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6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80" firstSheet="2" activeTab="2" autoFilterDateGrouping="1"/>
  </bookViews>
  <sheets>
    <sheet xmlns:r="http://schemas.openxmlformats.org/officeDocument/2006/relationships" name="I 2024" sheetId="1" state="hidden" r:id="rId1"/>
    <sheet xmlns:r="http://schemas.openxmlformats.org/officeDocument/2006/relationships" name="PL.C" sheetId="2" state="hidden" r:id="rId2"/>
    <sheet xmlns:r="http://schemas.openxmlformats.org/officeDocument/2006/relationships" name="I" sheetId="3" state="visible" r:id="rId3"/>
    <sheet xmlns:r="http://schemas.openxmlformats.org/officeDocument/2006/relationships" name="D" sheetId="4" state="visible" r:id="rId4"/>
    <sheet xmlns:r="http://schemas.openxmlformats.org/officeDocument/2006/relationships" name="BD" sheetId="5" state="visible" r:id="rId5"/>
    <sheet xmlns:r="http://schemas.openxmlformats.org/officeDocument/2006/relationships" name="DRE" sheetId="6" state="visible" r:id="rId6"/>
    <sheet xmlns:r="http://schemas.openxmlformats.org/officeDocument/2006/relationships" name="Planilha1" sheetId="7" state="visible" r:id="rId7"/>
    <sheet xmlns:r="http://schemas.openxmlformats.org/officeDocument/2006/relationships" name="DFC" sheetId="8" state="visible" r:id="rId8"/>
    <sheet xmlns:r="http://schemas.openxmlformats.org/officeDocument/2006/relationships" name="Comparações e Análises" sheetId="9" state="hidden" r:id="rId9"/>
    <sheet xmlns:r="http://schemas.openxmlformats.org/officeDocument/2006/relationships" name="Proj. DRE" sheetId="10" state="hidden" r:id="rId10"/>
    <sheet xmlns:r="http://schemas.openxmlformats.org/officeDocument/2006/relationships" name="Hist. e Proj." sheetId="11" state="visible" r:id="rId11"/>
    <sheet xmlns:r="http://schemas.openxmlformats.org/officeDocument/2006/relationships" name="Rec." sheetId="12" state="visible" r:id="rId12"/>
    <sheet xmlns:r="http://schemas.openxmlformats.org/officeDocument/2006/relationships" name="Op.Fix." sheetId="13" state="visible" r:id="rId13"/>
    <sheet xmlns:r="http://schemas.openxmlformats.org/officeDocument/2006/relationships" name="Op.Var." sheetId="14" state="visible" r:id="rId14"/>
    <sheet xmlns:r="http://schemas.openxmlformats.org/officeDocument/2006/relationships" name="Finan." sheetId="15" state="visible" r:id="rId15"/>
    <sheet xmlns:r="http://schemas.openxmlformats.org/officeDocument/2006/relationships" name="D.Adm" sheetId="16" state="visible" r:id="rId16"/>
    <sheet xmlns:r="http://schemas.openxmlformats.org/officeDocument/2006/relationships" name="D.Com." sheetId="17" state="visible" r:id="rId17"/>
    <sheet xmlns:r="http://schemas.openxmlformats.org/officeDocument/2006/relationships" name="D.Log." sheetId="18" state="visible" r:id="rId18"/>
    <sheet xmlns:r="http://schemas.openxmlformats.org/officeDocument/2006/relationships" name="Invest." sheetId="19" state="visible" r:id="rId19"/>
    <sheet xmlns:r="http://schemas.openxmlformats.org/officeDocument/2006/relationships" name="Divd." sheetId="20" state="visible" r:id="rId20"/>
    <sheet xmlns:r="http://schemas.openxmlformats.org/officeDocument/2006/relationships" name="Mov.Cx." sheetId="21" state="visible" r:id="rId21"/>
    <sheet xmlns:r="http://schemas.openxmlformats.org/officeDocument/2006/relationships" name="I 2026" sheetId="22" state="visible" r:id="rId22"/>
  </sheets>
  <externalReferences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xlcn.WorksheetConnection_GráficoDinAB3D1531" hidden="1">'[2]Gráfico_Din A'!$B$3:$D$153</definedName>
    <definedName name="_xlcn.WorksheetConnection_Planilha15B2C51" hidden="1">[2]Tab_Din!$B$2:$C$5</definedName>
    <definedName name="_xlnm._FilterDatabase" localSheetId="1" hidden="1">'PL.C'!$D$1:$D$229</definedName>
    <definedName name="_xlnm._FilterDatabase" localSheetId="4" hidden="1">'BD'!$A$4:$G$201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-&quot;R$&quot;\ * #,##0.00_-;\-&quot;R$&quot;\ * #,##0.00_-;_-&quot;R$&quot;\ * &quot;-&quot;??_-;_-@"/>
    <numFmt numFmtId="166" formatCode="_-* #,##0.0000_-;\-* #,##0.0000_-;_-* &quot;-&quot;??_-;_-@_-"/>
    <numFmt numFmtId="167" formatCode="0.000%"/>
    <numFmt numFmtId="168" formatCode="_-* #,##0_-;\-* #,##0_-;_-* &quot;-&quot;_-;_-@_-"/>
    <numFmt numFmtId="169" formatCode="0.0%"/>
    <numFmt numFmtId="170" formatCode="_-* #,##0_-;\-* #,##0_-;_-* &quot;-&quot;??_-;_-@_-"/>
    <numFmt numFmtId="171" formatCode="[$-416]mmm\-yy"/>
    <numFmt numFmtId="172" formatCode="_-* #,##0.00_-;\-* #,##0.00_-;_-* &quot;-&quot;??_-;_-@_-"/>
    <numFmt numFmtId="173" formatCode="_-&quot;R$&quot;\ * #,##0.00_-;\-&quot;R$&quot;\ * #,##0.00_-;_-&quot;R$&quot;\ * &quot;-&quot;??_-;_-@_-"/>
  </numFmts>
  <fonts count="74">
    <font>
      <name val="Arial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Century Gothic"/>
      <family val="2"/>
      <color theme="1"/>
      <sz val="10"/>
    </font>
    <font>
      <name val="Century Gothic"/>
      <family val="2"/>
      <b val="1"/>
      <color theme="1"/>
      <sz val="10"/>
    </font>
    <font>
      <name val="Century Gothic"/>
      <family val="2"/>
      <b val="1"/>
      <color rgb="FFFFFFFF"/>
      <sz val="10"/>
    </font>
    <font>
      <name val="Century Gothic"/>
      <family val="2"/>
      <b val="1"/>
      <color theme="0"/>
      <sz val="10"/>
    </font>
    <font>
      <name val="Century Gothic"/>
      <family val="2"/>
      <b val="1"/>
      <i val="1"/>
      <color theme="1"/>
      <sz val="10"/>
    </font>
    <font>
      <name val="Century Gothic"/>
      <family val="2"/>
      <color theme="0"/>
      <sz val="10"/>
    </font>
    <font>
      <name val="Century Gothic"/>
      <family val="2"/>
      <sz val="10"/>
    </font>
    <font>
      <name val="Century Gothic"/>
      <family val="2"/>
      <b val="1"/>
      <sz val="10"/>
    </font>
    <font>
      <name val="Century Gothic"/>
      <family val="2"/>
      <i val="1"/>
      <color theme="1"/>
      <sz val="10"/>
    </font>
    <font>
      <name val="Arial"/>
      <family val="2"/>
      <sz val="10"/>
    </font>
    <font>
      <name val="Century Gothic"/>
      <family val="2"/>
      <b val="1"/>
      <sz val="10"/>
      <u val="singleAccounting"/>
    </font>
    <font>
      <name val="Century Gothic"/>
      <family val="2"/>
      <i val="1"/>
      <sz val="10"/>
    </font>
    <font>
      <name val="Century Gothic"/>
      <family val="2"/>
      <b val="1"/>
      <i val="1"/>
      <sz val="10"/>
    </font>
    <font>
      <name val="Century Gothic"/>
      <family val="2"/>
      <color theme="3" tint="0.249977111117893"/>
      <sz val="10"/>
    </font>
    <font>
      <name val="Century Gothic"/>
      <family val="2"/>
      <color theme="3" tint="0.499984740745262"/>
      <sz val="10"/>
    </font>
    <font>
      <name val="Century Gothic"/>
      <family val="2"/>
      <b val="1"/>
      <color theme="3" tint="0.249977111117893"/>
      <sz val="10"/>
    </font>
    <font>
      <name val="Century Gothic"/>
      <family val="2"/>
      <b val="1"/>
      <color rgb="FF000000"/>
      <sz val="10"/>
    </font>
    <font>
      <name val="Century Gothic"/>
      <family val="2"/>
      <b val="1"/>
      <color rgb="FF483500"/>
      <sz val="10"/>
    </font>
    <font>
      <name val="Century Gothic"/>
      <family val="2"/>
      <color rgb="FF000000"/>
      <sz val="10"/>
    </font>
    <font>
      <name val="Century Gothic"/>
      <family val="2"/>
      <color rgb="FFFF0000"/>
      <sz val="10"/>
    </font>
    <font>
      <name val="Arial"/>
      <family val="2"/>
      <sz val="12"/>
    </font>
    <font>
      <name val="Century Gothic"/>
      <family val="2"/>
      <b val="1"/>
      <color theme="0" tint="-0.0499893185216834"/>
      <sz val="10"/>
    </font>
    <font>
      <name val="Arial"/>
      <family val="2"/>
      <color theme="1"/>
      <sz val="11"/>
    </font>
    <font>
      <name val="Arial"/>
      <family val="2"/>
      <sz val="8"/>
    </font>
    <font>
      <name val="Segoe UI"/>
      <family val="2"/>
      <b val="1"/>
      <color indexed="81"/>
      <sz val="9"/>
    </font>
    <font>
      <name val="Century Gothic"/>
      <family val="2"/>
      <i val="1"/>
      <color theme="1" tint="0.3499862666707358"/>
      <sz val="10"/>
    </font>
    <font>
      <name val="Century Gothic"/>
      <family val="2"/>
      <b val="1"/>
      <i val="1"/>
      <color theme="1" tint="0.3499862666707358"/>
      <sz val="10"/>
    </font>
    <font>
      <name val="Century Gothic"/>
      <family val="2"/>
      <b val="1"/>
      <color theme="1" tint="0.3499862666707358"/>
      <sz val="10"/>
    </font>
    <font>
      <name val="Century Gothic"/>
      <family val="2"/>
      <color theme="1" tint="0.3499862666707358"/>
      <sz val="10"/>
    </font>
    <font>
      <name val="Arial"/>
      <family val="2"/>
      <color theme="1"/>
      <sz val="11"/>
    </font>
    <font>
      <name val="Century Gothic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Times New Roman"/>
      <family val="1"/>
      <color rgb="FF000000"/>
      <sz val="10"/>
    </font>
    <font>
      <name val="Arial"/>
      <family val="2"/>
      <color rgb="FF000000"/>
      <sz val="8"/>
    </font>
    <font>
      <name val="Arial"/>
      <family val="2"/>
      <color theme="10"/>
      <sz val="11"/>
      <u val="single"/>
    </font>
    <font>
      <name val="Arial"/>
      <family val="2"/>
      <b val="1"/>
      <color rgb="FFFF0000"/>
      <sz val="14"/>
    </font>
    <font>
      <name val="Arial"/>
      <family val="2"/>
      <b val="1"/>
      <color rgb="FFFFFFFF"/>
      <sz val="8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8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Century Gothic"/>
      <family val="2"/>
      <b val="1"/>
      <color theme="1"/>
      <sz val="10"/>
      <u val="single"/>
    </font>
    <font>
      <name val="Arial"/>
      <family val="2"/>
      <sz val="11"/>
    </font>
    <font>
      <name val="Century Gothic"/>
      <family val="2"/>
      <sz val="9"/>
    </font>
    <font>
      <name val="Century Gothic"/>
      <family val="2"/>
      <b val="1"/>
      <sz val="9"/>
    </font>
    <font>
      <name val="Arial"/>
      <family val="2"/>
      <b val="1"/>
      <color theme="1"/>
      <sz val="11"/>
    </font>
    <font>
      <name val="Arial"/>
      <family val="2"/>
      <b val="1"/>
      <sz val="8"/>
    </font>
    <font>
      <name val="Arial"/>
      <family val="2"/>
      <color theme="1"/>
      <sz val="11"/>
    </font>
    <font>
      <name val="Calibri"/>
      <family val="2"/>
      <b val="1"/>
      <color rgb="FFFF0000"/>
      <sz val="9"/>
    </font>
    <font>
      <name val="Calibri"/>
      <family val="2"/>
      <b val="1"/>
      <sz val="9"/>
    </font>
    <font>
      <name val="Calibri"/>
      <family val="2"/>
      <b val="1"/>
      <color rgb="FFFFFFFF"/>
      <sz val="9"/>
    </font>
    <font>
      <name val="Calibri"/>
      <family val="2"/>
      <color theme="1"/>
      <sz val="9"/>
    </font>
    <font>
      <name val="Arial"/>
      <family val="2"/>
      <b val="1"/>
      <color theme="0"/>
      <sz val="11"/>
    </font>
    <font>
      <name val="Century Gothic"/>
      <family val="2"/>
      <sz val="10"/>
      <u val="singleAccounting"/>
    </font>
    <font>
      <name val="Century Gothic"/>
      <family val="2"/>
      <i val="1"/>
      <color theme="0"/>
      <sz val="10"/>
    </font>
    <font>
      <name val="Century Gothic"/>
      <family val="2"/>
      <b val="1"/>
      <color theme="1" tint="0.249977111117893"/>
      <sz val="10"/>
    </font>
    <font>
      <name val="Source Sans Pro"/>
      <family val="2"/>
      <color rgb="FFFFFFFF"/>
      <sz val="11"/>
    </font>
    <font>
      <name val="Century Gothic"/>
      <family val="2"/>
      <b val="1"/>
      <color rgb="FFFF0000"/>
      <sz val="11"/>
    </font>
    <font>
      <name val="Calibri"/>
      <family val="2"/>
      <color rgb="FFFF0000"/>
      <sz val="11"/>
      <scheme val="minor"/>
    </font>
    <font>
      <name val="Arial"/>
      <family val="2"/>
      <color rgb="FFFF0000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Segoe UI"/>
      <family val="2"/>
      <color indexed="81"/>
      <sz val="9"/>
    </font>
  </fonts>
  <fills count="4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1F3864"/>
      </patternFill>
    </fill>
    <fill>
      <patternFill patternType="solid">
        <fgColor theme="0" tint="-0.0499893185216834"/>
        <bgColor rgb="FFECECEC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F3864"/>
      </patternFill>
    </fill>
    <fill>
      <patternFill patternType="solid">
        <fgColor rgb="FF002060"/>
        <bgColor rgb="FF4B638D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3499862666707358"/>
        <bgColor theme="5"/>
      </patternFill>
    </fill>
    <fill>
      <patternFill patternType="solid">
        <fgColor theme="1" tint="0.3499862666707358"/>
        <bgColor rgb="FF7F6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7F6000"/>
      </patternFill>
    </fill>
    <fill>
      <patternFill patternType="solid">
        <fgColor theme="1" tint="0.3499862666707358"/>
        <bgColor rgb="FF4B638D"/>
      </patternFill>
    </fill>
    <fill>
      <patternFill patternType="solid">
        <fgColor theme="0"/>
        <bgColor theme="0"/>
      </patternFill>
    </fill>
    <fill>
      <patternFill patternType="solid">
        <fgColor theme="1" tint="0.3499862666707358"/>
        <bgColor rgb="FF1F3864"/>
      </patternFill>
    </fill>
    <fill>
      <patternFill patternType="solid">
        <fgColor theme="0" tint="-0.0499893185216834"/>
        <bgColor rgb="FF4B638D"/>
      </patternFill>
    </fill>
    <fill>
      <patternFill patternType="solid">
        <fgColor theme="0" tint="-0.0499893185216834"/>
        <b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 tint="0.499984740745262"/>
        <bgColor rgb="FF4B638D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C0C0C"/>
        <bgColor rgb="FF0C0C0C"/>
      </patternFill>
    </fill>
    <fill>
      <patternFill patternType="solid">
        <fgColor rgb="FF47ACD5"/>
        <bgColor rgb="FF47ACD5"/>
      </patternFill>
    </fill>
    <fill>
      <patternFill patternType="solid">
        <fgColor rgb="FFE7E7E7"/>
        <bgColor indexed="64"/>
      </patternFill>
    </fill>
    <fill>
      <patternFill patternType="solid">
        <fgColor rgb="FFFBFFCE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595959"/>
        <bgColor rgb="FF595959"/>
      </patternFill>
    </fill>
    <fill>
      <patternFill patternType="solid">
        <fgColor rgb="FF002060"/>
        <bgColor rgb="FF002060"/>
      </patternFill>
    </fill>
    <fill>
      <patternFill patternType="solid">
        <fgColor theme="9" tint="0.7999816888943144"/>
        <bgColor rgb="FFC5E0B3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rgb="FF47ACD5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theme="0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776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499862666707358"/>
        <bgColor indexed="64"/>
      </patternFill>
    </fill>
    <fill>
      <patternFill patternType="solid">
        <fgColor rgb="FF80808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DDDDDD"/>
      </left>
      <right style="medium">
        <color rgb="FFEDCA9B"/>
      </right>
      <top style="medium">
        <color rgb="FFEDCA9B"/>
      </top>
      <bottom style="medium">
        <color rgb="FFEDCA9B"/>
      </bottom>
      <diagonal/>
    </border>
    <border>
      <left style="medium">
        <color rgb="FFEDCA9B"/>
      </left>
      <right style="medium">
        <color rgb="FFEDCA9B"/>
      </right>
      <top style="medium">
        <color rgb="FFEDCA9B"/>
      </top>
      <bottom style="medium">
        <color rgb="FFEDCA9B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4F4F4"/>
      </top>
      <bottom/>
      <diagonal/>
    </border>
    <border>
      <left/>
      <right/>
      <top style="thin">
        <color rgb="FF000000"/>
      </top>
      <bottom/>
      <diagonal/>
    </border>
  </borders>
  <cellStyleXfs count="30">
    <xf numFmtId="0" fontId="0" fillId="0" borderId="2"/>
    <xf numFmtId="0" fontId="58" fillId="0" borderId="2"/>
    <xf numFmtId="0" fontId="58" fillId="0" borderId="2"/>
    <xf numFmtId="9" fontId="58" fillId="0" borderId="2"/>
    <xf numFmtId="43" fontId="19" fillId="0" borderId="2"/>
    <xf numFmtId="0" fontId="19" fillId="0" borderId="2"/>
    <xf numFmtId="43" fontId="19" fillId="0" borderId="2"/>
    <xf numFmtId="0" fontId="7" fillId="0" borderId="2"/>
    <xf numFmtId="44" fontId="7" fillId="0" borderId="2"/>
    <xf numFmtId="9" fontId="7" fillId="0" borderId="2"/>
    <xf numFmtId="43" fontId="7" fillId="0" borderId="2"/>
    <xf numFmtId="0" fontId="30" fillId="0" borderId="2"/>
    <xf numFmtId="0" fontId="7" fillId="0" borderId="2"/>
    <xf numFmtId="0" fontId="58" fillId="0" borderId="2"/>
    <xf numFmtId="0" fontId="7" fillId="0" borderId="2"/>
    <xf numFmtId="43" fontId="7" fillId="0" borderId="2"/>
    <xf numFmtId="0" fontId="7" fillId="0" borderId="2"/>
    <xf numFmtId="9" fontId="7" fillId="0" borderId="2"/>
    <xf numFmtId="44" fontId="58" fillId="0" borderId="2"/>
    <xf numFmtId="43" fontId="58" fillId="0" borderId="2"/>
    <xf numFmtId="0" fontId="43" fillId="0" borderId="2"/>
    <xf numFmtId="43" fontId="43" fillId="0" borderId="2"/>
    <xf numFmtId="0" fontId="7" fillId="0" borderId="2"/>
    <xf numFmtId="0" fontId="45" fillId="0" borderId="2"/>
    <xf numFmtId="0" fontId="7" fillId="0" borderId="2"/>
    <xf numFmtId="0" fontId="48" fillId="0" borderId="2"/>
    <xf numFmtId="0" fontId="7" fillId="0" borderId="2"/>
    <xf numFmtId="43" fontId="58" fillId="0" borderId="2"/>
    <xf numFmtId="43" fontId="58" fillId="0" borderId="2"/>
    <xf numFmtId="0" fontId="7" fillId="42" borderId="2"/>
  </cellStyleXfs>
  <cellXfs count="663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3" borderId="0" pivotButton="0" quotePrefix="0" xfId="0"/>
    <xf numFmtId="0" fontId="11" fillId="3" borderId="2" applyAlignment="1" pivotButton="0" quotePrefix="0" xfId="0">
      <alignment horizontal="left"/>
    </xf>
    <xf numFmtId="0" fontId="10" fillId="3" borderId="2" applyAlignment="1" pivotButton="0" quotePrefix="0" xfId="0">
      <alignment horizontal="left"/>
    </xf>
    <xf numFmtId="164" fontId="17" fillId="5" borderId="3" applyAlignment="1" pivotButton="0" quotePrefix="0" xfId="6">
      <alignment horizontal="center" vertical="center"/>
    </xf>
    <xf numFmtId="164" fontId="17" fillId="3" borderId="3" applyAlignment="1" pivotButton="0" quotePrefix="0" xfId="6">
      <alignment horizontal="center" vertical="center"/>
    </xf>
    <xf numFmtId="164" fontId="16" fillId="3" borderId="2" applyAlignment="1" pivotButton="0" quotePrefix="0" xfId="6">
      <alignment horizontal="center" vertical="center"/>
    </xf>
    <xf numFmtId="0" fontId="16" fillId="5" borderId="2" pivotButton="0" quotePrefix="0" xfId="1"/>
    <xf numFmtId="0" fontId="17" fillId="5" borderId="2" pivotButton="0" quotePrefix="0" xfId="1"/>
    <xf numFmtId="0" fontId="17" fillId="5" borderId="2" applyAlignment="1" pivotButton="0" quotePrefix="0" xfId="1">
      <alignment horizontal="center"/>
    </xf>
    <xf numFmtId="0" fontId="13" fillId="8" borderId="2" applyAlignment="1" pivotButton="0" quotePrefix="0" xfId="1">
      <alignment horizontal="center"/>
    </xf>
    <xf numFmtId="0" fontId="13" fillId="9" borderId="2" applyAlignment="1" pivotButton="0" quotePrefix="0" xfId="1">
      <alignment horizontal="center" vertical="center"/>
    </xf>
    <xf numFmtId="17" fontId="15" fillId="10" borderId="2" applyAlignment="1" pivotButton="0" quotePrefix="0" xfId="1">
      <alignment horizontal="center" vertical="center"/>
    </xf>
    <xf numFmtId="0" fontId="16" fillId="6" borderId="2" pivotButton="0" quotePrefix="0" xfId="1"/>
    <xf numFmtId="0" fontId="21" fillId="7" borderId="2" pivotButton="0" quotePrefix="0" xfId="1"/>
    <xf numFmtId="0" fontId="16" fillId="6" borderId="2" applyAlignment="1" pivotButton="0" quotePrefix="0" xfId="1">
      <alignment horizontal="left" indent="1"/>
    </xf>
    <xf numFmtId="0" fontId="22" fillId="7" borderId="2" pivotButton="0" quotePrefix="0" xfId="1"/>
    <xf numFmtId="0" fontId="17" fillId="5" borderId="2" applyAlignment="1" pivotButton="0" quotePrefix="0" xfId="5">
      <alignment vertical="center"/>
    </xf>
    <xf numFmtId="0" fontId="23" fillId="5" borderId="2" pivotButton="0" quotePrefix="0" xfId="1"/>
    <xf numFmtId="164" fontId="17" fillId="5" borderId="2" applyAlignment="1" pivotButton="0" quotePrefix="0" xfId="6">
      <alignment horizontal="center" vertical="center"/>
    </xf>
    <xf numFmtId="0" fontId="17" fillId="5" borderId="3" applyAlignment="1" pivotButton="0" quotePrefix="0" xfId="5">
      <alignment horizontal="left" vertical="center" indent="2"/>
    </xf>
    <xf numFmtId="0" fontId="21" fillId="5" borderId="2" pivotButton="0" quotePrefix="0" xfId="1"/>
    <xf numFmtId="0" fontId="13" fillId="5" borderId="2" applyAlignment="1" pivotButton="0" quotePrefix="0" xfId="1">
      <alignment horizontal="center"/>
    </xf>
    <xf numFmtId="0" fontId="16" fillId="5" borderId="2" applyAlignment="1" pivotButton="0" quotePrefix="0" xfId="1">
      <alignment horizontal="center"/>
    </xf>
    <xf numFmtId="0" fontId="21" fillId="5" borderId="2" applyAlignment="1" pivotButton="0" quotePrefix="0" xfId="1">
      <alignment horizontal="center"/>
    </xf>
    <xf numFmtId="164" fontId="14" fillId="5" borderId="2" applyAlignment="1" pivotButton="0" quotePrefix="0" xfId="19">
      <alignment horizontal="center" vertical="center"/>
    </xf>
    <xf numFmtId="164" fontId="10" fillId="5" borderId="2" applyAlignment="1" pivotButton="0" quotePrefix="0" xfId="19">
      <alignment horizontal="center" vertical="center"/>
    </xf>
    <xf numFmtId="0" fontId="25" fillId="6" borderId="2" pivotButton="0" quotePrefix="0" xfId="1"/>
    <xf numFmtId="164" fontId="25" fillId="5" borderId="2" applyAlignment="1" pivotButton="0" quotePrefix="0" xfId="19">
      <alignment horizontal="center" vertical="center"/>
    </xf>
    <xf numFmtId="0" fontId="23" fillId="5" borderId="2" applyAlignment="1" pivotButton="0" quotePrefix="0" xfId="1">
      <alignment horizontal="center"/>
    </xf>
    <xf numFmtId="0" fontId="10" fillId="3" borderId="0" applyAlignment="1" pivotButton="0" quotePrefix="0" xfId="0">
      <alignment horizontal="center"/>
    </xf>
    <xf numFmtId="0" fontId="10" fillId="3" borderId="2" pivotButton="0" quotePrefix="0" xfId="0"/>
    <xf numFmtId="164" fontId="20" fillId="3" borderId="2" applyAlignment="1" pivotButton="0" quotePrefix="0" xfId="4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3" fillId="2" borderId="1" applyAlignment="1" pivotButton="0" quotePrefix="0" xfId="0">
      <alignment horizontal="left"/>
    </xf>
    <xf numFmtId="165" fontId="13" fillId="2" borderId="1" applyAlignment="1" pivotButton="0" quotePrefix="0" xfId="0">
      <alignment horizontal="left"/>
    </xf>
    <xf numFmtId="165" fontId="13" fillId="2" borderId="1" pivotButton="0" quotePrefix="0" xfId="0"/>
    <xf numFmtId="0" fontId="13" fillId="2" borderId="1" pivotButton="0" quotePrefix="0" xfId="0"/>
    <xf numFmtId="0" fontId="17" fillId="3" borderId="3" applyAlignment="1" pivotButton="0" quotePrefix="0" xfId="5">
      <alignment horizontal="left" vertical="center" indent="2"/>
    </xf>
    <xf numFmtId="0" fontId="10" fillId="3" borderId="2" pivotButton="0" quotePrefix="0" xfId="1"/>
    <xf numFmtId="164" fontId="17" fillId="3" borderId="2" applyAlignment="1" pivotButton="0" quotePrefix="0" xfId="6">
      <alignment horizontal="center" vertical="center"/>
    </xf>
    <xf numFmtId="164" fontId="15" fillId="3" borderId="2" applyAlignment="1" pivotButton="0" quotePrefix="0" xfId="6">
      <alignment horizontal="center" vertical="center"/>
    </xf>
    <xf numFmtId="0" fontId="13" fillId="13" borderId="1" pivotButton="0" quotePrefix="0" xfId="0"/>
    <xf numFmtId="164" fontId="15" fillId="11" borderId="2" applyAlignment="1" pivotButton="0" quotePrefix="0" xfId="6">
      <alignment horizontal="center" vertical="center"/>
    </xf>
    <xf numFmtId="0" fontId="17" fillId="3" borderId="3" applyAlignment="1" pivotButton="0" quotePrefix="0" xfId="5">
      <alignment horizontal="left" vertical="center" indent="1"/>
    </xf>
    <xf numFmtId="0" fontId="17" fillId="3" borderId="3" applyAlignment="1" pivotButton="0" quotePrefix="0" xfId="5">
      <alignment horizontal="left" vertical="center"/>
    </xf>
    <xf numFmtId="0" fontId="10" fillId="4" borderId="1" applyAlignment="1" pivotButton="0" quotePrefix="0" xfId="0">
      <alignment horizontal="left"/>
    </xf>
    <xf numFmtId="165" fontId="10" fillId="3" borderId="0" pivotButton="0" quotePrefix="0" xfId="0"/>
    <xf numFmtId="0" fontId="27" fillId="3" borderId="2" applyAlignment="1" pivotButton="0" quotePrefix="0" xfId="0">
      <alignment horizontal="center" vertical="center"/>
    </xf>
    <xf numFmtId="164" fontId="15" fillId="3" borderId="2" applyAlignment="1" pivotButton="0" quotePrefix="0" xfId="6">
      <alignment horizontal="center" vertical="center"/>
    </xf>
    <xf numFmtId="164" fontId="16" fillId="3" borderId="2" applyAlignment="1" pivotButton="0" quotePrefix="0" xfId="6">
      <alignment horizontal="center" vertical="center"/>
    </xf>
    <xf numFmtId="0" fontId="11" fillId="0" borderId="0" applyAlignment="1" pivotButton="0" quotePrefix="0" xfId="0">
      <alignment horizontal="left"/>
    </xf>
    <xf numFmtId="0" fontId="10" fillId="0" borderId="2" pivotButton="0" quotePrefix="0" xfId="1"/>
    <xf numFmtId="0" fontId="17" fillId="3" borderId="2" applyAlignment="1" pivotButton="0" quotePrefix="0" xfId="5">
      <alignment horizontal="left" vertical="center"/>
    </xf>
    <xf numFmtId="0" fontId="10" fillId="4" borderId="2" applyAlignment="1" pivotButton="0" quotePrefix="0" xfId="0">
      <alignment horizontal="left"/>
    </xf>
    <xf numFmtId="0" fontId="13" fillId="14" borderId="2" applyAlignment="1" pivotButton="0" quotePrefix="0" xfId="0">
      <alignment horizontal="left"/>
    </xf>
    <xf numFmtId="0" fontId="13" fillId="15" borderId="2" pivotButton="0" quotePrefix="0" xfId="0"/>
    <xf numFmtId="165" fontId="11" fillId="4" borderId="2" applyAlignment="1" pivotButton="0" quotePrefix="0" xfId="0">
      <alignment horizontal="left"/>
    </xf>
    <xf numFmtId="165" fontId="10" fillId="4" borderId="2" pivotButton="0" quotePrefix="0" xfId="0"/>
    <xf numFmtId="165" fontId="13" fillId="14" borderId="2" applyAlignment="1" pivotButton="0" quotePrefix="0" xfId="0">
      <alignment horizontal="left"/>
    </xf>
    <xf numFmtId="0" fontId="10" fillId="3" borderId="2" applyAlignment="1" pivotButton="0" quotePrefix="0" xfId="0">
      <alignment horizontal="center"/>
    </xf>
    <xf numFmtId="0" fontId="15" fillId="0" borderId="2" pivotButton="0" quotePrefix="0" xfId="1"/>
    <xf numFmtId="0" fontId="28" fillId="3" borderId="2" applyAlignment="1" pivotButton="0" quotePrefix="0" xfId="1">
      <alignment horizontal="left"/>
    </xf>
    <xf numFmtId="0" fontId="26" fillId="3" borderId="2" pivotButton="0" quotePrefix="0" xfId="1"/>
    <xf numFmtId="164" fontId="13" fillId="11" borderId="2" applyAlignment="1" pivotButton="0" quotePrefix="0" xfId="6">
      <alignment horizontal="center" vertical="center"/>
    </xf>
    <xf numFmtId="0" fontId="12" fillId="2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17" fillId="3" borderId="3" applyAlignment="1" pivotButton="0" quotePrefix="0" xfId="5">
      <alignment horizontal="center" vertical="center"/>
    </xf>
    <xf numFmtId="0" fontId="17" fillId="3" borderId="2" applyAlignment="1" pivotButton="0" quotePrefix="0" xfId="5">
      <alignment horizontal="center" vertical="center"/>
    </xf>
    <xf numFmtId="0" fontId="10" fillId="4" borderId="1" applyAlignment="1" pivotButton="0" quotePrefix="0" xfId="0">
      <alignment horizontal="center"/>
    </xf>
    <xf numFmtId="0" fontId="10" fillId="4" borderId="2" applyAlignment="1" pivotButton="0" quotePrefix="0" xfId="0">
      <alignment horizontal="center"/>
    </xf>
    <xf numFmtId="0" fontId="13" fillId="3" borderId="2" applyAlignment="1" pivotButton="0" quotePrefix="0" xfId="1">
      <alignment horizontal="left" vertical="center"/>
    </xf>
    <xf numFmtId="0" fontId="13" fillId="12" borderId="2" applyAlignment="1" pivotButton="0" quotePrefix="0" xfId="1">
      <alignment horizontal="left" vertical="center"/>
    </xf>
    <xf numFmtId="0" fontId="13" fillId="11" borderId="2" pivotButton="0" quotePrefix="0" xfId="1"/>
    <xf numFmtId="164" fontId="16" fillId="5" borderId="2" pivotButton="0" quotePrefix="0" xfId="1"/>
    <xf numFmtId="164" fontId="13" fillId="11" borderId="2" pivotButton="0" quotePrefix="0" xfId="1"/>
    <xf numFmtId="164" fontId="21" fillId="5" borderId="2" applyAlignment="1" pivotButton="0" quotePrefix="0" xfId="19">
      <alignment horizontal="center" vertical="center"/>
    </xf>
    <xf numFmtId="0" fontId="0" fillId="5" borderId="0" pivotButton="0" quotePrefix="0" xfId="0"/>
    <xf numFmtId="164" fontId="16" fillId="5" borderId="2" applyAlignment="1" pivotButton="0" quotePrefix="0" xfId="19">
      <alignment horizontal="center" vertical="center"/>
    </xf>
    <xf numFmtId="0" fontId="17" fillId="5" borderId="2" applyAlignment="1" pivotButton="0" quotePrefix="0" xfId="5">
      <alignment horizontal="left" vertical="center" indent="2"/>
    </xf>
    <xf numFmtId="9" fontId="24" fillId="5" borderId="2" pivotButton="0" quotePrefix="0" xfId="3"/>
    <xf numFmtId="0" fontId="16" fillId="3" borderId="2" pivotButton="0" quotePrefix="0" xfId="1"/>
    <xf numFmtId="0" fontId="10" fillId="0" borderId="2" pivotButton="0" quotePrefix="0" xfId="12"/>
    <xf numFmtId="0" fontId="10" fillId="0" borderId="2" pivotButton="0" quotePrefix="0" xfId="13"/>
    <xf numFmtId="0" fontId="17" fillId="3" borderId="2" applyAlignment="1" pivotButton="0" quotePrefix="0" xfId="1">
      <alignment horizontal="left"/>
    </xf>
    <xf numFmtId="0" fontId="17" fillId="3" borderId="2" applyAlignment="1" pivotButton="0" quotePrefix="0" xfId="1">
      <alignment horizontal="center"/>
    </xf>
    <xf numFmtId="0" fontId="28" fillId="3" borderId="2" applyAlignment="1" pivotButton="0" quotePrefix="0" xfId="13">
      <alignment horizontal="left" vertical="center"/>
    </xf>
    <xf numFmtId="0" fontId="10" fillId="3" borderId="2" pivotButton="0" quotePrefix="0" xfId="13"/>
    <xf numFmtId="0" fontId="13" fillId="13" borderId="2" applyAlignment="1" pivotButton="0" quotePrefix="0" xfId="13">
      <alignment horizontal="left"/>
    </xf>
    <xf numFmtId="0" fontId="12" fillId="2" borderId="2" pivotButton="0" quotePrefix="0" xfId="13"/>
    <xf numFmtId="0" fontId="13" fillId="2" borderId="2" applyAlignment="1" pivotButton="0" quotePrefix="0" xfId="13">
      <alignment horizontal="left"/>
    </xf>
    <xf numFmtId="0" fontId="13" fillId="14" borderId="2" pivotButton="0" quotePrefix="0" xfId="13"/>
    <xf numFmtId="165" fontId="13" fillId="2" borderId="2" applyAlignment="1" pivotButton="0" quotePrefix="0" xfId="13">
      <alignment horizontal="left"/>
    </xf>
    <xf numFmtId="165" fontId="13" fillId="14" borderId="2" applyAlignment="1" pivotButton="0" quotePrefix="0" xfId="13">
      <alignment horizontal="left"/>
    </xf>
    <xf numFmtId="165" fontId="13" fillId="2" borderId="2" pivotButton="0" quotePrefix="0" xfId="13"/>
    <xf numFmtId="0" fontId="13" fillId="11" borderId="2" applyAlignment="1" pivotButton="0" quotePrefix="0" xfId="12">
      <alignment horizontal="center"/>
    </xf>
    <xf numFmtId="0" fontId="10" fillId="0" borderId="2" applyAlignment="1" pivotButton="0" quotePrefix="0" xfId="12">
      <alignment horizontal="left"/>
    </xf>
    <xf numFmtId="9" fontId="16" fillId="3" borderId="2" applyAlignment="1" pivotButton="0" quotePrefix="0" xfId="3">
      <alignment horizontal="center" vertical="center"/>
    </xf>
    <xf numFmtId="0" fontId="13" fillId="11" borderId="2" applyAlignment="1" pivotButton="0" quotePrefix="0" xfId="12">
      <alignment horizontal="left"/>
    </xf>
    <xf numFmtId="10" fontId="16" fillId="5" borderId="2" pivotButton="0" quotePrefix="0" xfId="3"/>
    <xf numFmtId="0" fontId="10" fillId="3" borderId="2" applyAlignment="1" pivotButton="0" quotePrefix="0" xfId="13">
      <alignment horizontal="center"/>
    </xf>
    <xf numFmtId="0" fontId="13" fillId="11" borderId="2" applyAlignment="1" pivotButton="0" quotePrefix="0" xfId="1">
      <alignment horizontal="center"/>
    </xf>
    <xf numFmtId="0" fontId="13" fillId="18" borderId="2" applyAlignment="1" pivotButton="0" quotePrefix="0" xfId="1">
      <alignment horizontal="center" vertical="center"/>
    </xf>
    <xf numFmtId="0" fontId="21" fillId="0" borderId="2" applyAlignment="1" pivotButton="0" quotePrefix="0" xfId="1">
      <alignment horizontal="center"/>
    </xf>
    <xf numFmtId="164" fontId="14" fillId="0" borderId="2" applyAlignment="1" pivotButton="0" quotePrefix="0" xfId="19">
      <alignment horizontal="center" vertical="center"/>
    </xf>
    <xf numFmtId="166" fontId="16" fillId="3" borderId="2" applyAlignment="1" pivotButton="0" quotePrefix="0" xfId="19">
      <alignment horizontal="center" vertical="center"/>
    </xf>
    <xf numFmtId="164" fontId="20" fillId="5" borderId="2" applyAlignment="1" pivotButton="0" quotePrefix="0" xfId="4">
      <alignment horizontal="left" vertical="center"/>
    </xf>
    <xf numFmtId="164" fontId="20" fillId="5" borderId="2" applyAlignment="1" pivotButton="0" quotePrefix="0" xfId="4">
      <alignment vertical="center"/>
    </xf>
    <xf numFmtId="17" fontId="13" fillId="19" borderId="2" applyAlignment="1" pivotButton="0" quotePrefix="0" xfId="1">
      <alignment vertical="center"/>
    </xf>
    <xf numFmtId="164" fontId="20" fillId="5" borderId="2" applyAlignment="1" pivotButton="0" quotePrefix="0" xfId="4">
      <alignment horizontal="center" vertical="center"/>
    </xf>
    <xf numFmtId="0" fontId="10" fillId="5" borderId="2" pivotButton="0" quotePrefix="0" xfId="16"/>
    <xf numFmtId="164" fontId="16" fillId="5" borderId="2" applyAlignment="1" pivotButton="0" quotePrefix="0" xfId="15">
      <alignment horizontal="center" vertical="center"/>
    </xf>
    <xf numFmtId="0" fontId="35" fillId="5" borderId="2" pivotButton="0" quotePrefix="0" xfId="1"/>
    <xf numFmtId="0" fontId="36" fillId="6" borderId="2" pivotButton="0" quotePrefix="0" xfId="1"/>
    <xf numFmtId="164" fontId="35" fillId="5" borderId="2" applyAlignment="1" pivotButton="0" quotePrefix="0" xfId="15">
      <alignment horizontal="center" vertical="center"/>
    </xf>
    <xf numFmtId="164" fontId="10" fillId="5" borderId="2" applyAlignment="1" pivotButton="0" quotePrefix="0" xfId="15">
      <alignment horizontal="center" vertical="center"/>
    </xf>
    <xf numFmtId="0" fontId="16" fillId="20" borderId="2" pivotButton="0" quotePrefix="0" xfId="1"/>
    <xf numFmtId="0" fontId="35" fillId="7" borderId="2" pivotButton="0" quotePrefix="0" xfId="1"/>
    <xf numFmtId="0" fontId="37" fillId="5" borderId="2" applyAlignment="1" pivotButton="0" quotePrefix="0" xfId="5">
      <alignment vertical="center"/>
    </xf>
    <xf numFmtId="0" fontId="38" fillId="5" borderId="2" pivotButton="0" quotePrefix="0" xfId="1"/>
    <xf numFmtId="164" fontId="38" fillId="5" borderId="2" applyAlignment="1" pivotButton="0" quotePrefix="0" xfId="15">
      <alignment horizontal="center" vertical="center"/>
    </xf>
    <xf numFmtId="0" fontId="37" fillId="6" borderId="2" pivotButton="0" quotePrefix="0" xfId="1"/>
    <xf numFmtId="164" fontId="37" fillId="5" borderId="2" applyAlignment="1" pivotButton="0" quotePrefix="0" xfId="15">
      <alignment horizontal="center" vertical="center"/>
    </xf>
    <xf numFmtId="0" fontId="21" fillId="5" borderId="2" applyAlignment="1" pivotButton="0" quotePrefix="0" xfId="5">
      <alignment horizontal="left" vertical="center" indent="2"/>
    </xf>
    <xf numFmtId="10" fontId="21" fillId="5" borderId="2" applyAlignment="1" pivotButton="0" quotePrefix="0" xfId="17">
      <alignment horizontal="center" vertical="center"/>
    </xf>
    <xf numFmtId="164" fontId="13" fillId="11" borderId="2" applyAlignment="1" pivotButton="0" quotePrefix="0" xfId="6">
      <alignment horizontal="center" vertical="center"/>
    </xf>
    <xf numFmtId="164" fontId="21" fillId="5" borderId="2" applyAlignment="1" pivotButton="0" quotePrefix="0" xfId="1">
      <alignment horizontal="center"/>
    </xf>
    <xf numFmtId="0" fontId="13" fillId="8" borderId="2" pivotButton="0" quotePrefix="0" xfId="1"/>
    <xf numFmtId="0" fontId="13" fillId="8" borderId="5" pivotButton="0" quotePrefix="0" xfId="1"/>
    <xf numFmtId="0" fontId="16" fillId="8" borderId="6" pivotButton="0" quotePrefix="0" xfId="1"/>
    <xf numFmtId="0" fontId="16" fillId="8" borderId="7" pivotButton="0" quotePrefix="0" xfId="1"/>
    <xf numFmtId="0" fontId="13" fillId="8" borderId="8" pivotButton="0" quotePrefix="0" xfId="1"/>
    <xf numFmtId="0" fontId="16" fillId="5" borderId="4" pivotButton="0" quotePrefix="0" xfId="1"/>
    <xf numFmtId="9" fontId="16" fillId="5" borderId="2" pivotButton="0" quotePrefix="0" xfId="17"/>
    <xf numFmtId="10" fontId="16" fillId="5" borderId="2" pivotButton="0" quotePrefix="0" xfId="17"/>
    <xf numFmtId="10" fontId="16" fillId="5" borderId="9" pivotButton="0" quotePrefix="0" xfId="17"/>
    <xf numFmtId="10" fontId="16" fillId="5" borderId="2" pivotButton="0" quotePrefix="0" xfId="17"/>
    <xf numFmtId="10" fontId="16" fillId="5" borderId="10" applyAlignment="1" pivotButton="0" quotePrefix="0" xfId="17">
      <alignment horizontal="center"/>
    </xf>
    <xf numFmtId="10" fontId="16" fillId="5" borderId="2" pivotButton="0" quotePrefix="0" xfId="1"/>
    <xf numFmtId="0" fontId="16" fillId="5" borderId="11" pivotButton="0" quotePrefix="0" xfId="1"/>
    <xf numFmtId="9" fontId="16" fillId="5" borderId="12" pivotButton="0" quotePrefix="0" xfId="17"/>
    <xf numFmtId="10" fontId="16" fillId="5" borderId="12" pivotButton="0" quotePrefix="0" xfId="17"/>
    <xf numFmtId="10" fontId="16" fillId="5" borderId="13" pivotButton="0" quotePrefix="0" xfId="17"/>
    <xf numFmtId="10" fontId="16" fillId="5" borderId="14" applyAlignment="1" pivotButton="0" quotePrefix="0" xfId="17">
      <alignment horizontal="center"/>
    </xf>
    <xf numFmtId="10" fontId="21" fillId="5" borderId="2" pivotButton="0" quotePrefix="0" xfId="17"/>
    <xf numFmtId="0" fontId="10" fillId="0" borderId="2" pivotButton="0" quotePrefix="0" xfId="16"/>
    <xf numFmtId="0" fontId="13" fillId="8" borderId="2" applyAlignment="1" pivotButton="0" quotePrefix="0" xfId="16">
      <alignment horizontal="center" wrapText="1"/>
    </xf>
    <xf numFmtId="0" fontId="13" fillId="8" borderId="2" applyAlignment="1" pivotButton="0" quotePrefix="0" xfId="16">
      <alignment horizontal="center"/>
    </xf>
    <xf numFmtId="0" fontId="13" fillId="0" borderId="2" applyAlignment="1" pivotButton="0" quotePrefix="0" xfId="16">
      <alignment horizontal="center" wrapText="1"/>
    </xf>
    <xf numFmtId="0" fontId="13" fillId="0" borderId="2" applyAlignment="1" pivotButton="0" quotePrefix="0" xfId="16">
      <alignment horizontal="center"/>
    </xf>
    <xf numFmtId="0" fontId="17" fillId="3" borderId="2" applyAlignment="1" pivotButton="0" quotePrefix="0" xfId="5">
      <alignment vertical="center"/>
    </xf>
    <xf numFmtId="0" fontId="11" fillId="0" borderId="2" pivotButton="0" quotePrefix="0" xfId="16"/>
    <xf numFmtId="49" fontId="13" fillId="10" borderId="2" applyAlignment="1" pivotButton="0" quotePrefix="0" xfId="1">
      <alignment horizontal="center" vertical="center"/>
    </xf>
    <xf numFmtId="164" fontId="17" fillId="3" borderId="2" applyAlignment="1" pivotButton="0" quotePrefix="0" xfId="6">
      <alignment horizontal="center" vertical="center"/>
    </xf>
    <xf numFmtId="0" fontId="10" fillId="11" borderId="2" pivotButton="0" quotePrefix="0" xfId="16"/>
    <xf numFmtId="9" fontId="16" fillId="5" borderId="2" applyAlignment="1" pivotButton="0" quotePrefix="0" xfId="3">
      <alignment horizontal="center"/>
    </xf>
    <xf numFmtId="164" fontId="16" fillId="5" borderId="2" applyAlignment="1" pivotButton="0" quotePrefix="0" xfId="1">
      <alignment horizontal="center"/>
    </xf>
    <xf numFmtId="43" fontId="16" fillId="3" borderId="2" applyAlignment="1" pivotButton="0" quotePrefix="0" xfId="6">
      <alignment horizontal="center" vertical="center"/>
    </xf>
    <xf numFmtId="0" fontId="10" fillId="3" borderId="2" pivotButton="0" quotePrefix="0" xfId="16"/>
    <xf numFmtId="0" fontId="13" fillId="3" borderId="2" applyAlignment="1" pivotButton="0" quotePrefix="0" xfId="16">
      <alignment horizontal="center"/>
    </xf>
    <xf numFmtId="0" fontId="13" fillId="11" borderId="2" pivotButton="0" quotePrefix="0" xfId="16"/>
    <xf numFmtId="10" fontId="40" fillId="21" borderId="2" applyAlignment="1" pivotButton="0" quotePrefix="0" xfId="17">
      <alignment horizontal="center"/>
    </xf>
    <xf numFmtId="10" fontId="40" fillId="21" borderId="9" applyAlignment="1" pivotButton="0" quotePrefix="0" xfId="17">
      <alignment horizontal="center"/>
    </xf>
    <xf numFmtId="167" fontId="17" fillId="5" borderId="2" applyAlignment="1" pivotButton="0" quotePrefix="0" xfId="3">
      <alignment horizontal="center" vertical="center"/>
    </xf>
    <xf numFmtId="10" fontId="16" fillId="5" borderId="2" applyAlignment="1" pivotButton="0" quotePrefix="0" xfId="3">
      <alignment horizontal="right" vertical="center"/>
    </xf>
    <xf numFmtId="164" fontId="23" fillId="5" borderId="2" applyAlignment="1" pivotButton="0" quotePrefix="0" xfId="19">
      <alignment horizontal="center" vertical="center"/>
    </xf>
    <xf numFmtId="10" fontId="23" fillId="5" borderId="2" applyAlignment="1" pivotButton="0" quotePrefix="0" xfId="3">
      <alignment horizontal="right" vertical="center"/>
    </xf>
    <xf numFmtId="164" fontId="16" fillId="5" borderId="3" applyAlignment="1" pivotButton="0" quotePrefix="0" xfId="6">
      <alignment horizontal="center" vertical="center"/>
    </xf>
    <xf numFmtId="10" fontId="16" fillId="5" borderId="3" applyAlignment="1" pivotButton="0" quotePrefix="0" xfId="3">
      <alignment horizontal="right" vertical="center"/>
    </xf>
    <xf numFmtId="17" fontId="31" fillId="5" borderId="2" pivotButton="0" quotePrefix="0" xfId="1"/>
    <xf numFmtId="3" fontId="16" fillId="5" borderId="2" pivotButton="0" quotePrefix="0" xfId="1"/>
    <xf numFmtId="9" fontId="16" fillId="5" borderId="2" pivotButton="0" quotePrefix="0" xfId="3"/>
    <xf numFmtId="0" fontId="15" fillId="0" borderId="2" pivotButton="0" quotePrefix="0" xfId="12"/>
    <xf numFmtId="9" fontId="23" fillId="5" borderId="2" pivotButton="0" quotePrefix="0" xfId="3"/>
    <xf numFmtId="0" fontId="42" fillId="3" borderId="15" pivotButton="0" quotePrefix="0" xfId="0"/>
    <xf numFmtId="168" fontId="42" fillId="3" borderId="15" applyAlignment="1" pivotButton="0" quotePrefix="0" xfId="0">
      <alignment horizontal="center"/>
    </xf>
    <xf numFmtId="0" fontId="42" fillId="3" borderId="0" pivotButton="0" quotePrefix="0" xfId="0"/>
    <xf numFmtId="0" fontId="42" fillId="0" borderId="15" pivotButton="0" quotePrefix="0" xfId="0"/>
    <xf numFmtId="0" fontId="42" fillId="0" borderId="0" pivotButton="0" quotePrefix="0" xfId="0"/>
    <xf numFmtId="0" fontId="42" fillId="0" borderId="15" applyAlignment="1" pivotButton="0" quotePrefix="0" xfId="0">
      <alignment horizontal="center"/>
    </xf>
    <xf numFmtId="0" fontId="42" fillId="22" borderId="15" pivotButton="0" quotePrefix="0" xfId="0"/>
    <xf numFmtId="168" fontId="42" fillId="22" borderId="15" applyAlignment="1" pivotButton="0" quotePrefix="0" xfId="0">
      <alignment horizontal="center"/>
    </xf>
    <xf numFmtId="169" fontId="42" fillId="0" borderId="15" applyAlignment="1" pivotButton="0" quotePrefix="0" xfId="3">
      <alignment horizontal="center"/>
    </xf>
    <xf numFmtId="9" fontId="42" fillId="0" borderId="15" applyAlignment="1" pivotButton="0" quotePrefix="0" xfId="3">
      <alignment horizontal="center"/>
    </xf>
    <xf numFmtId="0" fontId="42" fillId="0" borderId="2" pivotButton="0" quotePrefix="0" xfId="0"/>
    <xf numFmtId="168" fontId="42" fillId="3" borderId="2" applyAlignment="1" pivotButton="0" quotePrefix="0" xfId="0">
      <alignment horizontal="center"/>
    </xf>
    <xf numFmtId="9" fontId="42" fillId="0" borderId="2" applyAlignment="1" pivotButton="0" quotePrefix="0" xfId="3">
      <alignment horizontal="center"/>
    </xf>
    <xf numFmtId="168" fontId="42" fillId="3" borderId="15" pivotButton="0" quotePrefix="0" xfId="18"/>
    <xf numFmtId="168" fontId="42" fillId="3" borderId="16" pivotButton="0" quotePrefix="0" xfId="18"/>
    <xf numFmtId="9" fontId="42" fillId="0" borderId="16" applyAlignment="1" pivotButton="0" quotePrefix="0" xfId="3">
      <alignment horizontal="center"/>
    </xf>
    <xf numFmtId="0" fontId="42" fillId="3" borderId="2" pivotButton="0" quotePrefix="0" xfId="0"/>
    <xf numFmtId="168" fontId="42" fillId="3" borderId="2" pivotButton="0" quotePrefix="0" xfId="18"/>
    <xf numFmtId="9" fontId="42" fillId="3" borderId="2" applyAlignment="1" pivotButton="0" quotePrefix="0" xfId="3">
      <alignment horizontal="center"/>
    </xf>
    <xf numFmtId="168" fontId="42" fillId="3" borderId="15" pivotButton="0" quotePrefix="0" xfId="0"/>
    <xf numFmtId="168" fontId="42" fillId="0" borderId="0" pivotButton="0" quotePrefix="0" xfId="0"/>
    <xf numFmtId="17" fontId="15" fillId="23" borderId="2" applyAlignment="1" pivotButton="0" quotePrefix="0" xfId="1">
      <alignment horizontal="center" vertical="center"/>
    </xf>
    <xf numFmtId="17" fontId="11" fillId="0" borderId="3" applyAlignment="1" pivotButton="0" quotePrefix="0" xfId="1">
      <alignment vertical="center"/>
    </xf>
    <xf numFmtId="164" fontId="20" fillId="3" borderId="2" applyAlignment="1" pivotButton="0" quotePrefix="0" xfId="4">
      <alignment vertical="center"/>
    </xf>
    <xf numFmtId="164" fontId="16" fillId="5" borderId="2" applyAlignment="1" pivotButton="0" quotePrefix="0" xfId="6">
      <alignment horizontal="center" vertical="center"/>
    </xf>
    <xf numFmtId="0" fontId="21" fillId="5" borderId="3" applyAlignment="1" pivotButton="0" quotePrefix="0" xfId="1">
      <alignment horizontal="center"/>
    </xf>
    <xf numFmtId="0" fontId="17" fillId="5" borderId="3" applyAlignment="1" pivotButton="0" quotePrefix="0" xfId="5">
      <alignment vertical="center"/>
    </xf>
    <xf numFmtId="0" fontId="17" fillId="5" borderId="3" applyAlignment="1" pivotButton="0" quotePrefix="0" xfId="5">
      <alignment horizontal="left" vertical="center"/>
    </xf>
    <xf numFmtId="0" fontId="16" fillId="6" borderId="2" applyAlignment="1" pivotButton="0" quotePrefix="0" xfId="1">
      <alignment horizontal="left"/>
    </xf>
    <xf numFmtId="164" fontId="20" fillId="5" borderId="2" applyAlignment="1" pivotButton="0" quotePrefix="0" xfId="4">
      <alignment horizontal="centerContinuous" vertical="center"/>
    </xf>
    <xf numFmtId="17" fontId="13" fillId="16" borderId="2" applyAlignment="1" pivotButton="0" quotePrefix="0" xfId="1">
      <alignment vertical="center"/>
    </xf>
    <xf numFmtId="17" fontId="13" fillId="16" borderId="2" applyAlignment="1" pivotButton="0" quotePrefix="0" xfId="1">
      <alignment horizontal="centerContinuous" vertical="center"/>
    </xf>
    <xf numFmtId="0" fontId="21" fillId="5" borderId="2" applyAlignment="1" pivotButton="0" quotePrefix="0" xfId="1">
      <alignment horizontal="centerContinuous"/>
    </xf>
    <xf numFmtId="0" fontId="10" fillId="24" borderId="2" applyAlignment="1" pivotButton="0" quotePrefix="0" xfId="12">
      <alignment horizontal="left"/>
    </xf>
    <xf numFmtId="0" fontId="16" fillId="24" borderId="2" applyAlignment="1" pivotButton="0" quotePrefix="0" xfId="12">
      <alignment horizontal="left"/>
    </xf>
    <xf numFmtId="0" fontId="10" fillId="24" borderId="2" pivotButton="0" quotePrefix="0" xfId="12"/>
    <xf numFmtId="0" fontId="46" fillId="25" borderId="19" applyAlignment="1" pivotButton="0" quotePrefix="0" xfId="24">
      <alignment horizontal="center" vertical="center"/>
    </xf>
    <xf numFmtId="17" fontId="47" fillId="26" borderId="19" applyAlignment="1" pivotButton="0" quotePrefix="0" xfId="24">
      <alignment horizontal="center" vertical="center"/>
    </xf>
    <xf numFmtId="0" fontId="47" fillId="26" borderId="19" applyAlignment="1" pivotButton="0" quotePrefix="0" xfId="24">
      <alignment horizontal="center" vertical="center"/>
    </xf>
    <xf numFmtId="0" fontId="2" fillId="0" borderId="2" pivotButton="0" quotePrefix="0" xfId="24"/>
    <xf numFmtId="0" fontId="8" fillId="0" borderId="2" pivotButton="0" quotePrefix="0" xfId="24"/>
    <xf numFmtId="0" fontId="10" fillId="29" borderId="2" applyAlignment="1" pivotButton="0" quotePrefix="0" xfId="24">
      <alignment horizontal="left"/>
    </xf>
    <xf numFmtId="0" fontId="10" fillId="0" borderId="2" applyAlignment="1" pivotButton="0" quotePrefix="0" xfId="24">
      <alignment horizontal="left"/>
    </xf>
    <xf numFmtId="0" fontId="49" fillId="27" borderId="18" applyAlignment="1" pivotButton="0" quotePrefix="0" xfId="0">
      <alignment vertical="top" wrapText="1"/>
    </xf>
    <xf numFmtId="0" fontId="45" fillId="0" borderId="18" applyAlignment="1" pivotButton="0" quotePrefix="0" xfId="23">
      <alignment vertical="top"/>
    </xf>
    <xf numFmtId="0" fontId="44" fillId="0" borderId="18" applyAlignment="1" pivotButton="0" quotePrefix="0" xfId="0">
      <alignment horizontal="center" vertical="top" wrapText="1"/>
    </xf>
    <xf numFmtId="3" fontId="44" fillId="0" borderId="18" applyAlignment="1" pivotButton="0" quotePrefix="0" xfId="0">
      <alignment horizontal="center" vertical="top" wrapText="1"/>
    </xf>
    <xf numFmtId="3" fontId="51" fillId="27" borderId="18" applyAlignment="1" pivotButton="0" quotePrefix="0" xfId="0">
      <alignment horizontal="center" vertical="top" wrapText="1"/>
    </xf>
    <xf numFmtId="3" fontId="50" fillId="0" borderId="18" applyAlignment="1" pivotButton="0" quotePrefix="0" xfId="0">
      <alignment horizontal="center" vertical="top" wrapText="1"/>
    </xf>
    <xf numFmtId="0" fontId="44" fillId="0" borderId="18" applyAlignment="1" pivotButton="0" quotePrefix="0" xfId="0">
      <alignment vertical="top"/>
    </xf>
    <xf numFmtId="0" fontId="49" fillId="28" borderId="20" applyAlignment="1" pivotButton="0" quotePrefix="0" xfId="0">
      <alignment vertical="top" wrapText="1"/>
    </xf>
    <xf numFmtId="3" fontId="49" fillId="28" borderId="21" applyAlignment="1" pivotButton="0" quotePrefix="0" xfId="0">
      <alignment horizontal="center" vertical="top" wrapText="1"/>
    </xf>
    <xf numFmtId="9" fontId="49" fillId="28" borderId="21" applyAlignment="1" pivotButton="0" quotePrefix="0" xfId="0">
      <alignment horizontal="center" vertical="top" wrapText="1"/>
    </xf>
    <xf numFmtId="0" fontId="50" fillId="0" borderId="18" applyAlignment="1" pivotButton="0" quotePrefix="0" xfId="0">
      <alignment horizontal="center" vertical="top" wrapText="1"/>
    </xf>
    <xf numFmtId="3" fontId="51" fillId="28" borderId="21" applyAlignment="1" pivotButton="0" quotePrefix="0" xfId="0">
      <alignment horizontal="center" vertical="top" wrapText="1"/>
    </xf>
    <xf numFmtId="0" fontId="16" fillId="0" borderId="2" applyAlignment="1" pivotButton="0" quotePrefix="0" xfId="12">
      <alignment horizontal="left"/>
    </xf>
    <xf numFmtId="170" fontId="10" fillId="0" borderId="2" pivotButton="0" quotePrefix="0" xfId="19"/>
    <xf numFmtId="0" fontId="2" fillId="0" borderId="2" applyAlignment="1" pivotButton="0" quotePrefix="0" xfId="24">
      <alignment horizontal="center"/>
    </xf>
    <xf numFmtId="164" fontId="20" fillId="3" borderId="2" applyAlignment="1" pivotButton="0" quotePrefix="0" xfId="4">
      <alignment horizontal="left" vertical="center"/>
    </xf>
    <xf numFmtId="0" fontId="10" fillId="17" borderId="2" pivotButton="0" quotePrefix="0" xfId="0"/>
    <xf numFmtId="164" fontId="52" fillId="17" borderId="2" applyAlignment="1" pivotButton="0" quotePrefix="0" xfId="0">
      <alignment horizontal="left" vertical="center"/>
    </xf>
    <xf numFmtId="0" fontId="11" fillId="17" borderId="2" applyAlignment="1" pivotButton="0" quotePrefix="0" xfId="0">
      <alignment horizontal="left"/>
    </xf>
    <xf numFmtId="0" fontId="13" fillId="31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164" fontId="11" fillId="17" borderId="2" applyAlignment="1" pivotButton="0" quotePrefix="0" xfId="0">
      <alignment horizontal="center" vertical="center"/>
    </xf>
    <xf numFmtId="0" fontId="0" fillId="0" borderId="2" pivotButton="0" quotePrefix="0" xfId="0"/>
    <xf numFmtId="164" fontId="14" fillId="0" borderId="2" applyAlignment="1" pivotButton="0" quotePrefix="0" xfId="19">
      <alignment vertical="center"/>
    </xf>
    <xf numFmtId="0" fontId="28" fillId="0" borderId="2" applyAlignment="1" pivotButton="0" quotePrefix="0" xfId="0">
      <alignment vertical="center"/>
    </xf>
    <xf numFmtId="3" fontId="10" fillId="4" borderId="2" applyAlignment="1" pivotButton="0" quotePrefix="0" xfId="0">
      <alignment horizontal="center"/>
    </xf>
    <xf numFmtId="0" fontId="54" fillId="5" borderId="2" pivotButton="0" quotePrefix="0" xfId="1"/>
    <xf numFmtId="0" fontId="55" fillId="5" borderId="2" applyAlignment="1" pivotButton="0" quotePrefix="0" xfId="1">
      <alignment horizontal="left" indent="3"/>
    </xf>
    <xf numFmtId="10" fontId="54" fillId="5" borderId="2" pivotButton="0" quotePrefix="0" xfId="3"/>
    <xf numFmtId="164" fontId="54" fillId="5" borderId="2" applyAlignment="1" pivotButton="0" quotePrefix="0" xfId="19">
      <alignment horizontal="center" vertical="center"/>
    </xf>
    <xf numFmtId="0" fontId="54" fillId="5" borderId="2" applyAlignment="1" pivotButton="0" quotePrefix="0" xfId="1">
      <alignment horizontal="center"/>
    </xf>
    <xf numFmtId="164" fontId="10" fillId="0" borderId="0" pivotButton="0" quotePrefix="0" xfId="0"/>
    <xf numFmtId="17" fontId="17" fillId="5" borderId="2" pivotButton="0" quotePrefix="0" xfId="1"/>
    <xf numFmtId="0" fontId="10" fillId="32" borderId="2" applyAlignment="1" pivotButton="0" quotePrefix="0" xfId="24">
      <alignment horizontal="left"/>
    </xf>
    <xf numFmtId="0" fontId="10" fillId="33" borderId="2" applyAlignment="1" pivotButton="0" quotePrefix="0" xfId="12">
      <alignment horizontal="left"/>
    </xf>
    <xf numFmtId="0" fontId="10" fillId="33" borderId="2" pivotButton="0" quotePrefix="0" xfId="12"/>
    <xf numFmtId="0" fontId="23" fillId="0" borderId="2" applyAlignment="1" pivotButton="0" quotePrefix="0" xfId="1">
      <alignment horizontal="center"/>
    </xf>
    <xf numFmtId="0" fontId="13" fillId="0" borderId="2" pivotButton="0" quotePrefix="0" xfId="16"/>
    <xf numFmtId="164" fontId="17" fillId="0" borderId="12" applyAlignment="1" pivotButton="0" quotePrefix="0" xfId="6">
      <alignment horizontal="center" vertical="center"/>
    </xf>
    <xf numFmtId="164" fontId="17" fillId="0" borderId="2" applyAlignment="1" pivotButton="0" quotePrefix="0" xfId="6">
      <alignment horizontal="center" vertical="center"/>
    </xf>
    <xf numFmtId="170" fontId="11" fillId="0" borderId="2" pivotButton="0" quotePrefix="0" xfId="16"/>
    <xf numFmtId="0" fontId="56" fillId="0" borderId="0" pivotButton="0" quotePrefix="0" xfId="0"/>
    <xf numFmtId="17" fontId="13" fillId="34" borderId="2" applyAlignment="1" pivotButton="0" quotePrefix="0" xfId="16">
      <alignment horizontal="center"/>
    </xf>
    <xf numFmtId="0" fontId="10" fillId="33" borderId="2" applyProtection="1" pivotButton="0" quotePrefix="0" xfId="12">
      <protection locked="0" hidden="0"/>
    </xf>
    <xf numFmtId="164" fontId="16" fillId="33" borderId="2" applyAlignment="1" applyProtection="1" pivotButton="0" quotePrefix="0" xfId="6">
      <alignment horizontal="center" vertical="center"/>
      <protection locked="0" hidden="0"/>
    </xf>
    <xf numFmtId="170" fontId="16" fillId="33" borderId="2" applyAlignment="1" applyProtection="1" pivotButton="0" quotePrefix="0" xfId="19">
      <alignment horizontal="center" vertical="center"/>
      <protection locked="0" hidden="0"/>
    </xf>
    <xf numFmtId="0" fontId="10" fillId="0" borderId="2" applyProtection="1" pivotButton="0" quotePrefix="0" xfId="12">
      <protection locked="0" hidden="0"/>
    </xf>
    <xf numFmtId="164" fontId="16" fillId="0" borderId="2" applyAlignment="1" applyProtection="1" pivotButton="0" quotePrefix="0" xfId="6">
      <alignment horizontal="center" vertical="center"/>
      <protection locked="0" hidden="0"/>
    </xf>
    <xf numFmtId="170" fontId="16" fillId="0" borderId="2" applyAlignment="1" applyProtection="1" pivotButton="0" quotePrefix="0" xfId="19">
      <alignment horizontal="center" vertical="center"/>
      <protection locked="0" hidden="0"/>
    </xf>
    <xf numFmtId="171" fontId="11" fillId="24" borderId="22" applyAlignment="1" pivotButton="0" quotePrefix="0" xfId="24">
      <alignment horizontal="center"/>
    </xf>
    <xf numFmtId="17" fontId="57" fillId="36" borderId="19" applyAlignment="1" pivotButton="0" quotePrefix="0" xfId="24">
      <alignment horizontal="center" vertical="center"/>
    </xf>
    <xf numFmtId="3" fontId="49" fillId="27" borderId="18" applyAlignment="1" pivotButton="0" quotePrefix="0" xfId="0">
      <alignment horizontal="center" vertical="top" wrapText="1"/>
    </xf>
    <xf numFmtId="0" fontId="49" fillId="27" borderId="18" applyAlignment="1" pivotButton="0" quotePrefix="0" xfId="0">
      <alignment horizontal="center" vertical="top" wrapText="1"/>
    </xf>
    <xf numFmtId="0" fontId="49" fillId="28" borderId="21" applyAlignment="1" pivotButton="0" quotePrefix="0" xfId="0">
      <alignment horizontal="center" vertical="top" wrapText="1"/>
    </xf>
    <xf numFmtId="0" fontId="16" fillId="35" borderId="2" pivotButton="0" quotePrefix="0" xfId="1"/>
    <xf numFmtId="164" fontId="16" fillId="35" borderId="2" applyAlignment="1" pivotButton="0" quotePrefix="0" xfId="6">
      <alignment horizontal="center" vertical="center"/>
    </xf>
    <xf numFmtId="164" fontId="17" fillId="35" borderId="2" applyAlignment="1" pivotButton="0" quotePrefix="0" xfId="6">
      <alignment horizontal="center" vertical="center"/>
    </xf>
    <xf numFmtId="170" fontId="16" fillId="5" borderId="2" pivotButton="0" quotePrefix="0" xfId="19"/>
    <xf numFmtId="164" fontId="17" fillId="37" borderId="3" applyAlignment="1" pivotButton="0" quotePrefix="0" xfId="6">
      <alignment horizontal="center" vertical="center"/>
    </xf>
    <xf numFmtId="164" fontId="25" fillId="37" borderId="2" applyAlignment="1" pivotButton="0" quotePrefix="0" xfId="19">
      <alignment horizontal="center" vertical="center"/>
    </xf>
    <xf numFmtId="164" fontId="16" fillId="37" borderId="2" applyAlignment="1" pivotButton="0" quotePrefix="0" xfId="19">
      <alignment horizontal="center" vertical="center"/>
    </xf>
    <xf numFmtId="0" fontId="51" fillId="27" borderId="18" applyAlignment="1" pivotButton="0" quotePrefix="0" xfId="0">
      <alignment horizontal="center" vertical="top" wrapText="1"/>
    </xf>
    <xf numFmtId="164" fontId="10" fillId="38" borderId="2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/>
    </xf>
    <xf numFmtId="17" fontId="11" fillId="0" borderId="2" applyAlignment="1" pivotButton="0" quotePrefix="0" xfId="1">
      <alignment vertical="center"/>
    </xf>
    <xf numFmtId="0" fontId="10" fillId="0" borderId="2" pivotButton="0" quotePrefix="0" xfId="0"/>
    <xf numFmtId="164" fontId="10" fillId="0" borderId="2" pivotButton="0" quotePrefix="0" xfId="1"/>
    <xf numFmtId="0" fontId="29" fillId="0" borderId="0" pivotButton="0" quotePrefix="0" xfId="0"/>
    <xf numFmtId="0" fontId="29" fillId="3" borderId="0" pivotButton="0" quotePrefix="0" xfId="0"/>
    <xf numFmtId="0" fontId="40" fillId="3" borderId="0" pivotButton="0" quotePrefix="0" xfId="0"/>
    <xf numFmtId="0" fontId="40" fillId="0" borderId="0" pivotButton="0" quotePrefix="0" xfId="0"/>
    <xf numFmtId="172" fontId="13" fillId="8" borderId="2" applyAlignment="1" pivotButton="0" quotePrefix="0" xfId="28">
      <alignment horizontal="center"/>
    </xf>
    <xf numFmtId="164" fontId="11" fillId="0" borderId="2" applyAlignment="1" pivotButton="0" quotePrefix="0" xfId="16">
      <alignment horizontal="center" vertical="center"/>
    </xf>
    <xf numFmtId="0" fontId="10" fillId="0" borderId="2" applyAlignment="1" pivotButton="0" quotePrefix="0" xfId="12">
      <alignment horizontal="center" vertical="center"/>
    </xf>
    <xf numFmtId="0" fontId="17" fillId="39" borderId="24" applyAlignment="1" pivotButton="0" quotePrefix="0" xfId="13">
      <alignment horizontal="center" vertical="center"/>
    </xf>
    <xf numFmtId="164" fontId="10" fillId="0" borderId="2" pivotButton="0" quotePrefix="0" xfId="0"/>
    <xf numFmtId="17" fontId="49" fillId="27" borderId="18" applyAlignment="1" pivotButton="0" quotePrefix="0" xfId="0">
      <alignment horizontal="center" vertical="top" wrapText="1"/>
    </xf>
    <xf numFmtId="9" fontId="44" fillId="0" borderId="18" applyAlignment="1" pivotButton="0" quotePrefix="0" xfId="0">
      <alignment horizontal="center" vertical="top" wrapText="1"/>
    </xf>
    <xf numFmtId="9" fontId="50" fillId="0" borderId="18" applyAlignment="1" pivotButton="0" quotePrefix="0" xfId="0">
      <alignment horizontal="center" vertical="top" wrapText="1"/>
    </xf>
    <xf numFmtId="170" fontId="13" fillId="8" borderId="2" applyAlignment="1" pivotButton="0" quotePrefix="0" xfId="28">
      <alignment horizontal="center"/>
    </xf>
    <xf numFmtId="164" fontId="10" fillId="40" borderId="2" applyAlignment="1" pivotButton="0" quotePrefix="0" xfId="19">
      <alignment horizontal="center" vertical="center"/>
    </xf>
    <xf numFmtId="164" fontId="16" fillId="40" borderId="2" applyAlignment="1" pivotButton="0" quotePrefix="0" xfId="19">
      <alignment horizontal="center" vertical="center"/>
    </xf>
    <xf numFmtId="164" fontId="17" fillId="40" borderId="2" applyAlignment="1" pivotButton="0" quotePrefix="0" xfId="6">
      <alignment horizontal="center" vertical="center"/>
    </xf>
    <xf numFmtId="164" fontId="21" fillId="40" borderId="2" applyAlignment="1" pivotButton="0" quotePrefix="0" xfId="19">
      <alignment horizontal="center" vertical="center"/>
    </xf>
    <xf numFmtId="164" fontId="17" fillId="40" borderId="3" applyAlignment="1" pivotButton="0" quotePrefix="0" xfId="6">
      <alignment horizontal="center" vertical="center"/>
    </xf>
    <xf numFmtId="0" fontId="16" fillId="40" borderId="2" pivotButton="0" quotePrefix="0" xfId="1"/>
    <xf numFmtId="164" fontId="16" fillId="40" borderId="2" pivotButton="0" quotePrefix="0" xfId="1"/>
    <xf numFmtId="164" fontId="25" fillId="40" borderId="2" applyAlignment="1" pivotButton="0" quotePrefix="0" xfId="19">
      <alignment horizontal="center" vertical="center"/>
    </xf>
    <xf numFmtId="170" fontId="16" fillId="40" borderId="2" pivotButton="0" quotePrefix="0" xfId="19"/>
    <xf numFmtId="170" fontId="8" fillId="0" borderId="2" pivotButton="0" quotePrefix="0" xfId="27"/>
    <xf numFmtId="165" fontId="13" fillId="14" borderId="2" pivotButton="0" quotePrefix="0" xfId="13"/>
    <xf numFmtId="170" fontId="10" fillId="24" borderId="2" pivotButton="0" quotePrefix="0" xfId="28"/>
    <xf numFmtId="170" fontId="10" fillId="0" borderId="2" pivotButton="0" quotePrefix="0" xfId="28"/>
    <xf numFmtId="170" fontId="10" fillId="0" borderId="2" pivotButton="0" quotePrefix="0" xfId="28"/>
    <xf numFmtId="164" fontId="10" fillId="24" borderId="2" pivotButton="0" quotePrefix="0" xfId="19"/>
    <xf numFmtId="164" fontId="10" fillId="0" borderId="2" pivotButton="0" quotePrefix="0" xfId="19"/>
    <xf numFmtId="164" fontId="10" fillId="3" borderId="0" pivotButton="0" quotePrefix="0" xfId="0"/>
    <xf numFmtId="164" fontId="11" fillId="40" borderId="3" applyAlignment="1" pivotButton="0" quotePrefix="0" xfId="6">
      <alignment horizontal="center" vertical="center"/>
    </xf>
    <xf numFmtId="164" fontId="11" fillId="5" borderId="3" applyAlignment="1" pivotButton="0" quotePrefix="0" xfId="6">
      <alignment horizontal="center" vertical="center"/>
    </xf>
    <xf numFmtId="4" fontId="16" fillId="5" borderId="2" pivotButton="0" quotePrefix="0" xfId="1"/>
    <xf numFmtId="164" fontId="25" fillId="5" borderId="2" applyAlignment="1" pivotButton="0" quotePrefix="0" xfId="27">
      <alignment horizontal="center" vertical="center"/>
    </xf>
    <xf numFmtId="164" fontId="23" fillId="5" borderId="2" applyAlignment="1" pivotButton="0" quotePrefix="0" xfId="27">
      <alignment horizontal="center" vertical="center"/>
    </xf>
    <xf numFmtId="164" fontId="16" fillId="5" borderId="2" applyAlignment="1" pivotButton="0" quotePrefix="0" xfId="27">
      <alignment horizontal="center" vertical="center"/>
    </xf>
    <xf numFmtId="10" fontId="21" fillId="5" borderId="2" pivotButton="0" quotePrefix="0" xfId="3"/>
    <xf numFmtId="17" fontId="16" fillId="5" borderId="2" pivotButton="0" quotePrefix="0" xfId="1"/>
    <xf numFmtId="14" fontId="31" fillId="5" borderId="2" pivotButton="0" quotePrefix="0" xfId="1"/>
    <xf numFmtId="10" fontId="10" fillId="0" borderId="0" pivotButton="0" quotePrefix="0" xfId="0"/>
    <xf numFmtId="10" fontId="10" fillId="0" borderId="0" pivotButton="0" quotePrefix="0" xfId="3"/>
    <xf numFmtId="10" fontId="16" fillId="3" borderId="2" pivotButton="0" quotePrefix="0" xfId="3"/>
    <xf numFmtId="10" fontId="15" fillId="11" borderId="2" applyAlignment="1" pivotButton="0" quotePrefix="0" xfId="3">
      <alignment horizontal="center" vertical="center"/>
    </xf>
    <xf numFmtId="10" fontId="10" fillId="3" borderId="0" applyAlignment="1" pivotButton="0" quotePrefix="0" xfId="3">
      <alignment horizontal="center"/>
    </xf>
    <xf numFmtId="10" fontId="17" fillId="3" borderId="3" applyAlignment="1" pivotButton="0" quotePrefix="0" xfId="3">
      <alignment horizontal="center" vertical="center"/>
    </xf>
    <xf numFmtId="10" fontId="17" fillId="3" borderId="2" applyAlignment="1" pivotButton="0" quotePrefix="0" xfId="3">
      <alignment horizontal="center" vertical="center"/>
    </xf>
    <xf numFmtId="10" fontId="16" fillId="3" borderId="2" applyAlignment="1" pivotButton="0" quotePrefix="0" xfId="3">
      <alignment horizontal="center" vertical="center"/>
    </xf>
    <xf numFmtId="10" fontId="10" fillId="4" borderId="2" pivotButton="0" quotePrefix="0" xfId="3"/>
    <xf numFmtId="10" fontId="13" fillId="2" borderId="2" pivotButton="0" quotePrefix="0" xfId="3"/>
    <xf numFmtId="10" fontId="10" fillId="0" borderId="0" applyAlignment="1" pivotButton="0" quotePrefix="0" xfId="3">
      <alignment horizontal="left"/>
    </xf>
    <xf numFmtId="10" fontId="10" fillId="0" borderId="2" pivotButton="0" quotePrefix="0" xfId="3"/>
    <xf numFmtId="10" fontId="11" fillId="5" borderId="3" applyAlignment="1" pivotButton="0" quotePrefix="0" xfId="3">
      <alignment horizontal="center" vertical="center"/>
    </xf>
    <xf numFmtId="10" fontId="10" fillId="5" borderId="2" applyAlignment="1" pivotButton="0" quotePrefix="0" xfId="3">
      <alignment horizontal="center" vertical="center"/>
    </xf>
    <xf numFmtId="10" fontId="17" fillId="5" borderId="2" applyAlignment="1" pivotButton="0" quotePrefix="0" xfId="3">
      <alignment horizontal="center" vertical="center"/>
    </xf>
    <xf numFmtId="10" fontId="16" fillId="5" borderId="2" applyAlignment="1" pivotButton="0" quotePrefix="0" xfId="3">
      <alignment horizontal="center" vertical="center"/>
    </xf>
    <xf numFmtId="10" fontId="21" fillId="5" borderId="2" applyAlignment="1" pivotButton="0" quotePrefix="0" xfId="3">
      <alignment horizontal="center" vertical="center"/>
    </xf>
    <xf numFmtId="10" fontId="17" fillId="5" borderId="3" applyAlignment="1" pivotButton="0" quotePrefix="0" xfId="3">
      <alignment horizontal="center" vertical="center"/>
    </xf>
    <xf numFmtId="10" fontId="13" fillId="11" borderId="2" pivotButton="0" quotePrefix="0" xfId="3"/>
    <xf numFmtId="0" fontId="59" fillId="25" borderId="19" applyAlignment="1" pivotButton="0" quotePrefix="0" xfId="24">
      <alignment horizontal="center" vertical="center"/>
    </xf>
    <xf numFmtId="17" fontId="60" fillId="36" borderId="19" applyAlignment="1" pivotButton="0" quotePrefix="0" xfId="24">
      <alignment horizontal="center" vertical="center"/>
    </xf>
    <xf numFmtId="0" fontId="61" fillId="26" borderId="19" applyAlignment="1" pivotButton="0" quotePrefix="0" xfId="24">
      <alignment horizontal="center" vertical="center"/>
    </xf>
    <xf numFmtId="0" fontId="62" fillId="0" borderId="2" pivotButton="0" quotePrefix="0" xfId="24"/>
    <xf numFmtId="0" fontId="10" fillId="35" borderId="2" pivotButton="0" quotePrefix="0" xfId="12"/>
    <xf numFmtId="0" fontId="16" fillId="3" borderId="2" applyAlignment="1" pivotButton="0" quotePrefix="0" xfId="3">
      <alignment horizontal="center" vertical="center"/>
    </xf>
    <xf numFmtId="0" fontId="17" fillId="3" borderId="3" applyAlignment="1" pivotButton="0" quotePrefix="0" xfId="3">
      <alignment horizontal="center" vertical="center"/>
    </xf>
    <xf numFmtId="0" fontId="10" fillId="0" borderId="2" pivotButton="0" quotePrefix="0" xfId="3"/>
    <xf numFmtId="0" fontId="45" fillId="41" borderId="18" applyAlignment="1" pivotButton="0" quotePrefix="0" xfId="23">
      <alignment vertical="top"/>
    </xf>
    <xf numFmtId="164" fontId="10" fillId="3" borderId="2" pivotButton="0" quotePrefix="0" xfId="19"/>
    <xf numFmtId="17" fontId="15" fillId="23" borderId="2" applyAlignment="1" pivotButton="0" quotePrefix="0" xfId="0">
      <alignment horizontal="center" vertical="center"/>
    </xf>
    <xf numFmtId="164" fontId="1" fillId="3" borderId="2" pivotButton="0" quotePrefix="0" xfId="29"/>
    <xf numFmtId="0" fontId="16" fillId="3" borderId="2" applyAlignment="1" pivotButton="0" quotePrefix="0" xfId="12">
      <alignment horizontal="left"/>
    </xf>
    <xf numFmtId="164" fontId="1" fillId="24" borderId="2" pivotButton="0" quotePrefix="0" xfId="29"/>
    <xf numFmtId="0" fontId="10" fillId="3" borderId="2" applyAlignment="1" pivotButton="0" quotePrefix="0" xfId="24">
      <alignment horizontal="left"/>
    </xf>
    <xf numFmtId="0" fontId="10" fillId="3" borderId="2" pivotButton="0" quotePrefix="0" xfId="12"/>
    <xf numFmtId="170" fontId="10" fillId="3" borderId="2" pivotButton="0" quotePrefix="0" xfId="28"/>
    <xf numFmtId="164" fontId="10" fillId="33" borderId="2" applyProtection="1" pivotButton="0" quotePrefix="0" xfId="28">
      <protection locked="0" hidden="0"/>
    </xf>
    <xf numFmtId="164" fontId="10" fillId="3" borderId="2" applyProtection="1" pivotButton="0" quotePrefix="0" xfId="28">
      <protection locked="0" hidden="0"/>
    </xf>
    <xf numFmtId="17" fontId="15" fillId="16" borderId="2" applyAlignment="1" pivotButton="0" quotePrefix="0" xfId="1">
      <alignment horizontal="center" vertical="center"/>
    </xf>
    <xf numFmtId="170" fontId="10" fillId="24" borderId="2" pivotButton="0" quotePrefix="0" xfId="27"/>
    <xf numFmtId="164" fontId="16" fillId="24" borderId="2" applyAlignment="1" pivotButton="0" quotePrefix="0" xfId="6">
      <alignment horizontal="center" vertical="center"/>
    </xf>
    <xf numFmtId="170" fontId="10" fillId="0" borderId="2" pivotButton="0" quotePrefix="0" xfId="27"/>
    <xf numFmtId="164" fontId="16" fillId="0" borderId="2" applyAlignment="1" pivotButton="0" quotePrefix="0" xfId="6">
      <alignment horizontal="center" vertical="center"/>
    </xf>
    <xf numFmtId="164" fontId="16" fillId="33" borderId="2" applyAlignment="1" pivotButton="0" quotePrefix="0" xfId="6">
      <alignment horizontal="center" vertical="center"/>
    </xf>
    <xf numFmtId="164" fontId="17" fillId="0" borderId="2" applyAlignment="1" pivotButton="0" quotePrefix="0" xfId="6">
      <alignment horizontal="center" vertical="center"/>
    </xf>
    <xf numFmtId="170" fontId="63" fillId="43" borderId="0" pivotButton="0" quotePrefix="0" xfId="28"/>
    <xf numFmtId="164" fontId="13" fillId="43" borderId="2" applyAlignment="1" pivotButton="0" quotePrefix="0" xfId="6">
      <alignment horizontal="center" vertical="center"/>
    </xf>
    <xf numFmtId="173" fontId="13" fillId="43" borderId="2" applyAlignment="1" pivotButton="0" quotePrefix="0" xfId="18">
      <alignment horizontal="center" vertical="center"/>
    </xf>
    <xf numFmtId="164" fontId="0" fillId="0" borderId="0" pivotButton="0" quotePrefix="0" xfId="0"/>
    <xf numFmtId="172" fontId="0" fillId="0" borderId="0" pivotButton="0" quotePrefix="0" xfId="0"/>
    <xf numFmtId="0" fontId="0" fillId="44" borderId="0" applyAlignment="1" pivotButton="0" quotePrefix="0" xfId="0">
      <alignment horizontal="center" vertical="center"/>
    </xf>
    <xf numFmtId="0" fontId="16" fillId="5" borderId="2" pivotButton="0" quotePrefix="0" xfId="3"/>
    <xf numFmtId="0" fontId="15" fillId="11" borderId="2" applyAlignment="1" pivotButton="0" quotePrefix="0" xfId="3">
      <alignment horizontal="center" vertical="center"/>
    </xf>
    <xf numFmtId="17" fontId="13" fillId="5" borderId="2" applyAlignment="1" pivotButton="0" quotePrefix="0" xfId="1">
      <alignment horizontal="center" vertical="center"/>
    </xf>
    <xf numFmtId="0" fontId="13" fillId="5" borderId="2" applyAlignment="1" pivotButton="0" quotePrefix="0" xfId="1">
      <alignment horizontal="center" vertical="center"/>
    </xf>
    <xf numFmtId="164" fontId="25" fillId="5" borderId="2" pivotButton="0" quotePrefix="0" xfId="1"/>
    <xf numFmtId="0" fontId="25" fillId="5" borderId="2" pivotButton="0" quotePrefix="0" xfId="1"/>
    <xf numFmtId="17" fontId="13" fillId="19" borderId="2" applyAlignment="1" pivotButton="0" quotePrefix="0" xfId="1">
      <alignment horizontal="center" vertical="center"/>
    </xf>
    <xf numFmtId="0" fontId="13" fillId="6" borderId="2" applyAlignment="1" pivotButton="0" quotePrefix="0" xfId="1">
      <alignment horizontal="center" vertical="center"/>
    </xf>
    <xf numFmtId="0" fontId="63" fillId="0" borderId="0" pivotButton="0" quotePrefix="0" xfId="0"/>
    <xf numFmtId="0" fontId="11" fillId="0" borderId="2" applyAlignment="1" pivotButton="0" quotePrefix="0" xfId="16">
      <alignment horizontal="center" vertical="center"/>
    </xf>
    <xf numFmtId="0" fontId="0" fillId="45" borderId="0" pivotButton="0" quotePrefix="0" xfId="0"/>
    <xf numFmtId="0" fontId="11" fillId="45" borderId="2" applyAlignment="1" pivotButton="0" quotePrefix="0" xfId="16">
      <alignment horizontal="center" vertical="center"/>
    </xf>
    <xf numFmtId="173" fontId="11" fillId="45" borderId="2" applyAlignment="1" pivotButton="0" quotePrefix="0" xfId="18">
      <alignment horizontal="center" vertical="center"/>
    </xf>
    <xf numFmtId="164" fontId="16" fillId="45" borderId="2" applyAlignment="1" pivotButton="0" quotePrefix="0" xfId="6">
      <alignment horizontal="center" vertical="center"/>
    </xf>
    <xf numFmtId="164" fontId="11" fillId="45" borderId="2" applyAlignment="1" pivotButton="0" quotePrefix="0" xfId="16">
      <alignment horizontal="center" vertical="center"/>
    </xf>
    <xf numFmtId="0" fontId="17" fillId="45" borderId="12" applyAlignment="1" pivotButton="0" quotePrefix="0" xfId="5">
      <alignment vertical="center"/>
    </xf>
    <xf numFmtId="164" fontId="17" fillId="45" borderId="12" applyAlignment="1" pivotButton="0" quotePrefix="0" xfId="6">
      <alignment horizontal="center" vertical="center"/>
    </xf>
    <xf numFmtId="0" fontId="17" fillId="0" borderId="2" applyAlignment="1" pivotButton="0" quotePrefix="0" xfId="5">
      <alignment vertical="center"/>
    </xf>
    <xf numFmtId="170" fontId="10" fillId="0" borderId="2" pivotButton="0" quotePrefix="0" xfId="16"/>
    <xf numFmtId="43" fontId="64" fillId="3" borderId="2" applyAlignment="1" pivotButton="0" quotePrefix="0" xfId="6">
      <alignment horizontal="center" vertical="center"/>
    </xf>
    <xf numFmtId="164" fontId="1" fillId="46" borderId="2" pivotButton="0" quotePrefix="0" xfId="29"/>
    <xf numFmtId="164" fontId="20" fillId="3" borderId="2" applyAlignment="1" pivotButton="0" quotePrefix="0" xfId="4">
      <alignment horizontal="center" vertical="center"/>
    </xf>
    <xf numFmtId="0" fontId="17" fillId="3" borderId="2" pivotButton="0" quotePrefix="0" xfId="1"/>
    <xf numFmtId="164" fontId="25" fillId="3" borderId="2" applyAlignment="1" pivotButton="0" quotePrefix="0" xfId="27">
      <alignment horizontal="center" vertical="center"/>
    </xf>
    <xf numFmtId="164" fontId="23" fillId="3" borderId="2" applyAlignment="1" pivotButton="0" quotePrefix="0" xfId="27">
      <alignment horizontal="center" vertical="center"/>
    </xf>
    <xf numFmtId="10" fontId="23" fillId="3" borderId="2" applyAlignment="1" pivotButton="0" quotePrefix="0" xfId="3">
      <alignment horizontal="right" vertical="center"/>
    </xf>
    <xf numFmtId="164" fontId="16" fillId="3" borderId="2" applyAlignment="1" pivotButton="0" quotePrefix="0" xfId="27">
      <alignment horizontal="center" vertical="center"/>
    </xf>
    <xf numFmtId="10" fontId="16" fillId="3" borderId="2" applyAlignment="1" pivotButton="0" quotePrefix="0" xfId="3">
      <alignment horizontal="right" vertical="center"/>
    </xf>
    <xf numFmtId="0" fontId="21" fillId="3" borderId="2" applyAlignment="1" pivotButton="0" quotePrefix="0" xfId="1">
      <alignment horizontal="center"/>
    </xf>
    <xf numFmtId="164" fontId="25" fillId="3" borderId="3" applyAlignment="1" pivotButton="0" quotePrefix="0" xfId="27">
      <alignment horizontal="center" vertical="center"/>
    </xf>
    <xf numFmtId="164" fontId="23" fillId="3" borderId="3" applyAlignment="1" pivotButton="0" quotePrefix="0" xfId="27">
      <alignment horizontal="center" vertical="center"/>
    </xf>
    <xf numFmtId="10" fontId="23" fillId="3" borderId="3" applyAlignment="1" pivotButton="0" quotePrefix="0" xfId="3">
      <alignment horizontal="right" vertical="center"/>
    </xf>
    <xf numFmtId="164" fontId="13" fillId="47" borderId="2" applyAlignment="1" pivotButton="0" quotePrefix="0" xfId="27">
      <alignment horizontal="center" vertical="center"/>
    </xf>
    <xf numFmtId="164" fontId="15" fillId="47" borderId="2" applyAlignment="1" pivotButton="0" quotePrefix="0" xfId="27">
      <alignment horizontal="center" vertical="center"/>
    </xf>
    <xf numFmtId="10" fontId="15" fillId="47" borderId="2" applyAlignment="1" pivotButton="0" quotePrefix="0" xfId="3">
      <alignment horizontal="right" vertical="center"/>
    </xf>
    <xf numFmtId="164" fontId="13" fillId="47" borderId="2" applyAlignment="1" pivotButton="0" quotePrefix="0" xfId="6">
      <alignment horizontal="center" vertical="center"/>
    </xf>
    <xf numFmtId="164" fontId="15" fillId="47" borderId="2" applyAlignment="1" pivotButton="0" quotePrefix="0" xfId="6">
      <alignment horizontal="center" vertical="center"/>
    </xf>
    <xf numFmtId="0" fontId="21" fillId="3" borderId="2" pivotButton="0" quotePrefix="0" xfId="1"/>
    <xf numFmtId="0" fontId="23" fillId="3" borderId="2" applyAlignment="1" pivotButton="0" quotePrefix="0" xfId="1">
      <alignment horizontal="center"/>
    </xf>
    <xf numFmtId="0" fontId="16" fillId="3" borderId="2" applyAlignment="1" pivotButton="0" quotePrefix="0" xfId="1">
      <alignment horizontal="center"/>
    </xf>
    <xf numFmtId="164" fontId="20" fillId="3" borderId="2" applyAlignment="1" pivotButton="0" quotePrefix="0" xfId="4">
      <alignment vertical="center"/>
    </xf>
    <xf numFmtId="0" fontId="15" fillId="3" borderId="2" applyAlignment="1" pivotButton="0" quotePrefix="0" xfId="1">
      <alignment horizontal="center"/>
    </xf>
    <xf numFmtId="0" fontId="65" fillId="3" borderId="2" applyAlignment="1" pivotButton="0" quotePrefix="0" xfId="1">
      <alignment horizontal="center"/>
    </xf>
    <xf numFmtId="164" fontId="13" fillId="3" borderId="2" applyAlignment="1" pivotButton="0" quotePrefix="0" xfId="27">
      <alignment horizontal="center" vertical="center"/>
    </xf>
    <xf numFmtId="164" fontId="66" fillId="3" borderId="2" applyAlignment="1" pivotButton="0" quotePrefix="0" xfId="27">
      <alignment horizontal="center" vertical="center"/>
    </xf>
    <xf numFmtId="164" fontId="66" fillId="3" borderId="3" applyAlignment="1" pivotButton="0" quotePrefix="0" xfId="27">
      <alignment horizontal="center" vertical="center"/>
    </xf>
    <xf numFmtId="14" fontId="13" fillId="3" borderId="2" pivotButton="0" quotePrefix="0" xfId="1"/>
    <xf numFmtId="164" fontId="25" fillId="0" borderId="2" applyAlignment="1" pivotButton="0" quotePrefix="0" xfId="27">
      <alignment horizontal="center" vertical="center"/>
    </xf>
    <xf numFmtId="164" fontId="66" fillId="0" borderId="2" applyAlignment="1" pivotButton="0" quotePrefix="0" xfId="27">
      <alignment horizontal="center" vertical="center"/>
    </xf>
    <xf numFmtId="164" fontId="23" fillId="0" borderId="2" applyAlignment="1" pivotButton="0" quotePrefix="0" xfId="27">
      <alignment horizontal="center" vertical="center"/>
    </xf>
    <xf numFmtId="10" fontId="16" fillId="0" borderId="2" applyAlignment="1" pivotButton="0" quotePrefix="0" xfId="3">
      <alignment horizontal="right" vertical="center"/>
    </xf>
    <xf numFmtId="164" fontId="16" fillId="0" borderId="2" applyAlignment="1" pivotButton="0" quotePrefix="0" xfId="27">
      <alignment horizontal="center" vertical="center"/>
    </xf>
    <xf numFmtId="164" fontId="13" fillId="0" borderId="2" applyAlignment="1" pivotButton="0" quotePrefix="0" xfId="27">
      <alignment horizontal="center" vertical="center"/>
    </xf>
    <xf numFmtId="0" fontId="65" fillId="0" borderId="2" applyAlignment="1" pivotButton="0" quotePrefix="0" xfId="1">
      <alignment horizontal="center"/>
    </xf>
    <xf numFmtId="164" fontId="13" fillId="0" borderId="2" applyAlignment="1" pivotButton="0" quotePrefix="0" xfId="6">
      <alignment horizontal="center" vertical="center"/>
    </xf>
    <xf numFmtId="164" fontId="15" fillId="0" borderId="2" applyAlignment="1" pivotButton="0" quotePrefix="0" xfId="6">
      <alignment horizontal="center" vertical="center"/>
    </xf>
    <xf numFmtId="10" fontId="15" fillId="0" borderId="2" applyAlignment="1" pivotButton="0" quotePrefix="0" xfId="3">
      <alignment horizontal="right" vertical="center"/>
    </xf>
    <xf numFmtId="10" fontId="16" fillId="3" borderId="3" applyAlignment="1" pivotButton="0" quotePrefix="0" xfId="3">
      <alignment horizontal="right" vertical="center"/>
    </xf>
    <xf numFmtId="0" fontId="16" fillId="0" borderId="2" pivotButton="0" quotePrefix="0" xfId="1"/>
    <xf numFmtId="0" fontId="13" fillId="0" borderId="2" applyAlignment="1" pivotButton="0" quotePrefix="0" xfId="1">
      <alignment horizontal="center" vertical="center"/>
    </xf>
    <xf numFmtId="10" fontId="15" fillId="0" borderId="2" applyAlignment="1" pivotButton="0" quotePrefix="0" xfId="3">
      <alignment horizontal="center" vertical="center"/>
    </xf>
    <xf numFmtId="10" fontId="16" fillId="0" borderId="2" applyAlignment="1" pivotButton="0" quotePrefix="0" xfId="3">
      <alignment horizontal="center" vertical="center"/>
    </xf>
    <xf numFmtId="0" fontId="10" fillId="0" borderId="2" pivotButton="0" quotePrefix="0" xfId="3"/>
    <xf numFmtId="10" fontId="10" fillId="0" borderId="2" pivotButton="0" quotePrefix="0" xfId="3"/>
    <xf numFmtId="10" fontId="11" fillId="5" borderId="2" applyAlignment="1" pivotButton="0" quotePrefix="0" xfId="3">
      <alignment horizontal="center" vertical="center"/>
    </xf>
    <xf numFmtId="10" fontId="13" fillId="5" borderId="2" pivotButton="0" quotePrefix="0" xfId="3"/>
    <xf numFmtId="164" fontId="20" fillId="5" borderId="2" applyAlignment="1" pivotButton="0" quotePrefix="0" xfId="4">
      <alignment vertical="center"/>
    </xf>
    <xf numFmtId="0" fontId="10" fillId="5" borderId="2" pivotButton="0" quotePrefix="0" xfId="13"/>
    <xf numFmtId="0" fontId="15" fillId="5" borderId="2" applyAlignment="1" pivotButton="0" quotePrefix="0" xfId="1">
      <alignment horizontal="center"/>
    </xf>
    <xf numFmtId="164" fontId="13" fillId="5" borderId="2" applyAlignment="1" pivotButton="0" quotePrefix="0" xfId="27">
      <alignment horizontal="center" vertical="center"/>
    </xf>
    <xf numFmtId="164" fontId="66" fillId="5" borderId="2" applyAlignment="1" pivotButton="0" quotePrefix="0" xfId="27">
      <alignment horizontal="center" vertical="center"/>
    </xf>
    <xf numFmtId="0" fontId="10" fillId="5" borderId="0" pivotButton="0" quotePrefix="0" xfId="0"/>
    <xf numFmtId="0" fontId="65" fillId="5" borderId="2" applyAlignment="1" pivotButton="0" quotePrefix="0" xfId="1">
      <alignment horizontal="center"/>
    </xf>
    <xf numFmtId="0" fontId="10" fillId="5" borderId="2" pivotButton="0" quotePrefix="0" xfId="1"/>
    <xf numFmtId="10" fontId="15" fillId="11" borderId="2" applyAlignment="1" pivotButton="0" quotePrefix="0" xfId="3">
      <alignment horizontal="right" vertical="center"/>
    </xf>
    <xf numFmtId="164" fontId="10" fillId="5" borderId="3" applyAlignment="1" pivotButton="0" quotePrefix="0" xfId="6">
      <alignment horizontal="center" vertical="center"/>
    </xf>
    <xf numFmtId="10" fontId="10" fillId="5" borderId="3" applyAlignment="1" pivotButton="0" quotePrefix="0" xfId="3">
      <alignment horizontal="right" vertical="center"/>
    </xf>
    <xf numFmtId="164" fontId="10" fillId="5" borderId="2" applyAlignment="1" pivotButton="0" quotePrefix="0" xfId="27">
      <alignment horizontal="center" vertical="center"/>
    </xf>
    <xf numFmtId="10" fontId="10" fillId="5" borderId="2" applyAlignment="1" pivotButton="0" quotePrefix="0" xfId="3">
      <alignment horizontal="right" vertical="center"/>
    </xf>
    <xf numFmtId="164" fontId="10" fillId="5" borderId="3" applyAlignment="1" pivotButton="0" quotePrefix="0" xfId="27">
      <alignment horizontal="center" vertical="center"/>
    </xf>
    <xf numFmtId="164" fontId="10" fillId="5" borderId="3" pivotButton="0" quotePrefix="0" xfId="1"/>
    <xf numFmtId="164" fontId="20" fillId="5" borderId="2" applyAlignment="1" pivotButton="0" quotePrefix="0" xfId="4">
      <alignment horizontal="center" vertical="center"/>
    </xf>
    <xf numFmtId="17" fontId="13" fillId="19" borderId="2" applyAlignment="1" pivotButton="0" quotePrefix="0" xfId="1">
      <alignment horizontal="centerContinuous" vertical="center"/>
    </xf>
    <xf numFmtId="17" fontId="15" fillId="19" borderId="2" applyAlignment="1" pivotButton="0" quotePrefix="0" xfId="1">
      <alignment horizontal="center" vertical="center"/>
    </xf>
    <xf numFmtId="164" fontId="11" fillId="5" borderId="2" applyAlignment="1" pivotButton="0" quotePrefix="0" xfId="6">
      <alignment horizontal="center" vertical="center"/>
    </xf>
    <xf numFmtId="164" fontId="13" fillId="5" borderId="2" pivotButton="0" quotePrefix="0" xfId="1"/>
    <xf numFmtId="3" fontId="50" fillId="41" borderId="18" applyAlignment="1" pivotButton="0" quotePrefix="0" xfId="0">
      <alignment horizontal="center" vertical="top" wrapText="1"/>
    </xf>
    <xf numFmtId="0" fontId="50" fillId="41" borderId="18" applyAlignment="1" pivotButton="0" quotePrefix="0" xfId="0">
      <alignment horizontal="center" vertical="top" wrapText="1"/>
    </xf>
    <xf numFmtId="164" fontId="17" fillId="0" borderId="2" applyAlignment="1" pivotButton="0" quotePrefix="0" xfId="27">
      <alignment horizontal="center" vertical="center"/>
    </xf>
    <xf numFmtId="4" fontId="67" fillId="48" borderId="25" applyAlignment="1" pivotButton="0" quotePrefix="0" xfId="0">
      <alignment vertical="top" wrapText="1"/>
    </xf>
    <xf numFmtId="4" fontId="0" fillId="0" borderId="0" pivotButton="0" quotePrefix="0" xfId="0"/>
    <xf numFmtId="10" fontId="0" fillId="0" borderId="0" pivotButton="0" quotePrefix="0" xfId="3"/>
    <xf numFmtId="3" fontId="67" fillId="48" borderId="25" applyAlignment="1" pivotButton="0" quotePrefix="0" xfId="0">
      <alignment vertical="top" wrapText="1"/>
    </xf>
    <xf numFmtId="10" fontId="0" fillId="0" borderId="0" pivotButton="0" quotePrefix="0" xfId="0"/>
    <xf numFmtId="9" fontId="17" fillId="3" borderId="2" applyAlignment="1" pivotButton="0" quotePrefix="0" xfId="3">
      <alignment horizontal="center" vertical="center"/>
    </xf>
    <xf numFmtId="164" fontId="25" fillId="35" borderId="2" applyAlignment="1" pivotButton="0" quotePrefix="0" xfId="27">
      <alignment horizontal="center" vertical="center"/>
    </xf>
    <xf numFmtId="0" fontId="68" fillId="3" borderId="0" pivotButton="0" quotePrefix="0" xfId="0"/>
    <xf numFmtId="170" fontId="2" fillId="0" borderId="2" pivotButton="0" quotePrefix="0" xfId="24"/>
    <xf numFmtId="0" fontId="69" fillId="0" borderId="2" pivotButton="0" quotePrefix="0" xfId="24"/>
    <xf numFmtId="171" fontId="40" fillId="24" borderId="22" applyAlignment="1" pivotButton="0" quotePrefix="0" xfId="24">
      <alignment horizontal="center"/>
    </xf>
    <xf numFmtId="170" fontId="70" fillId="0" borderId="2" pivotButton="0" quotePrefix="0" xfId="27"/>
    <xf numFmtId="170" fontId="69" fillId="0" borderId="2" pivotButton="0" quotePrefix="0" xfId="24"/>
    <xf numFmtId="0" fontId="72" fillId="27" borderId="18" applyAlignment="1" pivotButton="0" quotePrefix="0" xfId="0">
      <alignment vertical="top" wrapText="1"/>
    </xf>
    <xf numFmtId="3" fontId="72" fillId="27" borderId="18" applyAlignment="1" pivotButton="0" quotePrefix="0" xfId="0">
      <alignment horizontal="center" vertical="top" wrapText="1"/>
    </xf>
    <xf numFmtId="3" fontId="71" fillId="41" borderId="18" applyAlignment="1" pivotButton="0" quotePrefix="0" xfId="0">
      <alignment horizontal="center" vertical="top" wrapText="1"/>
    </xf>
    <xf numFmtId="0" fontId="71" fillId="41" borderId="18" applyAlignment="1" pivotButton="0" quotePrefix="0" xfId="0">
      <alignment vertical="top"/>
    </xf>
    <xf numFmtId="0" fontId="71" fillId="41" borderId="18" applyAlignment="1" pivotButton="0" quotePrefix="0" xfId="0">
      <alignment horizontal="center" vertical="top" wrapText="1"/>
    </xf>
    <xf numFmtId="0" fontId="72" fillId="28" borderId="20" applyAlignment="1" pivotButton="0" quotePrefix="0" xfId="0">
      <alignment vertical="top"/>
    </xf>
    <xf numFmtId="3" fontId="72" fillId="28" borderId="21" applyAlignment="1" pivotButton="0" quotePrefix="0" xfId="0">
      <alignment horizontal="center" vertical="top" wrapText="1"/>
    </xf>
    <xf numFmtId="9" fontId="72" fillId="28" borderId="21" applyAlignment="1" pivotButton="0" quotePrefix="0" xfId="0">
      <alignment horizontal="center" vertical="top" wrapText="1"/>
    </xf>
    <xf numFmtId="0" fontId="72" fillId="27" borderId="18" applyAlignment="1" pivotButton="0" quotePrefix="0" xfId="0">
      <alignment horizontal="center" vertical="top" wrapText="1"/>
    </xf>
    <xf numFmtId="17" fontId="13" fillId="16" borderId="2" applyAlignment="1" pivotButton="0" quotePrefix="0" xfId="1">
      <alignment horizontal="center" vertical="center"/>
    </xf>
    <xf numFmtId="164" fontId="20" fillId="5" borderId="2" applyAlignment="1" pivotButton="0" quotePrefix="0" xfId="4">
      <alignment horizontal="center" vertical="center"/>
    </xf>
    <xf numFmtId="0" fontId="15" fillId="40" borderId="2" applyAlignment="1" pivotButton="0" quotePrefix="0" xfId="1">
      <alignment horizontal="center"/>
    </xf>
    <xf numFmtId="168" fontId="42" fillId="3" borderId="15" applyAlignment="1" pivotButton="0" quotePrefix="0" xfId="0">
      <alignment horizontal="center"/>
    </xf>
    <xf numFmtId="168" fontId="42" fillId="3" borderId="17" applyAlignment="1" pivotButton="0" quotePrefix="0" xfId="0">
      <alignment horizontal="center"/>
    </xf>
    <xf numFmtId="0" fontId="13" fillId="11" borderId="2" applyAlignment="1" pivotButton="0" quotePrefix="0" xfId="16">
      <alignment horizontal="center"/>
    </xf>
    <xf numFmtId="0" fontId="26" fillId="0" borderId="23" applyAlignment="1" pivotButton="0" quotePrefix="0" xfId="0">
      <alignment horizontal="center" vertical="center"/>
    </xf>
    <xf numFmtId="17" fontId="13" fillId="30" borderId="2" applyAlignment="1" pivotButton="0" quotePrefix="0" xfId="0">
      <alignment horizontal="center" vertical="center"/>
    </xf>
    <xf numFmtId="0" fontId="53" fillId="0" borderId="23" pivotButton="0" quotePrefix="0" xfId="0"/>
    <xf numFmtId="164" fontId="20" fillId="3" borderId="2" applyAlignment="1" pivotButton="0" quotePrefix="0" xfId="4">
      <alignment horizontal="left" vertical="center"/>
    </xf>
    <xf numFmtId="170" fontId="8" fillId="0" borderId="2" pivotButton="0" quotePrefix="0" xfId="27"/>
    <xf numFmtId="170" fontId="70" fillId="0" borderId="2" pivotButton="0" quotePrefix="0" xfId="27"/>
    <xf numFmtId="170" fontId="69" fillId="0" borderId="2" pivotButton="0" quotePrefix="0" xfId="24"/>
    <xf numFmtId="170" fontId="2" fillId="0" borderId="2" pivotButton="0" quotePrefix="0" xfId="24"/>
    <xf numFmtId="170" fontId="10" fillId="24" borderId="2" pivotButton="0" quotePrefix="0" xfId="27"/>
    <xf numFmtId="164" fontId="16" fillId="24" borderId="2" applyAlignment="1" pivotButton="0" quotePrefix="0" xfId="6">
      <alignment horizontal="center" vertical="center"/>
    </xf>
    <xf numFmtId="170" fontId="10" fillId="24" borderId="2" pivotButton="0" quotePrefix="0" xfId="28"/>
    <xf numFmtId="164" fontId="10" fillId="24" borderId="2" pivotButton="0" quotePrefix="0" xfId="19"/>
    <xf numFmtId="164" fontId="1" fillId="24" borderId="2" pivotButton="0" quotePrefix="0" xfId="29"/>
    <xf numFmtId="170" fontId="10" fillId="0" borderId="2" pivotButton="0" quotePrefix="0" xfId="27"/>
    <xf numFmtId="164" fontId="16" fillId="0" borderId="2" applyAlignment="1" pivotButton="0" quotePrefix="0" xfId="6">
      <alignment horizontal="center" vertical="center"/>
    </xf>
    <xf numFmtId="170" fontId="10" fillId="0" borderId="2" pivotButton="0" quotePrefix="0" xfId="28"/>
    <xf numFmtId="164" fontId="10" fillId="0" borderId="2" pivotButton="0" quotePrefix="0" xfId="19"/>
    <xf numFmtId="164" fontId="1" fillId="3" borderId="2" pivotButton="0" quotePrefix="0" xfId="29"/>
    <xf numFmtId="164" fontId="10" fillId="3" borderId="2" pivotButton="0" quotePrefix="0" xfId="19"/>
    <xf numFmtId="170" fontId="10" fillId="3" borderId="2" pivotButton="0" quotePrefix="0" xfId="28"/>
    <xf numFmtId="170" fontId="10" fillId="0" borderId="2" pivotButton="0" quotePrefix="0" xfId="19"/>
    <xf numFmtId="164" fontId="16" fillId="33" borderId="2" applyAlignment="1" pivotButton="0" quotePrefix="0" xfId="6">
      <alignment horizontal="center" vertical="center"/>
    </xf>
    <xf numFmtId="164" fontId="16" fillId="33" borderId="2" applyAlignment="1" applyProtection="1" pivotButton="0" quotePrefix="0" xfId="6">
      <alignment horizontal="center" vertical="center"/>
      <protection locked="0" hidden="0"/>
    </xf>
    <xf numFmtId="170" fontId="16" fillId="33" borderId="2" applyAlignment="1" applyProtection="1" pivotButton="0" quotePrefix="0" xfId="19">
      <alignment horizontal="center" vertical="center"/>
      <protection locked="0" hidden="0"/>
    </xf>
    <xf numFmtId="164" fontId="10" fillId="33" borderId="2" applyProtection="1" pivotButton="0" quotePrefix="0" xfId="28">
      <protection locked="0" hidden="0"/>
    </xf>
    <xf numFmtId="164" fontId="1" fillId="46" borderId="2" pivotButton="0" quotePrefix="0" xfId="29"/>
    <xf numFmtId="164" fontId="16" fillId="0" borderId="2" applyAlignment="1" applyProtection="1" pivotButton="0" quotePrefix="0" xfId="6">
      <alignment horizontal="center" vertical="center"/>
      <protection locked="0" hidden="0"/>
    </xf>
    <xf numFmtId="170" fontId="16" fillId="0" borderId="2" applyAlignment="1" applyProtection="1" pivotButton="0" quotePrefix="0" xfId="19">
      <alignment horizontal="center" vertical="center"/>
      <protection locked="0" hidden="0"/>
    </xf>
    <xf numFmtId="164" fontId="10" fillId="3" borderId="2" applyProtection="1" pivotButton="0" quotePrefix="0" xfId="28">
      <protection locked="0" hidden="0"/>
    </xf>
    <xf numFmtId="164" fontId="20" fillId="5" borderId="2" applyAlignment="1" pivotButton="0" quotePrefix="0" xfId="4">
      <alignment vertical="center"/>
    </xf>
    <xf numFmtId="164" fontId="20" fillId="5" borderId="2" applyAlignment="1" pivotButton="0" quotePrefix="0" xfId="4">
      <alignment horizontal="center" vertical="center"/>
    </xf>
    <xf numFmtId="164" fontId="25" fillId="5" borderId="2" applyAlignment="1" pivotButton="0" quotePrefix="0" xfId="19">
      <alignment horizontal="center" vertical="center"/>
    </xf>
    <xf numFmtId="164" fontId="25" fillId="40" borderId="2" applyAlignment="1" pivotButton="0" quotePrefix="0" xfId="19">
      <alignment horizontal="center" vertical="center"/>
    </xf>
    <xf numFmtId="164" fontId="23" fillId="5" borderId="2" applyAlignment="1" pivotButton="0" quotePrefix="0" xfId="19">
      <alignment horizontal="center" vertical="center"/>
    </xf>
    <xf numFmtId="164" fontId="25" fillId="5" borderId="2" applyAlignment="1" pivotButton="0" quotePrefix="0" xfId="27">
      <alignment horizontal="center" vertical="center"/>
    </xf>
    <xf numFmtId="164" fontId="23" fillId="5" borderId="2" applyAlignment="1" pivotButton="0" quotePrefix="0" xfId="27">
      <alignment horizontal="center" vertical="center"/>
    </xf>
    <xf numFmtId="164" fontId="16" fillId="5" borderId="2" applyAlignment="1" pivotButton="0" quotePrefix="0" xfId="19">
      <alignment horizontal="center" vertical="center"/>
    </xf>
    <xf numFmtId="164" fontId="16" fillId="40" borderId="2" applyAlignment="1" pivotButton="0" quotePrefix="0" xfId="19">
      <alignment horizontal="center" vertical="center"/>
    </xf>
    <xf numFmtId="164" fontId="16" fillId="5" borderId="2" applyAlignment="1" pivotButton="0" quotePrefix="0" xfId="27">
      <alignment horizontal="center" vertical="center"/>
    </xf>
    <xf numFmtId="164" fontId="17" fillId="5" borderId="3" applyAlignment="1" pivotButton="0" quotePrefix="0" xfId="6">
      <alignment horizontal="center" vertical="center"/>
    </xf>
    <xf numFmtId="164" fontId="17" fillId="37" borderId="3" applyAlignment="1" pivotButton="0" quotePrefix="0" xfId="6">
      <alignment horizontal="center" vertical="center"/>
    </xf>
    <xf numFmtId="164" fontId="17" fillId="40" borderId="3" applyAlignment="1" pivotButton="0" quotePrefix="0" xfId="6">
      <alignment horizontal="center" vertical="center"/>
    </xf>
    <xf numFmtId="164" fontId="16" fillId="5" borderId="3" applyAlignment="1" pivotButton="0" quotePrefix="0" xfId="6">
      <alignment horizontal="center" vertical="center"/>
    </xf>
    <xf numFmtId="164" fontId="25" fillId="37" borderId="2" applyAlignment="1" pivotButton="0" quotePrefix="0" xfId="19">
      <alignment horizontal="center" vertical="center"/>
    </xf>
    <xf numFmtId="164" fontId="16" fillId="37" borderId="2" applyAlignment="1" pivotButton="0" quotePrefix="0" xfId="19">
      <alignment horizontal="center" vertical="center"/>
    </xf>
    <xf numFmtId="164" fontId="16" fillId="5" borderId="2" pivotButton="0" quotePrefix="0" xfId="1"/>
    <xf numFmtId="164" fontId="25" fillId="5" borderId="2" pivotButton="0" quotePrefix="0" xfId="1"/>
    <xf numFmtId="164" fontId="54" fillId="5" borderId="2" applyAlignment="1" pivotButton="0" quotePrefix="0" xfId="19">
      <alignment horizontal="center" vertical="center"/>
    </xf>
    <xf numFmtId="164" fontId="20" fillId="5" borderId="2" applyAlignment="1" pivotButton="0" quotePrefix="0" xfId="4">
      <alignment horizontal="left" vertical="center"/>
    </xf>
    <xf numFmtId="164" fontId="20" fillId="5" borderId="2" applyAlignment="1" pivotButton="0" quotePrefix="0" xfId="4">
      <alignment horizontal="centerContinuous" vertical="center"/>
    </xf>
    <xf numFmtId="164" fontId="11" fillId="40" borderId="3" applyAlignment="1" pivotButton="0" quotePrefix="0" xfId="6">
      <alignment horizontal="center" vertical="center"/>
    </xf>
    <xf numFmtId="164" fontId="11" fillId="5" borderId="3" applyAlignment="1" pivotButton="0" quotePrefix="0" xfId="6">
      <alignment horizontal="center" vertical="center"/>
    </xf>
    <xf numFmtId="164" fontId="11" fillId="5" borderId="2" applyAlignment="1" pivotButton="0" quotePrefix="0" xfId="6">
      <alignment horizontal="center" vertical="center"/>
    </xf>
    <xf numFmtId="164" fontId="10" fillId="5" borderId="3" applyAlignment="1" pivotButton="0" quotePrefix="0" xfId="6">
      <alignment horizontal="center" vertical="center"/>
    </xf>
    <xf numFmtId="164" fontId="10" fillId="5" borderId="2" applyAlignment="1" pivotButton="0" quotePrefix="0" xfId="19">
      <alignment horizontal="center" vertical="center"/>
    </xf>
    <xf numFmtId="164" fontId="10" fillId="40" borderId="2" applyAlignment="1" pivotButton="0" quotePrefix="0" xfId="19">
      <alignment horizontal="center" vertical="center"/>
    </xf>
    <xf numFmtId="164" fontId="13" fillId="5" borderId="2" applyAlignment="1" pivotButton="0" quotePrefix="0" xfId="27">
      <alignment horizontal="center" vertical="center"/>
    </xf>
    <xf numFmtId="164" fontId="10" fillId="5" borderId="2" applyAlignment="1" pivotButton="0" quotePrefix="0" xfId="27">
      <alignment horizontal="center" vertical="center"/>
    </xf>
    <xf numFmtId="164" fontId="17" fillId="5" borderId="2" applyAlignment="1" pivotButton="0" quotePrefix="0" xfId="6">
      <alignment horizontal="center" vertical="center"/>
    </xf>
    <xf numFmtId="164" fontId="17" fillId="40" borderId="2" applyAlignment="1" pivotButton="0" quotePrefix="0" xfId="6">
      <alignment horizontal="center" vertical="center"/>
    </xf>
    <xf numFmtId="164" fontId="16" fillId="5" borderId="2" applyAlignment="1" pivotButton="0" quotePrefix="0" xfId="6">
      <alignment horizontal="center" vertical="center"/>
    </xf>
    <xf numFmtId="164" fontId="66" fillId="5" borderId="2" applyAlignment="1" pivotButton="0" quotePrefix="0" xfId="27">
      <alignment horizontal="center" vertical="center"/>
    </xf>
    <xf numFmtId="164" fontId="21" fillId="5" borderId="2" applyAlignment="1" pivotButton="0" quotePrefix="0" xfId="19">
      <alignment horizontal="center" vertical="center"/>
    </xf>
    <xf numFmtId="164" fontId="21" fillId="40" borderId="2" applyAlignment="1" pivotButton="0" quotePrefix="0" xfId="19">
      <alignment horizontal="center" vertical="center"/>
    </xf>
    <xf numFmtId="164" fontId="10" fillId="5" borderId="3" applyAlignment="1" pivotButton="0" quotePrefix="0" xfId="27">
      <alignment horizontal="center" vertical="center"/>
    </xf>
    <xf numFmtId="164" fontId="16" fillId="40" borderId="2" pivotButton="0" quotePrefix="0" xfId="1"/>
    <xf numFmtId="164" fontId="10" fillId="5" borderId="3" pivotButton="0" quotePrefix="0" xfId="1"/>
    <xf numFmtId="164" fontId="13" fillId="11" borderId="2" pivotButton="0" quotePrefix="0" xfId="1"/>
    <xf numFmtId="164" fontId="13" fillId="5" borderId="2" pivotButton="0" quotePrefix="0" xfId="1"/>
    <xf numFmtId="170" fontId="16" fillId="40" borderId="2" pivotButton="0" quotePrefix="0" xfId="19"/>
    <xf numFmtId="170" fontId="16" fillId="5" borderId="2" pivotButton="0" quotePrefix="0" xfId="19"/>
    <xf numFmtId="168" fontId="42" fillId="0" borderId="0" pivotButton="0" quotePrefix="0" xfId="0"/>
    <xf numFmtId="168" fontId="42" fillId="3" borderId="15" applyAlignment="1" pivotButton="0" quotePrefix="0" xfId="0">
      <alignment horizontal="center"/>
    </xf>
    <xf numFmtId="0" fontId="0" fillId="0" borderId="15" pivotButton="0" quotePrefix="0" xfId="0"/>
    <xf numFmtId="168" fontId="42" fillId="22" borderId="15" applyAlignment="1" pivotButton="0" quotePrefix="0" xfId="0">
      <alignment horizontal="center"/>
    </xf>
    <xf numFmtId="169" fontId="42" fillId="0" borderId="15" applyAlignment="1" pivotButton="0" quotePrefix="0" xfId="3">
      <alignment horizontal="center"/>
    </xf>
    <xf numFmtId="168" fontId="42" fillId="3" borderId="2" applyAlignment="1" pivotButton="0" quotePrefix="0" xfId="0">
      <alignment horizontal="center"/>
    </xf>
    <xf numFmtId="168" fontId="42" fillId="3" borderId="15" pivotButton="0" quotePrefix="0" xfId="18"/>
    <xf numFmtId="168" fontId="42" fillId="3" borderId="16" pivotButton="0" quotePrefix="0" xfId="18"/>
    <xf numFmtId="168" fontId="42" fillId="3" borderId="2" pivotButton="0" quotePrefix="0" xfId="18"/>
    <xf numFmtId="168" fontId="42" fillId="3" borderId="17" applyAlignment="1" pivotButton="0" quotePrefix="0" xfId="0">
      <alignment horizontal="center"/>
    </xf>
    <xf numFmtId="0" fontId="0" fillId="0" borderId="17" pivotButton="0" quotePrefix="0" xfId="0"/>
    <xf numFmtId="168" fontId="42" fillId="3" borderId="15" pivotButton="0" quotePrefix="0" xfId="0"/>
    <xf numFmtId="164" fontId="16" fillId="5" borderId="2" applyAlignment="1" pivotButton="0" quotePrefix="0" xfId="15">
      <alignment horizontal="center" vertical="center"/>
    </xf>
    <xf numFmtId="164" fontId="35" fillId="5" borderId="2" applyAlignment="1" pivotButton="0" quotePrefix="0" xfId="15">
      <alignment horizontal="center" vertical="center"/>
    </xf>
    <xf numFmtId="164" fontId="10" fillId="5" borderId="2" applyAlignment="1" pivotButton="0" quotePrefix="0" xfId="15">
      <alignment horizontal="center" vertical="center"/>
    </xf>
    <xf numFmtId="164" fontId="38" fillId="5" borderId="2" applyAlignment="1" pivotButton="0" quotePrefix="0" xfId="15">
      <alignment horizontal="center" vertical="center"/>
    </xf>
    <xf numFmtId="164" fontId="37" fillId="5" borderId="2" applyAlignment="1" pivotButton="0" quotePrefix="0" xfId="15">
      <alignment horizontal="center" vertical="center"/>
    </xf>
    <xf numFmtId="167" fontId="17" fillId="5" borderId="2" applyAlignment="1" pivotButton="0" quotePrefix="0" xfId="3">
      <alignment horizontal="center" vertical="center"/>
    </xf>
    <xf numFmtId="164" fontId="13" fillId="11" borderId="2" applyAlignment="1" pivotButton="0" quotePrefix="0" xfId="6">
      <alignment horizontal="center" vertical="center"/>
    </xf>
    <xf numFmtId="164" fontId="16" fillId="5" borderId="2" applyAlignment="1" pivotButton="0" quotePrefix="0" xfId="1">
      <alignment horizontal="center"/>
    </xf>
    <xf numFmtId="164" fontId="21" fillId="5" borderId="2" applyAlignment="1" pivotButton="0" quotePrefix="0" xfId="1">
      <alignment horizontal="center"/>
    </xf>
    <xf numFmtId="170" fontId="10" fillId="0" borderId="2" pivotButton="0" quotePrefix="0" xfId="16"/>
    <xf numFmtId="170" fontId="11" fillId="0" borderId="2" pivotButton="0" quotePrefix="0" xfId="16"/>
    <xf numFmtId="164" fontId="0" fillId="0" borderId="0" pivotButton="0" quotePrefix="0" xfId="0"/>
    <xf numFmtId="164" fontId="17" fillId="45" borderId="12" applyAlignment="1" pivotButton="0" quotePrefix="0" xfId="6">
      <alignment horizontal="center" vertical="center"/>
    </xf>
    <xf numFmtId="164" fontId="17" fillId="0" borderId="12" applyAlignment="1" pivotButton="0" quotePrefix="0" xfId="6">
      <alignment horizontal="center" vertical="center"/>
    </xf>
    <xf numFmtId="164" fontId="17" fillId="0" borderId="2" applyAlignment="1" pivotButton="0" quotePrefix="0" xfId="6">
      <alignment horizontal="center" vertical="center"/>
    </xf>
    <xf numFmtId="164" fontId="17" fillId="3" borderId="2" applyAlignment="1" pivotButton="0" quotePrefix="0" xfId="6">
      <alignment horizontal="center" vertical="center"/>
    </xf>
    <xf numFmtId="164" fontId="16" fillId="3" borderId="2" applyAlignment="1" pivotButton="0" quotePrefix="0" xfId="6">
      <alignment horizontal="center" vertical="center"/>
    </xf>
    <xf numFmtId="170" fontId="13" fillId="8" borderId="2" applyAlignment="1" pivotButton="0" quotePrefix="0" xfId="28">
      <alignment horizontal="center"/>
    </xf>
    <xf numFmtId="170" fontId="63" fillId="43" borderId="0" pivotButton="0" quotePrefix="0" xfId="28"/>
    <xf numFmtId="172" fontId="13" fillId="8" borderId="2" applyAlignment="1" pivotButton="0" quotePrefix="0" xfId="28">
      <alignment horizontal="center"/>
    </xf>
    <xf numFmtId="164" fontId="13" fillId="43" borderId="2" applyAlignment="1" pivotButton="0" quotePrefix="0" xfId="6">
      <alignment horizontal="center" vertical="center"/>
    </xf>
    <xf numFmtId="43" fontId="16" fillId="3" borderId="2" applyAlignment="1" pivotButton="0" quotePrefix="0" xfId="6">
      <alignment horizontal="center" vertical="center"/>
    </xf>
    <xf numFmtId="173" fontId="13" fillId="43" borderId="2" applyAlignment="1" pivotButton="0" quotePrefix="0" xfId="18">
      <alignment horizontal="center" vertical="center"/>
    </xf>
    <xf numFmtId="43" fontId="64" fillId="3" borderId="2" applyAlignment="1" pivotButton="0" quotePrefix="0" xfId="6">
      <alignment horizontal="center" vertical="center"/>
    </xf>
    <xf numFmtId="173" fontId="11" fillId="45" borderId="2" applyAlignment="1" pivotButton="0" quotePrefix="0" xfId="18">
      <alignment horizontal="center" vertical="center"/>
    </xf>
    <xf numFmtId="164" fontId="16" fillId="45" borderId="2" applyAlignment="1" pivotButton="0" quotePrefix="0" xfId="6">
      <alignment horizontal="center" vertical="center"/>
    </xf>
    <xf numFmtId="164" fontId="11" fillId="0" borderId="2" applyAlignment="1" pivotButton="0" quotePrefix="0" xfId="16">
      <alignment horizontal="center" vertical="center"/>
    </xf>
    <xf numFmtId="164" fontId="11" fillId="45" borderId="2" applyAlignment="1" pivotButton="0" quotePrefix="0" xfId="16">
      <alignment horizontal="center" vertical="center"/>
    </xf>
    <xf numFmtId="172" fontId="0" fillId="0" borderId="0" pivotButton="0" quotePrefix="0" xfId="0"/>
    <xf numFmtId="164" fontId="52" fillId="17" borderId="2" applyAlignment="1" pivotButton="0" quotePrefix="0" xfId="0">
      <alignment horizontal="left" vertical="center"/>
    </xf>
    <xf numFmtId="164" fontId="20" fillId="3" borderId="2" applyAlignment="1" pivotButton="0" quotePrefix="0" xfId="4">
      <alignment vertical="center"/>
    </xf>
    <xf numFmtId="0" fontId="0" fillId="0" borderId="23" pivotButton="0" quotePrefix="0" xfId="0"/>
    <xf numFmtId="164" fontId="20" fillId="3" borderId="2" applyAlignment="1" pivotButton="0" quotePrefix="0" xfId="4">
      <alignment horizontal="center" vertical="center"/>
    </xf>
    <xf numFmtId="164" fontId="20" fillId="3" borderId="2" applyAlignment="1" pivotButton="0" quotePrefix="0" xfId="4">
      <alignment horizontal="left" vertical="center"/>
    </xf>
    <xf numFmtId="164" fontId="14" fillId="0" borderId="2" applyAlignment="1" pivotButton="0" quotePrefix="0" xfId="19">
      <alignment horizontal="center" vertical="center"/>
    </xf>
    <xf numFmtId="164" fontId="14" fillId="5" borderId="2" applyAlignment="1" pivotButton="0" quotePrefix="0" xfId="19">
      <alignment horizontal="center" vertical="center"/>
    </xf>
    <xf numFmtId="164" fontId="15" fillId="3" borderId="2" applyAlignment="1" pivotButton="0" quotePrefix="0" xfId="6">
      <alignment horizontal="center" vertical="center"/>
    </xf>
    <xf numFmtId="164" fontId="15" fillId="11" borderId="2" applyAlignment="1" pivotButton="0" quotePrefix="0" xfId="6">
      <alignment horizontal="center" vertical="center"/>
    </xf>
    <xf numFmtId="164" fontId="15" fillId="0" borderId="2" applyAlignment="1" pivotButton="0" quotePrefix="0" xfId="0">
      <alignment horizontal="center" vertical="center"/>
    </xf>
    <xf numFmtId="164" fontId="13" fillId="47" borderId="2" applyAlignment="1" pivotButton="0" quotePrefix="0" xfId="27">
      <alignment horizontal="center" vertical="center"/>
    </xf>
    <xf numFmtId="164" fontId="15" fillId="47" borderId="2" applyAlignment="1" pivotButton="0" quotePrefix="0" xfId="27">
      <alignment horizontal="center" vertical="center"/>
    </xf>
    <xf numFmtId="164" fontId="10" fillId="17" borderId="2" applyAlignment="1" pivotButton="0" quotePrefix="0" xfId="0">
      <alignment horizontal="center" vertical="center"/>
    </xf>
    <xf numFmtId="164" fontId="25" fillId="3" borderId="2" applyAlignment="1" pivotButton="0" quotePrefix="0" xfId="27">
      <alignment horizontal="center" vertical="center"/>
    </xf>
    <xf numFmtId="164" fontId="13" fillId="3" borderId="2" applyAlignment="1" pivotButton="0" quotePrefix="0" xfId="27">
      <alignment horizontal="center" vertical="center"/>
    </xf>
    <xf numFmtId="164" fontId="23" fillId="3" borderId="2" applyAlignment="1" pivotButton="0" quotePrefix="0" xfId="27">
      <alignment horizontal="center" vertical="center"/>
    </xf>
    <xf numFmtId="164" fontId="66" fillId="3" borderId="2" applyAlignment="1" pivotButton="0" quotePrefix="0" xfId="27">
      <alignment horizontal="center" vertical="center"/>
    </xf>
    <xf numFmtId="164" fontId="16" fillId="3" borderId="2" applyAlignment="1" pivotButton="0" quotePrefix="0" xfId="27">
      <alignment horizontal="center" vertical="center"/>
    </xf>
    <xf numFmtId="164" fontId="11" fillId="17" borderId="2" applyAlignment="1" pivotButton="0" quotePrefix="0" xfId="0">
      <alignment horizontal="center" vertical="center"/>
    </xf>
    <xf numFmtId="165" fontId="13" fillId="2" borderId="2" applyAlignment="1" pivotButton="0" quotePrefix="0" xfId="13">
      <alignment horizontal="left"/>
    </xf>
    <xf numFmtId="165" fontId="13" fillId="14" borderId="2" applyAlignment="1" pivotButton="0" quotePrefix="0" xfId="13">
      <alignment horizontal="left"/>
    </xf>
    <xf numFmtId="165" fontId="13" fillId="2" borderId="2" pivotButton="0" quotePrefix="0" xfId="13"/>
    <xf numFmtId="165" fontId="13" fillId="14" borderId="2" pivotButton="0" quotePrefix="0" xfId="13"/>
    <xf numFmtId="164" fontId="17" fillId="3" borderId="3" applyAlignment="1" pivotButton="0" quotePrefix="0" xfId="6">
      <alignment horizontal="center" vertical="center"/>
    </xf>
    <xf numFmtId="164" fontId="25" fillId="3" borderId="3" applyAlignment="1" pivotButton="0" quotePrefix="0" xfId="27">
      <alignment horizontal="center" vertical="center"/>
    </xf>
    <xf numFmtId="164" fontId="66" fillId="3" borderId="3" applyAlignment="1" pivotButton="0" quotePrefix="0" xfId="27">
      <alignment horizontal="center" vertical="center"/>
    </xf>
    <xf numFmtId="164" fontId="23" fillId="3" borderId="3" applyAlignment="1" pivotButton="0" quotePrefix="0" xfId="27">
      <alignment horizontal="center" vertical="center"/>
    </xf>
    <xf numFmtId="164" fontId="13" fillId="47" borderId="2" applyAlignment="1" pivotButton="0" quotePrefix="0" xfId="6">
      <alignment horizontal="center" vertical="center"/>
    </xf>
    <xf numFmtId="164" fontId="15" fillId="47" borderId="2" applyAlignment="1" pivotButton="0" quotePrefix="0" xfId="6">
      <alignment horizontal="center" vertical="center"/>
    </xf>
    <xf numFmtId="166" fontId="16" fillId="3" borderId="2" applyAlignment="1" pivotButton="0" quotePrefix="0" xfId="19">
      <alignment horizontal="center" vertical="center"/>
    </xf>
    <xf numFmtId="164" fontId="14" fillId="0" borderId="2" applyAlignment="1" pivotButton="0" quotePrefix="0" xfId="19">
      <alignment vertical="center"/>
    </xf>
    <xf numFmtId="165" fontId="13" fillId="2" borderId="1" applyAlignment="1" pivotButton="0" quotePrefix="0" xfId="0">
      <alignment horizontal="left"/>
    </xf>
    <xf numFmtId="165" fontId="13" fillId="14" borderId="2" applyAlignment="1" pivotButton="0" quotePrefix="0" xfId="0">
      <alignment horizontal="left"/>
    </xf>
    <xf numFmtId="165" fontId="13" fillId="2" borderId="1" pivotButton="0" quotePrefix="0" xfId="0"/>
    <xf numFmtId="165" fontId="11" fillId="4" borderId="2" applyAlignment="1" pivotButton="0" quotePrefix="0" xfId="0">
      <alignment horizontal="left"/>
    </xf>
    <xf numFmtId="164" fontId="16" fillId="35" borderId="2" applyAlignment="1" pivotButton="0" quotePrefix="0" xfId="6">
      <alignment horizontal="center" vertical="center"/>
    </xf>
    <xf numFmtId="164" fontId="17" fillId="35" borderId="2" applyAlignment="1" pivotButton="0" quotePrefix="0" xfId="6">
      <alignment horizontal="center" vertical="center"/>
    </xf>
    <xf numFmtId="164" fontId="17" fillId="0" borderId="2" applyAlignment="1" pivotButton="0" quotePrefix="0" xfId="27">
      <alignment horizontal="center" vertical="center"/>
    </xf>
    <xf numFmtId="164" fontId="25" fillId="0" borderId="2" applyAlignment="1" pivotButton="0" quotePrefix="0" xfId="27">
      <alignment horizontal="center" vertical="center"/>
    </xf>
    <xf numFmtId="164" fontId="66" fillId="0" borderId="2" applyAlignment="1" pivotButton="0" quotePrefix="0" xfId="27">
      <alignment horizontal="center" vertical="center"/>
    </xf>
    <xf numFmtId="164" fontId="23" fillId="0" borderId="2" applyAlignment="1" pivotButton="0" quotePrefix="0" xfId="27">
      <alignment horizontal="center" vertical="center"/>
    </xf>
    <xf numFmtId="164" fontId="16" fillId="0" borderId="2" applyAlignment="1" pivotButton="0" quotePrefix="0" xfId="27">
      <alignment horizontal="center" vertical="center"/>
    </xf>
    <xf numFmtId="164" fontId="13" fillId="0" borderId="2" applyAlignment="1" pivotButton="0" quotePrefix="0" xfId="27">
      <alignment horizontal="center" vertical="center"/>
    </xf>
    <xf numFmtId="164" fontId="13" fillId="0" borderId="2" applyAlignment="1" pivotButton="0" quotePrefix="0" xfId="6">
      <alignment horizontal="center" vertical="center"/>
    </xf>
    <xf numFmtId="164" fontId="15" fillId="0" borderId="2" applyAlignment="1" pivotButton="0" quotePrefix="0" xfId="6">
      <alignment horizontal="center" vertical="center"/>
    </xf>
    <xf numFmtId="164" fontId="10" fillId="38" borderId="2" applyAlignment="1" pivotButton="0" quotePrefix="0" xfId="0">
      <alignment horizontal="center" vertical="center"/>
    </xf>
    <xf numFmtId="165" fontId="10" fillId="4" borderId="2" pivotButton="0" quotePrefix="0" xfId="0"/>
    <xf numFmtId="165" fontId="10" fillId="3" borderId="0" pivotButton="0" quotePrefix="0" xfId="0"/>
    <xf numFmtId="164" fontId="25" fillId="35" borderId="2" applyAlignment="1" pivotButton="0" quotePrefix="0" xfId="27">
      <alignment horizontal="center" vertical="center"/>
    </xf>
    <xf numFmtId="164" fontId="10" fillId="0" borderId="0" pivotButton="0" quotePrefix="0" xfId="0"/>
    <xf numFmtId="164" fontId="10" fillId="0" borderId="2" pivotButton="0" quotePrefix="0" xfId="0"/>
    <xf numFmtId="164" fontId="10" fillId="3" borderId="0" pivotButton="0" quotePrefix="0" xfId="0"/>
    <xf numFmtId="164" fontId="10" fillId="0" borderId="2" pivotButton="0" quotePrefix="0" xfId="1"/>
  </cellXfs>
  <cellStyles count="30">
    <cellStyle name="Normal" xfId="0" builtinId="0"/>
    <cellStyle name="Normal 2" xfId="1"/>
    <cellStyle name="Normal 3" xfId="2"/>
    <cellStyle name="Porcentagem" xfId="3" builtinId="5"/>
    <cellStyle name="Comma 2" xfId="4"/>
    <cellStyle name="?Q\?1@ 2" xfId="5"/>
    <cellStyle name="Separador de milhares 3" xfId="6"/>
    <cellStyle name="Normal 4" xfId="7"/>
    <cellStyle name="Moeda 2" xfId="8"/>
    <cellStyle name="Porcentagem 2" xfId="9"/>
    <cellStyle name="Vírgula 2" xfId="10"/>
    <cellStyle name="Normal 2 2" xfId="11"/>
    <cellStyle name="Normal 5" xfId="12"/>
    <cellStyle name="Normal 6" xfId="13"/>
    <cellStyle name="Normal 7" xfId="14"/>
    <cellStyle name="Comma 3" xfId="15"/>
    <cellStyle name="Normal 4 2" xfId="16"/>
    <cellStyle name="Porcentagem 3" xfId="17"/>
    <cellStyle name="Moeda" xfId="18" builtinId="4"/>
    <cellStyle name="Comma" xfId="19"/>
    <cellStyle name="Normal 8" xfId="20"/>
    <cellStyle name="Vírgula 3" xfId="21"/>
    <cellStyle name="Normal 5 2" xfId="22"/>
    <cellStyle name="Hiperlink" xfId="23" builtinId="8"/>
    <cellStyle name="Normal 9" xfId="24"/>
    <cellStyle name="Hiperlink 2" xfId="25"/>
    <cellStyle name="Normal 5 3" xfId="26"/>
    <cellStyle name="Comma 4" xfId="27"/>
    <cellStyle name="Vírgula" xfId="28" builtinId="3"/>
    <cellStyle name="20% - Ênfase1" xfId="29" builtinId="30"/>
  </cellStyles>
  <dxfs count="28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_(* #,##0_);_(* \(#,##0\);_(* &quot;-&quot;??_);_(@_)"/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name val="Century Gothic"/>
        <family val="2"/>
        <strike val="0"/>
        <outline val="0"/>
        <shadow val="0"/>
        <condense val="0"/>
        <color theme="0"/>
        <extend val="0"/>
        <sz val="10"/>
        <vertAlign val="baseline"/>
      </font>
      <numFmt numFmtId="22" formatCode="mmm/yy"/>
      <fill>
        <patternFill patternType="solid">
          <fgColor rgb="FF4B638D"/>
          <bgColor theme="1" tint="0.499984740745262"/>
        </patternFill>
      </fill>
      <alignment horizontal="center" vertical="center"/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0" tint="-0.0499893185216834"/>
        </patternFill>
      </fill>
      <border>
        <left/>
        <right/>
        <top/>
        <bottom/>
      </border>
    </dxf>
    <dxf>
      <font>
        <name val="Century Gothic"/>
        <family val="2"/>
      </font>
      <fill>
        <patternFill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4" defaultTableStyle="TableStyleMedium2" defaultPivotStyle="PivotStyleLight16">
    <tableStyle name="Estilo de Segmentação de Dados 1" pivot="0" table="0" count="1">
      <tableStyleElement type="wholeTable" dxfId="27"/>
    </tableStyle>
    <tableStyle name="Estilo de Segmentação de Dados 2" pivot="0" table="0" count="1">
      <tableStyleElement type="wholeTable" dxfId="26"/>
    </tableStyle>
    <tableStyle name="Estilo de Segmentação de Dados 3" pivot="0" table="0" count="1">
      <tableStyleElement type="wholeTable" dxfId="25"/>
    </tableStyle>
    <tableStyle name="Estilo de Segmentação de Dados 4" pivot="0" table="0" count="3">
      <tableStyleElement type="wholeTable" dxfId="24"/>
      <tableStyleElement type="headerRow" dxfId="2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externalLink" Target="/xl/externalLinks/externalLink2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Operacional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col"/>
        <grouping val="clustered"/>
        <varyColors val="0"/>
        <ser>
          <idx val="3"/>
          <order val="0"/>
          <tx>
            <strRef>
              <f>DRE!$CV$56</f>
              <strCache>
                <ptCount val="1"/>
              </strCache>
            </strRef>
          </tx>
          <spPr>
            <a:solidFill xmlns:a="http://schemas.openxmlformats.org/drawingml/2006/main">
              <a:schemeClr val="accent1">
                <a:lumMod val="40000"/>
                <a:lumOff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DRE!$DE$52:$DE$52</f>
            </multiLvlStrRef>
          </cat>
          <val>
            <numRef>
              <f>DRE!$DE$56:$DE$56</f>
            </numRef>
          </val>
        </ser>
        <ser>
          <idx val="4"/>
          <order val="1"/>
          <tx>
            <strRef>
              <f>DRE!$CV$57</f>
              <strCache>
                <ptCount val="1"/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DRE!$DE$52:$DE$52</f>
            </multiLvlStrRef>
          </cat>
          <val>
            <numRef>
              <f>DRE!$DE$57:$DE$57</f>
            </numRef>
          </val>
        </ser>
        <ser>
          <idx val="5"/>
          <order val="2"/>
          <tx>
            <strRef>
              <f>DRE!$CV$58</f>
              <strCache>
                <ptCount val="1"/>
              </strCache>
            </strRef>
          </tx>
          <spPr>
            <a:solidFill xmlns:a="http://schemas.openxmlformats.org/drawingml/2006/main">
              <a:srgbClr val="00277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DRE!$DE$52:$DE$52</f>
            </multiLvlStrRef>
          </cat>
          <val>
            <numRef>
              <f>DRE!$DE$58:$DE$58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2847688"/>
        <axId val="1192847360"/>
      </barChart>
      <lineChart>
        <grouping val="standard"/>
        <varyColors val="0"/>
        <ser>
          <idx val="6"/>
          <order val="6"/>
          <tx>
            <strRef>
              <f>DRE!$CV$53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DRE!$DE$52:$DE$52</f>
            </multiLvlStrRef>
          </cat>
          <val>
            <numRef>
              <f>DRE!$DE$53:$DE$53</f>
            </numRef>
          </val>
          <smooth val="0"/>
        </ser>
        <ser>
          <idx val="7"/>
          <order val="7"/>
          <tx>
            <strRef>
              <f>DRE!$CV$54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DRE!$DE$52:$DE$52</f>
            </multiLvlStrRef>
          </cat>
          <val>
            <numRef>
              <f>DRE!$DE$54:$DE$54</f>
            </numRef>
          </val>
          <smooth val="0"/>
        </ser>
        <ser>
          <idx val="8"/>
          <order val="8"/>
          <tx>
            <strRef>
              <f>DRE!$CV$55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rgbClr val="00277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DRE!$DE$52:$DE$52</f>
            </multiLvlStrRef>
          </cat>
          <val>
            <numRef>
              <f>DRE!$DE$55:$DE$55</f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53641784"/>
        <axId val="753643096"/>
      </lineChart>
      <catAx>
        <axId val="11928476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92847360"/>
        <crosses val="autoZero"/>
        <auto val="1"/>
        <lblAlgn val="ctr"/>
        <lblOffset val="100"/>
        <noMultiLvlLbl val="0"/>
      </catAx>
      <valAx>
        <axId val="11928473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192847688"/>
        <crosses val="max"/>
        <crossBetween val="between"/>
      </valAx>
      <catAx>
        <axId val="7536417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753643096"/>
        <crosses val="autoZero"/>
        <auto val="1"/>
        <lblAlgn val="ctr"/>
        <lblOffset val="100"/>
        <noMultiLvlLbl val="0"/>
      </catAx>
      <valAx>
        <axId val="753643096"/>
        <scaling>
          <orientation val="minMax"/>
          <min val="1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753641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>
        <a:lumMod val="95000"/>
      </a:schemeClr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Operacional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barChart>
        <barDir val="col"/>
        <grouping val="clustered"/>
        <varyColors val="0"/>
        <ser>
          <idx val="3"/>
          <order val="0"/>
          <tx>
            <strRef>
              <f>DRE!$CV$56</f>
              <strCache>
                <ptCount val="1"/>
              </strCache>
            </strRef>
          </tx>
          <spPr>
            <a:solidFill xmlns:a="http://schemas.openxmlformats.org/drawingml/2006/main">
              <a:schemeClr val="accent1">
                <a:lumMod val="40000"/>
                <a:lumOff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</f>
            </multiLvlStrRef>
          </cat>
          <val>
            <numRef>
              <f>DRE!$DE$56</f>
            </numRef>
          </val>
        </ser>
        <ser>
          <idx val="4"/>
          <order val="1"/>
          <tx>
            <strRef>
              <f>DRE!$CV$57</f>
              <strCache>
                <ptCount val="1"/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</f>
            </multiLvlStrRef>
          </cat>
          <val>
            <numRef>
              <f>DRE!$DE$57</f>
            </numRef>
          </val>
        </ser>
        <ser>
          <idx val="5"/>
          <order val="2"/>
          <tx>
            <strRef>
              <f>DRE!$CV$58</f>
              <strCache>
                <ptCount val="1"/>
              </strCache>
            </strRef>
          </tx>
          <spPr>
            <a:solidFill xmlns:a="http://schemas.openxmlformats.org/drawingml/2006/main">
              <a:srgbClr val="00277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</f>
            </multiLvlStrRef>
          </cat>
          <val>
            <numRef>
              <f>DRE!$DE$58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2847688"/>
        <axId val="1192847360"/>
      </barChart>
      <lineChart>
        <grouping val="standard"/>
        <varyColors val="0"/>
        <ser>
          <idx val="6"/>
          <order val="6"/>
          <tx>
            <strRef>
              <f>DRE!$CV$53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</f>
            </multiLvlStrRef>
          </cat>
          <val>
            <numRef>
              <f>DRE!$DE$53</f>
            </numRef>
          </val>
          <smooth val="0"/>
        </ser>
        <ser>
          <idx val="7"/>
          <order val="7"/>
          <tx>
            <strRef>
              <f>DRE!$CV$54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</f>
            </multiLvlStrRef>
          </cat>
          <val>
            <numRef>
              <f>DRE!$DE$54</f>
            </numRef>
          </val>
          <smooth val="0"/>
        </ser>
        <ser>
          <idx val="8"/>
          <order val="8"/>
          <tx>
            <strRef>
              <f>DRE!$CV$55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rgbClr val="00277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</f>
            </multiLvlStrRef>
          </cat>
          <val>
            <numRef>
              <f>DRE!$DE$55</f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53641784"/>
        <axId val="753643096"/>
      </lineChart>
      <catAx>
        <axId val="11928476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92847360"/>
        <crosses val="autoZero"/>
        <auto val="1"/>
        <lblAlgn val="ctr"/>
        <lblOffset val="100"/>
        <noMultiLvlLbl val="0"/>
      </catAx>
      <valAx>
        <axId val="11928473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192847688"/>
        <crosses val="max"/>
        <crossBetween val="between"/>
      </valAx>
      <catAx>
        <axId val="7536417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753643096"/>
        <crosses val="autoZero"/>
        <auto val="1"/>
        <lblAlgn val="ctr"/>
        <lblOffset val="100"/>
        <noMultiLvlLbl val="0"/>
      </catAx>
      <valAx>
        <axId val="753643096"/>
        <scaling>
          <orientation val="minMax"/>
          <min val="1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753641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>
        <a:lumMod val="95000"/>
      </a:schemeClr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'Proj. DRE'!$B$13</f>
              <strCache>
                <ptCount val="1"/>
                <pt idx="0">
                  <v>Receita Líquida (A)</v>
                </pt>
              </strCache>
            </strRef>
          </tx>
          <spPr>
            <a:ln xmlns:a="http://schemas.openxmlformats.org/drawingml/2006/main" w="25400" cap="rnd">
              <a:solidFill>
                <a:srgbClr val="002776"/>
              </a:solidFill>
              <a:prstDash val="solid"/>
              <a:round/>
            </a:ln>
          </spPr>
          <marker>
            <symbol val="square"/>
            <size val="9"/>
            <spPr>
              <a:solidFill xmlns:a="http://schemas.openxmlformats.org/drawingml/2006/main">
                <a:srgbClr val="002776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5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'Proj. DRE'!$C$6:$I$6</f>
              <strCache>
                <ptCount val="7"/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  <pt idx="6">
                  <v>2025</v>
                </pt>
              </strCache>
            </strRef>
          </cat>
          <val>
            <numRef>
              <f>'Proj. DRE'!$D$13:$I$13</f>
              <numCache>
                <formatCode>_(* #,##0_);_(* \(#,##0\);_(* "-"??_);_(@_)</formatCode>
                <ptCount val="6"/>
                <pt idx="0">
                  <v>10431747.18</v>
                </pt>
                <pt idx="1">
                  <v>12103865.9295</v>
                </pt>
                <pt idx="2">
                  <v>13097294.6175</v>
                </pt>
                <pt idx="3">
                  <v>14405344.399866</v>
                </pt>
                <pt idx="4">
                  <v>15125611.6198593</v>
                </pt>
                <pt idx="5">
                  <v>15881892.20085227</v>
                </pt>
              </numCache>
            </numRef>
          </val>
          <smooth val="0"/>
        </ser>
        <ser>
          <idx val="1"/>
          <order val="1"/>
          <tx>
            <strRef>
              <f>'Proj. DRE'!$B$35</f>
              <strCache>
                <ptCount val="1"/>
                <pt idx="0">
                  <v>Lucro Líquido (E)</v>
                </pt>
              </strCache>
            </strRef>
          </tx>
          <spPr>
            <a:ln xmlns:a="http://schemas.openxmlformats.org/drawingml/2006/main" w="25400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9"/>
            <spPr>
              <a:solidFill xmlns:a="http://schemas.openxmlformats.org/drawingml/2006/main">
                <a:schemeClr val="accent1">
                  <a:lumMod val="75000"/>
                </a:schemeClr>
              </a:solidFill>
              <a:ln xmlns:a="http://schemas.openxmlformats.org/drawingml/2006/main" w="9525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'Proj. DRE'!$C$6:$I$6</f>
              <strCache>
                <ptCount val="7"/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  <pt idx="6">
                  <v>2025</v>
                </pt>
              </strCache>
            </strRef>
          </cat>
          <val>
            <numRef>
              <f>'Proj. DRE'!$D$35:$I$35</f>
              <numCache>
                <formatCode>_(* #,##0_);_(* \(#,##0\);_(* "-"??_);_(@_)</formatCode>
                <ptCount val="6"/>
                <pt idx="0">
                  <v>1656202.829999999</v>
                </pt>
                <pt idx="1">
                  <v>2092496.9125894</v>
                </pt>
                <pt idx="2">
                  <v>1555894.711751</v>
                </pt>
                <pt idx="3">
                  <v>1916271.22394959</v>
                </pt>
                <pt idx="4">
                  <v>2773106.239692651</v>
                </pt>
                <pt idx="5">
                  <v>2924661.496311027</v>
                </pt>
              </numCache>
            </numRef>
          </val>
          <smooth val="0"/>
        </ser>
        <ser>
          <idx val="2"/>
          <order val="2"/>
          <tx>
            <strRef>
              <f>'Proj. DRE'!$B$69</f>
              <strCache>
                <ptCount val="1"/>
                <pt idx="0">
                  <v>Variação de Caixa</v>
                </pt>
              </strCache>
            </strRef>
          </tx>
          <spPr>
            <a:ln xmlns:a="http://schemas.openxmlformats.org/drawingml/2006/main" w="25400" cap="rnd">
              <a:solidFill>
                <a:srgbClr val="C00000"/>
              </a:solidFill>
              <a:prstDash val="solid"/>
              <a:round/>
            </a:ln>
          </spPr>
          <marker>
            <symbol val="square"/>
            <size val="9"/>
            <spPr>
              <a:solidFill xmlns:a="http://schemas.openxmlformats.org/drawingml/2006/main">
                <a:srgbClr val="C00000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  <a:round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5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'Proj. DRE'!$C$6:$I$6</f>
              <strCache>
                <ptCount val="7"/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  <pt idx="6">
                  <v>2025</v>
                </pt>
              </strCache>
            </strRef>
          </cat>
          <val>
            <numRef>
              <f>'Proj. DRE'!$D$69:$I$69</f>
              <numCache>
                <formatCode>_(* #,##0_);_(* \(#,##0\);_(* "-"??_);_(@_)</formatCode>
                <ptCount val="6"/>
                <pt idx="0">
                  <v>1134399.079999998</v>
                </pt>
                <pt idx="1">
                  <v>1025218.59</v>
                </pt>
                <pt idx="2">
                  <v>0</v>
                </pt>
                <pt idx="3">
                  <v>0</v>
                </pt>
                <pt idx="4">
                  <v>1294245.689336037</v>
                </pt>
                <pt idx="5">
                  <v>1432795.157807236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xmlns:a="http://schemas.openxmlformats.org/drawingml/2006/main" w="9525" cap="flat" cmpd="sng" algn="ctr">
              <a:solidFill>
                <a:schemeClr val="tx1">
                  <a:alpha val="40000"/>
                </a:schemeClr>
              </a:solidFill>
              <a:prstDash val="solid"/>
              <a:round/>
            </a:ln>
          </spPr>
        </dropLines>
        <marker val="1"/>
        <smooth val="0"/>
        <axId val="677406079"/>
        <axId val="1089079103"/>
      </lineChart>
      <catAx>
        <axId val="677406079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89079103"/>
        <crosses val="autoZero"/>
        <auto val="1"/>
        <lblAlgn val="ctr"/>
        <lblOffset val="100"/>
        <noMultiLvlLbl val="0"/>
      </catAx>
      <valAx>
        <axId val="1089079103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ysDot"/>
              <a:round/>
            </a:ln>
          </spPr>
        </majorGridlines>
        <numFmt formatCode="_(* #,##0_);_(* \(#,##0\);_(* &quot;-&quot;_);_(@_)" sourceLinked="0"/>
        <majorTickMark val="out"/>
        <minorTickMark val="none"/>
        <tickLblPos val="nextTo"/>
        <crossAx val="677406079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0"/>
    <dispBlanksAs val="gap"/>
  </chart>
  <spPr>
    <a:solidFill xmlns:a="http://schemas.openxmlformats.org/drawingml/2006/main">
      <a:schemeClr val="bg1">
        <a:lumMod val="95000"/>
      </a:schemeClr>
    </a:solidFill>
    <a:ln xmlns:a="http://schemas.openxmlformats.org/drawingml/2006/main" w="9525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tecno</author>
  </authors>
  <commentList>
    <comment ref="A1" authorId="0" shapeId="0">
      <text>
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</text>
    </comment>
  </commentList>
</comments>
</file>

<file path=xl/comments/comment2.xml><?xml version="1.0" encoding="utf-8"?>
<comments xmlns="http://schemas.openxmlformats.org/spreadsheetml/2006/main">
  <authors>
    <author>tecno</author>
  </authors>
  <commentList>
    <comment ref="A1" authorId="0" shapeId="0">
      <text>
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</text>
    </comment>
  </commentList>
</comments>
</file>

<file path=xl/comments/comment3.xml><?xml version="1.0" encoding="utf-8"?>
<comments xmlns="http://schemas.openxmlformats.org/spreadsheetml/2006/main">
  <authors>
    <author>tc={54C9916D-C7AC-4A1B-B2B1-0E11673457A8}</author>
  </authors>
  <commentList>
    <comment ref="EW26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Porta Blindex quebrou R$ 1070,00 Enfeites Natal eletricista/Empacotamento R$ 1323,00 Limpeza das calhas R$ 2.210,00 - Escada R$ 600,00</t>
      </text>
    </comment>
  </commentList>
</comments>
</file>

<file path=xl/comments/comment4.xml><?xml version="1.0" encoding="utf-8"?>
<comments xmlns="http://schemas.openxmlformats.org/spreadsheetml/2006/main">
  <authors>
    <author>tc={841F790A-C45B-4D26-836D-E208083622D1}</author>
    <author>tc={CD650E31-BD7F-4563-BBB8-6D1D7CD756F0}</author>
    <author>tc={964ACC20-9067-4912-8CF3-9DB10172D892}</author>
    <author>tc={747FD029-8DFE-4C5F-A2C8-1941FA20A122}</author>
    <author>tc={88075DD9-3393-4808-A7F5-AFF685561170}</author>
  </authors>
  <commentList>
    <comment ref="EW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 de funcionários Maior de 46 para 51 func. Aumento salarial</t>
      </text>
    </comment>
    <comment ref="EW3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1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5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estamos compensando energia do Pastel</t>
      </text>
    </comment>
    <comment ref="EW36" authorId="4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Renegociação contrato Redução 50% no preço do gás.</t>
      </text>
    </comment>
  </commentList>
</comments>
</file>

<file path=xl/comments/comment5.xml><?xml version="1.0" encoding="utf-8"?>
<comments xmlns="http://schemas.openxmlformats.org/spreadsheetml/2006/main">
  <authors>
    <author>tc={C80D9A4F-671B-4F76-A623-5071D6B1DD8A}</author>
    <author>tc={9B90F7BD-DD79-4A61-B48E-A987A315E6DA}</author>
  </authors>
  <commentList>
    <comment ref="EW34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Seguro funcionário Carlos Francisco</t>
      </text>
    </comment>
    <comment ref="EW47" authorId="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Agência </t>
      </text>
    </comment>
  </commentList>
</comments>
</file>

<file path=xl/comments/comment6.xml><?xml version="1.0" encoding="utf-8"?>
<comments xmlns="http://schemas.openxmlformats.org/spreadsheetml/2006/main">
  <authors>
    <author>conag</author>
  </authors>
  <commentList>
    <comment ref="G10" authorId="0" shapeId="0">
      <text>
        <t>Informado apenas o valor consolidado</t>
      </text>
    </comment>
    <comment ref="H10" authorId="0" shapeId="0">
      <text>
        <t>Informado apenas o valor consolidado</t>
      </text>
    </comment>
    <comment ref="V10" authorId="0" shapeId="0">
      <text>
        <t>Informado apenas o valor consolidado</t>
      </text>
    </comment>
    <comment ref="W10" authorId="0" shapeId="0">
      <text>
        <t>Informado apenas o valor consolidado</t>
      </text>
    </comment>
    <comment ref="AK10" authorId="0" shapeId="0">
      <text>
        <t>Informado apenas o valor consolidado</t>
      </text>
    </comment>
    <comment ref="AL10" authorId="0" shapeId="0">
      <text>
        <t>Informado apenas o valor consolidado</t>
      </text>
    </comment>
    <comment ref="AZ10" authorId="0" shapeId="0">
      <text>
        <t>Informado apenas o valor consolidado</t>
      </text>
    </comment>
    <comment ref="BA10" authorId="0" shapeId="0">
      <text>
        <t>Informado apenas o valor consolidado</t>
      </text>
    </comment>
    <comment ref="BO10" authorId="0" shapeId="0">
      <text>
        <t>Informado apenas o valor consolidado</t>
      </text>
    </comment>
    <comment ref="BP10" authorId="0" shapeId="0">
      <text>
        <t>Informado apenas o valor consolidado</t>
      </text>
    </comment>
    <comment ref="G21" authorId="0" shapeId="0">
      <text>
        <t>Informado apenas o valor consolidado</t>
      </text>
    </comment>
    <comment ref="V21" authorId="0" shapeId="0">
      <text>
        <t>Informado apenas o valor consolidado</t>
      </text>
    </comment>
    <comment ref="AK21" authorId="0" shapeId="0">
      <text>
        <t>Informado apenas o valor consolidado</t>
      </text>
    </comment>
    <comment ref="AZ21" authorId="0" shapeId="0">
      <text>
        <t>Informado apenas o valor consolidado</t>
      </text>
    </comment>
    <comment ref="BO21" authorId="0" shapeId="0">
      <text>
        <t>Informado apenas o valor consolidado</t>
      </text>
    </comment>
    <comment ref="G25" authorId="0" shapeId="0">
      <text>
        <t>Informado apenas o valor consolidado</t>
      </text>
    </comment>
    <comment ref="V25" authorId="0" shapeId="0">
      <text>
        <t>Informado apenas o valor consolidado</t>
      </text>
    </comment>
    <comment ref="AK25" authorId="0" shapeId="0">
      <text>
        <t>Informado apenas o valor consolidado</t>
      </text>
    </comment>
    <comment ref="AZ25" authorId="0" shapeId="0">
      <text>
        <t>Informado apenas o valor consolidado</t>
      </text>
    </comment>
    <comment ref="BO25" authorId="0" shapeId="0">
      <text>
        <t>Informado apenas o valor consolidado</t>
      </text>
    </comment>
    <comment ref="G29" authorId="0" shapeId="0">
      <text>
        <t>Informado apenas o valor consolidado</t>
      </text>
    </comment>
    <comment ref="V29" authorId="0" shapeId="0">
      <text>
        <t>Informado apenas o valor consolidado</t>
      </text>
    </comment>
    <comment ref="AK29" authorId="0" shapeId="0">
      <text>
        <t>Informado apenas o valor consolidado</t>
      </text>
    </comment>
    <comment ref="AZ29" authorId="0" shapeId="0">
      <text>
        <t>Informado apenas o valor consolidado</t>
      </text>
    </comment>
    <comment ref="BO29" authorId="0" shapeId="0">
      <text>
        <t>Informado apenas o valor consolidado</t>
      </text>
    </comment>
    <comment ref="G33" authorId="0" shapeId="0">
      <text>
        <t>Informado apenas o valor consolidado</t>
      </text>
    </comment>
    <comment ref="V33" authorId="0" shapeId="0">
      <text>
        <t>Informado apenas o valor consolidado</t>
      </text>
    </comment>
    <comment ref="AK33" authorId="0" shapeId="0">
      <text>
        <t>Informado apenas o valor consolidado</t>
      </text>
    </comment>
    <comment ref="AZ33" authorId="0" shapeId="0">
      <text>
        <t>Informado apenas o valor consolidado</t>
      </text>
    </comment>
    <comment ref="BO33" authorId="0" shapeId="0">
      <text>
        <t>Informado apenas o valor consolidado</t>
      </text>
    </comment>
    <comment ref="G38" authorId="0" shapeId="0">
      <text>
        <t>Informado apenas o valor consolidado</t>
      </text>
    </comment>
    <comment ref="H38" authorId="0" shapeId="0">
      <text>
        <t>Informado apenas o valor consolidado</t>
      </text>
    </comment>
    <comment ref="V38" authorId="0" shapeId="0">
      <text>
        <t>Informado apenas o valor consolidado</t>
      </text>
    </comment>
    <comment ref="W38" authorId="0" shapeId="0">
      <text>
        <t>Informado apenas o valor consolidado</t>
      </text>
    </comment>
    <comment ref="AK38" authorId="0" shapeId="0">
      <text>
        <t>Informado apenas o valor consolidado</t>
      </text>
    </comment>
    <comment ref="AL38" authorId="0" shapeId="0">
      <text>
        <t>Informado apenas o valor consolidado</t>
      </text>
    </comment>
    <comment ref="AZ38" authorId="0" shapeId="0">
      <text>
        <t>Informado apenas o valor consolidado</t>
      </text>
    </comment>
    <comment ref="BA38" authorId="0" shapeId="0">
      <text>
        <t>Informado apenas o valor consolidado</t>
      </text>
    </comment>
    <comment ref="BO38" authorId="0" shapeId="0">
      <text>
        <t>Informado apenas o valor consolidado</t>
      </text>
    </comment>
    <comment ref="BP38" authorId="0" shapeId="0">
      <text>
        <t>Informado apenas o valor consolidado</t>
      </text>
    </comment>
  </commentList>
</comments>
</file>

<file path=xl/comments/comment7.xml><?xml version="1.0" encoding="utf-8"?>
<comments xmlns="http://schemas.openxmlformats.org/spreadsheetml/2006/main">
  <authors>
    <author>tecno</author>
  </authors>
  <commentList>
    <comment ref="A1" authorId="0" shapeId="0">
      <text>
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109</col>
      <colOff>0</colOff>
      <row>46</row>
      <rowOff>107156</rowOff>
    </from>
    <to>
      <col>120</col>
      <colOff>0</colOff>
      <row>63</row>
      <rowOff>38099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142</col>
      <colOff>0</colOff>
      <row>46</row>
      <rowOff>107156</rowOff>
    </from>
    <to>
      <col>153</col>
      <colOff>0</colOff>
      <row>63</row>
      <rowOff>38099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11</col>
      <colOff>95258</colOff>
      <row>8</row>
      <rowOff>142879</rowOff>
    </from>
    <to>
      <col>16</col>
      <colOff>916781</colOff>
      <row>36</row>
      <rowOff>67869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edro\Downloads\Planejamento%20Financeiro_Massas%20Lott_2023%20(Jan.23)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Planejamento%20Financeiro_Massas%20Lott_2024_V20%20(version%20Final)%20Novembro%20202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ultado - Mensal Realizado"/>
      <sheetName val="Projeções_2021 (Faturamento)"/>
      <sheetName val="DEZ"/>
      <sheetName val="conferência"/>
      <sheetName val="Realizado 2022"/>
      <sheetName val="JAN"/>
      <sheetName val="Realizado"/>
      <sheetName val="Plano de Contas"/>
      <sheetName val="Histórico e Projeções"/>
      <sheetName val="Proj. de Resultados"/>
      <sheetName val="Resultados"/>
      <sheetName val="Proj. DRE"/>
      <sheetName val="Proj. Caixa"/>
      <sheetName val="Base de Dados"/>
      <sheetName val="Fluxo de Caixa"/>
      <sheetName val="Gráfico_FC"/>
      <sheetName val="Gráfico_Din B"/>
      <sheetName val="Budget &gt;&gt;"/>
      <sheetName val="Receitas"/>
      <sheetName val="Custo Direto"/>
      <sheetName val="Custo Indireto"/>
      <sheetName val="Despesas"/>
      <sheetName val="Investimentos"/>
      <sheetName val="Comparativos"/>
      <sheetName val="Comparações e Análises"/>
      <sheetName val="Base de dados 2022"/>
      <sheetName val="Base_Tab Din"/>
      <sheetName val="Tab_Din"/>
      <sheetName val="Base de Dados 23"/>
      <sheetName val="Comparativo_Receita"/>
      <sheetName val="Comparativo_Op Var"/>
      <sheetName val="Comparativo_Op Fixos"/>
      <sheetName val="Comparativo_Despesas Adm"/>
      <sheetName val="Comparativo_Despesas Com e Log"/>
      <sheetName val="Comparativo_Investimentos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ráfico_Din A"/>
      <sheetName val="Tab_Din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id="1" name="Tabela6" displayName="Tabela6" ref="BW4:CH201" headerRowCount="1" headerRowDxfId="22" headerRowCellStyle="Normal 2" dataCellStyle="20% - Ênfase1">
  <tableColumns count="12">
    <tableColumn id="1" name="jan/25" totalsRowLabel="Total" dataDxfId="21" dataCellStyle="20% - Ênfase1">
      <calculatedColumnFormula>_xlfn.XLOOKUP($A5,$A$203:$A$399,BJ$203:BJ$399,"Não Existe")*$BI5</calculatedColumnFormula>
    </tableColumn>
    <tableColumn id="2" name="fev/25" dataDxfId="20" totalsRowDxfId="19" dataCellStyle="20% - Ênfase1">
      <calculatedColumnFormula>_xlfn.XLOOKUP($A5,$A$203:$A$399,BK$203:BK$399,"Não Existe")*$BI5</calculatedColumnFormula>
    </tableColumn>
    <tableColumn id="3" name="mar/25" dataDxfId="18" totalsRowDxfId="17" dataCellStyle="20% - Ênfase1">
      <calculatedColumnFormula>_xlfn.XLOOKUP($A5,$A$203:$A$399,BL$203:BL$399,"Não Existe")*$BI5</calculatedColumnFormula>
    </tableColumn>
    <tableColumn id="4" name="abr/25" dataDxfId="16" totalsRowDxfId="15" dataCellStyle="20% - Ênfase1">
      <calculatedColumnFormula>_xlfn.XLOOKUP($A5,$A$203:$A$399,BM$203:BM$399,"Não Existe")*$BI5</calculatedColumnFormula>
    </tableColumn>
    <tableColumn id="5" name="mai/25" dataDxfId="14" totalsRowDxfId="13" dataCellStyle="20% - Ênfase1">
      <calculatedColumnFormula>_xlfn.XLOOKUP($A5,$A$203:$A$399,BN$203:BN$399,"Não Existe")*$BI5</calculatedColumnFormula>
    </tableColumn>
    <tableColumn id="6" name="jun/25" dataDxfId="12" dataCellStyle="20% - Ênfase1">
      <calculatedColumnFormula>_xlfn.XLOOKUP($A5,$A$203:$A$399,BO$203:BO$399,"Não Existe")*$BI5</calculatedColumnFormula>
    </tableColumn>
    <tableColumn id="7" name="jul/25" dataDxfId="11" totalsRowDxfId="10" dataCellStyle="20% - Ênfase1">
      <calculatedColumnFormula>_xlfn.XLOOKUP($A5,$A$203:$A$399,BP$203:BP$399,"Não Existe")*$BI5</calculatedColumnFormula>
    </tableColumn>
    <tableColumn id="8" name="ago/25" dataDxfId="9" totalsRowDxfId="8" dataCellStyle="20% - Ênfase1">
      <calculatedColumnFormula>_xlfn.XLOOKUP($A5,$A$203:$A$399,BQ$203:BQ$399,"Não Existe")*$BI5</calculatedColumnFormula>
    </tableColumn>
    <tableColumn id="9" name="set/25" dataDxfId="7" totalsRowDxfId="6" dataCellStyle="20% - Ênfase1">
      <calculatedColumnFormula>_xlfn.XLOOKUP($A5,$A$203:$A$399,BR$203:BR$399,"Não Existe")*$BI5</calculatedColumnFormula>
    </tableColumn>
    <tableColumn id="10" name="out/25" dataDxfId="5" totalsRowDxfId="4" dataCellStyle="20% - Ênfase1">
      <calculatedColumnFormula>_xlfn.XLOOKUP($A5,$A$203:$A$399,BS$203:BS$399,"Não Existe")*$BI5</calculatedColumnFormula>
    </tableColumn>
    <tableColumn id="11" name="nov/25" dataDxfId="3" totalsRowDxfId="2" dataCellStyle="20% - Ênfase1">
      <calculatedColumnFormula>_xlfn.XLOOKUP($A5,$A$203:$A$399,BT$203:BT$399,"Não Existe")*$BI5</calculatedColumnFormula>
    </tableColumn>
    <tableColumn id="12" name="dez/25" totalsRowFunction="sum" dataDxfId="1" totalsRowDxfId="0" dataCellStyle="20% - Ênfase1">
      <calculatedColumnFormula>_xlfn.XLOOKUP($A5,$A$203:$A$399,BU$203:BU$399,"Não Existe")*$BI5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javascript:inverteVisibilidadeFilhosDiretos('286');" TargetMode="External" Id="rId1"/><Relationship Type="http://schemas.openxmlformats.org/officeDocument/2006/relationships/hyperlink" Target="javascript:inverteVisibilidadeFilhosDiretos('294');" TargetMode="External" Id="rId2"/><Relationship Type="http://schemas.openxmlformats.org/officeDocument/2006/relationships/hyperlink" Target="javascript:inverteVisibilidadeFilhosDiretos('353');" TargetMode="External" Id="rId3"/><Relationship Type="http://schemas.openxmlformats.org/officeDocument/2006/relationships/hyperlink" Target="javascript:inverteVisibilidadeFilhosDiretos('189');" TargetMode="External" Id="rId4"/><Relationship Type="http://schemas.openxmlformats.org/officeDocument/2006/relationships/hyperlink" Target="javascript:inverteVisibilidadeFilhosDiretos('206');" TargetMode="External" Id="rId5"/><Relationship Type="http://schemas.openxmlformats.org/officeDocument/2006/relationships/hyperlink" Target="javascript:inverteVisibilidadeFilhosDiretos('214');" TargetMode="External" Id="rId6"/><Relationship Type="http://schemas.openxmlformats.org/officeDocument/2006/relationships/hyperlink" Target="javascript:inverteVisibilidadeFilhosDiretos('223');" TargetMode="External" Id="rId7"/><Relationship Type="http://schemas.openxmlformats.org/officeDocument/2006/relationships/hyperlink" Target="javascript:inverteVisibilidadeFilhosDiretos('240');" TargetMode="External" Id="rId8"/><Relationship Type="http://schemas.openxmlformats.org/officeDocument/2006/relationships/hyperlink" Target="javascript:inverteVisibilidadeFilhosDiretos('303');" TargetMode="External" Id="rId9"/><Relationship Type="http://schemas.openxmlformats.org/officeDocument/2006/relationships/hyperlink" Target="javascript:inverteVisibilidadeFilhosDiretos('362');" TargetMode="External" Id="rId10"/><Relationship Type="http://schemas.openxmlformats.org/officeDocument/2006/relationships/hyperlink" Target="javascript:inverteVisibilidadeFilhosDiretos('306');" TargetMode="External" Id="rId11"/><Relationship Type="http://schemas.openxmlformats.org/officeDocument/2006/relationships/hyperlink" Target="javascript:inverteVisibilidadeFilhosDiretos('313');" TargetMode="External" Id="rId12"/><Relationship Type="http://schemas.openxmlformats.org/officeDocument/2006/relationships/hyperlink" Target="javascript:inverteVisibilidadeFilhosDiretos('319');" TargetMode="External" Id="rId13"/><Relationship Type="http://schemas.openxmlformats.org/officeDocument/2006/relationships/hyperlink" Target="javascript:inverteVisibilidadeFilhosDiretos('324');" TargetMode="External" Id="rId14"/><Relationship Type="http://schemas.openxmlformats.org/officeDocument/2006/relationships/hyperlink" Target="javascript:inverteVisibilidadeFilhosDiretos('327');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javascript:inverteVisibilidadeFilhosDiretos('136');" TargetMode="External" Id="rId1"/><Relationship Type="http://schemas.openxmlformats.org/officeDocument/2006/relationships/hyperlink" Target="javascript:inverteVisibilidadeFilhosDiretos('140');" TargetMode="External" Id="rId2"/><Relationship Type="http://schemas.openxmlformats.org/officeDocument/2006/relationships/hyperlink" Target="javascript:inverteVisibilidadeFilhosDiretos('358');" TargetMode="External" Id="rId3"/><Relationship Type="http://schemas.openxmlformats.org/officeDocument/2006/relationships/hyperlink" Target="javascript:inverteVisibilidadeFilhosDiretos('339');" TargetMode="External" Id="rId4"/><Relationship Type="http://schemas.openxmlformats.org/officeDocument/2006/relationships/hyperlink" Target="javascript:inverteVisibilidadeFilhosDiretos('150');" TargetMode="External" Id="rId5"/><Relationship Type="http://schemas.openxmlformats.org/officeDocument/2006/relationships/hyperlink" Target="javascript:inverteVisibilidadeFilhosDiretos('167');" TargetMode="External" Id="rId6"/><Relationship Type="http://schemas.openxmlformats.org/officeDocument/2006/relationships/hyperlink" Target="javascript:inverteVisibilidadeFilhosDiretos('176');" TargetMode="External" Id="rId7"/><Relationship Type="http://schemas.openxmlformats.org/officeDocument/2006/relationships/hyperlink" Target="javascript:inverteVisibilidadeFilhosDiretos('170');" TargetMode="External" Id="rId8"/><Relationship Type="http://schemas.openxmlformats.org/officeDocument/2006/relationships/hyperlink" Target="javascript:inverteVisibilidadeFilhosDiretos('174');" TargetMode="External" Id="rId9"/><Relationship Type="http://schemas.openxmlformats.org/officeDocument/2006/relationships/hyperlink" Target="javascript:inverteVisibilidadeFilhosDiretos('181');" TargetMode="External" Id="rId10"/><Relationship Type="http://schemas.openxmlformats.org/officeDocument/2006/relationships/hyperlink" Target="javascript:inverteVisibilidadeFilhosDiretos('248');" TargetMode="External" Id="rId11"/><Relationship Type="http://schemas.openxmlformats.org/officeDocument/2006/relationships/hyperlink" Target="javascript:inverteVisibilidadeFilhosDiretos('267');" TargetMode="External" Id="rId12"/><Relationship Type="http://schemas.openxmlformats.org/officeDocument/2006/relationships/hyperlink" Target="javascript:inverteVisibilidadeFilhosDiretos('275');" TargetMode="External" Id="rId13"/><Relationship Type="http://schemas.openxmlformats.org/officeDocument/2006/relationships/hyperlink" Target="javascript:inverteVisibilidadeFilhosDiretos('286');" TargetMode="External" Id="rId14"/><Relationship Type="http://schemas.openxmlformats.org/officeDocument/2006/relationships/hyperlink" Target="javascript:inverteVisibilidadeFilhosDiretos('294');" TargetMode="External" Id="rId15"/><Relationship Type="http://schemas.openxmlformats.org/officeDocument/2006/relationships/hyperlink" Target="javascript:inverteVisibilidadeFilhosDiretos('361');" TargetMode="External" Id="rId16"/><Relationship Type="http://schemas.openxmlformats.org/officeDocument/2006/relationships/hyperlink" Target="javascript:inverteVisibilidadeFilhosDiretos('353');" TargetMode="External" Id="rId17"/><Relationship Type="http://schemas.openxmlformats.org/officeDocument/2006/relationships/hyperlink" Target="javascript:inverteVisibilidadeFilhosDiretos('189');" TargetMode="External" Id="rId18"/><Relationship Type="http://schemas.openxmlformats.org/officeDocument/2006/relationships/hyperlink" Target="javascript:inverteVisibilidadeFilhosDiretos('206');" TargetMode="External" Id="rId19"/><Relationship Type="http://schemas.openxmlformats.org/officeDocument/2006/relationships/hyperlink" Target="javascript:inverteVisibilidadeFilhosDiretos('214');" TargetMode="External" Id="rId20"/><Relationship Type="http://schemas.openxmlformats.org/officeDocument/2006/relationships/hyperlink" Target="javascript:inverteVisibilidadeFilhosDiretos('223');" TargetMode="External" Id="rId21"/><Relationship Type="http://schemas.openxmlformats.org/officeDocument/2006/relationships/hyperlink" Target="javascript:inverteVisibilidadeFilhosDiretos('240');" TargetMode="External" Id="rId22"/><Relationship Type="http://schemas.openxmlformats.org/officeDocument/2006/relationships/hyperlink" Target="javascript:inverteVisibilidadeFilhosDiretos('303');" TargetMode="External" Id="rId23"/><Relationship Type="http://schemas.openxmlformats.org/officeDocument/2006/relationships/hyperlink" Target="javascript:inverteVisibilidadeFilhosDiretos('362');" TargetMode="External" Id="rId24"/><Relationship Type="http://schemas.openxmlformats.org/officeDocument/2006/relationships/hyperlink" Target="javascript:inverteVisibilidadeFilhosDiretos('306');" TargetMode="External" Id="rId25"/><Relationship Type="http://schemas.openxmlformats.org/officeDocument/2006/relationships/hyperlink" Target="javascript:inverteVisibilidadeFilhosDiretos('313');" TargetMode="External" Id="rId26"/><Relationship Type="http://schemas.openxmlformats.org/officeDocument/2006/relationships/hyperlink" Target="javascript:inverteVisibilidadeFilhosDiretos('319');" TargetMode="External" Id="rId27"/><Relationship Type="http://schemas.openxmlformats.org/officeDocument/2006/relationships/hyperlink" Target="javascript:inverteVisibilidadeFilhosDiretos('324');" TargetMode="External" Id="rId28"/><Relationship Type="http://schemas.openxmlformats.org/officeDocument/2006/relationships/hyperlink" Target="javascript:inverteVisibilidadeFilhosDiretos('327');" TargetMode="External" Id="rId29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2.xml.rels><Relationships xmlns="http://schemas.openxmlformats.org/package/2006/relationships"><Relationship Type="http://schemas.openxmlformats.org/officeDocument/2006/relationships/hyperlink" Target="javascript:inverteVisibilidadeFilhosDiretos('136');" TargetMode="External" Id="rId1"/><Relationship Type="http://schemas.openxmlformats.org/officeDocument/2006/relationships/hyperlink" Target="javascript:inverteVisibilidadeFilhosDiretos('140');" TargetMode="External" Id="rId2"/><Relationship Type="http://schemas.openxmlformats.org/officeDocument/2006/relationships/hyperlink" Target="javascript:inverteVisibilidadeFilhosDiretos('358');" TargetMode="External" Id="rId3"/><Relationship Type="http://schemas.openxmlformats.org/officeDocument/2006/relationships/hyperlink" Target="javascript:inverteVisibilidadeFilhosDiretos('339');" TargetMode="External" Id="rId4"/><Relationship Type="http://schemas.openxmlformats.org/officeDocument/2006/relationships/hyperlink" Target="javascript:inverteVisibilidadeFilhosDiretos('150');" TargetMode="External" Id="rId5"/><Relationship Type="http://schemas.openxmlformats.org/officeDocument/2006/relationships/hyperlink" Target="javascript:inverteVisibilidadeFilhosDiretos('167');" TargetMode="External" Id="rId6"/><Relationship Type="http://schemas.openxmlformats.org/officeDocument/2006/relationships/hyperlink" Target="javascript:inverteVisibilidadeFilhosDiretos('176');" TargetMode="External" Id="rId7"/><Relationship Type="http://schemas.openxmlformats.org/officeDocument/2006/relationships/hyperlink" Target="javascript:inverteVisibilidadeFilhosDiretos('170');" TargetMode="External" Id="rId8"/><Relationship Type="http://schemas.openxmlformats.org/officeDocument/2006/relationships/hyperlink" Target="javascript:inverteVisibilidadeFilhosDiretos('174');" TargetMode="External" Id="rId9"/><Relationship Type="http://schemas.openxmlformats.org/officeDocument/2006/relationships/hyperlink" Target="javascript:inverteVisibilidadeFilhosDiretos('181');" TargetMode="External" Id="rId10"/><Relationship Type="http://schemas.openxmlformats.org/officeDocument/2006/relationships/hyperlink" Target="javascript:inverteVisibilidadeFilhosDiretos('248');" TargetMode="External" Id="rId11"/><Relationship Type="http://schemas.openxmlformats.org/officeDocument/2006/relationships/hyperlink" Target="javascript:inverteVisibilidadeFilhosDiretos('267');" TargetMode="External" Id="rId12"/><Relationship Type="http://schemas.openxmlformats.org/officeDocument/2006/relationships/hyperlink" Target="javascript:inverteVisibilidadeFilhosDiretos('275');" TargetMode="External" Id="rId13"/><Relationship Type="http://schemas.openxmlformats.org/officeDocument/2006/relationships/hyperlink" Target="javascript:inverteVisibilidadeFilhosDiretos('286');" TargetMode="External" Id="rId14"/><Relationship Type="http://schemas.openxmlformats.org/officeDocument/2006/relationships/hyperlink" Target="javascript:inverteVisibilidadeFilhosDiretos('294');" TargetMode="External" Id="rId15"/><Relationship Type="http://schemas.openxmlformats.org/officeDocument/2006/relationships/hyperlink" Target="javascript:inverteVisibilidadeFilhosDiretos('361');" TargetMode="External" Id="rId16"/><Relationship Type="http://schemas.openxmlformats.org/officeDocument/2006/relationships/hyperlink" Target="javascript:inverteVisibilidadeFilhosDiretos('353');" TargetMode="External" Id="rId17"/><Relationship Type="http://schemas.openxmlformats.org/officeDocument/2006/relationships/hyperlink" Target="javascript:inverteVisibilidadeFilhosDiretos('189');" TargetMode="External" Id="rId18"/><Relationship Type="http://schemas.openxmlformats.org/officeDocument/2006/relationships/hyperlink" Target="javascript:inverteVisibilidadeFilhosDiretos('206');" TargetMode="External" Id="rId19"/><Relationship Type="http://schemas.openxmlformats.org/officeDocument/2006/relationships/hyperlink" Target="javascript:inverteVisibilidadeFilhosDiretos('214');" TargetMode="External" Id="rId20"/><Relationship Type="http://schemas.openxmlformats.org/officeDocument/2006/relationships/hyperlink" Target="javascript:inverteVisibilidadeFilhosDiretos('223');" TargetMode="External" Id="rId21"/><Relationship Type="http://schemas.openxmlformats.org/officeDocument/2006/relationships/hyperlink" Target="javascript:inverteVisibilidadeFilhosDiretos('240');" TargetMode="External" Id="rId22"/><Relationship Type="http://schemas.openxmlformats.org/officeDocument/2006/relationships/hyperlink" Target="javascript:inverteVisibilidadeFilhosDiretos('303');" TargetMode="External" Id="rId23"/><Relationship Type="http://schemas.openxmlformats.org/officeDocument/2006/relationships/hyperlink" Target="javascript:inverteVisibilidadeFilhosDiretos('362');" TargetMode="External" Id="rId24"/><Relationship Type="http://schemas.openxmlformats.org/officeDocument/2006/relationships/hyperlink" Target="javascript:inverteVisibilidadeFilhosDiretos('306');" TargetMode="External" Id="rId25"/><Relationship Type="http://schemas.openxmlformats.org/officeDocument/2006/relationships/hyperlink" Target="javascript:inverteVisibilidadeFilhosDiretos('313');" TargetMode="External" Id="rId26"/><Relationship Type="http://schemas.openxmlformats.org/officeDocument/2006/relationships/hyperlink" Target="javascript:inverteVisibilidadeFilhosDiretos('319');" TargetMode="External" Id="rId27"/><Relationship Type="http://schemas.openxmlformats.org/officeDocument/2006/relationships/hyperlink" Target="javascript:inverteVisibilidadeFilhosDiretos('324');" TargetMode="External" Id="rId28"/><Relationship Type="http://schemas.openxmlformats.org/officeDocument/2006/relationships/hyperlink" Target="javascript:inverteVisibilidadeFilhosDiretos('327');" TargetMode="External" Id="rId29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7F7F7F"/>
    <outlinePr summaryBelow="1" summaryRight="1"/>
    <pageSetUpPr/>
  </sheetPr>
  <dimension ref="A1:N190"/>
  <sheetViews>
    <sheetView workbookViewId="0">
      <selection activeCell="N3" sqref="N3"/>
    </sheetView>
  </sheetViews>
  <sheetFormatPr baseColWidth="8" defaultColWidth="12.625" defaultRowHeight="15" customHeight="1"/>
  <cols>
    <col width="43.375" customWidth="1" style="217" min="1" max="1"/>
    <col width="6.75" customWidth="1" style="217" min="2" max="2"/>
    <col width="7" customWidth="1" style="217" min="3" max="3"/>
    <col width="7.375" customWidth="1" style="217" min="4" max="4"/>
    <col width="7" customWidth="1" style="217" min="5" max="6"/>
    <col width="6.75" customWidth="1" style="217" min="7" max="7"/>
    <col width="6.875" bestFit="1" customWidth="1" style="217" min="8" max="10"/>
    <col width="6.125" customWidth="1" style="217" min="11" max="11"/>
    <col width="6.5" customWidth="1" style="217" min="12" max="12"/>
    <col width="6.125" customWidth="1" style="217" min="13" max="13"/>
    <col width="7.625" customWidth="1" style="217" min="14" max="14"/>
    <col width="12.625" customWidth="1" style="217" min="15" max="16384"/>
  </cols>
  <sheetData>
    <row r="1" ht="14.25" customHeight="1" thickBot="1">
      <c r="A1" s="214" t="inlineStr">
        <is>
          <t>Resultado</t>
        </is>
      </c>
      <c r="B1" s="274" t="n">
        <v>45292</v>
      </c>
      <c r="C1" s="274" t="n">
        <v>45323</v>
      </c>
      <c r="D1" s="274" t="n">
        <v>45352</v>
      </c>
      <c r="E1" s="274" t="n">
        <v>45383</v>
      </c>
      <c r="F1" s="274" t="n">
        <v>45413</v>
      </c>
      <c r="G1" s="274" t="n">
        <v>45444</v>
      </c>
      <c r="H1" s="274" t="n">
        <v>45474</v>
      </c>
      <c r="I1" s="274" t="n">
        <v>45505</v>
      </c>
      <c r="J1" s="274" t="n">
        <v>45536</v>
      </c>
      <c r="K1" s="274" t="n">
        <v>45566</v>
      </c>
      <c r="L1" s="274" t="n">
        <v>45597</v>
      </c>
      <c r="M1" s="274" t="n">
        <v>45627</v>
      </c>
      <c r="N1" s="216" t="inlineStr">
        <is>
          <t>Total</t>
        </is>
      </c>
    </row>
    <row r="2" ht="14.25" customHeight="1" thickBot="1">
      <c r="A2" s="221" t="inlineStr">
        <is>
          <t>Resultado</t>
        </is>
      </c>
      <c r="B2" s="275" t="n"/>
      <c r="C2" s="275" t="n"/>
      <c r="D2" s="275" t="n"/>
      <c r="E2" s="275" t="n"/>
      <c r="F2" s="275" t="n"/>
      <c r="G2" s="275" t="n"/>
      <c r="H2" s="275" t="n"/>
      <c r="I2" s="275" t="n"/>
      <c r="J2" s="275" t="n"/>
      <c r="K2" s="275" t="n"/>
      <c r="L2" s="300" t="n"/>
      <c r="M2" s="300" t="n"/>
      <c r="N2" s="275" t="inlineStr">
        <is>
          <t>Total</t>
        </is>
      </c>
    </row>
    <row r="3" ht="14.25" customHeight="1" thickBot="1">
      <c r="A3" s="222" t="inlineStr">
        <is>
          <t>Receita operacional bruta</t>
        </is>
      </c>
      <c r="B3" s="224" t="n">
        <v>450429</v>
      </c>
      <c r="C3" s="224" t="n">
        <v>0</v>
      </c>
      <c r="D3" s="224" t="n">
        <v>0</v>
      </c>
      <c r="E3" s="224" t="n">
        <v>0</v>
      </c>
      <c r="F3" s="224" t="n">
        <v>0</v>
      </c>
      <c r="G3" s="224" t="n">
        <v>0</v>
      </c>
      <c r="H3" s="224" t="n">
        <v>0</v>
      </c>
      <c r="I3" s="224" t="n">
        <v>0</v>
      </c>
      <c r="J3" s="224" t="n">
        <v>0</v>
      </c>
      <c r="K3" s="224" t="n">
        <v>0</v>
      </c>
      <c r="L3" s="223" t="n">
        <v>0</v>
      </c>
      <c r="M3" s="223" t="n">
        <v>0</v>
      </c>
      <c r="N3" s="224" t="n">
        <v>450429</v>
      </c>
    </row>
    <row r="4" ht="14.25" customHeight="1" thickBot="1">
      <c r="A4" s="227" t="inlineStr">
        <is>
          <t>[-] 10 - Receita</t>
        </is>
      </c>
      <c r="B4" s="224" t="n">
        <v>450429</v>
      </c>
      <c r="C4" s="224" t="n">
        <v>0</v>
      </c>
      <c r="D4" s="224" t="n">
        <v>0</v>
      </c>
      <c r="E4" s="224" t="n">
        <v>0</v>
      </c>
      <c r="F4" s="224" t="n">
        <v>0</v>
      </c>
      <c r="G4" s="224" t="n">
        <v>0</v>
      </c>
      <c r="H4" s="224" t="n">
        <v>0</v>
      </c>
      <c r="I4" s="224" t="n">
        <v>0</v>
      </c>
      <c r="J4" s="224" t="n">
        <v>0</v>
      </c>
      <c r="K4" s="224" t="n">
        <v>0</v>
      </c>
      <c r="L4" s="223" t="n">
        <v>0</v>
      </c>
      <c r="M4" s="223" t="n">
        <v>0</v>
      </c>
      <c r="N4" s="224" t="n">
        <v>450429</v>
      </c>
    </row>
    <row r="5" ht="14.25" customHeight="1" thickBot="1">
      <c r="A5" s="227" t="inlineStr">
        <is>
          <t xml:space="preserve">      10.01 - Receita com produto</t>
        </is>
      </c>
      <c r="B5" s="224" t="n">
        <v>449858</v>
      </c>
      <c r="C5" s="223" t="n">
        <v>0</v>
      </c>
      <c r="D5" s="223" t="n">
        <v>0</v>
      </c>
      <c r="E5" s="223" t="n">
        <v>0</v>
      </c>
      <c r="F5" s="223" t="n">
        <v>0</v>
      </c>
      <c r="G5" s="223" t="n">
        <v>0</v>
      </c>
      <c r="H5" s="223" t="n">
        <v>0</v>
      </c>
      <c r="I5" s="223" t="n">
        <v>0</v>
      </c>
      <c r="J5" s="223" t="n">
        <v>0</v>
      </c>
      <c r="K5" s="223" t="n">
        <v>0</v>
      </c>
      <c r="L5" s="223" t="n">
        <v>0</v>
      </c>
      <c r="M5" s="223" t="n">
        <v>0</v>
      </c>
      <c r="N5" s="224" t="n">
        <v>449858</v>
      </c>
    </row>
    <row r="6" ht="14.25" customHeight="1" thickBot="1">
      <c r="A6" s="227" t="inlineStr">
        <is>
          <t xml:space="preserve">      10.03 - Outras Receitas</t>
        </is>
      </c>
      <c r="B6" s="224" t="n">
        <v>571</v>
      </c>
      <c r="C6" s="224" t="n">
        <v>0</v>
      </c>
      <c r="D6" s="224" t="n">
        <v>0</v>
      </c>
      <c r="E6" s="224" t="n">
        <v>0</v>
      </c>
      <c r="F6" s="224" t="n">
        <v>0</v>
      </c>
      <c r="G6" s="224" t="n">
        <v>0</v>
      </c>
      <c r="H6" s="224" t="n">
        <v>0</v>
      </c>
      <c r="I6" s="224" t="n">
        <v>0</v>
      </c>
      <c r="J6" s="224" t="n">
        <v>0</v>
      </c>
      <c r="K6" s="223" t="n">
        <v>0</v>
      </c>
      <c r="L6" s="223" t="n">
        <v>0</v>
      </c>
      <c r="M6" s="223" t="n">
        <v>0</v>
      </c>
      <c r="N6" s="224" t="n">
        <v>571</v>
      </c>
    </row>
    <row r="7" ht="14.25" customHeight="1" thickBot="1">
      <c r="A7" s="227" t="inlineStr">
        <is>
          <t>Custos de venda</t>
        </is>
      </c>
      <c r="B7" s="226" t="n">
        <v>-11749</v>
      </c>
      <c r="C7" s="226" t="n">
        <v>0</v>
      </c>
      <c r="D7" s="226" t="n">
        <v>0</v>
      </c>
      <c r="E7" s="231" t="n">
        <v>0</v>
      </c>
      <c r="F7" s="231" t="n">
        <v>0</v>
      </c>
      <c r="G7" s="226" t="n">
        <v>0</v>
      </c>
      <c r="H7" s="231" t="n">
        <v>0</v>
      </c>
      <c r="I7" s="231" t="n">
        <v>0</v>
      </c>
      <c r="J7" s="226" t="n">
        <v>0</v>
      </c>
      <c r="K7" s="231" t="n">
        <v>0</v>
      </c>
      <c r="L7" s="223" t="n">
        <v>0</v>
      </c>
      <c r="M7" s="223" t="n">
        <v>0</v>
      </c>
      <c r="N7" s="226" t="n">
        <v>-11749</v>
      </c>
    </row>
    <row r="8" ht="14.25" customHeight="1" thickBot="1">
      <c r="A8" s="227" t="inlineStr">
        <is>
          <t>[-] 20 - Impostos sobre a receita</t>
        </is>
      </c>
      <c r="B8" s="224" t="n">
        <v>-11749</v>
      </c>
      <c r="C8" s="231" t="n">
        <v>0</v>
      </c>
      <c r="D8" s="223" t="n">
        <v>0</v>
      </c>
      <c r="E8" s="223" t="n">
        <v>0</v>
      </c>
      <c r="F8" s="223" t="n">
        <v>0</v>
      </c>
      <c r="G8" s="223" t="n">
        <v>0</v>
      </c>
      <c r="H8" s="223" t="n">
        <v>0</v>
      </c>
      <c r="I8" s="223" t="n">
        <v>0</v>
      </c>
      <c r="J8" s="223" t="n">
        <v>0</v>
      </c>
      <c r="K8" s="223" t="n">
        <v>0</v>
      </c>
      <c r="L8" s="223" t="n">
        <v>0</v>
      </c>
      <c r="M8" s="223" t="n">
        <v>0</v>
      </c>
      <c r="N8" s="226" t="n">
        <v>-11749</v>
      </c>
    </row>
    <row r="9" ht="14.25" customHeight="1" thickBot="1">
      <c r="A9" s="221" t="inlineStr">
        <is>
          <t xml:space="preserve">      20.04 - ICMS - ST</t>
        </is>
      </c>
      <c r="B9" s="225" t="n">
        <v>-11749</v>
      </c>
      <c r="C9" s="225" t="n">
        <v>0</v>
      </c>
      <c r="D9" s="225" t="n">
        <v>0</v>
      </c>
      <c r="E9" s="225" t="n">
        <v>0</v>
      </c>
      <c r="F9" s="225" t="n">
        <v>0</v>
      </c>
      <c r="G9" s="225" t="n">
        <v>0</v>
      </c>
      <c r="H9" s="225" t="n">
        <v>0</v>
      </c>
      <c r="I9" s="225" t="n">
        <v>0</v>
      </c>
      <c r="J9" s="225" t="n">
        <v>0</v>
      </c>
      <c r="K9" s="225" t="n">
        <v>0</v>
      </c>
      <c r="L9" s="276" t="n">
        <v>0</v>
      </c>
      <c r="M9" s="276" t="n">
        <v>0</v>
      </c>
      <c r="N9" s="225" t="n">
        <v>-11749</v>
      </c>
    </row>
    <row r="10" ht="14.25" customHeight="1" thickBot="1">
      <c r="A10" s="222" t="inlineStr">
        <is>
          <t>21 - Crédito de impostos</t>
        </is>
      </c>
      <c r="B10" s="226" t="n">
        <v>0</v>
      </c>
      <c r="C10" s="226" t="n">
        <v>0</v>
      </c>
      <c r="D10" s="226" t="n">
        <v>0</v>
      </c>
      <c r="E10" s="226" t="n">
        <v>0</v>
      </c>
      <c r="F10" s="226" t="n">
        <v>0</v>
      </c>
      <c r="G10" s="226" t="n">
        <v>0</v>
      </c>
      <c r="H10" s="226" t="n">
        <v>0</v>
      </c>
      <c r="I10" s="226" t="n">
        <v>0</v>
      </c>
      <c r="J10" s="226" t="n">
        <v>0</v>
      </c>
      <c r="K10" s="226" t="n">
        <v>0</v>
      </c>
      <c r="L10" s="223" t="n">
        <v>0</v>
      </c>
      <c r="M10" s="223" t="n">
        <v>0</v>
      </c>
      <c r="N10" s="226" t="n">
        <v>0</v>
      </c>
    </row>
    <row r="11" ht="14.25" customHeight="1" thickBot="1">
      <c r="A11" s="227" t="inlineStr">
        <is>
          <t>22 - Repasse aos distribuidores</t>
        </is>
      </c>
      <c r="B11" s="223" t="n">
        <v>0</v>
      </c>
      <c r="C11" s="223" t="n">
        <v>0</v>
      </c>
      <c r="D11" s="226" t="n">
        <v>0</v>
      </c>
      <c r="E11" s="226" t="n">
        <v>0</v>
      </c>
      <c r="F11" s="226" t="n">
        <v>0</v>
      </c>
      <c r="G11" s="226" t="n">
        <v>0</v>
      </c>
      <c r="H11" s="226" t="n">
        <v>0</v>
      </c>
      <c r="I11" s="226" t="n">
        <v>0</v>
      </c>
      <c r="J11" s="226" t="n">
        <v>0</v>
      </c>
      <c r="K11" s="223" t="n">
        <v>0</v>
      </c>
      <c r="L11" s="223" t="n">
        <v>0</v>
      </c>
      <c r="M11" s="223" t="n">
        <v>0</v>
      </c>
      <c r="N11" s="226" t="n">
        <v>0</v>
      </c>
    </row>
    <row r="12" ht="14.25" customHeight="1" thickBot="1">
      <c r="A12" s="227" t="inlineStr">
        <is>
          <t>55 - Devolução de Terceiros</t>
        </is>
      </c>
      <c r="B12" s="226" t="n">
        <v>0</v>
      </c>
      <c r="C12" s="226" t="n">
        <v>0</v>
      </c>
      <c r="D12" s="226" t="n">
        <v>0</v>
      </c>
      <c r="E12" s="226" t="n">
        <v>0</v>
      </c>
      <c r="F12" s="226" t="n">
        <v>0</v>
      </c>
      <c r="G12" s="226" t="n">
        <v>0</v>
      </c>
      <c r="H12" s="226" t="n">
        <v>0</v>
      </c>
      <c r="I12" s="226" t="n">
        <v>0</v>
      </c>
      <c r="J12" s="226" t="n">
        <v>0</v>
      </c>
      <c r="K12" s="226" t="n">
        <v>0</v>
      </c>
      <c r="L12" s="223" t="n">
        <v>0</v>
      </c>
      <c r="M12" s="223" t="n">
        <v>0</v>
      </c>
      <c r="N12" s="226" t="n">
        <v>0</v>
      </c>
    </row>
    <row r="13" ht="14.25" customHeight="1" thickBot="1">
      <c r="A13" s="227" t="inlineStr">
        <is>
          <t>( = ) Receita operacional líquida</t>
        </is>
      </c>
      <c r="B13" s="224" t="n">
        <v>438680</v>
      </c>
      <c r="C13" s="223" t="n">
        <v>0</v>
      </c>
      <c r="D13" s="223" t="n">
        <v>0</v>
      </c>
      <c r="E13" s="223" t="n">
        <v>0</v>
      </c>
      <c r="F13" s="223" t="n">
        <v>0</v>
      </c>
      <c r="G13" s="223" t="n">
        <v>0</v>
      </c>
      <c r="H13" s="223" t="n">
        <v>0</v>
      </c>
      <c r="I13" s="223" t="n">
        <v>0</v>
      </c>
      <c r="J13" s="223" t="n">
        <v>0</v>
      </c>
      <c r="K13" s="223" t="n">
        <v>0</v>
      </c>
      <c r="L13" s="223" t="n">
        <v>0</v>
      </c>
      <c r="M13" s="223" t="n">
        <v>0</v>
      </c>
      <c r="N13" s="224" t="n">
        <v>438680</v>
      </c>
    </row>
    <row r="14" ht="14.25" customHeight="1" thickBot="1">
      <c r="A14" s="222" t="inlineStr">
        <is>
          <t>Receita operacional líquida ( % )</t>
        </is>
      </c>
      <c r="B14" s="226" t="n">
        <v>0.97</v>
      </c>
      <c r="C14" s="226" t="inlineStr">
        <is>
          <t>%</t>
        </is>
      </c>
      <c r="D14" s="226" t="inlineStr">
        <is>
          <t>%</t>
        </is>
      </c>
      <c r="E14" s="226" t="inlineStr">
        <is>
          <t>%</t>
        </is>
      </c>
      <c r="F14" s="231" t="inlineStr">
        <is>
          <t>%</t>
        </is>
      </c>
      <c r="G14" s="226" t="inlineStr">
        <is>
          <t>%</t>
        </is>
      </c>
      <c r="H14" s="226" t="inlineStr">
        <is>
          <t>%</t>
        </is>
      </c>
      <c r="I14" s="226" t="inlineStr">
        <is>
          <t>%</t>
        </is>
      </c>
      <c r="J14" s="231" t="inlineStr">
        <is>
          <t>%</t>
        </is>
      </c>
      <c r="K14" s="223" t="inlineStr">
        <is>
          <t>%</t>
        </is>
      </c>
      <c r="L14" s="223" t="inlineStr">
        <is>
          <t>%</t>
        </is>
      </c>
      <c r="M14" s="223" t="inlineStr">
        <is>
          <t>%</t>
        </is>
      </c>
      <c r="N14" s="226" t="n">
        <v>0.97</v>
      </c>
    </row>
    <row r="15" ht="14.25" customHeight="1" thickBot="1">
      <c r="A15" s="227" t="inlineStr">
        <is>
          <t>Custos Operacionais Variáveis</t>
        </is>
      </c>
      <c r="B15" s="226" t="n">
        <v>-269834</v>
      </c>
      <c r="C15" s="226" t="n">
        <v>0</v>
      </c>
      <c r="D15" s="226" t="n">
        <v>0</v>
      </c>
      <c r="E15" s="226" t="n">
        <v>0</v>
      </c>
      <c r="F15" s="231" t="n">
        <v>0</v>
      </c>
      <c r="G15" s="226" t="n">
        <v>0</v>
      </c>
      <c r="H15" s="226" t="n">
        <v>0</v>
      </c>
      <c r="I15" s="226" t="n">
        <v>0</v>
      </c>
      <c r="J15" s="231" t="n">
        <v>0</v>
      </c>
      <c r="K15" s="223" t="n">
        <v>0</v>
      </c>
      <c r="L15" s="223" t="n">
        <v>0</v>
      </c>
      <c r="M15" s="223" t="n">
        <v>0</v>
      </c>
      <c r="N15" s="226" t="n">
        <v>-269834</v>
      </c>
    </row>
    <row r="16" ht="14.25" customHeight="1" thickBot="1">
      <c r="A16" s="227" t="inlineStr">
        <is>
          <t>[-] 29 - Despesas com Pessoal - Operacional</t>
        </is>
      </c>
      <c r="B16" s="224" t="n">
        <v>-25339</v>
      </c>
      <c r="C16" s="223" t="n">
        <v>0</v>
      </c>
      <c r="D16" s="223" t="n">
        <v>0</v>
      </c>
      <c r="E16" s="223" t="n">
        <v>0</v>
      </c>
      <c r="F16" s="223" t="n">
        <v>0</v>
      </c>
      <c r="G16" s="223" t="n">
        <v>0</v>
      </c>
      <c r="H16" s="223" t="n">
        <v>0</v>
      </c>
      <c r="I16" s="223" t="n">
        <v>0</v>
      </c>
      <c r="J16" s="223" t="n">
        <v>0</v>
      </c>
      <c r="K16" s="223" t="n">
        <v>0</v>
      </c>
      <c r="L16" s="223" t="n">
        <v>0</v>
      </c>
      <c r="M16" s="223" t="n">
        <v>0</v>
      </c>
      <c r="N16" s="224" t="n">
        <v>-25339</v>
      </c>
    </row>
    <row r="17" ht="14.25" customHeight="1" thickBot="1">
      <c r="A17" s="228" t="inlineStr">
        <is>
          <t xml:space="preserve">      29.01 - Operacional - Salário líquido</t>
        </is>
      </c>
      <c r="B17" s="229" t="n">
        <v>-6816</v>
      </c>
      <c r="C17" s="229" t="n">
        <v>0</v>
      </c>
      <c r="D17" s="229" t="n">
        <v>0</v>
      </c>
      <c r="E17" s="229" t="n">
        <v>0</v>
      </c>
      <c r="F17" s="229" t="n">
        <v>0</v>
      </c>
      <c r="G17" s="229" t="n">
        <v>0</v>
      </c>
      <c r="H17" s="229" t="n">
        <v>0</v>
      </c>
      <c r="I17" s="229" t="n">
        <v>0</v>
      </c>
      <c r="J17" s="229" t="n">
        <v>0</v>
      </c>
      <c r="K17" s="229" t="n">
        <v>0</v>
      </c>
      <c r="L17" s="277" t="n">
        <v>0</v>
      </c>
      <c r="M17" s="277" t="n">
        <v>0</v>
      </c>
      <c r="N17" s="229" t="n">
        <v>-6816</v>
      </c>
    </row>
    <row r="18" ht="14.25" customHeight="1" thickBot="1">
      <c r="A18" s="228" t="inlineStr">
        <is>
          <t xml:space="preserve">      29.02 - Operacional - 13o salário</t>
        </is>
      </c>
      <c r="B18" s="230" t="n">
        <v>-159</v>
      </c>
      <c r="C18" s="230" t="n">
        <v>0</v>
      </c>
      <c r="D18" s="230" t="n">
        <v>0</v>
      </c>
      <c r="E18" s="230" t="n">
        <v>0</v>
      </c>
      <c r="F18" s="230" t="n">
        <v>0</v>
      </c>
      <c r="G18" s="230" t="n">
        <v>0</v>
      </c>
      <c r="H18" s="230" t="n">
        <v>0</v>
      </c>
      <c r="I18" s="230" t="n">
        <v>0</v>
      </c>
      <c r="J18" s="230" t="n">
        <v>0</v>
      </c>
      <c r="K18" s="230" t="n">
        <v>0</v>
      </c>
      <c r="L18" s="277" t="n">
        <v>0</v>
      </c>
      <c r="M18" s="277" t="n">
        <v>0</v>
      </c>
      <c r="N18" s="230" t="n">
        <v>-159</v>
      </c>
    </row>
    <row r="19" ht="14.25" customHeight="1" thickBot="1">
      <c r="A19" s="221" t="inlineStr">
        <is>
          <t xml:space="preserve">      29.06 - Operacional - INSS</t>
        </is>
      </c>
      <c r="B19" s="225" t="n">
        <v>-15675</v>
      </c>
      <c r="C19" s="225" t="n">
        <v>0</v>
      </c>
      <c r="D19" s="225" t="n">
        <v>0</v>
      </c>
      <c r="E19" s="225" t="n">
        <v>0</v>
      </c>
      <c r="F19" s="225" t="n">
        <v>0</v>
      </c>
      <c r="G19" s="225" t="n">
        <v>0</v>
      </c>
      <c r="H19" s="225" t="n">
        <v>0</v>
      </c>
      <c r="I19" s="225" t="n">
        <v>0</v>
      </c>
      <c r="J19" s="225" t="n">
        <v>0</v>
      </c>
      <c r="K19" s="225" t="n">
        <v>0</v>
      </c>
      <c r="L19" s="276" t="n">
        <v>0</v>
      </c>
      <c r="M19" s="276" t="n">
        <v>0</v>
      </c>
      <c r="N19" s="225" t="n">
        <v>-15675</v>
      </c>
    </row>
    <row r="20" ht="14.25" customHeight="1" thickBot="1">
      <c r="A20" s="222" t="inlineStr">
        <is>
          <t xml:space="preserve">      29.17 - Operacional - Refeitório</t>
        </is>
      </c>
      <c r="B20" s="226" t="n">
        <v>-782</v>
      </c>
      <c r="C20" s="226" t="n">
        <v>0</v>
      </c>
      <c r="D20" s="226" t="n">
        <v>0</v>
      </c>
      <c r="E20" s="226" t="n">
        <v>0</v>
      </c>
      <c r="F20" s="226" t="n">
        <v>0</v>
      </c>
      <c r="G20" s="226" t="n">
        <v>0</v>
      </c>
      <c r="H20" s="226" t="n">
        <v>0</v>
      </c>
      <c r="I20" s="226" t="n">
        <v>0</v>
      </c>
      <c r="J20" s="226" t="n">
        <v>0</v>
      </c>
      <c r="K20" s="226" t="n">
        <v>0</v>
      </c>
      <c r="L20" s="223" t="n">
        <v>0</v>
      </c>
      <c r="M20" s="223" t="n">
        <v>0</v>
      </c>
      <c r="N20" s="226" t="n">
        <v>-782</v>
      </c>
    </row>
    <row r="21" ht="14.25" customHeight="1" thickBot="1">
      <c r="A21" s="227" t="inlineStr">
        <is>
          <t xml:space="preserve">      29.19 - Operacional - Horas Extras</t>
        </is>
      </c>
      <c r="B21" s="226" t="n">
        <v>-1907</v>
      </c>
      <c r="C21" s="226" t="n">
        <v>0</v>
      </c>
      <c r="D21" s="226" t="n">
        <v>0</v>
      </c>
      <c r="E21" s="226" t="n">
        <v>0</v>
      </c>
      <c r="F21" s="226" t="n">
        <v>0</v>
      </c>
      <c r="G21" s="226" t="n">
        <v>0</v>
      </c>
      <c r="H21" s="226" t="n">
        <v>0</v>
      </c>
      <c r="I21" s="226" t="n">
        <v>0</v>
      </c>
      <c r="J21" s="226" t="n">
        <v>0</v>
      </c>
      <c r="K21" s="223" t="n">
        <v>0</v>
      </c>
      <c r="L21" s="223" t="n">
        <v>0</v>
      </c>
      <c r="M21" s="223" t="n">
        <v>0</v>
      </c>
      <c r="N21" s="226" t="n">
        <v>-1907</v>
      </c>
    </row>
    <row r="22" ht="14.25" customHeight="1" thickBot="1">
      <c r="A22" s="227" t="inlineStr">
        <is>
          <t>[-] 30 - Insumos de Produção</t>
        </is>
      </c>
      <c r="B22" s="224" t="n">
        <v>-237263</v>
      </c>
      <c r="C22" s="226" t="n">
        <v>0</v>
      </c>
      <c r="D22" s="223" t="n">
        <v>0</v>
      </c>
      <c r="E22" s="223" t="n">
        <v>0</v>
      </c>
      <c r="F22" s="223" t="n">
        <v>0</v>
      </c>
      <c r="G22" s="223" t="n">
        <v>0</v>
      </c>
      <c r="H22" s="226" t="n">
        <v>0</v>
      </c>
      <c r="I22" s="223" t="n">
        <v>0</v>
      </c>
      <c r="J22" s="226" t="n">
        <v>0</v>
      </c>
      <c r="K22" s="226" t="n">
        <v>0</v>
      </c>
      <c r="L22" s="223" t="n">
        <v>0</v>
      </c>
      <c r="M22" s="223" t="n">
        <v>0</v>
      </c>
      <c r="N22" s="226" t="n">
        <v>-237263</v>
      </c>
    </row>
    <row r="23" ht="14.25" customHeight="1" thickBot="1">
      <c r="A23" s="227" t="inlineStr">
        <is>
          <t xml:space="preserve">      30.01 - Matérias primas</t>
        </is>
      </c>
      <c r="B23" s="226" t="n">
        <v>-138506</v>
      </c>
      <c r="C23" s="226" t="n">
        <v>0</v>
      </c>
      <c r="D23" s="226" t="n">
        <v>0</v>
      </c>
      <c r="E23" s="226" t="n">
        <v>0</v>
      </c>
      <c r="F23" s="226" t="n">
        <v>0</v>
      </c>
      <c r="G23" s="226" t="n">
        <v>0</v>
      </c>
      <c r="H23" s="226" t="n">
        <v>0</v>
      </c>
      <c r="I23" s="226" t="n">
        <v>0</v>
      </c>
      <c r="J23" s="226" t="n">
        <v>0</v>
      </c>
      <c r="K23" s="223" t="n">
        <v>0</v>
      </c>
      <c r="L23" s="223" t="n">
        <v>0</v>
      </c>
      <c r="M23" s="223" t="n">
        <v>0</v>
      </c>
      <c r="N23" s="226" t="n">
        <v>-138506</v>
      </c>
    </row>
    <row r="24" ht="14.25" customHeight="1" thickBot="1">
      <c r="A24" s="227" t="inlineStr">
        <is>
          <t xml:space="preserve">      30.02 - Embalagens</t>
        </is>
      </c>
      <c r="B24" s="226" t="n">
        <v>-98757</v>
      </c>
      <c r="C24" s="226" t="n">
        <v>0</v>
      </c>
      <c r="D24" s="223" t="n">
        <v>0</v>
      </c>
      <c r="E24" s="226" t="n">
        <v>0</v>
      </c>
      <c r="F24" s="223" t="n">
        <v>0</v>
      </c>
      <c r="G24" s="226" t="n">
        <v>0</v>
      </c>
      <c r="H24" s="223" t="n">
        <v>0</v>
      </c>
      <c r="I24" s="226" t="n">
        <v>0</v>
      </c>
      <c r="J24" s="226" t="n">
        <v>0</v>
      </c>
      <c r="K24" s="223" t="n">
        <v>0</v>
      </c>
      <c r="L24" s="223" t="n">
        <v>0</v>
      </c>
      <c r="M24" s="223" t="n">
        <v>0</v>
      </c>
      <c r="N24" s="226" t="n">
        <v>-98757</v>
      </c>
    </row>
    <row r="25" ht="14.25" customHeight="1" thickBot="1">
      <c r="A25" s="227" t="inlineStr">
        <is>
          <t>[-] 33 - Custos Indiretos de Fabricação</t>
        </is>
      </c>
      <c r="B25" s="226" t="n">
        <v>-7232</v>
      </c>
      <c r="C25" s="223" t="n">
        <v>0</v>
      </c>
      <c r="D25" s="223" t="n">
        <v>0</v>
      </c>
      <c r="E25" s="226" t="n">
        <v>0</v>
      </c>
      <c r="F25" s="223" t="n">
        <v>0</v>
      </c>
      <c r="G25" s="223" t="n">
        <v>0</v>
      </c>
      <c r="H25" s="223" t="n">
        <v>0</v>
      </c>
      <c r="I25" s="223" t="n">
        <v>0</v>
      </c>
      <c r="J25" s="231" t="n">
        <v>0</v>
      </c>
      <c r="K25" s="223" t="n">
        <v>0</v>
      </c>
      <c r="L25" s="223" t="n">
        <v>0</v>
      </c>
      <c r="M25" s="223" t="n">
        <v>0</v>
      </c>
      <c r="N25" s="226" t="n">
        <v>-7232</v>
      </c>
    </row>
    <row r="26" ht="14.25" customHeight="1" thickBot="1">
      <c r="A26" s="227" t="inlineStr">
        <is>
          <t xml:space="preserve">      33.01 - Energia</t>
        </is>
      </c>
      <c r="B26" s="226" t="n">
        <v>-596</v>
      </c>
      <c r="C26" s="226" t="n">
        <v>0</v>
      </c>
      <c r="D26" s="226" t="n">
        <v>0</v>
      </c>
      <c r="E26" s="226" t="n">
        <v>0</v>
      </c>
      <c r="F26" s="226" t="n">
        <v>0</v>
      </c>
      <c r="G26" s="226" t="n">
        <v>0</v>
      </c>
      <c r="H26" s="226" t="n">
        <v>0</v>
      </c>
      <c r="I26" s="226" t="n">
        <v>0</v>
      </c>
      <c r="J26" s="226" t="n">
        <v>0</v>
      </c>
      <c r="K26" s="223" t="n">
        <v>0</v>
      </c>
      <c r="L26" s="223" t="n">
        <v>0</v>
      </c>
      <c r="M26" s="223" t="n">
        <v>0</v>
      </c>
      <c r="N26" s="226" t="n">
        <v>-596</v>
      </c>
    </row>
    <row r="27" ht="14.25" customHeight="1" thickBot="1">
      <c r="A27" s="227" t="inlineStr">
        <is>
          <t xml:space="preserve">      33.02 - Gás</t>
        </is>
      </c>
      <c r="B27" s="226" t="n">
        <v>-4698</v>
      </c>
      <c r="C27" s="226" t="n">
        <v>0</v>
      </c>
      <c r="D27" s="226" t="n">
        <v>0</v>
      </c>
      <c r="E27" s="226" t="n">
        <v>0</v>
      </c>
      <c r="F27" s="226" t="n">
        <v>0</v>
      </c>
      <c r="G27" s="226" t="n">
        <v>0</v>
      </c>
      <c r="H27" s="226" t="n">
        <v>0</v>
      </c>
      <c r="I27" s="226" t="n">
        <v>0</v>
      </c>
      <c r="J27" s="226" t="n">
        <v>0</v>
      </c>
      <c r="K27" s="223" t="n">
        <v>0</v>
      </c>
      <c r="L27" s="223" t="n">
        <v>0</v>
      </c>
      <c r="M27" s="223" t="n">
        <v>0</v>
      </c>
      <c r="N27" s="226" t="n">
        <v>-4698</v>
      </c>
    </row>
    <row r="28" ht="14.25" customHeight="1" thickBot="1">
      <c r="A28" s="227" t="inlineStr">
        <is>
          <t xml:space="preserve">      33.03 - Agua</t>
        </is>
      </c>
      <c r="B28" s="226" t="n">
        <v>-1938</v>
      </c>
      <c r="C28" s="226" t="n">
        <v>0</v>
      </c>
      <c r="D28" s="223" t="n">
        <v>0</v>
      </c>
      <c r="E28" s="226" t="n">
        <v>0</v>
      </c>
      <c r="F28" s="226" t="n">
        <v>0</v>
      </c>
      <c r="G28" s="226" t="n">
        <v>0</v>
      </c>
      <c r="H28" s="226" t="n">
        <v>0</v>
      </c>
      <c r="I28" s="226" t="n">
        <v>0</v>
      </c>
      <c r="J28" s="226" t="n">
        <v>0</v>
      </c>
      <c r="K28" s="223" t="n">
        <v>0</v>
      </c>
      <c r="L28" s="223" t="n">
        <v>0</v>
      </c>
      <c r="M28" s="223" t="n">
        <v>0</v>
      </c>
      <c r="N28" s="226" t="n">
        <v>-1938</v>
      </c>
    </row>
    <row r="29" ht="14.25" customHeight="1" thickBot="1">
      <c r="A29" s="227" t="inlineStr">
        <is>
          <t>Custos Operacionais Fixos</t>
        </is>
      </c>
      <c r="B29" s="231" t="n">
        <v>0</v>
      </c>
      <c r="C29" s="231" t="n">
        <v>0</v>
      </c>
      <c r="D29" s="231" t="n">
        <v>0</v>
      </c>
      <c r="E29" s="223" t="n">
        <v>0</v>
      </c>
      <c r="F29" s="231" t="n">
        <v>0</v>
      </c>
      <c r="G29" s="231" t="n">
        <v>0</v>
      </c>
      <c r="H29" s="231" t="n">
        <v>0</v>
      </c>
      <c r="I29" s="231" t="n">
        <v>0</v>
      </c>
      <c r="J29" s="231" t="n">
        <v>0</v>
      </c>
      <c r="K29" s="223" t="n">
        <v>0</v>
      </c>
      <c r="L29" s="223" t="n">
        <v>0</v>
      </c>
      <c r="M29" s="223" t="n">
        <v>0</v>
      </c>
      <c r="N29" s="226" t="n">
        <v>0</v>
      </c>
    </row>
    <row r="30" ht="14.25" customHeight="1" thickBot="1">
      <c r="A30" s="227" t="inlineStr">
        <is>
          <t>31 - Materiais de consumo operacionais</t>
        </is>
      </c>
      <c r="B30" s="226" t="n">
        <v>0</v>
      </c>
      <c r="C30" s="226" t="n">
        <v>0</v>
      </c>
      <c r="D30" s="231" t="n">
        <v>0</v>
      </c>
      <c r="E30" s="226" t="n">
        <v>0</v>
      </c>
      <c r="F30" s="226" t="n">
        <v>0</v>
      </c>
      <c r="G30" s="231" t="n">
        <v>0</v>
      </c>
      <c r="H30" s="226" t="n">
        <v>0</v>
      </c>
      <c r="I30" s="231" t="n">
        <v>0</v>
      </c>
      <c r="J30" s="226" t="n">
        <v>0</v>
      </c>
      <c r="K30" s="223" t="n">
        <v>0</v>
      </c>
      <c r="L30" s="223" t="n">
        <v>0</v>
      </c>
      <c r="M30" s="223" t="n">
        <v>0</v>
      </c>
      <c r="N30" s="226" t="n">
        <v>0</v>
      </c>
    </row>
    <row r="31" ht="14.25" customHeight="1" thickBot="1">
      <c r="A31" s="227" t="inlineStr">
        <is>
          <t>32 - Serviços de industrialização</t>
        </is>
      </c>
      <c r="B31" s="226" t="n">
        <v>0</v>
      </c>
      <c r="C31" s="226" t="n">
        <v>0</v>
      </c>
      <c r="D31" s="226" t="n">
        <v>0</v>
      </c>
      <c r="E31" s="226" t="n">
        <v>0</v>
      </c>
      <c r="F31" s="226" t="n">
        <v>0</v>
      </c>
      <c r="G31" s="226" t="n">
        <v>0</v>
      </c>
      <c r="H31" s="226" t="n">
        <v>0</v>
      </c>
      <c r="I31" s="226" t="n">
        <v>0</v>
      </c>
      <c r="J31" s="226" t="n">
        <v>0</v>
      </c>
      <c r="K31" s="223" t="n">
        <v>0</v>
      </c>
      <c r="L31" s="223" t="n">
        <v>0</v>
      </c>
      <c r="M31" s="223" t="n">
        <v>0</v>
      </c>
      <c r="N31" s="226" t="n">
        <v>0</v>
      </c>
    </row>
    <row r="32" ht="14.25" customHeight="1" thickBot="1">
      <c r="A32" s="227" t="inlineStr">
        <is>
          <t>34 - Manutenção</t>
        </is>
      </c>
      <c r="B32" s="226" t="n">
        <v>0</v>
      </c>
      <c r="C32" s="231" t="n">
        <v>0</v>
      </c>
      <c r="D32" s="231" t="n">
        <v>0</v>
      </c>
      <c r="E32" s="226" t="n">
        <v>0</v>
      </c>
      <c r="F32" s="231" t="n">
        <v>0</v>
      </c>
      <c r="G32" s="223" t="n">
        <v>0</v>
      </c>
      <c r="H32" s="226" t="n">
        <v>0</v>
      </c>
      <c r="I32" s="226" t="n">
        <v>0</v>
      </c>
      <c r="J32" s="223" t="n">
        <v>0</v>
      </c>
      <c r="K32" s="223" t="n">
        <v>0</v>
      </c>
      <c r="L32" s="223" t="n">
        <v>0</v>
      </c>
      <c r="M32" s="223" t="n">
        <v>0</v>
      </c>
      <c r="N32" s="226" t="n">
        <v>0</v>
      </c>
    </row>
    <row r="33" ht="14.25" customHeight="1" thickBot="1">
      <c r="A33" s="222" t="inlineStr">
        <is>
          <t>( = ) Resultado Bruto</t>
        </is>
      </c>
      <c r="B33" s="226" t="n">
        <v>168846</v>
      </c>
      <c r="C33" s="226" t="n">
        <v>0</v>
      </c>
      <c r="D33" s="226" t="n">
        <v>0</v>
      </c>
      <c r="E33" s="226" t="n">
        <v>0</v>
      </c>
      <c r="F33" s="226" t="n">
        <v>0</v>
      </c>
      <c r="G33" s="226" t="n">
        <v>0</v>
      </c>
      <c r="H33" s="226" t="n">
        <v>0</v>
      </c>
      <c r="I33" s="226" t="n">
        <v>0</v>
      </c>
      <c r="J33" s="226" t="n">
        <v>0</v>
      </c>
      <c r="K33" s="226" t="n">
        <v>0</v>
      </c>
      <c r="L33" s="223" t="n">
        <v>0</v>
      </c>
      <c r="M33" s="223" t="n">
        <v>0</v>
      </c>
      <c r="N33" s="226" t="n">
        <v>168846</v>
      </c>
    </row>
    <row r="34" ht="14.25" customHeight="1" thickBot="1">
      <c r="A34" s="227" t="inlineStr">
        <is>
          <t>Resultado Bruto ( % )</t>
        </is>
      </c>
      <c r="B34" s="226" t="n">
        <v>0.37</v>
      </c>
      <c r="C34" s="226" t="inlineStr">
        <is>
          <t>%</t>
        </is>
      </c>
      <c r="D34" s="226" t="inlineStr">
        <is>
          <t>%</t>
        </is>
      </c>
      <c r="E34" s="226" t="inlineStr">
        <is>
          <t>%</t>
        </is>
      </c>
      <c r="F34" s="226" t="inlineStr">
        <is>
          <t>%</t>
        </is>
      </c>
      <c r="G34" s="226" t="inlineStr">
        <is>
          <t>%</t>
        </is>
      </c>
      <c r="H34" s="226" t="inlineStr">
        <is>
          <t>%</t>
        </is>
      </c>
      <c r="I34" s="226" t="inlineStr">
        <is>
          <t>%</t>
        </is>
      </c>
      <c r="J34" s="226" t="inlineStr">
        <is>
          <t>%</t>
        </is>
      </c>
      <c r="K34" s="226" t="inlineStr">
        <is>
          <t>%</t>
        </is>
      </c>
      <c r="L34" s="223" t="inlineStr">
        <is>
          <t>%</t>
        </is>
      </c>
      <c r="M34" s="223" t="inlineStr">
        <is>
          <t>%</t>
        </is>
      </c>
      <c r="N34" s="226" t="n">
        <v>0.37</v>
      </c>
    </row>
    <row r="35" ht="14.25" customHeight="1" thickBot="1">
      <c r="A35" s="227" t="inlineStr">
        <is>
          <t>Despesas Operacionais | Administração</t>
        </is>
      </c>
      <c r="B35" s="226" t="n">
        <v>-2619</v>
      </c>
      <c r="C35" s="226" t="n">
        <v>0</v>
      </c>
      <c r="D35" s="226" t="n">
        <v>0</v>
      </c>
      <c r="E35" s="226" t="n">
        <v>0</v>
      </c>
      <c r="F35" s="226" t="n">
        <v>0</v>
      </c>
      <c r="G35" s="226" t="n">
        <v>0</v>
      </c>
      <c r="H35" s="226" t="n">
        <v>0</v>
      </c>
      <c r="I35" s="226" t="n">
        <v>0</v>
      </c>
      <c r="J35" s="226" t="n">
        <v>0</v>
      </c>
      <c r="K35" s="226" t="n">
        <v>0</v>
      </c>
      <c r="L35" s="223" t="n">
        <v>0</v>
      </c>
      <c r="M35" s="223" t="n">
        <v>0</v>
      </c>
      <c r="N35" s="226" t="n">
        <v>-2619</v>
      </c>
    </row>
    <row r="36" ht="14.25" customHeight="1" thickBot="1">
      <c r="A36" s="222" t="inlineStr">
        <is>
          <t>[-] 41 - Despesas com Pessoal - Administração</t>
        </is>
      </c>
      <c r="B36" s="226" t="n">
        <v>-847</v>
      </c>
      <c r="C36" s="226" t="n">
        <v>0</v>
      </c>
      <c r="D36" s="226" t="n">
        <v>0</v>
      </c>
      <c r="E36" s="226" t="n">
        <v>0</v>
      </c>
      <c r="F36" s="226" t="n">
        <v>0</v>
      </c>
      <c r="G36" s="226" t="n">
        <v>0</v>
      </c>
      <c r="H36" s="226" t="n">
        <v>0</v>
      </c>
      <c r="I36" s="226" t="n">
        <v>0</v>
      </c>
      <c r="J36" s="226" t="n">
        <v>0</v>
      </c>
      <c r="K36" s="226" t="n">
        <v>0</v>
      </c>
      <c r="L36" s="223" t="n">
        <v>0</v>
      </c>
      <c r="M36" s="223" t="n">
        <v>0</v>
      </c>
      <c r="N36" s="226" t="n">
        <v>-847</v>
      </c>
    </row>
    <row r="37" ht="14.25" customHeight="1" thickBot="1">
      <c r="A37" s="227" t="inlineStr">
        <is>
          <t xml:space="preserve">      41.07 - Administrativo - FGTS</t>
        </is>
      </c>
      <c r="B37" s="223" t="n">
        <v>-847</v>
      </c>
      <c r="C37" s="223" t="n">
        <v>0</v>
      </c>
      <c r="D37" s="223" t="n">
        <v>0</v>
      </c>
      <c r="E37" s="231" t="n">
        <v>0</v>
      </c>
      <c r="F37" s="231" t="n">
        <v>0</v>
      </c>
      <c r="G37" s="231" t="n">
        <v>0</v>
      </c>
      <c r="H37" s="231" t="n">
        <v>0</v>
      </c>
      <c r="I37" s="231" t="n">
        <v>0</v>
      </c>
      <c r="J37" s="231" t="n">
        <v>0</v>
      </c>
      <c r="K37" s="231" t="n">
        <v>0</v>
      </c>
      <c r="L37" s="223" t="n">
        <v>0</v>
      </c>
      <c r="M37" s="223" t="n">
        <v>0</v>
      </c>
      <c r="N37" s="226" t="n">
        <v>-847</v>
      </c>
    </row>
    <row r="38" ht="14.25" customHeight="1" thickBot="1">
      <c r="A38" s="227" t="inlineStr">
        <is>
          <t>[-] 42 - Infra-estrutura Administrativa</t>
        </is>
      </c>
      <c r="B38" s="226" t="n">
        <v>-99</v>
      </c>
      <c r="C38" s="226" t="n">
        <v>0</v>
      </c>
      <c r="D38" s="226" t="n">
        <v>0</v>
      </c>
      <c r="E38" s="226" t="n">
        <v>0</v>
      </c>
      <c r="F38" s="226" t="n">
        <v>0</v>
      </c>
      <c r="G38" s="226" t="n">
        <v>0</v>
      </c>
      <c r="H38" s="226" t="n">
        <v>0</v>
      </c>
      <c r="I38" s="226" t="n">
        <v>0</v>
      </c>
      <c r="J38" s="226" t="n">
        <v>0</v>
      </c>
      <c r="K38" s="226" t="n">
        <v>0</v>
      </c>
      <c r="L38" s="223" t="n">
        <v>0</v>
      </c>
      <c r="M38" s="223" t="n">
        <v>0</v>
      </c>
      <c r="N38" s="226" t="n">
        <v>-99</v>
      </c>
    </row>
    <row r="39" ht="14.25" customHeight="1" thickBot="1">
      <c r="A39" s="227" t="inlineStr">
        <is>
          <t xml:space="preserve">      42.03 - Internet</t>
        </is>
      </c>
      <c r="B39" s="231" t="n">
        <v>-99</v>
      </c>
      <c r="C39" s="231" t="n">
        <v>0</v>
      </c>
      <c r="D39" s="231" t="n">
        <v>0</v>
      </c>
      <c r="E39" s="231" t="n">
        <v>0</v>
      </c>
      <c r="F39" s="231" t="n">
        <v>0</v>
      </c>
      <c r="G39" s="231" t="n">
        <v>0</v>
      </c>
      <c r="H39" s="231" t="n">
        <v>0</v>
      </c>
      <c r="I39" s="223" t="n">
        <v>0</v>
      </c>
      <c r="J39" s="226" t="n">
        <v>0</v>
      </c>
      <c r="K39" s="223" t="n">
        <v>0</v>
      </c>
      <c r="L39" s="223" t="n">
        <v>0</v>
      </c>
      <c r="M39" s="223" t="n">
        <v>0</v>
      </c>
      <c r="N39" s="226" t="n">
        <v>-99</v>
      </c>
    </row>
    <row r="40" ht="14.25" customHeight="1" thickBot="1">
      <c r="A40" s="227" t="inlineStr">
        <is>
          <t>[-] 43 - Serviços de apoio à operação</t>
        </is>
      </c>
      <c r="B40" s="226" t="n">
        <v>-1673</v>
      </c>
      <c r="C40" s="231" t="n">
        <v>0</v>
      </c>
      <c r="D40" s="226" t="n">
        <v>0</v>
      </c>
      <c r="E40" s="231" t="n">
        <v>0</v>
      </c>
      <c r="F40" s="226" t="n">
        <v>0</v>
      </c>
      <c r="G40" s="226" t="n">
        <v>0</v>
      </c>
      <c r="H40" s="231" t="n">
        <v>0</v>
      </c>
      <c r="I40" s="226" t="n">
        <v>0</v>
      </c>
      <c r="J40" s="226" t="n">
        <v>0</v>
      </c>
      <c r="K40" s="223" t="n">
        <v>0</v>
      </c>
      <c r="L40" s="223" t="n">
        <v>0</v>
      </c>
      <c r="M40" s="223" t="n">
        <v>0</v>
      </c>
      <c r="N40" s="226" t="n">
        <v>-1673</v>
      </c>
    </row>
    <row r="41" ht="14.25" customHeight="1" thickBot="1">
      <c r="A41" s="227" t="inlineStr">
        <is>
          <t xml:space="preserve">      43.10 - Softwares de gestão</t>
        </is>
      </c>
      <c r="B41" s="226" t="n">
        <v>-1566</v>
      </c>
      <c r="C41" s="231" t="n">
        <v>0</v>
      </c>
      <c r="D41" s="231" t="n">
        <v>0</v>
      </c>
      <c r="E41" s="231" t="n">
        <v>0</v>
      </c>
      <c r="F41" s="226" t="n">
        <v>0</v>
      </c>
      <c r="G41" s="223" t="n">
        <v>0</v>
      </c>
      <c r="H41" s="223" t="n">
        <v>0</v>
      </c>
      <c r="I41" s="231" t="n">
        <v>0</v>
      </c>
      <c r="J41" s="226" t="n">
        <v>0</v>
      </c>
      <c r="K41" s="223" t="n">
        <v>0</v>
      </c>
      <c r="L41" s="223" t="n">
        <v>0</v>
      </c>
      <c r="M41" s="223" t="n">
        <v>0</v>
      </c>
      <c r="N41" s="226" t="n">
        <v>-1566</v>
      </c>
    </row>
    <row r="42" ht="14.25" customHeight="1" thickBot="1">
      <c r="A42" s="221" t="inlineStr">
        <is>
          <t xml:space="preserve">      43.12 - Tarifas</t>
        </is>
      </c>
      <c r="B42" s="225" t="n">
        <v>-107</v>
      </c>
      <c r="C42" s="225" t="n">
        <v>0</v>
      </c>
      <c r="D42" s="225" t="n">
        <v>0</v>
      </c>
      <c r="E42" s="225" t="n">
        <v>0</v>
      </c>
      <c r="F42" s="225" t="n">
        <v>0</v>
      </c>
      <c r="G42" s="225" t="n">
        <v>0</v>
      </c>
      <c r="H42" s="225" t="n">
        <v>0</v>
      </c>
      <c r="I42" s="225" t="n">
        <v>0</v>
      </c>
      <c r="J42" s="225" t="n">
        <v>0</v>
      </c>
      <c r="K42" s="276" t="n">
        <v>0</v>
      </c>
      <c r="L42" s="276" t="n">
        <v>0</v>
      </c>
      <c r="M42" s="276" t="n">
        <v>0</v>
      </c>
      <c r="N42" s="225" t="n">
        <v>-107</v>
      </c>
    </row>
    <row r="43" ht="14.25" customHeight="1" thickBot="1">
      <c r="A43" s="222" t="inlineStr">
        <is>
          <t>44 - Transporte próprio da Administração</t>
        </is>
      </c>
      <c r="B43" s="226" t="n">
        <v>0</v>
      </c>
      <c r="C43" s="226" t="n">
        <v>0</v>
      </c>
      <c r="D43" s="226" t="n">
        <v>0</v>
      </c>
      <c r="E43" s="226" t="n">
        <v>0</v>
      </c>
      <c r="F43" s="226" t="n">
        <v>0</v>
      </c>
      <c r="G43" s="226" t="n">
        <v>0</v>
      </c>
      <c r="H43" s="226" t="n">
        <v>0</v>
      </c>
      <c r="I43" s="226" t="n">
        <v>0</v>
      </c>
      <c r="J43" s="226" t="n">
        <v>0</v>
      </c>
      <c r="K43" s="223" t="n">
        <v>0</v>
      </c>
      <c r="L43" s="223" t="n">
        <v>0</v>
      </c>
      <c r="M43" s="223" t="n">
        <v>0</v>
      </c>
      <c r="N43" s="226" t="n">
        <v>0</v>
      </c>
    </row>
    <row r="44" ht="14.25" customHeight="1" thickBot="1">
      <c r="A44" s="227" t="inlineStr">
        <is>
          <t>45 - Despesas administrativas</t>
        </is>
      </c>
      <c r="B44" s="231" t="n">
        <v>0</v>
      </c>
      <c r="C44" s="226" t="n">
        <v>0</v>
      </c>
      <c r="D44" s="226" t="n">
        <v>0</v>
      </c>
      <c r="E44" s="226" t="n">
        <v>0</v>
      </c>
      <c r="F44" s="231" t="n">
        <v>0</v>
      </c>
      <c r="G44" s="226" t="n">
        <v>0</v>
      </c>
      <c r="H44" s="223" t="n">
        <v>0</v>
      </c>
      <c r="I44" s="226" t="n">
        <v>0</v>
      </c>
      <c r="J44" s="231" t="n">
        <v>0</v>
      </c>
      <c r="K44" s="223" t="n">
        <v>0</v>
      </c>
      <c r="L44" s="223" t="n">
        <v>0</v>
      </c>
      <c r="M44" s="223" t="n">
        <v>0</v>
      </c>
      <c r="N44" s="226" t="n">
        <v>0</v>
      </c>
    </row>
    <row r="45" ht="14.25" customHeight="1" thickBot="1">
      <c r="A45" s="227" t="inlineStr">
        <is>
          <t>46 - Manutenção Administrativa</t>
        </is>
      </c>
      <c r="B45" s="226" t="n">
        <v>0</v>
      </c>
      <c r="C45" s="231" t="n">
        <v>0</v>
      </c>
      <c r="D45" s="231" t="n">
        <v>0</v>
      </c>
      <c r="E45" s="231" t="n">
        <v>0</v>
      </c>
      <c r="F45" s="231" t="n">
        <v>0</v>
      </c>
      <c r="G45" s="231" t="n">
        <v>0</v>
      </c>
      <c r="H45" s="231" t="n">
        <v>0</v>
      </c>
      <c r="I45" s="231" t="n">
        <v>0</v>
      </c>
      <c r="J45" s="226" t="n">
        <v>0</v>
      </c>
      <c r="K45" s="223" t="n">
        <v>0</v>
      </c>
      <c r="L45" s="223" t="n">
        <v>0</v>
      </c>
      <c r="M45" s="223" t="n">
        <v>0</v>
      </c>
      <c r="N45" s="226" t="n">
        <v>0</v>
      </c>
    </row>
    <row r="46" ht="14.25" customHeight="1" thickBot="1">
      <c r="A46" s="227" t="inlineStr">
        <is>
          <t>47 - Impostos</t>
        </is>
      </c>
      <c r="B46" s="226" t="n">
        <v>0</v>
      </c>
      <c r="C46" s="226" t="n">
        <v>0</v>
      </c>
      <c r="D46" s="223" t="n">
        <v>0</v>
      </c>
      <c r="E46" s="223" t="n">
        <v>0</v>
      </c>
      <c r="F46" s="223" t="n">
        <v>0</v>
      </c>
      <c r="G46" s="226" t="n">
        <v>0</v>
      </c>
      <c r="H46" s="226" t="n">
        <v>0</v>
      </c>
      <c r="I46" s="231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6" t="n">
        <v>0</v>
      </c>
    </row>
    <row r="47" ht="14.25" customHeight="1" thickBot="1">
      <c r="A47" s="227" t="inlineStr">
        <is>
          <t>Despesas Operacionais | Vendas e Comercialização</t>
        </is>
      </c>
      <c r="B47" s="226" t="n">
        <v>-193</v>
      </c>
      <c r="C47" s="226" t="n">
        <v>0</v>
      </c>
      <c r="D47" s="226" t="n">
        <v>0</v>
      </c>
      <c r="E47" s="226" t="n">
        <v>0</v>
      </c>
      <c r="F47" s="226" t="n">
        <v>0</v>
      </c>
      <c r="G47" s="231" t="n">
        <v>0</v>
      </c>
      <c r="H47" s="226" t="n">
        <v>0</v>
      </c>
      <c r="I47" s="226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6" t="n">
        <v>-193</v>
      </c>
    </row>
    <row r="48" ht="14.25" customHeight="1" thickBot="1">
      <c r="A48" s="222" t="inlineStr">
        <is>
          <t>[-] 36 - Despesas com Pessoal - Comercial</t>
        </is>
      </c>
      <c r="B48" s="226" t="n">
        <v>-193</v>
      </c>
      <c r="C48" s="226" t="n">
        <v>0</v>
      </c>
      <c r="D48" s="226" t="n">
        <v>0</v>
      </c>
      <c r="E48" s="226" t="n">
        <v>0</v>
      </c>
      <c r="F48" s="226" t="n">
        <v>0</v>
      </c>
      <c r="G48" s="226" t="n">
        <v>0</v>
      </c>
      <c r="H48" s="226" t="n">
        <v>0</v>
      </c>
      <c r="I48" s="226" t="n">
        <v>0</v>
      </c>
      <c r="J48" s="226" t="n">
        <v>0</v>
      </c>
      <c r="K48" s="223" t="n">
        <v>0</v>
      </c>
      <c r="L48" s="223" t="n">
        <v>0</v>
      </c>
      <c r="M48" s="223" t="n">
        <v>0</v>
      </c>
      <c r="N48" s="226" t="n">
        <v>-193</v>
      </c>
    </row>
    <row r="49" ht="14.25" customHeight="1" thickBot="1">
      <c r="A49" s="227" t="inlineStr">
        <is>
          <t xml:space="preserve">      36.07 - Comercial - FGTS</t>
        </is>
      </c>
      <c r="B49" s="226" t="n">
        <v>-193</v>
      </c>
      <c r="C49" s="226" t="n">
        <v>0</v>
      </c>
      <c r="D49" s="226" t="n">
        <v>0</v>
      </c>
      <c r="E49" s="226" t="n">
        <v>0</v>
      </c>
      <c r="F49" s="226" t="n">
        <v>0</v>
      </c>
      <c r="G49" s="226" t="n">
        <v>0</v>
      </c>
      <c r="H49" s="226" t="n">
        <v>0</v>
      </c>
      <c r="I49" s="226" t="n">
        <v>0</v>
      </c>
      <c r="J49" s="226" t="n">
        <v>0</v>
      </c>
      <c r="K49" s="223" t="n">
        <v>0</v>
      </c>
      <c r="L49" s="223" t="n">
        <v>0</v>
      </c>
      <c r="M49" s="223" t="n">
        <v>0</v>
      </c>
      <c r="N49" s="226" t="n">
        <v>-193</v>
      </c>
    </row>
    <row r="50" ht="14.25" customHeight="1" thickBot="1">
      <c r="A50" s="222" t="inlineStr">
        <is>
          <t>37 - Despesas com Transporte - Comercial</t>
        </is>
      </c>
      <c r="B50" s="226" t="n">
        <v>0</v>
      </c>
      <c r="C50" s="226" t="n">
        <v>0</v>
      </c>
      <c r="D50" s="226" t="n">
        <v>0</v>
      </c>
      <c r="E50" s="226" t="n">
        <v>0</v>
      </c>
      <c r="F50" s="226" t="n">
        <v>0</v>
      </c>
      <c r="G50" s="226" t="n">
        <v>0</v>
      </c>
      <c r="H50" s="226" t="n">
        <v>0</v>
      </c>
      <c r="I50" s="226" t="n">
        <v>0</v>
      </c>
      <c r="J50" s="226" t="n">
        <v>0</v>
      </c>
      <c r="K50" s="223" t="n">
        <v>0</v>
      </c>
      <c r="L50" s="223" t="n">
        <v>0</v>
      </c>
      <c r="M50" s="223" t="n">
        <v>0</v>
      </c>
      <c r="N50" s="226" t="n">
        <v>0</v>
      </c>
    </row>
    <row r="51" ht="14.25" customHeight="1" thickBot="1">
      <c r="A51" s="227" t="inlineStr">
        <is>
          <t>38 - Marketing e vendas</t>
        </is>
      </c>
      <c r="B51" s="231" t="n">
        <v>0</v>
      </c>
      <c r="C51" s="223" t="n">
        <v>0</v>
      </c>
      <c r="D51" s="223" t="n">
        <v>0</v>
      </c>
      <c r="E51" s="223" t="n">
        <v>0</v>
      </c>
      <c r="F51" s="223" t="n">
        <v>0</v>
      </c>
      <c r="G51" s="223" t="n">
        <v>0</v>
      </c>
      <c r="H51" s="223" t="n">
        <v>0</v>
      </c>
      <c r="I51" s="223" t="n">
        <v>0</v>
      </c>
      <c r="J51" s="223" t="n">
        <v>0</v>
      </c>
      <c r="K51" s="223" t="n">
        <v>0</v>
      </c>
      <c r="L51" s="223" t="n">
        <v>0</v>
      </c>
      <c r="M51" s="223" t="n">
        <v>0</v>
      </c>
      <c r="N51" s="231" t="n">
        <v>0</v>
      </c>
    </row>
    <row r="52" ht="14.25" customHeight="1" thickBot="1">
      <c r="A52" s="227" t="inlineStr">
        <is>
          <t>Despesas Operacionais | Logística de Vendas</t>
        </is>
      </c>
      <c r="B52" s="226" t="n">
        <v>-11352</v>
      </c>
      <c r="C52" s="226" t="n">
        <v>0</v>
      </c>
      <c r="D52" s="226" t="n">
        <v>0</v>
      </c>
      <c r="E52" s="226" t="n">
        <v>0</v>
      </c>
      <c r="F52" s="231" t="n">
        <v>0</v>
      </c>
      <c r="G52" s="226" t="n">
        <v>0</v>
      </c>
      <c r="H52" s="231" t="n">
        <v>0</v>
      </c>
      <c r="I52" s="231" t="n">
        <v>0</v>
      </c>
      <c r="J52" s="226" t="n">
        <v>0</v>
      </c>
      <c r="K52" s="223" t="n">
        <v>0</v>
      </c>
      <c r="L52" s="223" t="n">
        <v>0</v>
      </c>
      <c r="M52" s="223" t="n">
        <v>0</v>
      </c>
      <c r="N52" s="226" t="n">
        <v>-11352</v>
      </c>
    </row>
    <row r="53" ht="14.25" customHeight="1" thickBot="1">
      <c r="A53" s="227" t="inlineStr">
        <is>
          <t>[-] 39 - Despesas com Pessoal - Logística</t>
        </is>
      </c>
      <c r="B53" s="226" t="n">
        <v>-661</v>
      </c>
      <c r="C53" s="226" t="n">
        <v>0</v>
      </c>
      <c r="D53" s="226" t="n">
        <v>0</v>
      </c>
      <c r="E53" s="226" t="n">
        <v>0</v>
      </c>
      <c r="F53" s="226" t="n">
        <v>0</v>
      </c>
      <c r="G53" s="226" t="n">
        <v>0</v>
      </c>
      <c r="H53" s="226" t="n">
        <v>0</v>
      </c>
      <c r="I53" s="226" t="n">
        <v>0</v>
      </c>
      <c r="J53" s="226" t="n">
        <v>0</v>
      </c>
      <c r="K53" s="223" t="n">
        <v>0</v>
      </c>
      <c r="L53" s="223" t="n">
        <v>0</v>
      </c>
      <c r="M53" s="223" t="n">
        <v>0</v>
      </c>
      <c r="N53" s="226" t="n">
        <v>-661</v>
      </c>
    </row>
    <row r="54" ht="14.25" customHeight="1" thickBot="1">
      <c r="A54" s="227" t="inlineStr">
        <is>
          <t xml:space="preserve">      39.07 - Logística - FGTS</t>
        </is>
      </c>
      <c r="B54" s="223" t="n">
        <v>-661</v>
      </c>
      <c r="C54" s="223" t="n">
        <v>0</v>
      </c>
      <c r="D54" s="231" t="n">
        <v>0</v>
      </c>
      <c r="E54" s="223" t="n">
        <v>0</v>
      </c>
      <c r="F54" s="223" t="n">
        <v>0</v>
      </c>
      <c r="G54" s="223" t="n">
        <v>0</v>
      </c>
      <c r="H54" s="223" t="n">
        <v>0</v>
      </c>
      <c r="I54" s="223" t="n">
        <v>0</v>
      </c>
      <c r="J54" s="223" t="n">
        <v>0</v>
      </c>
      <c r="K54" s="223" t="n">
        <v>0</v>
      </c>
      <c r="L54" s="223" t="n">
        <v>0</v>
      </c>
      <c r="M54" s="223" t="n">
        <v>0</v>
      </c>
      <c r="N54" s="231" t="n">
        <v>-661</v>
      </c>
    </row>
    <row r="55" ht="14.25" customHeight="1" thickBot="1">
      <c r="A55" s="228" t="inlineStr">
        <is>
          <t>[-] 40 - Despesas com Transporte - Logística</t>
        </is>
      </c>
      <c r="B55" s="229" t="n">
        <v>-10691</v>
      </c>
      <c r="C55" s="229" t="n">
        <v>0</v>
      </c>
      <c r="D55" s="229" t="n">
        <v>0</v>
      </c>
      <c r="E55" s="229" t="n">
        <v>0</v>
      </c>
      <c r="F55" s="229" t="n">
        <v>0</v>
      </c>
      <c r="G55" s="229" t="n">
        <v>0</v>
      </c>
      <c r="H55" s="229" t="n">
        <v>0</v>
      </c>
      <c r="I55" s="229" t="n">
        <v>0</v>
      </c>
      <c r="J55" s="229" t="n">
        <v>0</v>
      </c>
      <c r="K55" s="229" t="n">
        <v>0</v>
      </c>
      <c r="L55" s="277" t="n">
        <v>0</v>
      </c>
      <c r="M55" s="277" t="n">
        <v>0</v>
      </c>
      <c r="N55" s="229" t="n">
        <v>-10691</v>
      </c>
    </row>
    <row r="56" ht="14.25" customHeight="1" thickBot="1">
      <c r="A56" s="228" t="inlineStr">
        <is>
          <t xml:space="preserve">      40.01 - Logística - Combustível</t>
        </is>
      </c>
      <c r="B56" s="230" t="n">
        <v>-6813</v>
      </c>
      <c r="C56" s="230" t="n">
        <v>0</v>
      </c>
      <c r="D56" s="230" t="n">
        <v>0</v>
      </c>
      <c r="E56" s="230" t="n">
        <v>0</v>
      </c>
      <c r="F56" s="230" t="n">
        <v>0</v>
      </c>
      <c r="G56" s="230" t="n">
        <v>0</v>
      </c>
      <c r="H56" s="230" t="n">
        <v>0</v>
      </c>
      <c r="I56" s="230" t="n">
        <v>0</v>
      </c>
      <c r="J56" s="230" t="n">
        <v>0</v>
      </c>
      <c r="K56" s="230" t="n">
        <v>0</v>
      </c>
      <c r="L56" s="277" t="n">
        <v>0</v>
      </c>
      <c r="M56" s="277" t="n">
        <v>0</v>
      </c>
      <c r="N56" s="230" t="n">
        <v>-6813</v>
      </c>
    </row>
    <row r="57" ht="14.25" customHeight="1" thickBot="1">
      <c r="A57" s="221" t="inlineStr">
        <is>
          <t xml:space="preserve">      40.02 - Logística - Manutenção</t>
        </is>
      </c>
      <c r="B57" s="225" t="n">
        <v>-254</v>
      </c>
      <c r="C57" s="225" t="n">
        <v>0</v>
      </c>
      <c r="D57" s="225" t="n">
        <v>0</v>
      </c>
      <c r="E57" s="225" t="n">
        <v>0</v>
      </c>
      <c r="F57" s="225" t="n">
        <v>0</v>
      </c>
      <c r="G57" s="225" t="n">
        <v>0</v>
      </c>
      <c r="H57" s="225" t="n">
        <v>0</v>
      </c>
      <c r="I57" s="225" t="n">
        <v>0</v>
      </c>
      <c r="J57" s="225" t="n">
        <v>0</v>
      </c>
      <c r="K57" s="225" t="n">
        <v>0</v>
      </c>
      <c r="L57" s="276" t="n">
        <v>0</v>
      </c>
      <c r="M57" s="276" t="n">
        <v>0</v>
      </c>
      <c r="N57" s="225" t="n">
        <v>-254</v>
      </c>
    </row>
    <row r="58" ht="14.25" customHeight="1" thickBot="1">
      <c r="A58" s="222" t="inlineStr">
        <is>
          <t xml:space="preserve">      40.04 - Logística - Seguro</t>
        </is>
      </c>
      <c r="B58" s="226" t="n">
        <v>-3624</v>
      </c>
      <c r="C58" s="226" t="n">
        <v>0</v>
      </c>
      <c r="D58" s="226" t="n">
        <v>0</v>
      </c>
      <c r="E58" s="226" t="n">
        <v>0</v>
      </c>
      <c r="F58" s="226" t="n">
        <v>0</v>
      </c>
      <c r="G58" s="226" t="n">
        <v>0</v>
      </c>
      <c r="H58" s="226" t="n">
        <v>0</v>
      </c>
      <c r="I58" s="226" t="n">
        <v>0</v>
      </c>
      <c r="J58" s="226" t="n">
        <v>0</v>
      </c>
      <c r="K58" s="223" t="n">
        <v>0</v>
      </c>
      <c r="L58" s="223" t="n">
        <v>0</v>
      </c>
      <c r="M58" s="223" t="n">
        <v>0</v>
      </c>
      <c r="N58" s="226" t="n">
        <v>-3624</v>
      </c>
    </row>
    <row r="59" ht="14.25" customHeight="1" thickBot="1">
      <c r="A59" s="227" t="inlineStr">
        <is>
          <t>( = ) Resultado Antes do Resultado Financeiro e dos Tributos (EBIT)</t>
        </is>
      </c>
      <c r="B59" s="226" t="n">
        <v>154682</v>
      </c>
      <c r="C59" s="226" t="n">
        <v>0</v>
      </c>
      <c r="D59" s="226" t="n">
        <v>0</v>
      </c>
      <c r="E59" s="226" t="n">
        <v>0</v>
      </c>
      <c r="F59" s="226" t="n">
        <v>0</v>
      </c>
      <c r="G59" s="226" t="n">
        <v>0</v>
      </c>
      <c r="H59" s="226" t="n">
        <v>0</v>
      </c>
      <c r="I59" s="226" t="n">
        <v>0</v>
      </c>
      <c r="J59" s="226" t="n">
        <v>0</v>
      </c>
      <c r="K59" s="223" t="n">
        <v>0</v>
      </c>
      <c r="L59" s="223" t="n">
        <v>0</v>
      </c>
      <c r="M59" s="223" t="n">
        <v>0</v>
      </c>
      <c r="N59" s="226" t="n">
        <v>154682</v>
      </c>
    </row>
    <row r="60" ht="14.25" customHeight="1" thickBot="1">
      <c r="A60" s="227" t="inlineStr">
        <is>
          <t>Resultado Antes do Resultado Financeiro e dos Tributos (EBIT) ( % )</t>
        </is>
      </c>
      <c r="B60" s="301" t="n">
        <v>0.34</v>
      </c>
      <c r="C60" s="223" t="inlineStr">
        <is>
          <t>%</t>
        </is>
      </c>
      <c r="D60" s="223" t="inlineStr">
        <is>
          <t>%</t>
        </is>
      </c>
      <c r="E60" s="223" t="inlineStr">
        <is>
          <t>%</t>
        </is>
      </c>
      <c r="F60" s="223" t="inlineStr">
        <is>
          <t>%</t>
        </is>
      </c>
      <c r="G60" s="223" t="inlineStr">
        <is>
          <t>%</t>
        </is>
      </c>
      <c r="H60" s="223" t="inlineStr">
        <is>
          <t>%</t>
        </is>
      </c>
      <c r="I60" s="223" t="inlineStr">
        <is>
          <t>%</t>
        </is>
      </c>
      <c r="J60" s="226" t="inlineStr">
        <is>
          <t>%</t>
        </is>
      </c>
      <c r="K60" s="223" t="inlineStr">
        <is>
          <t>%</t>
        </is>
      </c>
      <c r="L60" s="223" t="inlineStr">
        <is>
          <t>%</t>
        </is>
      </c>
      <c r="M60" s="223" t="inlineStr">
        <is>
          <t>%</t>
        </is>
      </c>
      <c r="N60" s="226" t="n">
        <v>0.34</v>
      </c>
    </row>
    <row r="61" ht="14.25" customHeight="1" thickBot="1">
      <c r="A61" s="227" t="inlineStr">
        <is>
          <t>Resultado Financeiro</t>
        </is>
      </c>
      <c r="B61" s="223" t="n">
        <v>0</v>
      </c>
      <c r="C61" s="226" t="n">
        <v>0</v>
      </c>
      <c r="D61" s="226" t="n">
        <v>0</v>
      </c>
      <c r="E61" s="226" t="n">
        <v>0</v>
      </c>
      <c r="F61" s="231" t="n">
        <v>0</v>
      </c>
      <c r="G61" s="223" t="n">
        <v>0</v>
      </c>
      <c r="H61" s="223" t="n">
        <v>0</v>
      </c>
      <c r="I61" s="223" t="n">
        <v>0</v>
      </c>
      <c r="J61" s="226" t="n">
        <v>0</v>
      </c>
      <c r="K61" s="223" t="n">
        <v>0</v>
      </c>
      <c r="L61" s="223" t="n">
        <v>0</v>
      </c>
      <c r="M61" s="223" t="n">
        <v>0</v>
      </c>
      <c r="N61" s="226" t="n">
        <v>0</v>
      </c>
    </row>
    <row r="62" ht="14.25" customHeight="1" thickBot="1">
      <c r="A62" s="227" t="inlineStr">
        <is>
          <t>48 - Despesas financeiras</t>
        </is>
      </c>
      <c r="B62" s="226" t="n">
        <v>0</v>
      </c>
      <c r="C62" s="226" t="n">
        <v>0</v>
      </c>
      <c r="D62" s="226" t="n">
        <v>0</v>
      </c>
      <c r="E62" s="226" t="n">
        <v>0</v>
      </c>
      <c r="F62" s="226" t="n">
        <v>0</v>
      </c>
      <c r="G62" s="226" t="n">
        <v>0</v>
      </c>
      <c r="H62" s="226" t="n">
        <v>0</v>
      </c>
      <c r="I62" s="226" t="n">
        <v>0</v>
      </c>
      <c r="J62" s="226" t="n">
        <v>0</v>
      </c>
      <c r="K62" s="223" t="n">
        <v>0</v>
      </c>
      <c r="L62" s="223" t="n">
        <v>0</v>
      </c>
      <c r="M62" s="223" t="n">
        <v>0</v>
      </c>
      <c r="N62" s="226" t="n">
        <v>0</v>
      </c>
    </row>
    <row r="63" ht="14.25" customHeight="1" thickBot="1">
      <c r="A63" s="227" t="inlineStr">
        <is>
          <t>( = ) Resultado Antes dos Tributos sobre o Lucro (EBT)</t>
        </is>
      </c>
      <c r="B63" s="226" t="n">
        <v>154682</v>
      </c>
      <c r="C63" s="226" t="n">
        <v>0</v>
      </c>
      <c r="D63" s="226" t="n">
        <v>0</v>
      </c>
      <c r="E63" s="231" t="n">
        <v>0</v>
      </c>
      <c r="F63" s="231" t="n">
        <v>0</v>
      </c>
      <c r="G63" s="231" t="n">
        <v>0</v>
      </c>
      <c r="H63" s="231" t="n">
        <v>0</v>
      </c>
      <c r="I63" s="226" t="n">
        <v>0</v>
      </c>
      <c r="J63" s="231" t="n">
        <v>0</v>
      </c>
      <c r="K63" s="223" t="n">
        <v>0</v>
      </c>
      <c r="L63" s="223" t="n">
        <v>0</v>
      </c>
      <c r="M63" s="223" t="n">
        <v>0</v>
      </c>
      <c r="N63" s="226" t="n">
        <v>154682</v>
      </c>
    </row>
    <row r="64" ht="14.25" customHeight="1" thickBot="1">
      <c r="A64" s="227" t="inlineStr">
        <is>
          <t>Resultado Antes dos Tributos sobre o Lucro (EBT) ( % )</t>
        </is>
      </c>
      <c r="B64" s="302" t="n">
        <v>0.34</v>
      </c>
      <c r="C64" s="226" t="inlineStr">
        <is>
          <t>%</t>
        </is>
      </c>
      <c r="D64" s="223" t="inlineStr">
        <is>
          <t>%</t>
        </is>
      </c>
      <c r="E64" s="226" t="inlineStr">
        <is>
          <t>%</t>
        </is>
      </c>
      <c r="F64" s="231" t="inlineStr">
        <is>
          <t>%</t>
        </is>
      </c>
      <c r="G64" s="231" t="inlineStr">
        <is>
          <t>%</t>
        </is>
      </c>
      <c r="H64" s="231" t="inlineStr">
        <is>
          <t>%</t>
        </is>
      </c>
      <c r="I64" s="226" t="inlineStr">
        <is>
          <t>%</t>
        </is>
      </c>
      <c r="J64" s="231" t="inlineStr">
        <is>
          <t>%</t>
        </is>
      </c>
      <c r="K64" s="223" t="inlineStr">
        <is>
          <t>%</t>
        </is>
      </c>
      <c r="L64" s="223" t="inlineStr">
        <is>
          <t>%</t>
        </is>
      </c>
      <c r="M64" s="223" t="inlineStr">
        <is>
          <t>%</t>
        </is>
      </c>
      <c r="N64" s="226" t="n">
        <v>0.34</v>
      </c>
    </row>
    <row r="65" ht="14.25" customHeight="1" thickBot="1">
      <c r="A65" s="227" t="inlineStr">
        <is>
          <t>Imposto de Renda e Contribuição Social sobre o Lucro</t>
        </is>
      </c>
      <c r="B65" s="223" t="n">
        <v>0</v>
      </c>
      <c r="C65" s="223" t="n">
        <v>0</v>
      </c>
      <c r="D65" s="231" t="n">
        <v>0</v>
      </c>
      <c r="E65" s="223" t="n">
        <v>0</v>
      </c>
      <c r="F65" s="223" t="n">
        <v>0</v>
      </c>
      <c r="G65" s="223" t="n">
        <v>0</v>
      </c>
      <c r="H65" s="223" t="n">
        <v>0</v>
      </c>
      <c r="I65" s="223" t="n">
        <v>0</v>
      </c>
      <c r="J65" s="223" t="n">
        <v>0</v>
      </c>
      <c r="K65" s="223" t="n">
        <v>0</v>
      </c>
      <c r="L65" s="223" t="n">
        <v>0</v>
      </c>
      <c r="M65" s="223" t="n">
        <v>0</v>
      </c>
      <c r="N65" s="231" t="n">
        <v>0</v>
      </c>
    </row>
    <row r="66" ht="14.25" customHeight="1" thickBot="1">
      <c r="A66" s="227" t="inlineStr">
        <is>
          <t>49 - Imposto de Renda e Contribuição Social sobre o Lucro</t>
        </is>
      </c>
      <c r="B66" s="223" t="n">
        <v>0</v>
      </c>
      <c r="C66" s="223" t="n">
        <v>0</v>
      </c>
      <c r="D66" s="223" t="n">
        <v>0</v>
      </c>
      <c r="E66" s="231" t="n">
        <v>0</v>
      </c>
      <c r="F66" s="223" t="n">
        <v>0</v>
      </c>
      <c r="G66" s="226" t="n">
        <v>0</v>
      </c>
      <c r="H66" s="223" t="n">
        <v>0</v>
      </c>
      <c r="I66" s="223" t="n">
        <v>0</v>
      </c>
      <c r="J66" s="223" t="n">
        <v>0</v>
      </c>
      <c r="K66" s="223" t="n">
        <v>0</v>
      </c>
      <c r="L66" s="223" t="n">
        <v>0</v>
      </c>
      <c r="M66" s="223" t="n">
        <v>0</v>
      </c>
      <c r="N66" s="226" t="n">
        <v>0</v>
      </c>
    </row>
    <row r="67" ht="14.25" customHeight="1" thickBot="1">
      <c r="A67" s="227" t="inlineStr">
        <is>
          <t>( = ) Lucro Líquido</t>
        </is>
      </c>
      <c r="B67" s="224" t="n">
        <v>154682</v>
      </c>
      <c r="C67" s="223" t="n">
        <v>0</v>
      </c>
      <c r="D67" s="223" t="n">
        <v>0</v>
      </c>
      <c r="E67" s="223" t="n">
        <v>0</v>
      </c>
      <c r="F67" s="223" t="n">
        <v>0</v>
      </c>
      <c r="G67" s="223" t="n">
        <v>0</v>
      </c>
      <c r="H67" s="223" t="n">
        <v>0</v>
      </c>
      <c r="I67" s="223" t="n">
        <v>0</v>
      </c>
      <c r="J67" s="231" t="n">
        <v>0</v>
      </c>
      <c r="K67" s="223" t="n">
        <v>0</v>
      </c>
      <c r="L67" s="223" t="n">
        <v>0</v>
      </c>
      <c r="M67" s="223" t="n">
        <v>0</v>
      </c>
      <c r="N67" s="226" t="n">
        <v>154682</v>
      </c>
    </row>
    <row r="68" ht="14.25" customHeight="1" thickBot="1">
      <c r="A68" s="227" t="inlineStr">
        <is>
          <t>Lucro Líquido ( % )</t>
        </is>
      </c>
      <c r="B68" s="226" t="n">
        <v>0.34</v>
      </c>
      <c r="C68" s="226" t="inlineStr">
        <is>
          <t>%</t>
        </is>
      </c>
      <c r="D68" s="226" t="inlineStr">
        <is>
          <t>%</t>
        </is>
      </c>
      <c r="E68" s="226" t="inlineStr">
        <is>
          <t>%</t>
        </is>
      </c>
      <c r="F68" s="226" t="inlineStr">
        <is>
          <t>%</t>
        </is>
      </c>
      <c r="G68" s="226" t="inlineStr">
        <is>
          <t>%</t>
        </is>
      </c>
      <c r="H68" s="226" t="inlineStr">
        <is>
          <t>%</t>
        </is>
      </c>
      <c r="I68" s="226" t="inlineStr">
        <is>
          <t>%</t>
        </is>
      </c>
      <c r="J68" s="226" t="inlineStr">
        <is>
          <t>%</t>
        </is>
      </c>
      <c r="K68" s="223" t="inlineStr">
        <is>
          <t>%</t>
        </is>
      </c>
      <c r="L68" s="223" t="inlineStr">
        <is>
          <t>%</t>
        </is>
      </c>
      <c r="M68" s="223" t="inlineStr">
        <is>
          <t>%</t>
        </is>
      </c>
      <c r="N68" s="226" t="n">
        <v>0.34</v>
      </c>
    </row>
    <row r="69" ht="14.25" customHeight="1" thickBot="1">
      <c r="A69" s="227" t="inlineStr">
        <is>
          <t>Variações de caixa não operacionais</t>
        </is>
      </c>
      <c r="B69" s="226" t="n">
        <v>-6669</v>
      </c>
      <c r="C69" s="226" t="n">
        <v>0</v>
      </c>
      <c r="D69" s="226" t="n">
        <v>0</v>
      </c>
      <c r="E69" s="226" t="n">
        <v>0</v>
      </c>
      <c r="F69" s="226" t="n">
        <v>0</v>
      </c>
      <c r="G69" s="226" t="n">
        <v>0</v>
      </c>
      <c r="H69" s="226" t="n">
        <v>0</v>
      </c>
      <c r="I69" s="226" t="n">
        <v>0</v>
      </c>
      <c r="J69" s="226" t="n">
        <v>0</v>
      </c>
      <c r="K69" s="223" t="n">
        <v>0</v>
      </c>
      <c r="L69" s="223" t="n">
        <v>0</v>
      </c>
      <c r="M69" s="223" t="n">
        <v>0</v>
      </c>
      <c r="N69" s="226" t="n">
        <v>-6669</v>
      </c>
    </row>
    <row r="70" ht="14.25" customHeight="1" thickBot="1">
      <c r="A70" s="227" t="inlineStr">
        <is>
          <t>[-] 50 - Atividades de investimento</t>
        </is>
      </c>
      <c r="B70" s="226" t="n">
        <v>-5818</v>
      </c>
      <c r="C70" s="226" t="n">
        <v>0</v>
      </c>
      <c r="D70" s="226" t="n">
        <v>0</v>
      </c>
      <c r="E70" s="226" t="n">
        <v>0</v>
      </c>
      <c r="F70" s="226" t="n">
        <v>0</v>
      </c>
      <c r="G70" s="226" t="n">
        <v>0</v>
      </c>
      <c r="H70" s="226" t="n">
        <v>0</v>
      </c>
      <c r="I70" s="226" t="n">
        <v>0</v>
      </c>
      <c r="J70" s="226" t="n">
        <v>0</v>
      </c>
      <c r="K70" s="223" t="n">
        <v>0</v>
      </c>
      <c r="L70" s="223" t="n">
        <v>0</v>
      </c>
      <c r="M70" s="223" t="n">
        <v>0</v>
      </c>
      <c r="N70" s="226" t="n">
        <v>-5818</v>
      </c>
    </row>
    <row r="71" ht="14.25" customHeight="1" thickBot="1">
      <c r="A71" s="222" t="inlineStr">
        <is>
          <t xml:space="preserve">      50.02 - Compra de veículos</t>
        </is>
      </c>
      <c r="B71" s="226" t="n">
        <v>-5818</v>
      </c>
      <c r="C71" s="231" t="n">
        <v>0</v>
      </c>
      <c r="D71" s="226" t="n">
        <v>0</v>
      </c>
      <c r="E71" s="226" t="n">
        <v>0</v>
      </c>
      <c r="F71" s="231" t="n">
        <v>0</v>
      </c>
      <c r="G71" s="226" t="n">
        <v>0</v>
      </c>
      <c r="H71" s="226" t="n">
        <v>0</v>
      </c>
      <c r="I71" s="226" t="n">
        <v>0</v>
      </c>
      <c r="J71" s="231" t="n">
        <v>0</v>
      </c>
      <c r="K71" s="223" t="n">
        <v>0</v>
      </c>
      <c r="L71" s="223" t="n">
        <v>0</v>
      </c>
      <c r="M71" s="223" t="n">
        <v>0</v>
      </c>
      <c r="N71" s="226" t="n">
        <v>-5818</v>
      </c>
    </row>
    <row r="72" ht="14.25" customHeight="1" thickBot="1">
      <c r="A72" s="227" t="inlineStr">
        <is>
          <t>[-] 51 - Atividades de financiamento</t>
        </is>
      </c>
      <c r="B72" s="231" t="n">
        <v>-597</v>
      </c>
      <c r="C72" s="231" t="n">
        <v>0</v>
      </c>
      <c r="D72" s="231" t="n">
        <v>0</v>
      </c>
      <c r="E72" s="231" t="n">
        <v>0</v>
      </c>
      <c r="F72" s="231" t="n">
        <v>0</v>
      </c>
      <c r="G72" s="231" t="n">
        <v>0</v>
      </c>
      <c r="H72" s="231" t="n">
        <v>0</v>
      </c>
      <c r="I72" s="231" t="n">
        <v>0</v>
      </c>
      <c r="J72" s="231" t="n">
        <v>0</v>
      </c>
      <c r="K72" s="223" t="n">
        <v>0</v>
      </c>
      <c r="L72" s="223" t="n">
        <v>0</v>
      </c>
      <c r="M72" s="223" t="n">
        <v>0</v>
      </c>
      <c r="N72" s="226" t="n">
        <v>-597</v>
      </c>
    </row>
    <row r="73" ht="14.25" customHeight="1" thickBot="1">
      <c r="A73" s="227" t="inlineStr">
        <is>
          <t xml:space="preserve">      51.08 - Empréstimo a sócios</t>
        </is>
      </c>
      <c r="B73" s="231" t="n">
        <v>-597</v>
      </c>
      <c r="C73" s="223" t="n">
        <v>0</v>
      </c>
      <c r="D73" s="231" t="n">
        <v>0</v>
      </c>
      <c r="E73" s="231" t="n">
        <v>0</v>
      </c>
      <c r="F73" s="231" t="n">
        <v>0</v>
      </c>
      <c r="G73" s="231" t="n">
        <v>0</v>
      </c>
      <c r="H73" s="231" t="n">
        <v>0</v>
      </c>
      <c r="I73" s="231" t="n">
        <v>0</v>
      </c>
      <c r="J73" s="231" t="n">
        <v>0</v>
      </c>
      <c r="K73" s="223" t="n">
        <v>0</v>
      </c>
      <c r="L73" s="223" t="n">
        <v>0</v>
      </c>
      <c r="M73" s="223" t="n">
        <v>0</v>
      </c>
      <c r="N73" s="226" t="n">
        <v>-597</v>
      </c>
    </row>
    <row r="74" ht="14.25" customHeight="1" thickBot="1">
      <c r="A74" s="227" t="inlineStr">
        <is>
          <t>52 - Aplicações financeiras</t>
        </is>
      </c>
      <c r="B74" s="231" t="n">
        <v>0</v>
      </c>
      <c r="C74" s="231" t="n">
        <v>0</v>
      </c>
      <c r="D74" s="231" t="n">
        <v>0</v>
      </c>
      <c r="E74" s="231" t="n">
        <v>0</v>
      </c>
      <c r="F74" s="231" t="n">
        <v>0</v>
      </c>
      <c r="G74" s="231" t="n">
        <v>0</v>
      </c>
      <c r="H74" s="231" t="n">
        <v>0</v>
      </c>
      <c r="I74" s="231" t="n">
        <v>0</v>
      </c>
      <c r="J74" s="231" t="n">
        <v>0</v>
      </c>
      <c r="K74" s="223" t="n">
        <v>0</v>
      </c>
      <c r="L74" s="223" t="n">
        <v>0</v>
      </c>
      <c r="M74" s="223" t="n">
        <v>0</v>
      </c>
      <c r="N74" s="226" t="n">
        <v>0</v>
      </c>
    </row>
    <row r="75" ht="14.25" customHeight="1" thickBot="1">
      <c r="A75" s="222" t="inlineStr">
        <is>
          <t>[-] 53 - Participações e Distribuições</t>
        </is>
      </c>
      <c r="B75" s="226" t="n">
        <v>-254</v>
      </c>
      <c r="C75" s="226" t="n">
        <v>0</v>
      </c>
      <c r="D75" s="226" t="n">
        <v>0</v>
      </c>
      <c r="E75" s="226" t="n">
        <v>0</v>
      </c>
      <c r="F75" s="226" t="n">
        <v>0</v>
      </c>
      <c r="G75" s="226" t="n">
        <v>0</v>
      </c>
      <c r="H75" s="226" t="n">
        <v>0</v>
      </c>
      <c r="I75" s="226" t="n">
        <v>0</v>
      </c>
      <c r="J75" s="226" t="n">
        <v>0</v>
      </c>
      <c r="K75" s="226" t="n">
        <v>0</v>
      </c>
      <c r="L75" s="223" t="n">
        <v>0</v>
      </c>
      <c r="M75" s="223" t="n">
        <v>0</v>
      </c>
      <c r="N75" s="226" t="n">
        <v>-254</v>
      </c>
    </row>
    <row r="76" ht="14.25" customHeight="1" thickBot="1">
      <c r="A76" s="227" t="inlineStr">
        <is>
          <t xml:space="preserve">      53.02 - Distribuição de lucros e dividendos para sócios</t>
        </is>
      </c>
      <c r="B76" s="226" t="n">
        <v>-254</v>
      </c>
      <c r="C76" s="226" t="n">
        <v>0</v>
      </c>
      <c r="D76" s="226" t="n">
        <v>0</v>
      </c>
      <c r="E76" s="226" t="n">
        <v>0</v>
      </c>
      <c r="F76" s="226" t="n">
        <v>0</v>
      </c>
      <c r="G76" s="226" t="n">
        <v>0</v>
      </c>
      <c r="H76" s="226" t="n">
        <v>0</v>
      </c>
      <c r="I76" s="226" t="n">
        <v>0</v>
      </c>
      <c r="J76" s="226" t="n">
        <v>0</v>
      </c>
      <c r="K76" s="223" t="n">
        <v>0</v>
      </c>
      <c r="L76" s="223" t="n">
        <v>0</v>
      </c>
      <c r="M76" s="223" t="n">
        <v>0</v>
      </c>
      <c r="N76" s="226" t="n">
        <v>-254</v>
      </c>
    </row>
    <row r="77" ht="14.25" customHeight="1" thickBot="1">
      <c r="A77" s="227" t="inlineStr">
        <is>
          <t>[-] 54 - Ajustes de saldo</t>
        </is>
      </c>
      <c r="B77" s="226" t="n">
        <v>0</v>
      </c>
      <c r="C77" s="226" t="n">
        <v>0</v>
      </c>
      <c r="D77" s="226" t="n">
        <v>0</v>
      </c>
      <c r="E77" s="226" t="n">
        <v>0</v>
      </c>
      <c r="F77" s="226" t="n">
        <v>0</v>
      </c>
      <c r="G77" s="226" t="n">
        <v>0</v>
      </c>
      <c r="H77" s="226" t="n">
        <v>0</v>
      </c>
      <c r="I77" s="226" t="n">
        <v>0</v>
      </c>
      <c r="J77" s="226" t="n">
        <v>0</v>
      </c>
      <c r="K77" s="223" t="n">
        <v>0</v>
      </c>
      <c r="L77" s="223" t="n">
        <v>0</v>
      </c>
      <c r="M77" s="223" t="n">
        <v>0</v>
      </c>
      <c r="N77" s="226" t="n">
        <v>0</v>
      </c>
    </row>
    <row r="78" ht="14.25" customHeight="1" thickBot="1">
      <c r="A78" s="227" t="inlineStr">
        <is>
          <t xml:space="preserve">      54.05 - Transferência entre contas</t>
        </is>
      </c>
      <c r="B78" s="231" t="n">
        <v>0</v>
      </c>
      <c r="C78" s="231" t="n">
        <v>0</v>
      </c>
      <c r="D78" s="231" t="n">
        <v>0</v>
      </c>
      <c r="E78" s="231" t="n">
        <v>0</v>
      </c>
      <c r="F78" s="231" t="n">
        <v>0</v>
      </c>
      <c r="G78" s="231" t="n">
        <v>0</v>
      </c>
      <c r="H78" s="231" t="n">
        <v>0</v>
      </c>
      <c r="I78" s="231" t="n">
        <v>0</v>
      </c>
      <c r="J78" s="226" t="n">
        <v>0</v>
      </c>
      <c r="K78" s="223" t="n">
        <v>0</v>
      </c>
      <c r="L78" s="223" t="n">
        <v>0</v>
      </c>
      <c r="M78" s="223" t="n">
        <v>0</v>
      </c>
      <c r="N78" s="226" t="n">
        <v>0</v>
      </c>
    </row>
    <row r="79" ht="14.25" customHeight="1" thickBot="1">
      <c r="A79" s="227" t="inlineStr">
        <is>
          <t>( = ) Variação de caixa</t>
        </is>
      </c>
      <c r="B79" s="226" t="n">
        <v>148013</v>
      </c>
      <c r="C79" s="231" t="n">
        <v>0</v>
      </c>
      <c r="D79" s="223" t="n">
        <v>0</v>
      </c>
      <c r="E79" s="223" t="n">
        <v>0</v>
      </c>
      <c r="F79" s="231" t="n">
        <v>0</v>
      </c>
      <c r="G79" s="223" t="n">
        <v>0</v>
      </c>
      <c r="H79" s="223" t="n">
        <v>0</v>
      </c>
      <c r="I79" s="223" t="n">
        <v>0</v>
      </c>
      <c r="J79" s="231" t="n">
        <v>0</v>
      </c>
      <c r="K79" s="223" t="n">
        <v>0</v>
      </c>
      <c r="L79" s="223" t="n">
        <v>0</v>
      </c>
      <c r="M79" s="223" t="n">
        <v>0</v>
      </c>
      <c r="N79" s="226" t="n">
        <v>148013</v>
      </c>
    </row>
    <row r="80" ht="14.25" customHeight="1" thickBot="1">
      <c r="A80" s="227" t="inlineStr">
        <is>
          <t>Variação de caixa ( % )</t>
        </is>
      </c>
      <c r="B80" s="226" t="n">
        <v>0.32</v>
      </c>
      <c r="C80" s="226" t="inlineStr">
        <is>
          <t>%</t>
        </is>
      </c>
      <c r="D80" s="226" t="inlineStr">
        <is>
          <t>%</t>
        </is>
      </c>
      <c r="E80" s="226" t="inlineStr">
        <is>
          <t>%</t>
        </is>
      </c>
      <c r="F80" s="226" t="inlineStr">
        <is>
          <t>%</t>
        </is>
      </c>
      <c r="G80" s="226" t="inlineStr">
        <is>
          <t>%</t>
        </is>
      </c>
      <c r="H80" s="226" t="inlineStr">
        <is>
          <t>%</t>
        </is>
      </c>
      <c r="I80" s="226" t="inlineStr">
        <is>
          <t>%</t>
        </is>
      </c>
      <c r="J80" s="226" t="inlineStr">
        <is>
          <t>%</t>
        </is>
      </c>
      <c r="K80" s="223" t="inlineStr">
        <is>
          <t>%</t>
        </is>
      </c>
      <c r="L80" s="223" t="inlineStr">
        <is>
          <t>%</t>
        </is>
      </c>
      <c r="M80" s="223" t="inlineStr">
        <is>
          <t>%</t>
        </is>
      </c>
      <c r="N80" s="226" t="n">
        <v>0.32</v>
      </c>
    </row>
    <row r="81" ht="14.25" customHeight="1" thickBot="1">
      <c r="A81" s="227" t="inlineStr">
        <is>
          <t xml:space="preserve">      43.09 - Segurança do trabalho</t>
        </is>
      </c>
      <c r="B81" s="223" t="n">
        <v>0</v>
      </c>
      <c r="C81" s="231" t="n">
        <v>-140</v>
      </c>
      <c r="D81" s="231" t="n">
        <v>-140</v>
      </c>
      <c r="E81" s="231" t="n">
        <v>-74</v>
      </c>
      <c r="F81" s="223" t="n">
        <v>0</v>
      </c>
      <c r="G81" s="223" t="n">
        <v>0</v>
      </c>
      <c r="H81" s="223" t="n">
        <v>0</v>
      </c>
      <c r="I81" s="231" t="n">
        <v>-750</v>
      </c>
      <c r="J81" s="223" t="n">
        <v>0</v>
      </c>
      <c r="K81" s="223" t="n">
        <v>0</v>
      </c>
      <c r="L81" s="223" t="n">
        <v>0</v>
      </c>
      <c r="M81" s="223" t="n">
        <v>0</v>
      </c>
      <c r="N81" s="226" t="n">
        <v>-1104</v>
      </c>
    </row>
    <row r="82" ht="14.25" customHeight="1" thickBot="1">
      <c r="A82" s="227" t="inlineStr">
        <is>
          <t xml:space="preserve">      43.10 - Softwares de gestão</t>
        </is>
      </c>
      <c r="B82" s="226" t="n">
        <v>-5163</v>
      </c>
      <c r="C82" s="226" t="n">
        <v>-5166</v>
      </c>
      <c r="D82" s="231" t="n">
        <v>-846</v>
      </c>
      <c r="E82" s="231" t="n">
        <v>-846</v>
      </c>
      <c r="F82" s="231" t="n">
        <v>-846</v>
      </c>
      <c r="G82" s="231" t="n">
        <v>-846</v>
      </c>
      <c r="H82" s="231" t="n">
        <v>-846</v>
      </c>
      <c r="I82" s="231" t="n">
        <v>-846</v>
      </c>
      <c r="J82" s="231" t="n">
        <v>-846</v>
      </c>
      <c r="K82" s="226" t="n">
        <v>-1566</v>
      </c>
      <c r="L82" s="223" t="n">
        <v>0</v>
      </c>
      <c r="M82" s="223" t="n">
        <v>0</v>
      </c>
      <c r="N82" s="226" t="n">
        <v>-17817</v>
      </c>
    </row>
    <row r="83" ht="14.25" customHeight="1" thickBot="1">
      <c r="A83" s="227" t="inlineStr">
        <is>
          <t xml:space="preserve">      43.11 - Medicina do Trabalho</t>
        </is>
      </c>
      <c r="B83" s="226" t="n">
        <v>-5574</v>
      </c>
      <c r="C83" s="231" t="n">
        <v>-895</v>
      </c>
      <c r="D83" s="231" t="n">
        <v>-265</v>
      </c>
      <c r="E83" s="226" t="n">
        <v>-1578</v>
      </c>
      <c r="F83" s="231" t="n">
        <v>-717</v>
      </c>
      <c r="G83" s="231" t="n">
        <v>-250</v>
      </c>
      <c r="H83" s="226" t="n">
        <v>-1267</v>
      </c>
      <c r="I83" s="226" t="n">
        <v>-1137</v>
      </c>
      <c r="J83" s="231" t="n">
        <v>-345</v>
      </c>
      <c r="K83" s="223" t="n">
        <v>0</v>
      </c>
      <c r="L83" s="223" t="n">
        <v>0</v>
      </c>
      <c r="M83" s="223" t="n">
        <v>0</v>
      </c>
      <c r="N83" s="226" t="n">
        <v>-12028</v>
      </c>
    </row>
    <row r="84" ht="14.25" customHeight="1" thickBot="1">
      <c r="A84" s="227" t="inlineStr">
        <is>
          <t xml:space="preserve">      43.12 - Tarifas</t>
        </is>
      </c>
      <c r="B84" s="231" t="n">
        <v>-494</v>
      </c>
      <c r="C84" s="231" t="n">
        <v>-492</v>
      </c>
      <c r="D84" s="231" t="n">
        <v>-636</v>
      </c>
      <c r="E84" s="231" t="n">
        <v>-482</v>
      </c>
      <c r="F84" s="231" t="n">
        <v>-488</v>
      </c>
      <c r="G84" s="231" t="n">
        <v>-603</v>
      </c>
      <c r="H84" s="231" t="n">
        <v>-473</v>
      </c>
      <c r="I84" s="231" t="n">
        <v>-390</v>
      </c>
      <c r="J84" s="231" t="n">
        <v>-347</v>
      </c>
      <c r="K84" s="231" t="n">
        <v>-17</v>
      </c>
      <c r="L84" s="223" t="n">
        <v>0</v>
      </c>
      <c r="M84" s="223" t="n">
        <v>0</v>
      </c>
      <c r="N84" s="226" t="n">
        <v>-4422</v>
      </c>
    </row>
    <row r="85" ht="14.25" customHeight="1" thickBot="1">
      <c r="A85" s="222" t="inlineStr">
        <is>
          <t>[-] 44 - Transporte próprio da Administração</t>
        </is>
      </c>
      <c r="B85" s="223" t="n">
        <v>0</v>
      </c>
      <c r="C85" s="223" t="n">
        <v>0</v>
      </c>
      <c r="D85" s="223" t="n">
        <v>0</v>
      </c>
      <c r="E85" s="223" t="n">
        <v>0</v>
      </c>
      <c r="F85" s="231" t="n">
        <v>-216</v>
      </c>
      <c r="G85" s="223" t="n">
        <v>0</v>
      </c>
      <c r="H85" s="223" t="n">
        <v>0</v>
      </c>
      <c r="I85" s="223" t="n">
        <v>0</v>
      </c>
      <c r="J85" s="223" t="n">
        <v>0</v>
      </c>
      <c r="K85" s="223" t="n">
        <v>0</v>
      </c>
      <c r="L85" s="223" t="n">
        <v>0</v>
      </c>
      <c r="M85" s="223" t="n">
        <v>0</v>
      </c>
      <c r="N85" s="231" t="n">
        <v>-216</v>
      </c>
    </row>
    <row r="86" ht="14.25" customHeight="1" thickBot="1">
      <c r="A86" s="227" t="inlineStr">
        <is>
          <t xml:space="preserve">      44.01 - Administração - Combustível</t>
        </is>
      </c>
      <c r="B86" s="223" t="n">
        <v>0</v>
      </c>
      <c r="C86" s="223" t="n">
        <v>0</v>
      </c>
      <c r="D86" s="223" t="n">
        <v>0</v>
      </c>
      <c r="E86" s="223" t="n">
        <v>0</v>
      </c>
      <c r="F86" s="231" t="n">
        <v>-216</v>
      </c>
      <c r="G86" s="223" t="n">
        <v>0</v>
      </c>
      <c r="H86" s="223" t="n">
        <v>0</v>
      </c>
      <c r="I86" s="223" t="n">
        <v>0</v>
      </c>
      <c r="J86" s="223" t="n">
        <v>0</v>
      </c>
      <c r="K86" s="223" t="n">
        <v>0</v>
      </c>
      <c r="L86" s="223" t="n">
        <v>0</v>
      </c>
      <c r="M86" s="223" t="n">
        <v>0</v>
      </c>
      <c r="N86" s="231" t="n">
        <v>-216</v>
      </c>
    </row>
    <row r="87" ht="14.25" customHeight="1" thickBot="1">
      <c r="A87" s="222" t="inlineStr">
        <is>
          <t>[-] 45 - Despesas administrativas</t>
        </is>
      </c>
      <c r="B87" s="226" t="n">
        <v>-2336</v>
      </c>
      <c r="C87" s="226" t="n">
        <v>-3443</v>
      </c>
      <c r="D87" s="226" t="n">
        <v>-11199</v>
      </c>
      <c r="E87" s="226" t="n">
        <v>-1892</v>
      </c>
      <c r="F87" s="226" t="n">
        <v>-2450</v>
      </c>
      <c r="G87" s="226" t="n">
        <v>-2763</v>
      </c>
      <c r="H87" s="226" t="n">
        <v>-1153</v>
      </c>
      <c r="I87" s="226" t="n">
        <v>-2639</v>
      </c>
      <c r="J87" s="226" t="n">
        <v>-3673</v>
      </c>
      <c r="K87" s="223" t="n">
        <v>0</v>
      </c>
      <c r="L87" s="223" t="n">
        <v>0</v>
      </c>
      <c r="M87" s="223" t="n">
        <v>0</v>
      </c>
      <c r="N87" s="226" t="n">
        <v>-31548</v>
      </c>
    </row>
    <row r="88" ht="14.25" customHeight="1" thickBot="1">
      <c r="A88" s="227" t="inlineStr">
        <is>
          <t xml:space="preserve">      45.01 - Materiais de escritório</t>
        </is>
      </c>
      <c r="B88" s="231" t="n">
        <v>-627</v>
      </c>
      <c r="C88" s="231" t="n">
        <v>-65</v>
      </c>
      <c r="D88" s="226" t="n">
        <v>-6053</v>
      </c>
      <c r="E88" s="231" t="n">
        <v>-18</v>
      </c>
      <c r="F88" s="231" t="n">
        <v>-124</v>
      </c>
      <c r="G88" s="231" t="n">
        <v>-296</v>
      </c>
      <c r="H88" s="223" t="n">
        <v>0</v>
      </c>
      <c r="I88" s="231" t="n">
        <v>-450</v>
      </c>
      <c r="J88" s="231" t="n">
        <v>-52</v>
      </c>
      <c r="K88" s="223" t="n">
        <v>0</v>
      </c>
      <c r="L88" s="223" t="n">
        <v>0</v>
      </c>
      <c r="M88" s="223" t="n">
        <v>0</v>
      </c>
      <c r="N88" s="226" t="n">
        <v>-7685</v>
      </c>
    </row>
    <row r="89" ht="14.25" customHeight="1" thickBot="1">
      <c r="A89" s="227" t="inlineStr">
        <is>
          <t xml:space="preserve">      45.03 - Materiais de informática</t>
        </is>
      </c>
      <c r="B89" s="223" t="n">
        <v>0</v>
      </c>
      <c r="C89" s="223" t="n">
        <v>0</v>
      </c>
      <c r="D89" s="231" t="n">
        <v>-639</v>
      </c>
      <c r="E89" s="223" t="n">
        <v>0</v>
      </c>
      <c r="F89" s="223" t="n">
        <v>0</v>
      </c>
      <c r="G89" s="231" t="n">
        <v>-345</v>
      </c>
      <c r="H89" s="223" t="n">
        <v>0</v>
      </c>
      <c r="I89" s="223" t="n">
        <v>0</v>
      </c>
      <c r="J89" s="231" t="n">
        <v>-80</v>
      </c>
      <c r="K89" s="223" t="n">
        <v>0</v>
      </c>
      <c r="L89" s="223" t="n">
        <v>0</v>
      </c>
      <c r="M89" s="223" t="n">
        <v>0</v>
      </c>
      <c r="N89" s="226" t="n">
        <v>-1064</v>
      </c>
    </row>
    <row r="90" ht="14.25" customHeight="1" thickBot="1">
      <c r="A90" s="227" t="inlineStr">
        <is>
          <t xml:space="preserve">      45.06 - Cartório</t>
        </is>
      </c>
      <c r="B90" s="223" t="n">
        <v>0</v>
      </c>
      <c r="C90" s="223" t="n">
        <v>0</v>
      </c>
      <c r="D90" s="223" t="n">
        <v>0</v>
      </c>
      <c r="E90" s="231" t="n">
        <v>-18</v>
      </c>
      <c r="F90" s="231" t="n">
        <v>-177</v>
      </c>
      <c r="G90" s="223" t="n">
        <v>0</v>
      </c>
      <c r="H90" s="231" t="n">
        <v>-13</v>
      </c>
      <c r="I90" s="223" t="n">
        <v>0</v>
      </c>
      <c r="J90" s="223" t="n">
        <v>0</v>
      </c>
      <c r="K90" s="223" t="n">
        <v>0</v>
      </c>
      <c r="L90" s="223" t="n">
        <v>0</v>
      </c>
      <c r="M90" s="223" t="n">
        <v>0</v>
      </c>
      <c r="N90" s="231" t="n">
        <v>-208</v>
      </c>
    </row>
    <row r="91" ht="14.25" customHeight="1" thickBot="1">
      <c r="A91" s="227" t="inlineStr">
        <is>
          <t xml:space="preserve">      45.07 - Taxas</t>
        </is>
      </c>
      <c r="B91" s="231" t="n">
        <v>-191</v>
      </c>
      <c r="C91" s="231" t="n">
        <v>-909</v>
      </c>
      <c r="D91" s="226" t="n">
        <v>-3737</v>
      </c>
      <c r="E91" s="231" t="n">
        <v>-126</v>
      </c>
      <c r="F91" s="231" t="n">
        <v>-80</v>
      </c>
      <c r="G91" s="231" t="n">
        <v>-92</v>
      </c>
      <c r="H91" s="231" t="n">
        <v>-85</v>
      </c>
      <c r="I91" s="231" t="n">
        <v>-76</v>
      </c>
      <c r="J91" s="231" t="n">
        <v>-88</v>
      </c>
      <c r="K91" s="223" t="n">
        <v>0</v>
      </c>
      <c r="L91" s="223" t="n">
        <v>0</v>
      </c>
      <c r="M91" s="223" t="n">
        <v>0</v>
      </c>
      <c r="N91" s="226" t="n">
        <v>-5384</v>
      </c>
    </row>
    <row r="92" ht="14.25" customHeight="1" thickBot="1">
      <c r="A92" s="227" t="inlineStr">
        <is>
          <t xml:space="preserve">      45.08 - Outras despesas administrativas</t>
        </is>
      </c>
      <c r="B92" s="231" t="n">
        <v>-432</v>
      </c>
      <c r="C92" s="231" t="n">
        <v>-116</v>
      </c>
      <c r="D92" s="231" t="n">
        <v>-350</v>
      </c>
      <c r="E92" s="231" t="n">
        <v>-133</v>
      </c>
      <c r="F92" s="231" t="n">
        <v>-473</v>
      </c>
      <c r="G92" s="231" t="n">
        <v>-86</v>
      </c>
      <c r="H92" s="231" t="n">
        <v>-58</v>
      </c>
      <c r="I92" s="226" t="n">
        <v>-1021</v>
      </c>
      <c r="J92" s="226" t="n">
        <v>-1189</v>
      </c>
      <c r="K92" s="223" t="n">
        <v>0</v>
      </c>
      <c r="L92" s="223" t="n">
        <v>0</v>
      </c>
      <c r="M92" s="223" t="n">
        <v>0</v>
      </c>
      <c r="N92" s="226" t="n">
        <v>-3858</v>
      </c>
    </row>
    <row r="93" ht="14.25" customHeight="1" thickBot="1">
      <c r="A93" s="227" t="inlineStr">
        <is>
          <t xml:space="preserve">      45.09 - Doações</t>
        </is>
      </c>
      <c r="B93" s="226" t="n">
        <v>-1086</v>
      </c>
      <c r="C93" s="226" t="n">
        <v>-2353</v>
      </c>
      <c r="D93" s="231" t="n">
        <v>-420</v>
      </c>
      <c r="E93" s="226" t="n">
        <v>-1597</v>
      </c>
      <c r="F93" s="226" t="n">
        <v>-1596</v>
      </c>
      <c r="G93" s="226" t="n">
        <v>-1944</v>
      </c>
      <c r="H93" s="231" t="n">
        <v>-997</v>
      </c>
      <c r="I93" s="226" t="n">
        <v>-1092</v>
      </c>
      <c r="J93" s="226" t="n">
        <v>-2264</v>
      </c>
      <c r="K93" s="223" t="n">
        <v>0</v>
      </c>
      <c r="L93" s="223" t="n">
        <v>0</v>
      </c>
      <c r="M93" s="223" t="n">
        <v>0</v>
      </c>
      <c r="N93" s="226" t="n">
        <v>-13349</v>
      </c>
    </row>
    <row r="94" ht="14.25" customHeight="1" thickBot="1">
      <c r="A94" s="227" t="inlineStr">
        <is>
          <t>46 - Manutenção Administrativa</t>
        </is>
      </c>
      <c r="B94" s="223" t="n">
        <v>0</v>
      </c>
      <c r="C94" s="223" t="n">
        <v>0</v>
      </c>
      <c r="D94" s="223" t="n">
        <v>0</v>
      </c>
      <c r="E94" s="223" t="n">
        <v>0</v>
      </c>
      <c r="F94" s="223" t="n">
        <v>0</v>
      </c>
      <c r="G94" s="223" t="n">
        <v>0</v>
      </c>
      <c r="H94" s="223" t="n">
        <v>0</v>
      </c>
      <c r="I94" s="223" t="n">
        <v>0</v>
      </c>
      <c r="J94" s="223" t="n">
        <v>0</v>
      </c>
      <c r="K94" s="223" t="n">
        <v>0</v>
      </c>
      <c r="L94" s="223" t="n">
        <v>0</v>
      </c>
      <c r="M94" s="223" t="n">
        <v>0</v>
      </c>
      <c r="N94" s="223" t="n">
        <v>0</v>
      </c>
    </row>
    <row r="95" ht="14.25" customHeight="1" thickBot="1">
      <c r="A95" s="222" t="inlineStr">
        <is>
          <t>[-] 47 - Impostos</t>
        </is>
      </c>
      <c r="B95" s="223" t="n">
        <v>0</v>
      </c>
      <c r="C95" s="223" t="n">
        <v>0</v>
      </c>
      <c r="D95" s="226" t="n">
        <v>-11126</v>
      </c>
      <c r="E95" s="223" t="n">
        <v>0</v>
      </c>
      <c r="F95" s="223" t="n">
        <v>0</v>
      </c>
      <c r="G95" s="223" t="n">
        <v>0</v>
      </c>
      <c r="H95" s="223" t="n">
        <v>0</v>
      </c>
      <c r="I95" s="223" t="n">
        <v>0</v>
      </c>
      <c r="J95" s="223" t="n">
        <v>0</v>
      </c>
      <c r="K95" s="223" t="n">
        <v>0</v>
      </c>
      <c r="L95" s="223" t="n">
        <v>0</v>
      </c>
      <c r="M95" s="223" t="n">
        <v>0</v>
      </c>
      <c r="N95" s="226" t="n">
        <v>-11126</v>
      </c>
    </row>
    <row r="96" ht="14.25" customHeight="1" thickBot="1">
      <c r="A96" s="227" t="inlineStr">
        <is>
          <t xml:space="preserve">      47.01 - IPTU</t>
        </is>
      </c>
      <c r="B96" s="223" t="n">
        <v>0</v>
      </c>
      <c r="C96" s="223" t="n">
        <v>0</v>
      </c>
      <c r="D96" s="226" t="n">
        <v>-11126</v>
      </c>
      <c r="E96" s="223" t="n">
        <v>0</v>
      </c>
      <c r="F96" s="223" t="n">
        <v>0</v>
      </c>
      <c r="G96" s="223" t="n">
        <v>0</v>
      </c>
      <c r="H96" s="223" t="n">
        <v>0</v>
      </c>
      <c r="I96" s="223" t="n">
        <v>0</v>
      </c>
      <c r="J96" s="223" t="n">
        <v>0</v>
      </c>
      <c r="K96" s="223" t="n">
        <v>0</v>
      </c>
      <c r="L96" s="223" t="n">
        <v>0</v>
      </c>
      <c r="M96" s="223" t="n">
        <v>0</v>
      </c>
      <c r="N96" s="226" t="n">
        <v>-11126</v>
      </c>
    </row>
    <row r="97" ht="14.25" customHeight="1" thickBot="1">
      <c r="A97" s="221" t="inlineStr">
        <is>
          <t>Despesas Operacionais | Vendas e Comercialização</t>
        </is>
      </c>
      <c r="B97" s="225" t="n">
        <v>-18065</v>
      </c>
      <c r="C97" s="225" t="n">
        <v>-12559</v>
      </c>
      <c r="D97" s="225" t="n">
        <v>-13212</v>
      </c>
      <c r="E97" s="225" t="n">
        <v>-11232</v>
      </c>
      <c r="F97" s="225" t="n">
        <v>-15438</v>
      </c>
      <c r="G97" s="225" t="n">
        <v>-23151</v>
      </c>
      <c r="H97" s="225" t="n">
        <v>-10113</v>
      </c>
      <c r="I97" s="225" t="n">
        <v>-26189</v>
      </c>
      <c r="J97" s="225" t="n">
        <v>-7695</v>
      </c>
      <c r="K97" s="225" t="n">
        <v>-5735</v>
      </c>
      <c r="L97" s="276" t="n">
        <v>0</v>
      </c>
      <c r="M97" s="276" t="n">
        <v>0</v>
      </c>
      <c r="N97" s="225" t="n">
        <v>-143389</v>
      </c>
    </row>
    <row r="98" ht="14.25" customHeight="1" thickBot="1">
      <c r="A98" s="222" t="inlineStr">
        <is>
          <t>[-] 36 - Despesas com Pessoal - Comercial</t>
        </is>
      </c>
      <c r="B98" s="226" t="n">
        <v>-8856</v>
      </c>
      <c r="C98" s="226" t="n">
        <v>-8030</v>
      </c>
      <c r="D98" s="226" t="n">
        <v>-8004</v>
      </c>
      <c r="E98" s="226" t="n">
        <v>-8754</v>
      </c>
      <c r="F98" s="226" t="n">
        <v>-7829</v>
      </c>
      <c r="G98" s="226" t="n">
        <v>-16333</v>
      </c>
      <c r="H98" s="226" t="n">
        <v>-3750</v>
      </c>
      <c r="I98" s="226" t="n">
        <v>-15234</v>
      </c>
      <c r="J98" s="226" t="n">
        <v>-4443</v>
      </c>
      <c r="K98" s="226" t="n">
        <v>-5735</v>
      </c>
      <c r="L98" s="223" t="n">
        <v>0</v>
      </c>
      <c r="M98" s="223" t="n">
        <v>0</v>
      </c>
      <c r="N98" s="226" t="n">
        <v>-86968</v>
      </c>
    </row>
    <row r="99" ht="14.25" customHeight="1" thickBot="1">
      <c r="A99" s="227" t="inlineStr">
        <is>
          <t xml:space="preserve">      36.01 - Comercial - Salário líquido</t>
        </is>
      </c>
      <c r="B99" s="226" t="n">
        <v>-4792</v>
      </c>
      <c r="C99" s="226" t="n">
        <v>-4821</v>
      </c>
      <c r="D99" s="226" t="n">
        <v>-4821</v>
      </c>
      <c r="E99" s="226" t="n">
        <v>-4821</v>
      </c>
      <c r="F99" s="226" t="n">
        <v>-4821</v>
      </c>
      <c r="G99" s="226" t="n">
        <v>-9322</v>
      </c>
      <c r="H99" s="231" t="n">
        <v>-282</v>
      </c>
      <c r="I99" s="226" t="n">
        <v>-9322</v>
      </c>
      <c r="J99" s="226" t="n">
        <v>-1321</v>
      </c>
      <c r="K99" s="226" t="n">
        <v>-4000</v>
      </c>
      <c r="L99" s="223" t="n">
        <v>0</v>
      </c>
      <c r="M99" s="223" t="n">
        <v>0</v>
      </c>
      <c r="N99" s="226" t="n">
        <v>-48323</v>
      </c>
    </row>
    <row r="100" ht="14.25" customHeight="1" thickBot="1">
      <c r="A100" s="227" t="inlineStr">
        <is>
          <t xml:space="preserve">      36.02 - Comercial - 13o salário</t>
        </is>
      </c>
      <c r="B100" s="223" t="n">
        <v>0</v>
      </c>
      <c r="C100" s="223" t="n">
        <v>0</v>
      </c>
      <c r="D100" s="223" t="n">
        <v>0</v>
      </c>
      <c r="E100" s="223" t="n">
        <v>0</v>
      </c>
      <c r="F100" s="223" t="n">
        <v>0</v>
      </c>
      <c r="G100" s="223" t="n">
        <v>0</v>
      </c>
      <c r="H100" s="223" t="n">
        <v>0</v>
      </c>
      <c r="I100" s="223" t="n">
        <v>0</v>
      </c>
      <c r="J100" s="231" t="n">
        <v>-500</v>
      </c>
      <c r="K100" s="223" t="n">
        <v>0</v>
      </c>
      <c r="L100" s="223" t="n">
        <v>0</v>
      </c>
      <c r="M100" s="223" t="n">
        <v>0</v>
      </c>
      <c r="N100" s="231" t="n">
        <v>-500</v>
      </c>
    </row>
    <row r="101" ht="14.25" customHeight="1" thickBot="1">
      <c r="A101" s="227" t="inlineStr">
        <is>
          <t xml:space="preserve">      36.03 - Comercial - Férias</t>
        </is>
      </c>
      <c r="B101" s="223" t="n">
        <v>0</v>
      </c>
      <c r="C101" s="223" t="n">
        <v>0</v>
      </c>
      <c r="D101" s="223" t="n">
        <v>0</v>
      </c>
      <c r="E101" s="223" t="n">
        <v>0</v>
      </c>
      <c r="F101" s="223" t="n">
        <v>0</v>
      </c>
      <c r="G101" s="226" t="n">
        <v>-3777</v>
      </c>
      <c r="H101" s="223" t="n">
        <v>0</v>
      </c>
      <c r="I101" s="223" t="n">
        <v>0</v>
      </c>
      <c r="J101" s="223" t="n">
        <v>0</v>
      </c>
      <c r="K101" s="223" t="n">
        <v>0</v>
      </c>
      <c r="L101" s="223" t="n">
        <v>0</v>
      </c>
      <c r="M101" s="223" t="n">
        <v>0</v>
      </c>
      <c r="N101" s="226" t="n">
        <v>-3777</v>
      </c>
    </row>
    <row r="102" ht="14.25" customHeight="1" thickBot="1">
      <c r="A102" s="227" t="inlineStr">
        <is>
          <t xml:space="preserve">      36.06 - Comercial - INSS</t>
        </is>
      </c>
      <c r="B102" s="231" t="n">
        <v>-161</v>
      </c>
      <c r="C102" s="231" t="n">
        <v>-160</v>
      </c>
      <c r="D102" s="231" t="n">
        <v>-160</v>
      </c>
      <c r="E102" s="231" t="n">
        <v>-160</v>
      </c>
      <c r="F102" s="231" t="n">
        <v>-160</v>
      </c>
      <c r="G102" s="231" t="n">
        <v>-160</v>
      </c>
      <c r="H102" s="223" t="n">
        <v>0</v>
      </c>
      <c r="I102" s="231" t="n">
        <v>-160</v>
      </c>
      <c r="J102" s="231" t="n">
        <v>-160</v>
      </c>
      <c r="K102" s="223" t="n">
        <v>0</v>
      </c>
      <c r="L102" s="223" t="n">
        <v>0</v>
      </c>
      <c r="M102" s="223" t="n">
        <v>0</v>
      </c>
      <c r="N102" s="226" t="n">
        <v>-1281</v>
      </c>
    </row>
    <row r="103" ht="14.25" customHeight="1" thickBot="1">
      <c r="A103" s="227" t="inlineStr">
        <is>
          <t xml:space="preserve">      36.07 - Comercial - FGTS</t>
        </is>
      </c>
      <c r="B103" s="231" t="n">
        <v>-440</v>
      </c>
      <c r="C103" s="231" t="n">
        <v>-440</v>
      </c>
      <c r="D103" s="231" t="n">
        <v>-440</v>
      </c>
      <c r="E103" s="231" t="n">
        <v>-440</v>
      </c>
      <c r="F103" s="231" t="n">
        <v>-440</v>
      </c>
      <c r="G103" s="231" t="n">
        <v>-906</v>
      </c>
      <c r="H103" s="223" t="n">
        <v>0</v>
      </c>
      <c r="I103" s="231" t="n">
        <v>-800</v>
      </c>
      <c r="J103" s="231" t="n">
        <v>-160</v>
      </c>
      <c r="K103" s="231" t="n">
        <v>-320</v>
      </c>
      <c r="L103" s="223" t="n">
        <v>0</v>
      </c>
      <c r="M103" s="223" t="n">
        <v>0</v>
      </c>
      <c r="N103" s="226" t="n">
        <v>-4386</v>
      </c>
    </row>
    <row r="104" ht="14.25" customHeight="1" thickBot="1">
      <c r="A104" s="227" t="inlineStr">
        <is>
          <t xml:space="preserve">      36.09 - Comercial - Vale refeição</t>
        </is>
      </c>
      <c r="B104" s="231" t="n">
        <v>-571</v>
      </c>
      <c r="C104" s="231" t="n">
        <v>-336</v>
      </c>
      <c r="D104" s="231" t="n">
        <v>-501</v>
      </c>
      <c r="E104" s="231" t="n">
        <v>-679</v>
      </c>
      <c r="F104" s="231" t="n">
        <v>-469</v>
      </c>
      <c r="G104" s="223" t="n">
        <v>0</v>
      </c>
      <c r="H104" s="231" t="n">
        <v>-588</v>
      </c>
      <c r="I104" s="231" t="n">
        <v>-699</v>
      </c>
      <c r="J104" s="231" t="n">
        <v>-690</v>
      </c>
      <c r="K104" s="223" t="n">
        <v>0</v>
      </c>
      <c r="L104" s="223" t="n">
        <v>0</v>
      </c>
      <c r="M104" s="223" t="n">
        <v>0</v>
      </c>
      <c r="N104" s="226" t="n">
        <v>-4533</v>
      </c>
    </row>
    <row r="105" ht="14.25" customHeight="1" thickBot="1">
      <c r="A105" s="227" t="inlineStr">
        <is>
          <t xml:space="preserve">      36.10 - Comercial - Vale alimentação</t>
        </is>
      </c>
      <c r="B105" s="223" t="n">
        <v>0</v>
      </c>
      <c r="C105" s="223" t="n">
        <v>0</v>
      </c>
      <c r="D105" s="223" t="n">
        <v>0</v>
      </c>
      <c r="E105" s="223" t="n">
        <v>0</v>
      </c>
      <c r="F105" s="223" t="n">
        <v>0</v>
      </c>
      <c r="G105" s="231" t="n">
        <v>-579</v>
      </c>
      <c r="H105" s="223" t="n">
        <v>0</v>
      </c>
      <c r="I105" s="223" t="n">
        <v>0</v>
      </c>
      <c r="J105" s="223" t="n">
        <v>0</v>
      </c>
      <c r="K105" s="223" t="n">
        <v>0</v>
      </c>
      <c r="L105" s="223" t="n">
        <v>0</v>
      </c>
      <c r="M105" s="223" t="n">
        <v>0</v>
      </c>
      <c r="N105" s="231" t="n">
        <v>-579</v>
      </c>
    </row>
    <row r="106" ht="14.25" customHeight="1" thickBot="1">
      <c r="A106" s="227" t="inlineStr">
        <is>
          <t xml:space="preserve">      36.12 - Comercial - Plano de saúde</t>
        </is>
      </c>
      <c r="B106" s="226" t="n">
        <v>-1299</v>
      </c>
      <c r="C106" s="226" t="n">
        <v>-1289</v>
      </c>
      <c r="D106" s="226" t="n">
        <v>-1117</v>
      </c>
      <c r="E106" s="226" t="n">
        <v>-1170</v>
      </c>
      <c r="F106" s="226" t="n">
        <v>-1139</v>
      </c>
      <c r="G106" s="226" t="n">
        <v>-1139</v>
      </c>
      <c r="H106" s="226" t="n">
        <v>-1430</v>
      </c>
      <c r="I106" s="226" t="n">
        <v>-2668</v>
      </c>
      <c r="J106" s="223" t="n">
        <v>0</v>
      </c>
      <c r="K106" s="226" t="n">
        <v>-1415</v>
      </c>
      <c r="L106" s="223" t="n">
        <v>0</v>
      </c>
      <c r="M106" s="223" t="n">
        <v>0</v>
      </c>
      <c r="N106" s="226" t="n">
        <v>-12666</v>
      </c>
    </row>
    <row r="107" ht="14.25" customHeight="1" thickBot="1">
      <c r="A107" s="227" t="inlineStr">
        <is>
          <t xml:space="preserve">      36.13 - Comercial - Seguro de vida</t>
        </is>
      </c>
      <c r="B107" s="223" t="n">
        <v>0</v>
      </c>
      <c r="C107" s="223" t="n">
        <v>0</v>
      </c>
      <c r="D107" s="223" t="n">
        <v>0</v>
      </c>
      <c r="E107" s="223" t="n">
        <v>0</v>
      </c>
      <c r="F107" s="223" t="n">
        <v>0</v>
      </c>
      <c r="G107" s="231" t="n">
        <v>-450</v>
      </c>
      <c r="H107" s="231" t="n">
        <v>-450</v>
      </c>
      <c r="I107" s="231" t="n">
        <v>-450</v>
      </c>
      <c r="J107" s="231" t="n">
        <v>-450</v>
      </c>
      <c r="K107" s="223" t="n">
        <v>0</v>
      </c>
      <c r="L107" s="223" t="n">
        <v>0</v>
      </c>
      <c r="M107" s="223" t="n">
        <v>0</v>
      </c>
      <c r="N107" s="226" t="n">
        <v>-1800</v>
      </c>
    </row>
    <row r="108" ht="14.25" customHeight="1" thickBot="1">
      <c r="A108" s="227" t="inlineStr">
        <is>
          <t xml:space="preserve">      36.16 - Comercial - Estadia</t>
        </is>
      </c>
      <c r="B108" s="231" t="n">
        <v>-793</v>
      </c>
      <c r="C108" s="231" t="n">
        <v>-184</v>
      </c>
      <c r="D108" s="231" t="n">
        <v>-165</v>
      </c>
      <c r="E108" s="231" t="n">
        <v>-684</v>
      </c>
      <c r="F108" s="223" t="n">
        <v>0</v>
      </c>
      <c r="G108" s="223" t="n">
        <v>0</v>
      </c>
      <c r="H108" s="231" t="n">
        <v>-200</v>
      </c>
      <c r="I108" s="231" t="n">
        <v>-335</v>
      </c>
      <c r="J108" s="231" t="n">
        <v>-362</v>
      </c>
      <c r="K108" s="223" t="n">
        <v>0</v>
      </c>
      <c r="L108" s="223" t="n">
        <v>0</v>
      </c>
      <c r="M108" s="223" t="n">
        <v>0</v>
      </c>
      <c r="N108" s="226" t="n">
        <v>-2723</v>
      </c>
    </row>
    <row r="109" ht="14.25" customHeight="1" thickBot="1">
      <c r="A109" s="227" t="inlineStr">
        <is>
          <t xml:space="preserve">      36.17 - Comercial - Adiantamento de Salário</t>
        </is>
      </c>
      <c r="B109" s="231" t="n">
        <v>-800</v>
      </c>
      <c r="C109" s="231" t="n">
        <v>-800</v>
      </c>
      <c r="D109" s="231" t="n">
        <v>-800</v>
      </c>
      <c r="E109" s="231" t="n">
        <v>-800</v>
      </c>
      <c r="F109" s="231" t="n">
        <v>-800</v>
      </c>
      <c r="G109" s="223" t="n">
        <v>0</v>
      </c>
      <c r="H109" s="231" t="n">
        <v>-800</v>
      </c>
      <c r="I109" s="231" t="n">
        <v>-800</v>
      </c>
      <c r="J109" s="231" t="n">
        <v>-800</v>
      </c>
      <c r="K109" s="223" t="n">
        <v>0</v>
      </c>
      <c r="L109" s="223" t="n">
        <v>0</v>
      </c>
      <c r="M109" s="223" t="n">
        <v>0</v>
      </c>
      <c r="N109" s="226" t="n">
        <v>-6400</v>
      </c>
    </row>
    <row r="110" ht="14.25" customHeight="1" thickBot="1">
      <c r="A110" s="222" t="inlineStr">
        <is>
          <t>[-] 37 - Despesas com Transporte - Comercial</t>
        </is>
      </c>
      <c r="B110" s="226" t="n">
        <v>-3459</v>
      </c>
      <c r="C110" s="231" t="n">
        <v>-879</v>
      </c>
      <c r="D110" s="226" t="n">
        <v>-1258</v>
      </c>
      <c r="E110" s="226" t="n">
        <v>-1828</v>
      </c>
      <c r="F110" s="226" t="n">
        <v>-1081</v>
      </c>
      <c r="G110" s="226" t="n">
        <v>-1166</v>
      </c>
      <c r="H110" s="231" t="n">
        <v>-959</v>
      </c>
      <c r="I110" s="226" t="n">
        <v>-1658</v>
      </c>
      <c r="J110" s="226" t="n">
        <v>-1602</v>
      </c>
      <c r="K110" s="223" t="n">
        <v>0</v>
      </c>
      <c r="L110" s="223" t="n">
        <v>0</v>
      </c>
      <c r="M110" s="223" t="n">
        <v>0</v>
      </c>
      <c r="N110" s="226" t="n">
        <v>-13890</v>
      </c>
    </row>
    <row r="111" ht="14.25" customHeight="1" thickBot="1">
      <c r="A111" s="227" t="inlineStr">
        <is>
          <t xml:space="preserve">      37.01 - Comercial - Combustível</t>
        </is>
      </c>
      <c r="B111" s="226" t="n">
        <v>-1223</v>
      </c>
      <c r="C111" s="231" t="n">
        <v>-483</v>
      </c>
      <c r="D111" s="231" t="n">
        <v>-626</v>
      </c>
      <c r="E111" s="226" t="n">
        <v>-1380</v>
      </c>
      <c r="F111" s="231" t="n">
        <v>-678</v>
      </c>
      <c r="G111" s="226" t="n">
        <v>-1036</v>
      </c>
      <c r="H111" s="231" t="n">
        <v>-939</v>
      </c>
      <c r="I111" s="231" t="n">
        <v>-872</v>
      </c>
      <c r="J111" s="226" t="n">
        <v>-1041</v>
      </c>
      <c r="K111" s="223" t="n">
        <v>0</v>
      </c>
      <c r="L111" s="223" t="n">
        <v>0</v>
      </c>
      <c r="M111" s="223" t="n">
        <v>0</v>
      </c>
      <c r="N111" s="226" t="n">
        <v>-8278</v>
      </c>
    </row>
    <row r="112" ht="14.25" customHeight="1" thickBot="1">
      <c r="A112" s="227" t="inlineStr">
        <is>
          <t xml:space="preserve">      37.02 - Comercial -Manutenção</t>
        </is>
      </c>
      <c r="B112" s="223" t="n">
        <v>0</v>
      </c>
      <c r="C112" s="223" t="n">
        <v>0</v>
      </c>
      <c r="D112" s="231" t="n">
        <v>-220</v>
      </c>
      <c r="E112" s="231" t="n">
        <v>-50</v>
      </c>
      <c r="F112" s="223" t="n">
        <v>0</v>
      </c>
      <c r="G112" s="231" t="n">
        <v>-120</v>
      </c>
      <c r="H112" s="223" t="n">
        <v>0</v>
      </c>
      <c r="I112" s="231" t="n">
        <v>-756</v>
      </c>
      <c r="J112" s="231" t="n">
        <v>-553</v>
      </c>
      <c r="K112" s="223" t="n">
        <v>0</v>
      </c>
      <c r="L112" s="223" t="n">
        <v>0</v>
      </c>
      <c r="M112" s="223" t="n">
        <v>0</v>
      </c>
      <c r="N112" s="226" t="n">
        <v>-1699</v>
      </c>
    </row>
    <row r="113" ht="14.25" customHeight="1" thickBot="1">
      <c r="A113" s="227" t="inlineStr">
        <is>
          <t xml:space="preserve">      37.03 - Comercial -IPVA</t>
        </is>
      </c>
      <c r="B113" s="226" t="n">
        <v>-1840</v>
      </c>
      <c r="C113" s="223" t="n">
        <v>0</v>
      </c>
      <c r="D113" s="223" t="n">
        <v>0</v>
      </c>
      <c r="E113" s="223" t="n">
        <v>0</v>
      </c>
      <c r="F113" s="223" t="n">
        <v>0</v>
      </c>
      <c r="G113" s="223" t="n">
        <v>0</v>
      </c>
      <c r="H113" s="223" t="n">
        <v>0</v>
      </c>
      <c r="I113" s="223" t="n">
        <v>0</v>
      </c>
      <c r="J113" s="223" t="n">
        <v>0</v>
      </c>
      <c r="K113" s="223" t="n">
        <v>0</v>
      </c>
      <c r="L113" s="223" t="n">
        <v>0</v>
      </c>
      <c r="M113" s="223" t="n">
        <v>0</v>
      </c>
      <c r="N113" s="226" t="n">
        <v>-1840</v>
      </c>
    </row>
    <row r="114" ht="14.25" customHeight="1" thickBot="1">
      <c r="A114" s="227" t="inlineStr">
        <is>
          <t xml:space="preserve">      37.04 - Comercial -Seguro</t>
        </is>
      </c>
      <c r="B114" s="231" t="n">
        <v>-396</v>
      </c>
      <c r="C114" s="231" t="n">
        <v>-396</v>
      </c>
      <c r="D114" s="231" t="n">
        <v>-396</v>
      </c>
      <c r="E114" s="231" t="n">
        <v>-396</v>
      </c>
      <c r="F114" s="231" t="n">
        <v>-396</v>
      </c>
      <c r="G114" s="223" t="n">
        <v>0</v>
      </c>
      <c r="H114" s="223" t="n">
        <v>0</v>
      </c>
      <c r="I114" s="223" t="n">
        <v>0</v>
      </c>
      <c r="J114" s="223" t="n">
        <v>0</v>
      </c>
      <c r="K114" s="223" t="n">
        <v>0</v>
      </c>
      <c r="L114" s="223" t="n">
        <v>0</v>
      </c>
      <c r="M114" s="223" t="n">
        <v>0</v>
      </c>
      <c r="N114" s="226" t="n">
        <v>-1980</v>
      </c>
    </row>
    <row r="115" ht="14.25" customHeight="1" thickBot="1">
      <c r="A115" s="227" t="inlineStr">
        <is>
          <t xml:space="preserve">      37.05 - Comercial -Estacionamento</t>
        </is>
      </c>
      <c r="B115" s="223" t="n">
        <v>0</v>
      </c>
      <c r="C115" s="223" t="n">
        <v>0</v>
      </c>
      <c r="D115" s="231" t="n">
        <v>-16</v>
      </c>
      <c r="E115" s="231" t="n">
        <v>-2</v>
      </c>
      <c r="F115" s="231" t="n">
        <v>-7</v>
      </c>
      <c r="G115" s="231" t="n">
        <v>-10</v>
      </c>
      <c r="H115" s="231" t="n">
        <v>-20</v>
      </c>
      <c r="I115" s="231" t="n">
        <v>-30</v>
      </c>
      <c r="J115" s="231" t="n">
        <v>-8</v>
      </c>
      <c r="K115" s="223" t="n">
        <v>0</v>
      </c>
      <c r="L115" s="223" t="n">
        <v>0</v>
      </c>
      <c r="M115" s="223" t="n">
        <v>0</v>
      </c>
      <c r="N115" s="231" t="n">
        <v>-93</v>
      </c>
    </row>
    <row r="116" ht="14.25" customHeight="1" thickBot="1">
      <c r="A116" s="222" t="inlineStr">
        <is>
          <t>[-] 38 - Marketing e vendas</t>
        </is>
      </c>
      <c r="B116" s="226" t="n">
        <v>-5750</v>
      </c>
      <c r="C116" s="226" t="n">
        <v>-3650</v>
      </c>
      <c r="D116" s="226" t="n">
        <v>-3950</v>
      </c>
      <c r="E116" s="231" t="n">
        <v>-650</v>
      </c>
      <c r="F116" s="226" t="n">
        <v>-6528</v>
      </c>
      <c r="G116" s="226" t="n">
        <v>-5652</v>
      </c>
      <c r="H116" s="226" t="n">
        <v>-5404</v>
      </c>
      <c r="I116" s="226" t="n">
        <v>-9297</v>
      </c>
      <c r="J116" s="226" t="n">
        <v>-1650</v>
      </c>
      <c r="K116" s="223" t="n">
        <v>0</v>
      </c>
      <c r="L116" s="223" t="n">
        <v>0</v>
      </c>
      <c r="M116" s="223" t="n">
        <v>0</v>
      </c>
      <c r="N116" s="226" t="n">
        <v>-42531</v>
      </c>
    </row>
    <row r="117" ht="14.25" customHeight="1" thickBot="1">
      <c r="A117" s="227" t="inlineStr">
        <is>
          <t xml:space="preserve">      38.01 - Desenvolvimento e manutenção do site</t>
        </is>
      </c>
      <c r="B117" s="223" t="n">
        <v>0</v>
      </c>
      <c r="C117" s="223" t="n">
        <v>0</v>
      </c>
      <c r="D117" s="223" t="n">
        <v>0</v>
      </c>
      <c r="E117" s="223" t="n">
        <v>0</v>
      </c>
      <c r="F117" s="223" t="n">
        <v>0</v>
      </c>
      <c r="G117" s="223" t="n">
        <v>0</v>
      </c>
      <c r="H117" s="223" t="n">
        <v>0</v>
      </c>
      <c r="I117" s="226" t="n">
        <v>-1153</v>
      </c>
      <c r="J117" s="223" t="n">
        <v>0</v>
      </c>
      <c r="K117" s="223" t="n">
        <v>0</v>
      </c>
      <c r="L117" s="223" t="n">
        <v>0</v>
      </c>
      <c r="M117" s="223" t="n">
        <v>0</v>
      </c>
      <c r="N117" s="226" t="n">
        <v>-1153</v>
      </c>
    </row>
    <row r="118" ht="14.25" customHeight="1" thickBot="1">
      <c r="A118" s="227" t="inlineStr">
        <is>
          <t xml:space="preserve">      38.02 - Mídias Sociais</t>
        </is>
      </c>
      <c r="B118" s="231" t="n">
        <v>-300</v>
      </c>
      <c r="C118" s="223" t="n">
        <v>0</v>
      </c>
      <c r="D118" s="231" t="n">
        <v>-300</v>
      </c>
      <c r="E118" s="231" t="n">
        <v>-300</v>
      </c>
      <c r="F118" s="231" t="n">
        <v>-300</v>
      </c>
      <c r="G118" s="231" t="n">
        <v>-300</v>
      </c>
      <c r="H118" s="223" t="n">
        <v>0</v>
      </c>
      <c r="I118" s="231" t="n">
        <v>-240</v>
      </c>
      <c r="J118" s="231" t="n">
        <v>-200</v>
      </c>
      <c r="K118" s="223" t="n">
        <v>0</v>
      </c>
      <c r="L118" s="223" t="n">
        <v>0</v>
      </c>
      <c r="M118" s="223" t="n">
        <v>0</v>
      </c>
      <c r="N118" s="226" t="n">
        <v>-1940</v>
      </c>
    </row>
    <row r="119" ht="14.25" customHeight="1" thickBot="1">
      <c r="A119" s="227" t="inlineStr">
        <is>
          <t xml:space="preserve">      38.04 - Brindes corporativos</t>
        </is>
      </c>
      <c r="B119" s="226" t="n">
        <v>-1800</v>
      </c>
      <c r="C119" s="223" t="n">
        <v>0</v>
      </c>
      <c r="D119" s="223" t="n">
        <v>0</v>
      </c>
      <c r="E119" s="223" t="n">
        <v>0</v>
      </c>
      <c r="F119" s="223" t="n">
        <v>0</v>
      </c>
      <c r="G119" s="231" t="n">
        <v>-152</v>
      </c>
      <c r="H119" s="226" t="n">
        <v>-1519</v>
      </c>
      <c r="I119" s="226" t="n">
        <v>-1472</v>
      </c>
      <c r="J119" s="223" t="n">
        <v>0</v>
      </c>
      <c r="K119" s="223" t="n">
        <v>0</v>
      </c>
      <c r="L119" s="223" t="n">
        <v>0</v>
      </c>
      <c r="M119" s="223" t="n">
        <v>0</v>
      </c>
      <c r="N119" s="226" t="n">
        <v>-4943</v>
      </c>
    </row>
    <row r="120" ht="14.25" customHeight="1" thickBot="1">
      <c r="A120" s="227" t="inlineStr">
        <is>
          <t xml:space="preserve">      38.05 - Participação em eventos</t>
        </is>
      </c>
      <c r="B120" s="223" t="n">
        <v>0</v>
      </c>
      <c r="C120" s="223" t="n">
        <v>0</v>
      </c>
      <c r="D120" s="223" t="n">
        <v>0</v>
      </c>
      <c r="E120" s="223" t="n">
        <v>0</v>
      </c>
      <c r="F120" s="226" t="n">
        <v>-1000</v>
      </c>
      <c r="G120" s="223" t="n">
        <v>0</v>
      </c>
      <c r="H120" s="231" t="n">
        <v>-985</v>
      </c>
      <c r="I120" s="223" t="n">
        <v>0</v>
      </c>
      <c r="J120" s="223" t="n">
        <v>0</v>
      </c>
      <c r="K120" s="223" t="n">
        <v>0</v>
      </c>
      <c r="L120" s="223" t="n">
        <v>0</v>
      </c>
      <c r="M120" s="223" t="n">
        <v>0</v>
      </c>
      <c r="N120" s="226" t="n">
        <v>-1985</v>
      </c>
    </row>
    <row r="121" ht="14.25" customHeight="1" thickBot="1">
      <c r="A121" s="227" t="inlineStr">
        <is>
          <t xml:space="preserve">      38.06 - Gráfica</t>
        </is>
      </c>
      <c r="B121" s="223" t="n">
        <v>0</v>
      </c>
      <c r="C121" s="223" t="n">
        <v>0</v>
      </c>
      <c r="D121" s="223" t="n">
        <v>0</v>
      </c>
      <c r="E121" s="223" t="n">
        <v>0</v>
      </c>
      <c r="F121" s="231" t="n">
        <v>-28</v>
      </c>
      <c r="G121" s="223" t="n">
        <v>0</v>
      </c>
      <c r="H121" s="223" t="n">
        <v>0</v>
      </c>
      <c r="I121" s="223" t="n">
        <v>0</v>
      </c>
      <c r="J121" s="223" t="n">
        <v>0</v>
      </c>
      <c r="K121" s="223" t="n">
        <v>0</v>
      </c>
      <c r="L121" s="223" t="n">
        <v>0</v>
      </c>
      <c r="M121" s="223" t="n">
        <v>0</v>
      </c>
      <c r="N121" s="231" t="n">
        <v>-28</v>
      </c>
    </row>
    <row r="122" ht="14.25" customHeight="1" thickBot="1">
      <c r="A122" s="227" t="inlineStr">
        <is>
          <t xml:space="preserve">      38.07 - Agência de Publicidade e Propaganda</t>
        </is>
      </c>
      <c r="B122" s="226" t="n">
        <v>-3300</v>
      </c>
      <c r="C122" s="226" t="n">
        <v>-3300</v>
      </c>
      <c r="D122" s="226" t="n">
        <v>-3300</v>
      </c>
      <c r="E122" s="223" t="n">
        <v>0</v>
      </c>
      <c r="F122" s="226" t="n">
        <v>-5000</v>
      </c>
      <c r="G122" s="226" t="n">
        <v>-2500</v>
      </c>
      <c r="H122" s="226" t="n">
        <v>-2500</v>
      </c>
      <c r="I122" s="226" t="n">
        <v>-3032</v>
      </c>
      <c r="J122" s="226" t="n">
        <v>-1450</v>
      </c>
      <c r="K122" s="223" t="n">
        <v>0</v>
      </c>
      <c r="L122" s="223" t="n">
        <v>0</v>
      </c>
      <c r="M122" s="223" t="n">
        <v>0</v>
      </c>
      <c r="N122" s="226" t="n">
        <v>-24382</v>
      </c>
    </row>
    <row r="123" ht="14.25" customHeight="1" thickBot="1">
      <c r="A123" s="227" t="inlineStr">
        <is>
          <t xml:space="preserve">      38.08 - Bonificação / Ajuda de Custo</t>
        </is>
      </c>
      <c r="B123" s="223" t="n">
        <v>0</v>
      </c>
      <c r="C123" s="223" t="n">
        <v>0</v>
      </c>
      <c r="D123" s="223" t="n">
        <v>0</v>
      </c>
      <c r="E123" s="223" t="n">
        <v>0</v>
      </c>
      <c r="F123" s="223" t="n">
        <v>0</v>
      </c>
      <c r="G123" s="226" t="n">
        <v>-2300</v>
      </c>
      <c r="H123" s="223" t="n">
        <v>0</v>
      </c>
      <c r="I123" s="226" t="n">
        <v>-3000</v>
      </c>
      <c r="J123" s="223" t="n">
        <v>0</v>
      </c>
      <c r="K123" s="223" t="n">
        <v>0</v>
      </c>
      <c r="L123" s="223" t="n">
        <v>0</v>
      </c>
      <c r="M123" s="223" t="n">
        <v>0</v>
      </c>
      <c r="N123" s="226" t="n">
        <v>-5300</v>
      </c>
    </row>
    <row r="124" ht="14.25" customHeight="1" thickBot="1">
      <c r="A124" s="227" t="inlineStr">
        <is>
          <t xml:space="preserve">      38.09 - Promotor de Vendas</t>
        </is>
      </c>
      <c r="B124" s="231" t="n">
        <v>-350</v>
      </c>
      <c r="C124" s="231" t="n">
        <v>-350</v>
      </c>
      <c r="D124" s="231" t="n">
        <v>-350</v>
      </c>
      <c r="E124" s="231" t="n">
        <v>-350</v>
      </c>
      <c r="F124" s="231" t="n">
        <v>-200</v>
      </c>
      <c r="G124" s="231" t="n">
        <v>-400</v>
      </c>
      <c r="H124" s="231" t="n">
        <v>-400</v>
      </c>
      <c r="I124" s="231" t="n">
        <v>-400</v>
      </c>
      <c r="J124" s="223" t="n">
        <v>0</v>
      </c>
      <c r="K124" s="223" t="n">
        <v>0</v>
      </c>
      <c r="L124" s="223" t="n">
        <v>0</v>
      </c>
      <c r="M124" s="223" t="n">
        <v>0</v>
      </c>
      <c r="N124" s="226" t="n">
        <v>-2800</v>
      </c>
    </row>
    <row r="125" ht="14.25" customHeight="1" thickBot="1">
      <c r="A125" s="221" t="inlineStr">
        <is>
          <t>Despesas Operacionais | Logística de Vendas</t>
        </is>
      </c>
      <c r="B125" s="225" t="n">
        <v>-46607</v>
      </c>
      <c r="C125" s="225" t="n">
        <v>-37295</v>
      </c>
      <c r="D125" s="225" t="n">
        <v>-58868</v>
      </c>
      <c r="E125" s="225" t="n">
        <v>-49040</v>
      </c>
      <c r="F125" s="225" t="n">
        <v>-44703</v>
      </c>
      <c r="G125" s="225" t="n">
        <v>-33922</v>
      </c>
      <c r="H125" s="225" t="n">
        <v>-37222</v>
      </c>
      <c r="I125" s="225" t="n">
        <v>-40762</v>
      </c>
      <c r="J125" s="225" t="n">
        <v>-37712</v>
      </c>
      <c r="K125" s="225" t="n">
        <v>-6578</v>
      </c>
      <c r="L125" s="276" t="n">
        <v>0</v>
      </c>
      <c r="M125" s="276" t="n">
        <v>0</v>
      </c>
      <c r="N125" s="225" t="n">
        <v>-392709</v>
      </c>
    </row>
    <row r="126" ht="14.25" customHeight="1" thickBot="1">
      <c r="A126" s="222" t="inlineStr">
        <is>
          <t>[-] 39 - Despesas com Pessoal - Logística</t>
        </is>
      </c>
      <c r="B126" s="226" t="n">
        <v>-11792</v>
      </c>
      <c r="C126" s="226" t="n">
        <v>-8969</v>
      </c>
      <c r="D126" s="226" t="n">
        <v>-13289</v>
      </c>
      <c r="E126" s="226" t="n">
        <v>-9245</v>
      </c>
      <c r="F126" s="226" t="n">
        <v>-9262</v>
      </c>
      <c r="G126" s="226" t="n">
        <v>-10756</v>
      </c>
      <c r="H126" s="226" t="n">
        <v>-13109</v>
      </c>
      <c r="I126" s="226" t="n">
        <v>-7920</v>
      </c>
      <c r="J126" s="226" t="n">
        <v>-16449</v>
      </c>
      <c r="K126" s="223" t="n">
        <v>0</v>
      </c>
      <c r="L126" s="223" t="n">
        <v>0</v>
      </c>
      <c r="M126" s="223" t="n">
        <v>0</v>
      </c>
      <c r="N126" s="226" t="n">
        <v>-100791</v>
      </c>
    </row>
    <row r="127" ht="14.25" customHeight="1" thickBot="1">
      <c r="A127" s="227" t="inlineStr">
        <is>
          <t xml:space="preserve">      39.01 - Logística - Salário líquido</t>
        </is>
      </c>
      <c r="B127" s="226" t="n">
        <v>-4343</v>
      </c>
      <c r="C127" s="226" t="n">
        <v>-3754</v>
      </c>
      <c r="D127" s="226" t="n">
        <v>-5742</v>
      </c>
      <c r="E127" s="226" t="n">
        <v>-4376</v>
      </c>
      <c r="F127" s="226" t="n">
        <v>-4375</v>
      </c>
      <c r="G127" s="226" t="n">
        <v>-4411</v>
      </c>
      <c r="H127" s="226" t="n">
        <v>-4829</v>
      </c>
      <c r="I127" s="226" t="n">
        <v>-2732</v>
      </c>
      <c r="J127" s="226" t="n">
        <v>-7903</v>
      </c>
      <c r="K127" s="223" t="n">
        <v>0</v>
      </c>
      <c r="L127" s="223" t="n">
        <v>0</v>
      </c>
      <c r="M127" s="223" t="n">
        <v>0</v>
      </c>
      <c r="N127" s="226" t="n">
        <v>-42465</v>
      </c>
    </row>
    <row r="128" ht="14.25" customHeight="1" thickBot="1">
      <c r="A128" s="227" t="inlineStr">
        <is>
          <t xml:space="preserve">      39.02 - Logística - 13o salário</t>
        </is>
      </c>
      <c r="B128" s="223" t="n">
        <v>0</v>
      </c>
      <c r="C128" s="223" t="n">
        <v>0</v>
      </c>
      <c r="D128" s="223" t="n">
        <v>0</v>
      </c>
      <c r="E128" s="223" t="n">
        <v>0</v>
      </c>
      <c r="F128" s="223" t="n">
        <v>0</v>
      </c>
      <c r="G128" s="223" t="n">
        <v>0</v>
      </c>
      <c r="H128" s="223" t="n">
        <v>0</v>
      </c>
      <c r="I128" s="223" t="n">
        <v>0</v>
      </c>
      <c r="J128" s="226" t="n">
        <v>-1915</v>
      </c>
      <c r="K128" s="223" t="n">
        <v>0</v>
      </c>
      <c r="L128" s="223" t="n">
        <v>0</v>
      </c>
      <c r="M128" s="223" t="n">
        <v>0</v>
      </c>
      <c r="N128" s="226" t="n">
        <v>-1915</v>
      </c>
    </row>
    <row r="129" ht="14.25" customHeight="1" thickBot="1">
      <c r="A129" s="227" t="inlineStr">
        <is>
          <t xml:space="preserve">      39.03 - Logística - Férias</t>
        </is>
      </c>
      <c r="B129" s="226" t="n">
        <v>-2631</v>
      </c>
      <c r="C129" s="223" t="n">
        <v>0</v>
      </c>
      <c r="D129" s="223" t="n">
        <v>0</v>
      </c>
      <c r="E129" s="223" t="n">
        <v>0</v>
      </c>
      <c r="F129" s="223" t="n">
        <v>0</v>
      </c>
      <c r="G129" s="223" t="n">
        <v>0</v>
      </c>
      <c r="H129" s="226" t="n">
        <v>-5201</v>
      </c>
      <c r="I129" s="223" t="n">
        <v>0</v>
      </c>
      <c r="J129" s="223" t="n">
        <v>0</v>
      </c>
      <c r="K129" s="223" t="n">
        <v>0</v>
      </c>
      <c r="L129" s="223" t="n">
        <v>0</v>
      </c>
      <c r="M129" s="223" t="n">
        <v>0</v>
      </c>
      <c r="N129" s="226" t="n">
        <v>-7832</v>
      </c>
    </row>
    <row r="130" ht="14.25" customHeight="1" thickBot="1">
      <c r="A130" s="227" t="inlineStr">
        <is>
          <t xml:space="preserve">      39.04 - Logística - Rescisão</t>
        </is>
      </c>
      <c r="B130" s="223" t="n">
        <v>0</v>
      </c>
      <c r="C130" s="223" t="n">
        <v>0</v>
      </c>
      <c r="D130" s="226" t="n">
        <v>-1754</v>
      </c>
      <c r="E130" s="223" t="n">
        <v>0</v>
      </c>
      <c r="F130" s="223" t="n">
        <v>0</v>
      </c>
      <c r="G130" s="223" t="n">
        <v>0</v>
      </c>
      <c r="H130" s="223" t="n">
        <v>0</v>
      </c>
      <c r="I130" s="223" t="n">
        <v>0</v>
      </c>
      <c r="J130" s="223" t="n">
        <v>0</v>
      </c>
      <c r="K130" s="223" t="n">
        <v>0</v>
      </c>
      <c r="L130" s="223" t="n">
        <v>0</v>
      </c>
      <c r="M130" s="223" t="n">
        <v>0</v>
      </c>
      <c r="N130" s="226" t="n">
        <v>-1754</v>
      </c>
    </row>
    <row r="131" ht="14.25" customHeight="1" thickBot="1">
      <c r="A131" s="227" t="inlineStr">
        <is>
          <t xml:space="preserve">      39.06 - Logística - INSS</t>
        </is>
      </c>
      <c r="B131" s="231" t="n">
        <v>-607</v>
      </c>
      <c r="C131" s="231" t="n">
        <v>-383</v>
      </c>
      <c r="D131" s="231" t="n">
        <v>-752</v>
      </c>
      <c r="E131" s="231" t="n">
        <v>-586</v>
      </c>
      <c r="F131" s="231" t="n">
        <v>-594</v>
      </c>
      <c r="G131" s="231" t="n">
        <v>-593</v>
      </c>
      <c r="H131" s="231" t="n">
        <v>-640</v>
      </c>
      <c r="I131" s="231" t="n">
        <v>-586</v>
      </c>
      <c r="J131" s="226" t="n">
        <v>-1072</v>
      </c>
      <c r="K131" s="223" t="n">
        <v>0</v>
      </c>
      <c r="L131" s="223" t="n">
        <v>0</v>
      </c>
      <c r="M131" s="223" t="n">
        <v>0</v>
      </c>
      <c r="N131" s="226" t="n">
        <v>-5813</v>
      </c>
    </row>
    <row r="132" ht="14.25" customHeight="1" thickBot="1">
      <c r="A132" s="227" t="inlineStr">
        <is>
          <t xml:space="preserve">      39.07 - Logística - FGTS</t>
        </is>
      </c>
      <c r="B132" s="231" t="n">
        <v>-566</v>
      </c>
      <c r="C132" s="231" t="n">
        <v>-360</v>
      </c>
      <c r="D132" s="231" t="n">
        <v>-565</v>
      </c>
      <c r="E132" s="231" t="n">
        <v>-558</v>
      </c>
      <c r="F132" s="231" t="n">
        <v>-566</v>
      </c>
      <c r="G132" s="231" t="n">
        <v>-566</v>
      </c>
      <c r="H132" s="231" t="n">
        <v>-597</v>
      </c>
      <c r="I132" s="231" t="n">
        <v>-714</v>
      </c>
      <c r="J132" s="231" t="n">
        <v>-894</v>
      </c>
      <c r="K132" s="223" t="n">
        <v>0</v>
      </c>
      <c r="L132" s="223" t="n">
        <v>0</v>
      </c>
      <c r="M132" s="223" t="n">
        <v>0</v>
      </c>
      <c r="N132" s="226" t="n">
        <v>-5386</v>
      </c>
    </row>
    <row r="133" ht="14.25" customHeight="1" thickBot="1">
      <c r="A133" s="227" t="inlineStr">
        <is>
          <t xml:space="preserve">      39.08 - Logística - IRRF</t>
        </is>
      </c>
      <c r="B133" s="231" t="n">
        <v>-69</v>
      </c>
      <c r="C133" s="231" t="n">
        <v>-70</v>
      </c>
      <c r="D133" s="223" t="n">
        <v>0</v>
      </c>
      <c r="E133" s="231" t="n">
        <v>-140</v>
      </c>
      <c r="F133" s="231" t="n">
        <v>-70</v>
      </c>
      <c r="G133" s="231" t="n">
        <v>-35</v>
      </c>
      <c r="H133" s="231" t="n">
        <v>-50</v>
      </c>
      <c r="I133" s="231" t="n">
        <v>-187</v>
      </c>
      <c r="J133" s="231" t="n">
        <v>-414</v>
      </c>
      <c r="K133" s="223" t="n">
        <v>0</v>
      </c>
      <c r="L133" s="223" t="n">
        <v>0</v>
      </c>
      <c r="M133" s="223" t="n">
        <v>0</v>
      </c>
      <c r="N133" s="226" t="n">
        <v>-1035</v>
      </c>
    </row>
    <row r="134" ht="14.25" customHeight="1" thickBot="1">
      <c r="A134" s="227" t="inlineStr">
        <is>
          <t xml:space="preserve">      39.09 - Logística - Vale refeição</t>
        </is>
      </c>
      <c r="B134" s="226" t="n">
        <v>-1107</v>
      </c>
      <c r="C134" s="231" t="n">
        <v>-924</v>
      </c>
      <c r="D134" s="231" t="n">
        <v>-986</v>
      </c>
      <c r="E134" s="231" t="n">
        <v>-924</v>
      </c>
      <c r="F134" s="231" t="n">
        <v>-996</v>
      </c>
      <c r="G134" s="226" t="n">
        <v>-1207</v>
      </c>
      <c r="H134" s="231" t="n">
        <v>-877</v>
      </c>
      <c r="I134" s="226" t="n">
        <v>-1105</v>
      </c>
      <c r="J134" s="226" t="n">
        <v>-1191</v>
      </c>
      <c r="K134" s="223" t="n">
        <v>0</v>
      </c>
      <c r="L134" s="223" t="n">
        <v>0</v>
      </c>
      <c r="M134" s="223" t="n">
        <v>0</v>
      </c>
      <c r="N134" s="226" t="n">
        <v>-9317</v>
      </c>
    </row>
    <row r="135" ht="14.25" customHeight="1" thickBot="1">
      <c r="A135" s="227" t="inlineStr">
        <is>
          <t xml:space="preserve">      39.14 - Logística - Uniformes</t>
        </is>
      </c>
      <c r="B135" s="223" t="n">
        <v>0</v>
      </c>
      <c r="C135" s="223" t="n">
        <v>0</v>
      </c>
      <c r="D135" s="223" t="n">
        <v>0</v>
      </c>
      <c r="E135" s="223" t="n">
        <v>0</v>
      </c>
      <c r="F135" s="223" t="n">
        <v>0</v>
      </c>
      <c r="G135" s="231" t="n">
        <v>-500</v>
      </c>
      <c r="H135" s="223" t="n">
        <v>0</v>
      </c>
      <c r="I135" s="223" t="n">
        <v>0</v>
      </c>
      <c r="J135" s="223" t="n">
        <v>0</v>
      </c>
      <c r="K135" s="223" t="n">
        <v>0</v>
      </c>
      <c r="L135" s="223" t="n">
        <v>0</v>
      </c>
      <c r="M135" s="223" t="n">
        <v>0</v>
      </c>
      <c r="N135" s="231" t="n">
        <v>-500</v>
      </c>
    </row>
    <row r="136" ht="14.25" customHeight="1" thickBot="1">
      <c r="A136" s="227" t="inlineStr">
        <is>
          <t xml:space="preserve">      39.15 - Logística - Contribuição sindical</t>
        </is>
      </c>
      <c r="B136" s="231" t="n">
        <v>-126</v>
      </c>
      <c r="C136" s="231" t="n">
        <v>-154</v>
      </c>
      <c r="D136" s="231" t="n">
        <v>-166</v>
      </c>
      <c r="E136" s="231" t="n">
        <v>-126</v>
      </c>
      <c r="F136" s="231" t="n">
        <v>-126</v>
      </c>
      <c r="G136" s="231" t="n">
        <v>-126</v>
      </c>
      <c r="H136" s="231" t="n">
        <v>-126</v>
      </c>
      <c r="I136" s="231" t="n">
        <v>-97</v>
      </c>
      <c r="J136" s="231" t="n">
        <v>-141</v>
      </c>
      <c r="K136" s="223" t="n">
        <v>0</v>
      </c>
      <c r="L136" s="223" t="n">
        <v>0</v>
      </c>
      <c r="M136" s="223" t="n">
        <v>0</v>
      </c>
      <c r="N136" s="226" t="n">
        <v>-1188</v>
      </c>
    </row>
    <row r="137" ht="14.25" customHeight="1" thickBot="1">
      <c r="A137" s="227" t="inlineStr">
        <is>
          <t xml:space="preserve">      39.16 - Logística - Equipamentos de Proteção Individual</t>
        </is>
      </c>
      <c r="B137" s="231" t="n">
        <v>-45</v>
      </c>
      <c r="C137" s="223" t="n">
        <v>0</v>
      </c>
      <c r="D137" s="223" t="n">
        <v>0</v>
      </c>
      <c r="E137" s="223" t="n">
        <v>0</v>
      </c>
      <c r="F137" s="223" t="n">
        <v>0</v>
      </c>
      <c r="G137" s="223" t="n">
        <v>0</v>
      </c>
      <c r="H137" s="223" t="n">
        <v>0</v>
      </c>
      <c r="I137" s="223" t="n">
        <v>0</v>
      </c>
      <c r="J137" s="231" t="n">
        <v>-95</v>
      </c>
      <c r="K137" s="223" t="n">
        <v>0</v>
      </c>
      <c r="L137" s="223" t="n">
        <v>0</v>
      </c>
      <c r="M137" s="223" t="n">
        <v>0</v>
      </c>
      <c r="N137" s="231" t="n">
        <v>-140</v>
      </c>
    </row>
    <row r="138" ht="14.25" customHeight="1" thickBot="1">
      <c r="A138" s="227" t="inlineStr">
        <is>
          <t xml:space="preserve">      39.17 - Logística - Adiantamento de Salário</t>
        </is>
      </c>
      <c r="B138" s="226" t="n">
        <v>-2298</v>
      </c>
      <c r="C138" s="226" t="n">
        <v>-3324</v>
      </c>
      <c r="D138" s="226" t="n">
        <v>-3324</v>
      </c>
      <c r="E138" s="226" t="n">
        <v>-2535</v>
      </c>
      <c r="F138" s="226" t="n">
        <v>-2535</v>
      </c>
      <c r="G138" s="226" t="n">
        <v>-3318</v>
      </c>
      <c r="H138" s="231" t="n">
        <v>-789</v>
      </c>
      <c r="I138" s="226" t="n">
        <v>-2499</v>
      </c>
      <c r="J138" s="226" t="n">
        <v>-2824</v>
      </c>
      <c r="K138" s="223" t="n">
        <v>0</v>
      </c>
      <c r="L138" s="223" t="n">
        <v>0</v>
      </c>
      <c r="M138" s="223" t="n">
        <v>0</v>
      </c>
      <c r="N138" s="226" t="n">
        <v>-23446</v>
      </c>
    </row>
    <row r="139" ht="14.25" customHeight="1" thickBot="1">
      <c r="A139" s="222" t="inlineStr">
        <is>
          <t>[-] 40 - Despesas com Transporte - Logística</t>
        </is>
      </c>
      <c r="B139" s="226" t="n">
        <v>-34815</v>
      </c>
      <c r="C139" s="226" t="n">
        <v>-28326</v>
      </c>
      <c r="D139" s="226" t="n">
        <v>-45579</v>
      </c>
      <c r="E139" s="226" t="n">
        <v>-39795</v>
      </c>
      <c r="F139" s="226" t="n">
        <v>-35441</v>
      </c>
      <c r="G139" s="226" t="n">
        <v>-23166</v>
      </c>
      <c r="H139" s="226" t="n">
        <v>-24113</v>
      </c>
      <c r="I139" s="226" t="n">
        <v>-32842</v>
      </c>
      <c r="J139" s="226" t="n">
        <v>-21263</v>
      </c>
      <c r="K139" s="226" t="n">
        <v>-6578</v>
      </c>
      <c r="L139" s="223" t="n">
        <v>0</v>
      </c>
      <c r="M139" s="223" t="n">
        <v>0</v>
      </c>
      <c r="N139" s="226" t="n">
        <v>-291918</v>
      </c>
    </row>
    <row r="140" ht="14.25" customHeight="1" thickBot="1">
      <c r="A140" s="227" t="inlineStr">
        <is>
          <t xml:space="preserve">      40.01 - Logística - Combustível</t>
        </is>
      </c>
      <c r="B140" s="226" t="n">
        <v>-16843</v>
      </c>
      <c r="C140" s="226" t="n">
        <v>-10685</v>
      </c>
      <c r="D140" s="226" t="n">
        <v>-29685</v>
      </c>
      <c r="E140" s="226" t="n">
        <v>-19526</v>
      </c>
      <c r="F140" s="226" t="n">
        <v>-17199</v>
      </c>
      <c r="G140" s="226" t="n">
        <v>-15484</v>
      </c>
      <c r="H140" s="226" t="n">
        <v>-14897</v>
      </c>
      <c r="I140" s="226" t="n">
        <v>-23500</v>
      </c>
      <c r="J140" s="226" t="n">
        <v>-11372</v>
      </c>
      <c r="K140" s="226" t="n">
        <v>-6578</v>
      </c>
      <c r="L140" s="223" t="n">
        <v>0</v>
      </c>
      <c r="M140" s="223" t="n">
        <v>0</v>
      </c>
      <c r="N140" s="226" t="n">
        <v>-165769</v>
      </c>
    </row>
    <row r="141" ht="14.25" customHeight="1" thickBot="1">
      <c r="A141" s="227" t="inlineStr">
        <is>
          <t xml:space="preserve">      40.02 - Logística - Manutenção</t>
        </is>
      </c>
      <c r="B141" s="226" t="n">
        <v>-5312</v>
      </c>
      <c r="C141" s="226" t="n">
        <v>-7135</v>
      </c>
      <c r="D141" s="226" t="n">
        <v>-6257</v>
      </c>
      <c r="E141" s="226" t="n">
        <v>-10470</v>
      </c>
      <c r="F141" s="226" t="n">
        <v>-5835</v>
      </c>
      <c r="G141" s="226" t="n">
        <v>-3932</v>
      </c>
      <c r="H141" s="226" t="n">
        <v>-4339</v>
      </c>
      <c r="I141" s="226" t="n">
        <v>-6030</v>
      </c>
      <c r="J141" s="226" t="n">
        <v>-4273</v>
      </c>
      <c r="K141" s="223" t="n">
        <v>0</v>
      </c>
      <c r="L141" s="223" t="n">
        <v>0</v>
      </c>
      <c r="M141" s="223" t="n">
        <v>0</v>
      </c>
      <c r="N141" s="226" t="n">
        <v>-53583</v>
      </c>
    </row>
    <row r="142" ht="14.25" customHeight="1" thickBot="1">
      <c r="A142" s="227" t="inlineStr">
        <is>
          <t xml:space="preserve">      40.03 - Logística - IPVA</t>
        </is>
      </c>
      <c r="B142" s="226" t="n">
        <v>-7499</v>
      </c>
      <c r="C142" s="223" t="n">
        <v>0</v>
      </c>
      <c r="D142" s="223" t="n">
        <v>0</v>
      </c>
      <c r="E142" s="223" t="n">
        <v>0</v>
      </c>
      <c r="F142" s="223" t="n">
        <v>0</v>
      </c>
      <c r="G142" s="223" t="n">
        <v>0</v>
      </c>
      <c r="H142" s="223" t="n">
        <v>0</v>
      </c>
      <c r="I142" s="223" t="n">
        <v>0</v>
      </c>
      <c r="J142" s="223" t="n">
        <v>0</v>
      </c>
      <c r="K142" s="223" t="n">
        <v>0</v>
      </c>
      <c r="L142" s="223" t="n">
        <v>0</v>
      </c>
      <c r="M142" s="223" t="n">
        <v>0</v>
      </c>
      <c r="N142" s="226" t="n">
        <v>-7499</v>
      </c>
    </row>
    <row r="143" ht="14.25" customHeight="1" thickBot="1">
      <c r="A143" s="227" t="inlineStr">
        <is>
          <t xml:space="preserve">      40.04 - Logística - Seguro</t>
        </is>
      </c>
      <c r="B143" s="226" t="n">
        <v>-1614</v>
      </c>
      <c r="C143" s="226" t="n">
        <v>-6615</v>
      </c>
      <c r="D143" s="226" t="n">
        <v>-6647</v>
      </c>
      <c r="E143" s="226" t="n">
        <v>-6567</v>
      </c>
      <c r="F143" s="226" t="n">
        <v>-9401</v>
      </c>
      <c r="G143" s="231" t="n">
        <v>-138</v>
      </c>
      <c r="H143" s="226" t="n">
        <v>-1659</v>
      </c>
      <c r="I143" s="231" t="n">
        <v>-187</v>
      </c>
      <c r="J143" s="226" t="n">
        <v>-2297</v>
      </c>
      <c r="K143" s="223" t="n">
        <v>0</v>
      </c>
      <c r="L143" s="223" t="n">
        <v>0</v>
      </c>
      <c r="M143" s="223" t="n">
        <v>0</v>
      </c>
      <c r="N143" s="226" t="n">
        <v>-35125</v>
      </c>
    </row>
    <row r="144" ht="14.25" customHeight="1" thickBot="1">
      <c r="A144" s="227" t="inlineStr">
        <is>
          <t xml:space="preserve">      40.05 - Logística - Estacionamento</t>
        </is>
      </c>
      <c r="B144" s="223" t="n">
        <v>0</v>
      </c>
      <c r="C144" s="223" t="n">
        <v>0</v>
      </c>
      <c r="D144" s="223" t="n">
        <v>0</v>
      </c>
      <c r="E144" s="223" t="n">
        <v>0</v>
      </c>
      <c r="F144" s="231" t="n">
        <v>-4</v>
      </c>
      <c r="G144" s="223" t="n">
        <v>0</v>
      </c>
      <c r="H144" s="223" t="n">
        <v>0</v>
      </c>
      <c r="I144" s="223" t="n">
        <v>0</v>
      </c>
      <c r="J144" s="223" t="n">
        <v>0</v>
      </c>
      <c r="K144" s="223" t="n">
        <v>0</v>
      </c>
      <c r="L144" s="223" t="n">
        <v>0</v>
      </c>
      <c r="M144" s="223" t="n">
        <v>0</v>
      </c>
      <c r="N144" s="231" t="n">
        <v>-4</v>
      </c>
    </row>
    <row r="145" ht="14.25" customHeight="1" thickBot="1">
      <c r="A145" s="227" t="inlineStr">
        <is>
          <t xml:space="preserve">      40.06 - Logística - Multas</t>
        </is>
      </c>
      <c r="B145" s="231" t="n">
        <v>-156</v>
      </c>
      <c r="C145" s="231" t="n">
        <v>-104</v>
      </c>
      <c r="D145" s="223" t="n">
        <v>0</v>
      </c>
      <c r="E145" s="223" t="n">
        <v>0</v>
      </c>
      <c r="F145" s="231" t="n">
        <v>-189</v>
      </c>
      <c r="G145" s="231" t="n">
        <v>-138</v>
      </c>
      <c r="H145" s="223" t="n">
        <v>0</v>
      </c>
      <c r="I145" s="231" t="n">
        <v>-104</v>
      </c>
      <c r="J145" s="223" t="n">
        <v>0</v>
      </c>
      <c r="K145" s="223" t="n">
        <v>0</v>
      </c>
      <c r="L145" s="223" t="n">
        <v>0</v>
      </c>
      <c r="M145" s="223" t="n">
        <v>0</v>
      </c>
      <c r="N145" s="231" t="n">
        <v>-691</v>
      </c>
    </row>
    <row r="146" ht="14.25" customHeight="1" thickBot="1">
      <c r="A146" s="227" t="inlineStr">
        <is>
          <t xml:space="preserve">      40.07 - Logística - Pedágio</t>
        </is>
      </c>
      <c r="B146" s="226" t="n">
        <v>-2615</v>
      </c>
      <c r="C146" s="226" t="n">
        <v>-3239</v>
      </c>
      <c r="D146" s="226" t="n">
        <v>-2990</v>
      </c>
      <c r="E146" s="226" t="n">
        <v>-3232</v>
      </c>
      <c r="F146" s="226" t="n">
        <v>-2813</v>
      </c>
      <c r="G146" s="226" t="n">
        <v>-3474</v>
      </c>
      <c r="H146" s="226" t="n">
        <v>-3218</v>
      </c>
      <c r="I146" s="226" t="n">
        <v>-3021</v>
      </c>
      <c r="J146" s="226" t="n">
        <v>-3321</v>
      </c>
      <c r="K146" s="223" t="n">
        <v>0</v>
      </c>
      <c r="L146" s="223" t="n">
        <v>0</v>
      </c>
      <c r="M146" s="223" t="n">
        <v>0</v>
      </c>
      <c r="N146" s="226" t="n">
        <v>-27923</v>
      </c>
    </row>
    <row r="147" ht="14.25" customHeight="1" thickBot="1">
      <c r="A147" s="227" t="inlineStr">
        <is>
          <t xml:space="preserve">      40.08 - Fretes e Transportadoras</t>
        </is>
      </c>
      <c r="B147" s="223" t="n">
        <v>0</v>
      </c>
      <c r="C147" s="231" t="n">
        <v>-548</v>
      </c>
      <c r="D147" s="223" t="n">
        <v>0</v>
      </c>
      <c r="E147" s="223" t="n">
        <v>0</v>
      </c>
      <c r="F147" s="223" t="n">
        <v>0</v>
      </c>
      <c r="G147" s="223" t="n">
        <v>0</v>
      </c>
      <c r="H147" s="223" t="n">
        <v>0</v>
      </c>
      <c r="I147" s="223" t="n">
        <v>0</v>
      </c>
      <c r="J147" s="223" t="n">
        <v>0</v>
      </c>
      <c r="K147" s="223" t="n">
        <v>0</v>
      </c>
      <c r="L147" s="223" t="n">
        <v>0</v>
      </c>
      <c r="M147" s="223" t="n">
        <v>0</v>
      </c>
      <c r="N147" s="231" t="n">
        <v>-548</v>
      </c>
    </row>
    <row r="148" ht="14.25" customHeight="1" thickBot="1">
      <c r="A148" s="227" t="inlineStr">
        <is>
          <t xml:space="preserve">      40.09 - Logística - Licenciamento</t>
        </is>
      </c>
      <c r="B148" s="231" t="n">
        <v>-776</v>
      </c>
      <c r="C148" s="223" t="n">
        <v>0</v>
      </c>
      <c r="D148" s="223" t="n">
        <v>0</v>
      </c>
      <c r="E148" s="223" t="n">
        <v>0</v>
      </c>
      <c r="F148" s="223" t="n">
        <v>0</v>
      </c>
      <c r="G148" s="223" t="n">
        <v>0</v>
      </c>
      <c r="H148" s="223" t="n">
        <v>0</v>
      </c>
      <c r="I148" s="223" t="n">
        <v>0</v>
      </c>
      <c r="J148" s="223" t="n">
        <v>0</v>
      </c>
      <c r="K148" s="223" t="n">
        <v>0</v>
      </c>
      <c r="L148" s="223" t="n">
        <v>0</v>
      </c>
      <c r="M148" s="223" t="n">
        <v>0</v>
      </c>
      <c r="N148" s="231" t="n">
        <v>-776</v>
      </c>
    </row>
    <row r="149" ht="14.25" customHeight="1" thickBot="1">
      <c r="A149" s="228" t="inlineStr">
        <is>
          <t>( = ) Resultado Antes do Resultado Financeiro e dos Tributos (EBIT)</t>
        </is>
      </c>
      <c r="B149" s="229" t="n">
        <v>102243</v>
      </c>
      <c r="C149" s="229" t="n">
        <v>36780</v>
      </c>
      <c r="D149" s="229" t="n">
        <v>294560</v>
      </c>
      <c r="E149" s="229" t="n">
        <v>226449</v>
      </c>
      <c r="F149" s="229" t="n">
        <v>282460</v>
      </c>
      <c r="G149" s="229" t="n">
        <v>313076</v>
      </c>
      <c r="H149" s="229" t="n">
        <v>254958</v>
      </c>
      <c r="I149" s="229" t="n">
        <v>366459</v>
      </c>
      <c r="J149" s="229" t="n">
        <v>231437</v>
      </c>
      <c r="K149" s="229" t="n">
        <v>240803</v>
      </c>
      <c r="L149" s="277" t="n">
        <v>0</v>
      </c>
      <c r="M149" s="277" t="n">
        <v>0</v>
      </c>
      <c r="N149" s="229" t="n">
        <v>2349225</v>
      </c>
    </row>
    <row r="150" ht="14.25" customHeight="1" thickBot="1">
      <c r="A150" s="228" t="inlineStr">
        <is>
          <t>Resultado Antes do Resultado Financeiro e dos Tributos (EBIT) ( % )</t>
        </is>
      </c>
      <c r="B150" s="230" t="n">
        <v>0.08</v>
      </c>
      <c r="C150" s="230" t="n">
        <v>0.03</v>
      </c>
      <c r="D150" s="230" t="n">
        <v>0.23</v>
      </c>
      <c r="E150" s="230" t="n">
        <v>0.19</v>
      </c>
      <c r="F150" s="230" t="n">
        <v>0.21</v>
      </c>
      <c r="G150" s="230" t="n">
        <v>0.23</v>
      </c>
      <c r="H150" s="230" t="n">
        <v>0.19</v>
      </c>
      <c r="I150" s="230" t="n">
        <v>0.24</v>
      </c>
      <c r="J150" s="230" t="n">
        <v>0.18</v>
      </c>
      <c r="K150" s="230" t="n">
        <v>0.88</v>
      </c>
      <c r="L150" s="277" t="inlineStr">
        <is>
          <t>%</t>
        </is>
      </c>
      <c r="M150" s="277" t="inlineStr">
        <is>
          <t>%</t>
        </is>
      </c>
      <c r="N150" s="230" t="n">
        <v>0.2</v>
      </c>
    </row>
    <row r="151" ht="14.25" customHeight="1" thickBot="1">
      <c r="A151" s="221" t="inlineStr">
        <is>
          <t>Resultado Financeiro</t>
        </is>
      </c>
      <c r="B151" s="276" t="n">
        <v>0</v>
      </c>
      <c r="C151" s="276" t="n">
        <v>0</v>
      </c>
      <c r="D151" s="276" t="n">
        <v>0</v>
      </c>
      <c r="E151" s="285" t="n">
        <v>-605</v>
      </c>
      <c r="F151" s="276" t="n">
        <v>0</v>
      </c>
      <c r="G151" s="276" t="n">
        <v>0</v>
      </c>
      <c r="H151" s="276" t="n">
        <v>0</v>
      </c>
      <c r="I151" s="276" t="n">
        <v>0</v>
      </c>
      <c r="J151" s="276" t="n">
        <v>0</v>
      </c>
      <c r="K151" s="276" t="n">
        <v>0</v>
      </c>
      <c r="L151" s="276" t="n">
        <v>0</v>
      </c>
      <c r="M151" s="276" t="n">
        <v>0</v>
      </c>
      <c r="N151" s="285" t="n">
        <v>-605</v>
      </c>
    </row>
    <row r="152" ht="14.25" customHeight="1" thickBot="1">
      <c r="A152" s="222" t="inlineStr">
        <is>
          <t>[-] 48 - Despesas financeiras</t>
        </is>
      </c>
      <c r="B152" s="223" t="n">
        <v>0</v>
      </c>
      <c r="C152" s="223" t="n">
        <v>0</v>
      </c>
      <c r="D152" s="223" t="n">
        <v>0</v>
      </c>
      <c r="E152" s="231" t="n">
        <v>-605</v>
      </c>
      <c r="F152" s="223" t="n">
        <v>0</v>
      </c>
      <c r="G152" s="223" t="n">
        <v>0</v>
      </c>
      <c r="H152" s="223" t="n">
        <v>0</v>
      </c>
      <c r="I152" s="223" t="n">
        <v>0</v>
      </c>
      <c r="J152" s="223" t="n">
        <v>0</v>
      </c>
      <c r="K152" s="223" t="n">
        <v>0</v>
      </c>
      <c r="L152" s="223" t="n">
        <v>0</v>
      </c>
      <c r="M152" s="223" t="n">
        <v>0</v>
      </c>
      <c r="N152" s="231" t="n">
        <v>-605</v>
      </c>
    </row>
    <row r="153" ht="14.25" customHeight="1" thickBot="1">
      <c r="A153" s="227" t="inlineStr">
        <is>
          <t xml:space="preserve">      48.01 - Juros pagos</t>
        </is>
      </c>
      <c r="B153" s="223" t="n">
        <v>0</v>
      </c>
      <c r="C153" s="223" t="n">
        <v>0</v>
      </c>
      <c r="D153" s="223" t="n">
        <v>0</v>
      </c>
      <c r="E153" s="231" t="n">
        <v>-605</v>
      </c>
      <c r="F153" s="223" t="n">
        <v>0</v>
      </c>
      <c r="G153" s="223" t="n">
        <v>0</v>
      </c>
      <c r="H153" s="223" t="n">
        <v>0</v>
      </c>
      <c r="I153" s="223" t="n">
        <v>0</v>
      </c>
      <c r="J153" s="223" t="n">
        <v>0</v>
      </c>
      <c r="K153" s="223" t="n">
        <v>0</v>
      </c>
      <c r="L153" s="223" t="n">
        <v>0</v>
      </c>
      <c r="M153" s="223" t="n">
        <v>0</v>
      </c>
      <c r="N153" s="231" t="n">
        <v>-605</v>
      </c>
    </row>
    <row r="154" ht="14.25" customHeight="1" thickBot="1">
      <c r="A154" s="228" t="inlineStr">
        <is>
          <t>( = ) Resultado Antes dos Tributos sobre o Lucro (EBT)</t>
        </is>
      </c>
      <c r="B154" s="229" t="n">
        <v>102243</v>
      </c>
      <c r="C154" s="229" t="n">
        <v>36780</v>
      </c>
      <c r="D154" s="229" t="n">
        <v>294560</v>
      </c>
      <c r="E154" s="229" t="n">
        <v>225844</v>
      </c>
      <c r="F154" s="229" t="n">
        <v>282460</v>
      </c>
      <c r="G154" s="229" t="n">
        <v>313076</v>
      </c>
      <c r="H154" s="229" t="n">
        <v>254958</v>
      </c>
      <c r="I154" s="229" t="n">
        <v>366459</v>
      </c>
      <c r="J154" s="229" t="n">
        <v>231437</v>
      </c>
      <c r="K154" s="229" t="n">
        <v>240803</v>
      </c>
      <c r="L154" s="277" t="n">
        <v>0</v>
      </c>
      <c r="M154" s="277" t="n">
        <v>0</v>
      </c>
      <c r="N154" s="229" t="n">
        <v>2348620</v>
      </c>
    </row>
    <row r="155" ht="14.25" customHeight="1" thickBot="1">
      <c r="A155" s="228" t="inlineStr">
        <is>
          <t>Resultado Antes dos Tributos sobre o Lucro (EBT) ( % )</t>
        </is>
      </c>
      <c r="B155" s="230" t="n">
        <v>0.08</v>
      </c>
      <c r="C155" s="230" t="n">
        <v>0.03</v>
      </c>
      <c r="D155" s="230" t="n">
        <v>0.23</v>
      </c>
      <c r="E155" s="230" t="n">
        <v>0.19</v>
      </c>
      <c r="F155" s="230" t="n">
        <v>0.21</v>
      </c>
      <c r="G155" s="230" t="n">
        <v>0.23</v>
      </c>
      <c r="H155" s="230" t="n">
        <v>0.19</v>
      </c>
      <c r="I155" s="230" t="n">
        <v>0.24</v>
      </c>
      <c r="J155" s="230" t="n">
        <v>0.18</v>
      </c>
      <c r="K155" s="230" t="n">
        <v>0.88</v>
      </c>
      <c r="L155" s="277" t="inlineStr">
        <is>
          <t>%</t>
        </is>
      </c>
      <c r="M155" s="277" t="inlineStr">
        <is>
          <t>%</t>
        </is>
      </c>
      <c r="N155" s="230" t="n">
        <v>0.2</v>
      </c>
    </row>
    <row r="156" ht="14.25" customHeight="1" thickBot="1">
      <c r="A156" s="221" t="inlineStr">
        <is>
          <t>Imposto de Renda e Contribuição Social sobre o Lucro</t>
        </is>
      </c>
      <c r="B156" s="225" t="n">
        <v>-91757</v>
      </c>
      <c r="C156" s="276" t="n">
        <v>0</v>
      </c>
      <c r="D156" s="276" t="n">
        <v>0</v>
      </c>
      <c r="E156" s="225" t="n">
        <v>-94127</v>
      </c>
      <c r="F156" s="276" t="n">
        <v>0</v>
      </c>
      <c r="G156" s="276" t="n">
        <v>0</v>
      </c>
      <c r="H156" s="225" t="n">
        <v>-102366</v>
      </c>
      <c r="I156" s="276" t="n">
        <v>0</v>
      </c>
      <c r="J156" s="276" t="n">
        <v>0</v>
      </c>
      <c r="K156" s="276" t="n">
        <v>0</v>
      </c>
      <c r="L156" s="276" t="n">
        <v>0</v>
      </c>
      <c r="M156" s="276" t="n">
        <v>0</v>
      </c>
      <c r="N156" s="225" t="n">
        <v>-288250</v>
      </c>
    </row>
    <row r="157" ht="14.25" customHeight="1" thickBot="1">
      <c r="A157" s="222" t="inlineStr">
        <is>
          <t>[-] 49 - Imposto de Renda e Contribuição Social sobre o Lucro</t>
        </is>
      </c>
      <c r="B157" s="226" t="n">
        <v>-91757</v>
      </c>
      <c r="C157" s="223" t="n">
        <v>0</v>
      </c>
      <c r="D157" s="223" t="n">
        <v>0</v>
      </c>
      <c r="E157" s="226" t="n">
        <v>-94127</v>
      </c>
      <c r="F157" s="223" t="n">
        <v>0</v>
      </c>
      <c r="G157" s="223" t="n">
        <v>0</v>
      </c>
      <c r="H157" s="226" t="n">
        <v>-102366</v>
      </c>
      <c r="I157" s="223" t="n">
        <v>0</v>
      </c>
      <c r="J157" s="223" t="n">
        <v>0</v>
      </c>
      <c r="K157" s="223" t="n">
        <v>0</v>
      </c>
      <c r="L157" s="223" t="n">
        <v>0</v>
      </c>
      <c r="M157" s="223" t="n">
        <v>0</v>
      </c>
      <c r="N157" s="226" t="n">
        <v>-288250</v>
      </c>
    </row>
    <row r="158" ht="14.25" customHeight="1" thickBot="1">
      <c r="A158" s="227" t="inlineStr">
        <is>
          <t xml:space="preserve">      49.01 - IRPJ</t>
        </is>
      </c>
      <c r="B158" s="226" t="n">
        <v>-57479</v>
      </c>
      <c r="C158" s="223" t="n">
        <v>0</v>
      </c>
      <c r="D158" s="223" t="n">
        <v>0</v>
      </c>
      <c r="E158" s="226" t="n">
        <v>-59018</v>
      </c>
      <c r="F158" s="223" t="n">
        <v>0</v>
      </c>
      <c r="G158" s="223" t="n">
        <v>0</v>
      </c>
      <c r="H158" s="226" t="n">
        <v>-64368</v>
      </c>
      <c r="I158" s="223" t="n">
        <v>0</v>
      </c>
      <c r="J158" s="223" t="n">
        <v>0</v>
      </c>
      <c r="K158" s="223" t="n">
        <v>0</v>
      </c>
      <c r="L158" s="223" t="n">
        <v>0</v>
      </c>
      <c r="M158" s="223" t="n">
        <v>0</v>
      </c>
      <c r="N158" s="226" t="n">
        <v>-180865</v>
      </c>
    </row>
    <row r="159" ht="14.25" customHeight="1" thickBot="1">
      <c r="A159" s="227" t="inlineStr">
        <is>
          <t xml:space="preserve">      49.02 - CSLL</t>
        </is>
      </c>
      <c r="B159" s="226" t="n">
        <v>-34278</v>
      </c>
      <c r="C159" s="223" t="n">
        <v>0</v>
      </c>
      <c r="D159" s="223" t="n">
        <v>0</v>
      </c>
      <c r="E159" s="226" t="n">
        <v>-35109</v>
      </c>
      <c r="F159" s="223" t="n">
        <v>0</v>
      </c>
      <c r="G159" s="223" t="n">
        <v>0</v>
      </c>
      <c r="H159" s="226" t="n">
        <v>-37998</v>
      </c>
      <c r="I159" s="223" t="n">
        <v>0</v>
      </c>
      <c r="J159" s="223" t="n">
        <v>0</v>
      </c>
      <c r="K159" s="223" t="n">
        <v>0</v>
      </c>
      <c r="L159" s="223" t="n">
        <v>0</v>
      </c>
      <c r="M159" s="223" t="n">
        <v>0</v>
      </c>
      <c r="N159" s="226" t="n">
        <v>-107385</v>
      </c>
    </row>
    <row r="160" ht="14.25" customHeight="1" thickBot="1">
      <c r="A160" s="228" t="inlineStr">
        <is>
          <t>( = ) Lucro Líquido</t>
        </is>
      </c>
      <c r="B160" s="229" t="n">
        <v>10486</v>
      </c>
      <c r="C160" s="229" t="n">
        <v>36780</v>
      </c>
      <c r="D160" s="229" t="n">
        <v>294560</v>
      </c>
      <c r="E160" s="229" t="n">
        <v>131717</v>
      </c>
      <c r="F160" s="229" t="n">
        <v>282460</v>
      </c>
      <c r="G160" s="229" t="n">
        <v>313076</v>
      </c>
      <c r="H160" s="229" t="n">
        <v>152592</v>
      </c>
      <c r="I160" s="229" t="n">
        <v>366459</v>
      </c>
      <c r="J160" s="229" t="n">
        <v>231437</v>
      </c>
      <c r="K160" s="229" t="n">
        <v>240803</v>
      </c>
      <c r="L160" s="277" t="n">
        <v>0</v>
      </c>
      <c r="M160" s="277" t="n">
        <v>0</v>
      </c>
      <c r="N160" s="229" t="n">
        <v>2060370</v>
      </c>
    </row>
    <row r="161" ht="14.25" customHeight="1" thickBot="1">
      <c r="A161" s="228" t="inlineStr">
        <is>
          <t>Lucro Líquido ( % )</t>
        </is>
      </c>
      <c r="B161" s="230" t="n">
        <v>0</v>
      </c>
      <c r="C161" s="230" t="n">
        <v>0.03</v>
      </c>
      <c r="D161" s="230" t="n">
        <v>0.23</v>
      </c>
      <c r="E161" s="230" t="n">
        <v>0.11</v>
      </c>
      <c r="F161" s="230" t="n">
        <v>0.21</v>
      </c>
      <c r="G161" s="230" t="n">
        <v>0.23</v>
      </c>
      <c r="H161" s="230" t="n">
        <v>0.11</v>
      </c>
      <c r="I161" s="230" t="n">
        <v>0.24</v>
      </c>
      <c r="J161" s="230" t="n">
        <v>0.18</v>
      </c>
      <c r="K161" s="230" t="n">
        <v>0.88</v>
      </c>
      <c r="L161" s="277" t="inlineStr">
        <is>
          <t>%</t>
        </is>
      </c>
      <c r="M161" s="277" t="inlineStr">
        <is>
          <t>%</t>
        </is>
      </c>
      <c r="N161" s="230" t="n">
        <v>0.17</v>
      </c>
    </row>
    <row r="162" ht="14.25" customHeight="1" thickBot="1">
      <c r="A162" s="221" t="inlineStr">
        <is>
          <t>Variações de caixa não operacionais</t>
        </is>
      </c>
      <c r="B162" s="225" t="n">
        <v>-59882</v>
      </c>
      <c r="C162" s="225" t="n">
        <v>-58065</v>
      </c>
      <c r="D162" s="225" t="n">
        <v>-125141</v>
      </c>
      <c r="E162" s="225" t="n">
        <v>-63351</v>
      </c>
      <c r="F162" s="225" t="n">
        <v>-112543</v>
      </c>
      <c r="G162" s="225" t="n">
        <v>-96700</v>
      </c>
      <c r="H162" s="225" t="n">
        <v>-97947</v>
      </c>
      <c r="I162" s="225" t="n">
        <v>-93070</v>
      </c>
      <c r="J162" s="225" t="n">
        <v>-90342</v>
      </c>
      <c r="K162" s="225" t="n">
        <v>-5818</v>
      </c>
      <c r="L162" s="276" t="n">
        <v>0</v>
      </c>
      <c r="M162" s="276" t="n">
        <v>0</v>
      </c>
      <c r="N162" s="225" t="n">
        <v>-802859</v>
      </c>
    </row>
    <row r="163" ht="14.25" customHeight="1" thickBot="1">
      <c r="A163" s="222" t="inlineStr">
        <is>
          <t>[-] 50 - Atividades de investimento</t>
        </is>
      </c>
      <c r="B163" s="226" t="n">
        <v>-16118</v>
      </c>
      <c r="C163" s="226" t="n">
        <v>-13498</v>
      </c>
      <c r="D163" s="226" t="n">
        <v>-32354</v>
      </c>
      <c r="E163" s="226" t="n">
        <v>-18791</v>
      </c>
      <c r="F163" s="226" t="n">
        <v>-41851</v>
      </c>
      <c r="G163" s="226" t="n">
        <v>-51419</v>
      </c>
      <c r="H163" s="226" t="n">
        <v>-52357</v>
      </c>
      <c r="I163" s="226" t="n">
        <v>-52081</v>
      </c>
      <c r="J163" s="226" t="n">
        <v>-33809</v>
      </c>
      <c r="K163" s="226" t="n">
        <v>-5818</v>
      </c>
      <c r="L163" s="223" t="n">
        <v>0</v>
      </c>
      <c r="M163" s="223" t="n">
        <v>0</v>
      </c>
      <c r="N163" s="226" t="n">
        <v>-318096</v>
      </c>
    </row>
    <row r="164" ht="14.25" customHeight="1" thickBot="1">
      <c r="A164" s="227" t="inlineStr">
        <is>
          <t xml:space="preserve">      50.01 - Compra de máquinas e equipamentos</t>
        </is>
      </c>
      <c r="B164" s="226" t="n">
        <v>-7500</v>
      </c>
      <c r="C164" s="226" t="n">
        <v>-7500</v>
      </c>
      <c r="D164" s="226" t="n">
        <v>-7500</v>
      </c>
      <c r="E164" s="226" t="n">
        <v>-9873</v>
      </c>
      <c r="F164" s="226" t="n">
        <v>-11310</v>
      </c>
      <c r="G164" s="226" t="n">
        <v>-3035</v>
      </c>
      <c r="H164" s="226" t="n">
        <v>-17796</v>
      </c>
      <c r="I164" s="226" t="n">
        <v>-4917</v>
      </c>
      <c r="J164" s="226" t="n">
        <v>-2139</v>
      </c>
      <c r="K164" s="223" t="n">
        <v>0</v>
      </c>
      <c r="L164" s="223" t="n">
        <v>0</v>
      </c>
      <c r="M164" s="223" t="n">
        <v>0</v>
      </c>
      <c r="N164" s="226" t="n">
        <v>-71570</v>
      </c>
    </row>
    <row r="165" ht="14.25" customHeight="1" thickBot="1">
      <c r="A165" s="227" t="inlineStr">
        <is>
          <t xml:space="preserve">      50.02 - Compra de veículos</t>
        </is>
      </c>
      <c r="B165" s="226" t="n">
        <v>-5818</v>
      </c>
      <c r="C165" s="226" t="n">
        <v>-5818</v>
      </c>
      <c r="D165" s="226" t="n">
        <v>-5818</v>
      </c>
      <c r="E165" s="226" t="n">
        <v>-5818</v>
      </c>
      <c r="F165" s="226" t="n">
        <v>-5818</v>
      </c>
      <c r="G165" s="226" t="n">
        <v>-5818</v>
      </c>
      <c r="H165" s="226" t="n">
        <v>-5818</v>
      </c>
      <c r="I165" s="226" t="n">
        <v>-5818</v>
      </c>
      <c r="J165" s="226" t="n">
        <v>-5818</v>
      </c>
      <c r="K165" s="226" t="n">
        <v>-5818</v>
      </c>
      <c r="L165" s="223" t="n">
        <v>0</v>
      </c>
      <c r="M165" s="223" t="n">
        <v>0</v>
      </c>
      <c r="N165" s="226" t="n">
        <v>-58180</v>
      </c>
    </row>
    <row r="166" ht="14.25" customHeight="1" thickBot="1">
      <c r="A166" s="227" t="inlineStr">
        <is>
          <t xml:space="preserve">      50.03 - Compra de mobiliário</t>
        </is>
      </c>
      <c r="B166" s="223" t="n">
        <v>0</v>
      </c>
      <c r="C166" s="223" t="n">
        <v>0</v>
      </c>
      <c r="D166" s="231" t="n">
        <v>-689</v>
      </c>
      <c r="E166" s="223" t="n">
        <v>0</v>
      </c>
      <c r="F166" s="223" t="n">
        <v>0</v>
      </c>
      <c r="G166" s="226" t="n">
        <v>-2600</v>
      </c>
      <c r="H166" s="223" t="n">
        <v>0</v>
      </c>
      <c r="I166" s="223" t="n">
        <v>0</v>
      </c>
      <c r="J166" s="223" t="n">
        <v>0</v>
      </c>
      <c r="K166" s="223" t="n">
        <v>0</v>
      </c>
      <c r="L166" s="223" t="n">
        <v>0</v>
      </c>
      <c r="M166" s="223" t="n">
        <v>0</v>
      </c>
      <c r="N166" s="226" t="n">
        <v>-3289</v>
      </c>
    </row>
    <row r="167" ht="14.25" customHeight="1" thickBot="1">
      <c r="A167" s="227" t="inlineStr">
        <is>
          <t xml:space="preserve">      50.04 - Investimentos em infra-estrutura</t>
        </is>
      </c>
      <c r="B167" s="226" t="n">
        <v>-2800</v>
      </c>
      <c r="C167" s="231" t="n">
        <v>-180</v>
      </c>
      <c r="D167" s="226" t="n">
        <v>-18347</v>
      </c>
      <c r="E167" s="226" t="n">
        <v>-3100</v>
      </c>
      <c r="F167" s="226" t="n">
        <v>-24723</v>
      </c>
      <c r="G167" s="226" t="n">
        <v>-39966</v>
      </c>
      <c r="H167" s="226" t="n">
        <v>-28743</v>
      </c>
      <c r="I167" s="226" t="n">
        <v>-41346</v>
      </c>
      <c r="J167" s="226" t="n">
        <v>-25852</v>
      </c>
      <c r="K167" s="223" t="n">
        <v>0</v>
      </c>
      <c r="L167" s="223" t="n">
        <v>0</v>
      </c>
      <c r="M167" s="223" t="n">
        <v>0</v>
      </c>
      <c r="N167" s="226" t="n">
        <v>-185057</v>
      </c>
    </row>
    <row r="168" ht="14.25" customHeight="1" thickBot="1">
      <c r="A168" s="222" t="inlineStr">
        <is>
          <t>[-] 51 - Atividades de financiamento</t>
        </is>
      </c>
      <c r="B168" s="226" t="n">
        <v>-5455</v>
      </c>
      <c r="C168" s="226" t="n">
        <v>-6155</v>
      </c>
      <c r="D168" s="226" t="n">
        <v>-35081</v>
      </c>
      <c r="E168" s="226" t="n">
        <v>-5455</v>
      </c>
      <c r="F168" s="226" t="n">
        <v>-18805</v>
      </c>
      <c r="G168" s="226" t="n">
        <v>-2389</v>
      </c>
      <c r="H168" s="226" t="n">
        <v>-6050</v>
      </c>
      <c r="I168" s="226" t="n">
        <v>-9944</v>
      </c>
      <c r="J168" s="226" t="n">
        <v>-6954</v>
      </c>
      <c r="K168" s="223" t="n">
        <v>0</v>
      </c>
      <c r="L168" s="223" t="n">
        <v>0</v>
      </c>
      <c r="M168" s="223" t="n">
        <v>0</v>
      </c>
      <c r="N168" s="226" t="n">
        <v>-96288</v>
      </c>
    </row>
    <row r="169" ht="14.25" customHeight="1" thickBot="1">
      <c r="A169" s="227" t="inlineStr">
        <is>
          <t xml:space="preserve">      51.02 - Pagamento de empréstimo</t>
        </is>
      </c>
      <c r="B169" s="226" t="n">
        <v>-6155</v>
      </c>
      <c r="C169" s="226" t="n">
        <v>-6155</v>
      </c>
      <c r="D169" s="226" t="n">
        <v>-6155</v>
      </c>
      <c r="E169" s="226" t="n">
        <v>-6155</v>
      </c>
      <c r="F169" s="226" t="n">
        <v>-6155</v>
      </c>
      <c r="G169" s="226" t="n">
        <v>-3089</v>
      </c>
      <c r="H169" s="223" t="n">
        <v>0</v>
      </c>
      <c r="I169" s="223" t="n">
        <v>0</v>
      </c>
      <c r="J169" s="223" t="n">
        <v>0</v>
      </c>
      <c r="K169" s="223" t="n">
        <v>0</v>
      </c>
      <c r="L169" s="223" t="n">
        <v>0</v>
      </c>
      <c r="M169" s="223" t="n">
        <v>0</v>
      </c>
      <c r="N169" s="226" t="n">
        <v>-33864</v>
      </c>
    </row>
    <row r="170" ht="14.25" customHeight="1" thickBot="1">
      <c r="A170" s="227" t="inlineStr">
        <is>
          <t xml:space="preserve">      51.07 - Recebimento de empréstimos a colaboradores</t>
        </is>
      </c>
      <c r="B170" s="223" t="n">
        <v>700</v>
      </c>
      <c r="C170" s="223" t="n">
        <v>0</v>
      </c>
      <c r="D170" s="224" t="n">
        <v>1400</v>
      </c>
      <c r="E170" s="223" t="n">
        <v>700</v>
      </c>
      <c r="F170" s="223" t="n">
        <v>700</v>
      </c>
      <c r="G170" s="223" t="n">
        <v>700</v>
      </c>
      <c r="H170" s="223" t="n">
        <v>700</v>
      </c>
      <c r="I170" s="223" t="n">
        <v>700</v>
      </c>
      <c r="J170" s="223" t="n">
        <v>0</v>
      </c>
      <c r="K170" s="223" t="n">
        <v>0</v>
      </c>
      <c r="L170" s="223" t="n">
        <v>0</v>
      </c>
      <c r="M170" s="223" t="n">
        <v>0</v>
      </c>
      <c r="N170" s="224" t="n">
        <v>5600</v>
      </c>
    </row>
    <row r="171" ht="14.25" customHeight="1" thickBot="1">
      <c r="A171" s="227" t="inlineStr">
        <is>
          <t xml:space="preserve">      51.08 - Empréstimo a sócios</t>
        </is>
      </c>
      <c r="B171" s="223" t="n">
        <v>0</v>
      </c>
      <c r="C171" s="223" t="n">
        <v>0</v>
      </c>
      <c r="D171" s="226" t="n">
        <v>-30326</v>
      </c>
      <c r="E171" s="223" t="n">
        <v>0</v>
      </c>
      <c r="F171" s="226" t="n">
        <v>-13350</v>
      </c>
      <c r="G171" s="223" t="n">
        <v>0</v>
      </c>
      <c r="H171" s="226" t="n">
        <v>-6750</v>
      </c>
      <c r="I171" s="226" t="n">
        <v>-10644</v>
      </c>
      <c r="J171" s="226" t="n">
        <v>-6954</v>
      </c>
      <c r="K171" s="223" t="n">
        <v>0</v>
      </c>
      <c r="L171" s="223" t="n">
        <v>0</v>
      </c>
      <c r="M171" s="223" t="n">
        <v>0</v>
      </c>
      <c r="N171" s="226" t="n">
        <v>-68024</v>
      </c>
    </row>
    <row r="172" ht="14.25" customHeight="1" thickBot="1">
      <c r="A172" s="222" t="inlineStr">
        <is>
          <t>[-] 52 - Aplicações financeiras</t>
        </is>
      </c>
      <c r="B172" s="226" t="n">
        <v>-6026</v>
      </c>
      <c r="C172" s="226" t="n">
        <v>-6026</v>
      </c>
      <c r="D172" s="226" t="n">
        <v>-6026</v>
      </c>
      <c r="E172" s="226" t="n">
        <v>-6016</v>
      </c>
      <c r="F172" s="226" t="n">
        <v>-6316</v>
      </c>
      <c r="G172" s="226" t="n">
        <v>-6306</v>
      </c>
      <c r="H172" s="226" t="n">
        <v>-6306</v>
      </c>
      <c r="I172" s="226" t="n">
        <v>-6306</v>
      </c>
      <c r="J172" s="226" t="n">
        <v>-6306</v>
      </c>
      <c r="K172" s="223" t="n">
        <v>0</v>
      </c>
      <c r="L172" s="223" t="n">
        <v>0</v>
      </c>
      <c r="M172" s="223" t="n">
        <v>0</v>
      </c>
      <c r="N172" s="226" t="n">
        <v>-55634</v>
      </c>
    </row>
    <row r="173" ht="14.25" customHeight="1" thickBot="1">
      <c r="A173" s="227" t="inlineStr">
        <is>
          <t xml:space="preserve">      52.01 - Investimento em aplicações financeiras</t>
        </is>
      </c>
      <c r="B173" s="226" t="n">
        <v>-6026</v>
      </c>
      <c r="C173" s="226" t="n">
        <v>-6026</v>
      </c>
      <c r="D173" s="226" t="n">
        <v>-6026</v>
      </c>
      <c r="E173" s="226" t="n">
        <v>-6016</v>
      </c>
      <c r="F173" s="226" t="n">
        <v>-6316</v>
      </c>
      <c r="G173" s="226" t="n">
        <v>-6306</v>
      </c>
      <c r="H173" s="226" t="n">
        <v>-6306</v>
      </c>
      <c r="I173" s="226" t="n">
        <v>-6306</v>
      </c>
      <c r="J173" s="226" t="n">
        <v>-6306</v>
      </c>
      <c r="K173" s="223" t="n">
        <v>0</v>
      </c>
      <c r="L173" s="223" t="n">
        <v>0</v>
      </c>
      <c r="M173" s="223" t="n">
        <v>0</v>
      </c>
      <c r="N173" s="226" t="n">
        <v>-55634</v>
      </c>
    </row>
    <row r="174" ht="14.25" customHeight="1" thickBot="1">
      <c r="A174" s="222" t="inlineStr">
        <is>
          <t>[-] 53 - Participações e Distribuições</t>
        </is>
      </c>
      <c r="B174" s="226" t="n">
        <v>-32283</v>
      </c>
      <c r="C174" s="226" t="n">
        <v>-32386</v>
      </c>
      <c r="D174" s="226" t="n">
        <v>-51680</v>
      </c>
      <c r="E174" s="226" t="n">
        <v>-33089</v>
      </c>
      <c r="F174" s="226" t="n">
        <v>-45571</v>
      </c>
      <c r="G174" s="226" t="n">
        <v>-36586</v>
      </c>
      <c r="H174" s="226" t="n">
        <v>-33234</v>
      </c>
      <c r="I174" s="226" t="n">
        <v>-24739</v>
      </c>
      <c r="J174" s="226" t="n">
        <v>-43273</v>
      </c>
      <c r="K174" s="223" t="n">
        <v>0</v>
      </c>
      <c r="L174" s="223" t="n">
        <v>0</v>
      </c>
      <c r="M174" s="223" t="n">
        <v>0</v>
      </c>
      <c r="N174" s="226" t="n">
        <v>-332841</v>
      </c>
    </row>
    <row r="175" ht="14.25" customHeight="1" thickBot="1">
      <c r="A175" s="227" t="inlineStr">
        <is>
          <t xml:space="preserve">      53.02 - Distribuição de lucros e dividendos para sócios</t>
        </is>
      </c>
      <c r="B175" s="226" t="n">
        <v>-32283</v>
      </c>
      <c r="C175" s="226" t="n">
        <v>-32386</v>
      </c>
      <c r="D175" s="226" t="n">
        <v>-51680</v>
      </c>
      <c r="E175" s="226" t="n">
        <v>-33089</v>
      </c>
      <c r="F175" s="226" t="n">
        <v>-45571</v>
      </c>
      <c r="G175" s="226" t="n">
        <v>-36586</v>
      </c>
      <c r="H175" s="226" t="n">
        <v>-33234</v>
      </c>
      <c r="I175" s="226" t="n">
        <v>-24739</v>
      </c>
      <c r="J175" s="226" t="n">
        <v>-43273</v>
      </c>
      <c r="K175" s="223" t="n">
        <v>0</v>
      </c>
      <c r="L175" s="223" t="n">
        <v>0</v>
      </c>
      <c r="M175" s="223" t="n">
        <v>0</v>
      </c>
      <c r="N175" s="226" t="n">
        <v>-332841</v>
      </c>
    </row>
    <row r="176" ht="14.25" customHeight="1" thickBot="1">
      <c r="A176" s="222" t="inlineStr">
        <is>
          <t>[-] 54 - Ajustes de saldo</t>
        </is>
      </c>
      <c r="B176" s="223" t="n">
        <v>0</v>
      </c>
      <c r="C176" s="223" t="n">
        <v>0</v>
      </c>
      <c r="D176" s="223" t="n">
        <v>0</v>
      </c>
      <c r="E176" s="223" t="n">
        <v>0</v>
      </c>
      <c r="F176" s="223" t="n">
        <v>0</v>
      </c>
      <c r="G176" s="223" t="n">
        <v>0</v>
      </c>
      <c r="H176" s="223" t="n">
        <v>0</v>
      </c>
      <c r="I176" s="223" t="n">
        <v>0</v>
      </c>
      <c r="J176" s="223" t="n">
        <v>0</v>
      </c>
      <c r="K176" s="223" t="n">
        <v>0</v>
      </c>
      <c r="L176" s="223" t="n">
        <v>0</v>
      </c>
      <c r="M176" s="223" t="n">
        <v>0</v>
      </c>
      <c r="N176" s="223" t="n">
        <v>0</v>
      </c>
    </row>
    <row r="177" ht="14.25" customHeight="1" thickBot="1">
      <c r="A177" s="227" t="inlineStr">
        <is>
          <t xml:space="preserve">      54.05 - Transferência entre contas</t>
        </is>
      </c>
      <c r="B177" s="223" t="n">
        <v>0</v>
      </c>
      <c r="C177" s="223" t="n">
        <v>0</v>
      </c>
      <c r="D177" s="223" t="n">
        <v>0</v>
      </c>
      <c r="E177" s="223" t="n">
        <v>0</v>
      </c>
      <c r="F177" s="223" t="n">
        <v>0</v>
      </c>
      <c r="G177" s="223" t="n">
        <v>0</v>
      </c>
      <c r="H177" s="223" t="n">
        <v>0</v>
      </c>
      <c r="I177" s="223" t="n">
        <v>0</v>
      </c>
      <c r="J177" s="223" t="n">
        <v>0</v>
      </c>
      <c r="K177" s="223" t="n">
        <v>0</v>
      </c>
      <c r="L177" s="223" t="n">
        <v>0</v>
      </c>
      <c r="M177" s="223" t="n">
        <v>0</v>
      </c>
      <c r="N177" s="223" t="n">
        <v>0</v>
      </c>
    </row>
    <row r="178" ht="14.25" customHeight="1" thickBot="1">
      <c r="A178" s="228" t="inlineStr">
        <is>
          <t>( = ) Variação de caixa</t>
        </is>
      </c>
      <c r="B178" s="232" t="n">
        <v>-49396</v>
      </c>
      <c r="C178" s="232" t="n">
        <v>-21285</v>
      </c>
      <c r="D178" s="229" t="n">
        <v>169419</v>
      </c>
      <c r="E178" s="229" t="n">
        <v>68366</v>
      </c>
      <c r="F178" s="229" t="n">
        <v>169917</v>
      </c>
      <c r="G178" s="229" t="n">
        <v>216376</v>
      </c>
      <c r="H178" s="229" t="n">
        <v>54645</v>
      </c>
      <c r="I178" s="229" t="n">
        <v>273389</v>
      </c>
      <c r="J178" s="229" t="n">
        <v>141095</v>
      </c>
      <c r="K178" s="229" t="n">
        <v>234985</v>
      </c>
      <c r="L178" s="277" t="n">
        <v>0</v>
      </c>
      <c r="M178" s="277" t="n">
        <v>0</v>
      </c>
      <c r="N178" s="229" t="n">
        <v>1257511</v>
      </c>
    </row>
    <row r="179" ht="14.25" customHeight="1" thickBot="1">
      <c r="A179" s="228" t="inlineStr">
        <is>
          <t>Variação de caixa ( % )</t>
        </is>
      </c>
      <c r="B179" s="230" t="n">
        <v>-0.04</v>
      </c>
      <c r="C179" s="230" t="n">
        <v>-0.01</v>
      </c>
      <c r="D179" s="230" t="n">
        <v>0.13</v>
      </c>
      <c r="E179" s="230" t="n">
        <v>0.05</v>
      </c>
      <c r="F179" s="230" t="n">
        <v>0.12</v>
      </c>
      <c r="G179" s="230" t="n">
        <v>0.16</v>
      </c>
      <c r="H179" s="230" t="n">
        <v>0.04</v>
      </c>
      <c r="I179" s="230" t="n">
        <v>0.18</v>
      </c>
      <c r="J179" s="230" t="n">
        <v>0.11</v>
      </c>
      <c r="K179" s="230" t="n">
        <v>0.86</v>
      </c>
      <c r="L179" s="277" t="inlineStr">
        <is>
          <t>%</t>
        </is>
      </c>
      <c r="M179" s="277" t="inlineStr">
        <is>
          <t>%</t>
        </is>
      </c>
      <c r="N179" s="230" t="n">
        <v>0.1</v>
      </c>
    </row>
    <row r="180" ht="14.25" customHeight="1" thickBot="1">
      <c r="A180" s="227" t="n"/>
      <c r="B180" s="223" t="n"/>
      <c r="C180" s="223" t="n"/>
      <c r="D180" s="223" t="n"/>
      <c r="E180" s="223" t="n"/>
      <c r="F180" s="223" t="n"/>
      <c r="G180" s="223" t="n"/>
      <c r="H180" s="223" t="n"/>
      <c r="I180" s="226" t="n"/>
      <c r="J180" s="223" t="n"/>
      <c r="K180" s="223" t="n"/>
      <c r="L180" s="223" t="n"/>
      <c r="M180" s="223" t="n"/>
      <c r="N180" s="226" t="n"/>
    </row>
    <row r="181" ht="14.25" customHeight="1" thickBot="1">
      <c r="A181" s="227" t="n"/>
      <c r="B181" s="223" t="n"/>
      <c r="C181" s="223" t="n"/>
      <c r="D181" s="223" t="n"/>
      <c r="E181" s="223" t="n"/>
      <c r="F181" s="223" t="n"/>
      <c r="G181" s="223" t="n"/>
      <c r="H181" s="223" t="n"/>
      <c r="I181" s="223" t="n"/>
      <c r="J181" s="223" t="n"/>
      <c r="K181" s="223" t="n"/>
      <c r="L181" s="223" t="n"/>
      <c r="M181" s="223" t="n"/>
      <c r="N181" s="224" t="n"/>
    </row>
    <row r="182" ht="14.25" customHeight="1" thickBot="1">
      <c r="A182" s="227" t="n"/>
      <c r="B182" s="223" t="n"/>
      <c r="C182" s="223" t="n"/>
      <c r="D182" s="223" t="n"/>
      <c r="E182" s="223" t="n"/>
      <c r="F182" s="223" t="n"/>
      <c r="G182" s="223" t="n"/>
      <c r="H182" s="223" t="n"/>
      <c r="I182" s="223" t="n"/>
      <c r="J182" s="226" t="n"/>
      <c r="K182" s="226" t="n"/>
      <c r="L182" s="226" t="n"/>
      <c r="M182" s="226" t="n"/>
      <c r="N182" s="226" t="n"/>
    </row>
    <row r="183" ht="14.25" customHeight="1" thickBot="1">
      <c r="A183" s="222" t="n"/>
      <c r="B183" s="231" t="n"/>
      <c r="C183" s="231" t="n"/>
      <c r="D183" s="231" t="n"/>
      <c r="E183" s="231" t="n"/>
      <c r="F183" s="231" t="n"/>
      <c r="G183" s="231" t="n"/>
      <c r="H183" s="231" t="n"/>
      <c r="I183" s="226" t="n"/>
      <c r="J183" s="231" t="n"/>
      <c r="K183" s="226" t="n"/>
      <c r="L183" s="226" t="n"/>
      <c r="M183" s="226" t="n"/>
      <c r="N183" s="226" t="n"/>
    </row>
    <row r="184" ht="14.25" customHeight="1" thickBot="1">
      <c r="A184" s="227" t="n"/>
      <c r="B184" s="231" t="n"/>
      <c r="C184" s="231" t="n"/>
      <c r="D184" s="231" t="n"/>
      <c r="E184" s="231" t="n"/>
      <c r="F184" s="231" t="n"/>
      <c r="G184" s="231" t="n"/>
      <c r="H184" s="231" t="n"/>
      <c r="I184" s="226" t="n"/>
      <c r="J184" s="231" t="n"/>
      <c r="K184" s="226" t="n"/>
      <c r="L184" s="226" t="n"/>
      <c r="M184" s="226" t="n"/>
      <c r="N184" s="226" t="n"/>
    </row>
    <row r="185" ht="14.25" customHeight="1" thickBot="1">
      <c r="A185" s="222" t="n"/>
      <c r="B185" s="226" t="n"/>
      <c r="C185" s="226" t="n"/>
      <c r="D185" s="226" t="n"/>
      <c r="E185" s="226" t="n"/>
      <c r="F185" s="226" t="n"/>
      <c r="G185" s="226" t="n"/>
      <c r="H185" s="226" t="n"/>
      <c r="I185" s="226" t="n"/>
      <c r="J185" s="226" t="n"/>
      <c r="K185" s="226" t="n"/>
      <c r="L185" s="226" t="n"/>
      <c r="M185" s="226" t="n"/>
      <c r="N185" s="226" t="n"/>
    </row>
    <row r="186" ht="14.25" customHeight="1" thickBot="1">
      <c r="A186" s="227" t="n"/>
      <c r="B186" s="226" t="n"/>
      <c r="C186" s="226" t="n"/>
      <c r="D186" s="226" t="n"/>
      <c r="E186" s="226" t="n"/>
      <c r="F186" s="226" t="n"/>
      <c r="G186" s="226" t="n"/>
      <c r="H186" s="226" t="n"/>
      <c r="I186" s="226" t="n"/>
      <c r="J186" s="226" t="n"/>
      <c r="K186" s="226" t="n"/>
      <c r="L186" s="226" t="n"/>
      <c r="M186" s="226" t="n"/>
      <c r="N186" s="226" t="n"/>
    </row>
    <row r="187" ht="14.25" customHeight="1" thickBot="1">
      <c r="A187" s="222" t="n"/>
      <c r="B187" s="223" t="n"/>
      <c r="C187" s="223" t="n"/>
      <c r="D187" s="223" t="n"/>
      <c r="E187" s="223" t="n"/>
      <c r="F187" s="223" t="n"/>
      <c r="G187" s="223" t="n"/>
      <c r="H187" s="223" t="n"/>
      <c r="I187" s="223" t="n"/>
      <c r="J187" s="223" t="n"/>
      <c r="K187" s="223" t="n"/>
      <c r="L187" s="223" t="n"/>
      <c r="M187" s="223" t="n"/>
      <c r="N187" s="223" t="n"/>
    </row>
    <row r="188" ht="14.25" customHeight="1" thickBot="1">
      <c r="A188" s="227" t="n"/>
      <c r="B188" s="223" t="n"/>
      <c r="C188" s="223" t="n"/>
      <c r="D188" s="223" t="n"/>
      <c r="E188" s="223" t="n"/>
      <c r="F188" s="223" t="n"/>
      <c r="G188" s="223" t="n"/>
      <c r="H188" s="223" t="n"/>
      <c r="I188" s="223" t="n"/>
      <c r="J188" s="223" t="n"/>
      <c r="K188" s="223" t="n"/>
      <c r="L188" s="223" t="n"/>
      <c r="M188" s="223" t="n"/>
      <c r="N188" s="223" t="n"/>
    </row>
    <row r="189" ht="14.25" customHeight="1" thickBot="1">
      <c r="A189" s="228" t="n"/>
      <c r="B189" s="232" t="n"/>
      <c r="C189" s="232" t="n"/>
      <c r="D189" s="229" t="n"/>
      <c r="E189" s="232" t="n"/>
      <c r="F189" s="229" t="n"/>
      <c r="G189" s="229" t="n"/>
      <c r="H189" s="229" t="n"/>
      <c r="I189" s="229" t="n"/>
      <c r="J189" s="229" t="n"/>
      <c r="K189" s="232" t="n"/>
      <c r="L189" s="229" t="n"/>
      <c r="M189" s="229" t="n"/>
      <c r="N189" s="232" t="n"/>
    </row>
    <row r="190" ht="14.25" customHeight="1" thickBot="1">
      <c r="A190" s="228" t="n"/>
      <c r="B190" s="230" t="n"/>
      <c r="C190" s="230" t="n"/>
      <c r="D190" s="230" t="n"/>
      <c r="E190" s="230" t="n"/>
      <c r="F190" s="230" t="n"/>
      <c r="G190" s="230" t="n"/>
      <c r="H190" s="230" t="n"/>
      <c r="I190" s="230" t="n"/>
      <c r="J190" s="230" t="n"/>
      <c r="K190" s="230" t="n"/>
      <c r="L190" s="230" t="n"/>
      <c r="M190" s="230" t="n"/>
      <c r="N190" s="230" t="n"/>
    </row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hyperlinks>
    <hyperlink xmlns:r="http://schemas.openxmlformats.org/officeDocument/2006/relationships" ref="A85" display="javascript:inverteVisibilidadeFilhosDiretos('286');" r:id="rId1"/>
    <hyperlink xmlns:r="http://schemas.openxmlformats.org/officeDocument/2006/relationships" ref="A87" display="javascript:inverteVisibilidadeFilhosDiretos('294');" r:id="rId2"/>
    <hyperlink xmlns:r="http://schemas.openxmlformats.org/officeDocument/2006/relationships" ref="A95" display="javascript:inverteVisibilidadeFilhosDiretos('353');" r:id="rId3"/>
    <hyperlink xmlns:r="http://schemas.openxmlformats.org/officeDocument/2006/relationships" ref="A98" display="javascript:inverteVisibilidadeFilhosDiretos('189');" r:id="rId4"/>
    <hyperlink xmlns:r="http://schemas.openxmlformats.org/officeDocument/2006/relationships" ref="A110" display="javascript:inverteVisibilidadeFilhosDiretos('206');" r:id="rId5"/>
    <hyperlink xmlns:r="http://schemas.openxmlformats.org/officeDocument/2006/relationships" ref="A116" display="javascript:inverteVisibilidadeFilhosDiretos('214');" r:id="rId6"/>
    <hyperlink xmlns:r="http://schemas.openxmlformats.org/officeDocument/2006/relationships" ref="A126" display="javascript:inverteVisibilidadeFilhosDiretos('223');" r:id="rId7"/>
    <hyperlink xmlns:r="http://schemas.openxmlformats.org/officeDocument/2006/relationships" ref="A139" display="javascript:inverteVisibilidadeFilhosDiretos('240');" r:id="rId8"/>
    <hyperlink xmlns:r="http://schemas.openxmlformats.org/officeDocument/2006/relationships" ref="A152" display="javascript:inverteVisibilidadeFilhosDiretos('303');" r:id="rId9"/>
    <hyperlink xmlns:r="http://schemas.openxmlformats.org/officeDocument/2006/relationships" ref="A157" display="javascript:inverteVisibilidadeFilhosDiretos('362');" r:id="rId10"/>
    <hyperlink xmlns:r="http://schemas.openxmlformats.org/officeDocument/2006/relationships" ref="A163" display="javascript:inverteVisibilidadeFilhosDiretos('306');" r:id="rId11"/>
    <hyperlink xmlns:r="http://schemas.openxmlformats.org/officeDocument/2006/relationships" ref="A168" display="javascript:inverteVisibilidadeFilhosDiretos('313');" r:id="rId12"/>
    <hyperlink xmlns:r="http://schemas.openxmlformats.org/officeDocument/2006/relationships" ref="A172" display="javascript:inverteVisibilidadeFilhosDiretos('319');" r:id="rId13"/>
    <hyperlink xmlns:r="http://schemas.openxmlformats.org/officeDocument/2006/relationships" ref="A174" display="javascript:inverteVisibilidadeFilhosDiretos('324');" r:id="rId14"/>
    <hyperlink xmlns:r="http://schemas.openxmlformats.org/officeDocument/2006/relationships" ref="A176" display="javascript:inverteVisibilidadeFilhosDiretos('327');" r:id="rId15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Planilha4">
    <tabColor theme="1" tint="0.3499862666707358"/>
    <outlinePr summaryBelow="1" summaryRight="1"/>
    <pageSetUpPr/>
  </sheetPr>
  <dimension ref="A3:I229"/>
  <sheetViews>
    <sheetView showGridLines="0" topLeftCell="A30" zoomScale="85" zoomScaleNormal="85" workbookViewId="0">
      <selection activeCell="C216" sqref="C216"/>
    </sheetView>
  </sheetViews>
  <sheetFormatPr baseColWidth="8" defaultColWidth="9" defaultRowHeight="13.5"/>
  <cols>
    <col width="0.75" customWidth="1" style="86" min="1" max="1"/>
    <col width="6.25" bestFit="1" customWidth="1" style="100" min="2" max="2"/>
    <col width="46.375" bestFit="1" customWidth="1" style="86" min="3" max="3"/>
    <col width="8" bestFit="1" customWidth="1" style="86" min="4" max="4"/>
    <col width="10.875" bestFit="1" customWidth="1" style="86" min="5" max="5"/>
    <col width="46.375" bestFit="1" customWidth="1" style="86" min="6" max="6"/>
    <col width="39.625" bestFit="1" customWidth="1" style="86" min="7" max="7"/>
    <col width="5" bestFit="1" customWidth="1" style="86" min="8" max="8"/>
    <col width="9" customWidth="1" style="86" min="9" max="16384"/>
  </cols>
  <sheetData>
    <row r="1" ht="6" customHeight="1"/>
    <row r="2" ht="14.1" customHeight="1"/>
    <row r="3">
      <c r="B3" s="102" t="inlineStr">
        <is>
          <t>Classf.</t>
        </is>
      </c>
      <c r="C3" s="99" t="inlineStr">
        <is>
          <t>Nome da conta</t>
        </is>
      </c>
      <c r="D3" s="99" t="inlineStr">
        <is>
          <t>Tipo</t>
        </is>
      </c>
      <c r="E3" s="99" t="inlineStr">
        <is>
          <t>Natureza</t>
        </is>
      </c>
      <c r="F3" s="99" t="inlineStr">
        <is>
          <t>Grupo de conta</t>
        </is>
      </c>
      <c r="G3" s="99" t="inlineStr">
        <is>
          <t>Função no controle de reembolso de despesas</t>
        </is>
      </c>
      <c r="H3" s="99" t="inlineStr">
        <is>
          <t>Ativo</t>
        </is>
      </c>
    </row>
    <row r="4">
      <c r="B4" s="100" t="n">
        <v>10</v>
      </c>
      <c r="C4" s="86" t="inlineStr">
        <is>
          <t>Receita</t>
        </is>
      </c>
      <c r="D4" s="86" t="inlineStr">
        <is>
          <t>Sintética</t>
        </is>
      </c>
      <c r="E4" s="86" t="inlineStr">
        <is>
          <t>---</t>
        </is>
      </c>
      <c r="F4" s="86" t="inlineStr">
        <is>
          <t>Receita operacional bruta</t>
        </is>
      </c>
      <c r="G4" s="86" t="inlineStr">
        <is>
          <t>---</t>
        </is>
      </c>
      <c r="H4" s="86" t="inlineStr">
        <is>
          <t>sim</t>
        </is>
      </c>
    </row>
    <row r="5">
      <c r="B5" s="100" t="inlineStr">
        <is>
          <t>10.01</t>
        </is>
      </c>
      <c r="C5" s="86" t="inlineStr">
        <is>
          <t>Receita com produto</t>
        </is>
      </c>
      <c r="D5" s="86" t="inlineStr">
        <is>
          <t>Analítica</t>
        </is>
      </c>
      <c r="E5" s="86" t="inlineStr">
        <is>
          <t>Entrada</t>
        </is>
      </c>
      <c r="F5" s="86" t="inlineStr">
        <is>
          <t>Receita operacional bruta</t>
        </is>
      </c>
      <c r="G5" s="86" t="inlineStr">
        <is>
          <t>---</t>
        </is>
      </c>
      <c r="H5" s="86" t="inlineStr">
        <is>
          <t>sim</t>
        </is>
      </c>
    </row>
    <row r="6">
      <c r="B6" s="100" t="inlineStr">
        <is>
          <t>10.02</t>
        </is>
      </c>
      <c r="C6" s="86" t="inlineStr">
        <is>
          <t>Receita com serviço</t>
        </is>
      </c>
      <c r="D6" s="86" t="inlineStr">
        <is>
          <t>Analítica</t>
        </is>
      </c>
      <c r="E6" s="86" t="inlineStr">
        <is>
          <t>Entrada</t>
        </is>
      </c>
      <c r="F6" s="86" t="inlineStr">
        <is>
          <t>Receita operacional bruta</t>
        </is>
      </c>
      <c r="G6" s="86" t="inlineStr">
        <is>
          <t>---</t>
        </is>
      </c>
      <c r="H6" s="86" t="inlineStr">
        <is>
          <t>sim</t>
        </is>
      </c>
    </row>
    <row r="7">
      <c r="B7" s="100" t="inlineStr">
        <is>
          <t>10.03</t>
        </is>
      </c>
      <c r="C7" s="86" t="inlineStr">
        <is>
          <t>Outras Receitas</t>
        </is>
      </c>
      <c r="D7" s="86" t="inlineStr">
        <is>
          <t>Analítica</t>
        </is>
      </c>
      <c r="E7" s="86" t="inlineStr">
        <is>
          <t>Entrada</t>
        </is>
      </c>
      <c r="F7" s="86" t="inlineStr">
        <is>
          <t>Receita operacional bruta</t>
        </is>
      </c>
      <c r="G7" s="86" t="inlineStr">
        <is>
          <t>Nenhuma</t>
        </is>
      </c>
      <c r="H7" s="86" t="inlineStr">
        <is>
          <t>sim</t>
        </is>
      </c>
    </row>
    <row r="8">
      <c r="B8" s="100" t="inlineStr">
        <is>
          <t>10.04</t>
        </is>
      </c>
      <c r="C8" s="86" t="inlineStr">
        <is>
          <t>Estorno de Produto</t>
        </is>
      </c>
      <c r="D8" s="86" t="inlineStr">
        <is>
          <t>Analítica</t>
        </is>
      </c>
      <c r="E8" s="86" t="inlineStr">
        <is>
          <t>Saída</t>
        </is>
      </c>
      <c r="F8" s="86" t="inlineStr">
        <is>
          <t>Receita operacional bruta</t>
        </is>
      </c>
      <c r="G8" s="86" t="inlineStr">
        <is>
          <t>Nenhuma</t>
        </is>
      </c>
      <c r="H8" s="86" t="inlineStr">
        <is>
          <t>sim</t>
        </is>
      </c>
    </row>
    <row r="9">
      <c r="B9" s="100" t="inlineStr">
        <is>
          <t>10.06</t>
        </is>
      </c>
      <c r="C9" s="86" t="inlineStr">
        <is>
          <t>Devolução de produto</t>
        </is>
      </c>
      <c r="D9" s="86" t="inlineStr">
        <is>
          <t>Analítica</t>
        </is>
      </c>
      <c r="E9" s="86" t="inlineStr">
        <is>
          <t>Saída</t>
        </is>
      </c>
      <c r="F9" s="86" t="inlineStr">
        <is>
          <t>Receita operacional bruta</t>
        </is>
      </c>
      <c r="G9" s="86" t="inlineStr">
        <is>
          <t>Nenhuma</t>
        </is>
      </c>
      <c r="H9" s="86" t="inlineStr">
        <is>
          <t>sim</t>
        </is>
      </c>
    </row>
    <row r="10">
      <c r="B10" s="100" t="inlineStr">
        <is>
          <t>10.07</t>
        </is>
      </c>
      <c r="C10" s="86" t="inlineStr">
        <is>
          <t>Adiantamento de despesas de cliente</t>
        </is>
      </c>
      <c r="D10" s="86" t="inlineStr">
        <is>
          <t>Analítica</t>
        </is>
      </c>
      <c r="E10" s="86" t="inlineStr">
        <is>
          <t>Saída</t>
        </is>
      </c>
      <c r="F10" s="86" t="inlineStr">
        <is>
          <t>Receita operacional bruta</t>
        </is>
      </c>
      <c r="G10" s="86" t="inlineStr">
        <is>
          <t>Nenhuma</t>
        </is>
      </c>
      <c r="H10" s="86" t="inlineStr">
        <is>
          <t>sim</t>
        </is>
      </c>
    </row>
    <row r="11">
      <c r="B11" s="100" t="inlineStr">
        <is>
          <t>10.08</t>
        </is>
      </c>
      <c r="C11" s="86" t="inlineStr">
        <is>
          <t>Devolução de Recebimento</t>
        </is>
      </c>
      <c r="D11" s="86" t="inlineStr">
        <is>
          <t>Analítica</t>
        </is>
      </c>
      <c r="E11" s="86" t="inlineStr">
        <is>
          <t>Saída</t>
        </is>
      </c>
      <c r="F11" s="86" t="inlineStr">
        <is>
          <t>Receita operacional bruta</t>
        </is>
      </c>
      <c r="G11" s="86" t="inlineStr">
        <is>
          <t>Nenhuma</t>
        </is>
      </c>
      <c r="H11" s="86" t="inlineStr">
        <is>
          <t>sim</t>
        </is>
      </c>
    </row>
    <row r="12">
      <c r="B12" s="100" t="n">
        <v>20</v>
      </c>
      <c r="C12" s="86" t="inlineStr">
        <is>
          <t>Impostos sobre a receita</t>
        </is>
      </c>
      <c r="D12" s="86" t="inlineStr">
        <is>
          <t>Sintética</t>
        </is>
      </c>
      <c r="E12" s="86" t="inlineStr">
        <is>
          <t>---</t>
        </is>
      </c>
      <c r="F12" s="86" t="inlineStr">
        <is>
          <t>Custos de venda</t>
        </is>
      </c>
      <c r="G12" s="86" t="inlineStr">
        <is>
          <t>---</t>
        </is>
      </c>
      <c r="H12" s="86" t="inlineStr">
        <is>
          <t>sim</t>
        </is>
      </c>
    </row>
    <row r="13">
      <c r="B13" s="100" t="inlineStr">
        <is>
          <t>20.01</t>
        </is>
      </c>
      <c r="C13" s="86" t="inlineStr">
        <is>
          <t>ICMS</t>
        </is>
      </c>
      <c r="D13" s="86" t="inlineStr">
        <is>
          <t>Analítica</t>
        </is>
      </c>
      <c r="E13" s="86" t="inlineStr">
        <is>
          <t>Saída</t>
        </is>
      </c>
      <c r="F13" s="86" t="inlineStr">
        <is>
          <t>Custos de venda</t>
        </is>
      </c>
      <c r="G13" s="86" t="inlineStr">
        <is>
          <t>---</t>
        </is>
      </c>
      <c r="H13" s="86" t="inlineStr">
        <is>
          <t>sim</t>
        </is>
      </c>
    </row>
    <row r="14">
      <c r="B14" s="100" t="inlineStr">
        <is>
          <t>20.04</t>
        </is>
      </c>
      <c r="C14" s="86" t="inlineStr">
        <is>
          <t>ICMS - ST</t>
        </is>
      </c>
      <c r="D14" s="86" t="inlineStr">
        <is>
          <t>Analítica</t>
        </is>
      </c>
      <c r="E14" s="86" t="inlineStr">
        <is>
          <t>Saída</t>
        </is>
      </c>
      <c r="F14" s="86" t="inlineStr">
        <is>
          <t>Custos de venda</t>
        </is>
      </c>
      <c r="G14" s="86" t="inlineStr">
        <is>
          <t>Nenhuma</t>
        </is>
      </c>
      <c r="H14" s="86" t="inlineStr">
        <is>
          <t>sim</t>
        </is>
      </c>
    </row>
    <row r="15">
      <c r="B15" s="100" t="inlineStr">
        <is>
          <t>20.05</t>
        </is>
      </c>
      <c r="C15" s="86" t="inlineStr">
        <is>
          <t>DIFAL</t>
        </is>
      </c>
      <c r="D15" s="86" t="inlineStr">
        <is>
          <t>Analítica</t>
        </is>
      </c>
      <c r="E15" s="86" t="inlineStr">
        <is>
          <t>Saída</t>
        </is>
      </c>
      <c r="F15" s="86" t="inlineStr">
        <is>
          <t>Custos de venda</t>
        </is>
      </c>
      <c r="G15" s="86" t="inlineStr">
        <is>
          <t>Nenhuma</t>
        </is>
      </c>
      <c r="H15" s="86" t="inlineStr">
        <is>
          <t>sim</t>
        </is>
      </c>
    </row>
    <row r="16">
      <c r="B16" s="100" t="n">
        <v>21</v>
      </c>
      <c r="C16" s="86" t="inlineStr">
        <is>
          <t>Crédito de impostos</t>
        </is>
      </c>
      <c r="D16" s="86" t="inlineStr">
        <is>
          <t>Sintética</t>
        </is>
      </c>
      <c r="E16" s="86" t="inlineStr">
        <is>
          <t>---</t>
        </is>
      </c>
      <c r="F16" s="86" t="inlineStr">
        <is>
          <t>Custos de venda</t>
        </is>
      </c>
      <c r="G16" s="86" t="inlineStr">
        <is>
          <t>---</t>
        </is>
      </c>
      <c r="H16" s="86" t="inlineStr">
        <is>
          <t>sim</t>
        </is>
      </c>
    </row>
    <row r="17">
      <c r="B17" s="100" t="inlineStr">
        <is>
          <t>21.01</t>
        </is>
      </c>
      <c r="C17" s="86" t="inlineStr">
        <is>
          <t>ICMS</t>
        </is>
      </c>
      <c r="D17" s="86" t="inlineStr">
        <is>
          <t>Analítica</t>
        </is>
      </c>
      <c r="E17" s="86" t="inlineStr">
        <is>
          <t>Entrada</t>
        </is>
      </c>
      <c r="F17" s="86" t="inlineStr">
        <is>
          <t>Custos de venda</t>
        </is>
      </c>
      <c r="G17" s="86" t="inlineStr">
        <is>
          <t>---</t>
        </is>
      </c>
      <c r="H17" s="86" t="inlineStr">
        <is>
          <t>sim</t>
        </is>
      </c>
    </row>
    <row r="18">
      <c r="B18" s="100" t="inlineStr">
        <is>
          <t>21.02</t>
        </is>
      </c>
      <c r="C18" s="86" t="inlineStr">
        <is>
          <t>IPI</t>
        </is>
      </c>
      <c r="D18" s="86" t="inlineStr">
        <is>
          <t>Analítica</t>
        </is>
      </c>
      <c r="E18" s="86" t="inlineStr">
        <is>
          <t>Entrada</t>
        </is>
      </c>
      <c r="F18" s="86" t="inlineStr">
        <is>
          <t>Custos de venda</t>
        </is>
      </c>
      <c r="G18" s="86" t="inlineStr">
        <is>
          <t>---</t>
        </is>
      </c>
      <c r="H18" s="86" t="inlineStr">
        <is>
          <t>sim</t>
        </is>
      </c>
    </row>
    <row r="19">
      <c r="B19" s="100" t="inlineStr">
        <is>
          <t>21.03</t>
        </is>
      </c>
      <c r="C19" s="86" t="inlineStr">
        <is>
          <t>ISS</t>
        </is>
      </c>
      <c r="D19" s="86" t="inlineStr">
        <is>
          <t>Analítica</t>
        </is>
      </c>
      <c r="E19" s="86" t="inlineStr">
        <is>
          <t>Entrada</t>
        </is>
      </c>
      <c r="F19" s="86" t="inlineStr">
        <is>
          <t>Custos de venda</t>
        </is>
      </c>
      <c r="G19" s="86" t="inlineStr">
        <is>
          <t>---</t>
        </is>
      </c>
      <c r="H19" s="86" t="inlineStr">
        <is>
          <t>sim</t>
        </is>
      </c>
    </row>
    <row r="20">
      <c r="B20" s="100" t="n">
        <v>22</v>
      </c>
      <c r="C20" s="86" t="inlineStr">
        <is>
          <t>Repasse aos distribuidores</t>
        </is>
      </c>
      <c r="D20" s="86" t="inlineStr">
        <is>
          <t>Sintética</t>
        </is>
      </c>
      <c r="E20" s="86" t="inlineStr">
        <is>
          <t>---</t>
        </is>
      </c>
      <c r="F20" s="86" t="inlineStr">
        <is>
          <t>Custos de venda</t>
        </is>
      </c>
      <c r="G20" s="86" t="inlineStr">
        <is>
          <t>Nenhuma</t>
        </is>
      </c>
      <c r="H20" s="86" t="inlineStr">
        <is>
          <t>sim</t>
        </is>
      </c>
    </row>
    <row r="21">
      <c r="B21" s="100" t="inlineStr">
        <is>
          <t>22.01</t>
        </is>
      </c>
      <c r="C21" s="86" t="inlineStr">
        <is>
          <t>Repasse Distribuidores</t>
        </is>
      </c>
      <c r="D21" s="86" t="inlineStr">
        <is>
          <t>Analítica</t>
        </is>
      </c>
      <c r="E21" s="86" t="inlineStr">
        <is>
          <t>Saída</t>
        </is>
      </c>
      <c r="F21" s="86" t="inlineStr">
        <is>
          <t>Custos de venda</t>
        </is>
      </c>
      <c r="G21" s="86" t="inlineStr">
        <is>
          <t>Nenhuma</t>
        </is>
      </c>
      <c r="H21" s="86" t="inlineStr">
        <is>
          <t>sim</t>
        </is>
      </c>
    </row>
    <row r="22">
      <c r="B22" s="100" t="n">
        <v>29</v>
      </c>
      <c r="C22" s="86" t="inlineStr">
        <is>
          <t>Despesas com Pessoal - Operacional</t>
        </is>
      </c>
      <c r="D22" s="86" t="inlineStr">
        <is>
          <t>Sintética</t>
        </is>
      </c>
      <c r="E22" s="86" t="inlineStr">
        <is>
          <t>---</t>
        </is>
      </c>
      <c r="F22" s="86" t="inlineStr">
        <is>
          <t>Custos Operacionais Variáveis</t>
        </is>
      </c>
      <c r="G22" s="86" t="inlineStr">
        <is>
          <t>Nenhuma</t>
        </is>
      </c>
      <c r="H22" s="86" t="inlineStr">
        <is>
          <t>sim</t>
        </is>
      </c>
    </row>
    <row r="23">
      <c r="B23" s="100" t="inlineStr">
        <is>
          <t>29.01</t>
        </is>
      </c>
      <c r="C23" s="86" t="inlineStr">
        <is>
          <t>Operacional - Salário líquido</t>
        </is>
      </c>
      <c r="D23" s="86" t="inlineStr">
        <is>
          <t>Analítica</t>
        </is>
      </c>
      <c r="E23" s="86" t="inlineStr">
        <is>
          <t>Saída</t>
        </is>
      </c>
      <c r="F23" s="86" t="inlineStr">
        <is>
          <t>Custos Operacionais Variáveis</t>
        </is>
      </c>
      <c r="G23" s="86" t="inlineStr">
        <is>
          <t>---</t>
        </is>
      </c>
      <c r="H23" s="86" t="inlineStr">
        <is>
          <t>sim</t>
        </is>
      </c>
    </row>
    <row r="24">
      <c r="B24" s="100" t="inlineStr">
        <is>
          <t>29.02</t>
        </is>
      </c>
      <c r="C24" s="86" t="inlineStr">
        <is>
          <t>Operacional - 13o salário</t>
        </is>
      </c>
      <c r="D24" s="86" t="inlineStr">
        <is>
          <t>Analítica</t>
        </is>
      </c>
      <c r="E24" s="86" t="inlineStr">
        <is>
          <t>Saída</t>
        </is>
      </c>
      <c r="F24" s="86" t="inlineStr">
        <is>
          <t>Custos Operacionais Variáveis</t>
        </is>
      </c>
      <c r="G24" s="86" t="inlineStr">
        <is>
          <t>---</t>
        </is>
      </c>
      <c r="H24" s="86" t="inlineStr">
        <is>
          <t>sim</t>
        </is>
      </c>
    </row>
    <row r="25">
      <c r="B25" s="100" t="inlineStr">
        <is>
          <t>29.03</t>
        </is>
      </c>
      <c r="C25" s="86" t="inlineStr">
        <is>
          <t>Operacional - Férias</t>
        </is>
      </c>
      <c r="D25" s="86" t="inlineStr">
        <is>
          <t>Analítica</t>
        </is>
      </c>
      <c r="E25" s="86" t="inlineStr">
        <is>
          <t>Saída</t>
        </is>
      </c>
      <c r="F25" s="86" t="inlineStr">
        <is>
          <t>Custos Operacionais Variáveis</t>
        </is>
      </c>
      <c r="G25" s="86" t="inlineStr">
        <is>
          <t>---</t>
        </is>
      </c>
      <c r="H25" s="86" t="inlineStr">
        <is>
          <t>sim</t>
        </is>
      </c>
    </row>
    <row r="26">
      <c r="B26" s="100" t="inlineStr">
        <is>
          <t>29.04</t>
        </is>
      </c>
      <c r="C26" s="86" t="inlineStr">
        <is>
          <t>Operacional - Rescisão</t>
        </is>
      </c>
      <c r="D26" s="86" t="inlineStr">
        <is>
          <t>Analítica</t>
        </is>
      </c>
      <c r="E26" s="86" t="inlineStr">
        <is>
          <t>Saída</t>
        </is>
      </c>
      <c r="F26" s="86" t="inlineStr">
        <is>
          <t>Custos Operacionais Variáveis</t>
        </is>
      </c>
      <c r="G26" s="86" t="inlineStr">
        <is>
          <t>---</t>
        </is>
      </c>
      <c r="H26" s="86" t="inlineStr">
        <is>
          <t>sim</t>
        </is>
      </c>
    </row>
    <row r="27">
      <c r="B27" s="100" t="inlineStr">
        <is>
          <t>29.05</t>
        </is>
      </c>
      <c r="C27" s="86" t="inlineStr">
        <is>
          <t>Operacional - Multa rescisória</t>
        </is>
      </c>
      <c r="D27" s="86" t="inlineStr">
        <is>
          <t>Analítica</t>
        </is>
      </c>
      <c r="E27" s="86" t="inlineStr">
        <is>
          <t>Saída</t>
        </is>
      </c>
      <c r="F27" s="86" t="inlineStr">
        <is>
          <t>Custos Operacionais Variáveis</t>
        </is>
      </c>
      <c r="G27" s="86" t="inlineStr">
        <is>
          <t>---</t>
        </is>
      </c>
      <c r="H27" s="86" t="inlineStr">
        <is>
          <t>sim</t>
        </is>
      </c>
    </row>
    <row r="28">
      <c r="B28" s="100" t="inlineStr">
        <is>
          <t>29.06</t>
        </is>
      </c>
      <c r="C28" s="86" t="inlineStr">
        <is>
          <t>Operacional - INSS</t>
        </is>
      </c>
      <c r="D28" s="86" t="inlineStr">
        <is>
          <t>Analítica</t>
        </is>
      </c>
      <c r="E28" s="86" t="inlineStr">
        <is>
          <t>Saída</t>
        </is>
      </c>
      <c r="F28" s="86" t="inlineStr">
        <is>
          <t>Custos Operacionais Variáveis</t>
        </is>
      </c>
      <c r="G28" s="86" t="inlineStr">
        <is>
          <t>---</t>
        </is>
      </c>
      <c r="H28" s="86" t="inlineStr">
        <is>
          <t>sim</t>
        </is>
      </c>
    </row>
    <row r="29">
      <c r="B29" s="100" t="inlineStr">
        <is>
          <t>29.07</t>
        </is>
      </c>
      <c r="C29" s="86" t="inlineStr">
        <is>
          <t>Operacional - FGTS</t>
        </is>
      </c>
      <c r="D29" s="86" t="inlineStr">
        <is>
          <t>Analítica</t>
        </is>
      </c>
      <c r="E29" s="86" t="inlineStr">
        <is>
          <t>Saída</t>
        </is>
      </c>
      <c r="F29" s="86" t="inlineStr">
        <is>
          <t>Custos Operacionais Variáveis</t>
        </is>
      </c>
      <c r="G29" s="86" t="inlineStr">
        <is>
          <t>---</t>
        </is>
      </c>
      <c r="H29" s="86" t="inlineStr">
        <is>
          <t>sim</t>
        </is>
      </c>
    </row>
    <row r="30">
      <c r="B30" s="100" t="inlineStr">
        <is>
          <t>29.08</t>
        </is>
      </c>
      <c r="C30" s="86" t="inlineStr">
        <is>
          <t>Operacional - IRRF</t>
        </is>
      </c>
      <c r="D30" s="86" t="inlineStr">
        <is>
          <t>Analítica</t>
        </is>
      </c>
      <c r="E30" s="86" t="inlineStr">
        <is>
          <t>Saída</t>
        </is>
      </c>
      <c r="F30" s="86" t="inlineStr">
        <is>
          <t>Custos Operacionais Variáveis</t>
        </is>
      </c>
      <c r="G30" s="86" t="inlineStr">
        <is>
          <t>---</t>
        </is>
      </c>
      <c r="H30" s="86" t="inlineStr">
        <is>
          <t>sim</t>
        </is>
      </c>
    </row>
    <row r="31">
      <c r="B31" s="100" t="inlineStr">
        <is>
          <t>29.09</t>
        </is>
      </c>
      <c r="C31" s="86" t="inlineStr">
        <is>
          <t>Operacional - Vale refeição</t>
        </is>
      </c>
      <c r="D31" s="86" t="inlineStr">
        <is>
          <t>Analítica</t>
        </is>
      </c>
      <c r="E31" s="86" t="inlineStr">
        <is>
          <t>Saída</t>
        </is>
      </c>
      <c r="F31" s="86" t="inlineStr">
        <is>
          <t>Custos Operacionais Variáveis</t>
        </is>
      </c>
      <c r="G31" s="86" t="inlineStr">
        <is>
          <t>---</t>
        </is>
      </c>
      <c r="H31" s="86" t="inlineStr">
        <is>
          <t>sim</t>
        </is>
      </c>
    </row>
    <row r="32">
      <c r="B32" s="100" t="inlineStr">
        <is>
          <t>29.10</t>
        </is>
      </c>
      <c r="C32" s="86" t="inlineStr">
        <is>
          <t>Operacional - Vale alimentação</t>
        </is>
      </c>
      <c r="D32" s="86" t="inlineStr">
        <is>
          <t>Analítica</t>
        </is>
      </c>
      <c r="E32" s="86" t="inlineStr">
        <is>
          <t>Saída</t>
        </is>
      </c>
      <c r="F32" s="86" t="inlineStr">
        <is>
          <t>Custos Operacionais Variáveis</t>
        </is>
      </c>
      <c r="G32" s="86" t="inlineStr">
        <is>
          <t>---</t>
        </is>
      </c>
      <c r="H32" s="86" t="inlineStr">
        <is>
          <t>sim</t>
        </is>
      </c>
    </row>
    <row r="33">
      <c r="B33" s="100" t="inlineStr">
        <is>
          <t>29.11</t>
        </is>
      </c>
      <c r="C33" s="86" t="inlineStr">
        <is>
          <t>Operacional - Vale transporte</t>
        </is>
      </c>
      <c r="D33" s="86" t="inlineStr">
        <is>
          <t>Analítica</t>
        </is>
      </c>
      <c r="E33" s="86" t="inlineStr">
        <is>
          <t>Saída</t>
        </is>
      </c>
      <c r="F33" s="86" t="inlineStr">
        <is>
          <t>Custos Operacionais Variáveis</t>
        </is>
      </c>
      <c r="G33" s="86" t="inlineStr">
        <is>
          <t>---</t>
        </is>
      </c>
      <c r="H33" s="86" t="inlineStr">
        <is>
          <t>sim</t>
        </is>
      </c>
    </row>
    <row r="34">
      <c r="B34" s="100" t="inlineStr">
        <is>
          <t>29.12</t>
        </is>
      </c>
      <c r="C34" s="86" t="inlineStr">
        <is>
          <t>Operacional - Plano de saúde</t>
        </is>
      </c>
      <c r="D34" s="86" t="inlineStr">
        <is>
          <t>Analítica</t>
        </is>
      </c>
      <c r="E34" s="86" t="inlineStr">
        <is>
          <t>Saída</t>
        </is>
      </c>
      <c r="F34" s="86" t="inlineStr">
        <is>
          <t>Custos Operacionais Variáveis</t>
        </is>
      </c>
      <c r="G34" s="86" t="inlineStr">
        <is>
          <t>---</t>
        </is>
      </c>
      <c r="H34" s="86" t="inlineStr">
        <is>
          <t>sim</t>
        </is>
      </c>
    </row>
    <row r="35">
      <c r="B35" s="100" t="inlineStr">
        <is>
          <t>29.13</t>
        </is>
      </c>
      <c r="C35" s="86" t="inlineStr">
        <is>
          <t>Operacional - Seguro de vida</t>
        </is>
      </c>
      <c r="D35" s="86" t="inlineStr">
        <is>
          <t>Analítica</t>
        </is>
      </c>
      <c r="E35" s="86" t="inlineStr">
        <is>
          <t>Saída</t>
        </is>
      </c>
      <c r="F35" s="86" t="inlineStr">
        <is>
          <t>Custos Operacionais Variáveis</t>
        </is>
      </c>
      <c r="G35" s="86" t="inlineStr">
        <is>
          <t>---</t>
        </is>
      </c>
      <c r="H35" s="86" t="inlineStr">
        <is>
          <t>sim</t>
        </is>
      </c>
    </row>
    <row r="36">
      <c r="B36" s="100" t="inlineStr">
        <is>
          <t>29.14</t>
        </is>
      </c>
      <c r="C36" s="86" t="inlineStr">
        <is>
          <t>Operacional - Benefícios Trabalhistas</t>
        </is>
      </c>
      <c r="D36" s="86" t="inlineStr">
        <is>
          <t>Analítica</t>
        </is>
      </c>
      <c r="E36" s="86" t="inlineStr">
        <is>
          <t>Saída</t>
        </is>
      </c>
      <c r="F36" s="86" t="inlineStr">
        <is>
          <t>Custos Operacionais Variáveis</t>
        </is>
      </c>
      <c r="G36" s="86" t="inlineStr">
        <is>
          <t>Nenhuma</t>
        </is>
      </c>
      <c r="H36" s="86" t="inlineStr">
        <is>
          <t>sim</t>
        </is>
      </c>
    </row>
    <row r="37">
      <c r="B37" s="100" t="inlineStr">
        <is>
          <t>29.15</t>
        </is>
      </c>
      <c r="C37" s="86" t="inlineStr">
        <is>
          <t>Operacional - Contribuição sindical</t>
        </is>
      </c>
      <c r="D37" s="86" t="inlineStr">
        <is>
          <t>Analítica</t>
        </is>
      </c>
      <c r="E37" s="86" t="inlineStr">
        <is>
          <t>Saída</t>
        </is>
      </c>
      <c r="F37" s="86" t="inlineStr">
        <is>
          <t>Custos Operacionais Variáveis</t>
        </is>
      </c>
      <c r="G37" s="86" t="inlineStr">
        <is>
          <t>---</t>
        </is>
      </c>
      <c r="H37" s="86" t="inlineStr">
        <is>
          <t>sim</t>
        </is>
      </c>
    </row>
    <row r="38">
      <c r="B38" s="100" t="inlineStr">
        <is>
          <t>29.16</t>
        </is>
      </c>
      <c r="C38" s="86" t="inlineStr">
        <is>
          <t>Operacional - Bolsa de estágio</t>
        </is>
      </c>
      <c r="D38" s="86" t="inlineStr">
        <is>
          <t>Analítica</t>
        </is>
      </c>
      <c r="E38" s="86" t="inlineStr">
        <is>
          <t>Saída</t>
        </is>
      </c>
      <c r="F38" s="86" t="inlineStr">
        <is>
          <t>Custos Operacionais Variáveis</t>
        </is>
      </c>
      <c r="G38" s="86" t="inlineStr">
        <is>
          <t>---</t>
        </is>
      </c>
      <c r="H38" s="86" t="inlineStr">
        <is>
          <t>sim</t>
        </is>
      </c>
    </row>
    <row r="39">
      <c r="B39" s="100" t="inlineStr">
        <is>
          <t>29.17</t>
        </is>
      </c>
      <c r="C39" s="86" t="inlineStr">
        <is>
          <t>Operacional - Refeitório</t>
        </is>
      </c>
      <c r="D39" s="86" t="inlineStr">
        <is>
          <t>Analítica</t>
        </is>
      </c>
      <c r="E39" s="86" t="inlineStr">
        <is>
          <t>Saída</t>
        </is>
      </c>
      <c r="F39" s="86" t="inlineStr">
        <is>
          <t>Custos Operacionais Variáveis</t>
        </is>
      </c>
      <c r="G39" s="86" t="inlineStr">
        <is>
          <t>Nenhuma</t>
        </is>
      </c>
      <c r="H39" s="86" t="inlineStr">
        <is>
          <t>sim</t>
        </is>
      </c>
    </row>
    <row r="40">
      <c r="B40" s="100" t="inlineStr">
        <is>
          <t>29.18</t>
        </is>
      </c>
      <c r="C40" s="86" t="inlineStr">
        <is>
          <t>Operacional - Adiantamento de Salário</t>
        </is>
      </c>
      <c r="D40" s="86" t="inlineStr">
        <is>
          <t>Analítica</t>
        </is>
      </c>
      <c r="E40" s="86" t="inlineStr">
        <is>
          <t>Saída</t>
        </is>
      </c>
      <c r="F40" s="86" t="inlineStr">
        <is>
          <t>Custos Operacionais Variáveis</t>
        </is>
      </c>
      <c r="G40" s="86" t="inlineStr">
        <is>
          <t>Nenhuma</t>
        </is>
      </c>
      <c r="H40" s="86" t="inlineStr">
        <is>
          <t>sim</t>
        </is>
      </c>
    </row>
    <row r="41">
      <c r="B41" s="100" t="inlineStr">
        <is>
          <t>29.19</t>
        </is>
      </c>
      <c r="C41" s="86" t="inlineStr">
        <is>
          <t>Operacional - Horas Extras</t>
        </is>
      </c>
      <c r="D41" s="86" t="inlineStr">
        <is>
          <t>Analítica</t>
        </is>
      </c>
      <c r="E41" s="86" t="inlineStr">
        <is>
          <t>Saída</t>
        </is>
      </c>
      <c r="F41" s="86" t="inlineStr">
        <is>
          <t>Custos Operacionais Variáveis</t>
        </is>
      </c>
      <c r="G41" s="86" t="inlineStr">
        <is>
          <t>Nenhuma</t>
        </is>
      </c>
      <c r="H41" s="86" t="inlineStr">
        <is>
          <t>sim</t>
        </is>
      </c>
    </row>
    <row r="42">
      <c r="B42" s="100" t="n">
        <v>30</v>
      </c>
      <c r="C42" s="86" t="inlineStr">
        <is>
          <t>Insumos de Produção</t>
        </is>
      </c>
      <c r="D42" s="86" t="inlineStr">
        <is>
          <t>Sintética</t>
        </is>
      </c>
      <c r="E42" s="86" t="inlineStr">
        <is>
          <t>---</t>
        </is>
      </c>
      <c r="F42" s="86" t="inlineStr">
        <is>
          <t>Custos Operacionais Variáveis</t>
        </is>
      </c>
      <c r="G42" s="86" t="inlineStr">
        <is>
          <t>---</t>
        </is>
      </c>
      <c r="H42" s="86" t="inlineStr">
        <is>
          <t>sim</t>
        </is>
      </c>
    </row>
    <row r="43">
      <c r="B43" s="100" t="inlineStr">
        <is>
          <t>30.01</t>
        </is>
      </c>
      <c r="C43" s="86" t="inlineStr">
        <is>
          <t>Matérias primas</t>
        </is>
      </c>
      <c r="D43" s="86" t="inlineStr">
        <is>
          <t>Analítica</t>
        </is>
      </c>
      <c r="E43" s="86" t="inlineStr">
        <is>
          <t>Saída</t>
        </is>
      </c>
      <c r="F43" s="86" t="inlineStr">
        <is>
          <t>Custos Operacionais Variáveis</t>
        </is>
      </c>
      <c r="G43" s="86" t="inlineStr">
        <is>
          <t>---</t>
        </is>
      </c>
      <c r="H43" s="86" t="inlineStr">
        <is>
          <t>sim</t>
        </is>
      </c>
    </row>
    <row r="44">
      <c r="B44" s="100" t="inlineStr">
        <is>
          <t>30.02</t>
        </is>
      </c>
      <c r="C44" s="86" t="inlineStr">
        <is>
          <t>Embalagens</t>
        </is>
      </c>
      <c r="D44" s="86" t="inlineStr">
        <is>
          <t>Analítica</t>
        </is>
      </c>
      <c r="E44" s="86" t="inlineStr">
        <is>
          <t>Saída</t>
        </is>
      </c>
      <c r="F44" s="86" t="inlineStr">
        <is>
          <t>Custos Operacionais Variáveis</t>
        </is>
      </c>
      <c r="G44" s="86" t="inlineStr">
        <is>
          <t>---</t>
        </is>
      </c>
      <c r="H44" s="86" t="inlineStr">
        <is>
          <t>sim</t>
        </is>
      </c>
    </row>
    <row r="45">
      <c r="B45" s="100" t="n">
        <v>31</v>
      </c>
      <c r="C45" s="86" t="inlineStr">
        <is>
          <t>Materiais de consumo operacionais</t>
        </is>
      </c>
      <c r="D45" s="86" t="inlineStr">
        <is>
          <t>Sintética</t>
        </is>
      </c>
      <c r="E45" s="86" t="inlineStr">
        <is>
          <t>---</t>
        </is>
      </c>
      <c r="F45" s="86" t="inlineStr">
        <is>
          <t>Custos Operacionais Fixos</t>
        </is>
      </c>
      <c r="G45" s="86" t="inlineStr">
        <is>
          <t>Nenhuma</t>
        </is>
      </c>
      <c r="H45" s="86" t="inlineStr">
        <is>
          <t>sim</t>
        </is>
      </c>
    </row>
    <row r="46">
      <c r="B46" s="100" t="inlineStr">
        <is>
          <t>31.02</t>
        </is>
      </c>
      <c r="C46" s="86" t="inlineStr">
        <is>
          <t>Produtos de higiene</t>
        </is>
      </c>
      <c r="D46" s="86" t="inlineStr">
        <is>
          <t>Analítica</t>
        </is>
      </c>
      <c r="E46" s="86" t="inlineStr">
        <is>
          <t>Saída</t>
        </is>
      </c>
      <c r="F46" s="86" t="inlineStr">
        <is>
          <t>Custos Operacionais Fixos</t>
        </is>
      </c>
      <c r="G46" s="86" t="inlineStr">
        <is>
          <t>Nenhuma</t>
        </is>
      </c>
      <c r="H46" s="86" t="inlineStr">
        <is>
          <t>sim</t>
        </is>
      </c>
    </row>
    <row r="47">
      <c r="B47" s="100" t="inlineStr">
        <is>
          <t>31.04</t>
        </is>
      </c>
      <c r="C47" s="86" t="inlineStr">
        <is>
          <t>Equipamentos de Proteção Individual</t>
        </is>
      </c>
      <c r="D47" s="86" t="inlineStr">
        <is>
          <t>Analítica</t>
        </is>
      </c>
      <c r="E47" s="86" t="inlineStr">
        <is>
          <t>Saída</t>
        </is>
      </c>
      <c r="F47" s="86" t="inlineStr">
        <is>
          <t>Custos Operacionais Fixos</t>
        </is>
      </c>
      <c r="G47" s="86" t="inlineStr">
        <is>
          <t>Nenhuma</t>
        </is>
      </c>
      <c r="H47" s="86" t="inlineStr">
        <is>
          <t>sim</t>
        </is>
      </c>
    </row>
    <row r="48">
      <c r="B48" s="100" t="inlineStr">
        <is>
          <t>31.05</t>
        </is>
      </c>
      <c r="C48" s="86" t="inlineStr">
        <is>
          <t>Uniformes</t>
        </is>
      </c>
      <c r="D48" s="86" t="inlineStr">
        <is>
          <t>Analítica</t>
        </is>
      </c>
      <c r="E48" s="86" t="inlineStr">
        <is>
          <t>Saída</t>
        </is>
      </c>
      <c r="F48" s="86" t="inlineStr">
        <is>
          <t>Custos Operacionais Fixos</t>
        </is>
      </c>
      <c r="G48" s="86" t="inlineStr">
        <is>
          <t>Nenhuma</t>
        </is>
      </c>
      <c r="H48" s="86" t="inlineStr">
        <is>
          <t>sim</t>
        </is>
      </c>
    </row>
    <row r="49">
      <c r="B49" s="100" t="inlineStr">
        <is>
          <t>31.06</t>
        </is>
      </c>
      <c r="C49" s="86" t="inlineStr">
        <is>
          <t>Materiais de Limpeza</t>
        </is>
      </c>
      <c r="D49" s="86" t="inlineStr">
        <is>
          <t>Analítica</t>
        </is>
      </c>
      <c r="E49" s="86" t="inlineStr">
        <is>
          <t>Saída</t>
        </is>
      </c>
      <c r="F49" s="86" t="inlineStr">
        <is>
          <t>Custos Operacionais Fixos</t>
        </is>
      </c>
      <c r="G49" s="86" t="inlineStr">
        <is>
          <t>Nenhuma</t>
        </is>
      </c>
      <c r="H49" s="86" t="inlineStr">
        <is>
          <t>sim</t>
        </is>
      </c>
    </row>
    <row r="50">
      <c r="B50" s="100" t="n">
        <v>32</v>
      </c>
      <c r="C50" s="86" t="inlineStr">
        <is>
          <t>Serviços de industrialização</t>
        </is>
      </c>
      <c r="D50" s="86" t="inlineStr">
        <is>
          <t>Sintética</t>
        </is>
      </c>
      <c r="E50" s="86" t="inlineStr">
        <is>
          <t>---</t>
        </is>
      </c>
      <c r="F50" s="86" t="inlineStr">
        <is>
          <t>Custos Operacionais Fixos</t>
        </is>
      </c>
      <c r="G50" s="86" t="inlineStr">
        <is>
          <t>Nenhuma</t>
        </is>
      </c>
      <c r="H50" s="86" t="inlineStr">
        <is>
          <t>sim</t>
        </is>
      </c>
    </row>
    <row r="51">
      <c r="B51" s="100" t="inlineStr">
        <is>
          <t>32.01</t>
        </is>
      </c>
      <c r="C51" s="86" t="inlineStr">
        <is>
          <t>Locação de Máquinas e Equipamentos</t>
        </is>
      </c>
      <c r="D51" s="86" t="inlineStr">
        <is>
          <t>Analítica</t>
        </is>
      </c>
      <c r="E51" s="86" t="inlineStr">
        <is>
          <t>Saída</t>
        </is>
      </c>
      <c r="F51" s="86" t="inlineStr">
        <is>
          <t>Custos Operacionais Fixos</t>
        </is>
      </c>
      <c r="G51" s="86" t="inlineStr">
        <is>
          <t>Nenhuma</t>
        </is>
      </c>
      <c r="H51" s="86" t="inlineStr">
        <is>
          <t>sim</t>
        </is>
      </c>
    </row>
    <row r="52">
      <c r="B52" s="100" t="n">
        <v>33</v>
      </c>
      <c r="C52" s="86" t="inlineStr">
        <is>
          <t>Custos Indiretos de Fabricação</t>
        </is>
      </c>
      <c r="D52" s="86" t="inlineStr">
        <is>
          <t>Sintética</t>
        </is>
      </c>
      <c r="E52" s="86" t="inlineStr">
        <is>
          <t>---</t>
        </is>
      </c>
      <c r="F52" s="86" t="inlineStr">
        <is>
          <t>Custos Operacionais Variáveis</t>
        </is>
      </c>
      <c r="G52" s="86" t="inlineStr">
        <is>
          <t>---</t>
        </is>
      </c>
      <c r="H52" s="86" t="inlineStr">
        <is>
          <t>sim</t>
        </is>
      </c>
    </row>
    <row r="53">
      <c r="B53" s="100" t="inlineStr">
        <is>
          <t>33.01</t>
        </is>
      </c>
      <c r="C53" s="86" t="inlineStr">
        <is>
          <t>Energia</t>
        </is>
      </c>
      <c r="D53" s="86" t="inlineStr">
        <is>
          <t>Analítica</t>
        </is>
      </c>
      <c r="E53" s="86" t="inlineStr">
        <is>
          <t>Saída</t>
        </is>
      </c>
      <c r="F53" s="86" t="inlineStr">
        <is>
          <t>Custos Operacionais Variáveis</t>
        </is>
      </c>
      <c r="G53" s="86" t="inlineStr">
        <is>
          <t>---</t>
        </is>
      </c>
      <c r="H53" s="86" t="inlineStr">
        <is>
          <t>sim</t>
        </is>
      </c>
    </row>
    <row r="54">
      <c r="B54" s="100" t="inlineStr">
        <is>
          <t>33.02</t>
        </is>
      </c>
      <c r="C54" s="86" t="inlineStr">
        <is>
          <t>Gás</t>
        </is>
      </c>
      <c r="D54" s="86" t="inlineStr">
        <is>
          <t>Analítica</t>
        </is>
      </c>
      <c r="E54" s="86" t="inlineStr">
        <is>
          <t>Saída</t>
        </is>
      </c>
      <c r="F54" s="86" t="inlineStr">
        <is>
          <t>Custos Operacionais Variáveis</t>
        </is>
      </c>
      <c r="G54" s="86" t="inlineStr">
        <is>
          <t>---</t>
        </is>
      </c>
      <c r="H54" s="86" t="inlineStr">
        <is>
          <t>sim</t>
        </is>
      </c>
    </row>
    <row r="55">
      <c r="B55" s="100" t="inlineStr">
        <is>
          <t>33.03</t>
        </is>
      </c>
      <c r="C55" s="86" t="inlineStr">
        <is>
          <t>Agua</t>
        </is>
      </c>
      <c r="D55" s="86" t="inlineStr">
        <is>
          <t>Analítica</t>
        </is>
      </c>
      <c r="E55" s="86" t="inlineStr">
        <is>
          <t>Saída</t>
        </is>
      </c>
      <c r="F55" s="86" t="inlineStr">
        <is>
          <t>Custos Operacionais Variáveis</t>
        </is>
      </c>
      <c r="G55" s="86" t="inlineStr">
        <is>
          <t>---</t>
        </is>
      </c>
      <c r="H55" s="86" t="inlineStr">
        <is>
          <t>sim</t>
        </is>
      </c>
    </row>
    <row r="56">
      <c r="B56" s="100" t="inlineStr">
        <is>
          <t>33.04</t>
        </is>
      </c>
      <c r="C56" s="86" t="inlineStr">
        <is>
          <t>Consumíveis de Produção</t>
        </is>
      </c>
      <c r="D56" s="86" t="inlineStr">
        <is>
          <t>Analítica</t>
        </is>
      </c>
      <c r="E56" s="86" t="inlineStr">
        <is>
          <t>Saída</t>
        </is>
      </c>
      <c r="F56" s="86" t="inlineStr">
        <is>
          <t>Custos Operacionais Variáveis</t>
        </is>
      </c>
      <c r="G56" s="86" t="inlineStr">
        <is>
          <t>Nenhuma</t>
        </is>
      </c>
      <c r="H56" s="86" t="inlineStr">
        <is>
          <t>sim</t>
        </is>
      </c>
    </row>
    <row r="57">
      <c r="B57" s="100" t="inlineStr">
        <is>
          <t>33.05</t>
        </is>
      </c>
      <c r="C57" s="86" t="inlineStr">
        <is>
          <t>Outros custos fabris</t>
        </is>
      </c>
      <c r="D57" s="86" t="inlineStr">
        <is>
          <t>Analítica</t>
        </is>
      </c>
      <c r="E57" s="86" t="inlineStr">
        <is>
          <t>Saída</t>
        </is>
      </c>
      <c r="F57" s="86" t="inlineStr">
        <is>
          <t>Custos Operacionais Variáveis</t>
        </is>
      </c>
      <c r="G57" s="86" t="inlineStr">
        <is>
          <t>Nenhuma</t>
        </is>
      </c>
      <c r="H57" s="86" t="inlineStr">
        <is>
          <t>sim</t>
        </is>
      </c>
    </row>
    <row r="58">
      <c r="B58" s="100" t="n">
        <v>34</v>
      </c>
      <c r="C58" s="86" t="inlineStr">
        <is>
          <t>Manutenção</t>
        </is>
      </c>
      <c r="D58" s="86" t="inlineStr">
        <is>
          <t>Sintética</t>
        </is>
      </c>
      <c r="E58" s="86" t="inlineStr">
        <is>
          <t>---</t>
        </is>
      </c>
      <c r="F58" s="86" t="inlineStr">
        <is>
          <t>Custos Operacionais Fixos</t>
        </is>
      </c>
      <c r="G58" s="86" t="inlineStr">
        <is>
          <t>Nenhuma</t>
        </is>
      </c>
      <c r="H58" s="86" t="inlineStr">
        <is>
          <t>sim</t>
        </is>
      </c>
    </row>
    <row r="59">
      <c r="B59" s="100" t="inlineStr">
        <is>
          <t>34.01</t>
        </is>
      </c>
      <c r="C59" s="86" t="inlineStr">
        <is>
          <t>Manutenção de ar condicionado</t>
        </is>
      </c>
      <c r="D59" s="86" t="inlineStr">
        <is>
          <t>Analítica</t>
        </is>
      </c>
      <c r="E59" s="86" t="inlineStr">
        <is>
          <t>Saída</t>
        </is>
      </c>
      <c r="F59" s="86" t="inlineStr">
        <is>
          <t>Custos Operacionais Fixos</t>
        </is>
      </c>
      <c r="G59" s="86" t="inlineStr">
        <is>
          <t>Nenhuma</t>
        </is>
      </c>
      <c r="H59" s="86" t="inlineStr">
        <is>
          <t>sim</t>
        </is>
      </c>
    </row>
    <row r="60">
      <c r="B60" s="100" t="inlineStr">
        <is>
          <t>34.04</t>
        </is>
      </c>
      <c r="C60" s="86" t="inlineStr">
        <is>
          <t>Manutenção de infra-estrutura</t>
        </is>
      </c>
      <c r="D60" s="86" t="inlineStr">
        <is>
          <t>Analítica</t>
        </is>
      </c>
      <c r="E60" s="86" t="inlineStr">
        <is>
          <t>Saída</t>
        </is>
      </c>
      <c r="F60" s="86" t="inlineStr">
        <is>
          <t>Custos Operacionais Fixos</t>
        </is>
      </c>
      <c r="G60" s="86" t="inlineStr">
        <is>
          <t>Nenhuma</t>
        </is>
      </c>
      <c r="H60" s="86" t="inlineStr">
        <is>
          <t>sim</t>
        </is>
      </c>
    </row>
    <row r="61">
      <c r="B61" s="100" t="inlineStr">
        <is>
          <t>34.05</t>
        </is>
      </c>
      <c r="C61" s="86" t="inlineStr">
        <is>
          <t>Manutenção de máquinas</t>
        </is>
      </c>
      <c r="D61" s="86" t="inlineStr">
        <is>
          <t>Analítica</t>
        </is>
      </c>
      <c r="E61" s="86" t="inlineStr">
        <is>
          <t>Saída</t>
        </is>
      </c>
      <c r="F61" s="86" t="inlineStr">
        <is>
          <t>Custos Operacionais Fixos</t>
        </is>
      </c>
      <c r="G61" s="86" t="inlineStr">
        <is>
          <t>Nenhuma</t>
        </is>
      </c>
      <c r="H61" s="86" t="inlineStr">
        <is>
          <t>sim</t>
        </is>
      </c>
    </row>
    <row r="62">
      <c r="B62" s="100" t="inlineStr">
        <is>
          <t>34.06</t>
        </is>
      </c>
      <c r="C62" s="86" t="inlineStr">
        <is>
          <t>Manutenção de ferramentas</t>
        </is>
      </c>
      <c r="D62" s="86" t="inlineStr">
        <is>
          <t>Analítica</t>
        </is>
      </c>
      <c r="E62" s="86" t="inlineStr">
        <is>
          <t>Saída</t>
        </is>
      </c>
      <c r="F62" s="86" t="inlineStr">
        <is>
          <t>Custos Operacionais Fixos</t>
        </is>
      </c>
      <c r="G62" s="86" t="inlineStr">
        <is>
          <t>Nenhuma</t>
        </is>
      </c>
      <c r="H62" s="86" t="inlineStr">
        <is>
          <t>sim</t>
        </is>
      </c>
    </row>
    <row r="63">
      <c r="B63" s="100" t="inlineStr">
        <is>
          <t>34.07</t>
        </is>
      </c>
      <c r="C63" s="86" t="inlineStr">
        <is>
          <t>Calibração de instrumentos</t>
        </is>
      </c>
      <c r="D63" s="86" t="inlineStr">
        <is>
          <t>Analítica</t>
        </is>
      </c>
      <c r="E63" s="86" t="inlineStr">
        <is>
          <t>Saída</t>
        </is>
      </c>
      <c r="F63" s="86" t="inlineStr">
        <is>
          <t>Custos Operacionais Fixos</t>
        </is>
      </c>
      <c r="G63" s="86" t="inlineStr">
        <is>
          <t>Nenhuma</t>
        </is>
      </c>
      <c r="H63" s="86" t="inlineStr">
        <is>
          <t>sim</t>
        </is>
      </c>
    </row>
    <row r="64">
      <c r="B64" s="100" t="inlineStr">
        <is>
          <t>35.02</t>
        </is>
      </c>
      <c r="C64" s="86" t="inlineStr">
        <is>
          <t>Comercial - Comissão de vendedores direto</t>
        </is>
      </c>
      <c r="D64" s="86" t="inlineStr">
        <is>
          <t>Analítica</t>
        </is>
      </c>
      <c r="E64" s="86" t="inlineStr">
        <is>
          <t>Saída</t>
        </is>
      </c>
      <c r="F64" s="86" t="inlineStr">
        <is>
          <t>Despesas Operacionais | Vendas e Comercialização</t>
        </is>
      </c>
      <c r="G64" s="86" t="inlineStr">
        <is>
          <t>Nenhuma</t>
        </is>
      </c>
      <c r="H64" s="86" t="inlineStr">
        <is>
          <t>sim</t>
        </is>
      </c>
    </row>
    <row r="65">
      <c r="B65" s="100" t="n">
        <v>36</v>
      </c>
      <c r="C65" s="86" t="inlineStr">
        <is>
          <t>Despesas com Pessoal - Comercial</t>
        </is>
      </c>
      <c r="D65" s="86" t="inlineStr">
        <is>
          <t>Sintética</t>
        </is>
      </c>
      <c r="E65" s="86" t="inlineStr">
        <is>
          <t>---</t>
        </is>
      </c>
      <c r="F65" s="86" t="inlineStr">
        <is>
          <t>Despesas Operacionais | Vendas e Comercialização</t>
        </is>
      </c>
      <c r="G65" s="86" t="inlineStr">
        <is>
          <t>Nenhuma</t>
        </is>
      </c>
      <c r="H65" s="86" t="inlineStr">
        <is>
          <t>sim</t>
        </is>
      </c>
    </row>
    <row r="66">
      <c r="B66" s="100" t="inlineStr">
        <is>
          <t>36.01</t>
        </is>
      </c>
      <c r="C66" s="86" t="inlineStr">
        <is>
          <t>Comercial - Salário líquido</t>
        </is>
      </c>
      <c r="D66" s="86" t="inlineStr">
        <is>
          <t>Analítica</t>
        </is>
      </c>
      <c r="E66" s="86" t="inlineStr">
        <is>
          <t>Saída</t>
        </is>
      </c>
      <c r="F66" s="86" t="inlineStr">
        <is>
          <t>Despesas Operacionais | Vendas e Comercialização</t>
        </is>
      </c>
      <c r="G66" s="86" t="inlineStr">
        <is>
          <t>Nenhuma</t>
        </is>
      </c>
      <c r="H66" s="86" t="inlineStr">
        <is>
          <t>sim</t>
        </is>
      </c>
    </row>
    <row r="67">
      <c r="B67" s="100" t="inlineStr">
        <is>
          <t>36.02</t>
        </is>
      </c>
      <c r="C67" s="86" t="inlineStr">
        <is>
          <t>Comercial - 13o salário</t>
        </is>
      </c>
      <c r="D67" s="86" t="inlineStr">
        <is>
          <t>Analítica</t>
        </is>
      </c>
      <c r="E67" s="86" t="inlineStr">
        <is>
          <t>Saída</t>
        </is>
      </c>
      <c r="F67" s="86" t="inlineStr">
        <is>
          <t>Despesas Operacionais | Vendas e Comercialização</t>
        </is>
      </c>
      <c r="G67" s="86" t="inlineStr">
        <is>
          <t>Nenhuma</t>
        </is>
      </c>
      <c r="H67" s="86" t="inlineStr">
        <is>
          <t>sim</t>
        </is>
      </c>
    </row>
    <row r="68">
      <c r="B68" s="100" t="inlineStr">
        <is>
          <t>36.03</t>
        </is>
      </c>
      <c r="C68" s="86" t="inlineStr">
        <is>
          <t>Comercial - Férias</t>
        </is>
      </c>
      <c r="D68" s="86" t="inlineStr">
        <is>
          <t>Analítica</t>
        </is>
      </c>
      <c r="E68" s="86" t="inlineStr">
        <is>
          <t>Saída</t>
        </is>
      </c>
      <c r="F68" s="86" t="inlineStr">
        <is>
          <t>Despesas Operacionais | Vendas e Comercialização</t>
        </is>
      </c>
      <c r="G68" s="86" t="inlineStr">
        <is>
          <t>Nenhuma</t>
        </is>
      </c>
      <c r="H68" s="86" t="inlineStr">
        <is>
          <t>sim</t>
        </is>
      </c>
    </row>
    <row r="69">
      <c r="B69" s="100" t="inlineStr">
        <is>
          <t>36.04</t>
        </is>
      </c>
      <c r="C69" s="86" t="inlineStr">
        <is>
          <t>Comercial - Rescisão</t>
        </is>
      </c>
      <c r="D69" s="86" t="inlineStr">
        <is>
          <t>Analítica</t>
        </is>
      </c>
      <c r="E69" s="86" t="inlineStr">
        <is>
          <t>Saída</t>
        </is>
      </c>
      <c r="F69" s="86" t="inlineStr">
        <is>
          <t>Despesas Operacionais | Vendas e Comercialização</t>
        </is>
      </c>
      <c r="G69" s="86" t="inlineStr">
        <is>
          <t>Nenhuma</t>
        </is>
      </c>
      <c r="H69" s="86" t="inlineStr">
        <is>
          <t>sim</t>
        </is>
      </c>
    </row>
    <row r="70">
      <c r="B70" s="100" t="inlineStr">
        <is>
          <t>36.05</t>
        </is>
      </c>
      <c r="C70" s="86" t="inlineStr">
        <is>
          <t>Comercial - Multa rescisória</t>
        </is>
      </c>
      <c r="D70" s="86" t="inlineStr">
        <is>
          <t>Analítica</t>
        </is>
      </c>
      <c r="E70" s="86" t="inlineStr">
        <is>
          <t>Saída</t>
        </is>
      </c>
      <c r="F70" s="86" t="inlineStr">
        <is>
          <t>Despesas Operacionais | Vendas e Comercialização</t>
        </is>
      </c>
      <c r="G70" s="86" t="inlineStr">
        <is>
          <t>Nenhuma</t>
        </is>
      </c>
      <c r="H70" s="86" t="inlineStr">
        <is>
          <t>sim</t>
        </is>
      </c>
    </row>
    <row r="71">
      <c r="B71" s="100" t="inlineStr">
        <is>
          <t>36.06</t>
        </is>
      </c>
      <c r="C71" s="86" t="inlineStr">
        <is>
          <t>Comercial - INSS</t>
        </is>
      </c>
      <c r="D71" s="86" t="inlineStr">
        <is>
          <t>Analítica</t>
        </is>
      </c>
      <c r="E71" s="86" t="inlineStr">
        <is>
          <t>Saída</t>
        </is>
      </c>
      <c r="F71" s="86" t="inlineStr">
        <is>
          <t>Despesas Operacionais | Vendas e Comercialização</t>
        </is>
      </c>
      <c r="G71" s="86" t="inlineStr">
        <is>
          <t>Nenhuma</t>
        </is>
      </c>
      <c r="H71" s="86" t="inlineStr">
        <is>
          <t>sim</t>
        </is>
      </c>
    </row>
    <row r="72">
      <c r="B72" s="100" t="inlineStr">
        <is>
          <t>36.07</t>
        </is>
      </c>
      <c r="C72" s="86" t="inlineStr">
        <is>
          <t>Comercial - FGTS</t>
        </is>
      </c>
      <c r="D72" s="86" t="inlineStr">
        <is>
          <t>Analítica</t>
        </is>
      </c>
      <c r="E72" s="86" t="inlineStr">
        <is>
          <t>Saída</t>
        </is>
      </c>
      <c r="F72" s="86" t="inlineStr">
        <is>
          <t>Despesas Operacionais | Vendas e Comercialização</t>
        </is>
      </c>
      <c r="G72" s="86" t="inlineStr">
        <is>
          <t>Nenhuma</t>
        </is>
      </c>
      <c r="H72" s="86" t="inlineStr">
        <is>
          <t>sim</t>
        </is>
      </c>
    </row>
    <row r="73">
      <c r="B73" s="100" t="inlineStr">
        <is>
          <t>36.08</t>
        </is>
      </c>
      <c r="C73" s="86" t="inlineStr">
        <is>
          <t>Comercial - IRRF</t>
        </is>
      </c>
      <c r="D73" s="86" t="inlineStr">
        <is>
          <t>Analítica</t>
        </is>
      </c>
      <c r="E73" s="86" t="inlineStr">
        <is>
          <t>Saída</t>
        </is>
      </c>
      <c r="F73" s="86" t="inlineStr">
        <is>
          <t>Despesas Operacionais | Vendas e Comercialização</t>
        </is>
      </c>
      <c r="G73" s="86" t="inlineStr">
        <is>
          <t>Nenhuma</t>
        </is>
      </c>
      <c r="H73" s="86" t="inlineStr">
        <is>
          <t>sim</t>
        </is>
      </c>
    </row>
    <row r="74">
      <c r="B74" s="100" t="inlineStr">
        <is>
          <t>36.09</t>
        </is>
      </c>
      <c r="C74" s="86" t="inlineStr">
        <is>
          <t>Comercial - Vale refeição</t>
        </is>
      </c>
      <c r="D74" s="86" t="inlineStr">
        <is>
          <t>Analítica</t>
        </is>
      </c>
      <c r="E74" s="86" t="inlineStr">
        <is>
          <t>Saída</t>
        </is>
      </c>
      <c r="F74" s="86" t="inlineStr">
        <is>
          <t>Despesas Operacionais | Vendas e Comercialização</t>
        </is>
      </c>
      <c r="G74" s="86" t="inlineStr">
        <is>
          <t>Nenhuma</t>
        </is>
      </c>
      <c r="H74" s="86" t="inlineStr">
        <is>
          <t>sim</t>
        </is>
      </c>
    </row>
    <row r="75">
      <c r="B75" s="100" t="inlineStr">
        <is>
          <t>36.10</t>
        </is>
      </c>
      <c r="C75" s="86" t="inlineStr">
        <is>
          <t>Comercial - Vale alimentação</t>
        </is>
      </c>
      <c r="D75" s="86" t="inlineStr">
        <is>
          <t>Analítica</t>
        </is>
      </c>
      <c r="E75" s="86" t="inlineStr">
        <is>
          <t>Saída</t>
        </is>
      </c>
      <c r="F75" s="86" t="inlineStr">
        <is>
          <t>Despesas Operacionais | Vendas e Comercialização</t>
        </is>
      </c>
      <c r="G75" s="86" t="inlineStr">
        <is>
          <t>Nenhuma</t>
        </is>
      </c>
      <c r="H75" s="86" t="inlineStr">
        <is>
          <t>sim</t>
        </is>
      </c>
    </row>
    <row r="76">
      <c r="B76" s="100" t="inlineStr">
        <is>
          <t>36.11</t>
        </is>
      </c>
      <c r="C76" s="86" t="inlineStr">
        <is>
          <t>Comercial - Vale transporte</t>
        </is>
      </c>
      <c r="D76" s="86" t="inlineStr">
        <is>
          <t>Analítica</t>
        </is>
      </c>
      <c r="E76" s="86" t="inlineStr">
        <is>
          <t>Saída</t>
        </is>
      </c>
      <c r="F76" s="86" t="inlineStr">
        <is>
          <t>Despesas Operacionais | Vendas e Comercialização</t>
        </is>
      </c>
      <c r="G76" s="86" t="inlineStr">
        <is>
          <t>Nenhuma</t>
        </is>
      </c>
      <c r="H76" s="86" t="inlineStr">
        <is>
          <t>sim</t>
        </is>
      </c>
    </row>
    <row r="77">
      <c r="B77" s="100" t="inlineStr">
        <is>
          <t>36.12</t>
        </is>
      </c>
      <c r="C77" s="86" t="inlineStr">
        <is>
          <t>Comercial - Plano de saúde</t>
        </is>
      </c>
      <c r="D77" s="86" t="inlineStr">
        <is>
          <t>Analítica</t>
        </is>
      </c>
      <c r="E77" s="86" t="inlineStr">
        <is>
          <t>Saída</t>
        </is>
      </c>
      <c r="F77" s="86" t="inlineStr">
        <is>
          <t>Despesas Operacionais | Vendas e Comercialização</t>
        </is>
      </c>
      <c r="G77" s="86" t="inlineStr">
        <is>
          <t>Nenhuma</t>
        </is>
      </c>
      <c r="H77" s="86" t="inlineStr">
        <is>
          <t>sim</t>
        </is>
      </c>
    </row>
    <row r="78">
      <c r="B78" s="100" t="inlineStr">
        <is>
          <t>36.13</t>
        </is>
      </c>
      <c r="C78" s="86" t="inlineStr">
        <is>
          <t>Comercial - Seguro de vida</t>
        </is>
      </c>
      <c r="D78" s="86" t="inlineStr">
        <is>
          <t>Analítica</t>
        </is>
      </c>
      <c r="E78" s="86" t="inlineStr">
        <is>
          <t>Saída</t>
        </is>
      </c>
      <c r="F78" s="86" t="inlineStr">
        <is>
          <t>Despesas Operacionais | Vendas e Comercialização</t>
        </is>
      </c>
      <c r="G78" s="86" t="inlineStr">
        <is>
          <t>Nenhuma</t>
        </is>
      </c>
      <c r="H78" s="86" t="inlineStr">
        <is>
          <t>sim</t>
        </is>
      </c>
    </row>
    <row r="79">
      <c r="B79" s="100" t="inlineStr">
        <is>
          <t>36.14</t>
        </is>
      </c>
      <c r="C79" s="86" t="inlineStr">
        <is>
          <t>Comercial - Benefícios Trabalhistas</t>
        </is>
      </c>
      <c r="D79" s="86" t="inlineStr">
        <is>
          <t>Analítica</t>
        </is>
      </c>
      <c r="E79" s="86" t="inlineStr">
        <is>
          <t>Saída</t>
        </is>
      </c>
      <c r="F79" s="86" t="inlineStr">
        <is>
          <t>Despesas Operacionais | Vendas e Comercialização</t>
        </is>
      </c>
      <c r="G79" s="86" t="inlineStr">
        <is>
          <t>Nenhuma</t>
        </is>
      </c>
      <c r="H79" s="86" t="inlineStr">
        <is>
          <t>sim</t>
        </is>
      </c>
    </row>
    <row r="80">
      <c r="B80" s="100" t="inlineStr">
        <is>
          <t>36.15</t>
        </is>
      </c>
      <c r="C80" s="86" t="inlineStr">
        <is>
          <t>Comercial - Contribuição sindical</t>
        </is>
      </c>
      <c r="D80" s="86" t="inlineStr">
        <is>
          <t>Analítica</t>
        </is>
      </c>
      <c r="E80" s="86" t="inlineStr">
        <is>
          <t>Saída</t>
        </is>
      </c>
      <c r="F80" s="86" t="inlineStr">
        <is>
          <t>Despesas Operacionais | Vendas e Comercialização</t>
        </is>
      </c>
      <c r="G80" s="86" t="inlineStr">
        <is>
          <t>Nenhuma</t>
        </is>
      </c>
      <c r="H80" s="86" t="inlineStr">
        <is>
          <t>sim</t>
        </is>
      </c>
    </row>
    <row r="81">
      <c r="B81" s="100" t="inlineStr">
        <is>
          <t>36.16</t>
        </is>
      </c>
      <c r="C81" s="86" t="inlineStr">
        <is>
          <t>Comercial - Estadia</t>
        </is>
      </c>
      <c r="D81" s="86" t="inlineStr">
        <is>
          <t>Analítica</t>
        </is>
      </c>
      <c r="E81" s="86" t="inlineStr">
        <is>
          <t>Saída</t>
        </is>
      </c>
      <c r="F81" s="86" t="inlineStr">
        <is>
          <t>Despesas Operacionais | Vendas e Comercialização</t>
        </is>
      </c>
      <c r="G81" s="86" t="inlineStr">
        <is>
          <t>Nenhuma</t>
        </is>
      </c>
      <c r="H81" s="86" t="inlineStr">
        <is>
          <t>sim</t>
        </is>
      </c>
    </row>
    <row r="82">
      <c r="B82" s="100" t="inlineStr">
        <is>
          <t>36.17</t>
        </is>
      </c>
      <c r="C82" s="86" t="inlineStr">
        <is>
          <t>Comercial - Adiantamento de Salário</t>
        </is>
      </c>
      <c r="D82" s="86" t="inlineStr">
        <is>
          <t>Analítica</t>
        </is>
      </c>
      <c r="E82" s="86" t="inlineStr">
        <is>
          <t>Saída</t>
        </is>
      </c>
      <c r="F82" s="86" t="inlineStr">
        <is>
          <t>Despesas Operacionais | Vendas e Comercialização</t>
        </is>
      </c>
      <c r="G82" s="86" t="inlineStr">
        <is>
          <t>Nenhuma</t>
        </is>
      </c>
      <c r="H82" s="86" t="inlineStr">
        <is>
          <t>sim</t>
        </is>
      </c>
    </row>
    <row r="83">
      <c r="B83" s="100" t="n">
        <v>37</v>
      </c>
      <c r="C83" s="86" t="inlineStr">
        <is>
          <t>Despesas com Transporte - Comercial</t>
        </is>
      </c>
      <c r="D83" s="86" t="inlineStr">
        <is>
          <t>Sintética</t>
        </is>
      </c>
      <c r="E83" s="86" t="inlineStr">
        <is>
          <t>---</t>
        </is>
      </c>
      <c r="F83" s="86" t="inlineStr">
        <is>
          <t>Despesas Operacionais | Vendas e Comercialização</t>
        </is>
      </c>
      <c r="G83" s="86" t="inlineStr">
        <is>
          <t>Nenhuma</t>
        </is>
      </c>
      <c r="H83" s="86" t="inlineStr">
        <is>
          <t>sim</t>
        </is>
      </c>
    </row>
    <row r="84">
      <c r="B84" s="100" t="inlineStr">
        <is>
          <t>37.01</t>
        </is>
      </c>
      <c r="C84" s="86" t="inlineStr">
        <is>
          <t>Comercial - Combustível</t>
        </is>
      </c>
      <c r="D84" s="86" t="inlineStr">
        <is>
          <t>Analítica</t>
        </is>
      </c>
      <c r="E84" s="86" t="inlineStr">
        <is>
          <t>Saída</t>
        </is>
      </c>
      <c r="F84" s="86" t="inlineStr">
        <is>
          <t>Despesas Operacionais | Vendas e Comercialização</t>
        </is>
      </c>
      <c r="G84" s="86" t="inlineStr">
        <is>
          <t>Nenhuma</t>
        </is>
      </c>
      <c r="H84" s="86" t="inlineStr">
        <is>
          <t>sim</t>
        </is>
      </c>
    </row>
    <row r="85">
      <c r="B85" s="100" t="inlineStr">
        <is>
          <t>37.02</t>
        </is>
      </c>
      <c r="C85" s="86" t="inlineStr">
        <is>
          <t>Comercial -Manutenção</t>
        </is>
      </c>
      <c r="D85" s="86" t="inlineStr">
        <is>
          <t>Analítica</t>
        </is>
      </c>
      <c r="E85" s="86" t="inlineStr">
        <is>
          <t>Saída</t>
        </is>
      </c>
      <c r="F85" s="86" t="inlineStr">
        <is>
          <t>Despesas Operacionais | Vendas e Comercialização</t>
        </is>
      </c>
      <c r="G85" s="86" t="inlineStr">
        <is>
          <t>Nenhuma</t>
        </is>
      </c>
      <c r="H85" s="86" t="inlineStr">
        <is>
          <t>sim</t>
        </is>
      </c>
    </row>
    <row r="86">
      <c r="B86" s="100" t="inlineStr">
        <is>
          <t>37.03</t>
        </is>
      </c>
      <c r="C86" s="86" t="inlineStr">
        <is>
          <t>Comercial -IPVA</t>
        </is>
      </c>
      <c r="D86" s="86" t="inlineStr">
        <is>
          <t>Analítica</t>
        </is>
      </c>
      <c r="E86" s="86" t="inlineStr">
        <is>
          <t>Saída</t>
        </is>
      </c>
      <c r="F86" s="86" t="inlineStr">
        <is>
          <t>Despesas Operacionais | Vendas e Comercialização</t>
        </is>
      </c>
      <c r="G86" s="86" t="inlineStr">
        <is>
          <t>Nenhuma</t>
        </is>
      </c>
      <c r="H86" s="86" t="inlineStr">
        <is>
          <t>sim</t>
        </is>
      </c>
    </row>
    <row r="87">
      <c r="B87" s="100" t="inlineStr">
        <is>
          <t>37.04</t>
        </is>
      </c>
      <c r="C87" s="86" t="inlineStr">
        <is>
          <t>Comercial -Seguro</t>
        </is>
      </c>
      <c r="D87" s="86" t="inlineStr">
        <is>
          <t>Analítica</t>
        </is>
      </c>
      <c r="E87" s="86" t="inlineStr">
        <is>
          <t>Saída</t>
        </is>
      </c>
      <c r="F87" s="86" t="inlineStr">
        <is>
          <t>Despesas Operacionais | Vendas e Comercialização</t>
        </is>
      </c>
      <c r="G87" s="86" t="inlineStr">
        <is>
          <t>Nenhuma</t>
        </is>
      </c>
      <c r="H87" s="86" t="inlineStr">
        <is>
          <t>sim</t>
        </is>
      </c>
    </row>
    <row r="88">
      <c r="B88" s="100" t="inlineStr">
        <is>
          <t>37.05</t>
        </is>
      </c>
      <c r="C88" s="86" t="inlineStr">
        <is>
          <t>Comercial -Estacionamento</t>
        </is>
      </c>
      <c r="D88" s="86" t="inlineStr">
        <is>
          <t>Analítica</t>
        </is>
      </c>
      <c r="E88" s="86" t="inlineStr">
        <is>
          <t>Saída</t>
        </is>
      </c>
      <c r="F88" s="86" t="inlineStr">
        <is>
          <t>Despesas Operacionais | Vendas e Comercialização</t>
        </is>
      </c>
      <c r="G88" s="86" t="inlineStr">
        <is>
          <t>Nenhuma</t>
        </is>
      </c>
      <c r="H88" s="86" t="inlineStr">
        <is>
          <t>sim</t>
        </is>
      </c>
    </row>
    <row r="89">
      <c r="B89" s="100" t="inlineStr">
        <is>
          <t>37.06</t>
        </is>
      </c>
      <c r="C89" s="86" t="inlineStr">
        <is>
          <t>Comercial -Multas</t>
        </is>
      </c>
      <c r="D89" s="86" t="inlineStr">
        <is>
          <t>Analítica</t>
        </is>
      </c>
      <c r="E89" s="86" t="inlineStr">
        <is>
          <t>Saída</t>
        </is>
      </c>
      <c r="F89" s="86" t="inlineStr">
        <is>
          <t>Despesas Operacionais | Vendas e Comercialização</t>
        </is>
      </c>
      <c r="G89" s="86" t="inlineStr">
        <is>
          <t>Nenhuma</t>
        </is>
      </c>
      <c r="H89" s="86" t="inlineStr">
        <is>
          <t>sim</t>
        </is>
      </c>
    </row>
    <row r="90">
      <c r="B90" s="100" t="inlineStr">
        <is>
          <t>37.07</t>
        </is>
      </c>
      <c r="C90" s="86" t="inlineStr">
        <is>
          <t>Comercial -Pedágio</t>
        </is>
      </c>
      <c r="D90" s="86" t="inlineStr">
        <is>
          <t>Analítica</t>
        </is>
      </c>
      <c r="E90" s="86" t="inlineStr">
        <is>
          <t>Saída</t>
        </is>
      </c>
      <c r="F90" s="86" t="inlineStr">
        <is>
          <t>Despesas Operacionais | Vendas e Comercialização</t>
        </is>
      </c>
      <c r="G90" s="86" t="inlineStr">
        <is>
          <t>Nenhuma</t>
        </is>
      </c>
      <c r="H90" s="86" t="inlineStr">
        <is>
          <t>sim</t>
        </is>
      </c>
    </row>
    <row r="91">
      <c r="B91" s="100" t="n">
        <v>38</v>
      </c>
      <c r="C91" s="86" t="inlineStr">
        <is>
          <t>Marketing e vendas</t>
        </is>
      </c>
      <c r="D91" s="86" t="inlineStr">
        <is>
          <t>Sintética</t>
        </is>
      </c>
      <c r="E91" s="86" t="inlineStr">
        <is>
          <t>---</t>
        </is>
      </c>
      <c r="F91" s="86" t="inlineStr">
        <is>
          <t>Despesas Operacionais | Vendas e Comercialização</t>
        </is>
      </c>
      <c r="G91" s="86" t="inlineStr">
        <is>
          <t>Nenhuma</t>
        </is>
      </c>
      <c r="H91" s="86" t="inlineStr">
        <is>
          <t>sim</t>
        </is>
      </c>
    </row>
    <row r="92">
      <c r="B92" s="100" t="inlineStr">
        <is>
          <t>38.01</t>
        </is>
      </c>
      <c r="C92" s="86" t="inlineStr">
        <is>
          <t>Desenvolvimento e manutenção do site</t>
        </is>
      </c>
      <c r="D92" s="86" t="inlineStr">
        <is>
          <t>Analítica</t>
        </is>
      </c>
      <c r="E92" s="86" t="inlineStr">
        <is>
          <t>Saída</t>
        </is>
      </c>
      <c r="F92" s="86" t="inlineStr">
        <is>
          <t>Despesas Operacionais | Vendas e Comercialização</t>
        </is>
      </c>
      <c r="G92" s="86" t="inlineStr">
        <is>
          <t>Nenhuma</t>
        </is>
      </c>
      <c r="H92" s="86" t="inlineStr">
        <is>
          <t>sim</t>
        </is>
      </c>
    </row>
    <row r="93">
      <c r="B93" s="100" t="inlineStr">
        <is>
          <t>38.02</t>
        </is>
      </c>
      <c r="C93" s="86" t="inlineStr">
        <is>
          <t>Mídias Sociais</t>
        </is>
      </c>
      <c r="D93" s="86" t="inlineStr">
        <is>
          <t>Analítica</t>
        </is>
      </c>
      <c r="E93" s="86" t="inlineStr">
        <is>
          <t>Saída</t>
        </is>
      </c>
      <c r="F93" s="86" t="inlineStr">
        <is>
          <t>Despesas Operacionais | Vendas e Comercialização</t>
        </is>
      </c>
      <c r="G93" s="86" t="inlineStr">
        <is>
          <t>Nenhuma</t>
        </is>
      </c>
      <c r="H93" s="86" t="inlineStr">
        <is>
          <t>sim</t>
        </is>
      </c>
    </row>
    <row r="94">
      <c r="B94" s="100" t="inlineStr">
        <is>
          <t>38.03</t>
        </is>
      </c>
      <c r="C94" s="86" t="inlineStr">
        <is>
          <t>Viagens de negócio</t>
        </is>
      </c>
      <c r="D94" s="86" t="inlineStr">
        <is>
          <t>Analítica</t>
        </is>
      </c>
      <c r="E94" s="86" t="inlineStr">
        <is>
          <t>Saída</t>
        </is>
      </c>
      <c r="F94" s="86" t="inlineStr">
        <is>
          <t>Despesas Operacionais | Vendas e Comercialização</t>
        </is>
      </c>
      <c r="G94" s="86" t="inlineStr">
        <is>
          <t>Nenhuma</t>
        </is>
      </c>
      <c r="H94" s="86" t="inlineStr">
        <is>
          <t>sim</t>
        </is>
      </c>
    </row>
    <row r="95">
      <c r="B95" s="100" t="inlineStr">
        <is>
          <t>38.04</t>
        </is>
      </c>
      <c r="C95" s="86" t="inlineStr">
        <is>
          <t>Brindes corporativos</t>
        </is>
      </c>
      <c r="D95" s="86" t="inlineStr">
        <is>
          <t>Analítica</t>
        </is>
      </c>
      <c r="E95" s="86" t="inlineStr">
        <is>
          <t>Saída</t>
        </is>
      </c>
      <c r="F95" s="86" t="inlineStr">
        <is>
          <t>Despesas Operacionais | Vendas e Comercialização</t>
        </is>
      </c>
      <c r="G95" s="86" t="inlineStr">
        <is>
          <t>Nenhuma</t>
        </is>
      </c>
      <c r="H95" s="86" t="inlineStr">
        <is>
          <t>sim</t>
        </is>
      </c>
    </row>
    <row r="96">
      <c r="B96" s="100" t="inlineStr">
        <is>
          <t>38.05</t>
        </is>
      </c>
      <c r="C96" s="86" t="inlineStr">
        <is>
          <t>Participação em eventos</t>
        </is>
      </c>
      <c r="D96" s="86" t="inlineStr">
        <is>
          <t>Analítica</t>
        </is>
      </c>
      <c r="E96" s="86" t="inlineStr">
        <is>
          <t>Saída</t>
        </is>
      </c>
      <c r="F96" s="86" t="inlineStr">
        <is>
          <t>Despesas Operacionais | Vendas e Comercialização</t>
        </is>
      </c>
      <c r="G96" s="86" t="inlineStr">
        <is>
          <t>Nenhuma</t>
        </is>
      </c>
      <c r="H96" s="86" t="inlineStr">
        <is>
          <t>sim</t>
        </is>
      </c>
    </row>
    <row r="97">
      <c r="B97" s="100" t="inlineStr">
        <is>
          <t>38.06</t>
        </is>
      </c>
      <c r="C97" s="86" t="inlineStr">
        <is>
          <t>Gráfica</t>
        </is>
      </c>
      <c r="D97" s="86" t="inlineStr">
        <is>
          <t>Analítica</t>
        </is>
      </c>
      <c r="E97" s="86" t="inlineStr">
        <is>
          <t>Saída</t>
        </is>
      </c>
      <c r="F97" s="86" t="inlineStr">
        <is>
          <t>Despesas Operacionais | Vendas e Comercialização</t>
        </is>
      </c>
      <c r="G97" s="86" t="inlineStr">
        <is>
          <t>Nenhuma</t>
        </is>
      </c>
      <c r="H97" s="86" t="inlineStr">
        <is>
          <t>sim</t>
        </is>
      </c>
    </row>
    <row r="98">
      <c r="B98" s="100" t="inlineStr">
        <is>
          <t>38.07</t>
        </is>
      </c>
      <c r="C98" s="86" t="inlineStr">
        <is>
          <t>Agência de Publicidade e Propaganda</t>
        </is>
      </c>
      <c r="D98" s="86" t="inlineStr">
        <is>
          <t>Analítica</t>
        </is>
      </c>
      <c r="E98" s="86" t="inlineStr">
        <is>
          <t>Saída</t>
        </is>
      </c>
      <c r="F98" s="86" t="inlineStr">
        <is>
          <t>Despesas Operacionais | Vendas e Comercialização</t>
        </is>
      </c>
      <c r="G98" s="86" t="inlineStr">
        <is>
          <t>Nenhuma</t>
        </is>
      </c>
      <c r="H98" s="86" t="inlineStr">
        <is>
          <t>sim</t>
        </is>
      </c>
    </row>
    <row r="99">
      <c r="B99" s="100" t="inlineStr">
        <is>
          <t>38.08</t>
        </is>
      </c>
      <c r="C99" s="86" t="inlineStr">
        <is>
          <t>Bonificação / Ajuda de Custo</t>
        </is>
      </c>
      <c r="D99" s="86" t="inlineStr">
        <is>
          <t>Analítica</t>
        </is>
      </c>
      <c r="E99" s="86" t="inlineStr">
        <is>
          <t>Saída</t>
        </is>
      </c>
      <c r="F99" s="86" t="inlineStr">
        <is>
          <t>Despesas Operacionais | Vendas e Comercialização</t>
        </is>
      </c>
      <c r="G99" s="86" t="inlineStr">
        <is>
          <t>Nenhuma</t>
        </is>
      </c>
      <c r="H99" s="86" t="inlineStr">
        <is>
          <t>sim</t>
        </is>
      </c>
    </row>
    <row r="100">
      <c r="B100" s="100" t="inlineStr">
        <is>
          <t>38.09</t>
        </is>
      </c>
      <c r="C100" s="86" t="inlineStr">
        <is>
          <t>Promotor de Vendas</t>
        </is>
      </c>
      <c r="D100" s="86" t="inlineStr">
        <is>
          <t>Analítica</t>
        </is>
      </c>
      <c r="E100" s="86" t="inlineStr">
        <is>
          <t>Saída</t>
        </is>
      </c>
      <c r="F100" s="86" t="inlineStr">
        <is>
          <t>Despesas Operacionais | Vendas e Comercialização</t>
        </is>
      </c>
      <c r="G100" s="86" t="inlineStr">
        <is>
          <t>Nenhuma</t>
        </is>
      </c>
      <c r="H100" s="86" t="inlineStr">
        <is>
          <t>sim</t>
        </is>
      </c>
    </row>
    <row r="101">
      <c r="B101" s="100" t="n">
        <v>39</v>
      </c>
      <c r="C101" s="86" t="inlineStr">
        <is>
          <t>Despesas com Pessoal - Logística</t>
        </is>
      </c>
      <c r="D101" s="86" t="inlineStr">
        <is>
          <t>Sintética</t>
        </is>
      </c>
      <c r="E101" s="86" t="inlineStr">
        <is>
          <t>---</t>
        </is>
      </c>
      <c r="F101" s="86" t="inlineStr">
        <is>
          <t>Despesas Operacionais | Logística de Vendas</t>
        </is>
      </c>
      <c r="G101" s="86" t="inlineStr">
        <is>
          <t>Nenhuma</t>
        </is>
      </c>
      <c r="H101" s="86" t="inlineStr">
        <is>
          <t>sim</t>
        </is>
      </c>
    </row>
    <row r="102">
      <c r="B102" s="100" t="inlineStr">
        <is>
          <t>39.01</t>
        </is>
      </c>
      <c r="C102" s="86" t="inlineStr">
        <is>
          <t>Logística - Salário líquido</t>
        </is>
      </c>
      <c r="D102" s="86" t="inlineStr">
        <is>
          <t>Analítica</t>
        </is>
      </c>
      <c r="E102" s="86" t="inlineStr">
        <is>
          <t>Saída</t>
        </is>
      </c>
      <c r="F102" s="86" t="inlineStr">
        <is>
          <t>Despesas Operacionais | Logística de Vendas</t>
        </is>
      </c>
      <c r="G102" s="86" t="inlineStr">
        <is>
          <t>Nenhuma</t>
        </is>
      </c>
      <c r="H102" s="86" t="inlineStr">
        <is>
          <t>sim</t>
        </is>
      </c>
    </row>
    <row r="103">
      <c r="B103" s="100" t="inlineStr">
        <is>
          <t>39.02</t>
        </is>
      </c>
      <c r="C103" s="86" t="inlineStr">
        <is>
          <t>Logística - 13o salário</t>
        </is>
      </c>
      <c r="D103" s="86" t="inlineStr">
        <is>
          <t>Analítica</t>
        </is>
      </c>
      <c r="E103" s="86" t="inlineStr">
        <is>
          <t>Saída</t>
        </is>
      </c>
      <c r="F103" s="86" t="inlineStr">
        <is>
          <t>Despesas Operacionais | Logística de Vendas</t>
        </is>
      </c>
      <c r="G103" s="86" t="inlineStr">
        <is>
          <t>Nenhuma</t>
        </is>
      </c>
      <c r="H103" s="86" t="inlineStr">
        <is>
          <t>sim</t>
        </is>
      </c>
    </row>
    <row r="104">
      <c r="B104" s="100" t="inlineStr">
        <is>
          <t>39.03</t>
        </is>
      </c>
      <c r="C104" s="86" t="inlineStr">
        <is>
          <t>Logística - Férias</t>
        </is>
      </c>
      <c r="D104" s="86" t="inlineStr">
        <is>
          <t>Analítica</t>
        </is>
      </c>
      <c r="E104" s="86" t="inlineStr">
        <is>
          <t>Saída</t>
        </is>
      </c>
      <c r="F104" s="86" t="inlineStr">
        <is>
          <t>Despesas Operacionais | Logística de Vendas</t>
        </is>
      </c>
      <c r="G104" s="86" t="inlineStr">
        <is>
          <t>Nenhuma</t>
        </is>
      </c>
      <c r="H104" s="86" t="inlineStr">
        <is>
          <t>sim</t>
        </is>
      </c>
    </row>
    <row r="105">
      <c r="B105" s="100" t="inlineStr">
        <is>
          <t>39.04</t>
        </is>
      </c>
      <c r="C105" s="86" t="inlineStr">
        <is>
          <t>Logística - Rescisão</t>
        </is>
      </c>
      <c r="D105" s="86" t="inlineStr">
        <is>
          <t>Analítica</t>
        </is>
      </c>
      <c r="E105" s="86" t="inlineStr">
        <is>
          <t>Saída</t>
        </is>
      </c>
      <c r="F105" s="86" t="inlineStr">
        <is>
          <t>Despesas Operacionais | Logística de Vendas</t>
        </is>
      </c>
      <c r="G105" s="86" t="inlineStr">
        <is>
          <t>Nenhuma</t>
        </is>
      </c>
      <c r="H105" s="86" t="inlineStr">
        <is>
          <t>sim</t>
        </is>
      </c>
    </row>
    <row r="106">
      <c r="B106" s="100" t="inlineStr">
        <is>
          <t>39.05</t>
        </is>
      </c>
      <c r="C106" s="86" t="inlineStr">
        <is>
          <t>Logística - Multa rescisória</t>
        </is>
      </c>
      <c r="D106" s="86" t="inlineStr">
        <is>
          <t>Analítica</t>
        </is>
      </c>
      <c r="E106" s="86" t="inlineStr">
        <is>
          <t>Saída</t>
        </is>
      </c>
      <c r="F106" s="86" t="inlineStr">
        <is>
          <t>Despesas Operacionais | Logística de Vendas</t>
        </is>
      </c>
      <c r="G106" s="86" t="inlineStr">
        <is>
          <t>Nenhuma</t>
        </is>
      </c>
      <c r="H106" s="86" t="inlineStr">
        <is>
          <t>sim</t>
        </is>
      </c>
    </row>
    <row r="107">
      <c r="B107" s="100" t="inlineStr">
        <is>
          <t>39.06</t>
        </is>
      </c>
      <c r="C107" s="86" t="inlineStr">
        <is>
          <t>Logística - INSS</t>
        </is>
      </c>
      <c r="D107" s="86" t="inlineStr">
        <is>
          <t>Analítica</t>
        </is>
      </c>
      <c r="E107" s="86" t="inlineStr">
        <is>
          <t>Saída</t>
        </is>
      </c>
      <c r="F107" s="86" t="inlineStr">
        <is>
          <t>Despesas Operacionais | Logística de Vendas</t>
        </is>
      </c>
      <c r="G107" s="86" t="inlineStr">
        <is>
          <t>Nenhuma</t>
        </is>
      </c>
      <c r="H107" s="86" t="inlineStr">
        <is>
          <t>sim</t>
        </is>
      </c>
    </row>
    <row r="108">
      <c r="B108" s="100" t="inlineStr">
        <is>
          <t>39.07</t>
        </is>
      </c>
      <c r="C108" s="86" t="inlineStr">
        <is>
          <t>Logística - FGTS</t>
        </is>
      </c>
      <c r="D108" s="86" t="inlineStr">
        <is>
          <t>Analítica</t>
        </is>
      </c>
      <c r="E108" s="86" t="inlineStr">
        <is>
          <t>Saída</t>
        </is>
      </c>
      <c r="F108" s="86" t="inlineStr">
        <is>
          <t>Despesas Operacionais | Logística de Vendas</t>
        </is>
      </c>
      <c r="G108" s="86" t="inlineStr">
        <is>
          <t>Nenhuma</t>
        </is>
      </c>
      <c r="H108" s="86" t="inlineStr">
        <is>
          <t>sim</t>
        </is>
      </c>
    </row>
    <row r="109">
      <c r="B109" s="100" t="inlineStr">
        <is>
          <t>39.08</t>
        </is>
      </c>
      <c r="C109" s="86" t="inlineStr">
        <is>
          <t>Logística - IRRF</t>
        </is>
      </c>
      <c r="D109" s="86" t="inlineStr">
        <is>
          <t>Analítica</t>
        </is>
      </c>
      <c r="E109" s="86" t="inlineStr">
        <is>
          <t>Saída</t>
        </is>
      </c>
      <c r="F109" s="86" t="inlineStr">
        <is>
          <t>Despesas Operacionais | Logística de Vendas</t>
        </is>
      </c>
      <c r="G109" s="86" t="inlineStr">
        <is>
          <t>Nenhuma</t>
        </is>
      </c>
      <c r="H109" s="86" t="inlineStr">
        <is>
          <t>sim</t>
        </is>
      </c>
    </row>
    <row r="110">
      <c r="B110" s="100" t="inlineStr">
        <is>
          <t>39.09</t>
        </is>
      </c>
      <c r="C110" s="86" t="inlineStr">
        <is>
          <t>Logística - Vale refeição</t>
        </is>
      </c>
      <c r="D110" s="86" t="inlineStr">
        <is>
          <t>Analítica</t>
        </is>
      </c>
      <c r="E110" s="86" t="inlineStr">
        <is>
          <t>Saída</t>
        </is>
      </c>
      <c r="F110" s="86" t="inlineStr">
        <is>
          <t>Despesas Operacionais | Logística de Vendas</t>
        </is>
      </c>
      <c r="G110" s="86" t="inlineStr">
        <is>
          <t>Nenhuma</t>
        </is>
      </c>
      <c r="H110" s="86" t="inlineStr">
        <is>
          <t>sim</t>
        </is>
      </c>
    </row>
    <row r="111">
      <c r="B111" s="100" t="inlineStr">
        <is>
          <t>39.10</t>
        </is>
      </c>
      <c r="C111" s="86" t="inlineStr">
        <is>
          <t>Logística - Vale alimentação</t>
        </is>
      </c>
      <c r="D111" s="86" t="inlineStr">
        <is>
          <t>Analítica</t>
        </is>
      </c>
      <c r="E111" s="86" t="inlineStr">
        <is>
          <t>Saída</t>
        </is>
      </c>
      <c r="F111" s="86" t="inlineStr">
        <is>
          <t>Despesas Operacionais | Logística de Vendas</t>
        </is>
      </c>
      <c r="G111" s="86" t="inlineStr">
        <is>
          <t>Nenhuma</t>
        </is>
      </c>
      <c r="H111" s="86" t="inlineStr">
        <is>
          <t>sim</t>
        </is>
      </c>
    </row>
    <row r="112">
      <c r="B112" s="100" t="inlineStr">
        <is>
          <t>39.11</t>
        </is>
      </c>
      <c r="C112" s="86" t="inlineStr">
        <is>
          <t>Logística - Vale transporte</t>
        </is>
      </c>
      <c r="D112" s="86" t="inlineStr">
        <is>
          <t>Analítica</t>
        </is>
      </c>
      <c r="E112" s="86" t="inlineStr">
        <is>
          <t>Saída</t>
        </is>
      </c>
      <c r="F112" s="86" t="inlineStr">
        <is>
          <t>Despesas Operacionais | Logística de Vendas</t>
        </is>
      </c>
      <c r="G112" s="86" t="inlineStr">
        <is>
          <t>Nenhuma</t>
        </is>
      </c>
      <c r="H112" s="86" t="inlineStr">
        <is>
          <t>sim</t>
        </is>
      </c>
    </row>
    <row r="113">
      <c r="B113" s="100" t="inlineStr">
        <is>
          <t>39.12</t>
        </is>
      </c>
      <c r="C113" s="86" t="inlineStr">
        <is>
          <t>Logística - Plano de saúde</t>
        </is>
      </c>
      <c r="D113" s="86" t="inlineStr">
        <is>
          <t>Analítica</t>
        </is>
      </c>
      <c r="E113" s="86" t="inlineStr">
        <is>
          <t>Saída</t>
        </is>
      </c>
      <c r="F113" s="86" t="inlineStr">
        <is>
          <t>Despesas Operacionais | Logística de Vendas</t>
        </is>
      </c>
      <c r="G113" s="86" t="inlineStr">
        <is>
          <t>Nenhuma</t>
        </is>
      </c>
      <c r="H113" s="86" t="inlineStr">
        <is>
          <t>sim</t>
        </is>
      </c>
    </row>
    <row r="114">
      <c r="B114" s="100" t="inlineStr">
        <is>
          <t>39.13</t>
        </is>
      </c>
      <c r="C114" s="86" t="inlineStr">
        <is>
          <t>Logística - Benefícios Trabalhistas</t>
        </is>
      </c>
      <c r="D114" s="86" t="inlineStr">
        <is>
          <t>Analítica</t>
        </is>
      </c>
      <c r="E114" s="86" t="inlineStr">
        <is>
          <t>Saída</t>
        </is>
      </c>
      <c r="F114" s="86" t="inlineStr">
        <is>
          <t>Despesas Operacionais | Logística de Vendas</t>
        </is>
      </c>
      <c r="G114" s="86" t="inlineStr">
        <is>
          <t>Nenhuma</t>
        </is>
      </c>
      <c r="H114" s="86" t="inlineStr">
        <is>
          <t>sim</t>
        </is>
      </c>
    </row>
    <row r="115">
      <c r="B115" s="100" t="inlineStr">
        <is>
          <t>39.14</t>
        </is>
      </c>
      <c r="C115" s="86" t="inlineStr">
        <is>
          <t>Logística - Uniformes</t>
        </is>
      </c>
      <c r="D115" s="86" t="inlineStr">
        <is>
          <t>Analítica</t>
        </is>
      </c>
      <c r="E115" s="86" t="inlineStr">
        <is>
          <t>Saída</t>
        </is>
      </c>
      <c r="F115" s="86" t="inlineStr">
        <is>
          <t>Despesas Operacionais | Logística de Vendas</t>
        </is>
      </c>
      <c r="G115" s="86" t="inlineStr">
        <is>
          <t>Nenhuma</t>
        </is>
      </c>
      <c r="H115" s="86" t="inlineStr">
        <is>
          <t>sim</t>
        </is>
      </c>
    </row>
    <row r="116">
      <c r="B116" s="100" t="inlineStr">
        <is>
          <t>39.15</t>
        </is>
      </c>
      <c r="C116" s="86" t="inlineStr">
        <is>
          <t>Logística - Contribuição sindical</t>
        </is>
      </c>
      <c r="D116" s="86" t="inlineStr">
        <is>
          <t>Analítica</t>
        </is>
      </c>
      <c r="E116" s="86" t="inlineStr">
        <is>
          <t>Saída</t>
        </is>
      </c>
      <c r="F116" s="86" t="inlineStr">
        <is>
          <t>Despesas Operacionais | Logística de Vendas</t>
        </is>
      </c>
      <c r="G116" s="86" t="inlineStr">
        <is>
          <t>Nenhuma</t>
        </is>
      </c>
      <c r="H116" s="86" t="inlineStr">
        <is>
          <t>sim</t>
        </is>
      </c>
    </row>
    <row r="117">
      <c r="B117" s="100" t="inlineStr">
        <is>
          <t>39.16</t>
        </is>
      </c>
      <c r="C117" s="86" t="inlineStr">
        <is>
          <t>Logística - Equipamentos de Proteção Individual</t>
        </is>
      </c>
      <c r="D117" s="86" t="inlineStr">
        <is>
          <t>Analítica</t>
        </is>
      </c>
      <c r="E117" s="86" t="inlineStr">
        <is>
          <t>Saída</t>
        </is>
      </c>
      <c r="F117" s="86" t="inlineStr">
        <is>
          <t>Despesas Operacionais | Logística de Vendas</t>
        </is>
      </c>
      <c r="G117" s="86" t="inlineStr">
        <is>
          <t>Nenhuma</t>
        </is>
      </c>
      <c r="H117" s="86" t="inlineStr">
        <is>
          <t>sim</t>
        </is>
      </c>
    </row>
    <row r="118">
      <c r="B118" s="100" t="inlineStr">
        <is>
          <t>39.17</t>
        </is>
      </c>
      <c r="C118" s="86" t="inlineStr">
        <is>
          <t>Logística - Adiantamento de Salário</t>
        </is>
      </c>
      <c r="D118" s="86" t="inlineStr">
        <is>
          <t>Analítica</t>
        </is>
      </c>
      <c r="E118" s="86" t="inlineStr">
        <is>
          <t>Saída</t>
        </is>
      </c>
      <c r="F118" s="86" t="inlineStr">
        <is>
          <t>Despesas Operacionais | Logística de Vendas</t>
        </is>
      </c>
      <c r="G118" s="86" t="inlineStr">
        <is>
          <t>Nenhuma</t>
        </is>
      </c>
      <c r="H118" s="86" t="inlineStr">
        <is>
          <t>sim</t>
        </is>
      </c>
    </row>
    <row r="119">
      <c r="B119" s="100" t="n">
        <v>40</v>
      </c>
      <c r="C119" s="86" t="inlineStr">
        <is>
          <t>Despesas com Transporte - Logística</t>
        </is>
      </c>
      <c r="D119" s="86" t="inlineStr">
        <is>
          <t>Sintética</t>
        </is>
      </c>
      <c r="E119" s="86" t="inlineStr">
        <is>
          <t>---</t>
        </is>
      </c>
      <c r="F119" s="86" t="inlineStr">
        <is>
          <t>Despesas Operacionais | Logística de Vendas</t>
        </is>
      </c>
      <c r="G119" s="86" t="inlineStr">
        <is>
          <t>Nenhuma</t>
        </is>
      </c>
      <c r="H119" s="86" t="inlineStr">
        <is>
          <t>sim</t>
        </is>
      </c>
    </row>
    <row r="120">
      <c r="B120" s="100" t="inlineStr">
        <is>
          <t>40.01</t>
        </is>
      </c>
      <c r="C120" s="86" t="inlineStr">
        <is>
          <t>Logística - Combustível</t>
        </is>
      </c>
      <c r="D120" s="86" t="inlineStr">
        <is>
          <t>Analítica</t>
        </is>
      </c>
      <c r="E120" s="86" t="inlineStr">
        <is>
          <t>Saída</t>
        </is>
      </c>
      <c r="F120" s="86" t="inlineStr">
        <is>
          <t>Despesas Operacionais | Logística de Vendas</t>
        </is>
      </c>
      <c r="G120" s="86" t="inlineStr">
        <is>
          <t>Nenhuma</t>
        </is>
      </c>
      <c r="H120" s="86" t="inlineStr">
        <is>
          <t>sim</t>
        </is>
      </c>
    </row>
    <row r="121">
      <c r="B121" s="100" t="inlineStr">
        <is>
          <t>40.02</t>
        </is>
      </c>
      <c r="C121" s="86" t="inlineStr">
        <is>
          <t>Logística - Manutenção</t>
        </is>
      </c>
      <c r="D121" s="86" t="inlineStr">
        <is>
          <t>Analítica</t>
        </is>
      </c>
      <c r="E121" s="86" t="inlineStr">
        <is>
          <t>Saída</t>
        </is>
      </c>
      <c r="F121" s="86" t="inlineStr">
        <is>
          <t>Despesas Operacionais | Logística de Vendas</t>
        </is>
      </c>
      <c r="G121" s="86" t="inlineStr">
        <is>
          <t>Nenhuma</t>
        </is>
      </c>
      <c r="H121" s="86" t="inlineStr">
        <is>
          <t>sim</t>
        </is>
      </c>
    </row>
    <row r="122">
      <c r="B122" s="100" t="inlineStr">
        <is>
          <t>40.03</t>
        </is>
      </c>
      <c r="C122" s="86" t="inlineStr">
        <is>
          <t>Logística - IPVA</t>
        </is>
      </c>
      <c r="D122" s="86" t="inlineStr">
        <is>
          <t>Analítica</t>
        </is>
      </c>
      <c r="E122" s="86" t="inlineStr">
        <is>
          <t>Saída</t>
        </is>
      </c>
      <c r="F122" s="86" t="inlineStr">
        <is>
          <t>Despesas Operacionais | Logística de Vendas</t>
        </is>
      </c>
      <c r="G122" s="86" t="inlineStr">
        <is>
          <t>Nenhuma</t>
        </is>
      </c>
      <c r="H122" s="86" t="inlineStr">
        <is>
          <t>sim</t>
        </is>
      </c>
    </row>
    <row r="123">
      <c r="B123" s="100" t="inlineStr">
        <is>
          <t>40.04</t>
        </is>
      </c>
      <c r="C123" s="86" t="inlineStr">
        <is>
          <t>Logística - Seguro</t>
        </is>
      </c>
      <c r="D123" s="86" t="inlineStr">
        <is>
          <t>Analítica</t>
        </is>
      </c>
      <c r="E123" s="86" t="inlineStr">
        <is>
          <t>Saída</t>
        </is>
      </c>
      <c r="F123" s="86" t="inlineStr">
        <is>
          <t>Despesas Operacionais | Logística de Vendas</t>
        </is>
      </c>
      <c r="G123" s="86" t="inlineStr">
        <is>
          <t>Nenhuma</t>
        </is>
      </c>
      <c r="H123" s="86" t="inlineStr">
        <is>
          <t>sim</t>
        </is>
      </c>
    </row>
    <row r="124">
      <c r="B124" s="100" t="inlineStr">
        <is>
          <t>40.05</t>
        </is>
      </c>
      <c r="C124" s="86" t="inlineStr">
        <is>
          <t>Logística - Estacionamento</t>
        </is>
      </c>
      <c r="D124" s="86" t="inlineStr">
        <is>
          <t>Analítica</t>
        </is>
      </c>
      <c r="E124" s="86" t="inlineStr">
        <is>
          <t>Saída</t>
        </is>
      </c>
      <c r="F124" s="86" t="inlineStr">
        <is>
          <t>Despesas Operacionais | Logística de Vendas</t>
        </is>
      </c>
      <c r="G124" s="86" t="inlineStr">
        <is>
          <t>Nenhuma</t>
        </is>
      </c>
      <c r="H124" s="86" t="inlineStr">
        <is>
          <t>sim</t>
        </is>
      </c>
    </row>
    <row r="125">
      <c r="B125" s="100" t="inlineStr">
        <is>
          <t>40.06</t>
        </is>
      </c>
      <c r="C125" s="86" t="inlineStr">
        <is>
          <t>Logística - Multas</t>
        </is>
      </c>
      <c r="D125" s="86" t="inlineStr">
        <is>
          <t>Analítica</t>
        </is>
      </c>
      <c r="E125" s="86" t="inlineStr">
        <is>
          <t>Saída</t>
        </is>
      </c>
      <c r="F125" s="86" t="inlineStr">
        <is>
          <t>Despesas Operacionais | Logística de Vendas</t>
        </is>
      </c>
      <c r="G125" s="86" t="inlineStr">
        <is>
          <t>Nenhuma</t>
        </is>
      </c>
      <c r="H125" s="86" t="inlineStr">
        <is>
          <t>sim</t>
        </is>
      </c>
    </row>
    <row r="126">
      <c r="B126" s="100" t="inlineStr">
        <is>
          <t>40.07</t>
        </is>
      </c>
      <c r="C126" s="86" t="inlineStr">
        <is>
          <t>Logística - Pedágio</t>
        </is>
      </c>
      <c r="D126" s="86" t="inlineStr">
        <is>
          <t>Analítica</t>
        </is>
      </c>
      <c r="E126" s="86" t="inlineStr">
        <is>
          <t>Saída</t>
        </is>
      </c>
      <c r="F126" s="86" t="inlineStr">
        <is>
          <t>Despesas Operacionais | Logística de Vendas</t>
        </is>
      </c>
      <c r="G126" s="86" t="inlineStr">
        <is>
          <t>Nenhuma</t>
        </is>
      </c>
      <c r="H126" s="86" t="inlineStr">
        <is>
          <t>sim</t>
        </is>
      </c>
    </row>
    <row r="127">
      <c r="B127" s="100" t="inlineStr">
        <is>
          <t>40.08</t>
        </is>
      </c>
      <c r="C127" s="86" t="inlineStr">
        <is>
          <t>Fretes e Transportadoras</t>
        </is>
      </c>
      <c r="D127" s="86" t="inlineStr">
        <is>
          <t>Analítica</t>
        </is>
      </c>
      <c r="E127" s="86" t="inlineStr">
        <is>
          <t>Saída</t>
        </is>
      </c>
      <c r="F127" s="86" t="inlineStr">
        <is>
          <t>Despesas Operacionais | Logística de Vendas</t>
        </is>
      </c>
      <c r="G127" s="86" t="inlineStr">
        <is>
          <t>Nenhuma</t>
        </is>
      </c>
      <c r="H127" s="86" t="inlineStr">
        <is>
          <t>sim</t>
        </is>
      </c>
    </row>
    <row r="128">
      <c r="B128" s="100" t="inlineStr">
        <is>
          <t>40.09</t>
        </is>
      </c>
      <c r="C128" s="86" t="inlineStr">
        <is>
          <t>Logística - Licenciamento</t>
        </is>
      </c>
      <c r="D128" s="86" t="inlineStr">
        <is>
          <t>Analítica</t>
        </is>
      </c>
      <c r="E128" s="86" t="inlineStr">
        <is>
          <t>Saída</t>
        </is>
      </c>
      <c r="F128" s="86" t="inlineStr">
        <is>
          <t>Despesas Operacionais | Logística de Vendas</t>
        </is>
      </c>
      <c r="G128" s="86" t="inlineStr">
        <is>
          <t>Nenhuma</t>
        </is>
      </c>
      <c r="H128" s="86" t="inlineStr">
        <is>
          <t>sim</t>
        </is>
      </c>
    </row>
    <row r="129">
      <c r="B129" s="100" t="n">
        <v>41</v>
      </c>
      <c r="C129" s="86" t="inlineStr">
        <is>
          <t>Despesas com Pessoal - Administração</t>
        </is>
      </c>
      <c r="D129" s="86" t="inlineStr">
        <is>
          <t>Sintética</t>
        </is>
      </c>
      <c r="E129" s="86" t="inlineStr">
        <is>
          <t>---</t>
        </is>
      </c>
      <c r="F129" s="86" t="inlineStr">
        <is>
          <t>Despesas Operacionais | Administração</t>
        </is>
      </c>
      <c r="G129" s="86" t="inlineStr">
        <is>
          <t>---</t>
        </is>
      </c>
      <c r="H129" s="86" t="inlineStr">
        <is>
          <t>sim</t>
        </is>
      </c>
    </row>
    <row r="130">
      <c r="B130" s="100" t="inlineStr">
        <is>
          <t>41.01</t>
        </is>
      </c>
      <c r="C130" s="86" t="inlineStr">
        <is>
          <t>Administrativo - Salário líquido</t>
        </is>
      </c>
      <c r="D130" s="86" t="inlineStr">
        <is>
          <t>Analítica</t>
        </is>
      </c>
      <c r="E130" s="86" t="inlineStr">
        <is>
          <t>Saída</t>
        </is>
      </c>
      <c r="F130" s="86" t="inlineStr">
        <is>
          <t>Despesas Operacionais | Administração</t>
        </is>
      </c>
      <c r="G130" s="86" t="inlineStr">
        <is>
          <t>Nenhuma</t>
        </is>
      </c>
      <c r="H130" s="86" t="inlineStr">
        <is>
          <t>sim</t>
        </is>
      </c>
    </row>
    <row r="131">
      <c r="B131" s="100" t="inlineStr">
        <is>
          <t>41.02</t>
        </is>
      </c>
      <c r="C131" s="86" t="inlineStr">
        <is>
          <t>Administrativo - 13o salário</t>
        </is>
      </c>
      <c r="D131" s="86" t="inlineStr">
        <is>
          <t>Analítica</t>
        </is>
      </c>
      <c r="E131" s="86" t="inlineStr">
        <is>
          <t>Saída</t>
        </is>
      </c>
      <c r="F131" s="86" t="inlineStr">
        <is>
          <t>Despesas Operacionais | Administração</t>
        </is>
      </c>
      <c r="G131" s="86" t="inlineStr">
        <is>
          <t>Nenhuma</t>
        </is>
      </c>
      <c r="H131" s="86" t="inlineStr">
        <is>
          <t>sim</t>
        </is>
      </c>
    </row>
    <row r="132">
      <c r="B132" s="100" t="inlineStr">
        <is>
          <t>41.03</t>
        </is>
      </c>
      <c r="C132" s="86" t="inlineStr">
        <is>
          <t>Administrativo - Férias</t>
        </is>
      </c>
      <c r="D132" s="86" t="inlineStr">
        <is>
          <t>Analítica</t>
        </is>
      </c>
      <c r="E132" s="86" t="inlineStr">
        <is>
          <t>Saída</t>
        </is>
      </c>
      <c r="F132" s="86" t="inlineStr">
        <is>
          <t>Despesas Operacionais | Administração</t>
        </is>
      </c>
      <c r="G132" s="86" t="inlineStr">
        <is>
          <t>Nenhuma</t>
        </is>
      </c>
      <c r="H132" s="86" t="inlineStr">
        <is>
          <t>sim</t>
        </is>
      </c>
    </row>
    <row r="133">
      <c r="B133" s="100" t="inlineStr">
        <is>
          <t>41.04</t>
        </is>
      </c>
      <c r="C133" s="86" t="inlineStr">
        <is>
          <t>Administrativo - Rescisão</t>
        </is>
      </c>
      <c r="D133" s="86" t="inlineStr">
        <is>
          <t>Analítica</t>
        </is>
      </c>
      <c r="E133" s="86" t="inlineStr">
        <is>
          <t>Saída</t>
        </is>
      </c>
      <c r="F133" s="86" t="inlineStr">
        <is>
          <t>Despesas Operacionais | Administração</t>
        </is>
      </c>
      <c r="G133" s="86" t="inlineStr">
        <is>
          <t>Nenhuma</t>
        </is>
      </c>
      <c r="H133" s="86" t="inlineStr">
        <is>
          <t>sim</t>
        </is>
      </c>
    </row>
    <row r="134">
      <c r="B134" s="100" t="inlineStr">
        <is>
          <t>41.05</t>
        </is>
      </c>
      <c r="C134" s="86" t="inlineStr">
        <is>
          <t>Administrativo - Multa rescisória</t>
        </is>
      </c>
      <c r="D134" s="86" t="inlineStr">
        <is>
          <t>Analítica</t>
        </is>
      </c>
      <c r="E134" s="86" t="inlineStr">
        <is>
          <t>Saída</t>
        </is>
      </c>
      <c r="F134" s="86" t="inlineStr">
        <is>
          <t>Despesas Operacionais | Administração</t>
        </is>
      </c>
      <c r="G134" s="86" t="inlineStr">
        <is>
          <t>Nenhuma</t>
        </is>
      </c>
      <c r="H134" s="86" t="inlineStr">
        <is>
          <t>sim</t>
        </is>
      </c>
    </row>
    <row r="135">
      <c r="B135" s="100" t="inlineStr">
        <is>
          <t>41.06</t>
        </is>
      </c>
      <c r="C135" s="86" t="inlineStr">
        <is>
          <t>Administrativo - INSS</t>
        </is>
      </c>
      <c r="D135" s="86" t="inlineStr">
        <is>
          <t>Analítica</t>
        </is>
      </c>
      <c r="E135" s="86" t="inlineStr">
        <is>
          <t>Saída</t>
        </is>
      </c>
      <c r="F135" s="86" t="inlineStr">
        <is>
          <t>Despesas Operacionais | Administração</t>
        </is>
      </c>
      <c r="G135" s="86" t="inlineStr">
        <is>
          <t>Nenhuma</t>
        </is>
      </c>
      <c r="H135" s="86" t="inlineStr">
        <is>
          <t>sim</t>
        </is>
      </c>
    </row>
    <row r="136">
      <c r="B136" s="100" t="inlineStr">
        <is>
          <t>41.07</t>
        </is>
      </c>
      <c r="C136" s="86" t="inlineStr">
        <is>
          <t>Administrativo - FGTS</t>
        </is>
      </c>
      <c r="D136" s="86" t="inlineStr">
        <is>
          <t>Analítica</t>
        </is>
      </c>
      <c r="E136" s="86" t="inlineStr">
        <is>
          <t>Saída</t>
        </is>
      </c>
      <c r="F136" s="86" t="inlineStr">
        <is>
          <t>Despesas Operacionais | Administração</t>
        </is>
      </c>
      <c r="G136" s="86" t="inlineStr">
        <is>
          <t>Nenhuma</t>
        </is>
      </c>
      <c r="H136" s="86" t="inlineStr">
        <is>
          <t>sim</t>
        </is>
      </c>
    </row>
    <row r="137">
      <c r="B137" s="100" t="inlineStr">
        <is>
          <t>41.08</t>
        </is>
      </c>
      <c r="C137" s="86" t="inlineStr">
        <is>
          <t>Administrativo - IRRF</t>
        </is>
      </c>
      <c r="D137" s="86" t="inlineStr">
        <is>
          <t>Analítica</t>
        </is>
      </c>
      <c r="E137" s="86" t="inlineStr">
        <is>
          <t>Saída</t>
        </is>
      </c>
      <c r="F137" s="86" t="inlineStr">
        <is>
          <t>Despesas Operacionais | Administração</t>
        </is>
      </c>
      <c r="G137" s="86" t="inlineStr">
        <is>
          <t>Nenhuma</t>
        </is>
      </c>
      <c r="H137" s="86" t="inlineStr">
        <is>
          <t>sim</t>
        </is>
      </c>
    </row>
    <row r="138">
      <c r="B138" s="100" t="inlineStr">
        <is>
          <t>41.09</t>
        </is>
      </c>
      <c r="C138" s="86" t="inlineStr">
        <is>
          <t>Administrativo - Vale refeição</t>
        </is>
      </c>
      <c r="D138" s="86" t="inlineStr">
        <is>
          <t>Analítica</t>
        </is>
      </c>
      <c r="E138" s="86" t="inlineStr">
        <is>
          <t>Saída</t>
        </is>
      </c>
      <c r="F138" s="86" t="inlineStr">
        <is>
          <t>Despesas Operacionais | Administração</t>
        </is>
      </c>
      <c r="G138" s="86" t="inlineStr">
        <is>
          <t>Nenhuma</t>
        </is>
      </c>
      <c r="H138" s="86" t="inlineStr">
        <is>
          <t>sim</t>
        </is>
      </c>
    </row>
    <row r="139">
      <c r="B139" s="100" t="inlineStr">
        <is>
          <t>41.10</t>
        </is>
      </c>
      <c r="C139" s="86" t="inlineStr">
        <is>
          <t>Administrativo - Vale alimentação</t>
        </is>
      </c>
      <c r="D139" s="86" t="inlineStr">
        <is>
          <t>Analítica</t>
        </is>
      </c>
      <c r="E139" s="86" t="inlineStr">
        <is>
          <t>Saída</t>
        </is>
      </c>
      <c r="F139" s="86" t="inlineStr">
        <is>
          <t>Despesas Operacionais | Administração</t>
        </is>
      </c>
      <c r="G139" s="86" t="inlineStr">
        <is>
          <t>Nenhuma</t>
        </is>
      </c>
      <c r="H139" s="86" t="inlineStr">
        <is>
          <t>sim</t>
        </is>
      </c>
    </row>
    <row r="140">
      <c r="B140" s="100" t="inlineStr">
        <is>
          <t>41.11</t>
        </is>
      </c>
      <c r="C140" s="86" t="inlineStr">
        <is>
          <t>Administrativo - Vale transporte</t>
        </is>
      </c>
      <c r="D140" s="86" t="inlineStr">
        <is>
          <t>Analítica</t>
        </is>
      </c>
      <c r="E140" s="86" t="inlineStr">
        <is>
          <t>Saída</t>
        </is>
      </c>
      <c r="F140" s="86" t="inlineStr">
        <is>
          <t>Despesas Operacionais | Administração</t>
        </is>
      </c>
      <c r="G140" s="86" t="inlineStr">
        <is>
          <t>Nenhuma</t>
        </is>
      </c>
      <c r="H140" s="86" t="inlineStr">
        <is>
          <t>sim</t>
        </is>
      </c>
    </row>
    <row r="141">
      <c r="B141" s="100" t="inlineStr">
        <is>
          <t>41.12</t>
        </is>
      </c>
      <c r="C141" s="86" t="inlineStr">
        <is>
          <t>Administrativo - Plano de saúde</t>
        </is>
      </c>
      <c r="D141" s="86" t="inlineStr">
        <is>
          <t>Analítica</t>
        </is>
      </c>
      <c r="E141" s="86" t="inlineStr">
        <is>
          <t>Saída</t>
        </is>
      </c>
      <c r="F141" s="86" t="inlineStr">
        <is>
          <t>Despesas Operacionais | Administração</t>
        </is>
      </c>
      <c r="G141" s="86" t="inlineStr">
        <is>
          <t>Nenhuma</t>
        </is>
      </c>
      <c r="H141" s="86" t="inlineStr">
        <is>
          <t>sim</t>
        </is>
      </c>
    </row>
    <row r="142">
      <c r="B142" s="100" t="inlineStr">
        <is>
          <t>41.13</t>
        </is>
      </c>
      <c r="C142" s="86" t="inlineStr">
        <is>
          <t>Administrativo - Benefícios Trabalhistas</t>
        </is>
      </c>
      <c r="D142" s="86" t="inlineStr">
        <is>
          <t>Analítica</t>
        </is>
      </c>
      <c r="E142" s="86" t="inlineStr">
        <is>
          <t>Saída</t>
        </is>
      </c>
      <c r="F142" s="86" t="inlineStr">
        <is>
          <t>Despesas Operacionais | Administração</t>
        </is>
      </c>
      <c r="G142" s="86" t="inlineStr">
        <is>
          <t>Nenhuma</t>
        </is>
      </c>
      <c r="H142" s="86" t="inlineStr">
        <is>
          <t>sim</t>
        </is>
      </c>
    </row>
    <row r="143">
      <c r="B143" s="100" t="inlineStr">
        <is>
          <t>41.14</t>
        </is>
      </c>
      <c r="C143" s="86" t="inlineStr">
        <is>
          <t>Administrativo - Uniformes</t>
        </is>
      </c>
      <c r="D143" s="86" t="inlineStr">
        <is>
          <t>Analítica</t>
        </is>
      </c>
      <c r="E143" s="86" t="inlineStr">
        <is>
          <t>Saída</t>
        </is>
      </c>
      <c r="F143" s="86" t="inlineStr">
        <is>
          <t>Despesas Operacionais | Administração</t>
        </is>
      </c>
      <c r="G143" s="86" t="inlineStr">
        <is>
          <t>Nenhuma</t>
        </is>
      </c>
      <c r="H143" s="86" t="inlineStr">
        <is>
          <t>sim</t>
        </is>
      </c>
    </row>
    <row r="144">
      <c r="B144" s="100" t="inlineStr">
        <is>
          <t>41.15</t>
        </is>
      </c>
      <c r="C144" s="86" t="inlineStr">
        <is>
          <t>Administrativo - Equipamentos de Proteção Individual</t>
        </is>
      </c>
      <c r="D144" s="86" t="inlineStr">
        <is>
          <t>Analítica</t>
        </is>
      </c>
      <c r="E144" s="86" t="inlineStr">
        <is>
          <t>Saída</t>
        </is>
      </c>
      <c r="F144" s="86" t="inlineStr">
        <is>
          <t>Despesas Operacionais | Administração</t>
        </is>
      </c>
      <c r="G144" s="86" t="inlineStr">
        <is>
          <t>Nenhuma</t>
        </is>
      </c>
      <c r="H144" s="86" t="inlineStr">
        <is>
          <t>sim</t>
        </is>
      </c>
    </row>
    <row r="145">
      <c r="B145" s="100" t="inlineStr">
        <is>
          <t>41.16</t>
        </is>
      </c>
      <c r="C145" s="86" t="inlineStr">
        <is>
          <t>Administrativo - Bolsa de estágio</t>
        </is>
      </c>
      <c r="D145" s="86" t="inlineStr">
        <is>
          <t>Analítica</t>
        </is>
      </c>
      <c r="E145" s="86" t="inlineStr">
        <is>
          <t>Saída</t>
        </is>
      </c>
      <c r="F145" s="86" t="inlineStr">
        <is>
          <t>Despesas Operacionais | Administração</t>
        </is>
      </c>
      <c r="G145" s="86" t="inlineStr">
        <is>
          <t>Nenhuma</t>
        </is>
      </c>
      <c r="H145" s="86" t="inlineStr">
        <is>
          <t>sim</t>
        </is>
      </c>
    </row>
    <row r="146">
      <c r="B146" s="100" t="inlineStr">
        <is>
          <t>41.17</t>
        </is>
      </c>
      <c r="C146" s="86" t="inlineStr">
        <is>
          <t>Administrativo - Pro Labore</t>
        </is>
      </c>
      <c r="D146" s="86" t="inlineStr">
        <is>
          <t>Analítica</t>
        </is>
      </c>
      <c r="E146" s="86" t="inlineStr">
        <is>
          <t>Saída</t>
        </is>
      </c>
      <c r="F146" s="86" t="inlineStr">
        <is>
          <t>Despesas Operacionais | Administração</t>
        </is>
      </c>
      <c r="G146" s="86" t="inlineStr">
        <is>
          <t>Nenhuma</t>
        </is>
      </c>
      <c r="H146" s="86" t="inlineStr">
        <is>
          <t>sim</t>
        </is>
      </c>
    </row>
    <row r="147">
      <c r="B147" s="100" t="inlineStr">
        <is>
          <t>41.18</t>
        </is>
      </c>
      <c r="C147" s="86" t="inlineStr">
        <is>
          <t>Administrativo - Remunerações Indiretas</t>
        </is>
      </c>
      <c r="D147" s="86" t="inlineStr">
        <is>
          <t>Analítica</t>
        </is>
      </c>
      <c r="E147" s="86" t="inlineStr">
        <is>
          <t>Saída</t>
        </is>
      </c>
      <c r="F147" s="86" t="inlineStr">
        <is>
          <t>Despesas Operacionais | Administração</t>
        </is>
      </c>
      <c r="G147" s="86" t="inlineStr">
        <is>
          <t>Nenhuma</t>
        </is>
      </c>
      <c r="H147" s="86" t="inlineStr">
        <is>
          <t>sim</t>
        </is>
      </c>
    </row>
    <row r="148">
      <c r="B148" s="100" t="inlineStr">
        <is>
          <t>41.19</t>
        </is>
      </c>
      <c r="C148" s="86" t="inlineStr">
        <is>
          <t>Administrativo - Adiantamento de Salário</t>
        </is>
      </c>
      <c r="D148" s="86" t="inlineStr">
        <is>
          <t>Analítica</t>
        </is>
      </c>
      <c r="E148" s="86" t="inlineStr">
        <is>
          <t>Saída</t>
        </is>
      </c>
      <c r="F148" s="86" t="inlineStr">
        <is>
          <t>Despesas Operacionais | Administração</t>
        </is>
      </c>
      <c r="G148" s="86" t="inlineStr">
        <is>
          <t>Nenhuma</t>
        </is>
      </c>
      <c r="H148" s="86" t="inlineStr">
        <is>
          <t>sim</t>
        </is>
      </c>
    </row>
    <row r="149">
      <c r="B149" s="100" t="n">
        <v>42</v>
      </c>
      <c r="C149" s="86" t="inlineStr">
        <is>
          <t>Infra-estrutura Administrativa</t>
        </is>
      </c>
      <c r="D149" s="86" t="inlineStr">
        <is>
          <t>Sintética</t>
        </is>
      </c>
      <c r="E149" s="86" t="inlineStr">
        <is>
          <t>---</t>
        </is>
      </c>
      <c r="F149" s="86" t="inlineStr">
        <is>
          <t>Despesas Operacionais | Administração</t>
        </is>
      </c>
      <c r="G149" s="86" t="inlineStr">
        <is>
          <t>---</t>
        </is>
      </c>
      <c r="H149" s="86" t="inlineStr">
        <is>
          <t>sim</t>
        </is>
      </c>
    </row>
    <row r="150">
      <c r="B150" s="100" t="inlineStr">
        <is>
          <t>42.01</t>
        </is>
      </c>
      <c r="C150" s="86" t="inlineStr">
        <is>
          <t>Telefonia fixa</t>
        </is>
      </c>
      <c r="D150" s="86" t="inlineStr">
        <is>
          <t>Analítica</t>
        </is>
      </c>
      <c r="E150" s="86" t="inlineStr">
        <is>
          <t>Saída</t>
        </is>
      </c>
      <c r="F150" s="86" t="inlineStr">
        <is>
          <t>Despesas Operacionais | Administração</t>
        </is>
      </c>
      <c r="G150" s="86" t="inlineStr">
        <is>
          <t>---</t>
        </is>
      </c>
      <c r="H150" s="86" t="inlineStr">
        <is>
          <t>sim</t>
        </is>
      </c>
    </row>
    <row r="151">
      <c r="B151" s="100" t="inlineStr">
        <is>
          <t>42.02</t>
        </is>
      </c>
      <c r="C151" s="86" t="inlineStr">
        <is>
          <t>Telefonia celular</t>
        </is>
      </c>
      <c r="D151" s="86" t="inlineStr">
        <is>
          <t>Analítica</t>
        </is>
      </c>
      <c r="E151" s="86" t="inlineStr">
        <is>
          <t>Saída</t>
        </is>
      </c>
      <c r="F151" s="86" t="inlineStr">
        <is>
          <t>Despesas Operacionais | Administração</t>
        </is>
      </c>
      <c r="G151" s="86" t="inlineStr">
        <is>
          <t>---</t>
        </is>
      </c>
      <c r="H151" s="86" t="inlineStr">
        <is>
          <t>sim</t>
        </is>
      </c>
    </row>
    <row r="152">
      <c r="B152" s="100" t="inlineStr">
        <is>
          <t>42.03</t>
        </is>
      </c>
      <c r="C152" s="86" t="inlineStr">
        <is>
          <t>Internet</t>
        </is>
      </c>
      <c r="D152" s="86" t="inlineStr">
        <is>
          <t>Analítica</t>
        </is>
      </c>
      <c r="E152" s="86" t="inlineStr">
        <is>
          <t>Saída</t>
        </is>
      </c>
      <c r="F152" s="86" t="inlineStr">
        <is>
          <t>Despesas Operacionais | Administração</t>
        </is>
      </c>
      <c r="G152" s="86" t="inlineStr">
        <is>
          <t>---</t>
        </is>
      </c>
      <c r="H152" s="86" t="inlineStr">
        <is>
          <t>sim</t>
        </is>
      </c>
    </row>
    <row r="153">
      <c r="A153" s="100" t="n"/>
      <c r="B153" s="100" t="inlineStr">
        <is>
          <t>42.07</t>
        </is>
      </c>
      <c r="C153" s="100" t="inlineStr">
        <is>
          <t>Agua</t>
        </is>
      </c>
      <c r="D153" s="86" t="inlineStr">
        <is>
          <t>Analítica</t>
        </is>
      </c>
      <c r="E153" s="86" t="inlineStr">
        <is>
          <t>Saída</t>
        </is>
      </c>
      <c r="F153" s="86" t="inlineStr">
        <is>
          <t>Despesas operacionais</t>
        </is>
      </c>
      <c r="G153" s="86" t="inlineStr">
        <is>
          <t>---</t>
        </is>
      </c>
      <c r="H153" s="86" t="inlineStr">
        <is>
          <t>sim</t>
        </is>
      </c>
      <c r="I153" s="86">
        <f>IF(B153=A153,1,0)</f>
        <v/>
      </c>
    </row>
    <row r="154">
      <c r="B154" s="100" t="n">
        <v>43</v>
      </c>
      <c r="C154" s="86" t="inlineStr">
        <is>
          <t>Serviços de apoio à operação</t>
        </is>
      </c>
      <c r="D154" s="86" t="inlineStr">
        <is>
          <t>Sintética</t>
        </is>
      </c>
      <c r="E154" s="86" t="inlineStr">
        <is>
          <t>---</t>
        </is>
      </c>
      <c r="F154" s="86" t="inlineStr">
        <is>
          <t>Despesas Operacionais | Administração</t>
        </is>
      </c>
      <c r="G154" s="86" t="inlineStr">
        <is>
          <t>---</t>
        </is>
      </c>
      <c r="H154" s="86" t="inlineStr">
        <is>
          <t>sim</t>
        </is>
      </c>
    </row>
    <row r="155">
      <c r="B155" s="100" t="inlineStr">
        <is>
          <t>43.01</t>
        </is>
      </c>
      <c r="C155" s="86" t="inlineStr">
        <is>
          <t>Contabilidade</t>
        </is>
      </c>
      <c r="D155" s="86" t="inlineStr">
        <is>
          <t>Analítica</t>
        </is>
      </c>
      <c r="E155" s="86" t="inlineStr">
        <is>
          <t>Saída</t>
        </is>
      </c>
      <c r="F155" s="86" t="inlineStr">
        <is>
          <t>Despesas Operacionais | Administração</t>
        </is>
      </c>
      <c r="G155" s="86" t="inlineStr">
        <is>
          <t>---</t>
        </is>
      </c>
      <c r="H155" s="86" t="inlineStr">
        <is>
          <t>sim</t>
        </is>
      </c>
    </row>
    <row r="156">
      <c r="B156" s="100" t="inlineStr">
        <is>
          <t>43.02</t>
        </is>
      </c>
      <c r="C156" s="86" t="inlineStr">
        <is>
          <t>Advocacia</t>
        </is>
      </c>
      <c r="D156" s="86" t="inlineStr">
        <is>
          <t>Analítica</t>
        </is>
      </c>
      <c r="E156" s="86" t="inlineStr">
        <is>
          <t>Saída</t>
        </is>
      </c>
      <c r="F156" s="86" t="inlineStr">
        <is>
          <t>Despesas Operacionais | Administração</t>
        </is>
      </c>
      <c r="G156" s="86" t="inlineStr">
        <is>
          <t>---</t>
        </is>
      </c>
      <c r="H156" s="86" t="inlineStr">
        <is>
          <t>sim</t>
        </is>
      </c>
    </row>
    <row r="157">
      <c r="B157" s="100" t="inlineStr">
        <is>
          <t>43.03</t>
        </is>
      </c>
      <c r="C157" s="86" t="inlineStr">
        <is>
          <t>Consultoria</t>
        </is>
      </c>
      <c r="D157" s="86" t="inlineStr">
        <is>
          <t>Analítica</t>
        </is>
      </c>
      <c r="E157" s="86" t="inlineStr">
        <is>
          <t>Saída</t>
        </is>
      </c>
      <c r="F157" s="86" t="inlineStr">
        <is>
          <t>Despesas Operacionais | Administração</t>
        </is>
      </c>
      <c r="G157" s="86" t="inlineStr">
        <is>
          <t>---</t>
        </is>
      </c>
      <c r="H157" s="86" t="inlineStr">
        <is>
          <t>sim</t>
        </is>
      </c>
    </row>
    <row r="158">
      <c r="B158" s="100" t="inlineStr">
        <is>
          <t>43.04</t>
        </is>
      </c>
      <c r="C158" s="86" t="inlineStr">
        <is>
          <t>Treinamento</t>
        </is>
      </c>
      <c r="D158" s="86" t="inlineStr">
        <is>
          <t>Analítica</t>
        </is>
      </c>
      <c r="E158" s="86" t="inlineStr">
        <is>
          <t>Saída</t>
        </is>
      </c>
      <c r="F158" s="86" t="inlineStr">
        <is>
          <t>Despesas Operacionais | Administração</t>
        </is>
      </c>
      <c r="G158" s="86" t="inlineStr">
        <is>
          <t>---</t>
        </is>
      </c>
      <c r="H158" s="86" t="inlineStr">
        <is>
          <t>sim</t>
        </is>
      </c>
    </row>
    <row r="159">
      <c r="B159" s="100" t="inlineStr">
        <is>
          <t>43.05</t>
        </is>
      </c>
      <c r="C159" s="86" t="inlineStr">
        <is>
          <t>Limpeza</t>
        </is>
      </c>
      <c r="D159" s="86" t="inlineStr">
        <is>
          <t>Analítica</t>
        </is>
      </c>
      <c r="E159" s="86" t="inlineStr">
        <is>
          <t>Saída</t>
        </is>
      </c>
      <c r="F159" s="86" t="inlineStr">
        <is>
          <t>Despesas Operacionais | Administração</t>
        </is>
      </c>
      <c r="G159" s="86" t="inlineStr">
        <is>
          <t>Nenhuma</t>
        </is>
      </c>
      <c r="H159" s="86" t="inlineStr">
        <is>
          <t>não</t>
        </is>
      </c>
    </row>
    <row r="160">
      <c r="B160" s="100" t="inlineStr">
        <is>
          <t>43.06</t>
        </is>
      </c>
      <c r="C160" s="86" t="inlineStr">
        <is>
          <t>Segurança</t>
        </is>
      </c>
      <c r="D160" s="86" t="inlineStr">
        <is>
          <t>Analítica</t>
        </is>
      </c>
      <c r="E160" s="86" t="inlineStr">
        <is>
          <t>Saída</t>
        </is>
      </c>
      <c r="F160" s="86" t="inlineStr">
        <is>
          <t>Despesas Operacionais | Administração</t>
        </is>
      </c>
      <c r="G160" s="86" t="inlineStr">
        <is>
          <t>---</t>
        </is>
      </c>
      <c r="H160" s="86" t="inlineStr">
        <is>
          <t>sim</t>
        </is>
      </c>
    </row>
    <row r="161">
      <c r="B161" s="100" t="inlineStr">
        <is>
          <t>43.07</t>
        </is>
      </c>
      <c r="C161" s="86" t="inlineStr">
        <is>
          <t>Suporte em informática</t>
        </is>
      </c>
      <c r="D161" s="86" t="inlineStr">
        <is>
          <t>Analítica</t>
        </is>
      </c>
      <c r="E161" s="86" t="inlineStr">
        <is>
          <t>Saída</t>
        </is>
      </c>
      <c r="F161" s="86" t="inlineStr">
        <is>
          <t>Despesas Operacionais | Administração</t>
        </is>
      </c>
      <c r="G161" s="86" t="inlineStr">
        <is>
          <t>---</t>
        </is>
      </c>
      <c r="H161" s="86" t="inlineStr">
        <is>
          <t>sim</t>
        </is>
      </c>
    </row>
    <row r="162">
      <c r="B162" s="100" t="inlineStr">
        <is>
          <t>43.08</t>
        </is>
      </c>
      <c r="C162" s="86" t="inlineStr">
        <is>
          <t>Serviços Técnicos Profissionais</t>
        </is>
      </c>
      <c r="D162" s="86" t="inlineStr">
        <is>
          <t>Analítica</t>
        </is>
      </c>
      <c r="E162" s="86" t="inlineStr">
        <is>
          <t>Saída</t>
        </is>
      </c>
      <c r="F162" s="86" t="inlineStr">
        <is>
          <t>Despesas Operacionais | Administração</t>
        </is>
      </c>
      <c r="G162" s="86" t="inlineStr">
        <is>
          <t>---</t>
        </is>
      </c>
      <c r="H162" s="86" t="inlineStr">
        <is>
          <t>sim</t>
        </is>
      </c>
    </row>
    <row r="163">
      <c r="B163" s="100" t="inlineStr">
        <is>
          <t>43.09</t>
        </is>
      </c>
      <c r="C163" s="86" t="inlineStr">
        <is>
          <t>Segurança do trabalho</t>
        </is>
      </c>
      <c r="D163" s="86" t="inlineStr">
        <is>
          <t>Analítica</t>
        </is>
      </c>
      <c r="E163" s="86" t="inlineStr">
        <is>
          <t>Saída</t>
        </is>
      </c>
      <c r="F163" s="86" t="inlineStr">
        <is>
          <t>Despesas Operacionais | Administração</t>
        </is>
      </c>
      <c r="G163" s="86" t="inlineStr">
        <is>
          <t>---</t>
        </is>
      </c>
      <c r="H163" s="86" t="inlineStr">
        <is>
          <t>sim</t>
        </is>
      </c>
    </row>
    <row r="164">
      <c r="B164" s="100" t="inlineStr">
        <is>
          <t>43.10</t>
        </is>
      </c>
      <c r="C164" s="86" t="inlineStr">
        <is>
          <t>Softwares de gestão</t>
        </is>
      </c>
      <c r="D164" s="86" t="inlineStr">
        <is>
          <t>Analítica</t>
        </is>
      </c>
      <c r="E164" s="86" t="inlineStr">
        <is>
          <t>Saída</t>
        </is>
      </c>
      <c r="F164" s="86" t="inlineStr">
        <is>
          <t>Despesas Operacionais | Administração</t>
        </is>
      </c>
      <c r="G164" s="86" t="inlineStr">
        <is>
          <t>---</t>
        </is>
      </c>
      <c r="H164" s="86" t="inlineStr">
        <is>
          <t>sim</t>
        </is>
      </c>
    </row>
    <row r="165">
      <c r="B165" s="100" t="inlineStr">
        <is>
          <t>43.11</t>
        </is>
      </c>
      <c r="C165" s="86" t="inlineStr">
        <is>
          <t>Medicina do Trabalho</t>
        </is>
      </c>
      <c r="D165" s="86" t="inlineStr">
        <is>
          <t>Analítica</t>
        </is>
      </c>
      <c r="E165" s="86" t="inlineStr">
        <is>
          <t>Saída</t>
        </is>
      </c>
      <c r="F165" s="86" t="inlineStr">
        <is>
          <t>Despesas Operacionais | Administração</t>
        </is>
      </c>
      <c r="G165" s="86" t="inlineStr">
        <is>
          <t>Nenhuma</t>
        </is>
      </c>
      <c r="H165" s="86" t="inlineStr">
        <is>
          <t>sim</t>
        </is>
      </c>
    </row>
    <row r="166">
      <c r="B166" s="100" t="inlineStr">
        <is>
          <t>43.12</t>
        </is>
      </c>
      <c r="C166" s="86" t="inlineStr">
        <is>
          <t>Tarifas</t>
        </is>
      </c>
      <c r="D166" s="86" t="inlineStr">
        <is>
          <t>Analítica</t>
        </is>
      </c>
      <c r="E166" s="86" t="inlineStr">
        <is>
          <t>Saída</t>
        </is>
      </c>
      <c r="F166" s="86" t="inlineStr">
        <is>
          <t>Despesas Operacionais | Administração</t>
        </is>
      </c>
      <c r="G166" s="86" t="inlineStr">
        <is>
          <t>Nenhuma</t>
        </is>
      </c>
      <c r="H166" s="86" t="inlineStr">
        <is>
          <t>sim</t>
        </is>
      </c>
    </row>
    <row r="167">
      <c r="B167" s="100" t="n">
        <v>44</v>
      </c>
      <c r="C167" s="86" t="inlineStr">
        <is>
          <t>Transporte próprio da Administração</t>
        </is>
      </c>
      <c r="D167" s="86" t="inlineStr">
        <is>
          <t>Sintética</t>
        </is>
      </c>
      <c r="E167" s="86" t="inlineStr">
        <is>
          <t>---</t>
        </is>
      </c>
      <c r="F167" s="86" t="inlineStr">
        <is>
          <t>Despesas Operacionais | Administração</t>
        </is>
      </c>
      <c r="G167" s="86" t="inlineStr">
        <is>
          <t>---</t>
        </is>
      </c>
      <c r="H167" s="86" t="inlineStr">
        <is>
          <t>sim</t>
        </is>
      </c>
    </row>
    <row r="168">
      <c r="B168" s="100" t="inlineStr">
        <is>
          <t>44.01</t>
        </is>
      </c>
      <c r="C168" s="86" t="inlineStr">
        <is>
          <t>Administração - Combustível</t>
        </is>
      </c>
      <c r="D168" s="86" t="inlineStr">
        <is>
          <t>Analítica</t>
        </is>
      </c>
      <c r="E168" s="86" t="inlineStr">
        <is>
          <t>Saída</t>
        </is>
      </c>
      <c r="F168" s="86" t="inlineStr">
        <is>
          <t>Despesas Operacionais | Administração</t>
        </is>
      </c>
      <c r="G168" s="86" t="inlineStr">
        <is>
          <t>---</t>
        </is>
      </c>
      <c r="H168" s="86" t="inlineStr">
        <is>
          <t>sim</t>
        </is>
      </c>
    </row>
    <row r="169">
      <c r="B169" s="100" t="inlineStr">
        <is>
          <t>44.02</t>
        </is>
      </c>
      <c r="C169" s="86" t="inlineStr">
        <is>
          <t>Administração - Manutenção</t>
        </is>
      </c>
      <c r="D169" s="86" t="inlineStr">
        <is>
          <t>Analítica</t>
        </is>
      </c>
      <c r="E169" s="86" t="inlineStr">
        <is>
          <t>Saída</t>
        </is>
      </c>
      <c r="F169" s="86" t="inlineStr">
        <is>
          <t>Despesas Operacionais | Administração</t>
        </is>
      </c>
      <c r="G169" s="86" t="inlineStr">
        <is>
          <t>---</t>
        </is>
      </c>
      <c r="H169" s="86" t="inlineStr">
        <is>
          <t>sim</t>
        </is>
      </c>
    </row>
    <row r="170">
      <c r="B170" s="100" t="inlineStr">
        <is>
          <t>44.03</t>
        </is>
      </c>
      <c r="C170" s="86" t="inlineStr">
        <is>
          <t>Administração - IPVA</t>
        </is>
      </c>
      <c r="D170" s="86" t="inlineStr">
        <is>
          <t>Analítica</t>
        </is>
      </c>
      <c r="E170" s="86" t="inlineStr">
        <is>
          <t>Saída</t>
        </is>
      </c>
      <c r="F170" s="86" t="inlineStr">
        <is>
          <t>Despesas Operacionais | Administração</t>
        </is>
      </c>
      <c r="G170" s="86" t="inlineStr">
        <is>
          <t>---</t>
        </is>
      </c>
      <c r="H170" s="86" t="inlineStr">
        <is>
          <t>sim</t>
        </is>
      </c>
    </row>
    <row r="171">
      <c r="B171" s="100" t="inlineStr">
        <is>
          <t>44.04</t>
        </is>
      </c>
      <c r="C171" s="86" t="inlineStr">
        <is>
          <t>Administração - Seguro</t>
        </is>
      </c>
      <c r="D171" s="86" t="inlineStr">
        <is>
          <t>Analítica</t>
        </is>
      </c>
      <c r="E171" s="86" t="inlineStr">
        <is>
          <t>Saída</t>
        </is>
      </c>
      <c r="F171" s="86" t="inlineStr">
        <is>
          <t>Despesas Operacionais | Administração</t>
        </is>
      </c>
      <c r="G171" s="86" t="inlineStr">
        <is>
          <t>---</t>
        </is>
      </c>
      <c r="H171" s="86" t="inlineStr">
        <is>
          <t>sim</t>
        </is>
      </c>
    </row>
    <row r="172">
      <c r="B172" s="100" t="inlineStr">
        <is>
          <t>44.05</t>
        </is>
      </c>
      <c r="C172" s="86" t="inlineStr">
        <is>
          <t>Administração - Estacionamento</t>
        </is>
      </c>
      <c r="D172" s="86" t="inlineStr">
        <is>
          <t>Analítica</t>
        </is>
      </c>
      <c r="E172" s="86" t="inlineStr">
        <is>
          <t>Saída</t>
        </is>
      </c>
      <c r="F172" s="86" t="inlineStr">
        <is>
          <t>Despesas Operacionais | Administração</t>
        </is>
      </c>
      <c r="G172" s="86" t="inlineStr">
        <is>
          <t>---</t>
        </is>
      </c>
      <c r="H172" s="86" t="inlineStr">
        <is>
          <t>sim</t>
        </is>
      </c>
    </row>
    <row r="173">
      <c r="B173" s="100" t="inlineStr">
        <is>
          <t>44.06</t>
        </is>
      </c>
      <c r="C173" s="86" t="inlineStr">
        <is>
          <t>Administração - Multas</t>
        </is>
      </c>
      <c r="D173" s="86" t="inlineStr">
        <is>
          <t>Analítica</t>
        </is>
      </c>
      <c r="E173" s="86" t="inlineStr">
        <is>
          <t>Saída</t>
        </is>
      </c>
      <c r="F173" s="86" t="inlineStr">
        <is>
          <t>Despesas Operacionais | Administração</t>
        </is>
      </c>
      <c r="G173" s="86" t="inlineStr">
        <is>
          <t>---</t>
        </is>
      </c>
      <c r="H173" s="86" t="inlineStr">
        <is>
          <t>sim</t>
        </is>
      </c>
    </row>
    <row r="174">
      <c r="B174" s="100" t="inlineStr">
        <is>
          <t>44.07</t>
        </is>
      </c>
      <c r="C174" s="86" t="inlineStr">
        <is>
          <t>Administração - Pedágio</t>
        </is>
      </c>
      <c r="D174" s="86" t="inlineStr">
        <is>
          <t>Analítica</t>
        </is>
      </c>
      <c r="E174" s="86" t="inlineStr">
        <is>
          <t>Saída</t>
        </is>
      </c>
      <c r="F174" s="86" t="inlineStr">
        <is>
          <t>Despesas Operacionais | Administração</t>
        </is>
      </c>
      <c r="G174" s="86" t="inlineStr">
        <is>
          <t>---</t>
        </is>
      </c>
      <c r="H174" s="86" t="inlineStr">
        <is>
          <t>sim</t>
        </is>
      </c>
    </row>
    <row r="175">
      <c r="B175" s="100" t="n">
        <v>45</v>
      </c>
      <c r="C175" s="86" t="inlineStr">
        <is>
          <t>Despesas administrativas</t>
        </is>
      </c>
      <c r="D175" s="86" t="inlineStr">
        <is>
          <t>Sintética</t>
        </is>
      </c>
      <c r="E175" s="86" t="inlineStr">
        <is>
          <t>---</t>
        </is>
      </c>
      <c r="F175" s="86" t="inlineStr">
        <is>
          <t>Despesas Operacionais | Administração</t>
        </is>
      </c>
      <c r="G175" s="86" t="inlineStr">
        <is>
          <t>---</t>
        </is>
      </c>
      <c r="H175" s="86" t="inlineStr">
        <is>
          <t>sim</t>
        </is>
      </c>
    </row>
    <row r="176">
      <c r="B176" s="100" t="inlineStr">
        <is>
          <t>45.01</t>
        </is>
      </c>
      <c r="C176" s="86" t="inlineStr">
        <is>
          <t>Materiais de escritório</t>
        </is>
      </c>
      <c r="D176" s="86" t="inlineStr">
        <is>
          <t>Analítica</t>
        </is>
      </c>
      <c r="E176" s="86" t="inlineStr">
        <is>
          <t>Saída</t>
        </is>
      </c>
      <c r="F176" s="86" t="inlineStr">
        <is>
          <t>Despesas Operacionais | Administração</t>
        </is>
      </c>
      <c r="G176" s="86" t="inlineStr">
        <is>
          <t>---</t>
        </is>
      </c>
      <c r="H176" s="86" t="inlineStr">
        <is>
          <t>sim</t>
        </is>
      </c>
    </row>
    <row r="177">
      <c r="B177" s="100" t="inlineStr">
        <is>
          <t>45.02</t>
        </is>
      </c>
      <c r="C177" s="86" t="inlineStr">
        <is>
          <t>Materiais de limpeza</t>
        </is>
      </c>
      <c r="D177" s="86" t="inlineStr">
        <is>
          <t>Analítica</t>
        </is>
      </c>
      <c r="E177" s="86" t="inlineStr">
        <is>
          <t>Saída</t>
        </is>
      </c>
      <c r="F177" s="86" t="inlineStr">
        <is>
          <t>Despesas Operacionais | Administração</t>
        </is>
      </c>
      <c r="G177" s="86" t="inlineStr">
        <is>
          <t>---</t>
        </is>
      </c>
      <c r="H177" s="86" t="inlineStr">
        <is>
          <t>sim</t>
        </is>
      </c>
    </row>
    <row r="178">
      <c r="B178" s="100" t="inlineStr">
        <is>
          <t>45.03</t>
        </is>
      </c>
      <c r="C178" s="86" t="inlineStr">
        <is>
          <t>Materiais de informática</t>
        </is>
      </c>
      <c r="D178" s="86" t="inlineStr">
        <is>
          <t>Analítica</t>
        </is>
      </c>
      <c r="E178" s="86" t="inlineStr">
        <is>
          <t>Saída</t>
        </is>
      </c>
      <c r="F178" s="86" t="inlineStr">
        <is>
          <t>Despesas Operacionais | Administração</t>
        </is>
      </c>
      <c r="G178" s="86" t="inlineStr">
        <is>
          <t>---</t>
        </is>
      </c>
      <c r="H178" s="86" t="inlineStr">
        <is>
          <t>sim</t>
        </is>
      </c>
    </row>
    <row r="179">
      <c r="A179" s="100" t="n"/>
      <c r="B179" s="100" t="inlineStr">
        <is>
          <t>45.04</t>
        </is>
      </c>
      <c r="C179" s="100" t="inlineStr">
        <is>
          <t>Uniformes</t>
        </is>
      </c>
      <c r="D179" s="86" t="inlineStr">
        <is>
          <t>Analítica</t>
        </is>
      </c>
      <c r="E179" s="86" t="inlineStr">
        <is>
          <t>Saída</t>
        </is>
      </c>
      <c r="F179" s="86" t="inlineStr">
        <is>
          <t>Despesas operacionais</t>
        </is>
      </c>
      <c r="G179" s="86" t="inlineStr">
        <is>
          <t>---</t>
        </is>
      </c>
      <c r="H179" s="86" t="inlineStr">
        <is>
          <t>sim</t>
        </is>
      </c>
      <c r="I179" s="86">
        <f>IF(B179=A179,1,0)</f>
        <v/>
      </c>
    </row>
    <row r="180">
      <c r="B180" s="100" t="inlineStr">
        <is>
          <t>45.05</t>
        </is>
      </c>
      <c r="C180" s="86" t="inlineStr">
        <is>
          <t>Equipamentos de proteção individual</t>
        </is>
      </c>
      <c r="D180" s="86" t="inlineStr">
        <is>
          <t>Analítica</t>
        </is>
      </c>
      <c r="E180" s="86" t="inlineStr">
        <is>
          <t>Saída</t>
        </is>
      </c>
      <c r="F180" s="86" t="inlineStr">
        <is>
          <t>Despesas Operacionais | Administração</t>
        </is>
      </c>
      <c r="G180" s="86" t="inlineStr">
        <is>
          <t>Nenhuma</t>
        </is>
      </c>
      <c r="H180" s="86" t="inlineStr">
        <is>
          <t>não</t>
        </is>
      </c>
    </row>
    <row r="181">
      <c r="B181" s="100" t="inlineStr">
        <is>
          <t>45.06</t>
        </is>
      </c>
      <c r="C181" s="86" t="inlineStr">
        <is>
          <t>Cartório</t>
        </is>
      </c>
      <c r="D181" s="86" t="inlineStr">
        <is>
          <t>Analítica</t>
        </is>
      </c>
      <c r="E181" s="86" t="inlineStr">
        <is>
          <t>Saída</t>
        </is>
      </c>
      <c r="F181" s="86" t="inlineStr">
        <is>
          <t>Despesas Operacionais | Administração</t>
        </is>
      </c>
      <c r="G181" s="86" t="inlineStr">
        <is>
          <t>---</t>
        </is>
      </c>
      <c r="H181" s="86" t="inlineStr">
        <is>
          <t>sim</t>
        </is>
      </c>
    </row>
    <row r="182">
      <c r="B182" s="100" t="inlineStr">
        <is>
          <t>45.07</t>
        </is>
      </c>
      <c r="C182" s="86" t="inlineStr">
        <is>
          <t>Taxas</t>
        </is>
      </c>
      <c r="D182" s="86" t="inlineStr">
        <is>
          <t>Analítica</t>
        </is>
      </c>
      <c r="E182" s="86" t="inlineStr">
        <is>
          <t>Saída</t>
        </is>
      </c>
      <c r="F182" s="86" t="inlineStr">
        <is>
          <t>Despesas Operacionais | Administração</t>
        </is>
      </c>
      <c r="G182" s="86" t="inlineStr">
        <is>
          <t>Nenhuma</t>
        </is>
      </c>
      <c r="H182" s="86" t="inlineStr">
        <is>
          <t>sim</t>
        </is>
      </c>
    </row>
    <row r="183">
      <c r="B183" s="100" t="inlineStr">
        <is>
          <t>45.08</t>
        </is>
      </c>
      <c r="C183" s="86" t="inlineStr">
        <is>
          <t>Outras despesas administrativas</t>
        </is>
      </c>
      <c r="D183" s="86" t="inlineStr">
        <is>
          <t>Analítica</t>
        </is>
      </c>
      <c r="E183" s="86" t="inlineStr">
        <is>
          <t>Saída</t>
        </is>
      </c>
      <c r="F183" s="86" t="inlineStr">
        <is>
          <t>Despesas Operacionais | Administração</t>
        </is>
      </c>
      <c r="G183" s="86" t="inlineStr">
        <is>
          <t>Nenhuma</t>
        </is>
      </c>
      <c r="H183" s="86" t="inlineStr">
        <is>
          <t>sim</t>
        </is>
      </c>
    </row>
    <row r="184">
      <c r="B184" s="100" t="inlineStr">
        <is>
          <t>45.09</t>
        </is>
      </c>
      <c r="C184" s="86" t="inlineStr">
        <is>
          <t>Doações</t>
        </is>
      </c>
      <c r="D184" s="86" t="inlineStr">
        <is>
          <t>Analítica</t>
        </is>
      </c>
      <c r="E184" s="86" t="inlineStr">
        <is>
          <t>Saída</t>
        </is>
      </c>
      <c r="F184" s="86" t="inlineStr">
        <is>
          <t>Despesas Operacionais | Administração</t>
        </is>
      </c>
      <c r="G184" s="86" t="inlineStr">
        <is>
          <t>Nenhuma</t>
        </is>
      </c>
      <c r="H184" s="86" t="inlineStr">
        <is>
          <t>sim</t>
        </is>
      </c>
    </row>
    <row r="185">
      <c r="B185" s="100" t="inlineStr">
        <is>
          <t>45.10</t>
        </is>
      </c>
      <c r="C185" s="86" t="inlineStr">
        <is>
          <t>Ações Trabalhistas</t>
        </is>
      </c>
      <c r="D185" s="86" t="inlineStr">
        <is>
          <t>Analítica</t>
        </is>
      </c>
      <c r="E185" s="86" t="inlineStr">
        <is>
          <t>Saída</t>
        </is>
      </c>
      <c r="F185" s="86" t="inlineStr">
        <is>
          <t>Despesas Operacionais | Administração</t>
        </is>
      </c>
      <c r="G185" s="86" t="inlineStr">
        <is>
          <t>Nenhuma</t>
        </is>
      </c>
      <c r="H185" s="86" t="inlineStr">
        <is>
          <t>sim</t>
        </is>
      </c>
    </row>
    <row r="186">
      <c r="B186" s="100" t="n">
        <v>46</v>
      </c>
      <c r="C186" s="86" t="inlineStr">
        <is>
          <t>Manutenção Administrativa</t>
        </is>
      </c>
      <c r="D186" s="86" t="inlineStr">
        <is>
          <t>Sintética</t>
        </is>
      </c>
      <c r="E186" s="86" t="inlineStr">
        <is>
          <t>---</t>
        </is>
      </c>
      <c r="F186" s="86" t="inlineStr">
        <is>
          <t>Despesas Operacionais | Administração</t>
        </is>
      </c>
      <c r="G186" s="86" t="inlineStr">
        <is>
          <t>Nenhuma</t>
        </is>
      </c>
      <c r="H186" s="86" t="inlineStr">
        <is>
          <t>sim</t>
        </is>
      </c>
    </row>
    <row r="187">
      <c r="B187" s="100" t="inlineStr">
        <is>
          <t>46.01</t>
        </is>
      </c>
      <c r="C187" s="86" t="inlineStr">
        <is>
          <t>Manutenção de telefonia</t>
        </is>
      </c>
      <c r="D187" s="86" t="inlineStr">
        <is>
          <t>Analítica</t>
        </is>
      </c>
      <c r="E187" s="86" t="inlineStr">
        <is>
          <t>Saída</t>
        </is>
      </c>
      <c r="F187" s="86" t="inlineStr">
        <is>
          <t>Despesas Operacionais | Administração</t>
        </is>
      </c>
      <c r="G187" s="86" t="inlineStr">
        <is>
          <t>Nenhuma</t>
        </is>
      </c>
      <c r="H187" s="86" t="inlineStr">
        <is>
          <t>sim</t>
        </is>
      </c>
    </row>
    <row r="188">
      <c r="B188" s="100" t="inlineStr">
        <is>
          <t>46.02</t>
        </is>
      </c>
      <c r="C188" s="86" t="inlineStr">
        <is>
          <t>Manutenção de equipamentos de informática</t>
        </is>
      </c>
      <c r="D188" s="86" t="inlineStr">
        <is>
          <t>Analítica</t>
        </is>
      </c>
      <c r="E188" s="86" t="inlineStr">
        <is>
          <t>Saída</t>
        </is>
      </c>
      <c r="F188" s="86" t="inlineStr">
        <is>
          <t>Despesas Operacionais | Administração</t>
        </is>
      </c>
      <c r="G188" s="86" t="inlineStr">
        <is>
          <t>Nenhuma</t>
        </is>
      </c>
      <c r="H188" s="86" t="inlineStr">
        <is>
          <t>sim</t>
        </is>
      </c>
    </row>
    <row r="189">
      <c r="B189" s="100" t="n">
        <v>47</v>
      </c>
      <c r="C189" s="86" t="inlineStr">
        <is>
          <t>Impostos</t>
        </is>
      </c>
      <c r="D189" s="86" t="inlineStr">
        <is>
          <t>Sintética</t>
        </is>
      </c>
      <c r="E189" s="86" t="inlineStr">
        <is>
          <t>---</t>
        </is>
      </c>
      <c r="F189" s="86" t="inlineStr">
        <is>
          <t>Despesas Operacionais | Administração</t>
        </is>
      </c>
      <c r="G189" s="86" t="inlineStr">
        <is>
          <t>Nenhuma</t>
        </is>
      </c>
      <c r="H189" s="86" t="inlineStr">
        <is>
          <t>sim</t>
        </is>
      </c>
    </row>
    <row r="190">
      <c r="B190" s="100" t="inlineStr">
        <is>
          <t>47.01</t>
        </is>
      </c>
      <c r="C190" s="86" t="inlineStr">
        <is>
          <t>IPTU</t>
        </is>
      </c>
      <c r="D190" s="86" t="inlineStr">
        <is>
          <t>Analítica</t>
        </is>
      </c>
      <c r="E190" s="86" t="inlineStr">
        <is>
          <t>Saída</t>
        </is>
      </c>
      <c r="F190" s="86" t="inlineStr">
        <is>
          <t>Despesas Operacionais | Administração</t>
        </is>
      </c>
      <c r="G190" s="86" t="inlineStr">
        <is>
          <t>Nenhuma</t>
        </is>
      </c>
      <c r="H190" s="86" t="inlineStr">
        <is>
          <t>sim</t>
        </is>
      </c>
    </row>
    <row r="191">
      <c r="B191" s="100" t="n">
        <v>48</v>
      </c>
      <c r="C191" s="86" t="inlineStr">
        <is>
          <t>Despesas financeiras</t>
        </is>
      </c>
      <c r="D191" s="86" t="inlineStr">
        <is>
          <t>Sintética</t>
        </is>
      </c>
      <c r="E191" s="86" t="inlineStr">
        <is>
          <t>---</t>
        </is>
      </c>
      <c r="F191" s="86" t="inlineStr">
        <is>
          <t>Resultado Financeiro</t>
        </is>
      </c>
      <c r="G191" s="86" t="inlineStr">
        <is>
          <t>Nenhuma</t>
        </is>
      </c>
      <c r="H191" s="86" t="inlineStr">
        <is>
          <t>sim</t>
        </is>
      </c>
    </row>
    <row r="192">
      <c r="B192" s="100" t="inlineStr">
        <is>
          <t>48.01</t>
        </is>
      </c>
      <c r="C192" s="86" t="inlineStr">
        <is>
          <t>Juros pagos</t>
        </is>
      </c>
      <c r="D192" s="86" t="inlineStr">
        <is>
          <t>Analítica</t>
        </is>
      </c>
      <c r="E192" s="86" t="inlineStr">
        <is>
          <t>Saída</t>
        </is>
      </c>
      <c r="F192" s="86" t="inlineStr">
        <is>
          <t>Resultado Financeiro</t>
        </is>
      </c>
      <c r="G192" s="86" t="inlineStr">
        <is>
          <t>Nenhuma</t>
        </is>
      </c>
      <c r="H192" s="86" t="inlineStr">
        <is>
          <t>sim</t>
        </is>
      </c>
    </row>
    <row r="193">
      <c r="B193" s="100" t="inlineStr">
        <is>
          <t>48.02</t>
        </is>
      </c>
      <c r="C193" s="86" t="inlineStr">
        <is>
          <t>Rendimento de aplicações financeiras</t>
        </is>
      </c>
      <c r="D193" s="86" t="inlineStr">
        <is>
          <t>Analítica</t>
        </is>
      </c>
      <c r="E193" s="86" t="inlineStr">
        <is>
          <t>Entrada</t>
        </is>
      </c>
      <c r="F193" s="86" t="inlineStr">
        <is>
          <t>Resultado Financeiro</t>
        </is>
      </c>
      <c r="G193" s="86" t="inlineStr">
        <is>
          <t>Nenhuma</t>
        </is>
      </c>
      <c r="H193" s="86" t="inlineStr">
        <is>
          <t>sim</t>
        </is>
      </c>
    </row>
    <row r="194">
      <c r="B194" s="100" t="inlineStr">
        <is>
          <t>48.03</t>
        </is>
      </c>
      <c r="C194" s="86" t="inlineStr">
        <is>
          <t>Juros recebidos</t>
        </is>
      </c>
      <c r="D194" s="86" t="inlineStr">
        <is>
          <t>Analítica</t>
        </is>
      </c>
      <c r="E194" s="86" t="inlineStr">
        <is>
          <t>Entrada</t>
        </is>
      </c>
      <c r="F194" s="86" t="inlineStr">
        <is>
          <t>Resultado Financeiro</t>
        </is>
      </c>
      <c r="G194" s="86" t="inlineStr">
        <is>
          <t>Nenhuma</t>
        </is>
      </c>
      <c r="H194" s="86" t="inlineStr">
        <is>
          <t>sim</t>
        </is>
      </c>
    </row>
    <row r="195">
      <c r="B195" s="100" t="n">
        <v>49</v>
      </c>
      <c r="C195" s="86" t="inlineStr">
        <is>
          <t>Imposto de Renda e Contribuição Social sobre o Lucro</t>
        </is>
      </c>
      <c r="D195" s="86" t="inlineStr">
        <is>
          <t>Sintética</t>
        </is>
      </c>
      <c r="E195" s="86" t="inlineStr">
        <is>
          <t>---</t>
        </is>
      </c>
      <c r="F195" s="86" t="inlineStr">
        <is>
          <t>Imposto de Renda e Contribuição Social sobre o Lucro</t>
        </is>
      </c>
      <c r="G195" s="86" t="inlineStr">
        <is>
          <t>Nenhuma</t>
        </is>
      </c>
      <c r="H195" s="86" t="inlineStr">
        <is>
          <t>sim</t>
        </is>
      </c>
    </row>
    <row r="196">
      <c r="B196" s="100" t="inlineStr">
        <is>
          <t>49.01</t>
        </is>
      </c>
      <c r="C196" s="86" t="inlineStr">
        <is>
          <t>IRPJ</t>
        </is>
      </c>
      <c r="D196" s="86" t="inlineStr">
        <is>
          <t>Analítica</t>
        </is>
      </c>
      <c r="E196" s="86" t="inlineStr">
        <is>
          <t>Saída</t>
        </is>
      </c>
      <c r="F196" s="86" t="inlineStr">
        <is>
          <t>Imposto de Renda e Contribuição Social sobre o Lucro</t>
        </is>
      </c>
      <c r="G196" s="86" t="inlineStr">
        <is>
          <t>Nenhuma</t>
        </is>
      </c>
      <c r="H196" s="86" t="inlineStr">
        <is>
          <t>sim</t>
        </is>
      </c>
    </row>
    <row r="197">
      <c r="B197" s="100" t="inlineStr">
        <is>
          <t>49.02</t>
        </is>
      </c>
      <c r="C197" s="86" t="inlineStr">
        <is>
          <t>CSLL</t>
        </is>
      </c>
      <c r="D197" s="86" t="inlineStr">
        <is>
          <t>Analítica</t>
        </is>
      </c>
      <c r="E197" s="86" t="inlineStr">
        <is>
          <t>Saída</t>
        </is>
      </c>
      <c r="F197" s="86" t="inlineStr">
        <is>
          <t>Imposto de Renda e Contribuição Social sobre o Lucro</t>
        </is>
      </c>
      <c r="G197" s="86" t="inlineStr">
        <is>
          <t>Nenhuma</t>
        </is>
      </c>
      <c r="H197" s="86" t="inlineStr">
        <is>
          <t>sim</t>
        </is>
      </c>
    </row>
    <row r="198">
      <c r="B198" s="100" t="n">
        <v>50</v>
      </c>
      <c r="C198" s="86" t="inlineStr">
        <is>
          <t>Atividades de investimento</t>
        </is>
      </c>
      <c r="D198" s="86" t="inlineStr">
        <is>
          <t>Sintética</t>
        </is>
      </c>
      <c r="E198" s="86" t="inlineStr">
        <is>
          <t>---</t>
        </is>
      </c>
      <c r="F198" s="86" t="inlineStr">
        <is>
          <t>Variações de caixa não operacionais</t>
        </is>
      </c>
      <c r="G198" s="86" t="inlineStr">
        <is>
          <t>---</t>
        </is>
      </c>
      <c r="H198" s="86" t="inlineStr">
        <is>
          <t>sim</t>
        </is>
      </c>
    </row>
    <row r="199">
      <c r="B199" s="100" t="inlineStr">
        <is>
          <t>50.01</t>
        </is>
      </c>
      <c r="C199" s="86" t="inlineStr">
        <is>
          <t>Compra de máquinas e equipamentos</t>
        </is>
      </c>
      <c r="D199" s="86" t="inlineStr">
        <is>
          <t>Analítica</t>
        </is>
      </c>
      <c r="E199" s="86" t="inlineStr">
        <is>
          <t>Saída</t>
        </is>
      </c>
      <c r="F199" s="86" t="inlineStr">
        <is>
          <t>Variações de caixa não operacionais</t>
        </is>
      </c>
      <c r="G199" s="86" t="inlineStr">
        <is>
          <t>---</t>
        </is>
      </c>
      <c r="H199" s="86" t="inlineStr">
        <is>
          <t>sim</t>
        </is>
      </c>
    </row>
    <row r="200">
      <c r="B200" s="100" t="inlineStr">
        <is>
          <t>50.02</t>
        </is>
      </c>
      <c r="C200" s="86" t="inlineStr">
        <is>
          <t>Compra de veículos</t>
        </is>
      </c>
      <c r="D200" s="86" t="inlineStr">
        <is>
          <t>Analítica</t>
        </is>
      </c>
      <c r="E200" s="86" t="inlineStr">
        <is>
          <t>Saída</t>
        </is>
      </c>
      <c r="F200" s="86" t="inlineStr">
        <is>
          <t>Variações de caixa não operacionais</t>
        </is>
      </c>
      <c r="G200" s="86" t="inlineStr">
        <is>
          <t>---</t>
        </is>
      </c>
      <c r="H200" s="86" t="inlineStr">
        <is>
          <t>sim</t>
        </is>
      </c>
    </row>
    <row r="201">
      <c r="B201" s="100" t="inlineStr">
        <is>
          <t>50.03</t>
        </is>
      </c>
      <c r="C201" s="86" t="inlineStr">
        <is>
          <t>Compra de mobiliário</t>
        </is>
      </c>
      <c r="D201" s="86" t="inlineStr">
        <is>
          <t>Analítica</t>
        </is>
      </c>
      <c r="E201" s="86" t="inlineStr">
        <is>
          <t>Saída</t>
        </is>
      </c>
      <c r="F201" s="86" t="inlineStr">
        <is>
          <t>Variações de caixa não operacionais</t>
        </is>
      </c>
      <c r="G201" s="86" t="inlineStr">
        <is>
          <t>---</t>
        </is>
      </c>
      <c r="H201" s="86" t="inlineStr">
        <is>
          <t>sim</t>
        </is>
      </c>
    </row>
    <row r="202">
      <c r="B202" s="100" t="inlineStr">
        <is>
          <t>50.04</t>
        </is>
      </c>
      <c r="C202" s="86" t="inlineStr">
        <is>
          <t>Investimentos em infra-estrutura</t>
        </is>
      </c>
      <c r="D202" s="86" t="inlineStr">
        <is>
          <t>Analítica</t>
        </is>
      </c>
      <c r="E202" s="86" t="inlineStr">
        <is>
          <t>Saída</t>
        </is>
      </c>
      <c r="F202" s="86" t="inlineStr">
        <is>
          <t>Variações de caixa não operacionais</t>
        </is>
      </c>
      <c r="G202" s="86" t="inlineStr">
        <is>
          <t>---</t>
        </is>
      </c>
      <c r="H202" s="86" t="inlineStr">
        <is>
          <t>sim</t>
        </is>
      </c>
    </row>
    <row r="203">
      <c r="B203" s="100" t="inlineStr">
        <is>
          <t>50.05</t>
        </is>
      </c>
      <c r="C203" s="86" t="inlineStr">
        <is>
          <t>Venda de máquinas e Equipamentos</t>
        </is>
      </c>
      <c r="D203" s="86" t="inlineStr">
        <is>
          <t>Analítica</t>
        </is>
      </c>
      <c r="E203" s="86" t="inlineStr">
        <is>
          <t>Entrada</t>
        </is>
      </c>
      <c r="F203" s="86" t="inlineStr">
        <is>
          <t>Variações de caixa não operacionais</t>
        </is>
      </c>
      <c r="G203" s="86" t="inlineStr">
        <is>
          <t>---</t>
        </is>
      </c>
      <c r="H203" s="86" t="inlineStr">
        <is>
          <t>sim</t>
        </is>
      </c>
    </row>
    <row r="204">
      <c r="B204" s="100" t="inlineStr">
        <is>
          <t>50.06</t>
        </is>
      </c>
      <c r="C204" s="86" t="inlineStr">
        <is>
          <t>Venda de veículos</t>
        </is>
      </c>
      <c r="D204" s="86" t="inlineStr">
        <is>
          <t>Analítica</t>
        </is>
      </c>
      <c r="E204" s="86" t="inlineStr">
        <is>
          <t>Entrada</t>
        </is>
      </c>
      <c r="F204" s="86" t="inlineStr">
        <is>
          <t>Variações de caixa não operacionais</t>
        </is>
      </c>
      <c r="G204" s="86" t="inlineStr">
        <is>
          <t>---</t>
        </is>
      </c>
      <c r="H204" s="86" t="inlineStr">
        <is>
          <t>sim</t>
        </is>
      </c>
    </row>
    <row r="205">
      <c r="B205" s="100" t="n">
        <v>51</v>
      </c>
      <c r="C205" s="86" t="inlineStr">
        <is>
          <t>Atividades de financiamento</t>
        </is>
      </c>
      <c r="D205" s="86" t="inlineStr">
        <is>
          <t>Sintética</t>
        </is>
      </c>
      <c r="E205" s="86" t="inlineStr">
        <is>
          <t>---</t>
        </is>
      </c>
      <c r="F205" s="86" t="inlineStr">
        <is>
          <t>Variações de caixa não operacionais</t>
        </is>
      </c>
      <c r="G205" s="86" t="inlineStr">
        <is>
          <t>---</t>
        </is>
      </c>
      <c r="H205" s="86" t="inlineStr">
        <is>
          <t>sim</t>
        </is>
      </c>
    </row>
    <row r="206">
      <c r="B206" s="100" t="inlineStr">
        <is>
          <t>51.01</t>
        </is>
      </c>
      <c r="C206" s="86" t="inlineStr">
        <is>
          <t>Liberação de empréstimo</t>
        </is>
      </c>
      <c r="D206" s="86" t="inlineStr">
        <is>
          <t>Analítica</t>
        </is>
      </c>
      <c r="E206" s="86" t="inlineStr">
        <is>
          <t>Entrada</t>
        </is>
      </c>
      <c r="F206" s="86" t="inlineStr">
        <is>
          <t>Variações de caixa não operacionais</t>
        </is>
      </c>
      <c r="G206" s="86" t="inlineStr">
        <is>
          <t>---</t>
        </is>
      </c>
      <c r="H206" s="86" t="inlineStr">
        <is>
          <t>sim</t>
        </is>
      </c>
    </row>
    <row r="207">
      <c r="B207" s="100" t="inlineStr">
        <is>
          <t>51.02</t>
        </is>
      </c>
      <c r="C207" s="86" t="inlineStr">
        <is>
          <t>Pagamento de empréstimo</t>
        </is>
      </c>
      <c r="D207" s="86" t="inlineStr">
        <is>
          <t>Analítica</t>
        </is>
      </c>
      <c r="E207" s="86" t="inlineStr">
        <is>
          <t>Saída</t>
        </is>
      </c>
      <c r="F207" s="86" t="inlineStr">
        <is>
          <t>Variações de caixa não operacionais</t>
        </is>
      </c>
      <c r="G207" s="86" t="inlineStr">
        <is>
          <t>---</t>
        </is>
      </c>
      <c r="H207" s="86" t="inlineStr">
        <is>
          <t>sim</t>
        </is>
      </c>
    </row>
    <row r="208">
      <c r="B208" s="100" t="inlineStr">
        <is>
          <t>51.03</t>
        </is>
      </c>
      <c r="C208" s="86" t="inlineStr">
        <is>
          <t>Aporte de investimento de sócios</t>
        </is>
      </c>
      <c r="D208" s="86" t="inlineStr">
        <is>
          <t>Analítica</t>
        </is>
      </c>
      <c r="E208" s="86" t="inlineStr">
        <is>
          <t>Entrada</t>
        </is>
      </c>
      <c r="F208" s="86" t="inlineStr">
        <is>
          <t>Variações de caixa não operacionais</t>
        </is>
      </c>
      <c r="G208" s="86" t="inlineStr">
        <is>
          <t>---</t>
        </is>
      </c>
      <c r="H208" s="86" t="inlineStr">
        <is>
          <t>sim</t>
        </is>
      </c>
    </row>
    <row r="209">
      <c r="B209" s="100" t="inlineStr">
        <is>
          <t>51.04</t>
        </is>
      </c>
      <c r="C209" s="86" t="inlineStr">
        <is>
          <t>Pagamento de empréstimos de sócios</t>
        </is>
      </c>
      <c r="D209" s="86" t="inlineStr">
        <is>
          <t>Analítica</t>
        </is>
      </c>
      <c r="E209" s="86" t="inlineStr">
        <is>
          <t>Saída</t>
        </is>
      </c>
      <c r="F209" s="86" t="inlineStr">
        <is>
          <t>Variações de caixa não operacionais</t>
        </is>
      </c>
      <c r="G209" s="86" t="inlineStr">
        <is>
          <t>Nenhuma</t>
        </is>
      </c>
      <c r="H209" s="86" t="inlineStr">
        <is>
          <t>sim</t>
        </is>
      </c>
    </row>
    <row r="210">
      <c r="B210" s="100" t="inlineStr">
        <is>
          <t>51.05</t>
        </is>
      </c>
      <c r="C210" s="86" t="inlineStr">
        <is>
          <t>Parcelamento de impostos</t>
        </is>
      </c>
      <c r="D210" s="86" t="inlineStr">
        <is>
          <t>Analítica</t>
        </is>
      </c>
      <c r="E210" s="86" t="inlineStr">
        <is>
          <t>Saída</t>
        </is>
      </c>
      <c r="F210" s="86" t="inlineStr">
        <is>
          <t>Variações de caixa não operacionais</t>
        </is>
      </c>
      <c r="G210" s="86" t="inlineStr">
        <is>
          <t>---</t>
        </is>
      </c>
      <c r="H210" s="86" t="inlineStr">
        <is>
          <t>sim</t>
        </is>
      </c>
    </row>
    <row r="211">
      <c r="B211" s="100" t="inlineStr">
        <is>
          <t>51.06</t>
        </is>
      </c>
      <c r="C211" s="86" t="inlineStr">
        <is>
          <t>Empréstimos a colaboradores</t>
        </is>
      </c>
      <c r="D211" s="86" t="inlineStr">
        <is>
          <t>Analítica</t>
        </is>
      </c>
      <c r="E211" s="86" t="inlineStr">
        <is>
          <t>Saída</t>
        </is>
      </c>
      <c r="F211" s="86" t="inlineStr">
        <is>
          <t>Variações de caixa não operacionais</t>
        </is>
      </c>
      <c r="G211" s="86" t="inlineStr">
        <is>
          <t>Nenhuma</t>
        </is>
      </c>
      <c r="H211" s="86" t="inlineStr">
        <is>
          <t>sim</t>
        </is>
      </c>
    </row>
    <row r="212">
      <c r="B212" s="100" t="inlineStr">
        <is>
          <t>51.07</t>
        </is>
      </c>
      <c r="C212" s="86" t="inlineStr">
        <is>
          <t>Recebimento de empréstimos a colaboradores</t>
        </is>
      </c>
      <c r="D212" s="86" t="inlineStr">
        <is>
          <t>Analítica</t>
        </is>
      </c>
      <c r="E212" s="86" t="inlineStr">
        <is>
          <t>Entrada</t>
        </is>
      </c>
      <c r="F212" s="86" t="inlineStr">
        <is>
          <t>Variações de caixa não operacionais</t>
        </is>
      </c>
      <c r="G212" s="86" t="inlineStr">
        <is>
          <t>Nenhuma</t>
        </is>
      </c>
      <c r="H212" s="86" t="inlineStr">
        <is>
          <t>sim</t>
        </is>
      </c>
    </row>
    <row r="213">
      <c r="B213" s="100" t="inlineStr">
        <is>
          <t>51.08</t>
        </is>
      </c>
      <c r="C213" s="86" t="inlineStr">
        <is>
          <t>Empréstimo a sócios</t>
        </is>
      </c>
      <c r="D213" s="86" t="inlineStr">
        <is>
          <t>Analítica</t>
        </is>
      </c>
      <c r="E213" s="86" t="inlineStr">
        <is>
          <t>Saída</t>
        </is>
      </c>
      <c r="F213" s="86" t="inlineStr">
        <is>
          <t>Variações de caixa não operacionais</t>
        </is>
      </c>
      <c r="G213" s="86" t="inlineStr">
        <is>
          <t>Nenhuma</t>
        </is>
      </c>
      <c r="H213" s="86" t="inlineStr">
        <is>
          <t>sim</t>
        </is>
      </c>
    </row>
    <row r="214">
      <c r="B214" s="100" t="n">
        <v>52</v>
      </c>
      <c r="C214" s="86" t="inlineStr">
        <is>
          <t>Aplicações financeiras</t>
        </is>
      </c>
      <c r="D214" s="86" t="inlineStr">
        <is>
          <t>Sintética</t>
        </is>
      </c>
      <c r="E214" s="86" t="inlineStr">
        <is>
          <t>---</t>
        </is>
      </c>
      <c r="F214" s="86" t="inlineStr">
        <is>
          <t>Variações de caixa não operacionais</t>
        </is>
      </c>
      <c r="G214" s="86" t="inlineStr">
        <is>
          <t>---</t>
        </is>
      </c>
      <c r="H214" s="86" t="inlineStr">
        <is>
          <t>sim</t>
        </is>
      </c>
    </row>
    <row r="215">
      <c r="B215" s="100" t="inlineStr">
        <is>
          <t>52.01</t>
        </is>
      </c>
      <c r="C215" s="86" t="inlineStr">
        <is>
          <t>Investimento em aplicações financeiras</t>
        </is>
      </c>
      <c r="D215" s="86" t="inlineStr">
        <is>
          <t>Analítica</t>
        </is>
      </c>
      <c r="E215" s="86" t="inlineStr">
        <is>
          <t>Saída</t>
        </is>
      </c>
      <c r="F215" s="86" t="inlineStr">
        <is>
          <t>Variações de caixa não operacionais</t>
        </is>
      </c>
      <c r="G215" s="86" t="inlineStr">
        <is>
          <t>---</t>
        </is>
      </c>
      <c r="H215" s="86" t="inlineStr">
        <is>
          <t>sim</t>
        </is>
      </c>
    </row>
    <row r="216">
      <c r="B216" s="100" t="inlineStr">
        <is>
          <t>52.02</t>
        </is>
      </c>
      <c r="C216" s="86" t="inlineStr">
        <is>
          <t>Resgate de aplicações financeiras</t>
        </is>
      </c>
      <c r="D216" s="86" t="inlineStr">
        <is>
          <t>Analítica</t>
        </is>
      </c>
      <c r="E216" s="86" t="inlineStr">
        <is>
          <t>Entrada</t>
        </is>
      </c>
      <c r="F216" s="86" t="inlineStr">
        <is>
          <t>Variações de caixa não operacionais</t>
        </is>
      </c>
      <c r="G216" s="86" t="inlineStr">
        <is>
          <t>---</t>
        </is>
      </c>
      <c r="H216" s="86" t="inlineStr">
        <is>
          <t>sim</t>
        </is>
      </c>
    </row>
    <row r="217">
      <c r="B217" s="100" t="inlineStr">
        <is>
          <t>52.03</t>
        </is>
      </c>
      <c r="C217" s="86" t="inlineStr">
        <is>
          <t>Ganhos com aplicações financeiras</t>
        </is>
      </c>
      <c r="D217" s="86" t="inlineStr">
        <is>
          <t>Analítica</t>
        </is>
      </c>
      <c r="E217" s="86" t="inlineStr">
        <is>
          <t>Entrada</t>
        </is>
      </c>
      <c r="F217" s="86" t="inlineStr">
        <is>
          <t>Variações de caixa não operacionais</t>
        </is>
      </c>
      <c r="G217" s="86" t="inlineStr">
        <is>
          <t>---</t>
        </is>
      </c>
      <c r="H217" s="86" t="inlineStr">
        <is>
          <t>sim</t>
        </is>
      </c>
    </row>
    <row r="218">
      <c r="B218" s="100" t="inlineStr">
        <is>
          <t>52.04</t>
        </is>
      </c>
      <c r="C218" s="86" t="inlineStr">
        <is>
          <t>Perdas com aplicações financeiras</t>
        </is>
      </c>
      <c r="D218" s="86" t="inlineStr">
        <is>
          <t>Analítica</t>
        </is>
      </c>
      <c r="E218" s="86" t="inlineStr">
        <is>
          <t>Saída</t>
        </is>
      </c>
      <c r="F218" s="86" t="inlineStr">
        <is>
          <t>Variações de caixa não operacionais</t>
        </is>
      </c>
      <c r="G218" s="86" t="inlineStr">
        <is>
          <t>---</t>
        </is>
      </c>
      <c r="H218" s="86" t="inlineStr">
        <is>
          <t>sim</t>
        </is>
      </c>
    </row>
    <row r="219">
      <c r="B219" s="100" t="n">
        <v>53</v>
      </c>
      <c r="C219" s="86" t="inlineStr">
        <is>
          <t>Participações e Distribuições</t>
        </is>
      </c>
      <c r="D219" s="86" t="inlineStr">
        <is>
          <t>Sintética</t>
        </is>
      </c>
      <c r="E219" s="86" t="inlineStr">
        <is>
          <t>---</t>
        </is>
      </c>
      <c r="F219" s="86" t="inlineStr">
        <is>
          <t>Variações de caixa não operacionais</t>
        </is>
      </c>
      <c r="G219" s="86" t="inlineStr">
        <is>
          <t>Nenhuma</t>
        </is>
      </c>
      <c r="H219" s="86" t="inlineStr">
        <is>
          <t>sim</t>
        </is>
      </c>
    </row>
    <row r="220">
      <c r="B220" s="100" t="inlineStr">
        <is>
          <t>53.01</t>
        </is>
      </c>
      <c r="C220" s="86" t="inlineStr">
        <is>
          <t>Participação nos lucros para funcionários</t>
        </is>
      </c>
      <c r="D220" s="86" t="inlineStr">
        <is>
          <t>Analítica</t>
        </is>
      </c>
      <c r="E220" s="86" t="inlineStr">
        <is>
          <t>Saída</t>
        </is>
      </c>
      <c r="F220" s="86" t="inlineStr">
        <is>
          <t>Variações de caixa não operacionais</t>
        </is>
      </c>
      <c r="G220" s="86" t="inlineStr">
        <is>
          <t>---</t>
        </is>
      </c>
      <c r="H220" s="86" t="inlineStr">
        <is>
          <t>sim</t>
        </is>
      </c>
    </row>
    <row r="221">
      <c r="B221" s="100" t="inlineStr">
        <is>
          <t>53.02</t>
        </is>
      </c>
      <c r="C221" s="86" t="inlineStr">
        <is>
          <t>Distribuição de lucros e dividendos para sócios</t>
        </is>
      </c>
      <c r="D221" s="86" t="inlineStr">
        <is>
          <t>Analítica</t>
        </is>
      </c>
      <c r="E221" s="86" t="inlineStr">
        <is>
          <t>Saída</t>
        </is>
      </c>
      <c r="F221" s="86" t="inlineStr">
        <is>
          <t>Variações de caixa não operacionais</t>
        </is>
      </c>
      <c r="G221" s="86" t="inlineStr">
        <is>
          <t>Nenhuma</t>
        </is>
      </c>
      <c r="H221" s="86" t="inlineStr">
        <is>
          <t>sim</t>
        </is>
      </c>
    </row>
    <row r="222">
      <c r="B222" s="100" t="n">
        <v>54</v>
      </c>
      <c r="C222" s="86" t="inlineStr">
        <is>
          <t>Ajustes de saldo</t>
        </is>
      </c>
      <c r="D222" s="86" t="inlineStr">
        <is>
          <t>Sintética</t>
        </is>
      </c>
      <c r="E222" s="86" t="inlineStr">
        <is>
          <t>---</t>
        </is>
      </c>
      <c r="F222" s="86" t="inlineStr">
        <is>
          <t>Variações de caixa não operacionais</t>
        </is>
      </c>
      <c r="G222" s="86" t="inlineStr">
        <is>
          <t>---</t>
        </is>
      </c>
      <c r="H222" s="86" t="inlineStr">
        <is>
          <t>sim</t>
        </is>
      </c>
    </row>
    <row r="223">
      <c r="B223" s="100" t="inlineStr">
        <is>
          <t>54.01</t>
        </is>
      </c>
      <c r="C223" s="86" t="inlineStr">
        <is>
          <t>Entrada para ajuste de saldo inicial</t>
        </is>
      </c>
      <c r="D223" s="86" t="inlineStr">
        <is>
          <t>Analítica</t>
        </is>
      </c>
      <c r="E223" s="86" t="inlineStr">
        <is>
          <t>Entrada</t>
        </is>
      </c>
      <c r="F223" s="86" t="inlineStr">
        <is>
          <t>Variações de caixa não operacionais</t>
        </is>
      </c>
      <c r="G223" s="86" t="inlineStr">
        <is>
          <t>---</t>
        </is>
      </c>
      <c r="H223" s="86" t="inlineStr">
        <is>
          <t>sim</t>
        </is>
      </c>
    </row>
    <row r="224">
      <c r="B224" s="100" t="inlineStr">
        <is>
          <t>54.02</t>
        </is>
      </c>
      <c r="C224" s="86" t="inlineStr">
        <is>
          <t>Saída para ajuste de saldo inicial</t>
        </is>
      </c>
      <c r="D224" s="86" t="inlineStr">
        <is>
          <t>Analítica</t>
        </is>
      </c>
      <c r="E224" s="86" t="inlineStr">
        <is>
          <t>Saída</t>
        </is>
      </c>
      <c r="F224" s="86" t="inlineStr">
        <is>
          <t>Variações de caixa não operacionais</t>
        </is>
      </c>
      <c r="G224" s="86" t="inlineStr">
        <is>
          <t>---</t>
        </is>
      </c>
      <c r="H224" s="86" t="inlineStr">
        <is>
          <t>sim</t>
        </is>
      </c>
    </row>
    <row r="225">
      <c r="A225" s="100" t="n"/>
      <c r="B225" s="100" t="inlineStr">
        <is>
          <t>54.04</t>
        </is>
      </c>
      <c r="C225" s="100" t="inlineStr">
        <is>
          <t>Saída por transferência bancária</t>
        </is>
      </c>
      <c r="D225" s="86" t="inlineStr">
        <is>
          <t>Analítica</t>
        </is>
      </c>
      <c r="E225" s="86" t="inlineStr">
        <is>
          <t>Saída</t>
        </is>
      </c>
      <c r="F225" s="86" t="inlineStr">
        <is>
          <t>Variações de caixa não operacionais</t>
        </is>
      </c>
      <c r="G225" s="86" t="inlineStr">
        <is>
          <t>---</t>
        </is>
      </c>
      <c r="H225" s="86" t="inlineStr">
        <is>
          <t>sim</t>
        </is>
      </c>
      <c r="I225" s="86">
        <f>IF(B225=A225,1,0)</f>
        <v/>
      </c>
    </row>
    <row r="226">
      <c r="B226" s="100" t="inlineStr">
        <is>
          <t>54.05</t>
        </is>
      </c>
      <c r="C226" s="86" t="inlineStr">
        <is>
          <t>Transferência entre contas</t>
        </is>
      </c>
      <c r="D226" s="86" t="inlineStr">
        <is>
          <t>Analítica</t>
        </is>
      </c>
      <c r="E226" s="86" t="inlineStr">
        <is>
          <t>Tranferência</t>
        </is>
      </c>
      <c r="F226" s="86" t="inlineStr">
        <is>
          <t>Variações de caixa não operacionais</t>
        </is>
      </c>
      <c r="G226" s="86" t="inlineStr">
        <is>
          <t>Nenhuma</t>
        </is>
      </c>
      <c r="H226" s="86" t="inlineStr">
        <is>
          <t>sim</t>
        </is>
      </c>
    </row>
    <row r="227">
      <c r="B227" s="100" t="n">
        <v>55</v>
      </c>
      <c r="C227" s="86" t="inlineStr">
        <is>
          <t>Devolução de Terceiros</t>
        </is>
      </c>
      <c r="D227" s="86" t="inlineStr">
        <is>
          <t>Sintética</t>
        </is>
      </c>
      <c r="E227" s="86" t="inlineStr">
        <is>
          <t>---</t>
        </is>
      </c>
      <c r="F227" s="86" t="inlineStr">
        <is>
          <t>Custos de venda</t>
        </is>
      </c>
      <c r="G227" s="86" t="inlineStr">
        <is>
          <t>Nenhuma</t>
        </is>
      </c>
      <c r="H227" s="86" t="inlineStr">
        <is>
          <t>sim</t>
        </is>
      </c>
    </row>
    <row r="228">
      <c r="B228" s="100" t="inlineStr">
        <is>
          <t>55.01</t>
        </is>
      </c>
      <c r="C228" s="86" t="inlineStr">
        <is>
          <t>Recebimento de devolução de terceiros</t>
        </is>
      </c>
      <c r="D228" s="86" t="inlineStr">
        <is>
          <t>Analítica</t>
        </is>
      </c>
      <c r="E228" s="86" t="inlineStr">
        <is>
          <t>Entrada</t>
        </is>
      </c>
      <c r="F228" s="86" t="inlineStr">
        <is>
          <t>Custos de venda</t>
        </is>
      </c>
      <c r="G228" s="86" t="inlineStr">
        <is>
          <t>Nenhuma</t>
        </is>
      </c>
      <c r="H228" s="86" t="inlineStr">
        <is>
          <t>sim</t>
        </is>
      </c>
    </row>
    <row r="229">
      <c r="B229" s="100" t="inlineStr">
        <is>
          <t>55.02</t>
        </is>
      </c>
      <c r="C229" s="86" t="inlineStr">
        <is>
          <t>Pagamento de devolução de terceiros</t>
        </is>
      </c>
      <c r="D229" s="86" t="inlineStr">
        <is>
          <t>Analítica</t>
        </is>
      </c>
      <c r="E229" s="86" t="inlineStr">
        <is>
          <t>Saída</t>
        </is>
      </c>
      <c r="F229" s="86" t="inlineStr">
        <is>
          <t>Custos de venda</t>
        </is>
      </c>
      <c r="G229" s="86" t="inlineStr">
        <is>
          <t>Nenhuma</t>
        </is>
      </c>
      <c r="H229" s="86" t="inlineStr">
        <is>
          <t>sim</t>
        </is>
      </c>
    </row>
  </sheetData>
  <autoFilter ref="D1:D229"/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 codeName="Planilha1">
    <tabColor rgb="FF7F7F7F"/>
    <outlinePr summaryBelow="1" summaryRight="1"/>
    <pageSetUpPr/>
  </sheetPr>
  <dimension ref="A1:N180"/>
  <sheetViews>
    <sheetView tabSelected="1" zoomScale="130" zoomScaleNormal="130" workbookViewId="0">
      <selection activeCell="C15" sqref="C15"/>
    </sheetView>
  </sheetViews>
  <sheetFormatPr baseColWidth="8" defaultColWidth="12.625" defaultRowHeight="15" customHeight="1"/>
  <cols>
    <col width="43.375" customWidth="1" style="352" min="1" max="1"/>
    <col width="6.75" customWidth="1" style="352" min="2" max="2"/>
    <col width="7.375" bestFit="1" customWidth="1" style="352" min="3" max="3"/>
    <col width="7.375" customWidth="1" style="352" min="4" max="4"/>
    <col width="7" customWidth="1" style="352" min="5" max="6"/>
    <col width="7.375" bestFit="1" customWidth="1" style="352" min="7" max="11"/>
    <col width="6.875" bestFit="1" customWidth="1" style="352" min="12" max="12"/>
    <col width="8" bestFit="1" customWidth="1" style="352" min="13" max="13"/>
    <col width="8.125" bestFit="1" customWidth="1" style="352" min="14" max="14"/>
    <col width="12.625" customWidth="1" style="352" min="15" max="16384"/>
  </cols>
  <sheetData>
    <row r="1" ht="14.25" customHeight="1" thickBot="1">
      <c r="A1" s="349" t="inlineStr">
        <is>
          <t>colar na célula A2</t>
        </is>
      </c>
      <c r="B1" s="350" t="n">
        <v>45658</v>
      </c>
      <c r="C1" s="350" t="n">
        <v>45689</v>
      </c>
      <c r="D1" s="350" t="n">
        <v>45717</v>
      </c>
      <c r="E1" s="350" t="n">
        <v>45748</v>
      </c>
      <c r="F1" s="350" t="n">
        <v>45778</v>
      </c>
      <c r="G1" s="350" t="n">
        <v>45809</v>
      </c>
      <c r="H1" s="350" t="n">
        <v>45839</v>
      </c>
      <c r="I1" s="350" t="n">
        <v>45870</v>
      </c>
      <c r="J1" s="350" t="n">
        <v>45901</v>
      </c>
      <c r="K1" s="350" t="n">
        <v>45931</v>
      </c>
      <c r="L1" s="350" t="n">
        <v>45962</v>
      </c>
      <c r="M1" s="350" t="n">
        <v>45992</v>
      </c>
      <c r="N1" s="351" t="inlineStr">
        <is>
          <t>Total</t>
        </is>
      </c>
    </row>
    <row r="2" ht="14.25" customHeight="1" thickBot="1">
      <c r="A2" s="483" t="inlineStr">
        <is>
          <t>Receita operacional bruta</t>
        </is>
      </c>
      <c r="B2" s="484" t="n">
        <v>1385199</v>
      </c>
      <c r="C2" s="484" t="n">
        <v>1267113</v>
      </c>
      <c r="D2" s="484" t="n">
        <v>1314151</v>
      </c>
      <c r="E2" s="484" t="n">
        <v>1590579</v>
      </c>
      <c r="F2" s="484" t="n">
        <v>1497226</v>
      </c>
      <c r="G2" s="484" t="n">
        <v>1483637</v>
      </c>
      <c r="H2" s="484" t="n">
        <v>1883540</v>
      </c>
      <c r="I2" s="484" t="n">
        <v>1534163</v>
      </c>
      <c r="J2" s="484" t="n">
        <v>1652451</v>
      </c>
      <c r="K2" s="484" t="n">
        <v>1528370</v>
      </c>
      <c r="L2" s="484" t="n">
        <v>1348686</v>
      </c>
      <c r="M2" s="484" t="n">
        <v>1782991</v>
      </c>
      <c r="N2" s="484" t="n">
        <v>18268112</v>
      </c>
    </row>
    <row r="3" ht="14.25" customHeight="1" thickBot="1">
      <c r="A3" s="357" t="inlineStr">
        <is>
          <t>[-] 10 - Receita</t>
        </is>
      </c>
      <c r="B3" s="485" t="n">
        <v>1385199</v>
      </c>
      <c r="C3" s="485" t="n">
        <v>1267113</v>
      </c>
      <c r="D3" s="485" t="n">
        <v>1314151</v>
      </c>
      <c r="E3" s="485" t="n">
        <v>1590579</v>
      </c>
      <c r="F3" s="485" t="n">
        <v>1497226</v>
      </c>
      <c r="G3" s="485" t="n">
        <v>1483637</v>
      </c>
      <c r="H3" s="485" t="n">
        <v>1883540</v>
      </c>
      <c r="I3" s="485" t="n">
        <v>1534163</v>
      </c>
      <c r="J3" s="485" t="n">
        <v>1652451</v>
      </c>
      <c r="K3" s="485" t="n">
        <v>1528370</v>
      </c>
      <c r="L3" s="485" t="n">
        <v>1348686</v>
      </c>
      <c r="M3" s="485" t="n">
        <v>1782991</v>
      </c>
      <c r="N3" s="485" t="n">
        <v>18268112</v>
      </c>
    </row>
    <row r="4" ht="14.25" customHeight="1" thickBot="1">
      <c r="A4" s="486" t="inlineStr">
        <is>
          <t xml:space="preserve">      10.01 - Receita com produto</t>
        </is>
      </c>
      <c r="B4" s="485" t="n">
        <v>1379860</v>
      </c>
      <c r="C4" s="485" t="n">
        <v>1267464</v>
      </c>
      <c r="D4" s="485" t="n">
        <v>1314099</v>
      </c>
      <c r="E4" s="485" t="n">
        <v>1583657</v>
      </c>
      <c r="F4" s="485" t="n">
        <v>1498153</v>
      </c>
      <c r="G4" s="485" t="n">
        <v>1477480</v>
      </c>
      <c r="H4" s="485" t="n">
        <v>1883211</v>
      </c>
      <c r="I4" s="485" t="n">
        <v>1532324</v>
      </c>
      <c r="J4" s="485" t="n">
        <v>1649142</v>
      </c>
      <c r="K4" s="485" t="n">
        <v>1528791</v>
      </c>
      <c r="L4" s="485" t="n">
        <v>1348698</v>
      </c>
      <c r="M4" s="485" t="n">
        <v>1781131</v>
      </c>
      <c r="N4" s="485" t="n">
        <v>18244016</v>
      </c>
    </row>
    <row r="5" ht="14.25" customHeight="1" thickBot="1">
      <c r="A5" s="486" t="inlineStr">
        <is>
          <t xml:space="preserve">      10.02 - Receita com serviço</t>
        </is>
      </c>
      <c r="B5" s="487" t="n">
        <v>0</v>
      </c>
      <c r="C5" s="487" t="n">
        <v>0</v>
      </c>
      <c r="D5" s="487" t="n">
        <v>0</v>
      </c>
      <c r="E5" s="487" t="n">
        <v>0</v>
      </c>
      <c r="F5" s="487" t="n">
        <v>0</v>
      </c>
      <c r="G5" s="487" t="n">
        <v>0</v>
      </c>
      <c r="H5" s="487" t="n">
        <v>0</v>
      </c>
      <c r="I5" s="487" t="n">
        <v>0</v>
      </c>
      <c r="J5" s="487" t="n">
        <v>85</v>
      </c>
      <c r="K5" s="487" t="n">
        <v>0</v>
      </c>
      <c r="L5" s="487" t="n">
        <v>0</v>
      </c>
      <c r="M5" s="487" t="n">
        <v>0</v>
      </c>
      <c r="N5" s="487" t="n">
        <v>85</v>
      </c>
    </row>
    <row r="6" ht="14.25" customHeight="1" thickBot="1">
      <c r="A6" s="486" t="inlineStr">
        <is>
          <t xml:space="preserve">      10.03 - Outras Receitas</t>
        </is>
      </c>
      <c r="B6" s="485" t="n">
        <v>6982</v>
      </c>
      <c r="C6" s="485" t="n">
        <v>4142</v>
      </c>
      <c r="D6" s="487" t="n">
        <v>362</v>
      </c>
      <c r="E6" s="485" t="n">
        <v>7275</v>
      </c>
      <c r="F6" s="487" t="n">
        <v>0</v>
      </c>
      <c r="G6" s="485" t="n">
        <v>6264</v>
      </c>
      <c r="H6" s="485" t="n">
        <v>2807</v>
      </c>
      <c r="I6" s="485" t="n">
        <v>2053</v>
      </c>
      <c r="J6" s="485" t="n">
        <v>3353</v>
      </c>
      <c r="K6" s="487" t="n">
        <v>0</v>
      </c>
      <c r="L6" s="487" t="n">
        <v>0</v>
      </c>
      <c r="M6" s="485" t="n">
        <v>3540</v>
      </c>
      <c r="N6" s="485" t="n">
        <v>36782</v>
      </c>
    </row>
    <row r="7" ht="14.25" customHeight="1" thickBot="1">
      <c r="A7" s="486" t="inlineStr">
        <is>
          <t xml:space="preserve">      10.06 - Devolução de produto</t>
        </is>
      </c>
      <c r="B7" s="467" t="n">
        <v>-1643</v>
      </c>
      <c r="C7" s="467" t="n">
        <v>-4493</v>
      </c>
      <c r="D7" s="468" t="n">
        <v>-310</v>
      </c>
      <c r="E7" s="468" t="n">
        <v>-353</v>
      </c>
      <c r="F7" s="468" t="n">
        <v>-927</v>
      </c>
      <c r="G7" s="468" t="n">
        <v>-107</v>
      </c>
      <c r="H7" s="468" t="n">
        <v>-133</v>
      </c>
      <c r="I7" s="468" t="n">
        <v>-168</v>
      </c>
      <c r="J7" s="468" t="n">
        <v>-130</v>
      </c>
      <c r="K7" s="468" t="n">
        <v>-114</v>
      </c>
      <c r="L7" s="468" t="n">
        <v>-12</v>
      </c>
      <c r="M7" s="467" t="n">
        <v>-1680</v>
      </c>
      <c r="N7" s="467" t="n">
        <v>-10075</v>
      </c>
    </row>
    <row r="8" ht="14.25" customHeight="1" thickBot="1">
      <c r="A8" s="486" t="inlineStr">
        <is>
          <t xml:space="preserve">      10.08 - Devolução de Recebimento</t>
        </is>
      </c>
      <c r="B8" s="487" t="n">
        <v>0</v>
      </c>
      <c r="C8" s="487" t="n">
        <v>0</v>
      </c>
      <c r="D8" s="487" t="n">
        <v>0</v>
      </c>
      <c r="E8" s="487" t="n">
        <v>0</v>
      </c>
      <c r="F8" s="487" t="n">
        <v>0</v>
      </c>
      <c r="G8" s="487" t="n">
        <v>0</v>
      </c>
      <c r="H8" s="467" t="n">
        <v>-2343</v>
      </c>
      <c r="I8" s="468" t="n">
        <v>-45</v>
      </c>
      <c r="J8" s="487" t="n">
        <v>0</v>
      </c>
      <c r="K8" s="468" t="n">
        <v>-306</v>
      </c>
      <c r="L8" s="487" t="n">
        <v>0</v>
      </c>
      <c r="M8" s="487" t="n">
        <v>0</v>
      </c>
      <c r="N8" s="467" t="n">
        <v>-2695</v>
      </c>
    </row>
    <row r="9" ht="14.25" customHeight="1" thickBot="1">
      <c r="A9" s="483" t="inlineStr">
        <is>
          <t>Custos de venda</t>
        </is>
      </c>
      <c r="B9" s="225" t="n">
        <v>-76353</v>
      </c>
      <c r="C9" s="225" t="n">
        <v>-61825</v>
      </c>
      <c r="D9" s="225" t="n">
        <v>-84284</v>
      </c>
      <c r="E9" s="225" t="n">
        <v>-86087</v>
      </c>
      <c r="F9" s="225" t="n">
        <v>-94571</v>
      </c>
      <c r="G9" s="225" t="n">
        <v>-80879</v>
      </c>
      <c r="H9" s="225" t="n">
        <v>-102307</v>
      </c>
      <c r="I9" s="225" t="n">
        <v>-101456</v>
      </c>
      <c r="J9" s="225" t="n">
        <v>-91951</v>
      </c>
      <c r="K9" s="225" t="n">
        <v>-81174</v>
      </c>
      <c r="L9" s="225" t="n">
        <v>-103162</v>
      </c>
      <c r="M9" s="225" t="n">
        <v>-105589</v>
      </c>
      <c r="N9" s="225" t="n">
        <v>-1069643</v>
      </c>
    </row>
    <row r="10" ht="14.25" customHeight="1" thickBot="1">
      <c r="A10" s="357" t="inlineStr">
        <is>
          <t>[-] 20 - Impostos sobre a receita</t>
        </is>
      </c>
      <c r="B10" s="467" t="n">
        <v>-76593</v>
      </c>
      <c r="C10" s="467" t="n">
        <v>-58280</v>
      </c>
      <c r="D10" s="467" t="n">
        <v>-82822</v>
      </c>
      <c r="E10" s="467" t="n">
        <v>-84256</v>
      </c>
      <c r="F10" s="467" t="n">
        <v>-92783</v>
      </c>
      <c r="G10" s="467" t="n">
        <v>-80722</v>
      </c>
      <c r="H10" s="467" t="n">
        <v>-100812</v>
      </c>
      <c r="I10" s="467" t="n">
        <v>-100525</v>
      </c>
      <c r="J10" s="467" t="n">
        <v>-89559</v>
      </c>
      <c r="K10" s="467" t="n">
        <v>-81174</v>
      </c>
      <c r="L10" s="467" t="n">
        <v>-101070</v>
      </c>
      <c r="M10" s="467" t="n">
        <v>-105589</v>
      </c>
      <c r="N10" s="467" t="n">
        <v>-1054190</v>
      </c>
    </row>
    <row r="11" ht="14.25" customHeight="1" thickBot="1">
      <c r="A11" s="486" t="inlineStr">
        <is>
          <t xml:space="preserve">      20.01 - ICMS</t>
        </is>
      </c>
      <c r="B11" s="467" t="n">
        <v>-20159</v>
      </c>
      <c r="C11" s="467" t="n">
        <v>-25180</v>
      </c>
      <c r="D11" s="467" t="n">
        <v>-29078</v>
      </c>
      <c r="E11" s="467" t="n">
        <v>-23991</v>
      </c>
      <c r="F11" s="467" t="n">
        <v>-29468</v>
      </c>
      <c r="G11" s="467" t="n">
        <v>-14431</v>
      </c>
      <c r="H11" s="467" t="n">
        <v>-31227</v>
      </c>
      <c r="I11" s="467" t="n">
        <v>-35068</v>
      </c>
      <c r="J11" s="467" t="n">
        <v>-27813</v>
      </c>
      <c r="K11" s="467" t="n">
        <v>-22114</v>
      </c>
      <c r="L11" s="467" t="n">
        <v>-38319</v>
      </c>
      <c r="M11" s="467" t="n">
        <v>-36335</v>
      </c>
      <c r="N11" s="467" t="n">
        <v>-333189</v>
      </c>
    </row>
    <row r="12" ht="14.25" customHeight="1" thickBot="1">
      <c r="A12" s="486" t="inlineStr">
        <is>
          <t xml:space="preserve">      20.04 - ICMS - ST</t>
        </is>
      </c>
      <c r="B12" s="467" t="n">
        <v>-56433</v>
      </c>
      <c r="C12" s="467" t="n">
        <v>-33100</v>
      </c>
      <c r="D12" s="467" t="n">
        <v>-53743</v>
      </c>
      <c r="E12" s="467" t="n">
        <v>-60264</v>
      </c>
      <c r="F12" s="467" t="n">
        <v>-63315</v>
      </c>
      <c r="G12" s="467" t="n">
        <v>-66290</v>
      </c>
      <c r="H12" s="467" t="n">
        <v>-69584</v>
      </c>
      <c r="I12" s="467" t="n">
        <v>-65456</v>
      </c>
      <c r="J12" s="467" t="n">
        <v>-61745</v>
      </c>
      <c r="K12" s="467" t="n">
        <v>-59060</v>
      </c>
      <c r="L12" s="467" t="n">
        <v>-62750</v>
      </c>
      <c r="M12" s="467" t="n">
        <v>-69254</v>
      </c>
      <c r="N12" s="467" t="n">
        <v>-721001</v>
      </c>
    </row>
    <row r="13" ht="14.25" customHeight="1" thickBot="1">
      <c r="A13" s="486" t="inlineStr">
        <is>
          <t>21 - Crédito de impostos</t>
        </is>
      </c>
      <c r="B13" s="487" t="n">
        <v>0</v>
      </c>
      <c r="C13" s="487" t="n">
        <v>0</v>
      </c>
      <c r="D13" s="487" t="n">
        <v>0</v>
      </c>
      <c r="E13" s="487" t="n">
        <v>0</v>
      </c>
      <c r="F13" s="487" t="n">
        <v>0</v>
      </c>
      <c r="G13" s="487" t="n">
        <v>0</v>
      </c>
      <c r="H13" s="487" t="n">
        <v>0</v>
      </c>
      <c r="I13" s="487" t="n">
        <v>0</v>
      </c>
      <c r="J13" s="487" t="n">
        <v>0</v>
      </c>
      <c r="K13" s="487" t="n">
        <v>0</v>
      </c>
      <c r="L13" s="487" t="n">
        <v>0</v>
      </c>
      <c r="M13" s="487" t="n">
        <v>0</v>
      </c>
      <c r="N13" s="487" t="n">
        <v>0</v>
      </c>
    </row>
    <row r="14" ht="14.25" customHeight="1" thickBot="1">
      <c r="A14" s="357" t="inlineStr">
        <is>
          <t>[-] 22 - Repasse aos distribuidores</t>
        </is>
      </c>
      <c r="B14" s="487" t="n">
        <v>0</v>
      </c>
      <c r="C14" s="467" t="n">
        <v>-3544</v>
      </c>
      <c r="D14" s="467" t="n">
        <v>-1462</v>
      </c>
      <c r="E14" s="467" t="n">
        <v>-1831</v>
      </c>
      <c r="F14" s="467" t="n">
        <v>-1787</v>
      </c>
      <c r="G14" s="468" t="n">
        <v>-156</v>
      </c>
      <c r="H14" s="467" t="n">
        <v>-1495</v>
      </c>
      <c r="I14" s="468" t="n">
        <v>-931</v>
      </c>
      <c r="J14" s="467" t="n">
        <v>-2391</v>
      </c>
      <c r="K14" s="487" t="n">
        <v>0</v>
      </c>
      <c r="L14" s="467" t="n">
        <v>-2091</v>
      </c>
      <c r="M14" s="487" t="n">
        <v>0</v>
      </c>
      <c r="N14" s="467" t="n">
        <v>-15693</v>
      </c>
    </row>
    <row r="15" ht="14.25" customHeight="1" thickBot="1">
      <c r="A15" s="486" t="inlineStr">
        <is>
          <t xml:space="preserve">      22.01 - Repasse Distribuidores</t>
        </is>
      </c>
      <c r="B15" s="487" t="n">
        <v>0</v>
      </c>
      <c r="C15" s="467" t="n">
        <v>-3544</v>
      </c>
      <c r="D15" s="467" t="n">
        <v>-1462</v>
      </c>
      <c r="E15" s="467" t="n">
        <v>-1831</v>
      </c>
      <c r="F15" s="467" t="n">
        <v>-1787</v>
      </c>
      <c r="G15" s="468" t="n">
        <v>-156</v>
      </c>
      <c r="H15" s="467" t="n">
        <v>-1495</v>
      </c>
      <c r="I15" s="468" t="n">
        <v>-931</v>
      </c>
      <c r="J15" s="467" t="n">
        <v>-2391</v>
      </c>
      <c r="K15" s="487" t="n">
        <v>0</v>
      </c>
      <c r="L15" s="467" t="n">
        <v>-2091</v>
      </c>
      <c r="M15" s="487" t="n">
        <v>0</v>
      </c>
      <c r="N15" s="467" t="n">
        <v>-15693</v>
      </c>
    </row>
    <row r="16" ht="14.25" customHeight="1" thickBot="1">
      <c r="A16" s="357" t="inlineStr">
        <is>
          <t>[-] 55 - Devolução de Terceiros</t>
        </is>
      </c>
      <c r="B16" s="487" t="n">
        <v>240</v>
      </c>
      <c r="C16" s="487" t="n">
        <v>0</v>
      </c>
      <c r="D16" s="487" t="n">
        <v>0</v>
      </c>
      <c r="E16" s="487" t="n">
        <v>0</v>
      </c>
      <c r="F16" s="487" t="n">
        <v>0</v>
      </c>
      <c r="G16" s="487" t="n">
        <v>0</v>
      </c>
      <c r="H16" s="487" t="n">
        <v>0</v>
      </c>
      <c r="I16" s="487" t="n">
        <v>0</v>
      </c>
      <c r="J16" s="487" t="n">
        <v>0</v>
      </c>
      <c r="K16" s="487" t="n">
        <v>0</v>
      </c>
      <c r="L16" s="487" t="n">
        <v>0</v>
      </c>
      <c r="M16" s="487" t="n">
        <v>0</v>
      </c>
      <c r="N16" s="487" t="n">
        <v>240</v>
      </c>
    </row>
    <row r="17" ht="14.25" customHeight="1" thickBot="1">
      <c r="A17" s="486" t="inlineStr">
        <is>
          <t xml:space="preserve">      55.01 - Recebimento de devolução de terceiros</t>
        </is>
      </c>
      <c r="B17" s="487" t="n">
        <v>597</v>
      </c>
      <c r="C17" s="487" t="n">
        <v>0</v>
      </c>
      <c r="D17" s="487" t="n">
        <v>0</v>
      </c>
      <c r="E17" s="487" t="n">
        <v>0</v>
      </c>
      <c r="F17" s="487" t="n">
        <v>0</v>
      </c>
      <c r="G17" s="487" t="n">
        <v>0</v>
      </c>
      <c r="H17" s="487" t="n">
        <v>0</v>
      </c>
      <c r="I17" s="487" t="n">
        <v>0</v>
      </c>
      <c r="J17" s="487" t="n">
        <v>0</v>
      </c>
      <c r="K17" s="487" t="n">
        <v>0</v>
      </c>
      <c r="L17" s="487" t="n">
        <v>0</v>
      </c>
      <c r="M17" s="487" t="n">
        <v>0</v>
      </c>
      <c r="N17" s="487" t="n">
        <v>597</v>
      </c>
    </row>
    <row r="18" ht="14.25" customHeight="1" thickBot="1">
      <c r="A18" s="486" t="inlineStr">
        <is>
          <t xml:space="preserve">      55.02 - Pagamento de devolução de terceiros</t>
        </is>
      </c>
      <c r="B18" s="468" t="n">
        <v>-356</v>
      </c>
      <c r="C18" s="487" t="n">
        <v>0</v>
      </c>
      <c r="D18" s="487" t="n">
        <v>0</v>
      </c>
      <c r="E18" s="487" t="n">
        <v>0</v>
      </c>
      <c r="F18" s="487" t="n">
        <v>0</v>
      </c>
      <c r="G18" s="487" t="n">
        <v>0</v>
      </c>
      <c r="H18" s="487" t="n">
        <v>0</v>
      </c>
      <c r="I18" s="487" t="n">
        <v>0</v>
      </c>
      <c r="J18" s="487" t="n">
        <v>0</v>
      </c>
      <c r="K18" s="487" t="n">
        <v>0</v>
      </c>
      <c r="L18" s="487" t="n">
        <v>0</v>
      </c>
      <c r="M18" s="487" t="n">
        <v>0</v>
      </c>
      <c r="N18" s="468" t="n">
        <v>-356</v>
      </c>
    </row>
    <row r="19" ht="14.25" customHeight="1" thickBot="1">
      <c r="A19" s="488" t="inlineStr">
        <is>
          <t>( = ) Receita operacional líquida</t>
        </is>
      </c>
      <c r="B19" s="489" t="n">
        <v>1308846</v>
      </c>
      <c r="C19" s="489" t="n">
        <v>1205287</v>
      </c>
      <c r="D19" s="489" t="n">
        <v>1229867</v>
      </c>
      <c r="E19" s="489" t="n">
        <v>1504491</v>
      </c>
      <c r="F19" s="489" t="n">
        <v>1402655</v>
      </c>
      <c r="G19" s="489" t="n">
        <v>1402758</v>
      </c>
      <c r="H19" s="489" t="n">
        <v>1781233</v>
      </c>
      <c r="I19" s="489" t="n">
        <v>1432706</v>
      </c>
      <c r="J19" s="489" t="n">
        <v>1560500</v>
      </c>
      <c r="K19" s="489" t="n">
        <v>1447195</v>
      </c>
      <c r="L19" s="489" t="n">
        <v>1245524</v>
      </c>
      <c r="M19" s="489" t="n">
        <v>1677402</v>
      </c>
      <c r="N19" s="489" t="n">
        <v>17198468</v>
      </c>
    </row>
    <row r="20" ht="14.25" customHeight="1" thickBot="1">
      <c r="A20" s="488" t="inlineStr">
        <is>
          <t>Receita operacional líquida ( % )</t>
        </is>
      </c>
      <c r="B20" s="490" t="n">
        <v>0.9399999999999999</v>
      </c>
      <c r="C20" s="490" t="n">
        <v>0.95</v>
      </c>
      <c r="D20" s="490" t="n">
        <v>0.9399999999999999</v>
      </c>
      <c r="E20" s="490" t="n">
        <v>0.95</v>
      </c>
      <c r="F20" s="490" t="n">
        <v>0.9399999999999999</v>
      </c>
      <c r="G20" s="490" t="n">
        <v>0.95</v>
      </c>
      <c r="H20" s="490" t="n">
        <v>0.95</v>
      </c>
      <c r="I20" s="490" t="n">
        <v>0.93</v>
      </c>
      <c r="J20" s="490" t="n">
        <v>0.9399999999999999</v>
      </c>
      <c r="K20" s="490" t="n">
        <v>0.95</v>
      </c>
      <c r="L20" s="490" t="n">
        <v>0.92</v>
      </c>
      <c r="M20" s="490" t="n">
        <v>0.9399999999999999</v>
      </c>
      <c r="N20" s="490" t="n">
        <v>0.9399999999999999</v>
      </c>
    </row>
    <row r="21" ht="14.25" customHeight="1" thickBot="1">
      <c r="A21" s="483" t="inlineStr">
        <is>
          <t>Custos Operacionais Variáveis</t>
        </is>
      </c>
      <c r="B21" s="225" t="n">
        <v>-892248</v>
      </c>
      <c r="C21" s="225" t="n">
        <v>-1040510</v>
      </c>
      <c r="D21" s="225" t="n">
        <v>-797814</v>
      </c>
      <c r="E21" s="225" t="n">
        <v>-893417</v>
      </c>
      <c r="F21" s="225" t="n">
        <v>-873799</v>
      </c>
      <c r="G21" s="225" t="n">
        <v>-1094360</v>
      </c>
      <c r="H21" s="225" t="n">
        <v>-1026627</v>
      </c>
      <c r="I21" s="225" t="n">
        <v>-961293</v>
      </c>
      <c r="J21" s="225" t="n">
        <v>-1008845</v>
      </c>
      <c r="K21" s="225" t="n">
        <v>-972578</v>
      </c>
      <c r="L21" s="225" t="n">
        <v>-843330</v>
      </c>
      <c r="M21" s="225" t="n">
        <v>-1141475</v>
      </c>
      <c r="N21" s="225" t="n">
        <v>-11546302</v>
      </c>
    </row>
    <row r="22" ht="14.25" customHeight="1" thickBot="1">
      <c r="A22" s="357" t="inlineStr">
        <is>
          <t>[-] 29 - Despesas com Pessoal - Operacional</t>
        </is>
      </c>
      <c r="B22" s="467" t="n">
        <v>-190196</v>
      </c>
      <c r="C22" s="467" t="n">
        <v>-292083</v>
      </c>
      <c r="D22" s="467" t="n">
        <v>-187715</v>
      </c>
      <c r="E22" s="467" t="n">
        <v>-214172</v>
      </c>
      <c r="F22" s="467" t="n">
        <v>-201447</v>
      </c>
      <c r="G22" s="467" t="n">
        <v>-198654</v>
      </c>
      <c r="H22" s="467" t="n">
        <v>-224146</v>
      </c>
      <c r="I22" s="467" t="n">
        <v>-242636</v>
      </c>
      <c r="J22" s="467" t="n">
        <v>-246740</v>
      </c>
      <c r="K22" s="467" t="n">
        <v>-251527</v>
      </c>
      <c r="L22" s="467" t="n">
        <v>-249528</v>
      </c>
      <c r="M22" s="467" t="n">
        <v>-290778</v>
      </c>
      <c r="N22" s="467" t="n">
        <v>-2789627</v>
      </c>
    </row>
    <row r="23" ht="14.25" customHeight="1" thickBot="1">
      <c r="A23" s="486" t="inlineStr">
        <is>
          <t xml:space="preserve">      29.01 - Operacional - Salário líquido</t>
        </is>
      </c>
      <c r="B23" s="467" t="n">
        <v>-64982</v>
      </c>
      <c r="C23" s="467" t="n">
        <v>-118718</v>
      </c>
      <c r="D23" s="467" t="n">
        <v>-63399</v>
      </c>
      <c r="E23" s="467" t="n">
        <v>-76661</v>
      </c>
      <c r="F23" s="467" t="n">
        <v>-78441</v>
      </c>
      <c r="G23" s="467" t="n">
        <v>-74740</v>
      </c>
      <c r="H23" s="467" t="n">
        <v>-83984</v>
      </c>
      <c r="I23" s="467" t="n">
        <v>-73696</v>
      </c>
      <c r="J23" s="467" t="n">
        <v>-83767</v>
      </c>
      <c r="K23" s="467" t="n">
        <v>-92128</v>
      </c>
      <c r="L23" s="467" t="n">
        <v>-83872</v>
      </c>
      <c r="M23" s="467" t="n">
        <v>-91041</v>
      </c>
      <c r="N23" s="467" t="n">
        <v>-985436</v>
      </c>
    </row>
    <row r="24" ht="14.25" customHeight="1" thickBot="1">
      <c r="A24" s="486" t="inlineStr">
        <is>
          <t xml:space="preserve">      29.02 - Operacional - 13o salário</t>
        </is>
      </c>
      <c r="B24" s="487" t="n">
        <v>0</v>
      </c>
      <c r="C24" s="487" t="n">
        <v>0</v>
      </c>
      <c r="D24" s="487" t="n">
        <v>0</v>
      </c>
      <c r="E24" s="487" t="n">
        <v>0</v>
      </c>
      <c r="F24" s="487" t="n">
        <v>0</v>
      </c>
      <c r="G24" s="487" t="n">
        <v>0</v>
      </c>
      <c r="H24" s="487" t="n">
        <v>0</v>
      </c>
      <c r="I24" s="487" t="n">
        <v>0</v>
      </c>
      <c r="J24" s="467" t="n">
        <v>-23854</v>
      </c>
      <c r="K24" s="467" t="n">
        <v>-23059</v>
      </c>
      <c r="L24" s="467" t="n">
        <v>-27838</v>
      </c>
      <c r="M24" s="467" t="n">
        <v>-20049</v>
      </c>
      <c r="N24" s="467" t="n">
        <v>-94801</v>
      </c>
    </row>
    <row r="25" ht="14.25" customHeight="1" thickBot="1">
      <c r="A25" s="486" t="inlineStr">
        <is>
          <t xml:space="preserve">      29.03 - Operacional - Férias</t>
        </is>
      </c>
      <c r="B25" s="487" t="n">
        <v>0</v>
      </c>
      <c r="C25" s="467" t="n">
        <v>-34998</v>
      </c>
      <c r="D25" s="467" t="n">
        <v>-11288</v>
      </c>
      <c r="E25" s="467" t="n">
        <v>-8852</v>
      </c>
      <c r="F25" s="467" t="n">
        <v>-10924</v>
      </c>
      <c r="G25" s="467" t="n">
        <v>-9383</v>
      </c>
      <c r="H25" s="467" t="n">
        <v>-18168</v>
      </c>
      <c r="I25" s="467" t="n">
        <v>-5313</v>
      </c>
      <c r="J25" s="467" t="n">
        <v>-5553</v>
      </c>
      <c r="K25" s="467" t="n">
        <v>-8211</v>
      </c>
      <c r="L25" s="467" t="n">
        <v>-11039</v>
      </c>
      <c r="M25" s="467" t="n">
        <v>-8044</v>
      </c>
      <c r="N25" s="467" t="n">
        <v>-131778</v>
      </c>
    </row>
    <row r="26" ht="14.25" customHeight="1" thickBot="1">
      <c r="A26" s="486" t="inlineStr">
        <is>
          <t xml:space="preserve">      29.04 - Operacional - Rescisão</t>
        </is>
      </c>
      <c r="B26" s="467" t="n">
        <v>-5596</v>
      </c>
      <c r="C26" s="487" t="n">
        <v>0</v>
      </c>
      <c r="D26" s="467" t="n">
        <v>-6346</v>
      </c>
      <c r="E26" s="467" t="n">
        <v>-5182</v>
      </c>
      <c r="F26" s="467" t="n">
        <v>-4566</v>
      </c>
      <c r="G26" s="467" t="n">
        <v>-2084</v>
      </c>
      <c r="H26" s="467" t="n">
        <v>-6287</v>
      </c>
      <c r="I26" s="467" t="n">
        <v>-16881</v>
      </c>
      <c r="J26" s="467" t="n">
        <v>-6751</v>
      </c>
      <c r="K26" s="467" t="n">
        <v>-3918</v>
      </c>
      <c r="L26" s="467" t="n">
        <v>-8892</v>
      </c>
      <c r="M26" s="467" t="n">
        <v>-4617</v>
      </c>
      <c r="N26" s="467" t="n">
        <v>-71126</v>
      </c>
    </row>
    <row r="27" ht="14.25" customHeight="1" thickBot="1">
      <c r="A27" s="486" t="inlineStr">
        <is>
          <t xml:space="preserve">      29.05 - Operacional - Multa rescisória</t>
        </is>
      </c>
      <c r="B27" s="467" t="n">
        <v>-8558</v>
      </c>
      <c r="C27" s="487" t="n">
        <v>0</v>
      </c>
      <c r="D27" s="487" t="n">
        <v>0</v>
      </c>
      <c r="E27" s="468" t="n">
        <v>-802</v>
      </c>
      <c r="F27" s="487" t="n">
        <v>0</v>
      </c>
      <c r="G27" s="487" t="n">
        <v>0</v>
      </c>
      <c r="H27" s="467" t="n">
        <v>-2083</v>
      </c>
      <c r="I27" s="467" t="n">
        <v>-21814</v>
      </c>
      <c r="J27" s="487" t="n">
        <v>0</v>
      </c>
      <c r="K27" s="467" t="n">
        <v>-1445</v>
      </c>
      <c r="L27" s="487" t="n">
        <v>0</v>
      </c>
      <c r="M27" s="487" t="n">
        <v>0</v>
      </c>
      <c r="N27" s="467" t="n">
        <v>-34705</v>
      </c>
    </row>
    <row r="28" ht="14.25" customHeight="1" thickBot="1">
      <c r="A28" s="486" t="inlineStr">
        <is>
          <t xml:space="preserve">      29.06 - Operacional - INSS</t>
        </is>
      </c>
      <c r="B28" s="467" t="n">
        <v>-47562</v>
      </c>
      <c r="C28" s="467" t="n">
        <v>-61501</v>
      </c>
      <c r="D28" s="467" t="n">
        <v>-52782</v>
      </c>
      <c r="E28" s="467" t="n">
        <v>-53187</v>
      </c>
      <c r="F28" s="467" t="n">
        <v>-50626</v>
      </c>
      <c r="G28" s="467" t="n">
        <v>-52429</v>
      </c>
      <c r="H28" s="467" t="n">
        <v>-54233</v>
      </c>
      <c r="I28" s="467" t="n">
        <v>-57692</v>
      </c>
      <c r="J28" s="467" t="n">
        <v>-60757</v>
      </c>
      <c r="K28" s="467" t="n">
        <v>-57780</v>
      </c>
      <c r="L28" s="467" t="n">
        <v>-57189</v>
      </c>
      <c r="M28" s="467" t="n">
        <v>-97925</v>
      </c>
      <c r="N28" s="467" t="n">
        <v>-703667</v>
      </c>
    </row>
    <row r="29" ht="14.25" customHeight="1" thickBot="1">
      <c r="A29" s="486" t="inlineStr">
        <is>
          <t xml:space="preserve">      29.07 - Operacional - FGTS</t>
        </is>
      </c>
      <c r="B29" s="467" t="n">
        <v>-13158</v>
      </c>
      <c r="C29" s="467" t="n">
        <v>-11601</v>
      </c>
      <c r="D29" s="467" t="n">
        <v>-9848</v>
      </c>
      <c r="E29" s="467" t="n">
        <v>-9536</v>
      </c>
      <c r="F29" s="467" t="n">
        <v>-9118</v>
      </c>
      <c r="G29" s="467" t="n">
        <v>-10197</v>
      </c>
      <c r="H29" s="467" t="n">
        <v>-10629</v>
      </c>
      <c r="I29" s="467" t="n">
        <v>-12687</v>
      </c>
      <c r="J29" s="467" t="n">
        <v>-11549</v>
      </c>
      <c r="K29" s="467" t="n">
        <v>-11779</v>
      </c>
      <c r="L29" s="467" t="n">
        <v>-11669</v>
      </c>
      <c r="M29" s="467" t="n">
        <v>-16912</v>
      </c>
      <c r="N29" s="467" t="n">
        <v>-138689</v>
      </c>
    </row>
    <row r="30" ht="14.25" customHeight="1" thickBot="1">
      <c r="A30" s="486" t="inlineStr">
        <is>
          <t xml:space="preserve">      29.08 - Operacional - IRRF</t>
        </is>
      </c>
      <c r="B30" s="467" t="n">
        <v>-4883</v>
      </c>
      <c r="C30" s="467" t="n">
        <v>-4105</v>
      </c>
      <c r="D30" s="467" t="n">
        <v>-3843</v>
      </c>
      <c r="E30" s="467" t="n">
        <v>-2245</v>
      </c>
      <c r="F30" s="467" t="n">
        <v>-2523</v>
      </c>
      <c r="G30" s="467" t="n">
        <v>-2535</v>
      </c>
      <c r="H30" s="467" t="n">
        <v>-2392</v>
      </c>
      <c r="I30" s="467" t="n">
        <v>-4687</v>
      </c>
      <c r="J30" s="467" t="n">
        <v>-2460</v>
      </c>
      <c r="K30" s="467" t="n">
        <v>-2538</v>
      </c>
      <c r="L30" s="467" t="n">
        <v>-2646</v>
      </c>
      <c r="M30" s="467" t="n">
        <v>-2521</v>
      </c>
      <c r="N30" s="467" t="n">
        <v>-37384</v>
      </c>
    </row>
    <row r="31" ht="14.25" customHeight="1" thickBot="1">
      <c r="A31" s="486" t="inlineStr">
        <is>
          <t xml:space="preserve">      29.14 - Operacional - Benefícios Trabalhistas</t>
        </is>
      </c>
      <c r="B31" s="487" t="n">
        <v>0</v>
      </c>
      <c r="C31" s="467" t="n">
        <v>-2500</v>
      </c>
      <c r="D31" s="487" t="n">
        <v>0</v>
      </c>
      <c r="E31" s="487" t="n">
        <v>0</v>
      </c>
      <c r="F31" s="487" t="n">
        <v>0</v>
      </c>
      <c r="G31" s="487" t="n">
        <v>0</v>
      </c>
      <c r="H31" s="487" t="n">
        <v>0</v>
      </c>
      <c r="I31" s="487" t="n">
        <v>0</v>
      </c>
      <c r="J31" s="487" t="n">
        <v>0</v>
      </c>
      <c r="K31" s="487" t="n">
        <v>0</v>
      </c>
      <c r="L31" s="487" t="n">
        <v>0</v>
      </c>
      <c r="M31" s="467" t="n">
        <v>-1850</v>
      </c>
      <c r="N31" s="467" t="n">
        <v>-4350</v>
      </c>
    </row>
    <row r="32" ht="14.25" customHeight="1" thickBot="1">
      <c r="A32" s="486" t="inlineStr">
        <is>
          <t xml:space="preserve">      29.15 - Operacional - Contribuição sindical</t>
        </is>
      </c>
      <c r="B32" s="487" t="n">
        <v>0</v>
      </c>
      <c r="C32" s="487" t="n">
        <v>0</v>
      </c>
      <c r="D32" s="487" t="n">
        <v>0</v>
      </c>
      <c r="E32" s="487" t="n">
        <v>0</v>
      </c>
      <c r="F32" s="487" t="n">
        <v>0</v>
      </c>
      <c r="G32" s="487" t="n">
        <v>0</v>
      </c>
      <c r="H32" s="487" t="n">
        <v>0</v>
      </c>
      <c r="I32" s="487" t="n">
        <v>0</v>
      </c>
      <c r="J32" s="487" t="n">
        <v>0</v>
      </c>
      <c r="K32" s="468" t="n">
        <v>-600</v>
      </c>
      <c r="L32" s="487" t="n">
        <v>0</v>
      </c>
      <c r="M32" s="468" t="n">
        <v>-630</v>
      </c>
      <c r="N32" s="467" t="n">
        <v>-1230</v>
      </c>
    </row>
    <row r="33" ht="14.25" customHeight="1" thickBot="1">
      <c r="A33" s="486" t="inlineStr">
        <is>
          <t xml:space="preserve">      29.17 - Operacional - Refeitório</t>
        </is>
      </c>
      <c r="B33" s="467" t="n">
        <v>-3720</v>
      </c>
      <c r="C33" s="468" t="n">
        <v>-365</v>
      </c>
      <c r="D33" s="467" t="n">
        <v>-1007</v>
      </c>
      <c r="E33" s="467" t="n">
        <v>-2751</v>
      </c>
      <c r="F33" s="467" t="n">
        <v>-1634</v>
      </c>
      <c r="G33" s="467" t="n">
        <v>-1635</v>
      </c>
      <c r="H33" s="467" t="n">
        <v>-1469</v>
      </c>
      <c r="I33" s="467" t="n">
        <v>-1886</v>
      </c>
      <c r="J33" s="467" t="n">
        <v>-1313</v>
      </c>
      <c r="K33" s="467" t="n">
        <v>-3004</v>
      </c>
      <c r="L33" s="467" t="n">
        <v>-1779</v>
      </c>
      <c r="M33" s="467" t="n">
        <v>-1104</v>
      </c>
      <c r="N33" s="467" t="n">
        <v>-21671</v>
      </c>
    </row>
    <row r="34" ht="14.25" customHeight="1" thickBot="1">
      <c r="A34" s="486" t="inlineStr">
        <is>
          <t xml:space="preserve">      29.18 - Operacional - Adiantamento de Salário</t>
        </is>
      </c>
      <c r="B34" s="467" t="n">
        <v>-40406</v>
      </c>
      <c r="C34" s="467" t="n">
        <v>-31838</v>
      </c>
      <c r="D34" s="467" t="n">
        <v>-39200</v>
      </c>
      <c r="E34" s="467" t="n">
        <v>-52028</v>
      </c>
      <c r="F34" s="467" t="n">
        <v>-41905</v>
      </c>
      <c r="G34" s="467" t="n">
        <v>-43818</v>
      </c>
      <c r="H34" s="467" t="n">
        <v>-43105</v>
      </c>
      <c r="I34" s="467" t="n">
        <v>-46061</v>
      </c>
      <c r="J34" s="467" t="n">
        <v>-50733</v>
      </c>
      <c r="K34" s="467" t="n">
        <v>-47060</v>
      </c>
      <c r="L34" s="467" t="n">
        <v>-44600</v>
      </c>
      <c r="M34" s="467" t="n">
        <v>-46081</v>
      </c>
      <c r="N34" s="467" t="n">
        <v>-526838</v>
      </c>
    </row>
    <row r="35" ht="14.25" customHeight="1" thickBot="1">
      <c r="A35" s="486" t="inlineStr">
        <is>
          <t xml:space="preserve">      29.19 - Operacional - Horas Extras</t>
        </is>
      </c>
      <c r="B35" s="467" t="n">
        <v>-1326</v>
      </c>
      <c r="C35" s="467" t="n">
        <v>-26454</v>
      </c>
      <c r="D35" s="487" t="n">
        <v>0</v>
      </c>
      <c r="E35" s="467" t="n">
        <v>-2923</v>
      </c>
      <c r="F35" s="467" t="n">
        <v>-1705</v>
      </c>
      <c r="G35" s="467" t="n">
        <v>-1828</v>
      </c>
      <c r="H35" s="467" t="n">
        <v>-1792</v>
      </c>
      <c r="I35" s="467" t="n">
        <v>-1915</v>
      </c>
      <c r="J35" s="487" t="n">
        <v>0</v>
      </c>
      <c r="K35" s="487" t="n">
        <v>0</v>
      </c>
      <c r="L35" s="487" t="n">
        <v>0</v>
      </c>
      <c r="M35" s="487" t="n">
        <v>0</v>
      </c>
      <c r="N35" s="467" t="n">
        <v>-37947</v>
      </c>
    </row>
    <row r="36" ht="14.25" customHeight="1" thickBot="1">
      <c r="A36" s="357" t="inlineStr">
        <is>
          <t>[-] 30 - Insumos de Produção</t>
        </is>
      </c>
      <c r="B36" s="467" t="n">
        <v>-671045</v>
      </c>
      <c r="C36" s="467" t="n">
        <v>-718685</v>
      </c>
      <c r="D36" s="467" t="n">
        <v>-569648</v>
      </c>
      <c r="E36" s="467" t="n">
        <v>-646447</v>
      </c>
      <c r="F36" s="467" t="n">
        <v>-637497</v>
      </c>
      <c r="G36" s="467" t="n">
        <v>-863969</v>
      </c>
      <c r="H36" s="467" t="n">
        <v>-766988</v>
      </c>
      <c r="I36" s="467" t="n">
        <v>-683339</v>
      </c>
      <c r="J36" s="467" t="n">
        <v>-722564</v>
      </c>
      <c r="K36" s="467" t="n">
        <v>-692312</v>
      </c>
      <c r="L36" s="467" t="n">
        <v>-565877</v>
      </c>
      <c r="M36" s="467" t="n">
        <v>-818184</v>
      </c>
      <c r="N36" s="467" t="n">
        <v>-8356561</v>
      </c>
    </row>
    <row r="37" ht="14.25" customHeight="1" thickBot="1">
      <c r="A37" s="486" t="inlineStr">
        <is>
          <t xml:space="preserve">      30.01 - Matérias primas</t>
        </is>
      </c>
      <c r="B37" s="467" t="n">
        <v>-545229</v>
      </c>
      <c r="C37" s="467" t="n">
        <v>-577098</v>
      </c>
      <c r="D37" s="467" t="n">
        <v>-447496</v>
      </c>
      <c r="E37" s="467" t="n">
        <v>-451734</v>
      </c>
      <c r="F37" s="467" t="n">
        <v>-455295</v>
      </c>
      <c r="G37" s="467" t="n">
        <v>-652095</v>
      </c>
      <c r="H37" s="467" t="n">
        <v>-571355</v>
      </c>
      <c r="I37" s="467" t="n">
        <v>-523143</v>
      </c>
      <c r="J37" s="467" t="n">
        <v>-501359</v>
      </c>
      <c r="K37" s="467" t="n">
        <v>-453342</v>
      </c>
      <c r="L37" s="467" t="n">
        <v>-398079</v>
      </c>
      <c r="M37" s="467" t="n">
        <v>-617311</v>
      </c>
      <c r="N37" s="467" t="n">
        <v>-6193542</v>
      </c>
    </row>
    <row r="38" ht="14.25" customHeight="1" thickBot="1">
      <c r="A38" s="486" t="inlineStr">
        <is>
          <t xml:space="preserve">      30.02 - Embalagens</t>
        </is>
      </c>
      <c r="B38" s="467" t="n">
        <v>-125815</v>
      </c>
      <c r="C38" s="467" t="n">
        <v>-141587</v>
      </c>
      <c r="D38" s="467" t="n">
        <v>-122151</v>
      </c>
      <c r="E38" s="467" t="n">
        <v>-194713</v>
      </c>
      <c r="F38" s="467" t="n">
        <v>-182202</v>
      </c>
      <c r="G38" s="467" t="n">
        <v>-211873</v>
      </c>
      <c r="H38" s="467" t="n">
        <v>-195632</v>
      </c>
      <c r="I38" s="467" t="n">
        <v>-160195</v>
      </c>
      <c r="J38" s="467" t="n">
        <v>-221204</v>
      </c>
      <c r="K38" s="467" t="n">
        <v>-238969</v>
      </c>
      <c r="L38" s="467" t="n">
        <v>-167797</v>
      </c>
      <c r="M38" s="467" t="n">
        <v>-200873</v>
      </c>
      <c r="N38" s="467" t="n">
        <v>-2163018</v>
      </c>
    </row>
    <row r="39" ht="14.25" customHeight="1" thickBot="1">
      <c r="A39" s="357" t="inlineStr">
        <is>
          <t>[-] 33 - Custos Indiretos de Fabricação</t>
        </is>
      </c>
      <c r="B39" s="467" t="n">
        <v>-31006</v>
      </c>
      <c r="C39" s="467" t="n">
        <v>-29741</v>
      </c>
      <c r="D39" s="467" t="n">
        <v>-40450</v>
      </c>
      <c r="E39" s="467" t="n">
        <v>-32797</v>
      </c>
      <c r="F39" s="467" t="n">
        <v>-34854</v>
      </c>
      <c r="G39" s="467" t="n">
        <v>-31735</v>
      </c>
      <c r="H39" s="467" t="n">
        <v>-35492</v>
      </c>
      <c r="I39" s="467" t="n">
        <v>-35318</v>
      </c>
      <c r="J39" s="467" t="n">
        <v>-39541</v>
      </c>
      <c r="K39" s="467" t="n">
        <v>-28738</v>
      </c>
      <c r="L39" s="467" t="n">
        <v>-27924</v>
      </c>
      <c r="M39" s="467" t="n">
        <v>-32511</v>
      </c>
      <c r="N39" s="467" t="n">
        <v>-400112</v>
      </c>
    </row>
    <row r="40" ht="14.25" customHeight="1" thickBot="1">
      <c r="A40" s="486" t="inlineStr">
        <is>
          <t xml:space="preserve">      33.01 - Energia</t>
        </is>
      </c>
      <c r="B40" s="467" t="n">
        <v>-10448</v>
      </c>
      <c r="C40" s="467" t="n">
        <v>-9194</v>
      </c>
      <c r="D40" s="467" t="n">
        <v>-10227</v>
      </c>
      <c r="E40" s="467" t="n">
        <v>-9688</v>
      </c>
      <c r="F40" s="467" t="n">
        <v>-7671</v>
      </c>
      <c r="G40" s="467" t="n">
        <v>-5988</v>
      </c>
      <c r="H40" s="467" t="n">
        <v>-8839</v>
      </c>
      <c r="I40" s="467" t="n">
        <v>-10224</v>
      </c>
      <c r="J40" s="467" t="n">
        <v>-9868</v>
      </c>
      <c r="K40" s="467" t="n">
        <v>-12683</v>
      </c>
      <c r="L40" s="467" t="n">
        <v>-11310</v>
      </c>
      <c r="M40" s="467" t="n">
        <v>-12054</v>
      </c>
      <c r="N40" s="467" t="n">
        <v>-118200</v>
      </c>
    </row>
    <row r="41" ht="14.25" customHeight="1" thickBot="1">
      <c r="A41" s="486" t="inlineStr">
        <is>
          <t xml:space="preserve">      33.02 - Gás</t>
        </is>
      </c>
      <c r="B41" s="467" t="n">
        <v>-11074</v>
      </c>
      <c r="C41" s="467" t="n">
        <v>-12271</v>
      </c>
      <c r="D41" s="467" t="n">
        <v>-19923</v>
      </c>
      <c r="E41" s="467" t="n">
        <v>-16673</v>
      </c>
      <c r="F41" s="467" t="n">
        <v>-18349</v>
      </c>
      <c r="G41" s="467" t="n">
        <v>-22552</v>
      </c>
      <c r="H41" s="467" t="n">
        <v>-22201</v>
      </c>
      <c r="I41" s="467" t="n">
        <v>-22106</v>
      </c>
      <c r="J41" s="467" t="n">
        <v>-22043</v>
      </c>
      <c r="K41" s="467" t="n">
        <v>-10418</v>
      </c>
      <c r="L41" s="467" t="n">
        <v>-11418</v>
      </c>
      <c r="M41" s="467" t="n">
        <v>-15915</v>
      </c>
      <c r="N41" s="467" t="n">
        <v>-204948</v>
      </c>
    </row>
    <row r="42" ht="14.25" customHeight="1" thickBot="1">
      <c r="A42" s="486" t="inlineStr">
        <is>
          <t xml:space="preserve">      33.03 - Agua</t>
        </is>
      </c>
      <c r="B42" s="467" t="n">
        <v>-3139</v>
      </c>
      <c r="C42" s="467" t="n">
        <v>-3138</v>
      </c>
      <c r="D42" s="467" t="n">
        <v>-4608</v>
      </c>
      <c r="E42" s="467" t="n">
        <v>-3738</v>
      </c>
      <c r="F42" s="467" t="n">
        <v>-3393</v>
      </c>
      <c r="G42" s="467" t="n">
        <v>-1262</v>
      </c>
      <c r="H42" s="467" t="n">
        <v>-3024</v>
      </c>
      <c r="I42" s="467" t="n">
        <v>-2311</v>
      </c>
      <c r="J42" s="467" t="n">
        <v>-5268</v>
      </c>
      <c r="K42" s="467" t="n">
        <v>-4163</v>
      </c>
      <c r="L42" s="467" t="n">
        <v>-2937</v>
      </c>
      <c r="M42" s="467" t="n">
        <v>-4241</v>
      </c>
      <c r="N42" s="467" t="n">
        <v>-41228</v>
      </c>
    </row>
    <row r="43" ht="14.25" customHeight="1" thickBot="1">
      <c r="A43" s="486" t="inlineStr">
        <is>
          <t xml:space="preserve">      33.04 - Consumíveis de Produção</t>
        </is>
      </c>
      <c r="B43" s="467" t="n">
        <v>-5717</v>
      </c>
      <c r="C43" s="467" t="n">
        <v>-5032</v>
      </c>
      <c r="D43" s="467" t="n">
        <v>-5691</v>
      </c>
      <c r="E43" s="467" t="n">
        <v>-2697</v>
      </c>
      <c r="F43" s="467" t="n">
        <v>-1157</v>
      </c>
      <c r="G43" s="467" t="n">
        <v>-1931</v>
      </c>
      <c r="H43" s="467" t="n">
        <v>-1085</v>
      </c>
      <c r="I43" s="468" t="n">
        <v>-675</v>
      </c>
      <c r="J43" s="467" t="n">
        <v>-2360</v>
      </c>
      <c r="K43" s="467" t="n">
        <v>-1332</v>
      </c>
      <c r="L43" s="467" t="n">
        <v>-2257</v>
      </c>
      <c r="M43" s="468" t="n">
        <v>-299</v>
      </c>
      <c r="N43" s="467" t="n">
        <v>-30238</v>
      </c>
    </row>
    <row r="44" ht="14.25" customHeight="1" thickBot="1">
      <c r="A44" s="486" t="inlineStr">
        <is>
          <t xml:space="preserve">      33.05 - Outros custos fabris</t>
        </is>
      </c>
      <c r="B44" s="468" t="n">
        <v>-627</v>
      </c>
      <c r="C44" s="468" t="n">
        <v>-103</v>
      </c>
      <c r="D44" s="487" t="n">
        <v>0</v>
      </c>
      <c r="E44" s="487" t="n">
        <v>0</v>
      </c>
      <c r="F44" s="467" t="n">
        <v>-4283</v>
      </c>
      <c r="G44" s="487" t="n">
        <v>0</v>
      </c>
      <c r="H44" s="468" t="n">
        <v>-342</v>
      </c>
      <c r="I44" s="487" t="n">
        <v>0</v>
      </c>
      <c r="J44" s="487" t="n">
        <v>0</v>
      </c>
      <c r="K44" s="468" t="n">
        <v>-140</v>
      </c>
      <c r="L44" s="487" t="n">
        <v>0</v>
      </c>
      <c r="M44" s="487" t="n">
        <v>0</v>
      </c>
      <c r="N44" s="467" t="n">
        <v>-5497</v>
      </c>
    </row>
    <row r="45" ht="14.25" customHeight="1" thickBot="1">
      <c r="A45" s="483" t="inlineStr">
        <is>
          <t>Custos Operacionais Fixos</t>
        </is>
      </c>
      <c r="B45" s="225" t="n">
        <v>-57340</v>
      </c>
      <c r="C45" s="225" t="n">
        <v>-26955</v>
      </c>
      <c r="D45" s="225" t="n">
        <v>-33808</v>
      </c>
      <c r="E45" s="225" t="n">
        <v>-24829</v>
      </c>
      <c r="F45" s="225" t="n">
        <v>-30384</v>
      </c>
      <c r="G45" s="225" t="n">
        <v>-20114</v>
      </c>
      <c r="H45" s="225" t="n">
        <v>-24430</v>
      </c>
      <c r="I45" s="225" t="n">
        <v>-36052</v>
      </c>
      <c r="J45" s="225" t="n">
        <v>-49966</v>
      </c>
      <c r="K45" s="225" t="n">
        <v>-54749</v>
      </c>
      <c r="L45" s="225" t="n">
        <v>-26374</v>
      </c>
      <c r="M45" s="225" t="n">
        <v>-34708</v>
      </c>
      <c r="N45" s="225" t="n">
        <v>-419715</v>
      </c>
    </row>
    <row r="46" ht="14.25" customHeight="1" thickBot="1">
      <c r="A46" s="357" t="inlineStr">
        <is>
          <t>[-] 31 - Materiais de consumo operacionais</t>
        </is>
      </c>
      <c r="B46" s="467" t="n">
        <v>-4715</v>
      </c>
      <c r="C46" s="467" t="n">
        <v>-5904</v>
      </c>
      <c r="D46" s="467" t="n">
        <v>-2911</v>
      </c>
      <c r="E46" s="467" t="n">
        <v>-4909</v>
      </c>
      <c r="F46" s="467" t="n">
        <v>-3819</v>
      </c>
      <c r="G46" s="467" t="n">
        <v>-2077</v>
      </c>
      <c r="H46" s="467" t="n">
        <v>-4273</v>
      </c>
      <c r="I46" s="467" t="n">
        <v>-8633</v>
      </c>
      <c r="J46" s="467" t="n">
        <v>-5131</v>
      </c>
      <c r="K46" s="467" t="n">
        <v>-4308</v>
      </c>
      <c r="L46" s="467" t="n">
        <v>-2722</v>
      </c>
      <c r="M46" s="467" t="n">
        <v>-9377</v>
      </c>
      <c r="N46" s="467" t="n">
        <v>-58785</v>
      </c>
    </row>
    <row r="47" ht="14.25" customHeight="1" thickBot="1">
      <c r="A47" s="486" t="inlineStr">
        <is>
          <t xml:space="preserve">      31.02 - Produtos de higiene</t>
        </is>
      </c>
      <c r="B47" s="467" t="n">
        <v>-1487</v>
      </c>
      <c r="C47" s="467" t="n">
        <v>-1214</v>
      </c>
      <c r="D47" s="467" t="n">
        <v>-1590</v>
      </c>
      <c r="E47" s="487" t="n">
        <v>0</v>
      </c>
      <c r="F47" s="467" t="n">
        <v>-1304</v>
      </c>
      <c r="G47" s="468" t="n">
        <v>-930</v>
      </c>
      <c r="H47" s="467" t="n">
        <v>-1439</v>
      </c>
      <c r="I47" s="487" t="n">
        <v>0</v>
      </c>
      <c r="J47" s="467" t="n">
        <v>-1529</v>
      </c>
      <c r="K47" s="487" t="n">
        <v>0</v>
      </c>
      <c r="L47" s="467" t="n">
        <v>-1817</v>
      </c>
      <c r="M47" s="467" t="n">
        <v>-2604</v>
      </c>
      <c r="N47" s="467" t="n">
        <v>-13919</v>
      </c>
    </row>
    <row r="48" ht="14.25" customHeight="1" thickBot="1">
      <c r="A48" s="486" t="inlineStr">
        <is>
          <t xml:space="preserve">      31.04 - Equipamentos de Proteção Individual</t>
        </is>
      </c>
      <c r="B48" s="468" t="n">
        <v>-154</v>
      </c>
      <c r="C48" s="467" t="n">
        <v>-3130</v>
      </c>
      <c r="D48" s="487" t="n">
        <v>0</v>
      </c>
      <c r="E48" s="468" t="n">
        <v>-75</v>
      </c>
      <c r="F48" s="468" t="n">
        <v>-365</v>
      </c>
      <c r="G48" s="487" t="n">
        <v>0</v>
      </c>
      <c r="H48" s="468" t="n">
        <v>-252</v>
      </c>
      <c r="I48" s="468" t="n">
        <v>-596</v>
      </c>
      <c r="J48" s="468" t="n">
        <v>-884</v>
      </c>
      <c r="K48" s="468" t="n">
        <v>-263</v>
      </c>
      <c r="L48" s="468" t="n">
        <v>-114</v>
      </c>
      <c r="M48" s="467" t="n">
        <v>-3597</v>
      </c>
      <c r="N48" s="467" t="n">
        <v>-9430</v>
      </c>
    </row>
    <row r="49" ht="14.25" customHeight="1" thickBot="1">
      <c r="A49" s="486" t="inlineStr">
        <is>
          <t xml:space="preserve">      31.05 - Uniformes</t>
        </is>
      </c>
      <c r="B49" s="467" t="n">
        <v>-1133</v>
      </c>
      <c r="C49" s="487" t="n">
        <v>0</v>
      </c>
      <c r="D49" s="487" t="n">
        <v>0</v>
      </c>
      <c r="E49" s="487" t="n">
        <v>0</v>
      </c>
      <c r="F49" s="487" t="n">
        <v>0</v>
      </c>
      <c r="G49" s="487" t="n">
        <v>0</v>
      </c>
      <c r="H49" s="468" t="n">
        <v>-773</v>
      </c>
      <c r="I49" s="467" t="n">
        <v>-5739</v>
      </c>
      <c r="J49" s="467" t="n">
        <v>-1199</v>
      </c>
      <c r="K49" s="487" t="n">
        <v>0</v>
      </c>
      <c r="L49" s="487" t="n">
        <v>0</v>
      </c>
      <c r="M49" s="467" t="n">
        <v>-1400</v>
      </c>
      <c r="N49" s="467" t="n">
        <v>-10246</v>
      </c>
    </row>
    <row r="50" ht="14.25" customHeight="1" thickBot="1">
      <c r="A50" s="486" t="inlineStr">
        <is>
          <t xml:space="preserve">      31.06 - Materiais de Limpeza</t>
        </is>
      </c>
      <c r="B50" s="467" t="n">
        <v>-1940</v>
      </c>
      <c r="C50" s="467" t="n">
        <v>-1560</v>
      </c>
      <c r="D50" s="467" t="n">
        <v>-1321</v>
      </c>
      <c r="E50" s="467" t="n">
        <v>-4834</v>
      </c>
      <c r="F50" s="467" t="n">
        <v>-2149</v>
      </c>
      <c r="G50" s="467" t="n">
        <v>-1147</v>
      </c>
      <c r="H50" s="467" t="n">
        <v>-1808</v>
      </c>
      <c r="I50" s="467" t="n">
        <v>-2297</v>
      </c>
      <c r="J50" s="467" t="n">
        <v>-1518</v>
      </c>
      <c r="K50" s="467" t="n">
        <v>-4045</v>
      </c>
      <c r="L50" s="468" t="n">
        <v>-791</v>
      </c>
      <c r="M50" s="467" t="n">
        <v>-1775</v>
      </c>
      <c r="N50" s="467" t="n">
        <v>-25189</v>
      </c>
    </row>
    <row r="51" ht="14.25" customHeight="1" thickBot="1">
      <c r="A51" s="357" t="inlineStr">
        <is>
          <t>[-] 32 - Serviços de industrialização</t>
        </is>
      </c>
      <c r="B51" s="467" t="n">
        <v>-18500</v>
      </c>
      <c r="C51" s="467" t="n">
        <v>-2500</v>
      </c>
      <c r="D51" s="467" t="n">
        <v>-10500</v>
      </c>
      <c r="E51" s="467" t="n">
        <v>-10500</v>
      </c>
      <c r="F51" s="467" t="n">
        <v>-10500</v>
      </c>
      <c r="G51" s="467" t="n">
        <v>-10500</v>
      </c>
      <c r="H51" s="467" t="n">
        <v>-10500</v>
      </c>
      <c r="I51" s="467" t="n">
        <v>-11250</v>
      </c>
      <c r="J51" s="467" t="n">
        <v>-13200</v>
      </c>
      <c r="K51" s="467" t="n">
        <v>-7800</v>
      </c>
      <c r="L51" s="467" t="n">
        <v>-8000</v>
      </c>
      <c r="M51" s="467" t="n">
        <v>-13000</v>
      </c>
      <c r="N51" s="467" t="n">
        <v>-126750</v>
      </c>
    </row>
    <row r="52" ht="14.25" customHeight="1" thickBot="1">
      <c r="A52" s="486" t="inlineStr">
        <is>
          <t xml:space="preserve">      32.01 - Locação de Máquinas e Equipamentos</t>
        </is>
      </c>
      <c r="B52" s="467" t="n">
        <v>-2500</v>
      </c>
      <c r="C52" s="467" t="n">
        <v>-2500</v>
      </c>
      <c r="D52" s="467" t="n">
        <v>-2500</v>
      </c>
      <c r="E52" s="467" t="n">
        <v>-2500</v>
      </c>
      <c r="F52" s="467" t="n">
        <v>-2500</v>
      </c>
      <c r="G52" s="467" t="n">
        <v>-2500</v>
      </c>
      <c r="H52" s="467" t="n">
        <v>-2500</v>
      </c>
      <c r="I52" s="467" t="n">
        <v>-3250</v>
      </c>
      <c r="J52" s="467" t="n">
        <v>-5000</v>
      </c>
      <c r="K52" s="487" t="n">
        <v>0</v>
      </c>
      <c r="L52" s="487" t="n">
        <v>0</v>
      </c>
      <c r="M52" s="467" t="n">
        <v>-5000</v>
      </c>
      <c r="N52" s="467" t="n">
        <v>-30750</v>
      </c>
    </row>
    <row r="53" ht="14.25" customHeight="1" thickBot="1">
      <c r="A53" s="486" t="inlineStr">
        <is>
          <t xml:space="preserve">      32.02 - Aluguel Industrial</t>
        </is>
      </c>
      <c r="B53" s="467" t="n">
        <v>-16000</v>
      </c>
      <c r="C53" s="487" t="n">
        <v>0</v>
      </c>
      <c r="D53" s="467" t="n">
        <v>-8000</v>
      </c>
      <c r="E53" s="467" t="n">
        <v>-8000</v>
      </c>
      <c r="F53" s="467" t="n">
        <v>-8000</v>
      </c>
      <c r="G53" s="467" t="n">
        <v>-8000</v>
      </c>
      <c r="H53" s="467" t="n">
        <v>-8000</v>
      </c>
      <c r="I53" s="467" t="n">
        <v>-8000</v>
      </c>
      <c r="J53" s="467" t="n">
        <v>-8200</v>
      </c>
      <c r="K53" s="467" t="n">
        <v>-7800</v>
      </c>
      <c r="L53" s="467" t="n">
        <v>-8000</v>
      </c>
      <c r="M53" s="467" t="n">
        <v>-8000</v>
      </c>
      <c r="N53" s="467" t="n">
        <v>-96000</v>
      </c>
    </row>
    <row r="54" ht="14.25" customHeight="1" thickBot="1">
      <c r="A54" s="357" t="inlineStr">
        <is>
          <t>[-] 34 - Manutenção</t>
        </is>
      </c>
      <c r="B54" s="467" t="n">
        <v>-34124</v>
      </c>
      <c r="C54" s="467" t="n">
        <v>-18550</v>
      </c>
      <c r="D54" s="467" t="n">
        <v>-20396</v>
      </c>
      <c r="E54" s="467" t="n">
        <v>-9420</v>
      </c>
      <c r="F54" s="467" t="n">
        <v>-16065</v>
      </c>
      <c r="G54" s="467" t="n">
        <v>-7536</v>
      </c>
      <c r="H54" s="467" t="n">
        <v>-9657</v>
      </c>
      <c r="I54" s="467" t="n">
        <v>-16168</v>
      </c>
      <c r="J54" s="467" t="n">
        <v>-31635</v>
      </c>
      <c r="K54" s="467" t="n">
        <v>-42640</v>
      </c>
      <c r="L54" s="467" t="n">
        <v>-15652</v>
      </c>
      <c r="M54" s="467" t="n">
        <v>-12331</v>
      </c>
      <c r="N54" s="467" t="n">
        <v>-234179</v>
      </c>
    </row>
    <row r="55" ht="14.25" customHeight="1" thickBot="1">
      <c r="A55" s="486" t="inlineStr">
        <is>
          <t xml:space="preserve">      34.01 - Manutenção de ar condicionado</t>
        </is>
      </c>
      <c r="B55" s="487" t="n">
        <v>0</v>
      </c>
      <c r="C55" s="487" t="n">
        <v>0</v>
      </c>
      <c r="D55" s="487" t="n">
        <v>0</v>
      </c>
      <c r="E55" s="487" t="n">
        <v>0</v>
      </c>
      <c r="F55" s="487" t="n">
        <v>0</v>
      </c>
      <c r="G55" s="487" t="n">
        <v>0</v>
      </c>
      <c r="H55" s="487" t="n">
        <v>0</v>
      </c>
      <c r="I55" s="487" t="n">
        <v>0</v>
      </c>
      <c r="J55" s="487" t="n">
        <v>0</v>
      </c>
      <c r="K55" s="487" t="n">
        <v>0</v>
      </c>
      <c r="L55" s="487" t="n">
        <v>0</v>
      </c>
      <c r="M55" s="468" t="n">
        <v>-800</v>
      </c>
      <c r="N55" s="468" t="n">
        <v>-800</v>
      </c>
    </row>
    <row r="56" ht="14.25" customHeight="1" thickBot="1">
      <c r="A56" s="486" t="inlineStr">
        <is>
          <t xml:space="preserve">      34.04 - Manutenção de infra-estrutura</t>
        </is>
      </c>
      <c r="B56" s="467" t="n">
        <v>-25042</v>
      </c>
      <c r="C56" s="467" t="n">
        <v>-6974</v>
      </c>
      <c r="D56" s="467" t="n">
        <v>-16176</v>
      </c>
      <c r="E56" s="467" t="n">
        <v>-4532</v>
      </c>
      <c r="F56" s="467" t="n">
        <v>-6907</v>
      </c>
      <c r="G56" s="467" t="n">
        <v>-2959</v>
      </c>
      <c r="H56" s="468" t="n">
        <v>-38</v>
      </c>
      <c r="I56" s="468" t="n">
        <v>-977</v>
      </c>
      <c r="J56" s="467" t="n">
        <v>-4952</v>
      </c>
      <c r="K56" s="467" t="n">
        <v>-2391</v>
      </c>
      <c r="L56" s="467" t="n">
        <v>-1197</v>
      </c>
      <c r="M56" s="467" t="n">
        <v>-5681</v>
      </c>
      <c r="N56" s="467" t="n">
        <v>-77831</v>
      </c>
    </row>
    <row r="57" ht="14.25" customHeight="1" thickBot="1">
      <c r="A57" s="486" t="inlineStr">
        <is>
          <t xml:space="preserve">      34.05 - Manutenção de máquinas</t>
        </is>
      </c>
      <c r="B57" s="467" t="n">
        <v>-9081</v>
      </c>
      <c r="C57" s="467" t="n">
        <v>-11575</v>
      </c>
      <c r="D57" s="467" t="n">
        <v>-4220</v>
      </c>
      <c r="E57" s="467" t="n">
        <v>-4888</v>
      </c>
      <c r="F57" s="467" t="n">
        <v>-9157</v>
      </c>
      <c r="G57" s="467" t="n">
        <v>-4576</v>
      </c>
      <c r="H57" s="467" t="n">
        <v>-9618</v>
      </c>
      <c r="I57" s="467" t="n">
        <v>-15191</v>
      </c>
      <c r="J57" s="467" t="n">
        <v>-26683</v>
      </c>
      <c r="K57" s="467" t="n">
        <v>-40249</v>
      </c>
      <c r="L57" s="467" t="n">
        <v>-14454</v>
      </c>
      <c r="M57" s="467" t="n">
        <v>-5849</v>
      </c>
      <c r="N57" s="467" t="n">
        <v>-155548</v>
      </c>
    </row>
    <row r="58" ht="14.25" customHeight="1" thickBot="1">
      <c r="A58" s="488" t="inlineStr">
        <is>
          <t>( = ) Resultado Bruto</t>
        </is>
      </c>
      <c r="B58" s="489" t="n">
        <v>359257</v>
      </c>
      <c r="C58" s="489" t="n">
        <v>137822</v>
      </c>
      <c r="D58" s="489" t="n">
        <v>398243</v>
      </c>
      <c r="E58" s="489" t="n">
        <v>586243</v>
      </c>
      <c r="F58" s="489" t="n">
        <v>498470</v>
      </c>
      <c r="G58" s="489" t="n">
        <v>288283</v>
      </c>
      <c r="H58" s="489" t="n">
        <v>730175</v>
      </c>
      <c r="I58" s="489" t="n">
        <v>435360</v>
      </c>
      <c r="J58" s="489" t="n">
        <v>501687</v>
      </c>
      <c r="K58" s="489" t="n">
        <v>419867</v>
      </c>
      <c r="L58" s="489" t="n">
        <v>375819</v>
      </c>
      <c r="M58" s="489" t="n">
        <v>501218</v>
      </c>
      <c r="N58" s="489" t="n">
        <v>5232451</v>
      </c>
    </row>
    <row r="59" ht="14.25" customHeight="1" thickBot="1">
      <c r="A59" s="488" t="inlineStr">
        <is>
          <t>Resultado Bruto ( % )</t>
        </is>
      </c>
      <c r="B59" s="490" t="n">
        <v>0.26</v>
      </c>
      <c r="C59" s="490" t="n">
        <v>0.11</v>
      </c>
      <c r="D59" s="490" t="n">
        <v>0.3</v>
      </c>
      <c r="E59" s="490" t="n">
        <v>0.37</v>
      </c>
      <c r="F59" s="490" t="n">
        <v>0.33</v>
      </c>
      <c r="G59" s="490" t="n">
        <v>0.19</v>
      </c>
      <c r="H59" s="490" t="n">
        <v>0.39</v>
      </c>
      <c r="I59" s="490" t="n">
        <v>0.28</v>
      </c>
      <c r="J59" s="490" t="n">
        <v>0.3</v>
      </c>
      <c r="K59" s="490" t="n">
        <v>0.27</v>
      </c>
      <c r="L59" s="490" t="n">
        <v>0.28</v>
      </c>
      <c r="M59" s="490" t="n">
        <v>0.28</v>
      </c>
      <c r="N59" s="490" t="n">
        <v>0.28</v>
      </c>
    </row>
    <row r="60" ht="14.25" customHeight="1" thickBot="1">
      <c r="A60" s="483" t="inlineStr">
        <is>
          <t>Despesas Operacionais | Administração</t>
        </is>
      </c>
      <c r="B60" s="225" t="n">
        <v>-63544</v>
      </c>
      <c r="C60" s="225" t="n">
        <v>-75665</v>
      </c>
      <c r="D60" s="225" t="n">
        <v>-65548</v>
      </c>
      <c r="E60" s="225" t="n">
        <v>-75177</v>
      </c>
      <c r="F60" s="225" t="n">
        <v>-61234</v>
      </c>
      <c r="G60" s="225" t="n">
        <v>-56348</v>
      </c>
      <c r="H60" s="225" t="n">
        <v>-80629</v>
      </c>
      <c r="I60" s="225" t="n">
        <v>-56740</v>
      </c>
      <c r="J60" s="225" t="n">
        <v>-76098</v>
      </c>
      <c r="K60" s="225" t="n">
        <v>-76559</v>
      </c>
      <c r="L60" s="225" t="n">
        <v>-82310</v>
      </c>
      <c r="M60" s="225" t="n">
        <v>-85340</v>
      </c>
      <c r="N60" s="225" t="n">
        <v>-855196</v>
      </c>
    </row>
    <row r="61" ht="14.25" customHeight="1" thickBot="1">
      <c r="A61" s="357" t="inlineStr">
        <is>
          <t>[-] 41 - Despesas com Pessoal - Administração</t>
        </is>
      </c>
      <c r="B61" s="467" t="n">
        <v>-32541</v>
      </c>
      <c r="C61" s="467" t="n">
        <v>-53950</v>
      </c>
      <c r="D61" s="467" t="n">
        <v>-42170</v>
      </c>
      <c r="E61" s="467" t="n">
        <v>-50642</v>
      </c>
      <c r="F61" s="467" t="n">
        <v>-39222</v>
      </c>
      <c r="G61" s="467" t="n">
        <v>-34245</v>
      </c>
      <c r="H61" s="467" t="n">
        <v>-47493</v>
      </c>
      <c r="I61" s="467" t="n">
        <v>-34262</v>
      </c>
      <c r="J61" s="467" t="n">
        <v>-45081</v>
      </c>
      <c r="K61" s="467" t="n">
        <v>-57756</v>
      </c>
      <c r="L61" s="467" t="n">
        <v>-48933</v>
      </c>
      <c r="M61" s="467" t="n">
        <v>-57171</v>
      </c>
      <c r="N61" s="467" t="n">
        <v>-543472</v>
      </c>
    </row>
    <row r="62" ht="14.25" customHeight="1" thickBot="1">
      <c r="A62" s="486" t="inlineStr">
        <is>
          <t xml:space="preserve">      41.01 - Administrativo - Salário líquido</t>
        </is>
      </c>
      <c r="B62" s="467" t="n">
        <v>-11576</v>
      </c>
      <c r="C62" s="467" t="n">
        <v>-13660</v>
      </c>
      <c r="D62" s="467" t="n">
        <v>-18843</v>
      </c>
      <c r="E62" s="467" t="n">
        <v>-11650</v>
      </c>
      <c r="F62" s="467" t="n">
        <v>-11838</v>
      </c>
      <c r="G62" s="467" t="n">
        <v>-10261</v>
      </c>
      <c r="H62" s="467" t="n">
        <v>-12970</v>
      </c>
      <c r="I62" s="467" t="n">
        <v>-13121</v>
      </c>
      <c r="J62" s="467" t="n">
        <v>-13767</v>
      </c>
      <c r="K62" s="467" t="n">
        <v>-11769</v>
      </c>
      <c r="L62" s="467" t="n">
        <v>-13122</v>
      </c>
      <c r="M62" s="467" t="n">
        <v>-15647</v>
      </c>
      <c r="N62" s="467" t="n">
        <v>-158231</v>
      </c>
    </row>
    <row r="63" ht="14.25" customHeight="1" thickBot="1">
      <c r="A63" s="486" t="inlineStr">
        <is>
          <t xml:space="preserve">      41.02 - Administrativo - 13o salário</t>
        </is>
      </c>
      <c r="B63" s="487" t="n">
        <v>0</v>
      </c>
      <c r="C63" s="487" t="n">
        <v>0</v>
      </c>
      <c r="D63" s="487" t="n">
        <v>0</v>
      </c>
      <c r="E63" s="487" t="n">
        <v>0</v>
      </c>
      <c r="F63" s="487" t="n">
        <v>0</v>
      </c>
      <c r="G63" s="487" t="n">
        <v>0</v>
      </c>
      <c r="H63" s="467" t="n">
        <v>-1000</v>
      </c>
      <c r="I63" s="487" t="n">
        <v>0</v>
      </c>
      <c r="J63" s="467" t="n">
        <v>-4652</v>
      </c>
      <c r="K63" s="467" t="n">
        <v>-4956</v>
      </c>
      <c r="L63" s="467" t="n">
        <v>-5929</v>
      </c>
      <c r="M63" s="467" t="n">
        <v>-8983</v>
      </c>
      <c r="N63" s="467" t="n">
        <v>-25520</v>
      </c>
    </row>
    <row r="64" ht="14.25" customHeight="1" thickBot="1">
      <c r="A64" s="486" t="inlineStr">
        <is>
          <t xml:space="preserve">      41.03 - Administrativo - Férias</t>
        </is>
      </c>
      <c r="B64" s="487" t="n">
        <v>0</v>
      </c>
      <c r="C64" s="467" t="n">
        <v>-3360</v>
      </c>
      <c r="D64" s="487" t="n">
        <v>0</v>
      </c>
      <c r="E64" s="487" t="n">
        <v>0</v>
      </c>
      <c r="F64" s="487" t="n">
        <v>0</v>
      </c>
      <c r="G64" s="487" t="n">
        <v>0</v>
      </c>
      <c r="H64" s="487" t="n">
        <v>0</v>
      </c>
      <c r="I64" s="487" t="n">
        <v>0</v>
      </c>
      <c r="J64" s="467" t="n">
        <v>-3123</v>
      </c>
      <c r="K64" s="487" t="n">
        <v>0</v>
      </c>
      <c r="L64" s="487" t="n">
        <v>0</v>
      </c>
      <c r="M64" s="467" t="n">
        <v>-4867</v>
      </c>
      <c r="N64" s="467" t="n">
        <v>-11351</v>
      </c>
    </row>
    <row r="65" ht="14.25" customHeight="1" thickBot="1">
      <c r="A65" s="486" t="inlineStr">
        <is>
          <t xml:space="preserve">      41.06 - Administrativo - INSS</t>
        </is>
      </c>
      <c r="B65" s="467" t="n">
        <v>-1111</v>
      </c>
      <c r="C65" s="467" t="n">
        <v>-1563</v>
      </c>
      <c r="D65" s="467" t="n">
        <v>-1375</v>
      </c>
      <c r="E65" s="467" t="n">
        <v>-1375</v>
      </c>
      <c r="F65" s="467" t="n">
        <v>-1375</v>
      </c>
      <c r="G65" s="467" t="n">
        <v>-1375</v>
      </c>
      <c r="H65" s="467" t="n">
        <v>-1517</v>
      </c>
      <c r="I65" s="468" t="n">
        <v>-626</v>
      </c>
      <c r="J65" s="467" t="n">
        <v>-1577</v>
      </c>
      <c r="K65" s="467" t="n">
        <v>-1365</v>
      </c>
      <c r="L65" s="467" t="n">
        <v>-1577</v>
      </c>
      <c r="M65" s="467" t="n">
        <v>-2953</v>
      </c>
      <c r="N65" s="467" t="n">
        <v>-17795</v>
      </c>
    </row>
    <row r="66" ht="14.25" customHeight="1" thickBot="1">
      <c r="A66" s="486" t="inlineStr">
        <is>
          <t xml:space="preserve">      41.07 - Administrativo - FGTS</t>
        </is>
      </c>
      <c r="B66" s="468" t="n">
        <v>-821</v>
      </c>
      <c r="C66" s="467" t="n">
        <v>-1202</v>
      </c>
      <c r="D66" s="467" t="n">
        <v>-1069</v>
      </c>
      <c r="E66" s="487" t="n">
        <v>0</v>
      </c>
      <c r="F66" s="467" t="n">
        <v>-1069</v>
      </c>
      <c r="G66" s="467" t="n">
        <v>-1069</v>
      </c>
      <c r="H66" s="467" t="n">
        <v>-1216</v>
      </c>
      <c r="I66" s="468" t="n">
        <v>-617</v>
      </c>
      <c r="J66" s="467" t="n">
        <v>-1269</v>
      </c>
      <c r="K66" s="467" t="n">
        <v>-1061</v>
      </c>
      <c r="L66" s="467" t="n">
        <v>-1269</v>
      </c>
      <c r="M66" s="467" t="n">
        <v>-1269</v>
      </c>
      <c r="N66" s="467" t="n">
        <v>-11938</v>
      </c>
    </row>
    <row r="67" ht="14.25" customHeight="1" thickBot="1">
      <c r="A67" s="486" t="inlineStr">
        <is>
          <t xml:space="preserve">      41.08 - Administrativo - IRRF</t>
        </is>
      </c>
      <c r="B67" s="468" t="n">
        <v>-998</v>
      </c>
      <c r="C67" s="467" t="n">
        <v>-1183</v>
      </c>
      <c r="D67" s="467" t="n">
        <v>-1085</v>
      </c>
      <c r="E67" s="467" t="n">
        <v>-1085</v>
      </c>
      <c r="F67" s="467" t="n">
        <v>-1085</v>
      </c>
      <c r="G67" s="467" t="n">
        <v>-1072</v>
      </c>
      <c r="H67" s="467" t="n">
        <v>-1072</v>
      </c>
      <c r="I67" s="487" t="n">
        <v>0</v>
      </c>
      <c r="J67" s="467" t="n">
        <v>-1072</v>
      </c>
      <c r="K67" s="467" t="n">
        <v>-1072</v>
      </c>
      <c r="L67" s="467" t="n">
        <v>-1072</v>
      </c>
      <c r="M67" s="467" t="n">
        <v>-1072</v>
      </c>
      <c r="N67" s="467" t="n">
        <v>-11876</v>
      </c>
    </row>
    <row r="68" ht="14.25" customHeight="1" thickBot="1">
      <c r="A68" s="486" t="inlineStr">
        <is>
          <t xml:space="preserve">      41.13 - Administrativo - Benefícios Trabalhistas</t>
        </is>
      </c>
      <c r="B68" s="487" t="n">
        <v>0</v>
      </c>
      <c r="C68" s="467" t="n">
        <v>-1504</v>
      </c>
      <c r="D68" s="467" t="n">
        <v>-1504</v>
      </c>
      <c r="E68" s="467" t="n">
        <v>-1504</v>
      </c>
      <c r="F68" s="467" t="n">
        <v>-1685</v>
      </c>
      <c r="G68" s="467" t="n">
        <v>-1700</v>
      </c>
      <c r="H68" s="467" t="n">
        <v>-1700</v>
      </c>
      <c r="I68" s="467" t="n">
        <v>-1700</v>
      </c>
      <c r="J68" s="467" t="n">
        <v>-1700</v>
      </c>
      <c r="K68" s="467" t="n">
        <v>-1700</v>
      </c>
      <c r="L68" s="467" t="n">
        <v>-1700</v>
      </c>
      <c r="M68" s="467" t="n">
        <v>-1710</v>
      </c>
      <c r="N68" s="467" t="n">
        <v>-18107</v>
      </c>
    </row>
    <row r="69" ht="14.25" customHeight="1" thickBot="1">
      <c r="A69" s="486" t="inlineStr">
        <is>
          <t xml:space="preserve">      41.17 - Administrativo - Pro Labore</t>
        </is>
      </c>
      <c r="B69" s="467" t="n">
        <v>-10000</v>
      </c>
      <c r="C69" s="467" t="n">
        <v>-16000</v>
      </c>
      <c r="D69" s="467" t="n">
        <v>-5000</v>
      </c>
      <c r="E69" s="467" t="n">
        <v>-21000</v>
      </c>
      <c r="F69" s="467" t="n">
        <v>-7000</v>
      </c>
      <c r="G69" s="467" t="n">
        <v>-5000</v>
      </c>
      <c r="H69" s="467" t="n">
        <v>-9000</v>
      </c>
      <c r="I69" s="467" t="n">
        <v>-5000</v>
      </c>
      <c r="J69" s="467" t="n">
        <v>-5000</v>
      </c>
      <c r="K69" s="467" t="n">
        <v>-11000</v>
      </c>
      <c r="L69" s="467" t="n">
        <v>-7000</v>
      </c>
      <c r="M69" s="467" t="n">
        <v>-7000</v>
      </c>
      <c r="N69" s="467" t="n">
        <v>-108000</v>
      </c>
    </row>
    <row r="70" ht="14.25" customHeight="1" thickBot="1">
      <c r="A70" s="486" t="inlineStr">
        <is>
          <t xml:space="preserve">      41.18 - Administrativo - Remunerações Indiretas</t>
        </is>
      </c>
      <c r="B70" s="467" t="n">
        <v>-2124</v>
      </c>
      <c r="C70" s="467" t="n">
        <v>-10390</v>
      </c>
      <c r="D70" s="467" t="n">
        <v>-3205</v>
      </c>
      <c r="E70" s="467" t="n">
        <v>-6940</v>
      </c>
      <c r="F70" s="467" t="n">
        <v>-5080</v>
      </c>
      <c r="G70" s="467" t="n">
        <v>-2945</v>
      </c>
      <c r="H70" s="467" t="n">
        <v>-7929</v>
      </c>
      <c r="I70" s="467" t="n">
        <v>-2111</v>
      </c>
      <c r="J70" s="467" t="n">
        <v>-2875</v>
      </c>
      <c r="K70" s="467" t="n">
        <v>-13744</v>
      </c>
      <c r="L70" s="467" t="n">
        <v>-6175</v>
      </c>
      <c r="M70" s="467" t="n">
        <v>-3623</v>
      </c>
      <c r="N70" s="467" t="n">
        <v>-67141</v>
      </c>
    </row>
    <row r="71" ht="14.25" customHeight="1" thickBot="1">
      <c r="A71" s="486" t="inlineStr">
        <is>
          <t xml:space="preserve">      41.19 - Administrativo - Adiantamento de Salário</t>
        </is>
      </c>
      <c r="B71" s="467" t="n">
        <v>-5910</v>
      </c>
      <c r="C71" s="467" t="n">
        <v>-5086</v>
      </c>
      <c r="D71" s="467" t="n">
        <v>-10086</v>
      </c>
      <c r="E71" s="467" t="n">
        <v>-7086</v>
      </c>
      <c r="F71" s="467" t="n">
        <v>-10086</v>
      </c>
      <c r="G71" s="467" t="n">
        <v>-10819</v>
      </c>
      <c r="H71" s="467" t="n">
        <v>-11086</v>
      </c>
      <c r="I71" s="467" t="n">
        <v>-11086</v>
      </c>
      <c r="J71" s="467" t="n">
        <v>-10043</v>
      </c>
      <c r="K71" s="467" t="n">
        <v>-11086</v>
      </c>
      <c r="L71" s="467" t="n">
        <v>-11086</v>
      </c>
      <c r="M71" s="467" t="n">
        <v>-10043</v>
      </c>
      <c r="N71" s="467" t="n">
        <v>-113509</v>
      </c>
    </row>
    <row r="72" ht="14.25" customHeight="1" thickBot="1">
      <c r="A72" s="357" t="inlineStr">
        <is>
          <t>[-] 42 - Infra-estrutura Administrativa</t>
        </is>
      </c>
      <c r="B72" s="467" t="n">
        <v>-1651</v>
      </c>
      <c r="C72" s="467" t="n">
        <v>-1577</v>
      </c>
      <c r="D72" s="467" t="n">
        <v>-1609</v>
      </c>
      <c r="E72" s="467" t="n">
        <v>-1610</v>
      </c>
      <c r="F72" s="467" t="n">
        <v>-1604</v>
      </c>
      <c r="G72" s="467" t="n">
        <v>-1602</v>
      </c>
      <c r="H72" s="467" t="n">
        <v>-1608</v>
      </c>
      <c r="I72" s="467" t="n">
        <v>-1630</v>
      </c>
      <c r="J72" s="467" t="n">
        <v>-1650</v>
      </c>
      <c r="K72" s="467" t="n">
        <v>-1660</v>
      </c>
      <c r="L72" s="468" t="n">
        <v>-708</v>
      </c>
      <c r="M72" s="467" t="n">
        <v>-2639</v>
      </c>
      <c r="N72" s="467" t="n">
        <v>-19554</v>
      </c>
    </row>
    <row r="73" ht="14.25" customHeight="1" thickBot="1">
      <c r="A73" s="486" t="inlineStr">
        <is>
          <t xml:space="preserve">      42.01 - Telefonia fixa</t>
        </is>
      </c>
      <c r="B73" s="468" t="n">
        <v>-312</v>
      </c>
      <c r="C73" s="468" t="n">
        <v>-313</v>
      </c>
      <c r="D73" s="468" t="n">
        <v>-314</v>
      </c>
      <c r="E73" s="468" t="n">
        <v>-314</v>
      </c>
      <c r="F73" s="468" t="n">
        <v>-309</v>
      </c>
      <c r="G73" s="468" t="n">
        <v>-307</v>
      </c>
      <c r="H73" s="468" t="n">
        <v>-313</v>
      </c>
      <c r="I73" s="468" t="n">
        <v>-314</v>
      </c>
      <c r="J73" s="468" t="n">
        <v>-316</v>
      </c>
      <c r="K73" s="468" t="n">
        <v>-315</v>
      </c>
      <c r="L73" s="468" t="n">
        <v>-318</v>
      </c>
      <c r="M73" s="468" t="n">
        <v>-325</v>
      </c>
      <c r="N73" s="467" t="n">
        <v>-3777</v>
      </c>
    </row>
    <row r="74" ht="14.25" customHeight="1" thickBot="1">
      <c r="A74" s="486" t="inlineStr">
        <is>
          <t xml:space="preserve">      42.02 - Telefonia celular</t>
        </is>
      </c>
      <c r="B74" s="468" t="n">
        <v>-873</v>
      </c>
      <c r="C74" s="468" t="n">
        <v>-873</v>
      </c>
      <c r="D74" s="468" t="n">
        <v>-905</v>
      </c>
      <c r="E74" s="468" t="n">
        <v>-905</v>
      </c>
      <c r="F74" s="468" t="n">
        <v>-905</v>
      </c>
      <c r="G74" s="468" t="n">
        <v>-905</v>
      </c>
      <c r="H74" s="468" t="n">
        <v>-905</v>
      </c>
      <c r="I74" s="468" t="n">
        <v>-925</v>
      </c>
      <c r="J74" s="468" t="n">
        <v>-944</v>
      </c>
      <c r="K74" s="468" t="n">
        <v>-955</v>
      </c>
      <c r="L74" s="487" t="n">
        <v>0</v>
      </c>
      <c r="M74" s="467" t="n">
        <v>-1923</v>
      </c>
      <c r="N74" s="467" t="n">
        <v>-11023</v>
      </c>
    </row>
    <row r="75" ht="14.25" customHeight="1" thickBot="1">
      <c r="A75" s="486" t="inlineStr">
        <is>
          <t xml:space="preserve">      42.03 - Internet</t>
        </is>
      </c>
      <c r="B75" s="468" t="n">
        <v>-465</v>
      </c>
      <c r="C75" s="468" t="n">
        <v>-389</v>
      </c>
      <c r="D75" s="468" t="n">
        <v>-389</v>
      </c>
      <c r="E75" s="468" t="n">
        <v>-389</v>
      </c>
      <c r="F75" s="468" t="n">
        <v>-389</v>
      </c>
      <c r="G75" s="468" t="n">
        <v>-389</v>
      </c>
      <c r="H75" s="468" t="n">
        <v>-389</v>
      </c>
      <c r="I75" s="468" t="n">
        <v>-389</v>
      </c>
      <c r="J75" s="468" t="n">
        <v>-389</v>
      </c>
      <c r="K75" s="468" t="n">
        <v>-389</v>
      </c>
      <c r="L75" s="468" t="n">
        <v>-389</v>
      </c>
      <c r="M75" s="468" t="n">
        <v>-389</v>
      </c>
      <c r="N75" s="467" t="n">
        <v>-4753</v>
      </c>
    </row>
    <row r="76" ht="14.25" customHeight="1" thickBot="1">
      <c r="A76" s="357" t="inlineStr">
        <is>
          <t>[-] 43 - Serviços de apoio à operação</t>
        </is>
      </c>
      <c r="B76" s="467" t="n">
        <v>-26914</v>
      </c>
      <c r="C76" s="467" t="n">
        <v>-17009</v>
      </c>
      <c r="D76" s="467" t="n">
        <v>-11938</v>
      </c>
      <c r="E76" s="467" t="n">
        <v>-16534</v>
      </c>
      <c r="F76" s="467" t="n">
        <v>-14097</v>
      </c>
      <c r="G76" s="467" t="n">
        <v>-16036</v>
      </c>
      <c r="H76" s="467" t="n">
        <v>-26714</v>
      </c>
      <c r="I76" s="467" t="n">
        <v>-13780</v>
      </c>
      <c r="J76" s="467" t="n">
        <v>-26139</v>
      </c>
      <c r="K76" s="467" t="n">
        <v>-12197</v>
      </c>
      <c r="L76" s="467" t="n">
        <v>-23189</v>
      </c>
      <c r="M76" s="467" t="n">
        <v>-21093</v>
      </c>
      <c r="N76" s="467" t="n">
        <v>-225646</v>
      </c>
    </row>
    <row r="77" ht="14.25" customHeight="1" thickBot="1">
      <c r="A77" s="486" t="inlineStr">
        <is>
          <t xml:space="preserve">      43.01 - Contabilidade</t>
        </is>
      </c>
      <c r="B77" s="467" t="n">
        <v>-2780</v>
      </c>
      <c r="C77" s="467" t="n">
        <v>-2984</v>
      </c>
      <c r="D77" s="487" t="n">
        <v>0</v>
      </c>
      <c r="E77" s="467" t="n">
        <v>-5974</v>
      </c>
      <c r="F77" s="467" t="n">
        <v>-2990</v>
      </c>
      <c r="G77" s="467" t="n">
        <v>-2993</v>
      </c>
      <c r="H77" s="467" t="n">
        <v>-5041</v>
      </c>
      <c r="I77" s="467" t="n">
        <v>-3055</v>
      </c>
      <c r="J77" s="467" t="n">
        <v>-3303</v>
      </c>
      <c r="K77" s="467" t="n">
        <v>-3091</v>
      </c>
      <c r="L77" s="467" t="n">
        <v>-2994</v>
      </c>
      <c r="M77" s="467" t="n">
        <v>-2997</v>
      </c>
      <c r="N77" s="467" t="n">
        <v>-38202</v>
      </c>
    </row>
    <row r="78" ht="14.25" customHeight="1" thickBot="1">
      <c r="A78" s="486" t="inlineStr">
        <is>
          <t xml:space="preserve">      43.02 - Advocacia</t>
        </is>
      </c>
      <c r="B78" s="487" t="n">
        <v>0</v>
      </c>
      <c r="C78" s="487" t="n">
        <v>0</v>
      </c>
      <c r="D78" s="468" t="n">
        <v>-328</v>
      </c>
      <c r="E78" s="487" t="n">
        <v>0</v>
      </c>
      <c r="F78" s="487" t="n">
        <v>0</v>
      </c>
      <c r="G78" s="468" t="n">
        <v>-250</v>
      </c>
      <c r="H78" s="467" t="n">
        <v>-11011</v>
      </c>
      <c r="I78" s="487" t="n">
        <v>0</v>
      </c>
      <c r="J78" s="467" t="n">
        <v>-4692</v>
      </c>
      <c r="K78" s="487" t="n">
        <v>0</v>
      </c>
      <c r="L78" s="487" t="n">
        <v>0</v>
      </c>
      <c r="M78" s="487" t="n">
        <v>0</v>
      </c>
      <c r="N78" s="467" t="n">
        <v>-16281</v>
      </c>
    </row>
    <row r="79" ht="14.25" customHeight="1" thickBot="1">
      <c r="A79" s="486" t="inlineStr">
        <is>
          <t xml:space="preserve">      43.03 - Consultoria</t>
        </is>
      </c>
      <c r="B79" s="467" t="n">
        <v>-6849</v>
      </c>
      <c r="C79" s="467" t="n">
        <v>-7417</v>
      </c>
      <c r="D79" s="467" t="n">
        <v>-6849</v>
      </c>
      <c r="E79" s="467" t="n">
        <v>-5665</v>
      </c>
      <c r="F79" s="467" t="n">
        <v>-5099</v>
      </c>
      <c r="G79" s="467" t="n">
        <v>-5099</v>
      </c>
      <c r="H79" s="467" t="n">
        <v>-5099</v>
      </c>
      <c r="I79" s="467" t="n">
        <v>-5099</v>
      </c>
      <c r="J79" s="467" t="n">
        <v>-5597</v>
      </c>
      <c r="K79" s="467" t="n">
        <v>-5099</v>
      </c>
      <c r="L79" s="467" t="n">
        <v>-5617</v>
      </c>
      <c r="M79" s="467" t="n">
        <v>-5099</v>
      </c>
      <c r="N79" s="467" t="n">
        <v>-68596</v>
      </c>
    </row>
    <row r="80" ht="14.25" customHeight="1" thickBot="1">
      <c r="A80" s="486" t="inlineStr">
        <is>
          <t xml:space="preserve">      43.04 - Treinamento</t>
        </is>
      </c>
      <c r="B80" s="468" t="n">
        <v>-198</v>
      </c>
      <c r="C80" s="487" t="n">
        <v>0</v>
      </c>
      <c r="D80" s="487" t="n">
        <v>0</v>
      </c>
      <c r="E80" s="487" t="n">
        <v>0</v>
      </c>
      <c r="F80" s="468" t="n">
        <v>-350</v>
      </c>
      <c r="G80" s="468" t="n">
        <v>-350</v>
      </c>
      <c r="H80" s="487" t="n">
        <v>0</v>
      </c>
      <c r="I80" s="487" t="n">
        <v>0</v>
      </c>
      <c r="J80" s="487" t="n">
        <v>0</v>
      </c>
      <c r="K80" s="487" t="n">
        <v>0</v>
      </c>
      <c r="L80" s="487" t="n">
        <v>0</v>
      </c>
      <c r="M80" s="487" t="n">
        <v>0</v>
      </c>
      <c r="N80" s="468" t="n">
        <v>-898</v>
      </c>
    </row>
    <row r="81" ht="14.25" customHeight="1" thickBot="1">
      <c r="A81" s="486" t="inlineStr">
        <is>
          <t xml:space="preserve">      43.06 - Segurança</t>
        </is>
      </c>
      <c r="B81" s="467" t="n">
        <v>-1758</v>
      </c>
      <c r="C81" s="468" t="n">
        <v>-850</v>
      </c>
      <c r="D81" s="468" t="n">
        <v>-650</v>
      </c>
      <c r="E81" s="468" t="n">
        <v>-650</v>
      </c>
      <c r="F81" s="468" t="n">
        <v>-650</v>
      </c>
      <c r="G81" s="468" t="n">
        <v>-650</v>
      </c>
      <c r="H81" s="468" t="n">
        <v>-650</v>
      </c>
      <c r="I81" s="468" t="n">
        <v>-650</v>
      </c>
      <c r="J81" s="467" t="n">
        <v>-7334</v>
      </c>
      <c r="K81" s="468" t="n">
        <v>-650</v>
      </c>
      <c r="L81" s="467" t="n">
        <v>-3397</v>
      </c>
      <c r="M81" s="468" t="n">
        <v>-200</v>
      </c>
      <c r="N81" s="467" t="n">
        <v>-18090</v>
      </c>
    </row>
    <row r="82" ht="14.25" customHeight="1" thickBot="1">
      <c r="A82" s="486" t="inlineStr">
        <is>
          <t xml:space="preserve">      43.07 - Suporte em informática</t>
        </is>
      </c>
      <c r="B82" s="467" t="n">
        <v>-3045</v>
      </c>
      <c r="C82" s="468" t="n">
        <v>-809</v>
      </c>
      <c r="D82" s="487" t="n">
        <v>0</v>
      </c>
      <c r="E82" s="487" t="n">
        <v>0</v>
      </c>
      <c r="F82" s="487" t="n">
        <v>0</v>
      </c>
      <c r="G82" s="468" t="n">
        <v>-529</v>
      </c>
      <c r="H82" s="487" t="n">
        <v>0</v>
      </c>
      <c r="I82" s="487" t="n">
        <v>0</v>
      </c>
      <c r="J82" s="487" t="n">
        <v>0</v>
      </c>
      <c r="K82" s="487" t="n">
        <v>0</v>
      </c>
      <c r="L82" s="487" t="n">
        <v>0</v>
      </c>
      <c r="M82" s="487" t="n">
        <v>0</v>
      </c>
      <c r="N82" s="467" t="n">
        <v>-4383</v>
      </c>
    </row>
    <row r="83" ht="14.25" customHeight="1" thickBot="1">
      <c r="A83" s="486" t="inlineStr">
        <is>
          <t xml:space="preserve">      43.08 - Serviços Técnicos Profissionais</t>
        </is>
      </c>
      <c r="B83" s="467" t="n">
        <v>-3156</v>
      </c>
      <c r="C83" s="467" t="n">
        <v>-3275</v>
      </c>
      <c r="D83" s="467" t="n">
        <v>-2075</v>
      </c>
      <c r="E83" s="467" t="n">
        <v>-2645</v>
      </c>
      <c r="F83" s="467" t="n">
        <v>-3325</v>
      </c>
      <c r="G83" s="467" t="n">
        <v>-3325</v>
      </c>
      <c r="H83" s="467" t="n">
        <v>-2385</v>
      </c>
      <c r="I83" s="467" t="n">
        <v>-2075</v>
      </c>
      <c r="J83" s="467" t="n">
        <v>-2546</v>
      </c>
      <c r="K83" s="467" t="n">
        <v>-2075</v>
      </c>
      <c r="L83" s="467" t="n">
        <v>-5714</v>
      </c>
      <c r="M83" s="467" t="n">
        <v>-2072</v>
      </c>
      <c r="N83" s="467" t="n">
        <v>-34669</v>
      </c>
    </row>
    <row r="84" ht="14.25" customHeight="1" thickBot="1">
      <c r="A84" s="486" t="inlineStr">
        <is>
          <t xml:space="preserve">      43.09 - Segurança do trabalho</t>
        </is>
      </c>
      <c r="B84" s="468" t="n">
        <v>-600</v>
      </c>
      <c r="C84" s="487" t="n">
        <v>0</v>
      </c>
      <c r="D84" s="487" t="n">
        <v>0</v>
      </c>
      <c r="E84" s="468" t="n">
        <v>-74</v>
      </c>
      <c r="F84" s="487" t="n">
        <v>0</v>
      </c>
      <c r="G84" s="487" t="n">
        <v>0</v>
      </c>
      <c r="H84" s="468" t="n">
        <v>-850</v>
      </c>
      <c r="I84" s="468" t="n">
        <v>-73</v>
      </c>
      <c r="J84" s="487" t="n">
        <v>0</v>
      </c>
      <c r="K84" s="487" t="n">
        <v>0</v>
      </c>
      <c r="L84" s="467" t="n">
        <v>-3968</v>
      </c>
      <c r="M84" s="467" t="n">
        <v>-1435</v>
      </c>
      <c r="N84" s="467" t="n">
        <v>-7001</v>
      </c>
    </row>
    <row r="85" ht="14.25" customHeight="1" thickBot="1">
      <c r="A85" s="486" t="inlineStr">
        <is>
          <t xml:space="preserve">      43.10 - Softwares de gestão</t>
        </is>
      </c>
      <c r="B85" s="468" t="n">
        <v>-883</v>
      </c>
      <c r="C85" s="468" t="n">
        <v>-886</v>
      </c>
      <c r="D85" s="468" t="n">
        <v>-896</v>
      </c>
      <c r="E85" s="468" t="n">
        <v>-896</v>
      </c>
      <c r="F85" s="468" t="n">
        <v>-896</v>
      </c>
      <c r="G85" s="468" t="n">
        <v>-896</v>
      </c>
      <c r="H85" s="468" t="n">
        <v>-896</v>
      </c>
      <c r="I85" s="468" t="n">
        <v>-896</v>
      </c>
      <c r="J85" s="468" t="n">
        <v>-896</v>
      </c>
      <c r="K85" s="468" t="n">
        <v>-896</v>
      </c>
      <c r="L85" s="468" t="n">
        <v>-906</v>
      </c>
      <c r="M85" s="467" t="n">
        <v>-8684</v>
      </c>
      <c r="N85" s="467" t="n">
        <v>-18532</v>
      </c>
    </row>
    <row r="86" ht="14.25" customHeight="1" thickBot="1">
      <c r="A86" s="486" t="inlineStr">
        <is>
          <t xml:space="preserve">      43.11 - Medicina do Trabalho</t>
        </is>
      </c>
      <c r="B86" s="467" t="n">
        <v>-7366</v>
      </c>
      <c r="C86" s="468" t="n">
        <v>-421</v>
      </c>
      <c r="D86" s="468" t="n">
        <v>-795</v>
      </c>
      <c r="E86" s="468" t="n">
        <v>-310</v>
      </c>
      <c r="F86" s="468" t="n">
        <v>-470</v>
      </c>
      <c r="G86" s="467" t="n">
        <v>-1579</v>
      </c>
      <c r="H86" s="468" t="n">
        <v>-460</v>
      </c>
      <c r="I86" s="467" t="n">
        <v>-1622</v>
      </c>
      <c r="J86" s="467" t="n">
        <v>-1414</v>
      </c>
      <c r="K86" s="487" t="n">
        <v>0</v>
      </c>
      <c r="L86" s="468" t="n">
        <v>-295</v>
      </c>
      <c r="M86" s="468" t="n">
        <v>-290</v>
      </c>
      <c r="N86" s="467" t="n">
        <v>-15024</v>
      </c>
    </row>
    <row r="87" ht="14.25" customHeight="1" thickBot="1">
      <c r="A87" s="486" t="inlineStr">
        <is>
          <t xml:space="preserve">      43.12 - Tarifas</t>
        </is>
      </c>
      <c r="B87" s="468" t="n">
        <v>-276</v>
      </c>
      <c r="C87" s="468" t="n">
        <v>-366</v>
      </c>
      <c r="D87" s="468" t="n">
        <v>-343</v>
      </c>
      <c r="E87" s="468" t="n">
        <v>-318</v>
      </c>
      <c r="F87" s="468" t="n">
        <v>-316</v>
      </c>
      <c r="G87" s="468" t="n">
        <v>-363</v>
      </c>
      <c r="H87" s="468" t="n">
        <v>-320</v>
      </c>
      <c r="I87" s="468" t="n">
        <v>-307</v>
      </c>
      <c r="J87" s="468" t="n">
        <v>-354</v>
      </c>
      <c r="K87" s="468" t="n">
        <v>-385</v>
      </c>
      <c r="L87" s="468" t="n">
        <v>-297</v>
      </c>
      <c r="M87" s="468" t="n">
        <v>-314</v>
      </c>
      <c r="N87" s="467" t="n">
        <v>-3966</v>
      </c>
    </row>
    <row r="88" ht="14.25" customHeight="1" thickBot="1">
      <c r="A88" s="357" t="inlineStr">
        <is>
          <t>[-] 44 - Transporte próprio da Administração</t>
        </is>
      </c>
      <c r="B88" s="487" t="n">
        <v>0</v>
      </c>
      <c r="C88" s="468" t="n">
        <v>-320</v>
      </c>
      <c r="D88" s="487" t="n">
        <v>0</v>
      </c>
      <c r="E88" s="487" t="n">
        <v>0</v>
      </c>
      <c r="F88" s="468" t="n">
        <v>-358</v>
      </c>
      <c r="G88" s="487" t="n">
        <v>0</v>
      </c>
      <c r="H88" s="487" t="n">
        <v>0</v>
      </c>
      <c r="I88" s="487" t="n">
        <v>0</v>
      </c>
      <c r="J88" s="487" t="n">
        <v>0</v>
      </c>
      <c r="K88" s="487" t="n">
        <v>0</v>
      </c>
      <c r="L88" s="487" t="n">
        <v>0</v>
      </c>
      <c r="M88" s="487" t="n">
        <v>0</v>
      </c>
      <c r="N88" s="468" t="n">
        <v>-678</v>
      </c>
    </row>
    <row r="89" ht="14.25" customHeight="1" thickBot="1">
      <c r="A89" s="486" t="inlineStr">
        <is>
          <t xml:space="preserve">      44.01 - Administração - Combustível</t>
        </is>
      </c>
      <c r="B89" s="487" t="n">
        <v>0</v>
      </c>
      <c r="C89" s="468" t="n">
        <v>-320</v>
      </c>
      <c r="D89" s="487" t="n">
        <v>0</v>
      </c>
      <c r="E89" s="487" t="n">
        <v>0</v>
      </c>
      <c r="F89" s="468" t="n">
        <v>-242</v>
      </c>
      <c r="G89" s="487" t="n">
        <v>0</v>
      </c>
      <c r="H89" s="487" t="n">
        <v>0</v>
      </c>
      <c r="I89" s="487" t="n">
        <v>0</v>
      </c>
      <c r="J89" s="487" t="n">
        <v>0</v>
      </c>
      <c r="K89" s="487" t="n">
        <v>0</v>
      </c>
      <c r="L89" s="487" t="n">
        <v>0</v>
      </c>
      <c r="M89" s="487" t="n">
        <v>0</v>
      </c>
      <c r="N89" s="468" t="n">
        <v>-562</v>
      </c>
    </row>
    <row r="90" ht="14.25" customHeight="1" thickBot="1">
      <c r="A90" s="486" t="inlineStr">
        <is>
          <t xml:space="preserve">      44.07 - Administração - Pedágio</t>
        </is>
      </c>
      <c r="B90" s="487" t="n">
        <v>0</v>
      </c>
      <c r="C90" s="487" t="n">
        <v>0</v>
      </c>
      <c r="D90" s="487" t="n">
        <v>0</v>
      </c>
      <c r="E90" s="487" t="n">
        <v>0</v>
      </c>
      <c r="F90" s="468" t="n">
        <v>-115</v>
      </c>
      <c r="G90" s="487" t="n">
        <v>0</v>
      </c>
      <c r="H90" s="487" t="n">
        <v>0</v>
      </c>
      <c r="I90" s="487" t="n">
        <v>0</v>
      </c>
      <c r="J90" s="487" t="n">
        <v>0</v>
      </c>
      <c r="K90" s="487" t="n">
        <v>0</v>
      </c>
      <c r="L90" s="487" t="n">
        <v>0</v>
      </c>
      <c r="M90" s="487" t="n">
        <v>0</v>
      </c>
      <c r="N90" s="468" t="n">
        <v>-115</v>
      </c>
    </row>
    <row r="91" ht="14.25" customHeight="1" thickBot="1">
      <c r="A91" s="357" t="inlineStr">
        <is>
          <t>[-] 45 - Despesas administrativas</t>
        </is>
      </c>
      <c r="B91" s="467" t="n">
        <v>-2436</v>
      </c>
      <c r="C91" s="467" t="n">
        <v>-2806</v>
      </c>
      <c r="D91" s="467" t="n">
        <v>-8679</v>
      </c>
      <c r="E91" s="467" t="n">
        <v>-4743</v>
      </c>
      <c r="F91" s="467" t="n">
        <v>-4308</v>
      </c>
      <c r="G91" s="467" t="n">
        <v>-3080</v>
      </c>
      <c r="H91" s="467" t="n">
        <v>-3430</v>
      </c>
      <c r="I91" s="467" t="n">
        <v>-5684</v>
      </c>
      <c r="J91" s="467" t="n">
        <v>-1843</v>
      </c>
      <c r="K91" s="467" t="n">
        <v>-3561</v>
      </c>
      <c r="L91" s="467" t="n">
        <v>-8094</v>
      </c>
      <c r="M91" s="467" t="n">
        <v>-3053</v>
      </c>
      <c r="N91" s="467" t="n">
        <v>-51722</v>
      </c>
    </row>
    <row r="92" ht="14.25" customHeight="1" thickBot="1">
      <c r="A92" s="486" t="inlineStr">
        <is>
          <t xml:space="preserve">      45.01 - Materiais de escritório</t>
        </is>
      </c>
      <c r="B92" s="468" t="n">
        <v>-68</v>
      </c>
      <c r="C92" s="468" t="n">
        <v>-734</v>
      </c>
      <c r="D92" s="467" t="n">
        <v>-6829</v>
      </c>
      <c r="E92" s="468" t="n">
        <v>-180</v>
      </c>
      <c r="F92" s="468" t="n">
        <v>-148</v>
      </c>
      <c r="G92" s="487" t="n">
        <v>0</v>
      </c>
      <c r="H92" s="468" t="n">
        <v>-6</v>
      </c>
      <c r="I92" s="467" t="n">
        <v>-2249</v>
      </c>
      <c r="J92" s="468" t="n">
        <v>-50</v>
      </c>
      <c r="K92" s="468" t="n">
        <v>-675</v>
      </c>
      <c r="L92" s="468" t="n">
        <v>-74</v>
      </c>
      <c r="M92" s="487" t="n">
        <v>0</v>
      </c>
      <c r="N92" s="467" t="n">
        <v>-11014</v>
      </c>
    </row>
    <row r="93" ht="14.25" customHeight="1" thickBot="1">
      <c r="A93" s="486" t="inlineStr">
        <is>
          <t xml:space="preserve">      45.02 - Materiais de limpeza</t>
        </is>
      </c>
      <c r="B93" s="468" t="n">
        <v>-50</v>
      </c>
      <c r="C93" s="468" t="n">
        <v>-35</v>
      </c>
      <c r="D93" s="487" t="n">
        <v>0</v>
      </c>
      <c r="E93" s="487" t="n">
        <v>0</v>
      </c>
      <c r="F93" s="487" t="n">
        <v>0</v>
      </c>
      <c r="G93" s="468" t="n">
        <v>-146</v>
      </c>
      <c r="H93" s="487" t="n">
        <v>0</v>
      </c>
      <c r="I93" s="487" t="n">
        <v>0</v>
      </c>
      <c r="J93" s="487" t="n">
        <v>0</v>
      </c>
      <c r="K93" s="487" t="n">
        <v>0</v>
      </c>
      <c r="L93" s="487" t="n">
        <v>0</v>
      </c>
      <c r="M93" s="487" t="n">
        <v>0</v>
      </c>
      <c r="N93" s="468" t="n">
        <v>-232</v>
      </c>
    </row>
    <row r="94" ht="14.25" customHeight="1" thickBot="1">
      <c r="A94" s="486" t="inlineStr">
        <is>
          <t xml:space="preserve">      45.03 - Materiais de informática</t>
        </is>
      </c>
      <c r="B94" s="468" t="n">
        <v>-162</v>
      </c>
      <c r="C94" s="487" t="n">
        <v>0</v>
      </c>
      <c r="D94" s="468" t="n">
        <v>-130</v>
      </c>
      <c r="E94" s="487" t="n">
        <v>0</v>
      </c>
      <c r="F94" s="487" t="n">
        <v>0</v>
      </c>
      <c r="G94" s="487" t="n">
        <v>0</v>
      </c>
      <c r="H94" s="487" t="n">
        <v>0</v>
      </c>
      <c r="I94" s="487" t="n">
        <v>0</v>
      </c>
      <c r="J94" s="487" t="n">
        <v>0</v>
      </c>
      <c r="K94" s="487" t="n">
        <v>0</v>
      </c>
      <c r="L94" s="487" t="n">
        <v>0</v>
      </c>
      <c r="M94" s="487" t="n">
        <v>0</v>
      </c>
      <c r="N94" s="468" t="n">
        <v>-292</v>
      </c>
    </row>
    <row r="95" ht="14.25" customHeight="1" thickBot="1">
      <c r="A95" s="486" t="inlineStr">
        <is>
          <t xml:space="preserve">      45.06 - Cartório</t>
        </is>
      </c>
      <c r="B95" s="468" t="n">
        <v>-98</v>
      </c>
      <c r="C95" s="468" t="n">
        <v>-14</v>
      </c>
      <c r="D95" s="487" t="n">
        <v>0</v>
      </c>
      <c r="E95" s="487" t="n">
        <v>0</v>
      </c>
      <c r="F95" s="487" t="n">
        <v>0</v>
      </c>
      <c r="G95" s="468" t="n">
        <v>-135</v>
      </c>
      <c r="H95" s="487" t="n">
        <v>0</v>
      </c>
      <c r="I95" s="487" t="n">
        <v>0</v>
      </c>
      <c r="J95" s="487" t="n">
        <v>0</v>
      </c>
      <c r="K95" s="487" t="n">
        <v>0</v>
      </c>
      <c r="L95" s="487" t="n">
        <v>0</v>
      </c>
      <c r="M95" s="487" t="n">
        <v>0</v>
      </c>
      <c r="N95" s="468" t="n">
        <v>-247</v>
      </c>
    </row>
    <row r="96" ht="14.25" customHeight="1" thickBot="1">
      <c r="A96" s="486" t="inlineStr">
        <is>
          <t xml:space="preserve">      45.07 - Taxas</t>
        </is>
      </c>
      <c r="B96" s="468" t="n">
        <v>-363</v>
      </c>
      <c r="C96" s="468" t="n">
        <v>-385</v>
      </c>
      <c r="D96" s="468" t="n">
        <v>-123</v>
      </c>
      <c r="E96" s="467" t="n">
        <v>-2559</v>
      </c>
      <c r="F96" s="468" t="n">
        <v>-48</v>
      </c>
      <c r="G96" s="468" t="n">
        <v>-291</v>
      </c>
      <c r="H96" s="467" t="n">
        <v>-1498</v>
      </c>
      <c r="I96" s="468" t="n">
        <v>-203</v>
      </c>
      <c r="J96" s="468" t="n">
        <v>-178</v>
      </c>
      <c r="K96" s="468" t="n">
        <v>-334</v>
      </c>
      <c r="L96" s="468" t="n">
        <v>-93</v>
      </c>
      <c r="M96" s="468" t="n">
        <v>-161</v>
      </c>
      <c r="N96" s="467" t="n">
        <v>-6241</v>
      </c>
    </row>
    <row r="97" ht="14.25" customHeight="1" thickBot="1">
      <c r="A97" s="486" t="inlineStr">
        <is>
          <t xml:space="preserve">      45.08 - Outras despesas administrativas</t>
        </is>
      </c>
      <c r="B97" s="468" t="n">
        <v>-491</v>
      </c>
      <c r="C97" s="468" t="n">
        <v>-434</v>
      </c>
      <c r="D97" s="468" t="n">
        <v>-143</v>
      </c>
      <c r="E97" s="468" t="n">
        <v>-743</v>
      </c>
      <c r="F97" s="467" t="n">
        <v>-2024</v>
      </c>
      <c r="G97" s="467" t="n">
        <v>-1248</v>
      </c>
      <c r="H97" s="468" t="n">
        <v>-665</v>
      </c>
      <c r="I97" s="467" t="n">
        <v>-2071</v>
      </c>
      <c r="J97" s="468" t="n">
        <v>-254</v>
      </c>
      <c r="K97" s="467" t="n">
        <v>-1091</v>
      </c>
      <c r="L97" s="467" t="n">
        <v>-6217</v>
      </c>
      <c r="M97" s="468" t="n">
        <v>-498</v>
      </c>
      <c r="N97" s="467" t="n">
        <v>-15885</v>
      </c>
    </row>
    <row r="98" ht="14.25" customHeight="1" thickBot="1">
      <c r="A98" s="486" t="inlineStr">
        <is>
          <t xml:space="preserve">      45.09 - Doações</t>
        </is>
      </c>
      <c r="B98" s="467" t="n">
        <v>-1203</v>
      </c>
      <c r="C98" s="467" t="n">
        <v>-1203</v>
      </c>
      <c r="D98" s="467" t="n">
        <v>-1453</v>
      </c>
      <c r="E98" s="467" t="n">
        <v>-1260</v>
      </c>
      <c r="F98" s="467" t="n">
        <v>-2087</v>
      </c>
      <c r="G98" s="467" t="n">
        <v>-1260</v>
      </c>
      <c r="H98" s="467" t="n">
        <v>-1260</v>
      </c>
      <c r="I98" s="467" t="n">
        <v>-1160</v>
      </c>
      <c r="J98" s="467" t="n">
        <v>-1360</v>
      </c>
      <c r="K98" s="467" t="n">
        <v>-1460</v>
      </c>
      <c r="L98" s="467" t="n">
        <v>-1710</v>
      </c>
      <c r="M98" s="467" t="n">
        <v>-2393</v>
      </c>
      <c r="N98" s="467" t="n">
        <v>-17809</v>
      </c>
    </row>
    <row r="99" ht="14.25" customHeight="1" thickBot="1">
      <c r="A99" s="357" t="inlineStr">
        <is>
          <t>[-] 46 - Manutenção Administrativa</t>
        </is>
      </c>
      <c r="B99" s="487" t="n">
        <v>0</v>
      </c>
      <c r="C99" s="487" t="n">
        <v>0</v>
      </c>
      <c r="D99" s="487" t="n">
        <v>0</v>
      </c>
      <c r="E99" s="487" t="n">
        <v>0</v>
      </c>
      <c r="F99" s="468" t="n">
        <v>-260</v>
      </c>
      <c r="G99" s="487" t="n">
        <v>0</v>
      </c>
      <c r="H99" s="487" t="n">
        <v>0</v>
      </c>
      <c r="I99" s="487" t="n">
        <v>0</v>
      </c>
      <c r="J99" s="487" t="n">
        <v>0</v>
      </c>
      <c r="K99" s="487" t="n">
        <v>0</v>
      </c>
      <c r="L99" s="487" t="n">
        <v>0</v>
      </c>
      <c r="M99" s="487" t="n">
        <v>0</v>
      </c>
      <c r="N99" s="468" t="n">
        <v>-260</v>
      </c>
    </row>
    <row r="100" ht="14.25" customHeight="1" thickBot="1">
      <c r="A100" s="486" t="inlineStr">
        <is>
          <t xml:space="preserve">      46.02 - Manutenção de equipamentos de informática</t>
        </is>
      </c>
      <c r="B100" s="487" t="n">
        <v>0</v>
      </c>
      <c r="C100" s="487" t="n">
        <v>0</v>
      </c>
      <c r="D100" s="487" t="n">
        <v>0</v>
      </c>
      <c r="E100" s="487" t="n">
        <v>0</v>
      </c>
      <c r="F100" s="468" t="n">
        <v>-260</v>
      </c>
      <c r="G100" s="487" t="n">
        <v>0</v>
      </c>
      <c r="H100" s="487" t="n">
        <v>0</v>
      </c>
      <c r="I100" s="487" t="n">
        <v>0</v>
      </c>
      <c r="J100" s="487" t="n">
        <v>0</v>
      </c>
      <c r="K100" s="487" t="n">
        <v>0</v>
      </c>
      <c r="L100" s="487" t="n">
        <v>0</v>
      </c>
      <c r="M100" s="487" t="n">
        <v>0</v>
      </c>
      <c r="N100" s="468" t="n">
        <v>-260</v>
      </c>
    </row>
    <row r="101" ht="14.25" customHeight="1" thickBot="1">
      <c r="A101" s="357" t="inlineStr">
        <is>
          <t>[-] 47 - Impostos</t>
        </is>
      </c>
      <c r="B101" s="487" t="n">
        <v>0</v>
      </c>
      <c r="C101" s="487" t="n">
        <v>0</v>
      </c>
      <c r="D101" s="467" t="n">
        <v>-1149</v>
      </c>
      <c r="E101" s="467" t="n">
        <v>-1646</v>
      </c>
      <c r="F101" s="467" t="n">
        <v>-1383</v>
      </c>
      <c r="G101" s="467" t="n">
        <v>-1383</v>
      </c>
      <c r="H101" s="467" t="n">
        <v>-1383</v>
      </c>
      <c r="I101" s="467" t="n">
        <v>-1383</v>
      </c>
      <c r="J101" s="467" t="n">
        <v>-1383</v>
      </c>
      <c r="K101" s="467" t="n">
        <v>-1383</v>
      </c>
      <c r="L101" s="467" t="n">
        <v>-1383</v>
      </c>
      <c r="M101" s="467" t="n">
        <v>-1383</v>
      </c>
      <c r="N101" s="467" t="n">
        <v>-13862</v>
      </c>
    </row>
    <row r="102" ht="14.25" customHeight="1" thickBot="1">
      <c r="A102" s="486" t="inlineStr">
        <is>
          <t xml:space="preserve">      47.01 - IPTU</t>
        </is>
      </c>
      <c r="B102" s="487" t="n">
        <v>0</v>
      </c>
      <c r="C102" s="487" t="n">
        <v>0</v>
      </c>
      <c r="D102" s="467" t="n">
        <v>-1149</v>
      </c>
      <c r="E102" s="467" t="n">
        <v>-1646</v>
      </c>
      <c r="F102" s="467" t="n">
        <v>-1383</v>
      </c>
      <c r="G102" s="467" t="n">
        <v>-1383</v>
      </c>
      <c r="H102" s="467" t="n">
        <v>-1383</v>
      </c>
      <c r="I102" s="467" t="n">
        <v>-1383</v>
      </c>
      <c r="J102" s="467" t="n">
        <v>-1383</v>
      </c>
      <c r="K102" s="467" t="n">
        <v>-1383</v>
      </c>
      <c r="L102" s="467" t="n">
        <v>-1383</v>
      </c>
      <c r="M102" s="467" t="n">
        <v>-1383</v>
      </c>
      <c r="N102" s="467" t="n">
        <v>-13862</v>
      </c>
    </row>
    <row r="103" ht="14.25" customHeight="1" thickBot="1">
      <c r="A103" s="483" t="inlineStr">
        <is>
          <t>Despesas Operacionais | Vendas e Comercialização</t>
        </is>
      </c>
      <c r="B103" s="225" t="n">
        <v>-15373</v>
      </c>
      <c r="C103" s="225" t="n">
        <v>-12098</v>
      </c>
      <c r="D103" s="225" t="n">
        <v>-14635</v>
      </c>
      <c r="E103" s="225" t="n">
        <v>-12878</v>
      </c>
      <c r="F103" s="225" t="n">
        <v>-16361</v>
      </c>
      <c r="G103" s="225" t="n">
        <v>-17510</v>
      </c>
      <c r="H103" s="225" t="n">
        <v>-18651</v>
      </c>
      <c r="I103" s="225" t="n">
        <v>-28713</v>
      </c>
      <c r="J103" s="225" t="n">
        <v>-24245</v>
      </c>
      <c r="K103" s="225" t="n">
        <v>-21447</v>
      </c>
      <c r="L103" s="225" t="n">
        <v>-22857</v>
      </c>
      <c r="M103" s="225" t="n">
        <v>-26230</v>
      </c>
      <c r="N103" s="225" t="n">
        <v>-231004</v>
      </c>
    </row>
    <row r="104" ht="14.25" customHeight="1" thickBot="1">
      <c r="A104" s="357" t="inlineStr">
        <is>
          <t>[-] 36 - Despesas com Pessoal - Comercial</t>
        </is>
      </c>
      <c r="B104" s="467" t="n">
        <v>-9523</v>
      </c>
      <c r="C104" s="467" t="n">
        <v>-6516</v>
      </c>
      <c r="D104" s="467" t="n">
        <v>-10272</v>
      </c>
      <c r="E104" s="467" t="n">
        <v>-9177</v>
      </c>
      <c r="F104" s="467" t="n">
        <v>-10464</v>
      </c>
      <c r="G104" s="467" t="n">
        <v>-12169</v>
      </c>
      <c r="H104" s="467" t="n">
        <v>-11262</v>
      </c>
      <c r="I104" s="467" t="n">
        <v>-13520</v>
      </c>
      <c r="J104" s="467" t="n">
        <v>-9799</v>
      </c>
      <c r="K104" s="467" t="n">
        <v>-10781</v>
      </c>
      <c r="L104" s="467" t="n">
        <v>-10200</v>
      </c>
      <c r="M104" s="467" t="n">
        <v>-14876</v>
      </c>
      <c r="N104" s="467" t="n">
        <v>-128565</v>
      </c>
    </row>
    <row r="105" ht="14.25" customHeight="1" thickBot="1">
      <c r="A105" s="486" t="inlineStr">
        <is>
          <t xml:space="preserve">      36.01 - Comercial - Salário líquido</t>
        </is>
      </c>
      <c r="B105" s="467" t="n">
        <v>-5635</v>
      </c>
      <c r="C105" s="467" t="n">
        <v>-2154</v>
      </c>
      <c r="D105" s="467" t="n">
        <v>-6162</v>
      </c>
      <c r="E105" s="467" t="n">
        <v>-5934</v>
      </c>
      <c r="F105" s="467" t="n">
        <v>-5934</v>
      </c>
      <c r="G105" s="467" t="n">
        <v>-5934</v>
      </c>
      <c r="H105" s="467" t="n">
        <v>-4439</v>
      </c>
      <c r="I105" s="467" t="n">
        <v>-9866</v>
      </c>
      <c r="J105" s="467" t="n">
        <v>-6135</v>
      </c>
      <c r="K105" s="467" t="n">
        <v>-5933</v>
      </c>
      <c r="L105" s="467" t="n">
        <v>-5933</v>
      </c>
      <c r="M105" s="467" t="n">
        <v>-6135</v>
      </c>
      <c r="N105" s="467" t="n">
        <v>-70198</v>
      </c>
    </row>
    <row r="106" ht="14.25" customHeight="1" thickBot="1">
      <c r="A106" s="486" t="inlineStr">
        <is>
          <t xml:space="preserve">      36.02 - Comercial - 13o salário</t>
        </is>
      </c>
      <c r="B106" s="487" t="n">
        <v>0</v>
      </c>
      <c r="C106" s="487" t="n">
        <v>0</v>
      </c>
      <c r="D106" s="487" t="n">
        <v>0</v>
      </c>
      <c r="E106" s="487" t="n">
        <v>0</v>
      </c>
      <c r="F106" s="487" t="n">
        <v>0</v>
      </c>
      <c r="G106" s="487" t="n">
        <v>0</v>
      </c>
      <c r="H106" s="487" t="n">
        <v>0</v>
      </c>
      <c r="I106" s="487" t="n">
        <v>0</v>
      </c>
      <c r="J106" s="487" t="n">
        <v>0</v>
      </c>
      <c r="K106" s="468" t="n">
        <v>-543</v>
      </c>
      <c r="L106" s="468" t="n">
        <v>-543</v>
      </c>
      <c r="M106" s="467" t="n">
        <v>-4619</v>
      </c>
      <c r="N106" s="467" t="n">
        <v>-5706</v>
      </c>
    </row>
    <row r="107" ht="14.25" customHeight="1" thickBot="1">
      <c r="A107" s="486" t="inlineStr">
        <is>
          <t xml:space="preserve">      36.03 - Comercial - Férias</t>
        </is>
      </c>
      <c r="B107" s="487" t="n">
        <v>0</v>
      </c>
      <c r="C107" s="487" t="n">
        <v>0</v>
      </c>
      <c r="D107" s="487" t="n">
        <v>0</v>
      </c>
      <c r="E107" s="487" t="n">
        <v>0</v>
      </c>
      <c r="F107" s="487" t="n">
        <v>0</v>
      </c>
      <c r="G107" s="467" t="n">
        <v>-2656</v>
      </c>
      <c r="H107" s="467" t="n">
        <v>-3683</v>
      </c>
      <c r="I107" s="487" t="n">
        <v>0</v>
      </c>
      <c r="J107" s="487" t="n">
        <v>0</v>
      </c>
      <c r="K107" s="487" t="n">
        <v>0</v>
      </c>
      <c r="L107" s="487" t="n">
        <v>0</v>
      </c>
      <c r="M107" s="487" t="n">
        <v>0</v>
      </c>
      <c r="N107" s="467" t="n">
        <v>-6340</v>
      </c>
    </row>
    <row r="108" ht="14.25" customHeight="1" thickBot="1">
      <c r="A108" s="486" t="inlineStr">
        <is>
          <t xml:space="preserve">      36.06 - Comercial - INSS</t>
        </is>
      </c>
      <c r="B108" s="468" t="n">
        <v>-165</v>
      </c>
      <c r="C108" s="468" t="n">
        <v>-591</v>
      </c>
      <c r="D108" s="468" t="n">
        <v>-172</v>
      </c>
      <c r="E108" s="468" t="n">
        <v>-172</v>
      </c>
      <c r="F108" s="468" t="n">
        <v>-172</v>
      </c>
      <c r="G108" s="468" t="n">
        <v>-172</v>
      </c>
      <c r="H108" s="487" t="n">
        <v>0</v>
      </c>
      <c r="I108" s="468" t="n">
        <v>-640</v>
      </c>
      <c r="J108" s="468" t="n">
        <v>-646</v>
      </c>
      <c r="K108" s="468" t="n">
        <v>-172</v>
      </c>
      <c r="L108" s="468" t="n">
        <v>-172</v>
      </c>
      <c r="M108" s="468" t="n">
        <v>-877</v>
      </c>
      <c r="N108" s="467" t="n">
        <v>-3957</v>
      </c>
    </row>
    <row r="109" ht="14.25" customHeight="1" thickBot="1">
      <c r="A109" s="486" t="inlineStr">
        <is>
          <t xml:space="preserve">      36.07 - Comercial - FGTS</t>
        </is>
      </c>
      <c r="B109" s="468" t="n">
        <v>-504</v>
      </c>
      <c r="C109" s="468" t="n">
        <v>-228</v>
      </c>
      <c r="D109" s="468" t="n">
        <v>-529</v>
      </c>
      <c r="E109" s="468" t="n">
        <v>-529</v>
      </c>
      <c r="F109" s="468" t="n">
        <v>-529</v>
      </c>
      <c r="G109" s="468" t="n">
        <v>-529</v>
      </c>
      <c r="H109" s="468" t="n">
        <v>-473</v>
      </c>
      <c r="I109" s="468" t="n">
        <v>-175</v>
      </c>
      <c r="J109" s="468" t="n">
        <v>-173</v>
      </c>
      <c r="K109" s="468" t="n">
        <v>-647</v>
      </c>
      <c r="L109" s="468" t="n">
        <v>-647</v>
      </c>
      <c r="M109" s="468" t="n">
        <v>-173</v>
      </c>
      <c r="N109" s="467" t="n">
        <v>-5141</v>
      </c>
    </row>
    <row r="110" ht="14.25" customHeight="1" thickBot="1">
      <c r="A110" s="486" t="inlineStr">
        <is>
          <t xml:space="preserve">      36.09 - Comercial - Vale refeição</t>
        </is>
      </c>
      <c r="B110" s="468" t="n">
        <v>-550</v>
      </c>
      <c r="C110" s="468" t="n">
        <v>-635</v>
      </c>
      <c r="D110" s="468" t="n">
        <v>-550</v>
      </c>
      <c r="E110" s="468" t="n">
        <v>-529</v>
      </c>
      <c r="F110" s="468" t="n">
        <v>-588</v>
      </c>
      <c r="G110" s="468" t="n">
        <v>-388</v>
      </c>
      <c r="H110" s="468" t="n">
        <v>-407</v>
      </c>
      <c r="I110" s="468" t="n">
        <v>-579</v>
      </c>
      <c r="J110" s="468" t="n">
        <v>-340</v>
      </c>
      <c r="K110" s="468" t="n">
        <v>-479</v>
      </c>
      <c r="L110" s="468" t="n">
        <v>-496</v>
      </c>
      <c r="M110" s="468" t="n">
        <v>-520</v>
      </c>
      <c r="N110" s="467" t="n">
        <v>-6066</v>
      </c>
    </row>
    <row r="111" ht="14.25" customHeight="1" thickBot="1">
      <c r="A111" s="486" t="inlineStr">
        <is>
          <t xml:space="preserve">      36.12 - Comercial - Plano de saúde</t>
        </is>
      </c>
      <c r="B111" s="467" t="n">
        <v>-1332</v>
      </c>
      <c r="C111" s="467" t="n">
        <v>-1334</v>
      </c>
      <c r="D111" s="467" t="n">
        <v>-1309</v>
      </c>
      <c r="E111" s="467" t="n">
        <v>-1334</v>
      </c>
      <c r="F111" s="467" t="n">
        <v>-1371</v>
      </c>
      <c r="G111" s="467" t="n">
        <v>-1489</v>
      </c>
      <c r="H111" s="467" t="n">
        <v>-1388</v>
      </c>
      <c r="I111" s="467" t="n">
        <v>-1388</v>
      </c>
      <c r="J111" s="467" t="n">
        <v>-1388</v>
      </c>
      <c r="K111" s="467" t="n">
        <v>-1439</v>
      </c>
      <c r="L111" s="467" t="n">
        <v>-1537</v>
      </c>
      <c r="M111" s="467" t="n">
        <v>-1417</v>
      </c>
      <c r="N111" s="467" t="n">
        <v>-16734</v>
      </c>
    </row>
    <row r="112" ht="14.25" customHeight="1" thickBot="1">
      <c r="A112" s="486" t="inlineStr">
        <is>
          <t xml:space="preserve">      36.13 - Comercial - Seguro de vida</t>
        </is>
      </c>
      <c r="B112" s="468" t="n">
        <v>-507</v>
      </c>
      <c r="C112" s="468" t="n">
        <v>-507</v>
      </c>
      <c r="D112" s="468" t="n">
        <v>-507</v>
      </c>
      <c r="E112" s="468" t="n">
        <v>-507</v>
      </c>
      <c r="F112" s="468" t="n">
        <v>-507</v>
      </c>
      <c r="G112" s="468" t="n">
        <v>-582</v>
      </c>
      <c r="H112" s="487" t="n">
        <v>0</v>
      </c>
      <c r="I112" s="487" t="n">
        <v>0</v>
      </c>
      <c r="J112" s="487" t="n">
        <v>0</v>
      </c>
      <c r="K112" s="487" t="n">
        <v>0</v>
      </c>
      <c r="L112" s="487" t="n">
        <v>0</v>
      </c>
      <c r="M112" s="487" t="n">
        <v>0</v>
      </c>
      <c r="N112" s="467" t="n">
        <v>-3121</v>
      </c>
    </row>
    <row r="113" ht="14.25" customHeight="1" thickBot="1">
      <c r="A113" s="486" t="inlineStr">
        <is>
          <t xml:space="preserve">      36.16 - Comercial - Estadia</t>
        </is>
      </c>
      <c r="B113" s="487" t="n">
        <v>0</v>
      </c>
      <c r="C113" s="468" t="n">
        <v>-195</v>
      </c>
      <c r="D113" s="468" t="n">
        <v>-170</v>
      </c>
      <c r="E113" s="468" t="n">
        <v>-170</v>
      </c>
      <c r="F113" s="468" t="n">
        <v>-491</v>
      </c>
      <c r="G113" s="468" t="n">
        <v>-416</v>
      </c>
      <c r="H113" s="487" t="n">
        <v>0</v>
      </c>
      <c r="I113" s="487" t="n">
        <v>0</v>
      </c>
      <c r="J113" s="468" t="n">
        <v>-244</v>
      </c>
      <c r="K113" s="487" t="n">
        <v>0</v>
      </c>
      <c r="L113" s="487" t="n">
        <v>0</v>
      </c>
      <c r="M113" s="468" t="n">
        <v>-262</v>
      </c>
      <c r="N113" s="467" t="n">
        <v>-1950</v>
      </c>
    </row>
    <row r="114" ht="14.25" customHeight="1" thickBot="1">
      <c r="A114" s="486" t="inlineStr">
        <is>
          <t xml:space="preserve">      36.17 - Comercial - Adiantamento de Salário</t>
        </is>
      </c>
      <c r="B114" s="468" t="n">
        <v>-828</v>
      </c>
      <c r="C114" s="468" t="n">
        <v>-869</v>
      </c>
      <c r="D114" s="468" t="n">
        <v>-869</v>
      </c>
      <c r="E114" s="487" t="n">
        <v>0</v>
      </c>
      <c r="F114" s="468" t="n">
        <v>-869</v>
      </c>
      <c r="G114" s="487" t="n">
        <v>0</v>
      </c>
      <c r="H114" s="468" t="n">
        <v>-869</v>
      </c>
      <c r="I114" s="468" t="n">
        <v>-869</v>
      </c>
      <c r="J114" s="468" t="n">
        <v>-869</v>
      </c>
      <c r="K114" s="467" t="n">
        <v>-1565</v>
      </c>
      <c r="L114" s="468" t="n">
        <v>-869</v>
      </c>
      <c r="M114" s="468" t="n">
        <v>-869</v>
      </c>
      <c r="N114" s="467" t="n">
        <v>-9348</v>
      </c>
    </row>
    <row r="115" ht="14.25" customHeight="1" thickBot="1">
      <c r="A115" s="357" t="inlineStr">
        <is>
          <t>[-] 37 - Despesas com Transporte - Comercial</t>
        </is>
      </c>
      <c r="B115" s="467" t="n">
        <v>-2719</v>
      </c>
      <c r="C115" s="467" t="n">
        <v>-1481</v>
      </c>
      <c r="D115" s="468" t="n">
        <v>-881</v>
      </c>
      <c r="E115" s="468" t="n">
        <v>-707</v>
      </c>
      <c r="F115" s="467" t="n">
        <v>-1545</v>
      </c>
      <c r="G115" s="467" t="n">
        <v>-1060</v>
      </c>
      <c r="H115" s="467" t="n">
        <v>-1442</v>
      </c>
      <c r="I115" s="467" t="n">
        <v>-1432</v>
      </c>
      <c r="J115" s="467" t="n">
        <v>-5273</v>
      </c>
      <c r="K115" s="467" t="n">
        <v>-1486</v>
      </c>
      <c r="L115" s="467" t="n">
        <v>-1455</v>
      </c>
      <c r="M115" s="467" t="n">
        <v>-1413</v>
      </c>
      <c r="N115" s="467" t="n">
        <v>-20901</v>
      </c>
    </row>
    <row r="116" ht="14.25" customHeight="1" thickBot="1">
      <c r="A116" s="486" t="inlineStr">
        <is>
          <t xml:space="preserve">      37.01 - Comercial - Combustível</t>
        </is>
      </c>
      <c r="B116" s="468" t="n">
        <v>-596</v>
      </c>
      <c r="C116" s="467" t="n">
        <v>-1442</v>
      </c>
      <c r="D116" s="468" t="n">
        <v>-711</v>
      </c>
      <c r="E116" s="468" t="n">
        <v>-672</v>
      </c>
      <c r="F116" s="468" t="n">
        <v>-813</v>
      </c>
      <c r="G116" s="467" t="n">
        <v>-1019</v>
      </c>
      <c r="H116" s="468" t="n">
        <v>-828</v>
      </c>
      <c r="I116" s="468" t="n">
        <v>-818</v>
      </c>
      <c r="J116" s="468" t="n">
        <v>-698</v>
      </c>
      <c r="K116" s="468" t="n">
        <v>-877</v>
      </c>
      <c r="L116" s="468" t="n">
        <v>-857</v>
      </c>
      <c r="M116" s="468" t="n">
        <v>-808</v>
      </c>
      <c r="N116" s="467" t="n">
        <v>-10143</v>
      </c>
    </row>
    <row r="117" ht="14.25" customHeight="1" thickBot="1">
      <c r="A117" s="486" t="inlineStr">
        <is>
          <t xml:space="preserve">      37.02 - Comercial -Manutenção</t>
        </is>
      </c>
      <c r="B117" s="468" t="n">
        <v>-400</v>
      </c>
      <c r="C117" s="487" t="n">
        <v>0</v>
      </c>
      <c r="D117" s="468" t="n">
        <v>-120</v>
      </c>
      <c r="E117" s="487" t="n">
        <v>0</v>
      </c>
      <c r="F117" s="468" t="n">
        <v>-698</v>
      </c>
      <c r="G117" s="487" t="n">
        <v>0</v>
      </c>
      <c r="H117" s="487" t="n">
        <v>0</v>
      </c>
      <c r="I117" s="487" t="n">
        <v>0</v>
      </c>
      <c r="J117" s="467" t="n">
        <v>-2060</v>
      </c>
      <c r="K117" s="487" t="n">
        <v>0</v>
      </c>
      <c r="L117" s="487" t="n">
        <v>0</v>
      </c>
      <c r="M117" s="487" t="n">
        <v>0</v>
      </c>
      <c r="N117" s="467" t="n">
        <v>-3278</v>
      </c>
    </row>
    <row r="118" ht="14.25" customHeight="1" thickBot="1">
      <c r="A118" s="486" t="inlineStr">
        <is>
          <t xml:space="preserve">      37.03 - Comercial -IPVA</t>
        </is>
      </c>
      <c r="B118" s="467" t="n">
        <v>-1526</v>
      </c>
      <c r="C118" s="487" t="n">
        <v>0</v>
      </c>
      <c r="D118" s="487" t="n">
        <v>0</v>
      </c>
      <c r="E118" s="487" t="n">
        <v>0</v>
      </c>
      <c r="F118" s="487" t="n">
        <v>0</v>
      </c>
      <c r="G118" s="487" t="n">
        <v>0</v>
      </c>
      <c r="H118" s="487" t="n">
        <v>0</v>
      </c>
      <c r="I118" s="487" t="n">
        <v>0</v>
      </c>
      <c r="J118" s="487" t="n">
        <v>0</v>
      </c>
      <c r="K118" s="487" t="n">
        <v>0</v>
      </c>
      <c r="L118" s="487" t="n">
        <v>0</v>
      </c>
      <c r="M118" s="487" t="n">
        <v>0</v>
      </c>
      <c r="N118" s="467" t="n">
        <v>-1526</v>
      </c>
    </row>
    <row r="119" ht="14.25" customHeight="1" thickBot="1">
      <c r="A119" s="486" t="inlineStr">
        <is>
          <t xml:space="preserve">      37.04 - Comercial -Seguro</t>
        </is>
      </c>
      <c r="B119" s="487" t="n">
        <v>0</v>
      </c>
      <c r="C119" s="487" t="n">
        <v>0</v>
      </c>
      <c r="D119" s="487" t="n">
        <v>0</v>
      </c>
      <c r="E119" s="487" t="n">
        <v>0</v>
      </c>
      <c r="F119" s="487" t="n">
        <v>0</v>
      </c>
      <c r="G119" s="487" t="n">
        <v>0</v>
      </c>
      <c r="H119" s="468" t="n">
        <v>-582</v>
      </c>
      <c r="I119" s="468" t="n">
        <v>-582</v>
      </c>
      <c r="J119" s="467" t="n">
        <v>-2493</v>
      </c>
      <c r="K119" s="468" t="n">
        <v>-582</v>
      </c>
      <c r="L119" s="468" t="n">
        <v>-582</v>
      </c>
      <c r="M119" s="468" t="n">
        <v>-582</v>
      </c>
      <c r="N119" s="467" t="n">
        <v>-5404</v>
      </c>
    </row>
    <row r="120" ht="14.25" customHeight="1" thickBot="1">
      <c r="A120" s="486" t="inlineStr">
        <is>
          <t xml:space="preserve">      37.05 - Comercial -Estacionamento</t>
        </is>
      </c>
      <c r="B120" s="468" t="n">
        <v>-29</v>
      </c>
      <c r="C120" s="468" t="n">
        <v>-39</v>
      </c>
      <c r="D120" s="468" t="n">
        <v>-50</v>
      </c>
      <c r="E120" s="468" t="n">
        <v>-35</v>
      </c>
      <c r="F120" s="468" t="n">
        <v>-33</v>
      </c>
      <c r="G120" s="468" t="n">
        <v>-41</v>
      </c>
      <c r="H120" s="468" t="n">
        <v>-31</v>
      </c>
      <c r="I120" s="468" t="n">
        <v>-31</v>
      </c>
      <c r="J120" s="468" t="n">
        <v>-21</v>
      </c>
      <c r="K120" s="468" t="n">
        <v>-27</v>
      </c>
      <c r="L120" s="468" t="n">
        <v>-15</v>
      </c>
      <c r="M120" s="468" t="n">
        <v>-23</v>
      </c>
      <c r="N120" s="468" t="n">
        <v>-379</v>
      </c>
    </row>
    <row r="121" ht="14.25" customHeight="1" thickBot="1">
      <c r="A121" s="486" t="inlineStr">
        <is>
          <t xml:space="preserve">      37.08 - Comercial-Licencimento</t>
        </is>
      </c>
      <c r="B121" s="468" t="n">
        <v>-167</v>
      </c>
      <c r="C121" s="487" t="n">
        <v>0</v>
      </c>
      <c r="D121" s="487" t="n">
        <v>0</v>
      </c>
      <c r="E121" s="487" t="n">
        <v>0</v>
      </c>
      <c r="F121" s="487" t="n">
        <v>0</v>
      </c>
      <c r="G121" s="487" t="n">
        <v>0</v>
      </c>
      <c r="H121" s="487" t="n">
        <v>0</v>
      </c>
      <c r="I121" s="487" t="n">
        <v>0</v>
      </c>
      <c r="J121" s="487" t="n">
        <v>0</v>
      </c>
      <c r="K121" s="487" t="n">
        <v>0</v>
      </c>
      <c r="L121" s="487" t="n">
        <v>0</v>
      </c>
      <c r="M121" s="487" t="n">
        <v>0</v>
      </c>
      <c r="N121" s="468" t="n">
        <v>-167</v>
      </c>
    </row>
    <row r="122" ht="14.25" customHeight="1" thickBot="1">
      <c r="A122" s="357" t="inlineStr">
        <is>
          <t>[-] 38 - Marketing e vendas</t>
        </is>
      </c>
      <c r="B122" s="467" t="n">
        <v>-3130</v>
      </c>
      <c r="C122" s="467" t="n">
        <v>-4100</v>
      </c>
      <c r="D122" s="467" t="n">
        <v>-3482</v>
      </c>
      <c r="E122" s="467" t="n">
        <v>-2992</v>
      </c>
      <c r="F122" s="467" t="n">
        <v>-4351</v>
      </c>
      <c r="G122" s="467" t="n">
        <v>-4280</v>
      </c>
      <c r="H122" s="467" t="n">
        <v>-5946</v>
      </c>
      <c r="I122" s="467" t="n">
        <v>-13760</v>
      </c>
      <c r="J122" s="467" t="n">
        <v>-9172</v>
      </c>
      <c r="K122" s="467" t="n">
        <v>-9179</v>
      </c>
      <c r="L122" s="467" t="n">
        <v>-11201</v>
      </c>
      <c r="M122" s="467" t="n">
        <v>-9940</v>
      </c>
      <c r="N122" s="467" t="n">
        <v>-81538</v>
      </c>
    </row>
    <row r="123" ht="14.25" customHeight="1" thickBot="1">
      <c r="A123" s="486" t="inlineStr">
        <is>
          <t xml:space="preserve">      38.01 - Desenvolvimento e manutenção do site</t>
        </is>
      </c>
      <c r="B123" s="487" t="n">
        <v>0</v>
      </c>
      <c r="C123" s="487" t="n">
        <v>0</v>
      </c>
      <c r="D123" s="487" t="n">
        <v>0</v>
      </c>
      <c r="E123" s="487" t="n">
        <v>0</v>
      </c>
      <c r="F123" s="468" t="n">
        <v>-8</v>
      </c>
      <c r="G123" s="487" t="n">
        <v>0</v>
      </c>
      <c r="H123" s="487" t="n">
        <v>0</v>
      </c>
      <c r="I123" s="467" t="n">
        <v>-1268</v>
      </c>
      <c r="J123" s="487" t="n">
        <v>0</v>
      </c>
      <c r="K123" s="487" t="n">
        <v>0</v>
      </c>
      <c r="L123" s="487" t="n">
        <v>0</v>
      </c>
      <c r="M123" s="487" t="n">
        <v>0</v>
      </c>
      <c r="N123" s="467" t="n">
        <v>-1277</v>
      </c>
    </row>
    <row r="124" ht="14.25" customHeight="1" thickBot="1">
      <c r="A124" s="486" t="inlineStr">
        <is>
          <t xml:space="preserve">      38.02 - Mídias Sociais</t>
        </is>
      </c>
      <c r="B124" s="468" t="n">
        <v>-600</v>
      </c>
      <c r="C124" s="468" t="n">
        <v>-600</v>
      </c>
      <c r="D124" s="487" t="n">
        <v>0</v>
      </c>
      <c r="E124" s="468" t="n">
        <v>-500</v>
      </c>
      <c r="F124" s="487" t="n">
        <v>0</v>
      </c>
      <c r="G124" s="487" t="n">
        <v>0</v>
      </c>
      <c r="H124" s="487" t="n">
        <v>0</v>
      </c>
      <c r="I124" s="468" t="n">
        <v>-688</v>
      </c>
      <c r="J124" s="467" t="n">
        <v>-3245</v>
      </c>
      <c r="K124" s="467" t="n">
        <v>-2299</v>
      </c>
      <c r="L124" s="467" t="n">
        <v>-1845</v>
      </c>
      <c r="M124" s="467" t="n">
        <v>-1150</v>
      </c>
      <c r="N124" s="467" t="n">
        <v>-10929</v>
      </c>
    </row>
    <row r="125" ht="14.25" customHeight="1" thickBot="1">
      <c r="A125" s="486" t="inlineStr">
        <is>
          <t xml:space="preserve">      38.04 - Brindes corporativos</t>
        </is>
      </c>
      <c r="B125" s="487" t="n">
        <v>0</v>
      </c>
      <c r="C125" s="468" t="n">
        <v>-970</v>
      </c>
      <c r="D125" s="468" t="n">
        <v>-350</v>
      </c>
      <c r="E125" s="487" t="n">
        <v>0</v>
      </c>
      <c r="F125" s="487" t="n">
        <v>0</v>
      </c>
      <c r="G125" s="487" t="n">
        <v>0</v>
      </c>
      <c r="H125" s="467" t="n">
        <v>-2321</v>
      </c>
      <c r="I125" s="467" t="n">
        <v>-2913</v>
      </c>
      <c r="J125" s="487" t="n">
        <v>0</v>
      </c>
      <c r="K125" s="487" t="n">
        <v>0</v>
      </c>
      <c r="L125" s="467" t="n">
        <v>-3063</v>
      </c>
      <c r="M125" s="467" t="n">
        <v>-1303</v>
      </c>
      <c r="N125" s="467" t="n">
        <v>-10920</v>
      </c>
    </row>
    <row r="126" ht="14.25" customHeight="1" thickBot="1">
      <c r="A126" s="486" t="inlineStr">
        <is>
          <t xml:space="preserve">      38.05 - Participação em eventos</t>
        </is>
      </c>
      <c r="B126" s="487" t="n">
        <v>0</v>
      </c>
      <c r="C126" s="487" t="n">
        <v>0</v>
      </c>
      <c r="D126" s="487" t="n">
        <v>0</v>
      </c>
      <c r="E126" s="487" t="n">
        <v>0</v>
      </c>
      <c r="F126" s="468" t="n">
        <v>-850</v>
      </c>
      <c r="G126" s="467" t="n">
        <v>-1000</v>
      </c>
      <c r="H126" s="468" t="n">
        <v>-200</v>
      </c>
      <c r="I126" s="467" t="n">
        <v>-1710</v>
      </c>
      <c r="J126" s="467" t="n">
        <v>-1231</v>
      </c>
      <c r="K126" s="467" t="n">
        <v>-2000</v>
      </c>
      <c r="L126" s="467" t="n">
        <v>-1813</v>
      </c>
      <c r="M126" s="467" t="n">
        <v>-1000</v>
      </c>
      <c r="N126" s="467" t="n">
        <v>-9804</v>
      </c>
    </row>
    <row r="127" ht="14.25" customHeight="1" thickBot="1">
      <c r="A127" s="486" t="inlineStr">
        <is>
          <t xml:space="preserve">      38.06 - Gráfica</t>
        </is>
      </c>
      <c r="B127" s="487" t="n">
        <v>0</v>
      </c>
      <c r="C127" s="487" t="n">
        <v>0</v>
      </c>
      <c r="D127" s="487" t="n">
        <v>0</v>
      </c>
      <c r="E127" s="487" t="n">
        <v>0</v>
      </c>
      <c r="F127" s="487" t="n">
        <v>0</v>
      </c>
      <c r="G127" s="487" t="n">
        <v>0</v>
      </c>
      <c r="H127" s="468" t="n">
        <v>-245</v>
      </c>
      <c r="I127" s="487" t="n">
        <v>0</v>
      </c>
      <c r="J127" s="468" t="n">
        <v>-175</v>
      </c>
      <c r="K127" s="487" t="n">
        <v>0</v>
      </c>
      <c r="L127" s="468" t="n">
        <v>-200</v>
      </c>
      <c r="M127" s="467" t="n">
        <v>-2167</v>
      </c>
      <c r="N127" s="467" t="n">
        <v>-2787</v>
      </c>
    </row>
    <row r="128" ht="14.25" customHeight="1" thickBot="1">
      <c r="A128" s="486" t="inlineStr">
        <is>
          <t xml:space="preserve">      38.07 - Agência de Publicidade e Propaganda</t>
        </is>
      </c>
      <c r="B128" s="467" t="n">
        <v>-1850</v>
      </c>
      <c r="C128" s="467" t="n">
        <v>-1850</v>
      </c>
      <c r="D128" s="467" t="n">
        <v>-2452</v>
      </c>
      <c r="E128" s="467" t="n">
        <v>-1812</v>
      </c>
      <c r="F128" s="467" t="n">
        <v>-1812</v>
      </c>
      <c r="G128" s="468" t="n">
        <v>-600</v>
      </c>
      <c r="H128" s="467" t="n">
        <v>-2500</v>
      </c>
      <c r="I128" s="467" t="n">
        <v>-6500</v>
      </c>
      <c r="J128" s="467" t="n">
        <v>-4240</v>
      </c>
      <c r="K128" s="467" t="n">
        <v>-4600</v>
      </c>
      <c r="L128" s="467" t="n">
        <v>-4000</v>
      </c>
      <c r="M128" s="467" t="n">
        <v>-4000</v>
      </c>
      <c r="N128" s="467" t="n">
        <v>-36218</v>
      </c>
    </row>
    <row r="129" ht="14.25" customHeight="1" thickBot="1">
      <c r="A129" s="486" t="inlineStr">
        <is>
          <t xml:space="preserve">      38.08 - Bonificação / Ajuda de Custo</t>
        </is>
      </c>
      <c r="B129" s="487" t="n">
        <v>0</v>
      </c>
      <c r="C129" s="487" t="n">
        <v>0</v>
      </c>
      <c r="D129" s="487" t="n">
        <v>0</v>
      </c>
      <c r="E129" s="487" t="n">
        <v>0</v>
      </c>
      <c r="F129" s="467" t="n">
        <v>-1000</v>
      </c>
      <c r="G129" s="467" t="n">
        <v>-2000</v>
      </c>
      <c r="H129" s="487" t="n">
        <v>0</v>
      </c>
      <c r="I129" s="487" t="n">
        <v>0</v>
      </c>
      <c r="J129" s="487" t="n">
        <v>0</v>
      </c>
      <c r="K129" s="487" t="n">
        <v>0</v>
      </c>
      <c r="L129" s="487" t="n">
        <v>0</v>
      </c>
      <c r="M129" s="487" t="n">
        <v>0</v>
      </c>
      <c r="N129" s="467" t="n">
        <v>-3000</v>
      </c>
    </row>
    <row r="130" ht="14.25" customHeight="1" thickBot="1">
      <c r="A130" s="486" t="inlineStr">
        <is>
          <t xml:space="preserve">      38.09 - Promotor de Vendas</t>
        </is>
      </c>
      <c r="B130" s="468" t="n">
        <v>-680</v>
      </c>
      <c r="C130" s="468" t="n">
        <v>-680</v>
      </c>
      <c r="D130" s="468" t="n">
        <v>-680</v>
      </c>
      <c r="E130" s="468" t="n">
        <v>-680</v>
      </c>
      <c r="F130" s="468" t="n">
        <v>-680</v>
      </c>
      <c r="G130" s="468" t="n">
        <v>-680</v>
      </c>
      <c r="H130" s="468" t="n">
        <v>-680</v>
      </c>
      <c r="I130" s="468" t="n">
        <v>-680</v>
      </c>
      <c r="J130" s="468" t="n">
        <v>-280</v>
      </c>
      <c r="K130" s="468" t="n">
        <v>-280</v>
      </c>
      <c r="L130" s="468" t="n">
        <v>-280</v>
      </c>
      <c r="M130" s="468" t="n">
        <v>-320</v>
      </c>
      <c r="N130" s="467" t="n">
        <v>-6600</v>
      </c>
    </row>
    <row r="131" ht="14.25" customHeight="1" thickBot="1">
      <c r="A131" s="483" t="inlineStr">
        <is>
          <t>Despesas Operacionais | Logística de Vendas</t>
        </is>
      </c>
      <c r="B131" s="225" t="n">
        <v>-69850</v>
      </c>
      <c r="C131" s="225" t="n">
        <v>-37661</v>
      </c>
      <c r="D131" s="225" t="n">
        <v>-49633</v>
      </c>
      <c r="E131" s="225" t="n">
        <v>-37033</v>
      </c>
      <c r="F131" s="225" t="n">
        <v>-57261</v>
      </c>
      <c r="G131" s="225" t="n">
        <v>-34778</v>
      </c>
      <c r="H131" s="225" t="n">
        <v>-45637</v>
      </c>
      <c r="I131" s="225" t="n">
        <v>-40149</v>
      </c>
      <c r="J131" s="225" t="n">
        <v>-43157</v>
      </c>
      <c r="K131" s="225" t="n">
        <v>-43015</v>
      </c>
      <c r="L131" s="225" t="n">
        <v>-41916</v>
      </c>
      <c r="M131" s="225" t="n">
        <v>-41239</v>
      </c>
      <c r="N131" s="225" t="n">
        <v>-541335</v>
      </c>
    </row>
    <row r="132" ht="14.25" customHeight="1" thickBot="1">
      <c r="A132" s="357" t="inlineStr">
        <is>
          <t>[-] 39 - Despesas com Pessoal - Logística</t>
        </is>
      </c>
      <c r="B132" s="467" t="n">
        <v>-12250</v>
      </c>
      <c r="C132" s="467" t="n">
        <v>-18377</v>
      </c>
      <c r="D132" s="467" t="n">
        <v>-12399</v>
      </c>
      <c r="E132" s="467" t="n">
        <v>-13171</v>
      </c>
      <c r="F132" s="467" t="n">
        <v>-16214</v>
      </c>
      <c r="G132" s="467" t="n">
        <v>-14571</v>
      </c>
      <c r="H132" s="467" t="n">
        <v>-17462</v>
      </c>
      <c r="I132" s="467" t="n">
        <v>-12899</v>
      </c>
      <c r="J132" s="467" t="n">
        <v>-16440</v>
      </c>
      <c r="K132" s="467" t="n">
        <v>-17958</v>
      </c>
      <c r="L132" s="467" t="n">
        <v>-15915</v>
      </c>
      <c r="M132" s="467" t="n">
        <v>-18575</v>
      </c>
      <c r="N132" s="467" t="n">
        <v>-186237</v>
      </c>
    </row>
    <row r="133" ht="14.25" customHeight="1" thickBot="1">
      <c r="A133" s="486" t="inlineStr">
        <is>
          <t xml:space="preserve">      39.01 - Logística - Salário líquido</t>
        </is>
      </c>
      <c r="B133" s="467" t="n">
        <v>-5977</v>
      </c>
      <c r="C133" s="467" t="n">
        <v>-6456</v>
      </c>
      <c r="D133" s="467" t="n">
        <v>-5570</v>
      </c>
      <c r="E133" s="467" t="n">
        <v>-5488</v>
      </c>
      <c r="F133" s="467" t="n">
        <v>-8427</v>
      </c>
      <c r="G133" s="467" t="n">
        <v>-6816</v>
      </c>
      <c r="H133" s="467" t="n">
        <v>-6946</v>
      </c>
      <c r="I133" s="467" t="n">
        <v>-4825</v>
      </c>
      <c r="J133" s="467" t="n">
        <v>-6549</v>
      </c>
      <c r="K133" s="467" t="n">
        <v>-7987</v>
      </c>
      <c r="L133" s="467" t="n">
        <v>-4881</v>
      </c>
      <c r="M133" s="467" t="n">
        <v>-7312</v>
      </c>
      <c r="N133" s="467" t="n">
        <v>-77238</v>
      </c>
    </row>
    <row r="134" ht="14.25" customHeight="1" thickBot="1">
      <c r="A134" s="486" t="inlineStr">
        <is>
          <t xml:space="preserve">      39.02 - Logística - 13o salário</t>
        </is>
      </c>
      <c r="B134" s="487" t="n">
        <v>0</v>
      </c>
      <c r="C134" s="487" t="n">
        <v>0</v>
      </c>
      <c r="D134" s="487" t="n">
        <v>0</v>
      </c>
      <c r="E134" s="487" t="n">
        <v>0</v>
      </c>
      <c r="F134" s="487" t="n">
        <v>0</v>
      </c>
      <c r="G134" s="487" t="n">
        <v>0</v>
      </c>
      <c r="H134" s="487" t="n">
        <v>0</v>
      </c>
      <c r="I134" s="467" t="n">
        <v>-1000</v>
      </c>
      <c r="J134" s="467" t="n">
        <v>-1963</v>
      </c>
      <c r="K134" s="467" t="n">
        <v>-1963</v>
      </c>
      <c r="L134" s="467" t="n">
        <v>-2881</v>
      </c>
      <c r="M134" s="467" t="n">
        <v>-1824</v>
      </c>
      <c r="N134" s="467" t="n">
        <v>-9633</v>
      </c>
    </row>
    <row r="135" ht="14.25" customHeight="1" thickBot="1">
      <c r="A135" s="486" t="inlineStr">
        <is>
          <t xml:space="preserve">      39.03 - Logística - Férias</t>
        </is>
      </c>
      <c r="B135" s="487" t="n">
        <v>0</v>
      </c>
      <c r="C135" s="467" t="n">
        <v>-5865</v>
      </c>
      <c r="D135" s="487" t="n">
        <v>0</v>
      </c>
      <c r="E135" s="487" t="n">
        <v>0</v>
      </c>
      <c r="F135" s="487" t="n">
        <v>0</v>
      </c>
      <c r="G135" s="487" t="n">
        <v>0</v>
      </c>
      <c r="H135" s="467" t="n">
        <v>-4012</v>
      </c>
      <c r="I135" s="487" t="n">
        <v>0</v>
      </c>
      <c r="J135" s="467" t="n">
        <v>-2769</v>
      </c>
      <c r="K135" s="487" t="n">
        <v>0</v>
      </c>
      <c r="L135" s="487" t="n">
        <v>0</v>
      </c>
      <c r="M135" s="487" t="n">
        <v>0</v>
      </c>
      <c r="N135" s="467" t="n">
        <v>-12646</v>
      </c>
    </row>
    <row r="136" ht="14.25" customHeight="1" thickBot="1">
      <c r="A136" s="486" t="inlineStr">
        <is>
          <t xml:space="preserve">      39.06 - Logística - INSS</t>
        </is>
      </c>
      <c r="B136" s="468" t="n">
        <v>-836</v>
      </c>
      <c r="C136" s="468" t="n">
        <v>-897</v>
      </c>
      <c r="D136" s="468" t="n">
        <v>-559</v>
      </c>
      <c r="E136" s="468" t="n">
        <v>-907</v>
      </c>
      <c r="F136" s="468" t="n">
        <v>-948</v>
      </c>
      <c r="G136" s="468" t="n">
        <v>-948</v>
      </c>
      <c r="H136" s="468" t="n">
        <v>-948</v>
      </c>
      <c r="I136" s="468" t="n">
        <v>-619</v>
      </c>
      <c r="J136" s="468" t="n">
        <v>-948</v>
      </c>
      <c r="K136" s="467" t="n">
        <v>-1113</v>
      </c>
      <c r="L136" s="467" t="n">
        <v>-1021</v>
      </c>
      <c r="M136" s="467" t="n">
        <v>-2144</v>
      </c>
      <c r="N136" s="467" t="n">
        <v>-11895</v>
      </c>
    </row>
    <row r="137" ht="14.25" customHeight="1" thickBot="1">
      <c r="A137" s="486" t="inlineStr">
        <is>
          <t xml:space="preserve">      39.07 - Logística - FGTS</t>
        </is>
      </c>
      <c r="B137" s="468" t="n">
        <v>-752</v>
      </c>
      <c r="C137" s="468" t="n">
        <v>-831</v>
      </c>
      <c r="D137" s="468" t="n">
        <v>-831</v>
      </c>
      <c r="E137" s="467" t="n">
        <v>-1966</v>
      </c>
      <c r="F137" s="468" t="n">
        <v>-884</v>
      </c>
      <c r="G137" s="468" t="n">
        <v>-884</v>
      </c>
      <c r="H137" s="468" t="n">
        <v>-884</v>
      </c>
      <c r="I137" s="468" t="n">
        <v>-593</v>
      </c>
      <c r="J137" s="468" t="n">
        <v>-884</v>
      </c>
      <c r="K137" s="468" t="n">
        <v>-929</v>
      </c>
      <c r="L137" s="468" t="n">
        <v>-937</v>
      </c>
      <c r="M137" s="468" t="n">
        <v>-937</v>
      </c>
      <c r="N137" s="467" t="n">
        <v>-11314</v>
      </c>
    </row>
    <row r="138" ht="14.25" customHeight="1" thickBot="1">
      <c r="A138" s="486" t="inlineStr">
        <is>
          <t xml:space="preserve">      39.08 - Logística - IRRF</t>
        </is>
      </c>
      <c r="B138" s="468" t="n">
        <v>-117</v>
      </c>
      <c r="C138" s="468" t="n">
        <v>-117</v>
      </c>
      <c r="D138" s="468" t="n">
        <v>-72</v>
      </c>
      <c r="E138" s="468" t="n">
        <v>-79</v>
      </c>
      <c r="F138" s="468" t="n">
        <v>-117</v>
      </c>
      <c r="G138" s="468" t="n">
        <v>-86</v>
      </c>
      <c r="H138" s="468" t="n">
        <v>-86</v>
      </c>
      <c r="I138" s="468" t="n">
        <v>-25</v>
      </c>
      <c r="J138" s="468" t="n">
        <v>-86</v>
      </c>
      <c r="K138" s="468" t="n">
        <v>-448</v>
      </c>
      <c r="L138" s="468" t="n">
        <v>-142</v>
      </c>
      <c r="M138" s="468" t="n">
        <v>-142</v>
      </c>
      <c r="N138" s="467" t="n">
        <v>-1522</v>
      </c>
    </row>
    <row r="139" ht="14.25" customHeight="1" thickBot="1">
      <c r="A139" s="486" t="inlineStr">
        <is>
          <t xml:space="preserve">      39.09 - Logística - Vale refeição</t>
        </is>
      </c>
      <c r="B139" s="467" t="n">
        <v>-1170</v>
      </c>
      <c r="C139" s="468" t="n">
        <v>-890</v>
      </c>
      <c r="D139" s="467" t="n">
        <v>-1425</v>
      </c>
      <c r="E139" s="467" t="n">
        <v>-1399</v>
      </c>
      <c r="F139" s="467" t="n">
        <v>-1221</v>
      </c>
      <c r="G139" s="467" t="n">
        <v>-1221</v>
      </c>
      <c r="H139" s="467" t="n">
        <v>-1425</v>
      </c>
      <c r="I139" s="467" t="n">
        <v>-1221</v>
      </c>
      <c r="J139" s="467" t="n">
        <v>-1468</v>
      </c>
      <c r="K139" s="467" t="n">
        <v>-1323</v>
      </c>
      <c r="L139" s="467" t="n">
        <v>-1026</v>
      </c>
      <c r="M139" s="467" t="n">
        <v>-1323</v>
      </c>
      <c r="N139" s="467" t="n">
        <v>-15116</v>
      </c>
    </row>
    <row r="140" ht="14.25" customHeight="1" thickBot="1">
      <c r="A140" s="486" t="inlineStr">
        <is>
          <t xml:space="preserve">      39.10 - Logística - Vale alimentação</t>
        </is>
      </c>
      <c r="B140" s="487" t="n">
        <v>0</v>
      </c>
      <c r="C140" s="468" t="n">
        <v>-101</v>
      </c>
      <c r="D140" s="487" t="n">
        <v>0</v>
      </c>
      <c r="E140" s="468" t="n">
        <v>-101</v>
      </c>
      <c r="F140" s="487" t="n">
        <v>0</v>
      </c>
      <c r="G140" s="487" t="n">
        <v>0</v>
      </c>
      <c r="H140" s="487" t="n">
        <v>0</v>
      </c>
      <c r="I140" s="487" t="n">
        <v>0</v>
      </c>
      <c r="J140" s="468" t="n">
        <v>-108</v>
      </c>
      <c r="K140" s="487" t="n">
        <v>0</v>
      </c>
      <c r="L140" s="468" t="n">
        <v>-135</v>
      </c>
      <c r="M140" s="487" t="n">
        <v>0</v>
      </c>
      <c r="N140" s="468" t="n">
        <v>-446</v>
      </c>
    </row>
    <row r="141" ht="14.25" customHeight="1" thickBot="1">
      <c r="A141" s="486" t="inlineStr">
        <is>
          <t xml:space="preserve">      39.15 - Logística - Contribuição sindical</t>
        </is>
      </c>
      <c r="B141" s="468" t="n">
        <v>-161</v>
      </c>
      <c r="C141" s="468" t="n">
        <v>-181</v>
      </c>
      <c r="D141" s="468" t="n">
        <v>-177</v>
      </c>
      <c r="E141" s="468" t="n">
        <v>-194</v>
      </c>
      <c r="F141" s="468" t="n">
        <v>-194</v>
      </c>
      <c r="G141" s="468" t="n">
        <v>-194</v>
      </c>
      <c r="H141" s="468" t="n">
        <v>-194</v>
      </c>
      <c r="I141" s="468" t="n">
        <v>-194</v>
      </c>
      <c r="J141" s="468" t="n">
        <v>-194</v>
      </c>
      <c r="K141" s="468" t="n">
        <v>-203</v>
      </c>
      <c r="L141" s="468" t="n">
        <v>-206</v>
      </c>
      <c r="M141" s="468" t="n">
        <v>-206</v>
      </c>
      <c r="N141" s="467" t="n">
        <v>-2302</v>
      </c>
    </row>
    <row r="142" ht="14.25" customHeight="1" thickBot="1">
      <c r="A142" s="486" t="inlineStr">
        <is>
          <t xml:space="preserve">      39.17 - Logística - Adiantamento de Salário</t>
        </is>
      </c>
      <c r="B142" s="467" t="n">
        <v>-3233</v>
      </c>
      <c r="C142" s="467" t="n">
        <v>-3034</v>
      </c>
      <c r="D142" s="467" t="n">
        <v>-3763</v>
      </c>
      <c r="E142" s="467" t="n">
        <v>-3034</v>
      </c>
      <c r="F142" s="467" t="n">
        <v>-4420</v>
      </c>
      <c r="G142" s="467" t="n">
        <v>-4420</v>
      </c>
      <c r="H142" s="467" t="n">
        <v>-2965</v>
      </c>
      <c r="I142" s="467" t="n">
        <v>-4420</v>
      </c>
      <c r="J142" s="467" t="n">
        <v>-1468</v>
      </c>
      <c r="K142" s="467" t="n">
        <v>-3989</v>
      </c>
      <c r="L142" s="467" t="n">
        <v>-4685</v>
      </c>
      <c r="M142" s="467" t="n">
        <v>-4685</v>
      </c>
      <c r="N142" s="467" t="n">
        <v>-44120</v>
      </c>
    </row>
    <row r="143" ht="14.25" customHeight="1" thickBot="1">
      <c r="A143" s="357" t="inlineStr">
        <is>
          <t>[-] 40 - Despesas com Transporte - Logística</t>
        </is>
      </c>
      <c r="B143" s="467" t="n">
        <v>-57599</v>
      </c>
      <c r="C143" s="467" t="n">
        <v>-19283</v>
      </c>
      <c r="D143" s="467" t="n">
        <v>-37234</v>
      </c>
      <c r="E143" s="467" t="n">
        <v>-23861</v>
      </c>
      <c r="F143" s="467" t="n">
        <v>-41047</v>
      </c>
      <c r="G143" s="467" t="n">
        <v>-20207</v>
      </c>
      <c r="H143" s="467" t="n">
        <v>-28174</v>
      </c>
      <c r="I143" s="467" t="n">
        <v>-27249</v>
      </c>
      <c r="J143" s="467" t="n">
        <v>-26717</v>
      </c>
      <c r="K143" s="467" t="n">
        <v>-25057</v>
      </c>
      <c r="L143" s="467" t="n">
        <v>-26000</v>
      </c>
      <c r="M143" s="467" t="n">
        <v>-22664</v>
      </c>
      <c r="N143" s="467" t="n">
        <v>-355098</v>
      </c>
    </row>
    <row r="144" ht="14.25" customHeight="1" thickBot="1">
      <c r="A144" s="486" t="inlineStr">
        <is>
          <t xml:space="preserve">      40.01 - Logística - Combustível</t>
        </is>
      </c>
      <c r="B144" s="467" t="n">
        <v>-18455</v>
      </c>
      <c r="C144" s="467" t="n">
        <v>-7671</v>
      </c>
      <c r="D144" s="467" t="n">
        <v>-26073</v>
      </c>
      <c r="E144" s="467" t="n">
        <v>-9032</v>
      </c>
      <c r="F144" s="467" t="n">
        <v>-28470</v>
      </c>
      <c r="G144" s="467" t="n">
        <v>-9474</v>
      </c>
      <c r="H144" s="467" t="n">
        <v>-19626</v>
      </c>
      <c r="I144" s="467" t="n">
        <v>-20577</v>
      </c>
      <c r="J144" s="467" t="n">
        <v>-17936</v>
      </c>
      <c r="K144" s="467" t="n">
        <v>-18882</v>
      </c>
      <c r="L144" s="467" t="n">
        <v>-20209</v>
      </c>
      <c r="M144" s="467" t="n">
        <v>-16242</v>
      </c>
      <c r="N144" s="467" t="n">
        <v>-212652</v>
      </c>
    </row>
    <row r="145" ht="14.25" customHeight="1" thickBot="1">
      <c r="A145" s="486" t="inlineStr">
        <is>
          <t xml:space="preserve">      40.02 - Logística - Manutenção</t>
        </is>
      </c>
      <c r="B145" s="467" t="n">
        <v>-10079</v>
      </c>
      <c r="C145" s="467" t="n">
        <v>-5001</v>
      </c>
      <c r="D145" s="467" t="n">
        <v>-4833</v>
      </c>
      <c r="E145" s="467" t="n">
        <v>-8081</v>
      </c>
      <c r="F145" s="467" t="n">
        <v>-8197</v>
      </c>
      <c r="G145" s="467" t="n">
        <v>-6457</v>
      </c>
      <c r="H145" s="467" t="n">
        <v>-2965</v>
      </c>
      <c r="I145" s="467" t="n">
        <v>-2200</v>
      </c>
      <c r="J145" s="467" t="n">
        <v>-4729</v>
      </c>
      <c r="K145" s="467" t="n">
        <v>-1820</v>
      </c>
      <c r="L145" s="467" t="n">
        <v>-1438</v>
      </c>
      <c r="M145" s="467" t="n">
        <v>-2764</v>
      </c>
      <c r="N145" s="467" t="n">
        <v>-58568</v>
      </c>
    </row>
    <row r="146" ht="14.25" customHeight="1" thickBot="1">
      <c r="A146" s="486" t="inlineStr">
        <is>
          <t xml:space="preserve">      40.03 - Logística - IPVA</t>
        </is>
      </c>
      <c r="B146" s="467" t="n">
        <v>-6192</v>
      </c>
      <c r="C146" s="487" t="n">
        <v>0</v>
      </c>
      <c r="D146" s="487" t="n">
        <v>0</v>
      </c>
      <c r="E146" s="487" t="n">
        <v>0</v>
      </c>
      <c r="F146" s="487" t="n">
        <v>0</v>
      </c>
      <c r="G146" s="487" t="n">
        <v>0</v>
      </c>
      <c r="H146" s="487" t="n">
        <v>0</v>
      </c>
      <c r="I146" s="487" t="n">
        <v>0</v>
      </c>
      <c r="J146" s="487" t="n">
        <v>0</v>
      </c>
      <c r="K146" s="487" t="n">
        <v>0</v>
      </c>
      <c r="L146" s="487" t="n">
        <v>0</v>
      </c>
      <c r="M146" s="487" t="n">
        <v>0</v>
      </c>
      <c r="N146" s="467" t="n">
        <v>-6192</v>
      </c>
    </row>
    <row r="147" ht="14.25" customHeight="1" thickBot="1">
      <c r="A147" s="486" t="inlineStr">
        <is>
          <t xml:space="preserve">      40.04 - Logística - Seguro</t>
        </is>
      </c>
      <c r="B147" s="467" t="n">
        <v>-18531</v>
      </c>
      <c r="C147" s="467" t="n">
        <v>-2636</v>
      </c>
      <c r="D147" s="467" t="n">
        <v>-2636</v>
      </c>
      <c r="E147" s="467" t="n">
        <v>-2636</v>
      </c>
      <c r="F147" s="468" t="n">
        <v>-160</v>
      </c>
      <c r="G147" s="468" t="n">
        <v>-160</v>
      </c>
      <c r="H147" s="467" t="n">
        <v>-1532</v>
      </c>
      <c r="I147" s="468" t="n">
        <v>-160</v>
      </c>
      <c r="J147" s="468" t="n">
        <v>-161</v>
      </c>
      <c r="K147" s="468" t="n">
        <v>-161</v>
      </c>
      <c r="L147" s="468" t="n">
        <v>-161</v>
      </c>
      <c r="M147" s="468" t="n">
        <v>-161</v>
      </c>
      <c r="N147" s="467" t="n">
        <v>-29101</v>
      </c>
    </row>
    <row r="148" ht="14.25" customHeight="1" thickBot="1">
      <c r="A148" s="486" t="inlineStr">
        <is>
          <t xml:space="preserve">      40.06 - Logística - Multas</t>
        </is>
      </c>
      <c r="B148" s="468" t="n">
        <v>-156</v>
      </c>
      <c r="C148" s="487" t="n">
        <v>0</v>
      </c>
      <c r="D148" s="487" t="n">
        <v>0</v>
      </c>
      <c r="E148" s="487" t="n">
        <v>0</v>
      </c>
      <c r="F148" s="487" t="n">
        <v>0</v>
      </c>
      <c r="G148" s="487" t="n">
        <v>0</v>
      </c>
      <c r="H148" s="487" t="n">
        <v>0</v>
      </c>
      <c r="I148" s="487" t="n">
        <v>0</v>
      </c>
      <c r="J148" s="487" t="n">
        <v>0</v>
      </c>
      <c r="K148" s="468" t="n">
        <v>-108</v>
      </c>
      <c r="L148" s="487" t="n">
        <v>0</v>
      </c>
      <c r="M148" s="487" t="n">
        <v>0</v>
      </c>
      <c r="N148" s="468" t="n">
        <v>-264</v>
      </c>
    </row>
    <row r="149" ht="14.25" customHeight="1" thickBot="1">
      <c r="A149" s="486" t="inlineStr">
        <is>
          <t xml:space="preserve">      40.07 - Logística - Pedágio</t>
        </is>
      </c>
      <c r="B149" s="467" t="n">
        <v>-3681</v>
      </c>
      <c r="C149" s="467" t="n">
        <v>-3973</v>
      </c>
      <c r="D149" s="467" t="n">
        <v>-3690</v>
      </c>
      <c r="E149" s="467" t="n">
        <v>-4111</v>
      </c>
      <c r="F149" s="467" t="n">
        <v>-4219</v>
      </c>
      <c r="G149" s="467" t="n">
        <v>-4115</v>
      </c>
      <c r="H149" s="467" t="n">
        <v>-4050</v>
      </c>
      <c r="I149" s="467" t="n">
        <v>-4311</v>
      </c>
      <c r="J149" s="467" t="n">
        <v>-3890</v>
      </c>
      <c r="K149" s="467" t="n">
        <v>-4084</v>
      </c>
      <c r="L149" s="467" t="n">
        <v>-4191</v>
      </c>
      <c r="M149" s="467" t="n">
        <v>-3495</v>
      </c>
      <c r="N149" s="467" t="n">
        <v>-47815</v>
      </c>
    </row>
    <row r="150" ht="14.25" customHeight="1" thickBot="1">
      <c r="A150" s="486" t="inlineStr">
        <is>
          <t xml:space="preserve">      40.09 - Logística - Licenciamento</t>
        </is>
      </c>
      <c r="B150" s="468" t="n">
        <v>-503</v>
      </c>
      <c r="C150" s="487" t="n">
        <v>0</v>
      </c>
      <c r="D150" s="487" t="n">
        <v>0</v>
      </c>
      <c r="E150" s="487" t="n">
        <v>0</v>
      </c>
      <c r="F150" s="487" t="n">
        <v>0</v>
      </c>
      <c r="G150" s="487" t="n">
        <v>0</v>
      </c>
      <c r="H150" s="487" t="n">
        <v>0</v>
      </c>
      <c r="I150" s="487" t="n">
        <v>0</v>
      </c>
      <c r="J150" s="487" t="n">
        <v>0</v>
      </c>
      <c r="K150" s="487" t="n">
        <v>0</v>
      </c>
      <c r="L150" s="487" t="n">
        <v>0</v>
      </c>
      <c r="M150" s="487" t="n">
        <v>0</v>
      </c>
      <c r="N150" s="468" t="n">
        <v>-503</v>
      </c>
    </row>
    <row r="151" ht="14.25" customHeight="1" thickBot="1">
      <c r="A151" s="488" t="inlineStr">
        <is>
          <t>( = ) Resultado Antes do Resultado Financeiro e dos Tributos (EBIT)</t>
        </is>
      </c>
      <c r="B151" s="489" t="n">
        <v>210489</v>
      </c>
      <c r="C151" s="489" t="n">
        <v>12397</v>
      </c>
      <c r="D151" s="489" t="n">
        <v>268426</v>
      </c>
      <c r="E151" s="489" t="n">
        <v>461154</v>
      </c>
      <c r="F151" s="489" t="n">
        <v>363613</v>
      </c>
      <c r="G151" s="489" t="n">
        <v>179646</v>
      </c>
      <c r="H151" s="489" t="n">
        <v>585257</v>
      </c>
      <c r="I151" s="489" t="n">
        <v>309756</v>
      </c>
      <c r="J151" s="489" t="n">
        <v>358185</v>
      </c>
      <c r="K151" s="489" t="n">
        <v>278845</v>
      </c>
      <c r="L151" s="489" t="n">
        <v>228733</v>
      </c>
      <c r="M151" s="489" t="n">
        <v>348408</v>
      </c>
      <c r="N151" s="489" t="n">
        <v>3604914</v>
      </c>
    </row>
    <row r="152" ht="14.25" customHeight="1" thickBot="1">
      <c r="A152" s="488" t="inlineStr">
        <is>
          <t>Resultado Antes do Resultado Financeiro e dos Tributos (EBIT) ( % )</t>
        </is>
      </c>
      <c r="B152" s="490" t="n">
        <v>0.15</v>
      </c>
      <c r="C152" s="490" t="n">
        <v>0.01</v>
      </c>
      <c r="D152" s="490" t="n">
        <v>0.2</v>
      </c>
      <c r="E152" s="490" t="n">
        <v>0.29</v>
      </c>
      <c r="F152" s="490" t="n">
        <v>0.24</v>
      </c>
      <c r="G152" s="490" t="n">
        <v>0.12</v>
      </c>
      <c r="H152" s="490" t="n">
        <v>0.31</v>
      </c>
      <c r="I152" s="490" t="n">
        <v>0.2</v>
      </c>
      <c r="J152" s="490" t="n">
        <v>0.21</v>
      </c>
      <c r="K152" s="490" t="n">
        <v>0.18</v>
      </c>
      <c r="L152" s="490" t="n">
        <v>0.17</v>
      </c>
      <c r="M152" s="490" t="n">
        <v>0.2</v>
      </c>
      <c r="N152" s="490" t="n">
        <v>0.19</v>
      </c>
    </row>
    <row r="153" ht="14.25" customHeight="1" thickBot="1">
      <c r="A153" s="483" t="inlineStr">
        <is>
          <t>Resultado Financeiro</t>
        </is>
      </c>
      <c r="B153" s="491" t="n">
        <v>0</v>
      </c>
      <c r="C153" s="491" t="n">
        <v>0</v>
      </c>
      <c r="D153" s="491" t="n">
        <v>0</v>
      </c>
      <c r="E153" s="491" t="n">
        <v>0</v>
      </c>
      <c r="F153" s="491" t="n">
        <v>0</v>
      </c>
      <c r="G153" s="491" t="n">
        <v>0</v>
      </c>
      <c r="H153" s="491" t="n">
        <v>0</v>
      </c>
      <c r="I153" s="484" t="n">
        <v>357007</v>
      </c>
      <c r="J153" s="491" t="n">
        <v>0</v>
      </c>
      <c r="K153" s="484" t="n">
        <v>121625</v>
      </c>
      <c r="L153" s="491" t="n">
        <v>0</v>
      </c>
      <c r="M153" s="484" t="n">
        <v>60532</v>
      </c>
      <c r="N153" s="484" t="n">
        <v>539165</v>
      </c>
    </row>
    <row r="154" ht="14.25" customHeight="1" thickBot="1">
      <c r="A154" s="357" t="inlineStr">
        <is>
          <t>[-] 48 - Despesas financeiras</t>
        </is>
      </c>
      <c r="B154" s="487" t="n">
        <v>0</v>
      </c>
      <c r="C154" s="487" t="n">
        <v>0</v>
      </c>
      <c r="D154" s="487" t="n">
        <v>0</v>
      </c>
      <c r="E154" s="487" t="n">
        <v>0</v>
      </c>
      <c r="F154" s="487" t="n">
        <v>0</v>
      </c>
      <c r="G154" s="487" t="n">
        <v>0</v>
      </c>
      <c r="H154" s="487" t="n">
        <v>0</v>
      </c>
      <c r="I154" s="485" t="n">
        <v>357007</v>
      </c>
      <c r="J154" s="487" t="n">
        <v>0</v>
      </c>
      <c r="K154" s="485" t="n">
        <v>121625</v>
      </c>
      <c r="L154" s="487" t="n">
        <v>0</v>
      </c>
      <c r="M154" s="485" t="n">
        <v>60532</v>
      </c>
      <c r="N154" s="485" t="n">
        <v>539165</v>
      </c>
    </row>
    <row r="155" ht="14.25" customHeight="1" thickBot="1">
      <c r="A155" s="486" t="inlineStr">
        <is>
          <t xml:space="preserve">      48.02 - Rendimento de aplicações financeiras</t>
        </is>
      </c>
      <c r="B155" s="487" t="n">
        <v>0</v>
      </c>
      <c r="C155" s="487" t="n">
        <v>0</v>
      </c>
      <c r="D155" s="487" t="n">
        <v>0</v>
      </c>
      <c r="E155" s="487" t="n">
        <v>0</v>
      </c>
      <c r="F155" s="487" t="n">
        <v>0</v>
      </c>
      <c r="G155" s="487" t="n">
        <v>0</v>
      </c>
      <c r="H155" s="487" t="n">
        <v>0</v>
      </c>
      <c r="I155" s="485" t="n">
        <v>357007</v>
      </c>
      <c r="J155" s="487" t="n">
        <v>0</v>
      </c>
      <c r="K155" s="485" t="n">
        <v>121625</v>
      </c>
      <c r="L155" s="487" t="n">
        <v>0</v>
      </c>
      <c r="M155" s="485" t="n">
        <v>60532</v>
      </c>
      <c r="N155" s="485" t="n">
        <v>539165</v>
      </c>
    </row>
    <row r="156" ht="14.25" customHeight="1" thickBot="1">
      <c r="A156" s="488" t="inlineStr">
        <is>
          <t>( = ) Resultado Antes dos Tributos sobre o Lucro (EBT)</t>
        </is>
      </c>
      <c r="B156" s="489" t="n">
        <v>210489</v>
      </c>
      <c r="C156" s="489" t="n">
        <v>12397</v>
      </c>
      <c r="D156" s="489" t="n">
        <v>268426</v>
      </c>
      <c r="E156" s="489" t="n">
        <v>461154</v>
      </c>
      <c r="F156" s="489" t="n">
        <v>363613</v>
      </c>
      <c r="G156" s="489" t="n">
        <v>179646</v>
      </c>
      <c r="H156" s="489" t="n">
        <v>585257</v>
      </c>
      <c r="I156" s="489" t="n">
        <v>666764</v>
      </c>
      <c r="J156" s="489" t="n">
        <v>358185</v>
      </c>
      <c r="K156" s="489" t="n">
        <v>400470</v>
      </c>
      <c r="L156" s="489" t="n">
        <v>228733</v>
      </c>
      <c r="M156" s="489" t="n">
        <v>408940</v>
      </c>
      <c r="N156" s="489" t="n">
        <v>4144079</v>
      </c>
    </row>
    <row r="157" ht="14.25" customHeight="1" thickBot="1">
      <c r="A157" s="488" t="inlineStr">
        <is>
          <t>Resultado Antes dos Tributos sobre o Lucro (EBT) ( % )</t>
        </is>
      </c>
      <c r="B157" s="490" t="n">
        <v>0.15</v>
      </c>
      <c r="C157" s="490" t="n">
        <v>0.01</v>
      </c>
      <c r="D157" s="490" t="n">
        <v>0.2</v>
      </c>
      <c r="E157" s="490" t="n">
        <v>0.29</v>
      </c>
      <c r="F157" s="490" t="n">
        <v>0.24</v>
      </c>
      <c r="G157" s="490" t="n">
        <v>0.12</v>
      </c>
      <c r="H157" s="490" t="n">
        <v>0.31</v>
      </c>
      <c r="I157" s="490" t="n">
        <v>0.43</v>
      </c>
      <c r="J157" s="490" t="n">
        <v>0.21</v>
      </c>
      <c r="K157" s="490" t="n">
        <v>0.26</v>
      </c>
      <c r="L157" s="490" t="n">
        <v>0.17</v>
      </c>
      <c r="M157" s="490" t="n">
        <v>0.23</v>
      </c>
      <c r="N157" s="490" t="n">
        <v>0.22</v>
      </c>
    </row>
    <row r="158" ht="14.25" customHeight="1" thickBot="1">
      <c r="A158" s="483" t="inlineStr">
        <is>
          <t>Imposto de Renda e Contribuição Social sobre o Lucro</t>
        </is>
      </c>
      <c r="B158" s="225" t="n">
        <v>-108822</v>
      </c>
      <c r="C158" s="491" t="n">
        <v>0</v>
      </c>
      <c r="D158" s="491" t="n">
        <v>0</v>
      </c>
      <c r="E158" s="225" t="n">
        <v>-107101</v>
      </c>
      <c r="F158" s="491" t="n">
        <v>0</v>
      </c>
      <c r="G158" s="491" t="n">
        <v>0</v>
      </c>
      <c r="H158" s="225" t="n">
        <v>-119970</v>
      </c>
      <c r="I158" s="491" t="n">
        <v>0</v>
      </c>
      <c r="J158" s="491" t="n">
        <v>0</v>
      </c>
      <c r="K158" s="225" t="n">
        <v>-122498</v>
      </c>
      <c r="L158" s="491" t="n">
        <v>0</v>
      </c>
      <c r="M158" s="491" t="n">
        <v>0</v>
      </c>
      <c r="N158" s="225" t="n">
        <v>-458393</v>
      </c>
    </row>
    <row r="159" ht="14.25" customHeight="1" thickBot="1">
      <c r="A159" s="357" t="inlineStr">
        <is>
          <t>[-] 49 - Imposto de Renda e Contribuição Social sobre o Lucro</t>
        </is>
      </c>
      <c r="B159" s="467" t="n">
        <v>-108822</v>
      </c>
      <c r="C159" s="487" t="n">
        <v>0</v>
      </c>
      <c r="D159" s="487" t="n">
        <v>0</v>
      </c>
      <c r="E159" s="467" t="n">
        <v>-107101</v>
      </c>
      <c r="F159" s="487" t="n">
        <v>0</v>
      </c>
      <c r="G159" s="487" t="n">
        <v>0</v>
      </c>
      <c r="H159" s="467" t="n">
        <v>-119970</v>
      </c>
      <c r="I159" s="487" t="n">
        <v>0</v>
      </c>
      <c r="J159" s="487" t="n">
        <v>0</v>
      </c>
      <c r="K159" s="467" t="n">
        <v>-122498</v>
      </c>
      <c r="L159" s="487" t="n">
        <v>0</v>
      </c>
      <c r="M159" s="487" t="n">
        <v>0</v>
      </c>
      <c r="N159" s="467" t="n">
        <v>-458393</v>
      </c>
    </row>
    <row r="160" ht="14.25" customHeight="1" thickBot="1">
      <c r="A160" s="486" t="inlineStr">
        <is>
          <t xml:space="preserve">      49.01 - IRPJ</t>
        </is>
      </c>
      <c r="B160" s="467" t="n">
        <v>-68560</v>
      </c>
      <c r="C160" s="487" t="n">
        <v>0</v>
      </c>
      <c r="D160" s="487" t="n">
        <v>0</v>
      </c>
      <c r="E160" s="467" t="n">
        <v>-67442</v>
      </c>
      <c r="F160" s="487" t="n">
        <v>0</v>
      </c>
      <c r="G160" s="487" t="n">
        <v>0</v>
      </c>
      <c r="H160" s="467" t="n">
        <v>-79115</v>
      </c>
      <c r="I160" s="487" t="n">
        <v>0</v>
      </c>
      <c r="J160" s="487" t="n">
        <v>0</v>
      </c>
      <c r="K160" s="467" t="n">
        <v>-80823</v>
      </c>
      <c r="L160" s="487" t="n">
        <v>0</v>
      </c>
      <c r="M160" s="487" t="n">
        <v>0</v>
      </c>
      <c r="N160" s="467" t="n">
        <v>-295941</v>
      </c>
    </row>
    <row r="161" ht="14.25" customHeight="1" thickBot="1">
      <c r="A161" s="486" t="inlineStr">
        <is>
          <t xml:space="preserve">      49.02 - CSLL</t>
        </is>
      </c>
      <c r="B161" s="467" t="n">
        <v>-40262</v>
      </c>
      <c r="C161" s="487" t="n">
        <v>0</v>
      </c>
      <c r="D161" s="487" t="n">
        <v>0</v>
      </c>
      <c r="E161" s="467" t="n">
        <v>-39658</v>
      </c>
      <c r="F161" s="487" t="n">
        <v>0</v>
      </c>
      <c r="G161" s="487" t="n">
        <v>0</v>
      </c>
      <c r="H161" s="467" t="n">
        <v>-40855</v>
      </c>
      <c r="I161" s="487" t="n">
        <v>0</v>
      </c>
      <c r="J161" s="487" t="n">
        <v>0</v>
      </c>
      <c r="K161" s="467" t="n">
        <v>-41675</v>
      </c>
      <c r="L161" s="487" t="n">
        <v>0</v>
      </c>
      <c r="M161" s="487" t="n">
        <v>0</v>
      </c>
      <c r="N161" s="467" t="n">
        <v>-162451</v>
      </c>
    </row>
    <row r="162" ht="14.25" customHeight="1" thickBot="1">
      <c r="A162" s="488" t="inlineStr">
        <is>
          <t>( = ) Lucro Líquido</t>
        </is>
      </c>
      <c r="B162" s="489" t="n">
        <v>101666</v>
      </c>
      <c r="C162" s="489" t="n">
        <v>12397</v>
      </c>
      <c r="D162" s="489" t="n">
        <v>268426</v>
      </c>
      <c r="E162" s="489" t="n">
        <v>354053</v>
      </c>
      <c r="F162" s="489" t="n">
        <v>363613</v>
      </c>
      <c r="G162" s="489" t="n">
        <v>179646</v>
      </c>
      <c r="H162" s="489" t="n">
        <v>465286</v>
      </c>
      <c r="I162" s="489" t="n">
        <v>666764</v>
      </c>
      <c r="J162" s="489" t="n">
        <v>358185</v>
      </c>
      <c r="K162" s="489" t="n">
        <v>277971</v>
      </c>
      <c r="L162" s="489" t="n">
        <v>228733</v>
      </c>
      <c r="M162" s="489" t="n">
        <v>408940</v>
      </c>
      <c r="N162" s="489" t="n">
        <v>3685686</v>
      </c>
    </row>
    <row r="163" ht="14.25" customHeight="1" thickBot="1">
      <c r="A163" s="488" t="inlineStr">
        <is>
          <t>Lucro Líquido ( % )</t>
        </is>
      </c>
      <c r="B163" s="490" t="n">
        <v>0.07000000000000001</v>
      </c>
      <c r="C163" s="490" t="n">
        <v>0.01</v>
      </c>
      <c r="D163" s="490" t="n">
        <v>0.2</v>
      </c>
      <c r="E163" s="490" t="n">
        <v>0.22</v>
      </c>
      <c r="F163" s="490" t="n">
        <v>0.24</v>
      </c>
      <c r="G163" s="490" t="n">
        <v>0.12</v>
      </c>
      <c r="H163" s="490" t="n">
        <v>0.25</v>
      </c>
      <c r="I163" s="490" t="n">
        <v>0.43</v>
      </c>
      <c r="J163" s="490" t="n">
        <v>0.21</v>
      </c>
      <c r="K163" s="490" t="n">
        <v>0.18</v>
      </c>
      <c r="L163" s="490" t="n">
        <v>0.17</v>
      </c>
      <c r="M163" s="490" t="n">
        <v>0.23</v>
      </c>
      <c r="N163" s="490" t="n">
        <v>0.2</v>
      </c>
    </row>
    <row r="164" ht="14.25" customHeight="1" thickBot="1">
      <c r="A164" s="483" t="inlineStr">
        <is>
          <t>Variações de caixa não operacionais</t>
        </is>
      </c>
      <c r="B164" s="225" t="n">
        <v>-160898</v>
      </c>
      <c r="C164" s="225" t="n">
        <v>-170123</v>
      </c>
      <c r="D164" s="225" t="n">
        <v>-151099</v>
      </c>
      <c r="E164" s="225" t="n">
        <v>-145143</v>
      </c>
      <c r="F164" s="225" t="n">
        <v>-131708</v>
      </c>
      <c r="G164" s="225" t="n">
        <v>-129521</v>
      </c>
      <c r="H164" s="225" t="n">
        <v>-187330</v>
      </c>
      <c r="I164" s="225" t="n">
        <v>-188648</v>
      </c>
      <c r="J164" s="225" t="n">
        <v>-202906</v>
      </c>
      <c r="K164" s="225" t="n">
        <v>-224128</v>
      </c>
      <c r="L164" s="225" t="n">
        <v>-94983</v>
      </c>
      <c r="M164" s="225" t="n">
        <v>-172312</v>
      </c>
      <c r="N164" s="225" t="n">
        <v>-1958805</v>
      </c>
    </row>
    <row r="165" ht="14.25" customHeight="1" thickBot="1">
      <c r="A165" s="357" t="inlineStr">
        <is>
          <t>[-] 50 - Atividades de investimento</t>
        </is>
      </c>
      <c r="B165" s="467" t="n">
        <v>-106997</v>
      </c>
      <c r="C165" s="467" t="n">
        <v>-115593</v>
      </c>
      <c r="D165" s="467" t="n">
        <v>-70558</v>
      </c>
      <c r="E165" s="467" t="n">
        <v>-91624</v>
      </c>
      <c r="F165" s="467" t="n">
        <v>-68811</v>
      </c>
      <c r="G165" s="467" t="n">
        <v>-45182</v>
      </c>
      <c r="H165" s="467" t="n">
        <v>-87045</v>
      </c>
      <c r="I165" s="467" t="n">
        <v>-120710</v>
      </c>
      <c r="J165" s="467" t="n">
        <v>-101862</v>
      </c>
      <c r="K165" s="467" t="n">
        <v>-151886</v>
      </c>
      <c r="L165" s="467" t="n">
        <v>-24770</v>
      </c>
      <c r="M165" s="467" t="n">
        <v>-103671</v>
      </c>
      <c r="N165" s="467" t="n">
        <v>-1088714</v>
      </c>
    </row>
    <row r="166" ht="14.25" customHeight="1" thickBot="1">
      <c r="A166" s="486" t="inlineStr">
        <is>
          <t xml:space="preserve">      50.01 - Compra de máquinas e equipamentos</t>
        </is>
      </c>
      <c r="B166" s="467" t="n">
        <v>-87758</v>
      </c>
      <c r="C166" s="467" t="n">
        <v>-102221</v>
      </c>
      <c r="D166" s="467" t="n">
        <v>-68858</v>
      </c>
      <c r="E166" s="467" t="n">
        <v>-91624</v>
      </c>
      <c r="F166" s="467" t="n">
        <v>-66296</v>
      </c>
      <c r="G166" s="467" t="n">
        <v>-42667</v>
      </c>
      <c r="H166" s="467" t="n">
        <v>-87045</v>
      </c>
      <c r="I166" s="467" t="n">
        <v>-120710</v>
      </c>
      <c r="J166" s="467" t="n">
        <v>-95862</v>
      </c>
      <c r="K166" s="467" t="n">
        <v>-149886</v>
      </c>
      <c r="L166" s="467" t="n">
        <v>-23752</v>
      </c>
      <c r="M166" s="467" t="n">
        <v>-102611</v>
      </c>
      <c r="N166" s="467" t="n">
        <v>-1039295</v>
      </c>
    </row>
    <row r="167" ht="14.25" customHeight="1" thickBot="1">
      <c r="A167" s="486" t="inlineStr">
        <is>
          <t xml:space="preserve">      50.02 - Compra de veículos</t>
        </is>
      </c>
      <c r="B167" s="467" t="n">
        <v>-5818</v>
      </c>
      <c r="C167" s="487" t="n">
        <v>0</v>
      </c>
      <c r="D167" s="487" t="n">
        <v>0</v>
      </c>
      <c r="E167" s="487" t="n">
        <v>0</v>
      </c>
      <c r="F167" s="487" t="n">
        <v>0</v>
      </c>
      <c r="G167" s="487" t="n">
        <v>0</v>
      </c>
      <c r="H167" s="487" t="n">
        <v>0</v>
      </c>
      <c r="I167" s="487" t="n">
        <v>0</v>
      </c>
      <c r="J167" s="487" t="n">
        <v>0</v>
      </c>
      <c r="K167" s="487" t="n">
        <v>0</v>
      </c>
      <c r="L167" s="487" t="n">
        <v>0</v>
      </c>
      <c r="M167" s="487" t="n">
        <v>0</v>
      </c>
      <c r="N167" s="467" t="n">
        <v>-5818</v>
      </c>
    </row>
    <row r="168" ht="14.25" customHeight="1" thickBot="1">
      <c r="A168" s="486" t="inlineStr">
        <is>
          <t xml:space="preserve">      50.03 - Compra de mobiliário</t>
        </is>
      </c>
      <c r="B168" s="467" t="n">
        <v>-2030</v>
      </c>
      <c r="C168" s="467" t="n">
        <v>-3680</v>
      </c>
      <c r="D168" s="487" t="n">
        <v>0</v>
      </c>
      <c r="E168" s="487" t="n">
        <v>0</v>
      </c>
      <c r="F168" s="487" t="n">
        <v>0</v>
      </c>
      <c r="G168" s="487" t="n">
        <v>0</v>
      </c>
      <c r="H168" s="487" t="n">
        <v>0</v>
      </c>
      <c r="I168" s="487" t="n">
        <v>0</v>
      </c>
      <c r="J168" s="487" t="n">
        <v>0</v>
      </c>
      <c r="K168" s="487" t="n">
        <v>0</v>
      </c>
      <c r="L168" s="487" t="n">
        <v>0</v>
      </c>
      <c r="M168" s="487" t="n">
        <v>0</v>
      </c>
      <c r="N168" s="467" t="n">
        <v>-5710</v>
      </c>
    </row>
    <row r="169" ht="14.25" customHeight="1" thickBot="1">
      <c r="A169" s="486" t="inlineStr">
        <is>
          <t xml:space="preserve">      50.04 - Investimentos em infra-estrutura</t>
        </is>
      </c>
      <c r="B169" s="467" t="n">
        <v>-11391</v>
      </c>
      <c r="C169" s="467" t="n">
        <v>-9692</v>
      </c>
      <c r="D169" s="467" t="n">
        <v>-1700</v>
      </c>
      <c r="E169" s="487" t="n">
        <v>0</v>
      </c>
      <c r="F169" s="467" t="n">
        <v>-2515</v>
      </c>
      <c r="G169" s="467" t="n">
        <v>-2515</v>
      </c>
      <c r="H169" s="487" t="n">
        <v>0</v>
      </c>
      <c r="I169" s="487" t="n">
        <v>0</v>
      </c>
      <c r="J169" s="467" t="n">
        <v>-6000</v>
      </c>
      <c r="K169" s="467" t="n">
        <v>-2000</v>
      </c>
      <c r="L169" s="467" t="n">
        <v>-1017</v>
      </c>
      <c r="M169" s="467" t="n">
        <v>-1060</v>
      </c>
      <c r="N169" s="467" t="n">
        <v>-37890</v>
      </c>
    </row>
    <row r="170" ht="14.25" customHeight="1" thickBot="1">
      <c r="A170" s="357" t="inlineStr">
        <is>
          <t>[-] 51 - Atividades de financiamento</t>
        </is>
      </c>
      <c r="B170" s="487" t="n">
        <v>800</v>
      </c>
      <c r="C170" s="487" t="n">
        <v>800</v>
      </c>
      <c r="D170" s="487" t="n">
        <v>800</v>
      </c>
      <c r="E170" s="487" t="n">
        <v>800</v>
      </c>
      <c r="F170" s="487" t="n">
        <v>800</v>
      </c>
      <c r="G170" s="487" t="n">
        <v>800</v>
      </c>
      <c r="H170" s="487" t="n">
        <v>800</v>
      </c>
      <c r="I170" s="487" t="n">
        <v>800</v>
      </c>
      <c r="J170" s="487" t="n">
        <v>800</v>
      </c>
      <c r="K170" s="487" t="n">
        <v>800</v>
      </c>
      <c r="L170" s="487" t="n">
        <v>800</v>
      </c>
      <c r="M170" s="487" t="n">
        <v>800</v>
      </c>
      <c r="N170" s="485" t="n">
        <v>9600</v>
      </c>
    </row>
    <row r="171" ht="14.25" customHeight="1" thickBot="1">
      <c r="A171" s="486" t="inlineStr">
        <is>
          <t xml:space="preserve">      51.07 - Recebimento de empréstimos a colaboradores</t>
        </is>
      </c>
      <c r="B171" s="487" t="n">
        <v>800</v>
      </c>
      <c r="C171" s="487" t="n">
        <v>800</v>
      </c>
      <c r="D171" s="487" t="n">
        <v>800</v>
      </c>
      <c r="E171" s="487" t="n">
        <v>800</v>
      </c>
      <c r="F171" s="487" t="n">
        <v>800</v>
      </c>
      <c r="G171" s="487" t="n">
        <v>800</v>
      </c>
      <c r="H171" s="487" t="n">
        <v>800</v>
      </c>
      <c r="I171" s="487" t="n">
        <v>800</v>
      </c>
      <c r="J171" s="487" t="n">
        <v>800</v>
      </c>
      <c r="K171" s="487" t="n">
        <v>800</v>
      </c>
      <c r="L171" s="487" t="n">
        <v>800</v>
      </c>
      <c r="M171" s="487" t="n">
        <v>800</v>
      </c>
      <c r="N171" s="485" t="n">
        <v>9600</v>
      </c>
    </row>
    <row r="172" ht="14.25" customHeight="1" thickBot="1">
      <c r="A172" s="357" t="inlineStr">
        <is>
          <t>[-] 52 - Aplicações financeiras</t>
        </is>
      </c>
      <c r="B172" s="467" t="n">
        <v>-6554</v>
      </c>
      <c r="C172" s="467" t="n">
        <v>-6554</v>
      </c>
      <c r="D172" s="467" t="n">
        <v>-6554</v>
      </c>
      <c r="E172" s="467" t="n">
        <v>-6554</v>
      </c>
      <c r="F172" s="467" t="n">
        <v>-6912</v>
      </c>
      <c r="G172" s="467" t="n">
        <v>-6912</v>
      </c>
      <c r="H172" s="467" t="n">
        <v>-6912</v>
      </c>
      <c r="I172" s="467" t="n">
        <v>-6912</v>
      </c>
      <c r="J172" s="467" t="n">
        <v>-6912</v>
      </c>
      <c r="K172" s="467" t="n">
        <v>-6912</v>
      </c>
      <c r="L172" s="467" t="n">
        <v>-6902</v>
      </c>
      <c r="M172" s="467" t="n">
        <v>-6912</v>
      </c>
      <c r="N172" s="467" t="n">
        <v>-81508</v>
      </c>
    </row>
    <row r="173" ht="14.25" customHeight="1" thickBot="1">
      <c r="A173" s="486" t="inlineStr">
        <is>
          <t xml:space="preserve">      52.01 - Investimento em aplicações financeiras</t>
        </is>
      </c>
      <c r="B173" s="467" t="n">
        <v>-6554</v>
      </c>
      <c r="C173" s="467" t="n">
        <v>-6554</v>
      </c>
      <c r="D173" s="467" t="n">
        <v>-6554</v>
      </c>
      <c r="E173" s="467" t="n">
        <v>-6554</v>
      </c>
      <c r="F173" s="467" t="n">
        <v>-6912</v>
      </c>
      <c r="G173" s="467" t="n">
        <v>-6912</v>
      </c>
      <c r="H173" s="467" t="n">
        <v>-6912</v>
      </c>
      <c r="I173" s="467" t="n">
        <v>-6912</v>
      </c>
      <c r="J173" s="467" t="n">
        <v>-6912</v>
      </c>
      <c r="K173" s="467" t="n">
        <v>-6912</v>
      </c>
      <c r="L173" s="467" t="n">
        <v>-6902</v>
      </c>
      <c r="M173" s="467" t="n">
        <v>-6912</v>
      </c>
      <c r="N173" s="467" t="n">
        <v>-81508</v>
      </c>
    </row>
    <row r="174" ht="14.25" customHeight="1" thickBot="1">
      <c r="A174" s="357" t="inlineStr">
        <is>
          <t>[-] 53 - Participações e Distribuições</t>
        </is>
      </c>
      <c r="B174" s="467" t="n">
        <v>-48146</v>
      </c>
      <c r="C174" s="467" t="n">
        <v>-48776</v>
      </c>
      <c r="D174" s="467" t="n">
        <v>-74787</v>
      </c>
      <c r="E174" s="467" t="n">
        <v>-47765</v>
      </c>
      <c r="F174" s="467" t="n">
        <v>-56784</v>
      </c>
      <c r="G174" s="467" t="n">
        <v>-78225</v>
      </c>
      <c r="H174" s="467" t="n">
        <v>-94172</v>
      </c>
      <c r="I174" s="467" t="n">
        <v>-61825</v>
      </c>
      <c r="J174" s="467" t="n">
        <v>-94931</v>
      </c>
      <c r="K174" s="467" t="n">
        <v>-66129</v>
      </c>
      <c r="L174" s="467" t="n">
        <v>-64110</v>
      </c>
      <c r="M174" s="467" t="n">
        <v>-62527</v>
      </c>
      <c r="N174" s="467" t="n">
        <v>-798181</v>
      </c>
    </row>
    <row r="175" ht="14.25" customHeight="1" thickBot="1">
      <c r="A175" s="486" t="inlineStr">
        <is>
          <t xml:space="preserve">      53.01 - Participação nos lucros para funcionários</t>
        </is>
      </c>
      <c r="B175" s="487" t="n">
        <v>0</v>
      </c>
      <c r="C175" s="487" t="n">
        <v>0</v>
      </c>
      <c r="D175" s="487" t="n">
        <v>0</v>
      </c>
      <c r="E175" s="487" t="n">
        <v>0</v>
      </c>
      <c r="F175" s="487" t="n">
        <v>0</v>
      </c>
      <c r="G175" s="487" t="n">
        <v>0</v>
      </c>
      <c r="H175" s="467" t="n">
        <v>-13973</v>
      </c>
      <c r="I175" s="467" t="n">
        <v>-13973</v>
      </c>
      <c r="J175" s="467" t="n">
        <v>-14625</v>
      </c>
      <c r="K175" s="467" t="n">
        <v>-9720</v>
      </c>
      <c r="L175" s="467" t="n">
        <v>-14552</v>
      </c>
      <c r="M175" s="467" t="n">
        <v>-14900</v>
      </c>
      <c r="N175" s="467" t="n">
        <v>-81744</v>
      </c>
    </row>
    <row r="176" ht="14.25" customHeight="1" thickBot="1">
      <c r="A176" s="486" t="inlineStr">
        <is>
          <t xml:space="preserve">      53.02 - Distribuição de lucros e dividendos para sócios</t>
        </is>
      </c>
      <c r="B176" s="467" t="n">
        <v>-48146</v>
      </c>
      <c r="C176" s="467" t="n">
        <v>-48776</v>
      </c>
      <c r="D176" s="467" t="n">
        <v>-74787</v>
      </c>
      <c r="E176" s="467" t="n">
        <v>-47765</v>
      </c>
      <c r="F176" s="467" t="n">
        <v>-56784</v>
      </c>
      <c r="G176" s="467" t="n">
        <v>-78225</v>
      </c>
      <c r="H176" s="467" t="n">
        <v>-80199</v>
      </c>
      <c r="I176" s="467" t="n">
        <v>-47852</v>
      </c>
      <c r="J176" s="467" t="n">
        <v>-80306</v>
      </c>
      <c r="K176" s="467" t="n">
        <v>-56409</v>
      </c>
      <c r="L176" s="467" t="n">
        <v>-49558</v>
      </c>
      <c r="M176" s="467" t="n">
        <v>-47627</v>
      </c>
      <c r="N176" s="467" t="n">
        <v>-716437</v>
      </c>
    </row>
    <row r="177" ht="14.25" customHeight="1" thickBot="1">
      <c r="A177" s="357" t="inlineStr">
        <is>
          <t>[-] 54 - Ajustes de saldo</t>
        </is>
      </c>
      <c r="B177" s="487" t="n">
        <v>0</v>
      </c>
      <c r="C177" s="487" t="n">
        <v>0</v>
      </c>
      <c r="D177" s="487" t="n">
        <v>0</v>
      </c>
      <c r="E177" s="487" t="n">
        <v>0</v>
      </c>
      <c r="F177" s="487" t="n">
        <v>0</v>
      </c>
      <c r="G177" s="487" t="n">
        <v>0</v>
      </c>
      <c r="H177" s="487" t="n">
        <v>0</v>
      </c>
      <c r="I177" s="487" t="n">
        <v>0</v>
      </c>
      <c r="J177" s="487" t="n">
        <v>0</v>
      </c>
      <c r="K177" s="487" t="n">
        <v>0</v>
      </c>
      <c r="L177" s="487" t="n">
        <v>0</v>
      </c>
      <c r="M177" s="487" t="n">
        <v>0</v>
      </c>
      <c r="N177" s="487" t="n">
        <v>0</v>
      </c>
    </row>
    <row r="178" ht="14.25" customHeight="1" thickBot="1">
      <c r="A178" s="486" t="inlineStr">
        <is>
          <t xml:space="preserve">      54.05 - Transferência entre contas</t>
        </is>
      </c>
      <c r="B178" s="487" t="n">
        <v>0</v>
      </c>
      <c r="C178" s="487" t="n">
        <v>0</v>
      </c>
      <c r="D178" s="487" t="n">
        <v>0</v>
      </c>
      <c r="E178" s="487" t="n">
        <v>0</v>
      </c>
      <c r="F178" s="487" t="n">
        <v>0</v>
      </c>
      <c r="G178" s="487" t="n">
        <v>0</v>
      </c>
      <c r="H178" s="487" t="n">
        <v>0</v>
      </c>
      <c r="I178" s="487" t="n">
        <v>0</v>
      </c>
      <c r="J178" s="487" t="n">
        <v>0</v>
      </c>
      <c r="K178" s="487" t="n">
        <v>0</v>
      </c>
      <c r="L178" s="487" t="n">
        <v>0</v>
      </c>
      <c r="M178" s="487" t="n">
        <v>0</v>
      </c>
      <c r="N178" s="487" t="n">
        <v>0</v>
      </c>
    </row>
    <row r="179" ht="14.25" customHeight="1" thickBot="1">
      <c r="A179" s="488" t="inlineStr">
        <is>
          <t>( = ) Variação de caixa</t>
        </is>
      </c>
      <c r="B179" s="232" t="n">
        <v>-59231</v>
      </c>
      <c r="C179" s="232" t="n">
        <v>-157726</v>
      </c>
      <c r="D179" s="489" t="n">
        <v>117326</v>
      </c>
      <c r="E179" s="489" t="n">
        <v>208909</v>
      </c>
      <c r="F179" s="489" t="n">
        <v>231905</v>
      </c>
      <c r="G179" s="489" t="n">
        <v>50125</v>
      </c>
      <c r="H179" s="489" t="n">
        <v>277956</v>
      </c>
      <c r="I179" s="489" t="n">
        <v>478116</v>
      </c>
      <c r="J179" s="489" t="n">
        <v>155279</v>
      </c>
      <c r="K179" s="489" t="n">
        <v>53842</v>
      </c>
      <c r="L179" s="489" t="n">
        <v>133750</v>
      </c>
      <c r="M179" s="489" t="n">
        <v>236627</v>
      </c>
      <c r="N179" s="489" t="n">
        <v>1726881</v>
      </c>
    </row>
    <row r="180" ht="14.25" customHeight="1" thickBot="1">
      <c r="A180" s="488" t="inlineStr">
        <is>
          <t>Variação de caixa ( % )</t>
        </is>
      </c>
      <c r="B180" s="490" t="n">
        <v>-0.04</v>
      </c>
      <c r="C180" s="490" t="n">
        <v>-0.12</v>
      </c>
      <c r="D180" s="490" t="n">
        <v>0.09</v>
      </c>
      <c r="E180" s="490" t="n">
        <v>0.13</v>
      </c>
      <c r="F180" s="490" t="n">
        <v>0.15</v>
      </c>
      <c r="G180" s="490" t="n">
        <v>0.03</v>
      </c>
      <c r="H180" s="490" t="n">
        <v>0.15</v>
      </c>
      <c r="I180" s="490" t="n">
        <v>0.31</v>
      </c>
      <c r="J180" s="490" t="n">
        <v>0.09</v>
      </c>
      <c r="K180" s="490" t="n">
        <v>0.04</v>
      </c>
      <c r="L180" s="490" t="n">
        <v>0.1</v>
      </c>
      <c r="M180" s="490" t="n">
        <v>0.13</v>
      </c>
      <c r="N180" s="490" t="n">
        <v>0.09</v>
      </c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hyperlinks>
    <hyperlink xmlns:r="http://schemas.openxmlformats.org/officeDocument/2006/relationships" ref="A3" display="javascript:inverteVisibilidadeFilhosDiretos('136');" r:id="rId1"/>
    <hyperlink xmlns:r="http://schemas.openxmlformats.org/officeDocument/2006/relationships" ref="A10" display="javascript:inverteVisibilidadeFilhosDiretos('140');" r:id="rId2"/>
    <hyperlink xmlns:r="http://schemas.openxmlformats.org/officeDocument/2006/relationships" ref="A14" display="javascript:inverteVisibilidadeFilhosDiretos('358');" r:id="rId3"/>
    <hyperlink xmlns:r="http://schemas.openxmlformats.org/officeDocument/2006/relationships" ref="A16" display="javascript:inverteVisibilidadeFilhosDiretos('339');" r:id="rId4"/>
    <hyperlink xmlns:r="http://schemas.openxmlformats.org/officeDocument/2006/relationships" ref="A22" display="javascript:inverteVisibilidadeFilhosDiretos('150');" r:id="rId5"/>
    <hyperlink xmlns:r="http://schemas.openxmlformats.org/officeDocument/2006/relationships" ref="A36" display="javascript:inverteVisibilidadeFilhosDiretos('167');" r:id="rId6"/>
    <hyperlink xmlns:r="http://schemas.openxmlformats.org/officeDocument/2006/relationships" ref="A39" display="javascript:inverteVisibilidadeFilhosDiretos('176');" r:id="rId7"/>
    <hyperlink xmlns:r="http://schemas.openxmlformats.org/officeDocument/2006/relationships" ref="A46" display="javascript:inverteVisibilidadeFilhosDiretos('170');" r:id="rId8"/>
    <hyperlink xmlns:r="http://schemas.openxmlformats.org/officeDocument/2006/relationships" ref="A51" display="javascript:inverteVisibilidadeFilhosDiretos('174');" r:id="rId9"/>
    <hyperlink xmlns:r="http://schemas.openxmlformats.org/officeDocument/2006/relationships" ref="A54" display="javascript:inverteVisibilidadeFilhosDiretos('181');" r:id="rId10"/>
    <hyperlink xmlns:r="http://schemas.openxmlformats.org/officeDocument/2006/relationships" ref="A61" display="javascript:inverteVisibilidadeFilhosDiretos('248');" r:id="rId11"/>
    <hyperlink xmlns:r="http://schemas.openxmlformats.org/officeDocument/2006/relationships" ref="A72" display="javascript:inverteVisibilidadeFilhosDiretos('267');" r:id="rId12"/>
    <hyperlink xmlns:r="http://schemas.openxmlformats.org/officeDocument/2006/relationships" ref="A76" display="javascript:inverteVisibilidadeFilhosDiretos('275');" r:id="rId13"/>
    <hyperlink xmlns:r="http://schemas.openxmlformats.org/officeDocument/2006/relationships" ref="A88" display="javascript:inverteVisibilidadeFilhosDiretos('286');" r:id="rId14"/>
    <hyperlink xmlns:r="http://schemas.openxmlformats.org/officeDocument/2006/relationships" ref="A91" display="javascript:inverteVisibilidadeFilhosDiretos('294');" r:id="rId15"/>
    <hyperlink xmlns:r="http://schemas.openxmlformats.org/officeDocument/2006/relationships" ref="A99" display="javascript:inverteVisibilidadeFilhosDiretos('361');" r:id="rId16"/>
    <hyperlink xmlns:r="http://schemas.openxmlformats.org/officeDocument/2006/relationships" ref="A101" display="javascript:inverteVisibilidadeFilhosDiretos('353');" r:id="rId17"/>
    <hyperlink xmlns:r="http://schemas.openxmlformats.org/officeDocument/2006/relationships" ref="A104" display="javascript:inverteVisibilidadeFilhosDiretos('189');" r:id="rId18"/>
    <hyperlink xmlns:r="http://schemas.openxmlformats.org/officeDocument/2006/relationships" ref="A115" display="javascript:inverteVisibilidadeFilhosDiretos('206');" r:id="rId19"/>
    <hyperlink xmlns:r="http://schemas.openxmlformats.org/officeDocument/2006/relationships" ref="A122" display="javascript:inverteVisibilidadeFilhosDiretos('214');" r:id="rId20"/>
    <hyperlink xmlns:r="http://schemas.openxmlformats.org/officeDocument/2006/relationships" ref="A132" display="javascript:inverteVisibilidadeFilhosDiretos('223');" r:id="rId21"/>
    <hyperlink xmlns:r="http://schemas.openxmlformats.org/officeDocument/2006/relationships" ref="A143" display="javascript:inverteVisibilidadeFilhosDiretos('240');" r:id="rId22"/>
    <hyperlink xmlns:r="http://schemas.openxmlformats.org/officeDocument/2006/relationships" ref="A154" display="javascript:inverteVisibilidadeFilhosDiretos('303');" r:id="rId23"/>
    <hyperlink xmlns:r="http://schemas.openxmlformats.org/officeDocument/2006/relationships" ref="A159" display="javascript:inverteVisibilidadeFilhosDiretos('362');" r:id="rId24"/>
    <hyperlink xmlns:r="http://schemas.openxmlformats.org/officeDocument/2006/relationships" ref="A165" display="javascript:inverteVisibilidadeFilhosDiretos('306');" r:id="rId25"/>
    <hyperlink xmlns:r="http://schemas.openxmlformats.org/officeDocument/2006/relationships" ref="A170" display="javascript:inverteVisibilidadeFilhosDiretos('313');" r:id="rId26"/>
    <hyperlink xmlns:r="http://schemas.openxmlformats.org/officeDocument/2006/relationships" ref="A172" display="javascript:inverteVisibilidadeFilhosDiretos('319');" r:id="rId27"/>
    <hyperlink xmlns:r="http://schemas.openxmlformats.org/officeDocument/2006/relationships" ref="A174" display="javascript:inverteVisibilidadeFilhosDiretos('324');" r:id="rId28"/>
    <hyperlink xmlns:r="http://schemas.openxmlformats.org/officeDocument/2006/relationships" ref="A177" display="javascript:inverteVisibilidadeFilhosDiretos('327');" r:id="rId29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7F7F7F"/>
    <outlinePr summaryBelow="1" summaryRight="1"/>
    <pageSetUpPr/>
  </sheetPr>
  <dimension ref="A2:AA268"/>
  <sheetViews>
    <sheetView topLeftCell="O132" zoomScale="85" zoomScaleNormal="85" workbookViewId="0">
      <selection activeCell="Y193" sqref="Y193"/>
    </sheetView>
  </sheetViews>
  <sheetFormatPr baseColWidth="8" defaultColWidth="12.625" defaultRowHeight="15"/>
  <cols>
    <col hidden="1" width="5.75" customWidth="1" style="217" min="1" max="1"/>
    <col hidden="1" width="8.5" customWidth="1" style="217" min="2" max="13"/>
    <col hidden="1" width="7.25" customWidth="1" style="217" min="14" max="14"/>
    <col width="4.875" customWidth="1" style="217" min="15" max="15"/>
    <col width="10.625" bestFit="1" customWidth="1" style="217" min="16" max="21"/>
    <col width="10.625" bestFit="1" customWidth="1" style="479" min="22" max="22"/>
    <col width="10.625" bestFit="1" customWidth="1" style="217" min="23" max="23"/>
    <col width="10.625" bestFit="1" customWidth="1" style="479" min="24" max="24"/>
    <col width="10.625" bestFit="1" customWidth="1" style="217" min="25" max="27"/>
    <col width="12.625" customWidth="1" style="217" min="28" max="16384"/>
  </cols>
  <sheetData>
    <row r="1" ht="15.75" customHeight="1" thickBot="1"/>
    <row r="2" customFormat="1" s="235">
      <c r="B2" s="215" t="n">
        <v>44562</v>
      </c>
      <c r="C2" s="215" t="n">
        <v>44593</v>
      </c>
      <c r="D2" s="215" t="n">
        <v>44621</v>
      </c>
      <c r="E2" s="215" t="n">
        <v>44652</v>
      </c>
      <c r="F2" s="215" t="n">
        <v>44682</v>
      </c>
      <c r="G2" s="215" t="n">
        <v>44713</v>
      </c>
      <c r="H2" s="215" t="n">
        <v>44743</v>
      </c>
      <c r="I2" s="215" t="n">
        <v>44774</v>
      </c>
      <c r="J2" s="215" t="n">
        <v>44805</v>
      </c>
      <c r="K2" s="215" t="n">
        <v>44835</v>
      </c>
      <c r="L2" s="215" t="n">
        <v>44866</v>
      </c>
      <c r="M2" s="215" t="n">
        <v>44896</v>
      </c>
      <c r="P2" s="273" t="n">
        <v>45658</v>
      </c>
      <c r="Q2" s="273" t="n">
        <v>45689</v>
      </c>
      <c r="R2" s="273" t="n">
        <v>45717</v>
      </c>
      <c r="S2" s="273" t="n">
        <v>45748</v>
      </c>
      <c r="T2" s="273" t="n">
        <v>45778</v>
      </c>
      <c r="U2" s="273" t="n">
        <v>45809</v>
      </c>
      <c r="V2" s="480" t="n">
        <v>45839</v>
      </c>
      <c r="W2" s="273" t="n">
        <v>45870</v>
      </c>
      <c r="X2" s="480" t="n">
        <v>45901</v>
      </c>
      <c r="Y2" s="273" t="n">
        <v>45931</v>
      </c>
      <c r="Z2" s="273" t="n">
        <v>45962</v>
      </c>
      <c r="AA2" s="273" t="n">
        <v>45992</v>
      </c>
    </row>
    <row r="3">
      <c r="A3" s="218">
        <f>IFERROR((IF(((IFERROR((FIND(".",I!A1)),0))&gt;1),(MID(I!A1,((FIND(".",I!A1))-2),5)),(MID(I!A1,((FIND(" - ",I!A1))-2),2)))),"-")</f>
        <v/>
      </c>
      <c r="B3" s="218">
        <f>IFERROR(IF($A3="-","null",I!B1),"null")</f>
        <v/>
      </c>
      <c r="C3" s="218">
        <f>IFERROR(IF($A3="-","null",I!C1),"null")</f>
        <v/>
      </c>
      <c r="D3" s="218">
        <f>IFERROR(IF($A3="-","null",I!D1),"null")</f>
        <v/>
      </c>
      <c r="E3" s="218">
        <f>IFERROR(IF($A3="-","null",I!E1),"null")</f>
        <v/>
      </c>
      <c r="F3" s="218">
        <f>IFERROR(IF($A3="-","null",I!F1),"null")</f>
        <v/>
      </c>
      <c r="G3" s="218">
        <f>IFERROR(IF($A3="-","null",I!G1),"null")</f>
        <v/>
      </c>
      <c r="H3" s="218">
        <f>IFERROR(IF($A3="-","null",I!H1),"null")</f>
        <v/>
      </c>
      <c r="I3" s="218">
        <f>IFERROR(IF($A3="-","null",I!I1),"null")</f>
        <v/>
      </c>
      <c r="J3" s="218">
        <f>IFERROR(IF($A3="-","null",I!J1),"null")</f>
        <v/>
      </c>
      <c r="K3" s="218">
        <f>IFERROR(IF($A3="-","null",I!K1),"null")</f>
        <v/>
      </c>
      <c r="L3" s="218">
        <f>IFERROR(IF($A3="-","null",I!L1),"null")</f>
        <v/>
      </c>
      <c r="M3" s="218">
        <f>IFERROR(IF($A3="-","null",I!M1),"null")</f>
        <v/>
      </c>
      <c r="N3" s="211" t="n"/>
      <c r="O3" s="219" t="inlineStr">
        <is>
          <t>10.01</t>
        </is>
      </c>
      <c r="P3" s="502">
        <f>SUMIFS(B:B,$A:$A,$O3)</f>
        <v/>
      </c>
      <c r="Q3" s="502">
        <f>SUMIFS(C:C,$A:$A,$O3)</f>
        <v/>
      </c>
      <c r="R3" s="502">
        <f>SUMIFS(D:D,$A:$A,$O3)</f>
        <v/>
      </c>
      <c r="S3" s="502">
        <f>SUMIFS(E:E,$A:$A,$O3)</f>
        <v/>
      </c>
      <c r="T3" s="502">
        <f>SUMIFS(F:F,$A:$A,$O3)</f>
        <v/>
      </c>
      <c r="U3" s="502">
        <f>SUMIFS(G:G,$A:$A,$O3)</f>
        <v/>
      </c>
      <c r="V3" s="503">
        <f>SUMIFS(H:H,$A:$A,$O3)</f>
        <v/>
      </c>
      <c r="W3" s="502">
        <f>SUMIFS(I:I,$A:$A,$O3)</f>
        <v/>
      </c>
      <c r="X3" s="503">
        <f>SUMIFS(J:J,$A:$A,$O3)</f>
        <v/>
      </c>
      <c r="Y3" s="502">
        <f>SUMIFS(K:K,$A:$A,$O3)</f>
        <v/>
      </c>
      <c r="Z3" s="502">
        <f>SUMIFS(L:L,$A:$A,$O3)</f>
        <v/>
      </c>
      <c r="AA3" s="502">
        <f>SUMIFS(M:M,$A:$A,$O3)</f>
        <v/>
      </c>
    </row>
    <row r="4">
      <c r="A4" s="218">
        <f>IFERROR((IF(((IFERROR((FIND(".",I!A2)),0))&gt;1),(MID(I!A2,((FIND(".",I!A2))-2),5)),(MID(I!A2,((FIND(" - ",I!A2))-2),2)))),"-")</f>
        <v/>
      </c>
      <c r="B4" s="218">
        <f>IFERROR(IF($A4="-","null",I!B2),"null")</f>
        <v/>
      </c>
      <c r="C4" s="218">
        <f>IFERROR(IF($A4="-","null",I!C2),"null")</f>
        <v/>
      </c>
      <c r="D4" s="218">
        <f>IFERROR(IF($A4="-","null",I!D2),"null")</f>
        <v/>
      </c>
      <c r="E4" s="218">
        <f>IFERROR(IF($A4="-","null",I!E2),"null")</f>
        <v/>
      </c>
      <c r="F4" s="218">
        <f>IFERROR(IF($A4="-","null",I!F2),"null")</f>
        <v/>
      </c>
      <c r="G4" s="218">
        <f>IFERROR(IF($A4="-","null",I!G2),"null")</f>
        <v/>
      </c>
      <c r="H4" s="218">
        <f>IFERROR(IF($A4="-","null",I!H2),"null")</f>
        <v/>
      </c>
      <c r="I4" s="218">
        <f>IFERROR(IF($A4="-","null",I!I2),"null")</f>
        <v/>
      </c>
      <c r="J4" s="218">
        <f>IFERROR(IF($A4="-","null",I!J2),"null")</f>
        <v/>
      </c>
      <c r="K4" s="218">
        <f>IFERROR(IF($A4="-","null",I!K2),"null")</f>
        <v/>
      </c>
      <c r="L4" s="218">
        <f>IFERROR(IF($A4="-","null",I!L2),"null")</f>
        <v/>
      </c>
      <c r="M4" s="218">
        <f>IFERROR(IF($A4="-","null",I!M2),"null")</f>
        <v/>
      </c>
      <c r="N4" s="211" t="n"/>
      <c r="O4" s="220" t="inlineStr">
        <is>
          <t>10.02</t>
        </is>
      </c>
      <c r="P4" s="502">
        <f>SUMIFS(B:B,$A:$A,$O4)</f>
        <v/>
      </c>
      <c r="Q4" s="502">
        <f>SUMIFS(C:C,$A:$A,$O4)</f>
        <v/>
      </c>
      <c r="R4" s="502">
        <f>SUMIFS(D:D,$A:$A,$O4)</f>
        <v/>
      </c>
      <c r="S4" s="502">
        <f>SUMIFS(E:E,$A:$A,$O4)</f>
        <v/>
      </c>
      <c r="T4" s="502">
        <f>SUMIFS(F:F,$A:$A,$O4)</f>
        <v/>
      </c>
      <c r="U4" s="502">
        <f>SUMIFS(G:G,$A:$A,$O4)</f>
        <v/>
      </c>
      <c r="V4" s="503">
        <f>SUMIFS(H:H,$A:$A,$O4)</f>
        <v/>
      </c>
      <c r="W4" s="502">
        <f>SUMIFS(I:I,$A:$A,$O4)</f>
        <v/>
      </c>
      <c r="X4" s="503">
        <f>SUMIFS(J:J,$A:$A,$O4)</f>
        <v/>
      </c>
      <c r="Y4" s="502">
        <f>SUMIFS(K:K,$A:$A,$O4)</f>
        <v/>
      </c>
      <c r="Z4" s="502">
        <f>SUMIFS(L:L,$A:$A,$O4)</f>
        <v/>
      </c>
      <c r="AA4" s="502">
        <f>SUMIFS(M:M,$A:$A,$O4)</f>
        <v/>
      </c>
    </row>
    <row r="5">
      <c r="A5" s="218">
        <f>IFERROR((IF(((IFERROR((FIND(".",I!A3)),0))&gt;1),(MID(I!A3,((FIND(".",I!A3))-2),5)),(MID(I!A3,((FIND(" - ",I!A3))-2),2)))),"-")</f>
        <v/>
      </c>
      <c r="B5" s="218">
        <f>IFERROR(IF($A5="-","null",I!B3),"null")</f>
        <v/>
      </c>
      <c r="C5" s="218">
        <f>IFERROR(IF($A5="-","null",I!C3),"null")</f>
        <v/>
      </c>
      <c r="D5" s="218">
        <f>IFERROR(IF($A5="-","null",I!D3),"null")</f>
        <v/>
      </c>
      <c r="E5" s="218">
        <f>IFERROR(IF($A5="-","null",I!E3),"null")</f>
        <v/>
      </c>
      <c r="F5" s="218">
        <f>IFERROR(IF($A5="-","null",I!F3),"null")</f>
        <v/>
      </c>
      <c r="G5" s="218">
        <f>IFERROR(IF($A5="-","null",I!G3),"null")</f>
        <v/>
      </c>
      <c r="H5" s="218">
        <f>IFERROR(IF($A5="-","null",I!H3),"null")</f>
        <v/>
      </c>
      <c r="I5" s="218">
        <f>IFERROR(IF($A5="-","null",I!I3),"null")</f>
        <v/>
      </c>
      <c r="J5" s="218">
        <f>IFERROR(IF($A5="-","null",I!J3),"null")</f>
        <v/>
      </c>
      <c r="K5" s="218">
        <f>IFERROR(IF($A5="-","null",I!K3),"null")</f>
        <v/>
      </c>
      <c r="L5" s="218">
        <f>IFERROR(IF($A5="-","null",I!L3),"null")</f>
        <v/>
      </c>
      <c r="M5" s="218">
        <f>IFERROR(IF($A5="-","null",I!M3),"null")</f>
        <v/>
      </c>
      <c r="N5" s="211" t="n"/>
      <c r="O5" s="219" t="inlineStr">
        <is>
          <t>10.03</t>
        </is>
      </c>
      <c r="P5" s="502">
        <f>SUMIFS(B:B,$A:$A,$O5)</f>
        <v/>
      </c>
      <c r="Q5" s="502">
        <f>SUMIFS(C:C,$A:$A,$O5)</f>
        <v/>
      </c>
      <c r="R5" s="502">
        <f>SUMIFS(D:D,$A:$A,$O5)</f>
        <v/>
      </c>
      <c r="S5" s="502">
        <f>SUMIFS(E:E,$A:$A,$O5)</f>
        <v/>
      </c>
      <c r="T5" s="502">
        <f>SUMIFS(F:F,$A:$A,$O5)</f>
        <v/>
      </c>
      <c r="U5" s="502">
        <f>SUMIFS(G:G,$A:$A,$O5)</f>
        <v/>
      </c>
      <c r="V5" s="503">
        <f>SUMIFS(H:H,$A:$A,$O5)</f>
        <v/>
      </c>
      <c r="W5" s="502">
        <f>SUMIFS(I:I,$A:$A,$O5)</f>
        <v/>
      </c>
      <c r="X5" s="503">
        <f>SUMIFS(J:J,$A:$A,$O5)</f>
        <v/>
      </c>
      <c r="Y5" s="502">
        <f>SUMIFS(K:K,$A:$A,$O5)</f>
        <v/>
      </c>
      <c r="Z5" s="502">
        <f>SUMIFS(L:L,$A:$A,$O5)</f>
        <v/>
      </c>
      <c r="AA5" s="502">
        <f>SUMIFS(M:M,$A:$A,$O5)</f>
        <v/>
      </c>
    </row>
    <row r="6">
      <c r="A6" s="218">
        <f>IFERROR((IF(((IFERROR((FIND(".",I!A4)),0))&gt;1),(MID(I!A4,((FIND(".",I!A4))-2),5)),(MID(I!A4,((FIND(" - ",I!A4))-2),2)))),"-")</f>
        <v/>
      </c>
      <c r="B6" s="218">
        <f>IFERROR(IF($A6="-","null",I!B4),"null")</f>
        <v/>
      </c>
      <c r="C6" s="218">
        <f>IFERROR(IF($A6="-","null",I!C4),"null")</f>
        <v/>
      </c>
      <c r="D6" s="218">
        <f>IFERROR(IF($A6="-","null",I!D4),"null")</f>
        <v/>
      </c>
      <c r="E6" s="218">
        <f>IFERROR(IF($A6="-","null",I!E4),"null")</f>
        <v/>
      </c>
      <c r="F6" s="218">
        <f>IFERROR(IF($A6="-","null",I!F4),"null")</f>
        <v/>
      </c>
      <c r="G6" s="218">
        <f>IFERROR(IF($A6="-","null",I!G4),"null")</f>
        <v/>
      </c>
      <c r="H6" s="218">
        <f>IFERROR(IF($A6="-","null",I!H4),"null")</f>
        <v/>
      </c>
      <c r="I6" s="218">
        <f>IFERROR(IF($A6="-","null",I!I4),"null")</f>
        <v/>
      </c>
      <c r="J6" s="218">
        <f>IFERROR(IF($A6="-","null",I!J4),"null")</f>
        <v/>
      </c>
      <c r="K6" s="218">
        <f>IFERROR(IF($A6="-","null",I!K4),"null")</f>
        <v/>
      </c>
      <c r="L6" s="218">
        <f>IFERROR(IF($A6="-","null",I!L4),"null")</f>
        <v/>
      </c>
      <c r="M6" s="218">
        <f>IFERROR(IF($A6="-","null",I!M4),"null")</f>
        <v/>
      </c>
      <c r="N6" s="211" t="n"/>
      <c r="O6" s="220" t="inlineStr">
        <is>
          <t>10.04</t>
        </is>
      </c>
      <c r="P6" s="502">
        <f>SUMIFS(B:B,$A:$A,$O6)</f>
        <v/>
      </c>
      <c r="Q6" s="502">
        <f>SUMIFS(C:C,$A:$A,$O6)</f>
        <v/>
      </c>
      <c r="R6" s="502">
        <f>SUMIFS(D:D,$A:$A,$O6)</f>
        <v/>
      </c>
      <c r="S6" s="502">
        <f>SUMIFS(E:E,$A:$A,$O6)</f>
        <v/>
      </c>
      <c r="T6" s="502">
        <f>SUMIFS(F:F,$A:$A,$O6)</f>
        <v/>
      </c>
      <c r="U6" s="502">
        <f>SUMIFS(G:G,$A:$A,$O6)</f>
        <v/>
      </c>
      <c r="V6" s="503">
        <f>SUMIFS(H:H,$A:$A,$O6)</f>
        <v/>
      </c>
      <c r="W6" s="502">
        <f>SUMIFS(I:I,$A:$A,$O6)</f>
        <v/>
      </c>
      <c r="X6" s="503">
        <f>SUMIFS(J:J,$A:$A,$O6)</f>
        <v/>
      </c>
      <c r="Y6" s="502">
        <f>SUMIFS(K:K,$A:$A,$O6)</f>
        <v/>
      </c>
      <c r="Z6" s="502">
        <f>SUMIFS(L:L,$A:$A,$O6)</f>
        <v/>
      </c>
      <c r="AA6" s="502">
        <f>SUMIFS(M:M,$A:$A,$O6)</f>
        <v/>
      </c>
    </row>
    <row r="7">
      <c r="A7" s="218">
        <f>IFERROR((IF(((IFERROR((FIND(".",I!A5)),0))&gt;1),(MID(I!A5,((FIND(".",I!A5))-2),5)),(MID(I!A5,((FIND(" - ",I!A5))-2),2)))),"-")</f>
        <v/>
      </c>
      <c r="B7" s="218">
        <f>IFERROR(IF($A7="-","null",I!B5),"null")</f>
        <v/>
      </c>
      <c r="C7" s="218">
        <f>IFERROR(IF($A7="-","null",I!C5),"null")</f>
        <v/>
      </c>
      <c r="D7" s="218">
        <f>IFERROR(IF($A7="-","null",I!D5),"null")</f>
        <v/>
      </c>
      <c r="E7" s="218">
        <f>IFERROR(IF($A7="-","null",I!E5),"null")</f>
        <v/>
      </c>
      <c r="F7" s="218">
        <f>IFERROR(IF($A7="-","null",I!F5),"null")</f>
        <v/>
      </c>
      <c r="G7" s="218">
        <f>IFERROR(IF($A7="-","null",I!G5),"null")</f>
        <v/>
      </c>
      <c r="H7" s="218">
        <f>IFERROR(IF($A7="-","null",I!H5),"null")</f>
        <v/>
      </c>
      <c r="I7" s="218">
        <f>IFERROR(IF($A7="-","null",I!I5),"null")</f>
        <v/>
      </c>
      <c r="J7" s="218">
        <f>IFERROR(IF($A7="-","null",I!J5),"null")</f>
        <v/>
      </c>
      <c r="K7" s="218">
        <f>IFERROR(IF($A7="-","null",I!K5),"null")</f>
        <v/>
      </c>
      <c r="L7" s="218">
        <f>IFERROR(IF($A7="-","null",I!L5),"null")</f>
        <v/>
      </c>
      <c r="M7" s="218">
        <f>IFERROR(IF($A7="-","null",I!M5),"null")</f>
        <v/>
      </c>
      <c r="N7" s="211" t="n"/>
      <c r="O7" s="219" t="inlineStr">
        <is>
          <t>10.06</t>
        </is>
      </c>
      <c r="P7" s="502">
        <f>SUMIFS(B:B,$A:$A,$O7)</f>
        <v/>
      </c>
      <c r="Q7" s="502">
        <f>SUMIFS(C:C,$A:$A,$O7)</f>
        <v/>
      </c>
      <c r="R7" s="502">
        <f>SUMIFS(D:D,$A:$A,$O7)</f>
        <v/>
      </c>
      <c r="S7" s="502">
        <f>SUMIFS(E:E,$A:$A,$O7)</f>
        <v/>
      </c>
      <c r="T7" s="502">
        <f>SUMIFS(F:F,$A:$A,$O7)</f>
        <v/>
      </c>
      <c r="U7" s="502">
        <f>SUMIFS(G:G,$A:$A,$O7)</f>
        <v/>
      </c>
      <c r="V7" s="503">
        <f>SUMIFS(H:H,$A:$A,$O7)</f>
        <v/>
      </c>
      <c r="W7" s="502">
        <f>SUMIFS(I:I,$A:$A,$O7)</f>
        <v/>
      </c>
      <c r="X7" s="503">
        <f>SUMIFS(J:J,$A:$A,$O7)</f>
        <v/>
      </c>
      <c r="Y7" s="502">
        <f>SUMIFS(K:K,$A:$A,$O7)</f>
        <v/>
      </c>
      <c r="Z7" s="502">
        <f>SUMIFS(L:L,$A:$A,$O7)</f>
        <v/>
      </c>
      <c r="AA7" s="502">
        <f>SUMIFS(M:M,$A:$A,$O7)</f>
        <v/>
      </c>
    </row>
    <row r="8">
      <c r="A8" s="218">
        <f>IFERROR((IF(((IFERROR((FIND(".",I!A6)),0))&gt;1),(MID(I!A6,((FIND(".",I!A6))-2),5)),(MID(I!A6,((FIND(" - ",I!A6))-2),2)))),"-")</f>
        <v/>
      </c>
      <c r="B8" s="218">
        <f>IFERROR(IF($A8="-","null",I!B6),"null")</f>
        <v/>
      </c>
      <c r="C8" s="218">
        <f>IFERROR(IF($A8="-","null",I!C6),"null")</f>
        <v/>
      </c>
      <c r="D8" s="218">
        <f>IFERROR(IF($A8="-","null",I!D6),"null")</f>
        <v/>
      </c>
      <c r="E8" s="218">
        <f>IFERROR(IF($A8="-","null",I!E6),"null")</f>
        <v/>
      </c>
      <c r="F8" s="218">
        <f>IFERROR(IF($A8="-","null",I!F6),"null")</f>
        <v/>
      </c>
      <c r="G8" s="218">
        <f>IFERROR(IF($A8="-","null",I!G6),"null")</f>
        <v/>
      </c>
      <c r="H8" s="218">
        <f>IFERROR(IF($A8="-","null",I!H6),"null")</f>
        <v/>
      </c>
      <c r="I8" s="218">
        <f>IFERROR(IF($A8="-","null",I!I6),"null")</f>
        <v/>
      </c>
      <c r="J8" s="218">
        <f>IFERROR(IF($A8="-","null",I!J6),"null")</f>
        <v/>
      </c>
      <c r="K8" s="218">
        <f>IFERROR(IF($A8="-","null",I!K6),"null")</f>
        <v/>
      </c>
      <c r="L8" s="218">
        <f>IFERROR(IF($A8="-","null",I!L6),"null")</f>
        <v/>
      </c>
      <c r="M8" s="218">
        <f>IFERROR(IF($A8="-","null",I!M6),"null")</f>
        <v/>
      </c>
      <c r="N8" s="211" t="n"/>
      <c r="O8" s="220" t="inlineStr">
        <is>
          <t>10.07</t>
        </is>
      </c>
      <c r="P8" s="502">
        <f>SUMIFS(B:B,$A:$A,$O8)</f>
        <v/>
      </c>
      <c r="Q8" s="502">
        <f>SUMIFS(C:C,$A:$A,$O8)</f>
        <v/>
      </c>
      <c r="R8" s="502">
        <f>SUMIFS(D:D,$A:$A,$O8)</f>
        <v/>
      </c>
      <c r="S8" s="502">
        <f>SUMIFS(E:E,$A:$A,$O8)</f>
        <v/>
      </c>
      <c r="T8" s="502">
        <f>SUMIFS(F:F,$A:$A,$O8)</f>
        <v/>
      </c>
      <c r="U8" s="502">
        <f>SUMIFS(G:G,$A:$A,$O8)</f>
        <v/>
      </c>
      <c r="V8" s="503">
        <f>SUMIFS(H:H,$A:$A,$O8)</f>
        <v/>
      </c>
      <c r="W8" s="502">
        <f>SUMIFS(I:I,$A:$A,$O8)</f>
        <v/>
      </c>
      <c r="X8" s="503">
        <f>SUMIFS(J:J,$A:$A,$O8)</f>
        <v/>
      </c>
      <c r="Y8" s="502">
        <f>SUMIFS(K:K,$A:$A,$O8)</f>
        <v/>
      </c>
      <c r="Z8" s="502">
        <f>SUMIFS(L:L,$A:$A,$O8)</f>
        <v/>
      </c>
      <c r="AA8" s="502">
        <f>SUMIFS(M:M,$A:$A,$O8)</f>
        <v/>
      </c>
    </row>
    <row r="9">
      <c r="A9" s="218">
        <f>IFERROR((IF(((IFERROR((FIND(".",I!A7)),0))&gt;1),(MID(I!A7,((FIND(".",I!A7))-2),5)),(MID(I!A7,((FIND(" - ",I!A7))-2),2)))),"-")</f>
        <v/>
      </c>
      <c r="B9" s="218">
        <f>IFERROR(IF($A9="-","null",I!B7),"null")</f>
        <v/>
      </c>
      <c r="C9" s="218">
        <f>IFERROR(IF($A9="-","null",I!C7),"null")</f>
        <v/>
      </c>
      <c r="D9" s="218">
        <f>IFERROR(IF($A9="-","null",I!D7),"null")</f>
        <v/>
      </c>
      <c r="E9" s="218">
        <f>IFERROR(IF($A9="-","null",I!E7),"null")</f>
        <v/>
      </c>
      <c r="F9" s="218">
        <f>IFERROR(IF($A9="-","null",I!F7),"null")</f>
        <v/>
      </c>
      <c r="G9" s="218">
        <f>IFERROR(IF($A9="-","null",I!G7),"null")</f>
        <v/>
      </c>
      <c r="H9" s="218">
        <f>IFERROR(IF($A9="-","null",I!H7),"null")</f>
        <v/>
      </c>
      <c r="I9" s="218">
        <f>IFERROR(IF($A9="-","null",I!I7),"null")</f>
        <v/>
      </c>
      <c r="J9" s="218">
        <f>IFERROR(IF($A9="-","null",I!J7),"null")</f>
        <v/>
      </c>
      <c r="K9" s="218">
        <f>IFERROR(IF($A9="-","null",I!K7),"null")</f>
        <v/>
      </c>
      <c r="L9" s="218">
        <f>IFERROR(IF($A9="-","null",I!L7),"null")</f>
        <v/>
      </c>
      <c r="M9" s="218">
        <f>IFERROR(IF($A9="-","null",I!M7),"null")</f>
        <v/>
      </c>
      <c r="N9" s="211" t="n"/>
      <c r="O9" s="219" t="inlineStr">
        <is>
          <t>10.08</t>
        </is>
      </c>
      <c r="P9" s="502">
        <f>SUMIFS(B:B,$A:$A,$O9)</f>
        <v/>
      </c>
      <c r="Q9" s="502">
        <f>SUMIFS(C:C,$A:$A,$O9)</f>
        <v/>
      </c>
      <c r="R9" s="502">
        <f>SUMIFS(D:D,$A:$A,$O9)</f>
        <v/>
      </c>
      <c r="S9" s="502">
        <f>SUMIFS(E:E,$A:$A,$O9)</f>
        <v/>
      </c>
      <c r="T9" s="502">
        <f>SUMIFS(F:F,$A:$A,$O9)</f>
        <v/>
      </c>
      <c r="U9" s="502">
        <f>SUMIFS(G:G,$A:$A,$O9)</f>
        <v/>
      </c>
      <c r="V9" s="503">
        <f>SUMIFS(H:H,$A:$A,$O9)</f>
        <v/>
      </c>
      <c r="W9" s="502">
        <f>SUMIFS(I:I,$A:$A,$O9)</f>
        <v/>
      </c>
      <c r="X9" s="503">
        <f>SUMIFS(J:J,$A:$A,$O9)</f>
        <v/>
      </c>
      <c r="Y9" s="502">
        <f>SUMIFS(K:K,$A:$A,$O9)</f>
        <v/>
      </c>
      <c r="Z9" s="502">
        <f>SUMIFS(L:L,$A:$A,$O9)</f>
        <v/>
      </c>
      <c r="AA9" s="502">
        <f>SUMIFS(M:M,$A:$A,$O9)</f>
        <v/>
      </c>
    </row>
    <row r="10">
      <c r="A10" s="218">
        <f>IFERROR((IF(((IFERROR((FIND(".",I!A8)),0))&gt;1),(MID(I!A8,((FIND(".",I!A8))-2),5)),(MID(I!A8,((FIND(" - ",I!A8))-2),2)))),"-")</f>
        <v/>
      </c>
      <c r="B10" s="218">
        <f>IFERROR(IF($A10="-","null",I!B8),"null")</f>
        <v/>
      </c>
      <c r="C10" s="218">
        <f>IFERROR(IF($A10="-","null",I!C8),"null")</f>
        <v/>
      </c>
      <c r="D10" s="218">
        <f>IFERROR(IF($A10="-","null",I!D8),"null")</f>
        <v/>
      </c>
      <c r="E10" s="218">
        <f>IFERROR(IF($A10="-","null",I!E8),"null")</f>
        <v/>
      </c>
      <c r="F10" s="218">
        <f>IFERROR(IF($A10="-","null",I!F8),"null")</f>
        <v/>
      </c>
      <c r="G10" s="218">
        <f>IFERROR(IF($A10="-","null",I!G8),"null")</f>
        <v/>
      </c>
      <c r="H10" s="218">
        <f>IFERROR(IF($A10="-","null",I!H8),"null")</f>
        <v/>
      </c>
      <c r="I10" s="218">
        <f>IFERROR(IF($A10="-","null",I!I8),"null")</f>
        <v/>
      </c>
      <c r="J10" s="218">
        <f>IFERROR(IF($A10="-","null",I!J8),"null")</f>
        <v/>
      </c>
      <c r="K10" s="218">
        <f>IFERROR(IF($A10="-","null",I!K8),"null")</f>
        <v/>
      </c>
      <c r="L10" s="218">
        <f>IFERROR(IF($A10="-","null",I!L8),"null")</f>
        <v/>
      </c>
      <c r="M10" s="218">
        <f>IFERROR(IF($A10="-","null",I!M8),"null")</f>
        <v/>
      </c>
      <c r="N10" s="211" t="n"/>
      <c r="O10" s="220" t="inlineStr">
        <is>
          <t>20.01</t>
        </is>
      </c>
      <c r="P10" s="502">
        <f>SUMIFS(B:B,$A:$A,$O10)</f>
        <v/>
      </c>
      <c r="Q10" s="502">
        <f>SUMIFS(C:C,$A:$A,$O10)</f>
        <v/>
      </c>
      <c r="R10" s="502">
        <f>SUMIFS(D:D,$A:$A,$O10)</f>
        <v/>
      </c>
      <c r="S10" s="502">
        <f>SUMIFS(E:E,$A:$A,$O10)</f>
        <v/>
      </c>
      <c r="T10" s="502">
        <f>SUMIFS(F:F,$A:$A,$O10)</f>
        <v/>
      </c>
      <c r="U10" s="502">
        <f>SUMIFS(G:G,$A:$A,$O10)</f>
        <v/>
      </c>
      <c r="V10" s="503">
        <f>SUMIFS(H:H,$A:$A,$O10)</f>
        <v/>
      </c>
      <c r="W10" s="502">
        <f>SUMIFS(I:I,$A:$A,$O10)</f>
        <v/>
      </c>
      <c r="X10" s="503">
        <f>SUMIFS(J:J,$A:$A,$O10)</f>
        <v/>
      </c>
      <c r="Y10" s="502">
        <f>SUMIFS(K:K,$A:$A,$O10)</f>
        <v/>
      </c>
      <c r="Z10" s="502">
        <f>SUMIFS(L:L,$A:$A,$O10)</f>
        <v/>
      </c>
      <c r="AA10" s="502">
        <f>SUMIFS(M:M,$A:$A,$O10)</f>
        <v/>
      </c>
    </row>
    <row r="11">
      <c r="A11" s="218">
        <f>IFERROR((IF(((IFERROR((FIND(".",I!A9)),0))&gt;1),(MID(I!A9,((FIND(".",I!A9))-2),5)),(MID(I!A9,((FIND(" - ",I!A9))-2),2)))),"-")</f>
        <v/>
      </c>
      <c r="B11" s="218">
        <f>IFERROR(IF($A11="-","null",I!B9),"null")</f>
        <v/>
      </c>
      <c r="C11" s="218">
        <f>IFERROR(IF($A11="-","null",I!C9),"null")</f>
        <v/>
      </c>
      <c r="D11" s="218">
        <f>IFERROR(IF($A11="-","null",I!D9),"null")</f>
        <v/>
      </c>
      <c r="E11" s="218">
        <f>IFERROR(IF($A11="-","null",I!E9),"null")</f>
        <v/>
      </c>
      <c r="F11" s="218">
        <f>IFERROR(IF($A11="-","null",I!F9),"null")</f>
        <v/>
      </c>
      <c r="G11" s="218">
        <f>IFERROR(IF($A11="-","null",I!G9),"null")</f>
        <v/>
      </c>
      <c r="H11" s="218">
        <f>IFERROR(IF($A11="-","null",I!H9),"null")</f>
        <v/>
      </c>
      <c r="I11" s="218">
        <f>IFERROR(IF($A11="-","null",I!I9),"null")</f>
        <v/>
      </c>
      <c r="J11" s="218">
        <f>IFERROR(IF($A11="-","null",I!J9),"null")</f>
        <v/>
      </c>
      <c r="K11" s="218">
        <f>IFERROR(IF($A11="-","null",I!K9),"null")</f>
        <v/>
      </c>
      <c r="L11" s="218">
        <f>IFERROR(IF($A11="-","null",I!L9),"null")</f>
        <v/>
      </c>
      <c r="M11" s="218">
        <f>IFERROR(IF($A11="-","null",I!M9),"null")</f>
        <v/>
      </c>
      <c r="N11" s="211" t="n"/>
      <c r="O11" s="219" t="inlineStr">
        <is>
          <t>20.04</t>
        </is>
      </c>
      <c r="P11" s="502">
        <f>SUMIFS(B:B,$A:$A,$O11)</f>
        <v/>
      </c>
      <c r="Q11" s="502">
        <f>SUMIFS(C:C,$A:$A,$O11)</f>
        <v/>
      </c>
      <c r="R11" s="502">
        <f>SUMIFS(D:D,$A:$A,$O11)</f>
        <v/>
      </c>
      <c r="S11" s="502">
        <f>SUMIFS(E:E,$A:$A,$O11)</f>
        <v/>
      </c>
      <c r="T11" s="502">
        <f>SUMIFS(F:F,$A:$A,$O11)</f>
        <v/>
      </c>
      <c r="U11" s="502">
        <f>SUMIFS(G:G,$A:$A,$O11)</f>
        <v/>
      </c>
      <c r="V11" s="503">
        <f>SUMIFS(H:H,$A:$A,$O11)</f>
        <v/>
      </c>
      <c r="W11" s="502">
        <f>SUMIFS(I:I,$A:$A,$O11)</f>
        <v/>
      </c>
      <c r="X11" s="503">
        <f>SUMIFS(J:J,$A:$A,$O11)</f>
        <v/>
      </c>
      <c r="Y11" s="502">
        <f>SUMIFS(K:K,$A:$A,$O11)</f>
        <v/>
      </c>
      <c r="Z11" s="502">
        <f>SUMIFS(L:L,$A:$A,$O11)</f>
        <v/>
      </c>
      <c r="AA11" s="502">
        <f>SUMIFS(M:M,$A:$A,$O11)</f>
        <v/>
      </c>
    </row>
    <row r="12">
      <c r="A12" s="218">
        <f>IFERROR((IF(((IFERROR((FIND(".",I!A10)),0))&gt;1),(MID(I!A10,((FIND(".",I!A10))-2),5)),(MID(I!A10,((FIND(" - ",I!A10))-2),2)))),"-")</f>
        <v/>
      </c>
      <c r="B12" s="218">
        <f>IFERROR(IF($A12="-","null",I!B10),"null")</f>
        <v/>
      </c>
      <c r="C12" s="218">
        <f>IFERROR(IF($A12="-","null",I!C10),"null")</f>
        <v/>
      </c>
      <c r="D12" s="218">
        <f>IFERROR(IF($A12="-","null",I!D10),"null")</f>
        <v/>
      </c>
      <c r="E12" s="218">
        <f>IFERROR(IF($A12="-","null",I!E10),"null")</f>
        <v/>
      </c>
      <c r="F12" s="218">
        <f>IFERROR(IF($A12="-","null",I!F10),"null")</f>
        <v/>
      </c>
      <c r="G12" s="218">
        <f>IFERROR(IF($A12="-","null",I!G10),"null")</f>
        <v/>
      </c>
      <c r="H12" s="218">
        <f>IFERROR(IF($A12="-","null",I!H10),"null")</f>
        <v/>
      </c>
      <c r="I12" s="218">
        <f>IFERROR(IF($A12="-","null",I!I10),"null")</f>
        <v/>
      </c>
      <c r="J12" s="218">
        <f>IFERROR(IF($A12="-","null",I!J10),"null")</f>
        <v/>
      </c>
      <c r="K12" s="218">
        <f>IFERROR(IF($A12="-","null",I!K10),"null")</f>
        <v/>
      </c>
      <c r="L12" s="218">
        <f>IFERROR(IF($A12="-","null",I!L10),"null")</f>
        <v/>
      </c>
      <c r="M12" s="218">
        <f>IFERROR(IF($A12="-","null",I!M10),"null")</f>
        <v/>
      </c>
      <c r="N12" s="211" t="n"/>
      <c r="O12" s="220" t="inlineStr">
        <is>
          <t>20.05</t>
        </is>
      </c>
      <c r="P12" s="502">
        <f>SUMIFS(B:B,$A:$A,$O12)</f>
        <v/>
      </c>
      <c r="Q12" s="502">
        <f>SUMIFS(C:C,$A:$A,$O12)</f>
        <v/>
      </c>
      <c r="R12" s="502">
        <f>SUMIFS(D:D,$A:$A,$O12)</f>
        <v/>
      </c>
      <c r="S12" s="502">
        <f>SUMIFS(E:E,$A:$A,$O12)</f>
        <v/>
      </c>
      <c r="T12" s="502">
        <f>SUMIFS(F:F,$A:$A,$O12)</f>
        <v/>
      </c>
      <c r="U12" s="502">
        <f>SUMIFS(G:G,$A:$A,$O12)</f>
        <v/>
      </c>
      <c r="V12" s="503">
        <f>SUMIFS(H:H,$A:$A,$O12)</f>
        <v/>
      </c>
      <c r="W12" s="502">
        <f>SUMIFS(I:I,$A:$A,$O12)</f>
        <v/>
      </c>
      <c r="X12" s="503">
        <f>SUMIFS(J:J,$A:$A,$O12)</f>
        <v/>
      </c>
      <c r="Y12" s="502">
        <f>SUMIFS(K:K,$A:$A,$O12)</f>
        <v/>
      </c>
      <c r="Z12" s="502">
        <f>SUMIFS(L:L,$A:$A,$O12)</f>
        <v/>
      </c>
      <c r="AA12" s="502">
        <f>SUMIFS(M:M,$A:$A,$O12)</f>
        <v/>
      </c>
    </row>
    <row r="13">
      <c r="A13" s="218">
        <f>IFERROR((IF(((IFERROR((FIND(".",I!A11)),0))&gt;1),(MID(I!A11,((FIND(".",I!A11))-2),5)),(MID(I!A11,((FIND(" - ",I!A11))-2),2)))),"-")</f>
        <v/>
      </c>
      <c r="B13" s="218">
        <f>IFERROR(IF($A13="-","null",I!B11),"null")</f>
        <v/>
      </c>
      <c r="C13" s="218">
        <f>IFERROR(IF($A13="-","null",I!C11),"null")</f>
        <v/>
      </c>
      <c r="D13" s="218">
        <f>IFERROR(IF($A13="-","null",I!D11),"null")</f>
        <v/>
      </c>
      <c r="E13" s="218">
        <f>IFERROR(IF($A13="-","null",I!E11),"null")</f>
        <v/>
      </c>
      <c r="F13" s="218">
        <f>IFERROR(IF($A13="-","null",I!F11),"null")</f>
        <v/>
      </c>
      <c r="G13" s="218">
        <f>IFERROR(IF($A13="-","null",I!G11),"null")</f>
        <v/>
      </c>
      <c r="H13" s="218">
        <f>IFERROR(IF($A13="-","null",I!H11),"null")</f>
        <v/>
      </c>
      <c r="I13" s="218">
        <f>IFERROR(IF($A13="-","null",I!I11),"null")</f>
        <v/>
      </c>
      <c r="J13" s="218">
        <f>IFERROR(IF($A13="-","null",I!J11),"null")</f>
        <v/>
      </c>
      <c r="K13" s="218">
        <f>IFERROR(IF($A13="-","null",I!K11),"null")</f>
        <v/>
      </c>
      <c r="L13" s="218">
        <f>IFERROR(IF($A13="-","null",I!L11),"null")</f>
        <v/>
      </c>
      <c r="M13" s="218">
        <f>IFERROR(IF($A13="-","null",I!M11),"null")</f>
        <v/>
      </c>
      <c r="N13" s="211" t="n"/>
      <c r="O13" s="219" t="inlineStr">
        <is>
          <t>21.01</t>
        </is>
      </c>
      <c r="P13" s="502">
        <f>SUMIFS(B:B,$A:$A,$O13)</f>
        <v/>
      </c>
      <c r="Q13" s="502">
        <f>SUMIFS(C:C,$A:$A,$O13)</f>
        <v/>
      </c>
      <c r="R13" s="502">
        <f>SUMIFS(D:D,$A:$A,$O13)</f>
        <v/>
      </c>
      <c r="S13" s="502">
        <f>SUMIFS(E:E,$A:$A,$O13)</f>
        <v/>
      </c>
      <c r="T13" s="502">
        <f>SUMIFS(F:F,$A:$A,$O13)</f>
        <v/>
      </c>
      <c r="U13" s="502">
        <f>SUMIFS(G:G,$A:$A,$O13)</f>
        <v/>
      </c>
      <c r="V13" s="503">
        <f>SUMIFS(H:H,$A:$A,$O13)</f>
        <v/>
      </c>
      <c r="W13" s="502">
        <f>SUMIFS(I:I,$A:$A,$O13)</f>
        <v/>
      </c>
      <c r="X13" s="503">
        <f>SUMIFS(J:J,$A:$A,$O13)</f>
        <v/>
      </c>
      <c r="Y13" s="502">
        <f>SUMIFS(K:K,$A:$A,$O13)</f>
        <v/>
      </c>
      <c r="Z13" s="502">
        <f>SUMIFS(L:L,$A:$A,$O13)</f>
        <v/>
      </c>
      <c r="AA13" s="502">
        <f>SUMIFS(M:M,$A:$A,$O13)</f>
        <v/>
      </c>
    </row>
    <row r="14">
      <c r="A14" s="218">
        <f>IFERROR((IF(((IFERROR((FIND(".",I!A12)),0))&gt;1),(MID(I!A12,((FIND(".",I!A12))-2),5)),(MID(I!A12,((FIND(" - ",I!A12))-2),2)))),"-")</f>
        <v/>
      </c>
      <c r="B14" s="218">
        <f>IFERROR(IF($A14="-","null",I!B12),"null")</f>
        <v/>
      </c>
      <c r="C14" s="218">
        <f>IFERROR(IF($A14="-","null",I!C12),"null")</f>
        <v/>
      </c>
      <c r="D14" s="218">
        <f>IFERROR(IF($A14="-","null",I!D12),"null")</f>
        <v/>
      </c>
      <c r="E14" s="218">
        <f>IFERROR(IF($A14="-","null",I!E12),"null")</f>
        <v/>
      </c>
      <c r="F14" s="218">
        <f>IFERROR(IF($A14="-","null",I!F12),"null")</f>
        <v/>
      </c>
      <c r="G14" s="218">
        <f>IFERROR(IF($A14="-","null",I!G12),"null")</f>
        <v/>
      </c>
      <c r="H14" s="218">
        <f>IFERROR(IF($A14="-","null",I!H12),"null")</f>
        <v/>
      </c>
      <c r="I14" s="218">
        <f>IFERROR(IF($A14="-","null",I!I12),"null")</f>
        <v/>
      </c>
      <c r="J14" s="218">
        <f>IFERROR(IF($A14="-","null",I!J12),"null")</f>
        <v/>
      </c>
      <c r="K14" s="218">
        <f>IFERROR(IF($A14="-","null",I!K12),"null")</f>
        <v/>
      </c>
      <c r="L14" s="218">
        <f>IFERROR(IF($A14="-","null",I!L12),"null")</f>
        <v/>
      </c>
      <c r="M14" s="218">
        <f>IFERROR(IF($A14="-","null",I!M12),"null")</f>
        <v/>
      </c>
      <c r="N14" s="211" t="n"/>
      <c r="O14" s="220" t="inlineStr">
        <is>
          <t>21.02</t>
        </is>
      </c>
      <c r="P14" s="502">
        <f>SUMIFS(B:B,$A:$A,$O14)</f>
        <v/>
      </c>
      <c r="Q14" s="502">
        <f>SUMIFS(C:C,$A:$A,$O14)</f>
        <v/>
      </c>
      <c r="R14" s="502">
        <f>SUMIFS(D:D,$A:$A,$O14)</f>
        <v/>
      </c>
      <c r="S14" s="502">
        <f>SUMIFS(E:E,$A:$A,$O14)</f>
        <v/>
      </c>
      <c r="T14" s="502">
        <f>SUMIFS(F:F,$A:$A,$O14)</f>
        <v/>
      </c>
      <c r="U14" s="502">
        <f>SUMIFS(G:G,$A:$A,$O14)</f>
        <v/>
      </c>
      <c r="V14" s="503">
        <f>SUMIFS(H:H,$A:$A,$O14)</f>
        <v/>
      </c>
      <c r="W14" s="502">
        <f>SUMIFS(I:I,$A:$A,$O14)</f>
        <v/>
      </c>
      <c r="X14" s="503">
        <f>SUMIFS(J:J,$A:$A,$O14)</f>
        <v/>
      </c>
      <c r="Y14" s="502">
        <f>SUMIFS(K:K,$A:$A,$O14)</f>
        <v/>
      </c>
      <c r="Z14" s="502">
        <f>SUMIFS(L:L,$A:$A,$O14)</f>
        <v/>
      </c>
      <c r="AA14" s="502">
        <f>SUMIFS(M:M,$A:$A,$O14)</f>
        <v/>
      </c>
    </row>
    <row r="15">
      <c r="A15" s="218">
        <f>IFERROR((IF(((IFERROR((FIND(".",I!A13)),0))&gt;1),(MID(I!A13,((FIND(".",I!A13))-2),5)),(MID(I!A13,((FIND(" - ",I!A13))-2),2)))),"-")</f>
        <v/>
      </c>
      <c r="B15" s="218">
        <f>IFERROR(IF($A15="-","null",I!B13),"null")</f>
        <v/>
      </c>
      <c r="C15" s="218">
        <f>IFERROR(IF($A15="-","null",I!C13),"null")</f>
        <v/>
      </c>
      <c r="D15" s="218">
        <f>IFERROR(IF($A15="-","null",I!D13),"null")</f>
        <v/>
      </c>
      <c r="E15" s="218">
        <f>IFERROR(IF($A15="-","null",I!E13),"null")</f>
        <v/>
      </c>
      <c r="F15" s="218">
        <f>IFERROR(IF($A15="-","null",I!F13),"null")</f>
        <v/>
      </c>
      <c r="G15" s="218">
        <f>IFERROR(IF($A15="-","null",I!G13),"null")</f>
        <v/>
      </c>
      <c r="H15" s="218">
        <f>IFERROR(IF($A15="-","null",I!H13),"null")</f>
        <v/>
      </c>
      <c r="I15" s="218">
        <f>IFERROR(IF($A15="-","null",I!I13),"null")</f>
        <v/>
      </c>
      <c r="J15" s="218">
        <f>IFERROR(IF($A15="-","null",I!J13),"null")</f>
        <v/>
      </c>
      <c r="K15" s="218">
        <f>IFERROR(IF($A15="-","null",I!K13),"null")</f>
        <v/>
      </c>
      <c r="L15" s="218">
        <f>IFERROR(IF($A15="-","null",I!L13),"null")</f>
        <v/>
      </c>
      <c r="M15" s="218">
        <f>IFERROR(IF($A15="-","null",I!M13),"null")</f>
        <v/>
      </c>
      <c r="N15" s="211" t="n"/>
      <c r="O15" s="219" t="inlineStr">
        <is>
          <t>21.03</t>
        </is>
      </c>
      <c r="P15" s="502">
        <f>SUMIFS(B:B,$A:$A,$O15)</f>
        <v/>
      </c>
      <c r="Q15" s="502">
        <f>SUMIFS(C:C,$A:$A,$O15)</f>
        <v/>
      </c>
      <c r="R15" s="502">
        <f>SUMIFS(D:D,$A:$A,$O15)</f>
        <v/>
      </c>
      <c r="S15" s="502">
        <f>SUMIFS(E:E,$A:$A,$O15)</f>
        <v/>
      </c>
      <c r="T15" s="502">
        <f>SUMIFS(F:F,$A:$A,$O15)</f>
        <v/>
      </c>
      <c r="U15" s="502">
        <f>SUMIFS(G:G,$A:$A,$O15)</f>
        <v/>
      </c>
      <c r="V15" s="503">
        <f>SUMIFS(H:H,$A:$A,$O15)</f>
        <v/>
      </c>
      <c r="W15" s="502">
        <f>SUMIFS(I:I,$A:$A,$O15)</f>
        <v/>
      </c>
      <c r="X15" s="503">
        <f>SUMIFS(J:J,$A:$A,$O15)</f>
        <v/>
      </c>
      <c r="Y15" s="502">
        <f>SUMIFS(K:K,$A:$A,$O15)</f>
        <v/>
      </c>
      <c r="Z15" s="502">
        <f>SUMIFS(L:L,$A:$A,$O15)</f>
        <v/>
      </c>
      <c r="AA15" s="502">
        <f>SUMIFS(M:M,$A:$A,$O15)</f>
        <v/>
      </c>
    </row>
    <row r="16">
      <c r="A16" s="218">
        <f>IFERROR((IF(((IFERROR((FIND(".",I!A14)),0))&gt;1),(MID(I!A14,((FIND(".",I!A14))-2),5)),(MID(I!A14,((FIND(" - ",I!A14))-2),2)))),"-")</f>
        <v/>
      </c>
      <c r="B16" s="218">
        <f>IFERROR(IF($A16="-","null",I!B14),"null")</f>
        <v/>
      </c>
      <c r="C16" s="218">
        <f>IFERROR(IF($A16="-","null",I!C14),"null")</f>
        <v/>
      </c>
      <c r="D16" s="218">
        <f>IFERROR(IF($A16="-","null",I!D14),"null")</f>
        <v/>
      </c>
      <c r="E16" s="218">
        <f>IFERROR(IF($A16="-","null",I!E14),"null")</f>
        <v/>
      </c>
      <c r="F16" s="218">
        <f>IFERROR(IF($A16="-","null",I!F14),"null")</f>
        <v/>
      </c>
      <c r="G16" s="218">
        <f>IFERROR(IF($A16="-","null",I!G14),"null")</f>
        <v/>
      </c>
      <c r="H16" s="218">
        <f>IFERROR(IF($A16="-","null",I!H14),"null")</f>
        <v/>
      </c>
      <c r="I16" s="218">
        <f>IFERROR(IF($A16="-","null",I!I14),"null")</f>
        <v/>
      </c>
      <c r="J16" s="218">
        <f>IFERROR(IF($A16="-","null",I!J14),"null")</f>
        <v/>
      </c>
      <c r="K16" s="218">
        <f>IFERROR(IF($A16="-","null",I!K14),"null")</f>
        <v/>
      </c>
      <c r="L16" s="218">
        <f>IFERROR(IF($A16="-","null",I!L14),"null")</f>
        <v/>
      </c>
      <c r="M16" s="218">
        <f>IFERROR(IF($A16="-","null",I!M14),"null")</f>
        <v/>
      </c>
      <c r="N16" s="211" t="n"/>
      <c r="O16" s="220" t="inlineStr">
        <is>
          <t>22.01</t>
        </is>
      </c>
      <c r="P16" s="502">
        <f>SUMIFS(B:B,$A:$A,$O16)</f>
        <v/>
      </c>
      <c r="Q16" s="502">
        <f>SUMIFS(C:C,$A:$A,$O16)</f>
        <v/>
      </c>
      <c r="R16" s="502">
        <f>SUMIFS(D:D,$A:$A,$O16)</f>
        <v/>
      </c>
      <c r="S16" s="502">
        <f>SUMIFS(E:E,$A:$A,$O16)</f>
        <v/>
      </c>
      <c r="T16" s="502">
        <f>SUMIFS(F:F,$A:$A,$O16)</f>
        <v/>
      </c>
      <c r="U16" s="502">
        <f>SUMIFS(G:G,$A:$A,$O16)</f>
        <v/>
      </c>
      <c r="V16" s="503">
        <f>SUMIFS(H:H,$A:$A,$O16)</f>
        <v/>
      </c>
      <c r="W16" s="502">
        <f>SUMIFS(I:I,$A:$A,$O16)</f>
        <v/>
      </c>
      <c r="X16" s="503">
        <f>SUMIFS(J:J,$A:$A,$O16)</f>
        <v/>
      </c>
      <c r="Y16" s="502">
        <f>SUMIFS(K:K,$A:$A,$O16)</f>
        <v/>
      </c>
      <c r="Z16" s="502">
        <f>SUMIFS(L:L,$A:$A,$O16)</f>
        <v/>
      </c>
      <c r="AA16" s="502">
        <f>SUMIFS(M:M,$A:$A,$O16)</f>
        <v/>
      </c>
    </row>
    <row r="17">
      <c r="A17" s="218">
        <f>IFERROR((IF(((IFERROR((FIND(".",I!A15)),0))&gt;1),(MID(I!A15,((FIND(".",I!A15))-2),5)),(MID(I!A15,((FIND(" - ",I!A15))-2),2)))),"-")</f>
        <v/>
      </c>
      <c r="B17" s="218">
        <f>IFERROR(IF($A17="-","null",I!B15),"null")</f>
        <v/>
      </c>
      <c r="C17" s="218">
        <f>IFERROR(IF($A17="-","null",I!C15),"null")</f>
        <v/>
      </c>
      <c r="D17" s="218">
        <f>IFERROR(IF($A17="-","null",I!D15),"null")</f>
        <v/>
      </c>
      <c r="E17" s="218">
        <f>IFERROR(IF($A17="-","null",I!E15),"null")</f>
        <v/>
      </c>
      <c r="F17" s="218">
        <f>IFERROR(IF($A17="-","null",I!F15),"null")</f>
        <v/>
      </c>
      <c r="G17" s="218">
        <f>IFERROR(IF($A17="-","null",I!G15),"null")</f>
        <v/>
      </c>
      <c r="H17" s="218">
        <f>IFERROR(IF($A17="-","null",I!H15),"null")</f>
        <v/>
      </c>
      <c r="I17" s="218">
        <f>IFERROR(IF($A17="-","null",I!I15),"null")</f>
        <v/>
      </c>
      <c r="J17" s="218">
        <f>IFERROR(IF($A17="-","null",I!J15),"null")</f>
        <v/>
      </c>
      <c r="K17" s="218">
        <f>IFERROR(IF($A17="-","null",I!K15),"null")</f>
        <v/>
      </c>
      <c r="L17" s="218">
        <f>IFERROR(IF($A17="-","null",I!L15),"null")</f>
        <v/>
      </c>
      <c r="M17" s="218">
        <f>IFERROR(IF($A17="-","null",I!M15),"null")</f>
        <v/>
      </c>
      <c r="N17" s="211" t="n"/>
      <c r="O17" s="219" t="inlineStr">
        <is>
          <t>29.01</t>
        </is>
      </c>
      <c r="P17" s="502">
        <f>SUMIFS(B:B,$A:$A,$O17)</f>
        <v/>
      </c>
      <c r="Q17" s="502">
        <f>SUMIFS(C:C,$A:$A,$O17)</f>
        <v/>
      </c>
      <c r="R17" s="502">
        <f>SUMIFS(D:D,$A:$A,$O17)</f>
        <v/>
      </c>
      <c r="S17" s="502">
        <f>SUMIFS(E:E,$A:$A,$O17)</f>
        <v/>
      </c>
      <c r="T17" s="502">
        <f>SUMIFS(F:F,$A:$A,$O17)</f>
        <v/>
      </c>
      <c r="U17" s="502">
        <f>SUMIFS(G:G,$A:$A,$O17)</f>
        <v/>
      </c>
      <c r="V17" s="503">
        <f>SUMIFS(H:H,$A:$A,$O17)</f>
        <v/>
      </c>
      <c r="W17" s="502">
        <f>SUMIFS(I:I,$A:$A,$O17)</f>
        <v/>
      </c>
      <c r="X17" s="503">
        <f>SUMIFS(J:J,$A:$A,$O17)</f>
        <v/>
      </c>
      <c r="Y17" s="502">
        <f>SUMIFS(K:K,$A:$A,$O17)</f>
        <v/>
      </c>
      <c r="Z17" s="502">
        <f>SUMIFS(L:L,$A:$A,$O17)</f>
        <v/>
      </c>
      <c r="AA17" s="502">
        <f>SUMIFS(M:M,$A:$A,$O17)</f>
        <v/>
      </c>
    </row>
    <row r="18">
      <c r="A18" s="218">
        <f>IFERROR((IF(((IFERROR((FIND(".",I!A16)),0))&gt;1),(MID(I!A16,((FIND(".",I!A16))-2),5)),(MID(I!A16,((FIND(" - ",I!A16))-2),2)))),"-")</f>
        <v/>
      </c>
      <c r="B18" s="218">
        <f>IFERROR(IF($A18="-","null",I!B16),"null")</f>
        <v/>
      </c>
      <c r="C18" s="218">
        <f>IFERROR(IF($A18="-","null",I!C16),"null")</f>
        <v/>
      </c>
      <c r="D18" s="218">
        <f>IFERROR(IF($A18="-","null",I!D16),"null")</f>
        <v/>
      </c>
      <c r="E18" s="218">
        <f>IFERROR(IF($A18="-","null",I!E16),"null")</f>
        <v/>
      </c>
      <c r="F18" s="218">
        <f>IFERROR(IF($A18="-","null",I!F16),"null")</f>
        <v/>
      </c>
      <c r="G18" s="218">
        <f>IFERROR(IF($A18="-","null",I!G16),"null")</f>
        <v/>
      </c>
      <c r="H18" s="218">
        <f>IFERROR(IF($A18="-","null",I!H16),"null")</f>
        <v/>
      </c>
      <c r="I18" s="218">
        <f>IFERROR(IF($A18="-","null",I!I16),"null")</f>
        <v/>
      </c>
      <c r="J18" s="218">
        <f>IFERROR(IF($A18="-","null",I!J16),"null")</f>
        <v/>
      </c>
      <c r="K18" s="218">
        <f>IFERROR(IF($A18="-","null",I!K16),"null")</f>
        <v/>
      </c>
      <c r="L18" s="218">
        <f>IFERROR(IF($A18="-","null",I!L16),"null")</f>
        <v/>
      </c>
      <c r="M18" s="218">
        <f>IFERROR(IF($A18="-","null",I!M16),"null")</f>
        <v/>
      </c>
      <c r="N18" s="211" t="n"/>
      <c r="O18" s="220" t="inlineStr">
        <is>
          <t>29.02</t>
        </is>
      </c>
      <c r="P18" s="502">
        <f>SUMIFS(B:B,$A:$A,$O18)</f>
        <v/>
      </c>
      <c r="Q18" s="502">
        <f>SUMIFS(C:C,$A:$A,$O18)</f>
        <v/>
      </c>
      <c r="R18" s="502">
        <f>SUMIFS(D:D,$A:$A,$O18)</f>
        <v/>
      </c>
      <c r="S18" s="502">
        <f>SUMIFS(E:E,$A:$A,$O18)</f>
        <v/>
      </c>
      <c r="T18" s="502">
        <f>SUMIFS(F:F,$A:$A,$O18)</f>
        <v/>
      </c>
      <c r="U18" s="502">
        <f>SUMIFS(G:G,$A:$A,$O18)</f>
        <v/>
      </c>
      <c r="V18" s="503">
        <f>SUMIFS(H:H,$A:$A,$O18)</f>
        <v/>
      </c>
      <c r="W18" s="502">
        <f>SUMIFS(I:I,$A:$A,$O18)</f>
        <v/>
      </c>
      <c r="X18" s="503">
        <f>SUMIFS(J:J,$A:$A,$O18)</f>
        <v/>
      </c>
      <c r="Y18" s="502">
        <f>SUMIFS(K:K,$A:$A,$O18)</f>
        <v/>
      </c>
      <c r="Z18" s="502">
        <f>SUMIFS(L:L,$A:$A,$O18)</f>
        <v/>
      </c>
      <c r="AA18" s="502">
        <f>SUMIFS(M:M,$A:$A,$O18)</f>
        <v/>
      </c>
    </row>
    <row r="19">
      <c r="A19" s="218">
        <f>IFERROR((IF(((IFERROR((FIND(".",I!A17)),0))&gt;1),(MID(I!A17,((FIND(".",I!A17))-2),5)),(MID(I!A17,((FIND(" - ",I!A17))-2),2)))),"-")</f>
        <v/>
      </c>
      <c r="B19" s="218">
        <f>IFERROR(IF($A19="-","null",I!B17),"null")</f>
        <v/>
      </c>
      <c r="C19" s="218">
        <f>IFERROR(IF($A19="-","null",I!C17),"null")</f>
        <v/>
      </c>
      <c r="D19" s="218">
        <f>IFERROR(IF($A19="-","null",I!D17),"null")</f>
        <v/>
      </c>
      <c r="E19" s="218">
        <f>IFERROR(IF($A19="-","null",I!E17),"null")</f>
        <v/>
      </c>
      <c r="F19" s="218">
        <f>IFERROR(IF($A19="-","null",I!F17),"null")</f>
        <v/>
      </c>
      <c r="G19" s="218">
        <f>IFERROR(IF($A19="-","null",I!G17),"null")</f>
        <v/>
      </c>
      <c r="H19" s="218">
        <f>IFERROR(IF($A19="-","null",I!H17),"null")</f>
        <v/>
      </c>
      <c r="I19" s="218">
        <f>IFERROR(IF($A19="-","null",I!I17),"null")</f>
        <v/>
      </c>
      <c r="J19" s="218">
        <f>IFERROR(IF($A19="-","null",I!J17),"null")</f>
        <v/>
      </c>
      <c r="K19" s="218">
        <f>IFERROR(IF($A19="-","null",I!K17),"null")</f>
        <v/>
      </c>
      <c r="L19" s="218">
        <f>IFERROR(IF($A19="-","null",I!L17),"null")</f>
        <v/>
      </c>
      <c r="M19" s="218">
        <f>IFERROR(IF($A19="-","null",I!M17),"null")</f>
        <v/>
      </c>
      <c r="N19" s="211" t="n"/>
      <c r="O19" s="219" t="inlineStr">
        <is>
          <t>29.03</t>
        </is>
      </c>
      <c r="P19" s="502">
        <f>SUMIFS(B:B,$A:$A,$O19)</f>
        <v/>
      </c>
      <c r="Q19" s="502">
        <f>SUMIFS(C:C,$A:$A,$O19)</f>
        <v/>
      </c>
      <c r="R19" s="502">
        <f>SUMIFS(D:D,$A:$A,$O19)</f>
        <v/>
      </c>
      <c r="S19" s="502">
        <f>SUMIFS(E:E,$A:$A,$O19)</f>
        <v/>
      </c>
      <c r="T19" s="502">
        <f>SUMIFS(F:F,$A:$A,$O19)</f>
        <v/>
      </c>
      <c r="U19" s="502">
        <f>SUMIFS(G:G,$A:$A,$O19)</f>
        <v/>
      </c>
      <c r="V19" s="503">
        <f>SUMIFS(H:H,$A:$A,$O19)</f>
        <v/>
      </c>
      <c r="W19" s="502">
        <f>SUMIFS(I:I,$A:$A,$O19)</f>
        <v/>
      </c>
      <c r="X19" s="503">
        <f>SUMIFS(J:J,$A:$A,$O19)</f>
        <v/>
      </c>
      <c r="Y19" s="502">
        <f>SUMIFS(K:K,$A:$A,$O19)</f>
        <v/>
      </c>
      <c r="Z19" s="502">
        <f>SUMIFS(L:L,$A:$A,$O19)</f>
        <v/>
      </c>
      <c r="AA19" s="502">
        <f>SUMIFS(M:M,$A:$A,$O19)</f>
        <v/>
      </c>
    </row>
    <row r="20">
      <c r="A20" s="218">
        <f>IFERROR((IF(((IFERROR((FIND(".",I!A18)),0))&gt;1),(MID(I!A18,((FIND(".",I!A18))-2),5)),(MID(I!A18,((FIND(" - ",I!A18))-2),2)))),"-")</f>
        <v/>
      </c>
      <c r="B20" s="218">
        <f>IFERROR(IF($A20="-","null",I!B18),"null")</f>
        <v/>
      </c>
      <c r="C20" s="218">
        <f>IFERROR(IF($A20="-","null",I!C18),"null")</f>
        <v/>
      </c>
      <c r="D20" s="218">
        <f>IFERROR(IF($A20="-","null",I!D18),"null")</f>
        <v/>
      </c>
      <c r="E20" s="218">
        <f>IFERROR(IF($A20="-","null",I!E18),"null")</f>
        <v/>
      </c>
      <c r="F20" s="218">
        <f>IFERROR(IF($A20="-","null",I!F18),"null")</f>
        <v/>
      </c>
      <c r="G20" s="218">
        <f>IFERROR(IF($A20="-","null",I!G18),"null")</f>
        <v/>
      </c>
      <c r="H20" s="218">
        <f>IFERROR(IF($A20="-","null",I!H18),"null")</f>
        <v/>
      </c>
      <c r="I20" s="218">
        <f>IFERROR(IF($A20="-","null",I!I18),"null")</f>
        <v/>
      </c>
      <c r="J20" s="218">
        <f>IFERROR(IF($A20="-","null",I!J18),"null")</f>
        <v/>
      </c>
      <c r="K20" s="218">
        <f>IFERROR(IF($A20="-","null",I!K18),"null")</f>
        <v/>
      </c>
      <c r="L20" s="218">
        <f>IFERROR(IF($A20="-","null",I!L18),"null")</f>
        <v/>
      </c>
      <c r="M20" s="218">
        <f>IFERROR(IF($A20="-","null",I!M18),"null")</f>
        <v/>
      </c>
      <c r="N20" s="211" t="n"/>
      <c r="O20" s="220" t="inlineStr">
        <is>
          <t>29.04</t>
        </is>
      </c>
      <c r="P20" s="502">
        <f>SUMIFS(B:B,$A:$A,$O20)</f>
        <v/>
      </c>
      <c r="Q20" s="502">
        <f>SUMIFS(C:C,$A:$A,$O20)</f>
        <v/>
      </c>
      <c r="R20" s="502">
        <f>SUMIFS(D:D,$A:$A,$O20)</f>
        <v/>
      </c>
      <c r="S20" s="502">
        <f>SUMIFS(E:E,$A:$A,$O20)</f>
        <v/>
      </c>
      <c r="T20" s="502">
        <f>SUMIFS(F:F,$A:$A,$O20)</f>
        <v/>
      </c>
      <c r="U20" s="502">
        <f>SUMIFS(G:G,$A:$A,$O20)</f>
        <v/>
      </c>
      <c r="V20" s="503">
        <f>SUMIFS(H:H,$A:$A,$O20)</f>
        <v/>
      </c>
      <c r="W20" s="502">
        <f>SUMIFS(I:I,$A:$A,$O20)</f>
        <v/>
      </c>
      <c r="X20" s="503">
        <f>SUMIFS(J:J,$A:$A,$O20)</f>
        <v/>
      </c>
      <c r="Y20" s="502">
        <f>SUMIFS(K:K,$A:$A,$O20)</f>
        <v/>
      </c>
      <c r="Z20" s="502">
        <f>SUMIFS(L:L,$A:$A,$O20)</f>
        <v/>
      </c>
      <c r="AA20" s="502">
        <f>SUMIFS(M:M,$A:$A,$O20)</f>
        <v/>
      </c>
    </row>
    <row r="21">
      <c r="A21" s="218">
        <f>IFERROR((IF(((IFERROR((FIND(".",I!A19)),0))&gt;1),(MID(I!A19,((FIND(".",I!A19))-2),5)),(MID(I!A19,((FIND(" - ",I!A19))-2),2)))),"-")</f>
        <v/>
      </c>
      <c r="B21" s="218">
        <f>IFERROR(IF($A21="-","null",I!B19),"null")</f>
        <v/>
      </c>
      <c r="C21" s="218">
        <f>IFERROR(IF($A21="-","null",I!C19),"null")</f>
        <v/>
      </c>
      <c r="D21" s="218">
        <f>IFERROR(IF($A21="-","null",I!D19),"null")</f>
        <v/>
      </c>
      <c r="E21" s="218">
        <f>IFERROR(IF($A21="-","null",I!E19),"null")</f>
        <v/>
      </c>
      <c r="F21" s="218">
        <f>IFERROR(IF($A21="-","null",I!F19),"null")</f>
        <v/>
      </c>
      <c r="G21" s="218">
        <f>IFERROR(IF($A21="-","null",I!G19),"null")</f>
        <v/>
      </c>
      <c r="H21" s="218">
        <f>IFERROR(IF($A21="-","null",I!H19),"null")</f>
        <v/>
      </c>
      <c r="I21" s="218">
        <f>IFERROR(IF($A21="-","null",I!I19),"null")</f>
        <v/>
      </c>
      <c r="J21" s="218">
        <f>IFERROR(IF($A21="-","null",I!J19),"null")</f>
        <v/>
      </c>
      <c r="K21" s="218">
        <f>IFERROR(IF($A21="-","null",I!K19),"null")</f>
        <v/>
      </c>
      <c r="L21" s="218">
        <f>IFERROR(IF($A21="-","null",I!L19),"null")</f>
        <v/>
      </c>
      <c r="M21" s="218">
        <f>IFERROR(IF($A21="-","null",I!M19),"null")</f>
        <v/>
      </c>
      <c r="N21" s="211" t="n"/>
      <c r="O21" s="219" t="inlineStr">
        <is>
          <t>29.05</t>
        </is>
      </c>
      <c r="P21" s="502">
        <f>SUMIFS(B:B,$A:$A,$O21)</f>
        <v/>
      </c>
      <c r="Q21" s="502">
        <f>SUMIFS(C:C,$A:$A,$O21)</f>
        <v/>
      </c>
      <c r="R21" s="502">
        <f>SUMIFS(D:D,$A:$A,$O21)</f>
        <v/>
      </c>
      <c r="S21" s="502">
        <f>SUMIFS(E:E,$A:$A,$O21)</f>
        <v/>
      </c>
      <c r="T21" s="502">
        <f>SUMIFS(F:F,$A:$A,$O21)</f>
        <v/>
      </c>
      <c r="U21" s="502">
        <f>SUMIFS(G:G,$A:$A,$O21)</f>
        <v/>
      </c>
      <c r="V21" s="503">
        <f>SUMIFS(H:H,$A:$A,$O21)</f>
        <v/>
      </c>
      <c r="W21" s="502">
        <f>SUMIFS(I:I,$A:$A,$O21)</f>
        <v/>
      </c>
      <c r="X21" s="503">
        <f>SUMIFS(J:J,$A:$A,$O21)</f>
        <v/>
      </c>
      <c r="Y21" s="502">
        <f>SUMIFS(K:K,$A:$A,$O21)</f>
        <v/>
      </c>
      <c r="Z21" s="502">
        <f>SUMIFS(L:L,$A:$A,$O21)</f>
        <v/>
      </c>
      <c r="AA21" s="502">
        <f>SUMIFS(M:M,$A:$A,$O21)</f>
        <v/>
      </c>
    </row>
    <row r="22">
      <c r="A22" s="218">
        <f>IFERROR((IF(((IFERROR((FIND(".",I!A20)),0))&gt;1),(MID(I!A20,((FIND(".",I!A20))-2),5)),(MID(I!A20,((FIND(" - ",I!A20))-2),2)))),"-")</f>
        <v/>
      </c>
      <c r="B22" s="218">
        <f>IFERROR(IF($A22="-","null",I!B20),"null")</f>
        <v/>
      </c>
      <c r="C22" s="218">
        <f>IFERROR(IF($A22="-","null",I!C20),"null")</f>
        <v/>
      </c>
      <c r="D22" s="218">
        <f>IFERROR(IF($A22="-","null",I!D20),"null")</f>
        <v/>
      </c>
      <c r="E22" s="218">
        <f>IFERROR(IF($A22="-","null",I!E20),"null")</f>
        <v/>
      </c>
      <c r="F22" s="218">
        <f>IFERROR(IF($A22="-","null",I!F20),"null")</f>
        <v/>
      </c>
      <c r="G22" s="218">
        <f>IFERROR(IF($A22="-","null",I!G20),"null")</f>
        <v/>
      </c>
      <c r="H22" s="218">
        <f>IFERROR(IF($A22="-","null",I!H20),"null")</f>
        <v/>
      </c>
      <c r="I22" s="218">
        <f>IFERROR(IF($A22="-","null",I!I20),"null")</f>
        <v/>
      </c>
      <c r="J22" s="218">
        <f>IFERROR(IF($A22="-","null",I!J20),"null")</f>
        <v/>
      </c>
      <c r="K22" s="218">
        <f>IFERROR(IF($A22="-","null",I!K20),"null")</f>
        <v/>
      </c>
      <c r="L22" s="218">
        <f>IFERROR(IF($A22="-","null",I!L20),"null")</f>
        <v/>
      </c>
      <c r="M22" s="218">
        <f>IFERROR(IF($A22="-","null",I!M20),"null")</f>
        <v/>
      </c>
      <c r="N22" s="211" t="n"/>
      <c r="O22" s="220" t="inlineStr">
        <is>
          <t>29.06</t>
        </is>
      </c>
      <c r="P22" s="502">
        <f>SUMIFS(B:B,$A:$A,$O22)</f>
        <v/>
      </c>
      <c r="Q22" s="502">
        <f>SUMIFS(C:C,$A:$A,$O22)</f>
        <v/>
      </c>
      <c r="R22" s="502">
        <f>SUMIFS(D:D,$A:$A,$O22)</f>
        <v/>
      </c>
      <c r="S22" s="502">
        <f>SUMIFS(E:E,$A:$A,$O22)</f>
        <v/>
      </c>
      <c r="T22" s="502">
        <f>SUMIFS(F:F,$A:$A,$O22)</f>
        <v/>
      </c>
      <c r="U22" s="502">
        <f>SUMIFS(G:G,$A:$A,$O22)</f>
        <v/>
      </c>
      <c r="V22" s="503">
        <f>SUMIFS(H:H,$A:$A,$O22)</f>
        <v/>
      </c>
      <c r="W22" s="502">
        <f>SUMIFS(I:I,$A:$A,$O22)</f>
        <v/>
      </c>
      <c r="X22" s="503">
        <f>SUMIFS(J:J,$A:$A,$O22)</f>
        <v/>
      </c>
      <c r="Y22" s="502">
        <f>SUMIFS(K:K,$A:$A,$O22)</f>
        <v/>
      </c>
      <c r="Z22" s="502">
        <f>SUMIFS(L:L,$A:$A,$O22)</f>
        <v/>
      </c>
      <c r="AA22" s="502">
        <f>SUMIFS(M:M,$A:$A,$O22)</f>
        <v/>
      </c>
    </row>
    <row r="23">
      <c r="A23" s="218">
        <f>IFERROR((IF(((IFERROR((FIND(".",I!A21)),0))&gt;1),(MID(I!A21,((FIND(".",I!A21))-2),5)),(MID(I!A21,((FIND(" - ",I!A21))-2),2)))),"-")</f>
        <v/>
      </c>
      <c r="B23" s="218">
        <f>IFERROR(IF($A23="-","null",I!B21),"null")</f>
        <v/>
      </c>
      <c r="C23" s="218">
        <f>IFERROR(IF($A23="-","null",I!C21),"null")</f>
        <v/>
      </c>
      <c r="D23" s="218">
        <f>IFERROR(IF($A23="-","null",I!D21),"null")</f>
        <v/>
      </c>
      <c r="E23" s="218">
        <f>IFERROR(IF($A23="-","null",I!E21),"null")</f>
        <v/>
      </c>
      <c r="F23" s="218">
        <f>IFERROR(IF($A23="-","null",I!F21),"null")</f>
        <v/>
      </c>
      <c r="G23" s="218">
        <f>IFERROR(IF($A23="-","null",I!G21),"null")</f>
        <v/>
      </c>
      <c r="H23" s="218">
        <f>IFERROR(IF($A23="-","null",I!H21),"null")</f>
        <v/>
      </c>
      <c r="I23" s="218">
        <f>IFERROR(IF($A23="-","null",I!I21),"null")</f>
        <v/>
      </c>
      <c r="J23" s="218">
        <f>IFERROR(IF($A23="-","null",I!J21),"null")</f>
        <v/>
      </c>
      <c r="K23" s="218">
        <f>IFERROR(IF($A23="-","null",I!K21),"null")</f>
        <v/>
      </c>
      <c r="L23" s="218">
        <f>IFERROR(IF($A23="-","null",I!L21),"null")</f>
        <v/>
      </c>
      <c r="M23" s="218">
        <f>IFERROR(IF($A23="-","null",I!M21),"null")</f>
        <v/>
      </c>
      <c r="N23" s="211" t="n"/>
      <c r="O23" s="219" t="inlineStr">
        <is>
          <t>29.07</t>
        </is>
      </c>
      <c r="P23" s="502">
        <f>SUMIFS(B:B,$A:$A,$O23)</f>
        <v/>
      </c>
      <c r="Q23" s="502">
        <f>SUMIFS(C:C,$A:$A,$O23)</f>
        <v/>
      </c>
      <c r="R23" s="502">
        <f>SUMIFS(D:D,$A:$A,$O23)</f>
        <v/>
      </c>
      <c r="S23" s="502">
        <f>SUMIFS(E:E,$A:$A,$O23)</f>
        <v/>
      </c>
      <c r="T23" s="502">
        <f>SUMIFS(F:F,$A:$A,$O23)</f>
        <v/>
      </c>
      <c r="U23" s="502">
        <f>SUMIFS(G:G,$A:$A,$O23)</f>
        <v/>
      </c>
      <c r="V23" s="503">
        <f>SUMIFS(H:H,$A:$A,$O23)</f>
        <v/>
      </c>
      <c r="W23" s="502">
        <f>SUMIFS(I:I,$A:$A,$O23)</f>
        <v/>
      </c>
      <c r="X23" s="503">
        <f>SUMIFS(J:J,$A:$A,$O23)</f>
        <v/>
      </c>
      <c r="Y23" s="502">
        <f>SUMIFS(K:K,$A:$A,$O23)</f>
        <v/>
      </c>
      <c r="Z23" s="502">
        <f>SUMIFS(L:L,$A:$A,$O23)</f>
        <v/>
      </c>
      <c r="AA23" s="502">
        <f>SUMIFS(M:M,$A:$A,$O23)</f>
        <v/>
      </c>
    </row>
    <row r="24">
      <c r="A24" s="218">
        <f>IFERROR((IF(((IFERROR((FIND(".",I!A22)),0))&gt;1),(MID(I!A22,((FIND(".",I!A22))-2),5)),(MID(I!A22,((FIND(" - ",I!A22))-2),2)))),"-")</f>
        <v/>
      </c>
      <c r="B24" s="218">
        <f>IFERROR(IF($A24="-","null",I!B22),"null")</f>
        <v/>
      </c>
      <c r="C24" s="218">
        <f>IFERROR(IF($A24="-","null",I!C22),"null")</f>
        <v/>
      </c>
      <c r="D24" s="218">
        <f>IFERROR(IF($A24="-","null",I!D22),"null")</f>
        <v/>
      </c>
      <c r="E24" s="218">
        <f>IFERROR(IF($A24="-","null",I!E22),"null")</f>
        <v/>
      </c>
      <c r="F24" s="218">
        <f>IFERROR(IF($A24="-","null",I!F22),"null")</f>
        <v/>
      </c>
      <c r="G24" s="218">
        <f>IFERROR(IF($A24="-","null",I!G22),"null")</f>
        <v/>
      </c>
      <c r="H24" s="218">
        <f>IFERROR(IF($A24="-","null",I!H22),"null")</f>
        <v/>
      </c>
      <c r="I24" s="218">
        <f>IFERROR(IF($A24="-","null",I!I22),"null")</f>
        <v/>
      </c>
      <c r="J24" s="218">
        <f>IFERROR(IF($A24="-","null",I!J22),"null")</f>
        <v/>
      </c>
      <c r="K24" s="218">
        <f>IFERROR(IF($A24="-","null",I!K22),"null")</f>
        <v/>
      </c>
      <c r="L24" s="218">
        <f>IFERROR(IF($A24="-","null",I!L22),"null")</f>
        <v/>
      </c>
      <c r="M24" s="218">
        <f>IFERROR(IF($A24="-","null",I!M22),"null")</f>
        <v/>
      </c>
      <c r="N24" s="211" t="n"/>
      <c r="O24" s="220" t="inlineStr">
        <is>
          <t>29.08</t>
        </is>
      </c>
      <c r="P24" s="502">
        <f>SUMIFS(B:B,$A:$A,$O24)</f>
        <v/>
      </c>
      <c r="Q24" s="502">
        <f>SUMIFS(C:C,$A:$A,$O24)</f>
        <v/>
      </c>
      <c r="R24" s="502">
        <f>SUMIFS(D:D,$A:$A,$O24)</f>
        <v/>
      </c>
      <c r="S24" s="502">
        <f>SUMIFS(E:E,$A:$A,$O24)</f>
        <v/>
      </c>
      <c r="T24" s="502">
        <f>SUMIFS(F:F,$A:$A,$O24)</f>
        <v/>
      </c>
      <c r="U24" s="502">
        <f>SUMIFS(G:G,$A:$A,$O24)</f>
        <v/>
      </c>
      <c r="V24" s="503">
        <f>SUMIFS(H:H,$A:$A,$O24)</f>
        <v/>
      </c>
      <c r="W24" s="502">
        <f>SUMIFS(I:I,$A:$A,$O24)</f>
        <v/>
      </c>
      <c r="X24" s="503">
        <f>SUMIFS(J:J,$A:$A,$O24)</f>
        <v/>
      </c>
      <c r="Y24" s="502">
        <f>SUMIFS(K:K,$A:$A,$O24)</f>
        <v/>
      </c>
      <c r="Z24" s="502">
        <f>SUMIFS(L:L,$A:$A,$O24)</f>
        <v/>
      </c>
      <c r="AA24" s="502">
        <f>SUMIFS(M:M,$A:$A,$O24)</f>
        <v/>
      </c>
    </row>
    <row r="25">
      <c r="A25" s="218">
        <f>IFERROR((IF(((IFERROR((FIND(".",I!A23)),0))&gt;1),(MID(I!A23,((FIND(".",I!A23))-2),5)),(MID(I!A23,((FIND(" - ",I!A23))-2),2)))),"-")</f>
        <v/>
      </c>
      <c r="B25" s="218">
        <f>IFERROR(IF($A25="-","null",I!B23),"null")</f>
        <v/>
      </c>
      <c r="C25" s="218">
        <f>IFERROR(IF($A25="-","null",I!C23),"null")</f>
        <v/>
      </c>
      <c r="D25" s="218">
        <f>IFERROR(IF($A25="-","null",I!D23),"null")</f>
        <v/>
      </c>
      <c r="E25" s="218">
        <f>IFERROR(IF($A25="-","null",I!E23),"null")</f>
        <v/>
      </c>
      <c r="F25" s="218">
        <f>IFERROR(IF($A25="-","null",I!F23),"null")</f>
        <v/>
      </c>
      <c r="G25" s="218">
        <f>IFERROR(IF($A25="-","null",I!G23),"null")</f>
        <v/>
      </c>
      <c r="H25" s="218">
        <f>IFERROR(IF($A25="-","null",I!H23),"null")</f>
        <v/>
      </c>
      <c r="I25" s="218">
        <f>IFERROR(IF($A25="-","null",I!I23),"null")</f>
        <v/>
      </c>
      <c r="J25" s="218">
        <f>IFERROR(IF($A25="-","null",I!J23),"null")</f>
        <v/>
      </c>
      <c r="K25" s="218">
        <f>IFERROR(IF($A25="-","null",I!K23),"null")</f>
        <v/>
      </c>
      <c r="L25" s="218">
        <f>IFERROR(IF($A25="-","null",I!L23),"null")</f>
        <v/>
      </c>
      <c r="M25" s="218">
        <f>IFERROR(IF($A25="-","null",I!M23),"null")</f>
        <v/>
      </c>
      <c r="N25" s="211" t="n"/>
      <c r="O25" s="219" t="inlineStr">
        <is>
          <t>29.09</t>
        </is>
      </c>
      <c r="P25" s="502">
        <f>SUMIFS(B:B,$A:$A,$O25)</f>
        <v/>
      </c>
      <c r="Q25" s="502">
        <f>SUMIFS(C:C,$A:$A,$O25)</f>
        <v/>
      </c>
      <c r="R25" s="502">
        <f>SUMIFS(D:D,$A:$A,$O25)</f>
        <v/>
      </c>
      <c r="S25" s="502">
        <f>SUMIFS(E:E,$A:$A,$O25)</f>
        <v/>
      </c>
      <c r="T25" s="502">
        <f>SUMIFS(F:F,$A:$A,$O25)</f>
        <v/>
      </c>
      <c r="U25" s="502">
        <f>SUMIFS(G:G,$A:$A,$O25)</f>
        <v/>
      </c>
      <c r="V25" s="503">
        <f>SUMIFS(H:H,$A:$A,$O25)</f>
        <v/>
      </c>
      <c r="W25" s="502">
        <f>SUMIFS(I:I,$A:$A,$O25)</f>
        <v/>
      </c>
      <c r="X25" s="503">
        <f>SUMIFS(J:J,$A:$A,$O25)</f>
        <v/>
      </c>
      <c r="Y25" s="502">
        <f>SUMIFS(K:K,$A:$A,$O25)</f>
        <v/>
      </c>
      <c r="Z25" s="502">
        <f>SUMIFS(L:L,$A:$A,$O25)</f>
        <v/>
      </c>
      <c r="AA25" s="502">
        <f>SUMIFS(M:M,$A:$A,$O25)</f>
        <v/>
      </c>
    </row>
    <row r="26">
      <c r="A26" s="218">
        <f>IFERROR((IF(((IFERROR((FIND(".",I!A24)),0))&gt;1),(MID(I!A24,((FIND(".",I!A24))-2),5)),(MID(I!A24,((FIND(" - ",I!A24))-2),2)))),"-")</f>
        <v/>
      </c>
      <c r="B26" s="218">
        <f>IFERROR(IF($A26="-","null",I!B24),"null")</f>
        <v/>
      </c>
      <c r="C26" s="218">
        <f>IFERROR(IF($A26="-","null",I!C24),"null")</f>
        <v/>
      </c>
      <c r="D26" s="218">
        <f>IFERROR(IF($A26="-","null",I!D24),"null")</f>
        <v/>
      </c>
      <c r="E26" s="218">
        <f>IFERROR(IF($A26="-","null",I!E24),"null")</f>
        <v/>
      </c>
      <c r="F26" s="218">
        <f>IFERROR(IF($A26="-","null",I!F24),"null")</f>
        <v/>
      </c>
      <c r="G26" s="218">
        <f>IFERROR(IF($A26="-","null",I!G24),"null")</f>
        <v/>
      </c>
      <c r="H26" s="218">
        <f>IFERROR(IF($A26="-","null",I!H24),"null")</f>
        <v/>
      </c>
      <c r="I26" s="218">
        <f>IFERROR(IF($A26="-","null",I!I24),"null")</f>
        <v/>
      </c>
      <c r="J26" s="218">
        <f>IFERROR(IF($A26="-","null",I!J24),"null")</f>
        <v/>
      </c>
      <c r="K26" s="218">
        <f>IFERROR(IF($A26="-","null",I!K24),"null")</f>
        <v/>
      </c>
      <c r="L26" s="218">
        <f>IFERROR(IF($A26="-","null",I!L24),"null")</f>
        <v/>
      </c>
      <c r="M26" s="218">
        <f>IFERROR(IF($A26="-","null",I!M24),"null")</f>
        <v/>
      </c>
      <c r="N26" s="211" t="n"/>
      <c r="O26" s="220" t="inlineStr">
        <is>
          <t>29.10</t>
        </is>
      </c>
      <c r="P26" s="502">
        <f>SUMIFS(B:B,$A:$A,$O26)</f>
        <v/>
      </c>
      <c r="Q26" s="502">
        <f>SUMIFS(C:C,$A:$A,$O26)</f>
        <v/>
      </c>
      <c r="R26" s="502">
        <f>SUMIFS(D:D,$A:$A,$O26)</f>
        <v/>
      </c>
      <c r="S26" s="502">
        <f>SUMIFS(E:E,$A:$A,$O26)</f>
        <v/>
      </c>
      <c r="T26" s="502">
        <f>SUMIFS(F:F,$A:$A,$O26)</f>
        <v/>
      </c>
      <c r="U26" s="502">
        <f>SUMIFS(G:G,$A:$A,$O26)</f>
        <v/>
      </c>
      <c r="V26" s="503">
        <f>SUMIFS(H:H,$A:$A,$O26)</f>
        <v/>
      </c>
      <c r="W26" s="502">
        <f>SUMIFS(I:I,$A:$A,$O26)</f>
        <v/>
      </c>
      <c r="X26" s="503">
        <f>SUMIFS(J:J,$A:$A,$O26)</f>
        <v/>
      </c>
      <c r="Y26" s="502">
        <f>SUMIFS(K:K,$A:$A,$O26)</f>
        <v/>
      </c>
      <c r="Z26" s="502">
        <f>SUMIFS(L:L,$A:$A,$O26)</f>
        <v/>
      </c>
      <c r="AA26" s="502">
        <f>SUMIFS(M:M,$A:$A,$O26)</f>
        <v/>
      </c>
    </row>
    <row r="27">
      <c r="A27" s="218">
        <f>IFERROR((IF(((IFERROR((FIND(".",I!A25)),0))&gt;1),(MID(I!A25,((FIND(".",I!A25))-2),5)),(MID(I!A25,((FIND(" - ",I!A25))-2),2)))),"-")</f>
        <v/>
      </c>
      <c r="B27" s="218">
        <f>IFERROR(IF($A27="-","null",I!B25),"null")</f>
        <v/>
      </c>
      <c r="C27" s="218">
        <f>IFERROR(IF($A27="-","null",I!C25),"null")</f>
        <v/>
      </c>
      <c r="D27" s="218">
        <f>IFERROR(IF($A27="-","null",I!D25),"null")</f>
        <v/>
      </c>
      <c r="E27" s="218">
        <f>IFERROR(IF($A27="-","null",I!E25),"null")</f>
        <v/>
      </c>
      <c r="F27" s="218">
        <f>IFERROR(IF($A27="-","null",I!F25),"null")</f>
        <v/>
      </c>
      <c r="G27" s="218">
        <f>IFERROR(IF($A27="-","null",I!G25),"null")</f>
        <v/>
      </c>
      <c r="H27" s="218">
        <f>IFERROR(IF($A27="-","null",I!H25),"null")</f>
        <v/>
      </c>
      <c r="I27" s="218">
        <f>IFERROR(IF($A27="-","null",I!I25),"null")</f>
        <v/>
      </c>
      <c r="J27" s="218">
        <f>IFERROR(IF($A27="-","null",I!J25),"null")</f>
        <v/>
      </c>
      <c r="K27" s="218">
        <f>IFERROR(IF($A27="-","null",I!K25),"null")</f>
        <v/>
      </c>
      <c r="L27" s="218">
        <f>IFERROR(IF($A27="-","null",I!L25),"null")</f>
        <v/>
      </c>
      <c r="M27" s="218">
        <f>IFERROR(IF($A27="-","null",I!M25),"null")</f>
        <v/>
      </c>
      <c r="N27" s="211" t="n"/>
      <c r="O27" s="219" t="inlineStr">
        <is>
          <t>29.11</t>
        </is>
      </c>
      <c r="P27" s="502">
        <f>SUMIFS(B:B,$A:$A,$O27)</f>
        <v/>
      </c>
      <c r="Q27" s="502">
        <f>SUMIFS(C:C,$A:$A,$O27)</f>
        <v/>
      </c>
      <c r="R27" s="502">
        <f>SUMIFS(D:D,$A:$A,$O27)</f>
        <v/>
      </c>
      <c r="S27" s="502">
        <f>SUMIFS(E:E,$A:$A,$O27)</f>
        <v/>
      </c>
      <c r="T27" s="502">
        <f>SUMIFS(F:F,$A:$A,$O27)</f>
        <v/>
      </c>
      <c r="U27" s="502">
        <f>SUMIFS(G:G,$A:$A,$O27)</f>
        <v/>
      </c>
      <c r="V27" s="503">
        <f>SUMIFS(H:H,$A:$A,$O27)</f>
        <v/>
      </c>
      <c r="W27" s="502">
        <f>SUMIFS(I:I,$A:$A,$O27)</f>
        <v/>
      </c>
      <c r="X27" s="503">
        <f>SUMIFS(J:J,$A:$A,$O27)</f>
        <v/>
      </c>
      <c r="Y27" s="502">
        <f>SUMIFS(K:K,$A:$A,$O27)</f>
        <v/>
      </c>
      <c r="Z27" s="502">
        <f>SUMIFS(L:L,$A:$A,$O27)</f>
        <v/>
      </c>
      <c r="AA27" s="502">
        <f>SUMIFS(M:M,$A:$A,$O27)</f>
        <v/>
      </c>
    </row>
    <row r="28">
      <c r="A28" s="218">
        <f>IFERROR((IF(((IFERROR((FIND(".",I!A26)),0))&gt;1),(MID(I!A26,((FIND(".",I!A26))-2),5)),(MID(I!A26,((FIND(" - ",I!A26))-2),2)))),"-")</f>
        <v/>
      </c>
      <c r="B28" s="218">
        <f>IFERROR(IF($A28="-","null",I!B26),"null")</f>
        <v/>
      </c>
      <c r="C28" s="218">
        <f>IFERROR(IF($A28="-","null",I!C26),"null")</f>
        <v/>
      </c>
      <c r="D28" s="218">
        <f>IFERROR(IF($A28="-","null",I!D26),"null")</f>
        <v/>
      </c>
      <c r="E28" s="218">
        <f>IFERROR(IF($A28="-","null",I!E26),"null")</f>
        <v/>
      </c>
      <c r="F28" s="218">
        <f>IFERROR(IF($A28="-","null",I!F26),"null")</f>
        <v/>
      </c>
      <c r="G28" s="218">
        <f>IFERROR(IF($A28="-","null",I!G26),"null")</f>
        <v/>
      </c>
      <c r="H28" s="218">
        <f>IFERROR(IF($A28="-","null",I!H26),"null")</f>
        <v/>
      </c>
      <c r="I28" s="218">
        <f>IFERROR(IF($A28="-","null",I!I26),"null")</f>
        <v/>
      </c>
      <c r="J28" s="218">
        <f>IFERROR(IF($A28="-","null",I!J26),"null")</f>
        <v/>
      </c>
      <c r="K28" s="218">
        <f>IFERROR(IF($A28="-","null",I!K26),"null")</f>
        <v/>
      </c>
      <c r="L28" s="218">
        <f>IFERROR(IF($A28="-","null",I!L26),"null")</f>
        <v/>
      </c>
      <c r="M28" s="218">
        <f>IFERROR(IF($A28="-","null",I!M26),"null")</f>
        <v/>
      </c>
      <c r="N28" s="211" t="n"/>
      <c r="O28" s="220" t="inlineStr">
        <is>
          <t>29.12</t>
        </is>
      </c>
      <c r="P28" s="502">
        <f>SUMIFS(B:B,$A:$A,$O28)</f>
        <v/>
      </c>
      <c r="Q28" s="502">
        <f>SUMIFS(C:C,$A:$A,$O28)</f>
        <v/>
      </c>
      <c r="R28" s="502">
        <f>SUMIFS(D:D,$A:$A,$O28)</f>
        <v/>
      </c>
      <c r="S28" s="502">
        <f>SUMIFS(E:E,$A:$A,$O28)</f>
        <v/>
      </c>
      <c r="T28" s="502">
        <f>SUMIFS(F:F,$A:$A,$O28)</f>
        <v/>
      </c>
      <c r="U28" s="502">
        <f>SUMIFS(G:G,$A:$A,$O28)</f>
        <v/>
      </c>
      <c r="V28" s="503">
        <f>SUMIFS(H:H,$A:$A,$O28)</f>
        <v/>
      </c>
      <c r="W28" s="502">
        <f>SUMIFS(I:I,$A:$A,$O28)</f>
        <v/>
      </c>
      <c r="X28" s="503">
        <f>SUMIFS(J:J,$A:$A,$O28)</f>
        <v/>
      </c>
      <c r="Y28" s="502">
        <f>SUMIFS(K:K,$A:$A,$O28)</f>
        <v/>
      </c>
      <c r="Z28" s="502">
        <f>SUMIFS(L:L,$A:$A,$O28)</f>
        <v/>
      </c>
      <c r="AA28" s="502">
        <f>SUMIFS(M:M,$A:$A,$O28)</f>
        <v/>
      </c>
    </row>
    <row r="29">
      <c r="A29" s="218">
        <f>IFERROR((IF(((IFERROR((FIND(".",I!A27)),0))&gt;1),(MID(I!A27,((FIND(".",I!A27))-2),5)),(MID(I!A27,((FIND(" - ",I!A27))-2),2)))),"-")</f>
        <v/>
      </c>
      <c r="B29" s="218">
        <f>IFERROR(IF($A29="-","null",I!B27),"null")</f>
        <v/>
      </c>
      <c r="C29" s="218">
        <f>IFERROR(IF($A29="-","null",I!C27),"null")</f>
        <v/>
      </c>
      <c r="D29" s="218">
        <f>IFERROR(IF($A29="-","null",I!D27),"null")</f>
        <v/>
      </c>
      <c r="E29" s="218">
        <f>IFERROR(IF($A29="-","null",I!E27),"null")</f>
        <v/>
      </c>
      <c r="F29" s="218">
        <f>IFERROR(IF($A29="-","null",I!F27),"null")</f>
        <v/>
      </c>
      <c r="G29" s="218">
        <f>IFERROR(IF($A29="-","null",I!G27),"null")</f>
        <v/>
      </c>
      <c r="H29" s="218">
        <f>IFERROR(IF($A29="-","null",I!H27),"null")</f>
        <v/>
      </c>
      <c r="I29" s="218">
        <f>IFERROR(IF($A29="-","null",I!I27),"null")</f>
        <v/>
      </c>
      <c r="J29" s="218">
        <f>IFERROR(IF($A29="-","null",I!J27),"null")</f>
        <v/>
      </c>
      <c r="K29" s="218">
        <f>IFERROR(IF($A29="-","null",I!K27),"null")</f>
        <v/>
      </c>
      <c r="L29" s="218">
        <f>IFERROR(IF($A29="-","null",I!L27),"null")</f>
        <v/>
      </c>
      <c r="M29" s="218">
        <f>IFERROR(IF($A29="-","null",I!M27),"null")</f>
        <v/>
      </c>
      <c r="N29" s="211" t="n"/>
      <c r="O29" s="219" t="inlineStr">
        <is>
          <t>29.13</t>
        </is>
      </c>
      <c r="P29" s="502">
        <f>SUMIFS(B:B,$A:$A,$O29)</f>
        <v/>
      </c>
      <c r="Q29" s="502">
        <f>SUMIFS(C:C,$A:$A,$O29)</f>
        <v/>
      </c>
      <c r="R29" s="502">
        <f>SUMIFS(D:D,$A:$A,$O29)</f>
        <v/>
      </c>
      <c r="S29" s="502">
        <f>SUMIFS(E:E,$A:$A,$O29)</f>
        <v/>
      </c>
      <c r="T29" s="502">
        <f>SUMIFS(F:F,$A:$A,$O29)</f>
        <v/>
      </c>
      <c r="U29" s="502">
        <f>SUMIFS(G:G,$A:$A,$O29)</f>
        <v/>
      </c>
      <c r="V29" s="503">
        <f>SUMIFS(H:H,$A:$A,$O29)</f>
        <v/>
      </c>
      <c r="W29" s="502">
        <f>SUMIFS(I:I,$A:$A,$O29)</f>
        <v/>
      </c>
      <c r="X29" s="503">
        <f>SUMIFS(J:J,$A:$A,$O29)</f>
        <v/>
      </c>
      <c r="Y29" s="502">
        <f>SUMIFS(K:K,$A:$A,$O29)</f>
        <v/>
      </c>
      <c r="Z29" s="502">
        <f>SUMIFS(L:L,$A:$A,$O29)</f>
        <v/>
      </c>
      <c r="AA29" s="502">
        <f>SUMIFS(M:M,$A:$A,$O29)</f>
        <v/>
      </c>
    </row>
    <row r="30">
      <c r="A30" s="218">
        <f>IFERROR((IF(((IFERROR((FIND(".",I!A28)),0))&gt;1),(MID(I!A28,((FIND(".",I!A28))-2),5)),(MID(I!A28,((FIND(" - ",I!A28))-2),2)))),"-")</f>
        <v/>
      </c>
      <c r="B30" s="218">
        <f>IFERROR(IF($A30="-","null",I!B28),"null")</f>
        <v/>
      </c>
      <c r="C30" s="218">
        <f>IFERROR(IF($A30="-","null",I!C28),"null")</f>
        <v/>
      </c>
      <c r="D30" s="218">
        <f>IFERROR(IF($A30="-","null",I!D28),"null")</f>
        <v/>
      </c>
      <c r="E30" s="218">
        <f>IFERROR(IF($A30="-","null",I!E28),"null")</f>
        <v/>
      </c>
      <c r="F30" s="218">
        <f>IFERROR(IF($A30="-","null",I!F28),"null")</f>
        <v/>
      </c>
      <c r="G30" s="218">
        <f>IFERROR(IF($A30="-","null",I!G28),"null")</f>
        <v/>
      </c>
      <c r="H30" s="218">
        <f>IFERROR(IF($A30="-","null",I!H28),"null")</f>
        <v/>
      </c>
      <c r="I30" s="218">
        <f>IFERROR(IF($A30="-","null",I!I28),"null")</f>
        <v/>
      </c>
      <c r="J30" s="218">
        <f>IFERROR(IF($A30="-","null",I!J28),"null")</f>
        <v/>
      </c>
      <c r="K30" s="218">
        <f>IFERROR(IF($A30="-","null",I!K28),"null")</f>
        <v/>
      </c>
      <c r="L30" s="218">
        <f>IFERROR(IF($A30="-","null",I!L28),"null")</f>
        <v/>
      </c>
      <c r="M30" s="218">
        <f>IFERROR(IF($A30="-","null",I!M28),"null")</f>
        <v/>
      </c>
      <c r="N30" s="211" t="n"/>
      <c r="O30" s="220" t="inlineStr">
        <is>
          <t>29.14</t>
        </is>
      </c>
      <c r="P30" s="502">
        <f>SUMIFS(B:B,$A:$A,$O30)</f>
        <v/>
      </c>
      <c r="Q30" s="502">
        <f>SUMIFS(C:C,$A:$A,$O30)</f>
        <v/>
      </c>
      <c r="R30" s="502">
        <f>SUMIFS(D:D,$A:$A,$O30)</f>
        <v/>
      </c>
      <c r="S30" s="502">
        <f>SUMIFS(E:E,$A:$A,$O30)</f>
        <v/>
      </c>
      <c r="T30" s="502">
        <f>SUMIFS(F:F,$A:$A,$O30)</f>
        <v/>
      </c>
      <c r="U30" s="502">
        <f>SUMIFS(G:G,$A:$A,$O30)</f>
        <v/>
      </c>
      <c r="V30" s="503">
        <f>SUMIFS(H:H,$A:$A,$O30)</f>
        <v/>
      </c>
      <c r="W30" s="502">
        <f>SUMIFS(I:I,$A:$A,$O30)</f>
        <v/>
      </c>
      <c r="X30" s="503">
        <f>SUMIFS(J:J,$A:$A,$O30)</f>
        <v/>
      </c>
      <c r="Y30" s="502">
        <f>SUMIFS(K:K,$A:$A,$O30)</f>
        <v/>
      </c>
      <c r="Z30" s="502">
        <f>SUMIFS(L:L,$A:$A,$O30)</f>
        <v/>
      </c>
      <c r="AA30" s="502">
        <f>SUMIFS(M:M,$A:$A,$O30)</f>
        <v/>
      </c>
    </row>
    <row r="31">
      <c r="A31" s="218">
        <f>IFERROR((IF(((IFERROR((FIND(".",I!A29)),0))&gt;1),(MID(I!A29,((FIND(".",I!A29))-2),5)),(MID(I!A29,((FIND(" - ",I!A29))-2),2)))),"-")</f>
        <v/>
      </c>
      <c r="B31" s="218">
        <f>IFERROR(IF($A31="-","null",I!B29),"null")</f>
        <v/>
      </c>
      <c r="C31" s="218">
        <f>IFERROR(IF($A31="-","null",I!C29),"null")</f>
        <v/>
      </c>
      <c r="D31" s="218">
        <f>IFERROR(IF($A31="-","null",I!D29),"null")</f>
        <v/>
      </c>
      <c r="E31" s="218">
        <f>IFERROR(IF($A31="-","null",I!E29),"null")</f>
        <v/>
      </c>
      <c r="F31" s="218">
        <f>IFERROR(IF($A31="-","null",I!F29),"null")</f>
        <v/>
      </c>
      <c r="G31" s="218">
        <f>IFERROR(IF($A31="-","null",I!G29),"null")</f>
        <v/>
      </c>
      <c r="H31" s="218">
        <f>IFERROR(IF($A31="-","null",I!H29),"null")</f>
        <v/>
      </c>
      <c r="I31" s="218">
        <f>IFERROR(IF($A31="-","null",I!I29),"null")</f>
        <v/>
      </c>
      <c r="J31" s="218">
        <f>IFERROR(IF($A31="-","null",I!J29),"null")</f>
        <v/>
      </c>
      <c r="K31" s="218">
        <f>IFERROR(IF($A31="-","null",I!K29),"null")</f>
        <v/>
      </c>
      <c r="L31" s="218">
        <f>IFERROR(IF($A31="-","null",I!L29),"null")</f>
        <v/>
      </c>
      <c r="M31" s="218">
        <f>IFERROR(IF($A31="-","null",I!M29),"null")</f>
        <v/>
      </c>
      <c r="N31" s="211" t="n"/>
      <c r="O31" s="219" t="inlineStr">
        <is>
          <t>29.15</t>
        </is>
      </c>
      <c r="P31" s="502">
        <f>SUMIFS(B:B,$A:$A,$O31)</f>
        <v/>
      </c>
      <c r="Q31" s="502">
        <f>SUMIFS(C:C,$A:$A,$O31)</f>
        <v/>
      </c>
      <c r="R31" s="502">
        <f>SUMIFS(D:D,$A:$A,$O31)</f>
        <v/>
      </c>
      <c r="S31" s="502">
        <f>SUMIFS(E:E,$A:$A,$O31)</f>
        <v/>
      </c>
      <c r="T31" s="502">
        <f>SUMIFS(F:F,$A:$A,$O31)</f>
        <v/>
      </c>
      <c r="U31" s="502">
        <f>SUMIFS(G:G,$A:$A,$O31)</f>
        <v/>
      </c>
      <c r="V31" s="503">
        <f>SUMIFS(H:H,$A:$A,$O31)</f>
        <v/>
      </c>
      <c r="W31" s="502">
        <f>SUMIFS(I:I,$A:$A,$O31)</f>
        <v/>
      </c>
      <c r="X31" s="503">
        <f>SUMIFS(J:J,$A:$A,$O31)</f>
        <v/>
      </c>
      <c r="Y31" s="502">
        <f>SUMIFS(K:K,$A:$A,$O31)</f>
        <v/>
      </c>
      <c r="Z31" s="502">
        <f>SUMIFS(L:L,$A:$A,$O31)</f>
        <v/>
      </c>
      <c r="AA31" s="502">
        <f>SUMIFS(M:M,$A:$A,$O31)</f>
        <v/>
      </c>
    </row>
    <row r="32">
      <c r="A32" s="218">
        <f>IFERROR((IF(((IFERROR((FIND(".",I!A30)),0))&gt;1),(MID(I!A30,((FIND(".",I!A30))-2),5)),(MID(I!A30,((FIND(" - ",I!A30))-2),2)))),"-")</f>
        <v/>
      </c>
      <c r="B32" s="218">
        <f>IFERROR(IF($A32="-","null",I!B30),"null")</f>
        <v/>
      </c>
      <c r="C32" s="218">
        <f>IFERROR(IF($A32="-","null",I!C30),"null")</f>
        <v/>
      </c>
      <c r="D32" s="218">
        <f>IFERROR(IF($A32="-","null",I!D30),"null")</f>
        <v/>
      </c>
      <c r="E32" s="218">
        <f>IFERROR(IF($A32="-","null",I!E30),"null")</f>
        <v/>
      </c>
      <c r="F32" s="218">
        <f>IFERROR(IF($A32="-","null",I!F30),"null")</f>
        <v/>
      </c>
      <c r="G32" s="218">
        <f>IFERROR(IF($A32="-","null",I!G30),"null")</f>
        <v/>
      </c>
      <c r="H32" s="218">
        <f>IFERROR(IF($A32="-","null",I!H30),"null")</f>
        <v/>
      </c>
      <c r="I32" s="218">
        <f>IFERROR(IF($A32="-","null",I!I30),"null")</f>
        <v/>
      </c>
      <c r="J32" s="218">
        <f>IFERROR(IF($A32="-","null",I!J30),"null")</f>
        <v/>
      </c>
      <c r="K32" s="218">
        <f>IFERROR(IF($A32="-","null",I!K30),"null")</f>
        <v/>
      </c>
      <c r="L32" s="218">
        <f>IFERROR(IF($A32="-","null",I!L30),"null")</f>
        <v/>
      </c>
      <c r="M32" s="218">
        <f>IFERROR(IF($A32="-","null",I!M30),"null")</f>
        <v/>
      </c>
      <c r="N32" s="211" t="n"/>
      <c r="O32" s="220" t="inlineStr">
        <is>
          <t>29.16</t>
        </is>
      </c>
      <c r="P32" s="502">
        <f>SUMIFS(B:B,$A:$A,$O32)</f>
        <v/>
      </c>
      <c r="Q32" s="502">
        <f>SUMIFS(C:C,$A:$A,$O32)</f>
        <v/>
      </c>
      <c r="R32" s="502">
        <f>SUMIFS(D:D,$A:$A,$O32)</f>
        <v/>
      </c>
      <c r="S32" s="502">
        <f>SUMIFS(E:E,$A:$A,$O32)</f>
        <v/>
      </c>
      <c r="T32" s="502">
        <f>SUMIFS(F:F,$A:$A,$O32)</f>
        <v/>
      </c>
      <c r="U32" s="502">
        <f>SUMIFS(G:G,$A:$A,$O32)</f>
        <v/>
      </c>
      <c r="V32" s="503">
        <f>SUMIFS(H:H,$A:$A,$O32)</f>
        <v/>
      </c>
      <c r="W32" s="502">
        <f>SUMIFS(I:I,$A:$A,$O32)</f>
        <v/>
      </c>
      <c r="X32" s="503">
        <f>SUMIFS(J:J,$A:$A,$O32)</f>
        <v/>
      </c>
      <c r="Y32" s="502">
        <f>SUMIFS(K:K,$A:$A,$O32)</f>
        <v/>
      </c>
      <c r="Z32" s="502">
        <f>SUMIFS(L:L,$A:$A,$O32)</f>
        <v/>
      </c>
      <c r="AA32" s="502">
        <f>SUMIFS(M:M,$A:$A,$O32)</f>
        <v/>
      </c>
    </row>
    <row r="33">
      <c r="A33" s="218">
        <f>IFERROR((IF(((IFERROR((FIND(".",I!A31)),0))&gt;1),(MID(I!A31,((FIND(".",I!A31))-2),5)),(MID(I!A31,((FIND(" - ",I!A31))-2),2)))),"-")</f>
        <v/>
      </c>
      <c r="B33" s="218">
        <f>IFERROR(IF($A33="-","null",I!B31),"null")</f>
        <v/>
      </c>
      <c r="C33" s="218">
        <f>IFERROR(IF($A33="-","null",I!C31),"null")</f>
        <v/>
      </c>
      <c r="D33" s="218">
        <f>IFERROR(IF($A33="-","null",I!D31),"null")</f>
        <v/>
      </c>
      <c r="E33" s="218">
        <f>IFERROR(IF($A33="-","null",I!E31),"null")</f>
        <v/>
      </c>
      <c r="F33" s="218">
        <f>IFERROR(IF($A33="-","null",I!F31),"null")</f>
        <v/>
      </c>
      <c r="G33" s="218">
        <f>IFERROR(IF($A33="-","null",I!G31),"null")</f>
        <v/>
      </c>
      <c r="H33" s="218">
        <f>IFERROR(IF($A33="-","null",I!H31),"null")</f>
        <v/>
      </c>
      <c r="I33" s="218">
        <f>IFERROR(IF($A33="-","null",I!I31),"null")</f>
        <v/>
      </c>
      <c r="J33" s="218">
        <f>IFERROR(IF($A33="-","null",I!J31),"null")</f>
        <v/>
      </c>
      <c r="K33" s="218">
        <f>IFERROR(IF($A33="-","null",I!K31),"null")</f>
        <v/>
      </c>
      <c r="L33" s="218">
        <f>IFERROR(IF($A33="-","null",I!L31),"null")</f>
        <v/>
      </c>
      <c r="M33" s="218">
        <f>IFERROR(IF($A33="-","null",I!M31),"null")</f>
        <v/>
      </c>
      <c r="N33" s="211" t="n"/>
      <c r="O33" s="219" t="inlineStr">
        <is>
          <t>29.17</t>
        </is>
      </c>
      <c r="P33" s="502">
        <f>SUMIFS(B:B,$A:$A,$O33)</f>
        <v/>
      </c>
      <c r="Q33" s="502">
        <f>SUMIFS(C:C,$A:$A,$O33)</f>
        <v/>
      </c>
      <c r="R33" s="502">
        <f>SUMIFS(D:D,$A:$A,$O33)</f>
        <v/>
      </c>
      <c r="S33" s="502">
        <f>SUMIFS(E:E,$A:$A,$O33)</f>
        <v/>
      </c>
      <c r="T33" s="502">
        <f>SUMIFS(F:F,$A:$A,$O33)</f>
        <v/>
      </c>
      <c r="U33" s="502">
        <f>SUMIFS(G:G,$A:$A,$O33)</f>
        <v/>
      </c>
      <c r="V33" s="503">
        <f>SUMIFS(H:H,$A:$A,$O33)</f>
        <v/>
      </c>
      <c r="W33" s="502">
        <f>SUMIFS(I:I,$A:$A,$O33)</f>
        <v/>
      </c>
      <c r="X33" s="503">
        <f>SUMIFS(J:J,$A:$A,$O33)</f>
        <v/>
      </c>
      <c r="Y33" s="502">
        <f>SUMIFS(K:K,$A:$A,$O33)</f>
        <v/>
      </c>
      <c r="Z33" s="502">
        <f>SUMIFS(L:L,$A:$A,$O33)</f>
        <v/>
      </c>
      <c r="AA33" s="502">
        <f>SUMIFS(M:M,$A:$A,$O33)</f>
        <v/>
      </c>
    </row>
    <row r="34">
      <c r="A34" s="218">
        <f>IFERROR((IF(((IFERROR((FIND(".",I!A32)),0))&gt;1),(MID(I!A32,((FIND(".",I!A32))-2),5)),(MID(I!A32,((FIND(" - ",I!A32))-2),2)))),"-")</f>
        <v/>
      </c>
      <c r="B34" s="218">
        <f>IFERROR(IF($A34="-","null",I!B32),"null")</f>
        <v/>
      </c>
      <c r="C34" s="218">
        <f>IFERROR(IF($A34="-","null",I!C32),"null")</f>
        <v/>
      </c>
      <c r="D34" s="218">
        <f>IFERROR(IF($A34="-","null",I!D32),"null")</f>
        <v/>
      </c>
      <c r="E34" s="218">
        <f>IFERROR(IF($A34="-","null",I!E32),"null")</f>
        <v/>
      </c>
      <c r="F34" s="218">
        <f>IFERROR(IF($A34="-","null",I!F32),"null")</f>
        <v/>
      </c>
      <c r="G34" s="218">
        <f>IFERROR(IF($A34="-","null",I!G32),"null")</f>
        <v/>
      </c>
      <c r="H34" s="218">
        <f>IFERROR(IF($A34="-","null",I!H32),"null")</f>
        <v/>
      </c>
      <c r="I34" s="218">
        <f>IFERROR(IF($A34="-","null",I!I32),"null")</f>
        <v/>
      </c>
      <c r="J34" s="218">
        <f>IFERROR(IF($A34="-","null",I!J32),"null")</f>
        <v/>
      </c>
      <c r="K34" s="218">
        <f>IFERROR(IF($A34="-","null",I!K32),"null")</f>
        <v/>
      </c>
      <c r="L34" s="218">
        <f>IFERROR(IF($A34="-","null",I!L32),"null")</f>
        <v/>
      </c>
      <c r="M34" s="218">
        <f>IFERROR(IF($A34="-","null",I!M32),"null")</f>
        <v/>
      </c>
      <c r="N34" s="211" t="n"/>
      <c r="O34" s="220" t="inlineStr">
        <is>
          <t>29.18</t>
        </is>
      </c>
      <c r="P34" s="502">
        <f>SUMIFS(B:B,$A:$A,$O34)</f>
        <v/>
      </c>
      <c r="Q34" s="502">
        <f>SUMIFS(C:C,$A:$A,$O34)</f>
        <v/>
      </c>
      <c r="R34" s="502">
        <f>SUMIFS(D:D,$A:$A,$O34)</f>
        <v/>
      </c>
      <c r="S34" s="502">
        <f>SUMIFS(E:E,$A:$A,$O34)</f>
        <v/>
      </c>
      <c r="T34" s="502">
        <f>SUMIFS(F:F,$A:$A,$O34)</f>
        <v/>
      </c>
      <c r="U34" s="502">
        <f>SUMIFS(G:G,$A:$A,$O34)</f>
        <v/>
      </c>
      <c r="V34" s="503">
        <f>SUMIFS(H:H,$A:$A,$O34)</f>
        <v/>
      </c>
      <c r="W34" s="502">
        <f>SUMIFS(I:I,$A:$A,$O34)</f>
        <v/>
      </c>
      <c r="X34" s="503">
        <f>SUMIFS(J:J,$A:$A,$O34)</f>
        <v/>
      </c>
      <c r="Y34" s="502">
        <f>SUMIFS(K:K,$A:$A,$O34)</f>
        <v/>
      </c>
      <c r="Z34" s="502">
        <f>SUMIFS(L:L,$A:$A,$O34)</f>
        <v/>
      </c>
      <c r="AA34" s="502">
        <f>SUMIFS(M:M,$A:$A,$O34)</f>
        <v/>
      </c>
    </row>
    <row r="35">
      <c r="A35" s="218">
        <f>IFERROR((IF(((IFERROR((FIND(".",I!A33)),0))&gt;1),(MID(I!A33,((FIND(".",I!A33))-2),5)),(MID(I!A33,((FIND(" - ",I!A33))-2),2)))),"-")</f>
        <v/>
      </c>
      <c r="B35" s="218">
        <f>IFERROR(IF($A35="-","null",I!B33),"null")</f>
        <v/>
      </c>
      <c r="C35" s="218">
        <f>IFERROR(IF($A35="-","null",I!C33),"null")</f>
        <v/>
      </c>
      <c r="D35" s="218">
        <f>IFERROR(IF($A35="-","null",I!D33),"null")</f>
        <v/>
      </c>
      <c r="E35" s="218">
        <f>IFERROR(IF($A35="-","null",I!E33),"null")</f>
        <v/>
      </c>
      <c r="F35" s="218">
        <f>IFERROR(IF($A35="-","null",I!F33),"null")</f>
        <v/>
      </c>
      <c r="G35" s="218">
        <f>IFERROR(IF($A35="-","null",I!G33),"null")</f>
        <v/>
      </c>
      <c r="H35" s="218">
        <f>IFERROR(IF($A35="-","null",I!H33),"null")</f>
        <v/>
      </c>
      <c r="I35" s="218">
        <f>IFERROR(IF($A35="-","null",I!I33),"null")</f>
        <v/>
      </c>
      <c r="J35" s="218">
        <f>IFERROR(IF($A35="-","null",I!J33),"null")</f>
        <v/>
      </c>
      <c r="K35" s="218">
        <f>IFERROR(IF($A35="-","null",I!K33),"null")</f>
        <v/>
      </c>
      <c r="L35" s="218">
        <f>IFERROR(IF($A35="-","null",I!L33),"null")</f>
        <v/>
      </c>
      <c r="M35" s="218">
        <f>IFERROR(IF($A35="-","null",I!M33),"null")</f>
        <v/>
      </c>
      <c r="N35" s="211" t="n"/>
      <c r="O35" s="219" t="inlineStr">
        <is>
          <t>29.19</t>
        </is>
      </c>
      <c r="P35" s="502">
        <f>SUMIFS(B:B,$A:$A,$O35)</f>
        <v/>
      </c>
      <c r="Q35" s="502">
        <f>SUMIFS(C:C,$A:$A,$O35)</f>
        <v/>
      </c>
      <c r="R35" s="502">
        <f>SUMIFS(D:D,$A:$A,$O35)</f>
        <v/>
      </c>
      <c r="S35" s="502">
        <f>SUMIFS(E:E,$A:$A,$O35)</f>
        <v/>
      </c>
      <c r="T35" s="502">
        <f>SUMIFS(F:F,$A:$A,$O35)</f>
        <v/>
      </c>
      <c r="U35" s="502">
        <f>SUMIFS(G:G,$A:$A,$O35)</f>
        <v/>
      </c>
      <c r="V35" s="503">
        <f>SUMIFS(H:H,$A:$A,$O35)</f>
        <v/>
      </c>
      <c r="W35" s="502">
        <f>SUMIFS(I:I,$A:$A,$O35)</f>
        <v/>
      </c>
      <c r="X35" s="503">
        <f>SUMIFS(J:J,$A:$A,$O35)</f>
        <v/>
      </c>
      <c r="Y35" s="502">
        <f>SUMIFS(K:K,$A:$A,$O35)</f>
        <v/>
      </c>
      <c r="Z35" s="502">
        <f>SUMIFS(L:L,$A:$A,$O35)</f>
        <v/>
      </c>
      <c r="AA35" s="502">
        <f>SUMIFS(M:M,$A:$A,$O35)</f>
        <v/>
      </c>
    </row>
    <row r="36">
      <c r="A36" s="218">
        <f>IFERROR((IF(((IFERROR((FIND(".",I!A34)),0))&gt;1),(MID(I!A34,((FIND(".",I!A34))-2),5)),(MID(I!A34,((FIND(" - ",I!A34))-2),2)))),"-")</f>
        <v/>
      </c>
      <c r="B36" s="218">
        <f>IFERROR(IF($A36="-","null",I!B34),"null")</f>
        <v/>
      </c>
      <c r="C36" s="218">
        <f>IFERROR(IF($A36="-","null",I!C34),"null")</f>
        <v/>
      </c>
      <c r="D36" s="218">
        <f>IFERROR(IF($A36="-","null",I!D34),"null")</f>
        <v/>
      </c>
      <c r="E36" s="218">
        <f>IFERROR(IF($A36="-","null",I!E34),"null")</f>
        <v/>
      </c>
      <c r="F36" s="218">
        <f>IFERROR(IF($A36="-","null",I!F34),"null")</f>
        <v/>
      </c>
      <c r="G36" s="218">
        <f>IFERROR(IF($A36="-","null",I!G34),"null")</f>
        <v/>
      </c>
      <c r="H36" s="218">
        <f>IFERROR(IF($A36="-","null",I!H34),"null")</f>
        <v/>
      </c>
      <c r="I36" s="218">
        <f>IFERROR(IF($A36="-","null",I!I34),"null")</f>
        <v/>
      </c>
      <c r="J36" s="218">
        <f>IFERROR(IF($A36="-","null",I!J34),"null")</f>
        <v/>
      </c>
      <c r="K36" s="218">
        <f>IFERROR(IF($A36="-","null",I!K34),"null")</f>
        <v/>
      </c>
      <c r="L36" s="218">
        <f>IFERROR(IF($A36="-","null",I!L34),"null")</f>
        <v/>
      </c>
      <c r="M36" s="218">
        <f>IFERROR(IF($A36="-","null",I!M34),"null")</f>
        <v/>
      </c>
      <c r="N36" s="211" t="n"/>
      <c r="O36" s="220" t="inlineStr">
        <is>
          <t>30.01</t>
        </is>
      </c>
      <c r="P36" s="502">
        <f>SUMIFS(B:B,$A:$A,$O36)</f>
        <v/>
      </c>
      <c r="Q36" s="502">
        <f>SUMIFS(C:C,$A:$A,$O36)</f>
        <v/>
      </c>
      <c r="R36" s="502">
        <f>SUMIFS(D:D,$A:$A,$O36)</f>
        <v/>
      </c>
      <c r="S36" s="502">
        <f>SUMIFS(E:E,$A:$A,$O36)</f>
        <v/>
      </c>
      <c r="T36" s="502">
        <f>SUMIFS(F:F,$A:$A,$O36)</f>
        <v/>
      </c>
      <c r="U36" s="502">
        <f>SUMIFS(G:G,$A:$A,$O36)</f>
        <v/>
      </c>
      <c r="V36" s="503">
        <f>SUMIFS(H:H,$A:$A,$O36)</f>
        <v/>
      </c>
      <c r="W36" s="502">
        <f>SUMIFS(I:I,$A:$A,$O36)</f>
        <v/>
      </c>
      <c r="X36" s="503">
        <f>SUMIFS(J:J,$A:$A,$O36)</f>
        <v/>
      </c>
      <c r="Y36" s="502">
        <f>SUMIFS(K:K,$A:$A,$O36)</f>
        <v/>
      </c>
      <c r="Z36" s="502">
        <f>SUMIFS(L:L,$A:$A,$O36)</f>
        <v/>
      </c>
      <c r="AA36" s="502">
        <f>SUMIFS(M:M,$A:$A,$O36)</f>
        <v/>
      </c>
    </row>
    <row r="37">
      <c r="A37" s="218">
        <f>IFERROR((IF(((IFERROR((FIND(".",I!A35)),0))&gt;1),(MID(I!A35,((FIND(".",I!A35))-2),5)),(MID(I!A35,((FIND(" - ",I!A35))-2),2)))),"-")</f>
        <v/>
      </c>
      <c r="B37" s="218">
        <f>IFERROR(IF($A37="-","null",I!B35),"null")</f>
        <v/>
      </c>
      <c r="C37" s="218">
        <f>IFERROR(IF($A37="-","null",I!C35),"null")</f>
        <v/>
      </c>
      <c r="D37" s="218">
        <f>IFERROR(IF($A37="-","null",I!D35),"null")</f>
        <v/>
      </c>
      <c r="E37" s="218">
        <f>IFERROR(IF($A37="-","null",I!E35),"null")</f>
        <v/>
      </c>
      <c r="F37" s="218">
        <f>IFERROR(IF($A37="-","null",I!F35),"null")</f>
        <v/>
      </c>
      <c r="G37" s="218">
        <f>IFERROR(IF($A37="-","null",I!G35),"null")</f>
        <v/>
      </c>
      <c r="H37" s="218">
        <f>IFERROR(IF($A37="-","null",I!H35),"null")</f>
        <v/>
      </c>
      <c r="I37" s="218">
        <f>IFERROR(IF($A37="-","null",I!I35),"null")</f>
        <v/>
      </c>
      <c r="J37" s="218">
        <f>IFERROR(IF($A37="-","null",I!J35),"null")</f>
        <v/>
      </c>
      <c r="K37" s="218">
        <f>IFERROR(IF($A37="-","null",I!K35),"null")</f>
        <v/>
      </c>
      <c r="L37" s="218">
        <f>IFERROR(IF($A37="-","null",I!L35),"null")</f>
        <v/>
      </c>
      <c r="M37" s="218">
        <f>IFERROR(IF($A37="-","null",I!M35),"null")</f>
        <v/>
      </c>
      <c r="N37" s="211" t="n"/>
      <c r="O37" s="219" t="inlineStr">
        <is>
          <t>30.02</t>
        </is>
      </c>
      <c r="P37" s="502">
        <f>SUMIFS(B:B,$A:$A,$O37)</f>
        <v/>
      </c>
      <c r="Q37" s="502">
        <f>SUMIFS(C:C,$A:$A,$O37)</f>
        <v/>
      </c>
      <c r="R37" s="502">
        <f>SUMIFS(D:D,$A:$A,$O37)</f>
        <v/>
      </c>
      <c r="S37" s="502">
        <f>SUMIFS(E:E,$A:$A,$O37)</f>
        <v/>
      </c>
      <c r="T37" s="502">
        <f>SUMIFS(F:F,$A:$A,$O37)</f>
        <v/>
      </c>
      <c r="U37" s="502">
        <f>SUMIFS(G:G,$A:$A,$O37)</f>
        <v/>
      </c>
      <c r="V37" s="503">
        <f>SUMIFS(H:H,$A:$A,$O37)</f>
        <v/>
      </c>
      <c r="W37" s="502">
        <f>SUMIFS(I:I,$A:$A,$O37)</f>
        <v/>
      </c>
      <c r="X37" s="503">
        <f>SUMIFS(J:J,$A:$A,$O37)</f>
        <v/>
      </c>
      <c r="Y37" s="502">
        <f>SUMIFS(K:K,$A:$A,$O37)</f>
        <v/>
      </c>
      <c r="Z37" s="502">
        <f>SUMIFS(L:L,$A:$A,$O37)</f>
        <v/>
      </c>
      <c r="AA37" s="502">
        <f>SUMIFS(M:M,$A:$A,$O37)</f>
        <v/>
      </c>
    </row>
    <row r="38">
      <c r="A38" s="218">
        <f>IFERROR((IF(((IFERROR((FIND(".",I!A36)),0))&gt;1),(MID(I!A36,((FIND(".",I!A36))-2),5)),(MID(I!A36,((FIND(" - ",I!A36))-2),2)))),"-")</f>
        <v/>
      </c>
      <c r="B38" s="218">
        <f>IFERROR(IF($A38="-","null",I!B36),"null")</f>
        <v/>
      </c>
      <c r="C38" s="218">
        <f>IFERROR(IF($A38="-","null",I!C36),"null")</f>
        <v/>
      </c>
      <c r="D38" s="218">
        <f>IFERROR(IF($A38="-","null",I!D36),"null")</f>
        <v/>
      </c>
      <c r="E38" s="218">
        <f>IFERROR(IF($A38="-","null",I!E36),"null")</f>
        <v/>
      </c>
      <c r="F38" s="218">
        <f>IFERROR(IF($A38="-","null",I!F36),"null")</f>
        <v/>
      </c>
      <c r="G38" s="218">
        <f>IFERROR(IF($A38="-","null",I!G36),"null")</f>
        <v/>
      </c>
      <c r="H38" s="218">
        <f>IFERROR(IF($A38="-","null",I!H36),"null")</f>
        <v/>
      </c>
      <c r="I38" s="218">
        <f>IFERROR(IF($A38="-","null",I!I36),"null")</f>
        <v/>
      </c>
      <c r="J38" s="218">
        <f>IFERROR(IF($A38="-","null",I!J36),"null")</f>
        <v/>
      </c>
      <c r="K38" s="218">
        <f>IFERROR(IF($A38="-","null",I!K36),"null")</f>
        <v/>
      </c>
      <c r="L38" s="218">
        <f>IFERROR(IF($A38="-","null",I!L36),"null")</f>
        <v/>
      </c>
      <c r="M38" s="218">
        <f>IFERROR(IF($A38="-","null",I!M36),"null")</f>
        <v/>
      </c>
      <c r="N38" s="211" t="n"/>
      <c r="O38" s="220" t="inlineStr">
        <is>
          <t>31.02</t>
        </is>
      </c>
      <c r="P38" s="502">
        <f>SUMIFS(B:B,$A:$A,$O38)</f>
        <v/>
      </c>
      <c r="Q38" s="502">
        <f>SUMIFS(C:C,$A:$A,$O38)</f>
        <v/>
      </c>
      <c r="R38" s="502">
        <f>SUMIFS(D:D,$A:$A,$O38)</f>
        <v/>
      </c>
      <c r="S38" s="502">
        <f>SUMIFS(E:E,$A:$A,$O38)</f>
        <v/>
      </c>
      <c r="T38" s="502">
        <f>SUMIFS(F:F,$A:$A,$O38)</f>
        <v/>
      </c>
      <c r="U38" s="502">
        <f>SUMIFS(G:G,$A:$A,$O38)</f>
        <v/>
      </c>
      <c r="V38" s="503">
        <f>SUMIFS(H:H,$A:$A,$O38)</f>
        <v/>
      </c>
      <c r="W38" s="502">
        <f>SUMIFS(I:I,$A:$A,$O38)</f>
        <v/>
      </c>
      <c r="X38" s="503">
        <f>SUMIFS(J:J,$A:$A,$O38)</f>
        <v/>
      </c>
      <c r="Y38" s="502">
        <f>SUMIFS(K:K,$A:$A,$O38)</f>
        <v/>
      </c>
      <c r="Z38" s="502">
        <f>SUMIFS(L:L,$A:$A,$O38)</f>
        <v/>
      </c>
      <c r="AA38" s="502">
        <f>SUMIFS(M:M,$A:$A,$O38)</f>
        <v/>
      </c>
    </row>
    <row r="39">
      <c r="A39" s="218">
        <f>IFERROR((IF(((IFERROR((FIND(".",I!A37)),0))&gt;1),(MID(I!A37,((FIND(".",I!A37))-2),5)),(MID(I!A37,((FIND(" - ",I!A37))-2),2)))),"-")</f>
        <v/>
      </c>
      <c r="B39" s="218">
        <f>IFERROR(IF($A39="-","null",I!B37),"null")</f>
        <v/>
      </c>
      <c r="C39" s="218">
        <f>IFERROR(IF($A39="-","null",I!C37),"null")</f>
        <v/>
      </c>
      <c r="D39" s="218">
        <f>IFERROR(IF($A39="-","null",I!D37),"null")</f>
        <v/>
      </c>
      <c r="E39" s="218">
        <f>IFERROR(IF($A39="-","null",I!E37),"null")</f>
        <v/>
      </c>
      <c r="F39" s="218">
        <f>IFERROR(IF($A39="-","null",I!F37),"null")</f>
        <v/>
      </c>
      <c r="G39" s="218">
        <f>IFERROR(IF($A39="-","null",I!G37),"null")</f>
        <v/>
      </c>
      <c r="H39" s="218">
        <f>IFERROR(IF($A39="-","null",I!H37),"null")</f>
        <v/>
      </c>
      <c r="I39" s="218">
        <f>IFERROR(IF($A39="-","null",I!I37),"null")</f>
        <v/>
      </c>
      <c r="J39" s="218">
        <f>IFERROR(IF($A39="-","null",I!J37),"null")</f>
        <v/>
      </c>
      <c r="K39" s="218">
        <f>IFERROR(IF($A39="-","null",I!K37),"null")</f>
        <v/>
      </c>
      <c r="L39" s="218">
        <f>IFERROR(IF($A39="-","null",I!L37),"null")</f>
        <v/>
      </c>
      <c r="M39" s="218">
        <f>IFERROR(IF($A39="-","null",I!M37),"null")</f>
        <v/>
      </c>
      <c r="N39" s="211" t="n"/>
      <c r="O39" s="219" t="inlineStr">
        <is>
          <t>31.04</t>
        </is>
      </c>
      <c r="P39" s="502">
        <f>SUMIFS(B:B,$A:$A,$O39)</f>
        <v/>
      </c>
      <c r="Q39" s="502">
        <f>SUMIFS(C:C,$A:$A,$O39)</f>
        <v/>
      </c>
      <c r="R39" s="502">
        <f>SUMIFS(D:D,$A:$A,$O39)</f>
        <v/>
      </c>
      <c r="S39" s="502">
        <f>SUMIFS(E:E,$A:$A,$O39)</f>
        <v/>
      </c>
      <c r="T39" s="502">
        <f>SUMIFS(F:F,$A:$A,$O39)</f>
        <v/>
      </c>
      <c r="U39" s="502">
        <f>SUMIFS(G:G,$A:$A,$O39)</f>
        <v/>
      </c>
      <c r="V39" s="503">
        <f>SUMIFS(H:H,$A:$A,$O39)</f>
        <v/>
      </c>
      <c r="W39" s="502">
        <f>SUMIFS(I:I,$A:$A,$O39)</f>
        <v/>
      </c>
      <c r="X39" s="503">
        <f>SUMIFS(J:J,$A:$A,$O39)</f>
        <v/>
      </c>
      <c r="Y39" s="502">
        <f>SUMIFS(K:K,$A:$A,$O39)</f>
        <v/>
      </c>
      <c r="Z39" s="502">
        <f>SUMIFS(L:L,$A:$A,$O39)</f>
        <v/>
      </c>
      <c r="AA39" s="502">
        <f>SUMIFS(M:M,$A:$A,$O39)</f>
        <v/>
      </c>
    </row>
    <row r="40">
      <c r="A40" s="218">
        <f>IFERROR((IF(((IFERROR((FIND(".",I!A38)),0))&gt;1),(MID(I!A38,((FIND(".",I!A38))-2),5)),(MID(I!A38,((FIND(" - ",I!A38))-2),2)))),"-")</f>
        <v/>
      </c>
      <c r="B40" s="218">
        <f>IFERROR(IF($A40="-","null",I!B38),"null")</f>
        <v/>
      </c>
      <c r="C40" s="218">
        <f>IFERROR(IF($A40="-","null",I!C38),"null")</f>
        <v/>
      </c>
      <c r="D40" s="218">
        <f>IFERROR(IF($A40="-","null",I!D38),"null")</f>
        <v/>
      </c>
      <c r="E40" s="218">
        <f>IFERROR(IF($A40="-","null",I!E38),"null")</f>
        <v/>
      </c>
      <c r="F40" s="218">
        <f>IFERROR(IF($A40="-","null",I!F38),"null")</f>
        <v/>
      </c>
      <c r="G40" s="218">
        <f>IFERROR(IF($A40="-","null",I!G38),"null")</f>
        <v/>
      </c>
      <c r="H40" s="218">
        <f>IFERROR(IF($A40="-","null",I!H38),"null")</f>
        <v/>
      </c>
      <c r="I40" s="218">
        <f>IFERROR(IF($A40="-","null",I!I38),"null")</f>
        <v/>
      </c>
      <c r="J40" s="218">
        <f>IFERROR(IF($A40="-","null",I!J38),"null")</f>
        <v/>
      </c>
      <c r="K40" s="218">
        <f>IFERROR(IF($A40="-","null",I!K38),"null")</f>
        <v/>
      </c>
      <c r="L40" s="218">
        <f>IFERROR(IF($A40="-","null",I!L38),"null")</f>
        <v/>
      </c>
      <c r="M40" s="218">
        <f>IFERROR(IF($A40="-","null",I!M38),"null")</f>
        <v/>
      </c>
      <c r="N40" s="211" t="n"/>
      <c r="O40" s="220" t="inlineStr">
        <is>
          <t>31.05</t>
        </is>
      </c>
      <c r="P40" s="502">
        <f>SUMIFS(B:B,$A:$A,$O40)</f>
        <v/>
      </c>
      <c r="Q40" s="502">
        <f>SUMIFS(C:C,$A:$A,$O40)</f>
        <v/>
      </c>
      <c r="R40" s="502">
        <f>SUMIFS(D:D,$A:$A,$O40)</f>
        <v/>
      </c>
      <c r="S40" s="502">
        <f>SUMIFS(E:E,$A:$A,$O40)</f>
        <v/>
      </c>
      <c r="T40" s="502">
        <f>SUMIFS(F:F,$A:$A,$O40)</f>
        <v/>
      </c>
      <c r="U40" s="502">
        <f>SUMIFS(G:G,$A:$A,$O40)</f>
        <v/>
      </c>
      <c r="V40" s="503">
        <f>SUMIFS(H:H,$A:$A,$O40)</f>
        <v/>
      </c>
      <c r="W40" s="502">
        <f>SUMIFS(I:I,$A:$A,$O40)</f>
        <v/>
      </c>
      <c r="X40" s="503">
        <f>SUMIFS(J:J,$A:$A,$O40)</f>
        <v/>
      </c>
      <c r="Y40" s="502">
        <f>SUMIFS(K:K,$A:$A,$O40)</f>
        <v/>
      </c>
      <c r="Z40" s="502">
        <f>SUMIFS(L:L,$A:$A,$O40)</f>
        <v/>
      </c>
      <c r="AA40" s="502">
        <f>SUMIFS(M:M,$A:$A,$O40)</f>
        <v/>
      </c>
    </row>
    <row r="41">
      <c r="A41" s="218">
        <f>IFERROR((IF(((IFERROR((FIND(".",I!A39)),0))&gt;1),(MID(I!A39,((FIND(".",I!A39))-2),5)),(MID(I!A39,((FIND(" - ",I!A39))-2),2)))),"-")</f>
        <v/>
      </c>
      <c r="B41" s="218">
        <f>IFERROR(IF($A41="-","null",I!B39),"null")</f>
        <v/>
      </c>
      <c r="C41" s="218">
        <f>IFERROR(IF($A41="-","null",I!C39),"null")</f>
        <v/>
      </c>
      <c r="D41" s="218">
        <f>IFERROR(IF($A41="-","null",I!D39),"null")</f>
        <v/>
      </c>
      <c r="E41" s="218">
        <f>IFERROR(IF($A41="-","null",I!E39),"null")</f>
        <v/>
      </c>
      <c r="F41" s="218">
        <f>IFERROR(IF($A41="-","null",I!F39),"null")</f>
        <v/>
      </c>
      <c r="G41" s="218">
        <f>IFERROR(IF($A41="-","null",I!G39),"null")</f>
        <v/>
      </c>
      <c r="H41" s="218">
        <f>IFERROR(IF($A41="-","null",I!H39),"null")</f>
        <v/>
      </c>
      <c r="I41" s="218">
        <f>IFERROR(IF($A41="-","null",I!I39),"null")</f>
        <v/>
      </c>
      <c r="J41" s="218">
        <f>IFERROR(IF($A41="-","null",I!J39),"null")</f>
        <v/>
      </c>
      <c r="K41" s="218">
        <f>IFERROR(IF($A41="-","null",I!K39),"null")</f>
        <v/>
      </c>
      <c r="L41" s="218">
        <f>IFERROR(IF($A41="-","null",I!L39),"null")</f>
        <v/>
      </c>
      <c r="M41" s="218">
        <f>IFERROR(IF($A41="-","null",I!M39),"null")</f>
        <v/>
      </c>
      <c r="N41" s="211" t="n"/>
      <c r="O41" s="219" t="inlineStr">
        <is>
          <t>31.06</t>
        </is>
      </c>
      <c r="P41" s="502">
        <f>SUMIFS(B:B,$A:$A,$O41)</f>
        <v/>
      </c>
      <c r="Q41" s="502">
        <f>SUMIFS(C:C,$A:$A,$O41)</f>
        <v/>
      </c>
      <c r="R41" s="502">
        <f>SUMIFS(D:D,$A:$A,$O41)</f>
        <v/>
      </c>
      <c r="S41" s="502">
        <f>SUMIFS(E:E,$A:$A,$O41)</f>
        <v/>
      </c>
      <c r="T41" s="502">
        <f>SUMIFS(F:F,$A:$A,$O41)</f>
        <v/>
      </c>
      <c r="U41" s="502">
        <f>SUMIFS(G:G,$A:$A,$O41)</f>
        <v/>
      </c>
      <c r="V41" s="503">
        <f>SUMIFS(H:H,$A:$A,$O41)</f>
        <v/>
      </c>
      <c r="W41" s="502">
        <f>SUMIFS(I:I,$A:$A,$O41)</f>
        <v/>
      </c>
      <c r="X41" s="503">
        <f>SUMIFS(J:J,$A:$A,$O41)</f>
        <v/>
      </c>
      <c r="Y41" s="502">
        <f>SUMIFS(K:K,$A:$A,$O41)</f>
        <v/>
      </c>
      <c r="Z41" s="502">
        <f>SUMIFS(L:L,$A:$A,$O41)</f>
        <v/>
      </c>
      <c r="AA41" s="502">
        <f>SUMIFS(M:M,$A:$A,$O41)</f>
        <v/>
      </c>
    </row>
    <row r="42">
      <c r="A42" s="218">
        <f>IFERROR((IF(((IFERROR((FIND(".",I!A40)),0))&gt;1),(MID(I!A40,((FIND(".",I!A40))-2),5)),(MID(I!A40,((FIND(" - ",I!A40))-2),2)))),"-")</f>
        <v/>
      </c>
      <c r="B42" s="218">
        <f>IFERROR(IF($A42="-","null",I!B40),"null")</f>
        <v/>
      </c>
      <c r="C42" s="218">
        <f>IFERROR(IF($A42="-","null",I!C40),"null")</f>
        <v/>
      </c>
      <c r="D42" s="218">
        <f>IFERROR(IF($A42="-","null",I!D40),"null")</f>
        <v/>
      </c>
      <c r="E42" s="218">
        <f>IFERROR(IF($A42="-","null",I!E40),"null")</f>
        <v/>
      </c>
      <c r="F42" s="218">
        <f>IFERROR(IF($A42="-","null",I!F40),"null")</f>
        <v/>
      </c>
      <c r="G42" s="218">
        <f>IFERROR(IF($A42="-","null",I!G40),"null")</f>
        <v/>
      </c>
      <c r="H42" s="218">
        <f>IFERROR(IF($A42="-","null",I!H40),"null")</f>
        <v/>
      </c>
      <c r="I42" s="218">
        <f>IFERROR(IF($A42="-","null",I!I40),"null")</f>
        <v/>
      </c>
      <c r="J42" s="218">
        <f>IFERROR(IF($A42="-","null",I!J40),"null")</f>
        <v/>
      </c>
      <c r="K42" s="218">
        <f>IFERROR(IF($A42="-","null",I!K40),"null")</f>
        <v/>
      </c>
      <c r="L42" s="218">
        <f>IFERROR(IF($A42="-","null",I!L40),"null")</f>
        <v/>
      </c>
      <c r="M42" s="218">
        <f>IFERROR(IF($A42="-","null",I!M40),"null")</f>
        <v/>
      </c>
      <c r="N42" s="211" t="n"/>
      <c r="O42" s="220" t="inlineStr">
        <is>
          <t>32.01</t>
        </is>
      </c>
      <c r="P42" s="502">
        <f>SUMIFS(B:B,$A:$A,$O42)</f>
        <v/>
      </c>
      <c r="Q42" s="502">
        <f>SUMIFS(C:C,$A:$A,$O42)</f>
        <v/>
      </c>
      <c r="R42" s="502">
        <f>SUMIFS(D:D,$A:$A,$O42)</f>
        <v/>
      </c>
      <c r="S42" s="502">
        <f>SUMIFS(E:E,$A:$A,$O42)</f>
        <v/>
      </c>
      <c r="T42" s="502">
        <f>SUMIFS(F:F,$A:$A,$O42)</f>
        <v/>
      </c>
      <c r="U42" s="502">
        <f>SUMIFS(G:G,$A:$A,$O42)</f>
        <v/>
      </c>
      <c r="V42" s="503">
        <f>SUMIFS(H:H,$A:$A,$O42)</f>
        <v/>
      </c>
      <c r="W42" s="502">
        <f>SUMIFS(I:I,$A:$A,$O42)</f>
        <v/>
      </c>
      <c r="X42" s="503">
        <f>SUMIFS(J:J,$A:$A,$O42)</f>
        <v/>
      </c>
      <c r="Y42" s="502">
        <f>SUMIFS(K:K,$A:$A,$O42)</f>
        <v/>
      </c>
      <c r="Z42" s="502">
        <f>SUMIFS(L:L,$A:$A,$O42)</f>
        <v/>
      </c>
      <c r="AA42" s="502">
        <f>SUMIFS(M:M,$A:$A,$O42)</f>
        <v/>
      </c>
    </row>
    <row r="43">
      <c r="A43" s="218">
        <f>IFERROR((IF(((IFERROR((FIND(".",I!A41)),0))&gt;1),(MID(I!A41,((FIND(".",I!A41))-2),5)),(MID(I!A41,((FIND(" - ",I!A41))-2),2)))),"-")</f>
        <v/>
      </c>
      <c r="B43" s="218">
        <f>IFERROR(IF($A43="-","null",I!B41),"null")</f>
        <v/>
      </c>
      <c r="C43" s="218">
        <f>IFERROR(IF($A43="-","null",I!C41),"null")</f>
        <v/>
      </c>
      <c r="D43" s="218">
        <f>IFERROR(IF($A43="-","null",I!D41),"null")</f>
        <v/>
      </c>
      <c r="E43" s="218">
        <f>IFERROR(IF($A43="-","null",I!E41),"null")</f>
        <v/>
      </c>
      <c r="F43" s="218">
        <f>IFERROR(IF($A43="-","null",I!F41),"null")</f>
        <v/>
      </c>
      <c r="G43" s="218">
        <f>IFERROR(IF($A43="-","null",I!G41),"null")</f>
        <v/>
      </c>
      <c r="H43" s="218">
        <f>IFERROR(IF($A43="-","null",I!H41),"null")</f>
        <v/>
      </c>
      <c r="I43" s="218">
        <f>IFERROR(IF($A43="-","null",I!I41),"null")</f>
        <v/>
      </c>
      <c r="J43" s="218">
        <f>IFERROR(IF($A43="-","null",I!J41),"null")</f>
        <v/>
      </c>
      <c r="K43" s="218">
        <f>IFERROR(IF($A43="-","null",I!K41),"null")</f>
        <v/>
      </c>
      <c r="L43" s="218">
        <f>IFERROR(IF($A43="-","null",I!L41),"null")</f>
        <v/>
      </c>
      <c r="M43" s="218">
        <f>IFERROR(IF($A43="-","null",I!M41),"null")</f>
        <v/>
      </c>
      <c r="N43" s="211" t="n"/>
      <c r="O43" s="220" t="inlineStr">
        <is>
          <t>32.02</t>
        </is>
      </c>
      <c r="P43" s="502">
        <f>SUMIFS(B:B,$A:$A,$O43)</f>
        <v/>
      </c>
      <c r="Q43" s="502">
        <f>SUMIFS(C:C,$A:$A,$O43)</f>
        <v/>
      </c>
      <c r="R43" s="502">
        <f>SUMIFS(D:D,$A:$A,$O43)</f>
        <v/>
      </c>
      <c r="S43" s="502">
        <f>SUMIFS(E:E,$A:$A,$O43)</f>
        <v/>
      </c>
      <c r="T43" s="502">
        <f>SUMIFS(F:F,$A:$A,$O43)</f>
        <v/>
      </c>
      <c r="U43" s="502">
        <f>SUMIFS(G:G,$A:$A,$O43)</f>
        <v/>
      </c>
      <c r="V43" s="503">
        <f>SUMIFS(H:H,$A:$A,$O43)</f>
        <v/>
      </c>
      <c r="W43" s="502">
        <f>SUMIFS(I:I,$A:$A,$O43)</f>
        <v/>
      </c>
      <c r="X43" s="503">
        <f>SUMIFS(J:J,$A:$A,$O43)</f>
        <v/>
      </c>
      <c r="Y43" s="502">
        <f>SUMIFS(K:K,$A:$A,$O43)</f>
        <v/>
      </c>
      <c r="Z43" s="502">
        <f>SUMIFS(L:L,$A:$A,$O43)</f>
        <v/>
      </c>
      <c r="AA43" s="502">
        <f>SUMIFS(M:M,$A:$A,$O43)</f>
        <v/>
      </c>
    </row>
    <row r="44">
      <c r="A44" s="218">
        <f>IFERROR((IF(((IFERROR((FIND(".",I!A42)),0))&gt;1),(MID(I!A42,((FIND(".",I!A42))-2),5)),(MID(I!A42,((FIND(" - ",I!A42))-2),2)))),"-")</f>
        <v/>
      </c>
      <c r="B44" s="218">
        <f>IFERROR(IF($A44="-","null",I!B42),"null")</f>
        <v/>
      </c>
      <c r="C44" s="218">
        <f>IFERROR(IF($A44="-","null",I!C42),"null")</f>
        <v/>
      </c>
      <c r="D44" s="218">
        <f>IFERROR(IF($A44="-","null",I!D42),"null")</f>
        <v/>
      </c>
      <c r="E44" s="218">
        <f>IFERROR(IF($A44="-","null",I!E42),"null")</f>
        <v/>
      </c>
      <c r="F44" s="218">
        <f>IFERROR(IF($A44="-","null",I!F42),"null")</f>
        <v/>
      </c>
      <c r="G44" s="218">
        <f>IFERROR(IF($A44="-","null",I!G42),"null")</f>
        <v/>
      </c>
      <c r="H44" s="218">
        <f>IFERROR(IF($A44="-","null",I!H42),"null")</f>
        <v/>
      </c>
      <c r="I44" s="218">
        <f>IFERROR(IF($A44="-","null",I!I42),"null")</f>
        <v/>
      </c>
      <c r="J44" s="218">
        <f>IFERROR(IF($A44="-","null",I!J42),"null")</f>
        <v/>
      </c>
      <c r="K44" s="218">
        <f>IFERROR(IF($A44="-","null",I!K42),"null")</f>
        <v/>
      </c>
      <c r="L44" s="218">
        <f>IFERROR(IF($A44="-","null",I!L42),"null")</f>
        <v/>
      </c>
      <c r="M44" s="218">
        <f>IFERROR(IF($A44="-","null",I!M42),"null")</f>
        <v/>
      </c>
      <c r="N44" s="211" t="n"/>
      <c r="O44" s="219" t="inlineStr">
        <is>
          <t>33.01</t>
        </is>
      </c>
      <c r="P44" s="502">
        <f>SUMIFS(B:B,$A:$A,$O44)</f>
        <v/>
      </c>
      <c r="Q44" s="502">
        <f>SUMIFS(C:C,$A:$A,$O44)</f>
        <v/>
      </c>
      <c r="R44" s="502">
        <f>SUMIFS(D:D,$A:$A,$O44)</f>
        <v/>
      </c>
      <c r="S44" s="502">
        <f>SUMIFS(E:E,$A:$A,$O44)</f>
        <v/>
      </c>
      <c r="T44" s="502">
        <f>SUMIFS(F:F,$A:$A,$O44)</f>
        <v/>
      </c>
      <c r="U44" s="502">
        <f>SUMIFS(G:G,$A:$A,$O44)</f>
        <v/>
      </c>
      <c r="V44" s="503">
        <f>SUMIFS(H:H,$A:$A,$O44)</f>
        <v/>
      </c>
      <c r="W44" s="502">
        <f>SUMIFS(I:I,$A:$A,$O44)</f>
        <v/>
      </c>
      <c r="X44" s="503">
        <f>SUMIFS(J:J,$A:$A,$O44)</f>
        <v/>
      </c>
      <c r="Y44" s="502">
        <f>SUMIFS(K:K,$A:$A,$O44)</f>
        <v/>
      </c>
      <c r="Z44" s="502">
        <f>SUMIFS(L:L,$A:$A,$O44)</f>
        <v/>
      </c>
      <c r="AA44" s="502">
        <f>SUMIFS(M:M,$A:$A,$O44)</f>
        <v/>
      </c>
    </row>
    <row r="45">
      <c r="A45" s="218">
        <f>IFERROR((IF(((IFERROR((FIND(".",I!A43)),0))&gt;1),(MID(I!A43,((FIND(".",I!A43))-2),5)),(MID(I!A43,((FIND(" - ",I!A43))-2),2)))),"-")</f>
        <v/>
      </c>
      <c r="B45" s="218">
        <f>IFERROR(IF($A45="-","null",I!B43),"null")</f>
        <v/>
      </c>
      <c r="C45" s="218">
        <f>IFERROR(IF($A45="-","null",I!C43),"null")</f>
        <v/>
      </c>
      <c r="D45" s="218">
        <f>IFERROR(IF($A45="-","null",I!D43),"null")</f>
        <v/>
      </c>
      <c r="E45" s="218">
        <f>IFERROR(IF($A45="-","null",I!E43),"null")</f>
        <v/>
      </c>
      <c r="F45" s="218">
        <f>IFERROR(IF($A45="-","null",I!F43),"null")</f>
        <v/>
      </c>
      <c r="G45" s="218">
        <f>IFERROR(IF($A45="-","null",I!G43),"null")</f>
        <v/>
      </c>
      <c r="H45" s="218">
        <f>IFERROR(IF($A45="-","null",I!H43),"null")</f>
        <v/>
      </c>
      <c r="I45" s="218">
        <f>IFERROR(IF($A45="-","null",I!I43),"null")</f>
        <v/>
      </c>
      <c r="J45" s="218">
        <f>IFERROR(IF($A45="-","null",I!J43),"null")</f>
        <v/>
      </c>
      <c r="K45" s="218">
        <f>IFERROR(IF($A45="-","null",I!K43),"null")</f>
        <v/>
      </c>
      <c r="L45" s="218">
        <f>IFERROR(IF($A45="-","null",I!L43),"null")</f>
        <v/>
      </c>
      <c r="M45" s="218">
        <f>IFERROR(IF($A45="-","null",I!M43),"null")</f>
        <v/>
      </c>
      <c r="N45" s="211" t="n"/>
      <c r="O45" s="220" t="inlineStr">
        <is>
          <t>33.02</t>
        </is>
      </c>
      <c r="P45" s="502">
        <f>SUMIFS(B:B,$A:$A,$O45)</f>
        <v/>
      </c>
      <c r="Q45" s="502">
        <f>SUMIFS(C:C,$A:$A,$O45)</f>
        <v/>
      </c>
      <c r="R45" s="502">
        <f>SUMIFS(D:D,$A:$A,$O45)</f>
        <v/>
      </c>
      <c r="S45" s="502">
        <f>SUMIFS(E:E,$A:$A,$O45)</f>
        <v/>
      </c>
      <c r="T45" s="502">
        <f>SUMIFS(F:F,$A:$A,$O45)</f>
        <v/>
      </c>
      <c r="U45" s="502">
        <f>SUMIFS(G:G,$A:$A,$O45)</f>
        <v/>
      </c>
      <c r="V45" s="503">
        <f>SUMIFS(H:H,$A:$A,$O45)</f>
        <v/>
      </c>
      <c r="W45" s="502">
        <f>SUMIFS(I:I,$A:$A,$O45)</f>
        <v/>
      </c>
      <c r="X45" s="503">
        <f>SUMIFS(J:J,$A:$A,$O45)</f>
        <v/>
      </c>
      <c r="Y45" s="502">
        <f>SUMIFS(K:K,$A:$A,$O45)</f>
        <v/>
      </c>
      <c r="Z45" s="502">
        <f>SUMIFS(L:L,$A:$A,$O45)</f>
        <v/>
      </c>
      <c r="AA45" s="502">
        <f>SUMIFS(M:M,$A:$A,$O45)</f>
        <v/>
      </c>
    </row>
    <row r="46">
      <c r="A46" s="218">
        <f>IFERROR((IF(((IFERROR((FIND(".",I!A44)),0))&gt;1),(MID(I!A44,((FIND(".",I!A44))-2),5)),(MID(I!A44,((FIND(" - ",I!A44))-2),2)))),"-")</f>
        <v/>
      </c>
      <c r="B46" s="218">
        <f>IFERROR(IF($A46="-","null",I!B44),"null")</f>
        <v/>
      </c>
      <c r="C46" s="218">
        <f>IFERROR(IF($A46="-","null",I!C44),"null")</f>
        <v/>
      </c>
      <c r="D46" s="218">
        <f>IFERROR(IF($A46="-","null",I!D44),"null")</f>
        <v/>
      </c>
      <c r="E46" s="218">
        <f>IFERROR(IF($A46="-","null",I!E44),"null")</f>
        <v/>
      </c>
      <c r="F46" s="218">
        <f>IFERROR(IF($A46="-","null",I!F44),"null")</f>
        <v/>
      </c>
      <c r="G46" s="218">
        <f>IFERROR(IF($A46="-","null",I!G44),"null")</f>
        <v/>
      </c>
      <c r="H46" s="218">
        <f>IFERROR(IF($A46="-","null",I!H44),"null")</f>
        <v/>
      </c>
      <c r="I46" s="218">
        <f>IFERROR(IF($A46="-","null",I!I44),"null")</f>
        <v/>
      </c>
      <c r="J46" s="218">
        <f>IFERROR(IF($A46="-","null",I!J44),"null")</f>
        <v/>
      </c>
      <c r="K46" s="218">
        <f>IFERROR(IF($A46="-","null",I!K44),"null")</f>
        <v/>
      </c>
      <c r="L46" s="218">
        <f>IFERROR(IF($A46="-","null",I!L44),"null")</f>
        <v/>
      </c>
      <c r="M46" s="218">
        <f>IFERROR(IF($A46="-","null",I!M44),"null")</f>
        <v/>
      </c>
      <c r="N46" s="211" t="n"/>
      <c r="O46" s="219" t="inlineStr">
        <is>
          <t>33.03</t>
        </is>
      </c>
      <c r="P46" s="502">
        <f>SUMIFS(B:B,$A:$A,$O46)</f>
        <v/>
      </c>
      <c r="Q46" s="502">
        <f>SUMIFS(C:C,$A:$A,$O46)</f>
        <v/>
      </c>
      <c r="R46" s="502">
        <f>SUMIFS(D:D,$A:$A,$O46)</f>
        <v/>
      </c>
      <c r="S46" s="502">
        <f>SUMIFS(E:E,$A:$A,$O46)</f>
        <v/>
      </c>
      <c r="T46" s="502">
        <f>SUMIFS(F:F,$A:$A,$O46)</f>
        <v/>
      </c>
      <c r="U46" s="502">
        <f>SUMIFS(G:G,$A:$A,$O46)</f>
        <v/>
      </c>
      <c r="V46" s="503">
        <f>SUMIFS(H:H,$A:$A,$O46)</f>
        <v/>
      </c>
      <c r="W46" s="502">
        <f>SUMIFS(I:I,$A:$A,$O46)</f>
        <v/>
      </c>
      <c r="X46" s="503">
        <f>SUMIFS(J:J,$A:$A,$O46)</f>
        <v/>
      </c>
      <c r="Y46" s="502">
        <f>SUMIFS(K:K,$A:$A,$O46)</f>
        <v/>
      </c>
      <c r="Z46" s="502">
        <f>SUMIFS(L:L,$A:$A,$O46)</f>
        <v/>
      </c>
      <c r="AA46" s="502">
        <f>SUMIFS(M:M,$A:$A,$O46)</f>
        <v/>
      </c>
    </row>
    <row r="47">
      <c r="A47" s="218">
        <f>IFERROR((IF(((IFERROR((FIND(".",I!A45)),0))&gt;1),(MID(I!A45,((FIND(".",I!A45))-2),5)),(MID(I!A45,((FIND(" - ",I!A45))-2),2)))),"-")</f>
        <v/>
      </c>
      <c r="B47" s="218">
        <f>IFERROR(IF($A47="-","null",I!B45),"null")</f>
        <v/>
      </c>
      <c r="C47" s="218">
        <f>IFERROR(IF($A47="-","null",I!C45),"null")</f>
        <v/>
      </c>
      <c r="D47" s="218">
        <f>IFERROR(IF($A47="-","null",I!D45),"null")</f>
        <v/>
      </c>
      <c r="E47" s="218">
        <f>IFERROR(IF($A47="-","null",I!E45),"null")</f>
        <v/>
      </c>
      <c r="F47" s="218">
        <f>IFERROR(IF($A47="-","null",I!F45),"null")</f>
        <v/>
      </c>
      <c r="G47" s="218">
        <f>IFERROR(IF($A47="-","null",I!G45),"null")</f>
        <v/>
      </c>
      <c r="H47" s="218">
        <f>IFERROR(IF($A47="-","null",I!H45),"null")</f>
        <v/>
      </c>
      <c r="I47" s="218">
        <f>IFERROR(IF($A47="-","null",I!I45),"null")</f>
        <v/>
      </c>
      <c r="J47" s="218">
        <f>IFERROR(IF($A47="-","null",I!J45),"null")</f>
        <v/>
      </c>
      <c r="K47" s="218">
        <f>IFERROR(IF($A47="-","null",I!K45),"null")</f>
        <v/>
      </c>
      <c r="L47" s="218">
        <f>IFERROR(IF($A47="-","null",I!L45),"null")</f>
        <v/>
      </c>
      <c r="M47" s="218">
        <f>IFERROR(IF($A47="-","null",I!M45),"null")</f>
        <v/>
      </c>
      <c r="N47" s="211" t="n"/>
      <c r="O47" s="220" t="inlineStr">
        <is>
          <t>33.04</t>
        </is>
      </c>
      <c r="P47" s="502">
        <f>SUMIFS(B:B,$A:$A,$O47)</f>
        <v/>
      </c>
      <c r="Q47" s="502">
        <f>SUMIFS(C:C,$A:$A,$O47)</f>
        <v/>
      </c>
      <c r="R47" s="502">
        <f>SUMIFS(D:D,$A:$A,$O47)</f>
        <v/>
      </c>
      <c r="S47" s="502">
        <f>SUMIFS(E:E,$A:$A,$O47)</f>
        <v/>
      </c>
      <c r="T47" s="502">
        <f>SUMIFS(F:F,$A:$A,$O47)</f>
        <v/>
      </c>
      <c r="U47" s="502">
        <f>SUMIFS(G:G,$A:$A,$O47)</f>
        <v/>
      </c>
      <c r="V47" s="503">
        <f>SUMIFS(H:H,$A:$A,$O47)</f>
        <v/>
      </c>
      <c r="W47" s="502">
        <f>SUMIFS(I:I,$A:$A,$O47)</f>
        <v/>
      </c>
      <c r="X47" s="503">
        <f>SUMIFS(J:J,$A:$A,$O47)</f>
        <v/>
      </c>
      <c r="Y47" s="502">
        <f>SUMIFS(K:K,$A:$A,$O47)</f>
        <v/>
      </c>
      <c r="Z47" s="502">
        <f>SUMIFS(L:L,$A:$A,$O47)</f>
        <v/>
      </c>
      <c r="AA47" s="502">
        <f>SUMIFS(M:M,$A:$A,$O47)</f>
        <v/>
      </c>
    </row>
    <row r="48">
      <c r="A48" s="218">
        <f>IFERROR((IF(((IFERROR((FIND(".",I!A46)),0))&gt;1),(MID(I!A46,((FIND(".",I!A46))-2),5)),(MID(I!A46,((FIND(" - ",I!A46))-2),2)))),"-")</f>
        <v/>
      </c>
      <c r="B48" s="218">
        <f>IFERROR(IF($A48="-","null",I!B46),"null")</f>
        <v/>
      </c>
      <c r="C48" s="218">
        <f>IFERROR(IF($A48="-","null",I!C46),"null")</f>
        <v/>
      </c>
      <c r="D48" s="218">
        <f>IFERROR(IF($A48="-","null",I!D46),"null")</f>
        <v/>
      </c>
      <c r="E48" s="218">
        <f>IFERROR(IF($A48="-","null",I!E46),"null")</f>
        <v/>
      </c>
      <c r="F48" s="218">
        <f>IFERROR(IF($A48="-","null",I!F46),"null")</f>
        <v/>
      </c>
      <c r="G48" s="218">
        <f>IFERROR(IF($A48="-","null",I!G46),"null")</f>
        <v/>
      </c>
      <c r="H48" s="218">
        <f>IFERROR(IF($A48="-","null",I!H46),"null")</f>
        <v/>
      </c>
      <c r="I48" s="218">
        <f>IFERROR(IF($A48="-","null",I!I46),"null")</f>
        <v/>
      </c>
      <c r="J48" s="218">
        <f>IFERROR(IF($A48="-","null",I!J46),"null")</f>
        <v/>
      </c>
      <c r="K48" s="218">
        <f>IFERROR(IF($A48="-","null",I!K46),"null")</f>
        <v/>
      </c>
      <c r="L48" s="218">
        <f>IFERROR(IF($A48="-","null",I!L46),"null")</f>
        <v/>
      </c>
      <c r="M48" s="218">
        <f>IFERROR(IF($A48="-","null",I!M46),"null")</f>
        <v/>
      </c>
      <c r="N48" s="211" t="n"/>
      <c r="O48" s="219" t="inlineStr">
        <is>
          <t>33.05</t>
        </is>
      </c>
      <c r="P48" s="502">
        <f>SUMIFS(B:B,$A:$A,$O48)</f>
        <v/>
      </c>
      <c r="Q48" s="502">
        <f>SUMIFS(C:C,$A:$A,$O48)</f>
        <v/>
      </c>
      <c r="R48" s="502">
        <f>SUMIFS(D:D,$A:$A,$O48)</f>
        <v/>
      </c>
      <c r="S48" s="502">
        <f>SUMIFS(E:E,$A:$A,$O48)</f>
        <v/>
      </c>
      <c r="T48" s="502">
        <f>SUMIFS(F:F,$A:$A,$O48)</f>
        <v/>
      </c>
      <c r="U48" s="502">
        <f>SUMIFS(G:G,$A:$A,$O48)</f>
        <v/>
      </c>
      <c r="V48" s="503">
        <f>SUMIFS(H:H,$A:$A,$O48)</f>
        <v/>
      </c>
      <c r="W48" s="502">
        <f>SUMIFS(I:I,$A:$A,$O48)</f>
        <v/>
      </c>
      <c r="X48" s="503">
        <f>SUMIFS(J:J,$A:$A,$O48)</f>
        <v/>
      </c>
      <c r="Y48" s="502">
        <f>SUMIFS(K:K,$A:$A,$O48)</f>
        <v/>
      </c>
      <c r="Z48" s="502">
        <f>SUMIFS(L:L,$A:$A,$O48)</f>
        <v/>
      </c>
      <c r="AA48" s="502">
        <f>SUMIFS(M:M,$A:$A,$O48)</f>
        <v/>
      </c>
    </row>
    <row r="49">
      <c r="A49" s="218">
        <f>IFERROR((IF(((IFERROR((FIND(".",I!A47)),0))&gt;1),(MID(I!A47,((FIND(".",I!A47))-2),5)),(MID(I!A47,((FIND(" - ",I!A47))-2),2)))),"-")</f>
        <v/>
      </c>
      <c r="B49" s="218">
        <f>IFERROR(IF($A49="-","null",I!B47),"null")</f>
        <v/>
      </c>
      <c r="C49" s="218">
        <f>IFERROR(IF($A49="-","null",I!C47),"null")</f>
        <v/>
      </c>
      <c r="D49" s="218">
        <f>IFERROR(IF($A49="-","null",I!D47),"null")</f>
        <v/>
      </c>
      <c r="E49" s="218">
        <f>IFERROR(IF($A49="-","null",I!E47),"null")</f>
        <v/>
      </c>
      <c r="F49" s="218">
        <f>IFERROR(IF($A49="-","null",I!F47),"null")</f>
        <v/>
      </c>
      <c r="G49" s="218">
        <f>IFERROR(IF($A49="-","null",I!G47),"null")</f>
        <v/>
      </c>
      <c r="H49" s="218">
        <f>IFERROR(IF($A49="-","null",I!H47),"null")</f>
        <v/>
      </c>
      <c r="I49" s="218">
        <f>IFERROR(IF($A49="-","null",I!I47),"null")</f>
        <v/>
      </c>
      <c r="J49" s="218">
        <f>IFERROR(IF($A49="-","null",I!J47),"null")</f>
        <v/>
      </c>
      <c r="K49" s="218">
        <f>IFERROR(IF($A49="-","null",I!K47),"null")</f>
        <v/>
      </c>
      <c r="L49" s="218">
        <f>IFERROR(IF($A49="-","null",I!L47),"null")</f>
        <v/>
      </c>
      <c r="M49" s="218">
        <f>IFERROR(IF($A49="-","null",I!M47),"null")</f>
        <v/>
      </c>
      <c r="N49" s="211" t="n"/>
      <c r="O49" s="220" t="inlineStr">
        <is>
          <t>34.01</t>
        </is>
      </c>
      <c r="P49" s="502">
        <f>SUMIFS(B:B,$A:$A,$O49)</f>
        <v/>
      </c>
      <c r="Q49" s="502">
        <f>SUMIFS(C:C,$A:$A,$O49)</f>
        <v/>
      </c>
      <c r="R49" s="502">
        <f>SUMIFS(D:D,$A:$A,$O49)</f>
        <v/>
      </c>
      <c r="S49" s="502">
        <f>SUMIFS(E:E,$A:$A,$O49)</f>
        <v/>
      </c>
      <c r="T49" s="502">
        <f>SUMIFS(F:F,$A:$A,$O49)</f>
        <v/>
      </c>
      <c r="U49" s="502">
        <f>SUMIFS(G:G,$A:$A,$O49)</f>
        <v/>
      </c>
      <c r="V49" s="503">
        <f>SUMIFS(H:H,$A:$A,$O49)</f>
        <v/>
      </c>
      <c r="W49" s="502">
        <f>SUMIFS(I:I,$A:$A,$O49)</f>
        <v/>
      </c>
      <c r="X49" s="503">
        <f>SUMIFS(J:J,$A:$A,$O49)</f>
        <v/>
      </c>
      <c r="Y49" s="502">
        <f>SUMIFS(K:K,$A:$A,$O49)</f>
        <v/>
      </c>
      <c r="Z49" s="502">
        <f>SUMIFS(L:L,$A:$A,$O49)</f>
        <v/>
      </c>
      <c r="AA49" s="502">
        <f>SUMIFS(M:M,$A:$A,$O49)</f>
        <v/>
      </c>
    </row>
    <row r="50">
      <c r="A50" s="218">
        <f>IFERROR((IF(((IFERROR((FIND(".",I!A48)),0))&gt;1),(MID(I!A48,((FIND(".",I!A48))-2),5)),(MID(I!A48,((FIND(" - ",I!A48))-2),2)))),"-")</f>
        <v/>
      </c>
      <c r="B50" s="218">
        <f>IFERROR(IF($A50="-","null",I!B48),"null")</f>
        <v/>
      </c>
      <c r="C50" s="218">
        <f>IFERROR(IF($A50="-","null",I!C48),"null")</f>
        <v/>
      </c>
      <c r="D50" s="218">
        <f>IFERROR(IF($A50="-","null",I!D48),"null")</f>
        <v/>
      </c>
      <c r="E50" s="218">
        <f>IFERROR(IF($A50="-","null",I!E48),"null")</f>
        <v/>
      </c>
      <c r="F50" s="218">
        <f>IFERROR(IF($A50="-","null",I!F48),"null")</f>
        <v/>
      </c>
      <c r="G50" s="218">
        <f>IFERROR(IF($A50="-","null",I!G48),"null")</f>
        <v/>
      </c>
      <c r="H50" s="218">
        <f>IFERROR(IF($A50="-","null",I!H48),"null")</f>
        <v/>
      </c>
      <c r="I50" s="218">
        <f>IFERROR(IF($A50="-","null",I!I48),"null")</f>
        <v/>
      </c>
      <c r="J50" s="218">
        <f>IFERROR(IF($A50="-","null",I!J48),"null")</f>
        <v/>
      </c>
      <c r="K50" s="218">
        <f>IFERROR(IF($A50="-","null",I!K48),"null")</f>
        <v/>
      </c>
      <c r="L50" s="218">
        <f>IFERROR(IF($A50="-","null",I!L48),"null")</f>
        <v/>
      </c>
      <c r="M50" s="218">
        <f>IFERROR(IF($A50="-","null",I!M48),"null")</f>
        <v/>
      </c>
      <c r="N50" s="211" t="n"/>
      <c r="O50" s="219" t="inlineStr">
        <is>
          <t>34.04</t>
        </is>
      </c>
      <c r="P50" s="502">
        <f>SUMIFS(B:B,$A:$A,$O50)</f>
        <v/>
      </c>
      <c r="Q50" s="502">
        <f>SUMIFS(C:C,$A:$A,$O50)</f>
        <v/>
      </c>
      <c r="R50" s="502">
        <f>SUMIFS(D:D,$A:$A,$O50)</f>
        <v/>
      </c>
      <c r="S50" s="502">
        <f>SUMIFS(E:E,$A:$A,$O50)</f>
        <v/>
      </c>
      <c r="T50" s="502">
        <f>SUMIFS(F:F,$A:$A,$O50)</f>
        <v/>
      </c>
      <c r="U50" s="502">
        <f>SUMIFS(G:G,$A:$A,$O50)</f>
        <v/>
      </c>
      <c r="V50" s="503">
        <f>SUMIFS(H:H,$A:$A,$O50)</f>
        <v/>
      </c>
      <c r="W50" s="502">
        <f>SUMIFS(I:I,$A:$A,$O50)</f>
        <v/>
      </c>
      <c r="X50" s="503">
        <f>SUMIFS(J:J,$A:$A,$O50)</f>
        <v/>
      </c>
      <c r="Y50" s="502">
        <f>SUMIFS(K:K,$A:$A,$O50)</f>
        <v/>
      </c>
      <c r="Z50" s="502">
        <f>SUMIFS(L:L,$A:$A,$O50)</f>
        <v/>
      </c>
      <c r="AA50" s="502">
        <f>SUMIFS(M:M,$A:$A,$O50)</f>
        <v/>
      </c>
    </row>
    <row r="51">
      <c r="A51" s="218">
        <f>IFERROR((IF(((IFERROR((FIND(".",I!A49)),0))&gt;1),(MID(I!A49,((FIND(".",I!A49))-2),5)),(MID(I!A49,((FIND(" - ",I!A49))-2),2)))),"-")</f>
        <v/>
      </c>
      <c r="B51" s="218">
        <f>IFERROR(IF($A51="-","null",I!B49),"null")</f>
        <v/>
      </c>
      <c r="C51" s="218">
        <f>IFERROR(IF($A51="-","null",I!C49),"null")</f>
        <v/>
      </c>
      <c r="D51" s="218">
        <f>IFERROR(IF($A51="-","null",I!D49),"null")</f>
        <v/>
      </c>
      <c r="E51" s="218">
        <f>IFERROR(IF($A51="-","null",I!E49),"null")</f>
        <v/>
      </c>
      <c r="F51" s="218">
        <f>IFERROR(IF($A51="-","null",I!F49),"null")</f>
        <v/>
      </c>
      <c r="G51" s="218">
        <f>IFERROR(IF($A51="-","null",I!G49),"null")</f>
        <v/>
      </c>
      <c r="H51" s="218">
        <f>IFERROR(IF($A51="-","null",I!H49),"null")</f>
        <v/>
      </c>
      <c r="I51" s="218">
        <f>IFERROR(IF($A51="-","null",I!I49),"null")</f>
        <v/>
      </c>
      <c r="J51" s="218">
        <f>IFERROR(IF($A51="-","null",I!J49),"null")</f>
        <v/>
      </c>
      <c r="K51" s="218">
        <f>IFERROR(IF($A51="-","null",I!K49),"null")</f>
        <v/>
      </c>
      <c r="L51" s="218">
        <f>IFERROR(IF($A51="-","null",I!L49),"null")</f>
        <v/>
      </c>
      <c r="M51" s="218">
        <f>IFERROR(IF($A51="-","null",I!M49),"null")</f>
        <v/>
      </c>
      <c r="N51" s="211" t="n"/>
      <c r="O51" s="220" t="inlineStr">
        <is>
          <t>34.05</t>
        </is>
      </c>
      <c r="P51" s="502">
        <f>SUMIFS(B:B,$A:$A,$O51)</f>
        <v/>
      </c>
      <c r="Q51" s="502">
        <f>SUMIFS(C:C,$A:$A,$O51)</f>
        <v/>
      </c>
      <c r="R51" s="502">
        <f>SUMIFS(D:D,$A:$A,$O51)</f>
        <v/>
      </c>
      <c r="S51" s="502">
        <f>SUMIFS(E:E,$A:$A,$O51)</f>
        <v/>
      </c>
      <c r="T51" s="502">
        <f>SUMIFS(F:F,$A:$A,$O51)</f>
        <v/>
      </c>
      <c r="U51" s="502">
        <f>SUMIFS(G:G,$A:$A,$O51)</f>
        <v/>
      </c>
      <c r="V51" s="503">
        <f>SUMIFS(H:H,$A:$A,$O51)</f>
        <v/>
      </c>
      <c r="W51" s="502">
        <f>SUMIFS(I:I,$A:$A,$O51)</f>
        <v/>
      </c>
      <c r="X51" s="503">
        <f>SUMIFS(J:J,$A:$A,$O51)</f>
        <v/>
      </c>
      <c r="Y51" s="502">
        <f>SUMIFS(K:K,$A:$A,$O51)</f>
        <v/>
      </c>
      <c r="Z51" s="502">
        <f>SUMIFS(L:L,$A:$A,$O51)</f>
        <v/>
      </c>
      <c r="AA51" s="502">
        <f>SUMIFS(M:M,$A:$A,$O51)</f>
        <v/>
      </c>
    </row>
    <row r="52">
      <c r="A52" s="218">
        <f>IFERROR((IF(((IFERROR((FIND(".",I!A50)),0))&gt;1),(MID(I!A50,((FIND(".",I!A50))-2),5)),(MID(I!A50,((FIND(" - ",I!A50))-2),2)))),"-")</f>
        <v/>
      </c>
      <c r="B52" s="218">
        <f>IFERROR(IF($A52="-","null",I!B50),"null")</f>
        <v/>
      </c>
      <c r="C52" s="218">
        <f>IFERROR(IF($A52="-","null",I!C50),"null")</f>
        <v/>
      </c>
      <c r="D52" s="218">
        <f>IFERROR(IF($A52="-","null",I!D50),"null")</f>
        <v/>
      </c>
      <c r="E52" s="218">
        <f>IFERROR(IF($A52="-","null",I!E50),"null")</f>
        <v/>
      </c>
      <c r="F52" s="218">
        <f>IFERROR(IF($A52="-","null",I!F50),"null")</f>
        <v/>
      </c>
      <c r="G52" s="218">
        <f>IFERROR(IF($A52="-","null",I!G50),"null")</f>
        <v/>
      </c>
      <c r="H52" s="218">
        <f>IFERROR(IF($A52="-","null",I!H50),"null")</f>
        <v/>
      </c>
      <c r="I52" s="218">
        <f>IFERROR(IF($A52="-","null",I!I50),"null")</f>
        <v/>
      </c>
      <c r="J52" s="218">
        <f>IFERROR(IF($A52="-","null",I!J50),"null")</f>
        <v/>
      </c>
      <c r="K52" s="218">
        <f>IFERROR(IF($A52="-","null",I!K50),"null")</f>
        <v/>
      </c>
      <c r="L52" s="218">
        <f>IFERROR(IF($A52="-","null",I!L50),"null")</f>
        <v/>
      </c>
      <c r="M52" s="218">
        <f>IFERROR(IF($A52="-","null",I!M50),"null")</f>
        <v/>
      </c>
      <c r="N52" s="211" t="n"/>
      <c r="O52" s="219" t="inlineStr">
        <is>
          <t>34.06</t>
        </is>
      </c>
      <c r="P52" s="502">
        <f>SUMIFS(B:B,$A:$A,$O52)</f>
        <v/>
      </c>
      <c r="Q52" s="502">
        <f>SUMIFS(C:C,$A:$A,$O52)</f>
        <v/>
      </c>
      <c r="R52" s="502">
        <f>SUMIFS(D:D,$A:$A,$O52)</f>
        <v/>
      </c>
      <c r="S52" s="502">
        <f>SUMIFS(E:E,$A:$A,$O52)</f>
        <v/>
      </c>
      <c r="T52" s="502">
        <f>SUMIFS(F:F,$A:$A,$O52)</f>
        <v/>
      </c>
      <c r="U52" s="502">
        <f>SUMIFS(G:G,$A:$A,$O52)</f>
        <v/>
      </c>
      <c r="V52" s="503">
        <f>SUMIFS(H:H,$A:$A,$O52)</f>
        <v/>
      </c>
      <c r="W52" s="502">
        <f>SUMIFS(I:I,$A:$A,$O52)</f>
        <v/>
      </c>
      <c r="X52" s="503">
        <f>SUMIFS(J:J,$A:$A,$O52)</f>
        <v/>
      </c>
      <c r="Y52" s="502">
        <f>SUMIFS(K:K,$A:$A,$O52)</f>
        <v/>
      </c>
      <c r="Z52" s="502">
        <f>SUMIFS(L:L,$A:$A,$O52)</f>
        <v/>
      </c>
      <c r="AA52" s="502">
        <f>SUMIFS(M:M,$A:$A,$O52)</f>
        <v/>
      </c>
    </row>
    <row r="53">
      <c r="A53" s="218">
        <f>IFERROR((IF(((IFERROR((FIND(".",I!A51)),0))&gt;1),(MID(I!A51,((FIND(".",I!A51))-2),5)),(MID(I!A51,((FIND(" - ",I!A51))-2),2)))),"-")</f>
        <v/>
      </c>
      <c r="B53" s="218">
        <f>IFERROR(IF($A53="-","null",I!B51),"null")</f>
        <v/>
      </c>
      <c r="C53" s="218">
        <f>IFERROR(IF($A53="-","null",I!C51),"null")</f>
        <v/>
      </c>
      <c r="D53" s="218">
        <f>IFERROR(IF($A53="-","null",I!D51),"null")</f>
        <v/>
      </c>
      <c r="E53" s="218">
        <f>IFERROR(IF($A53="-","null",I!E51),"null")</f>
        <v/>
      </c>
      <c r="F53" s="218">
        <f>IFERROR(IF($A53="-","null",I!F51),"null")</f>
        <v/>
      </c>
      <c r="G53" s="218">
        <f>IFERROR(IF($A53="-","null",I!G51),"null")</f>
        <v/>
      </c>
      <c r="H53" s="218">
        <f>IFERROR(IF($A53="-","null",I!H51),"null")</f>
        <v/>
      </c>
      <c r="I53" s="218">
        <f>IFERROR(IF($A53="-","null",I!I51),"null")</f>
        <v/>
      </c>
      <c r="J53" s="218">
        <f>IFERROR(IF($A53="-","null",I!J51),"null")</f>
        <v/>
      </c>
      <c r="K53" s="218">
        <f>IFERROR(IF($A53="-","null",I!K51),"null")</f>
        <v/>
      </c>
      <c r="L53" s="218">
        <f>IFERROR(IF($A53="-","null",I!L51),"null")</f>
        <v/>
      </c>
      <c r="M53" s="218">
        <f>IFERROR(IF($A53="-","null",I!M51),"null")</f>
        <v/>
      </c>
      <c r="N53" s="211" t="n"/>
      <c r="O53" s="220" t="inlineStr">
        <is>
          <t>34.07</t>
        </is>
      </c>
      <c r="P53" s="502">
        <f>SUMIFS(B:B,$A:$A,$O53)</f>
        <v/>
      </c>
      <c r="Q53" s="502">
        <f>SUMIFS(C:C,$A:$A,$O53)</f>
        <v/>
      </c>
      <c r="R53" s="502">
        <f>SUMIFS(D:D,$A:$A,$O53)</f>
        <v/>
      </c>
      <c r="S53" s="502">
        <f>SUMIFS(E:E,$A:$A,$O53)</f>
        <v/>
      </c>
      <c r="T53" s="502">
        <f>SUMIFS(F:F,$A:$A,$O53)</f>
        <v/>
      </c>
      <c r="U53" s="502">
        <f>SUMIFS(G:G,$A:$A,$O53)</f>
        <v/>
      </c>
      <c r="V53" s="503">
        <f>SUMIFS(H:H,$A:$A,$O53)</f>
        <v/>
      </c>
      <c r="W53" s="502">
        <f>SUMIFS(I:I,$A:$A,$O53)</f>
        <v/>
      </c>
      <c r="X53" s="503">
        <f>SUMIFS(J:J,$A:$A,$O53)</f>
        <v/>
      </c>
      <c r="Y53" s="502">
        <f>SUMIFS(K:K,$A:$A,$O53)</f>
        <v/>
      </c>
      <c r="Z53" s="502">
        <f>SUMIFS(L:L,$A:$A,$O53)</f>
        <v/>
      </c>
      <c r="AA53" s="502">
        <f>SUMIFS(M:M,$A:$A,$O53)</f>
        <v/>
      </c>
    </row>
    <row r="54">
      <c r="A54" s="218">
        <f>IFERROR((IF(((IFERROR((FIND(".",I!A52)),0))&gt;1),(MID(I!A52,((FIND(".",I!A52))-2),5)),(MID(I!A52,((FIND(" - ",I!A52))-2),2)))),"-")</f>
        <v/>
      </c>
      <c r="B54" s="218">
        <f>IFERROR(IF($A54="-","null",I!B52),"null")</f>
        <v/>
      </c>
      <c r="C54" s="218">
        <f>IFERROR(IF($A54="-","null",I!C52),"null")</f>
        <v/>
      </c>
      <c r="D54" s="218">
        <f>IFERROR(IF($A54="-","null",I!D52),"null")</f>
        <v/>
      </c>
      <c r="E54" s="218">
        <f>IFERROR(IF($A54="-","null",I!E52),"null")</f>
        <v/>
      </c>
      <c r="F54" s="218">
        <f>IFERROR(IF($A54="-","null",I!F52),"null")</f>
        <v/>
      </c>
      <c r="G54" s="218">
        <f>IFERROR(IF($A54="-","null",I!G52),"null")</f>
        <v/>
      </c>
      <c r="H54" s="218">
        <f>IFERROR(IF($A54="-","null",I!H52),"null")</f>
        <v/>
      </c>
      <c r="I54" s="218">
        <f>IFERROR(IF($A54="-","null",I!I52),"null")</f>
        <v/>
      </c>
      <c r="J54" s="218">
        <f>IFERROR(IF($A54="-","null",I!J52),"null")</f>
        <v/>
      </c>
      <c r="K54" s="218">
        <f>IFERROR(IF($A54="-","null",I!K52),"null")</f>
        <v/>
      </c>
      <c r="L54" s="218">
        <f>IFERROR(IF($A54="-","null",I!L52),"null")</f>
        <v/>
      </c>
      <c r="M54" s="218">
        <f>IFERROR(IF($A54="-","null",I!M52),"null")</f>
        <v/>
      </c>
      <c r="N54" s="211" t="n"/>
      <c r="O54" s="219" t="inlineStr">
        <is>
          <t>35.02</t>
        </is>
      </c>
      <c r="P54" s="502">
        <f>SUMIFS(B:B,$A:$A,$O54)</f>
        <v/>
      </c>
      <c r="Q54" s="502">
        <f>SUMIFS(C:C,$A:$A,$O54)</f>
        <v/>
      </c>
      <c r="R54" s="502">
        <f>SUMIFS(D:D,$A:$A,$O54)</f>
        <v/>
      </c>
      <c r="S54" s="502">
        <f>SUMIFS(E:E,$A:$A,$O54)</f>
        <v/>
      </c>
      <c r="T54" s="502">
        <f>SUMIFS(F:F,$A:$A,$O54)</f>
        <v/>
      </c>
      <c r="U54" s="502">
        <f>SUMIFS(G:G,$A:$A,$O54)</f>
        <v/>
      </c>
      <c r="V54" s="503">
        <f>SUMIFS(H:H,$A:$A,$O54)</f>
        <v/>
      </c>
      <c r="W54" s="502">
        <f>SUMIFS(I:I,$A:$A,$O54)</f>
        <v/>
      </c>
      <c r="X54" s="503">
        <f>SUMIFS(J:J,$A:$A,$O54)</f>
        <v/>
      </c>
      <c r="Y54" s="502">
        <f>SUMIFS(K:K,$A:$A,$O54)</f>
        <v/>
      </c>
      <c r="Z54" s="502">
        <f>SUMIFS(L:L,$A:$A,$O54)</f>
        <v/>
      </c>
      <c r="AA54" s="502">
        <f>SUMIFS(M:M,$A:$A,$O54)</f>
        <v/>
      </c>
    </row>
    <row r="55">
      <c r="A55" s="218">
        <f>IFERROR((IF(((IFERROR((FIND(".",I!A53)),0))&gt;1),(MID(I!A53,((FIND(".",I!A53))-2),5)),(MID(I!A53,((FIND(" - ",I!A53))-2),2)))),"-")</f>
        <v/>
      </c>
      <c r="B55" s="218">
        <f>IFERROR(IF($A55="-","null",I!B53),"null")</f>
        <v/>
      </c>
      <c r="C55" s="218">
        <f>IFERROR(IF($A55="-","null",I!C53),"null")</f>
        <v/>
      </c>
      <c r="D55" s="218">
        <f>IFERROR(IF($A55="-","null",I!D53),"null")</f>
        <v/>
      </c>
      <c r="E55" s="218">
        <f>IFERROR(IF($A55="-","null",I!E53),"null")</f>
        <v/>
      </c>
      <c r="F55" s="218">
        <f>IFERROR(IF($A55="-","null",I!F53),"null")</f>
        <v/>
      </c>
      <c r="G55" s="218">
        <f>IFERROR(IF($A55="-","null",I!G53),"null")</f>
        <v/>
      </c>
      <c r="H55" s="218">
        <f>IFERROR(IF($A55="-","null",I!H53),"null")</f>
        <v/>
      </c>
      <c r="I55" s="218">
        <f>IFERROR(IF($A55="-","null",I!I53),"null")</f>
        <v/>
      </c>
      <c r="J55" s="218">
        <f>IFERROR(IF($A55="-","null",I!J53),"null")</f>
        <v/>
      </c>
      <c r="K55" s="218">
        <f>IFERROR(IF($A55="-","null",I!K53),"null")</f>
        <v/>
      </c>
      <c r="L55" s="218">
        <f>IFERROR(IF($A55="-","null",I!L53),"null")</f>
        <v/>
      </c>
      <c r="M55" s="218">
        <f>IFERROR(IF($A55="-","null",I!M53),"null")</f>
        <v/>
      </c>
      <c r="N55" s="211" t="n"/>
      <c r="O55" s="220" t="inlineStr">
        <is>
          <t>36.01</t>
        </is>
      </c>
      <c r="P55" s="502">
        <f>SUMIFS(B:B,$A:$A,$O55)</f>
        <v/>
      </c>
      <c r="Q55" s="502">
        <f>SUMIFS(C:C,$A:$A,$O55)</f>
        <v/>
      </c>
      <c r="R55" s="502">
        <f>SUMIFS(D:D,$A:$A,$O55)</f>
        <v/>
      </c>
      <c r="S55" s="502">
        <f>SUMIFS(E:E,$A:$A,$O55)</f>
        <v/>
      </c>
      <c r="T55" s="502">
        <f>SUMIFS(F:F,$A:$A,$O55)</f>
        <v/>
      </c>
      <c r="U55" s="502">
        <f>SUMIFS(G:G,$A:$A,$O55)</f>
        <v/>
      </c>
      <c r="V55" s="503">
        <f>SUMIFS(H:H,$A:$A,$O55)</f>
        <v/>
      </c>
      <c r="W55" s="502">
        <f>SUMIFS(I:I,$A:$A,$O55)</f>
        <v/>
      </c>
      <c r="X55" s="503">
        <f>SUMIFS(J:J,$A:$A,$O55)</f>
        <v/>
      </c>
      <c r="Y55" s="502">
        <f>SUMIFS(K:K,$A:$A,$O55)</f>
        <v/>
      </c>
      <c r="Z55" s="502">
        <f>SUMIFS(L:L,$A:$A,$O55)</f>
        <v/>
      </c>
      <c r="AA55" s="502">
        <f>SUMIFS(M:M,$A:$A,$O55)</f>
        <v/>
      </c>
    </row>
    <row r="56">
      <c r="A56" s="218">
        <f>IFERROR((IF(((IFERROR((FIND(".",I!A54)),0))&gt;1),(MID(I!A54,((FIND(".",I!A54))-2),5)),(MID(I!A54,((FIND(" - ",I!A54))-2),2)))),"-")</f>
        <v/>
      </c>
      <c r="B56" s="218">
        <f>IFERROR(IF($A56="-","null",I!B54),"null")</f>
        <v/>
      </c>
      <c r="C56" s="218">
        <f>IFERROR(IF($A56="-","null",I!C54),"null")</f>
        <v/>
      </c>
      <c r="D56" s="218">
        <f>IFERROR(IF($A56="-","null",I!D54),"null")</f>
        <v/>
      </c>
      <c r="E56" s="218">
        <f>IFERROR(IF($A56="-","null",I!E54),"null")</f>
        <v/>
      </c>
      <c r="F56" s="218">
        <f>IFERROR(IF($A56="-","null",I!F54),"null")</f>
        <v/>
      </c>
      <c r="G56" s="218">
        <f>IFERROR(IF($A56="-","null",I!G54),"null")</f>
        <v/>
      </c>
      <c r="H56" s="218">
        <f>IFERROR(IF($A56="-","null",I!H54),"null")</f>
        <v/>
      </c>
      <c r="I56" s="218">
        <f>IFERROR(IF($A56="-","null",I!I54),"null")</f>
        <v/>
      </c>
      <c r="J56" s="218">
        <f>IFERROR(IF($A56="-","null",I!J54),"null")</f>
        <v/>
      </c>
      <c r="K56" s="218">
        <f>IFERROR(IF($A56="-","null",I!K54),"null")</f>
        <v/>
      </c>
      <c r="L56" s="218">
        <f>IFERROR(IF($A56="-","null",I!L54),"null")</f>
        <v/>
      </c>
      <c r="M56" s="218">
        <f>IFERROR(IF($A56="-","null",I!M54),"null")</f>
        <v/>
      </c>
      <c r="N56" s="211" t="n"/>
      <c r="O56" s="219" t="inlineStr">
        <is>
          <t>36.02</t>
        </is>
      </c>
      <c r="P56" s="502">
        <f>SUMIFS(B:B,$A:$A,$O56)</f>
        <v/>
      </c>
      <c r="Q56" s="502">
        <f>SUMIFS(C:C,$A:$A,$O56)</f>
        <v/>
      </c>
      <c r="R56" s="502">
        <f>SUMIFS(D:D,$A:$A,$O56)</f>
        <v/>
      </c>
      <c r="S56" s="502">
        <f>SUMIFS(E:E,$A:$A,$O56)</f>
        <v/>
      </c>
      <c r="T56" s="502">
        <f>SUMIFS(F:F,$A:$A,$O56)</f>
        <v/>
      </c>
      <c r="U56" s="502">
        <f>SUMIFS(G:G,$A:$A,$O56)</f>
        <v/>
      </c>
      <c r="V56" s="503">
        <f>SUMIFS(H:H,$A:$A,$O56)</f>
        <v/>
      </c>
      <c r="W56" s="502">
        <f>SUMIFS(I:I,$A:$A,$O56)</f>
        <v/>
      </c>
      <c r="X56" s="503">
        <f>SUMIFS(J:J,$A:$A,$O56)</f>
        <v/>
      </c>
      <c r="Y56" s="502">
        <f>SUMIFS(K:K,$A:$A,$O56)</f>
        <v/>
      </c>
      <c r="Z56" s="502">
        <f>SUMIFS(L:L,$A:$A,$O56)</f>
        <v/>
      </c>
      <c r="AA56" s="502">
        <f>SUMIFS(M:M,$A:$A,$O56)</f>
        <v/>
      </c>
    </row>
    <row r="57">
      <c r="A57" s="218">
        <f>IFERROR((IF(((IFERROR((FIND(".",I!A55)),0))&gt;1),(MID(I!A55,((FIND(".",I!A55))-2),5)),(MID(I!A55,((FIND(" - ",I!A55))-2),2)))),"-")</f>
        <v/>
      </c>
      <c r="B57" s="218">
        <f>IFERROR(IF($A57="-","null",I!B55),"null")</f>
        <v/>
      </c>
      <c r="C57" s="218">
        <f>IFERROR(IF($A57="-","null",I!C55),"null")</f>
        <v/>
      </c>
      <c r="D57" s="218">
        <f>IFERROR(IF($A57="-","null",I!D55),"null")</f>
        <v/>
      </c>
      <c r="E57" s="218">
        <f>IFERROR(IF($A57="-","null",I!E55),"null")</f>
        <v/>
      </c>
      <c r="F57" s="218">
        <f>IFERROR(IF($A57="-","null",I!F55),"null")</f>
        <v/>
      </c>
      <c r="G57" s="218">
        <f>IFERROR(IF($A57="-","null",I!G55),"null")</f>
        <v/>
      </c>
      <c r="H57" s="218">
        <f>IFERROR(IF($A57="-","null",I!H55),"null")</f>
        <v/>
      </c>
      <c r="I57" s="218">
        <f>IFERROR(IF($A57="-","null",I!I55),"null")</f>
        <v/>
      </c>
      <c r="J57" s="218">
        <f>IFERROR(IF($A57="-","null",I!J55),"null")</f>
        <v/>
      </c>
      <c r="K57" s="218">
        <f>IFERROR(IF($A57="-","null",I!K55),"null")</f>
        <v/>
      </c>
      <c r="L57" s="218">
        <f>IFERROR(IF($A57="-","null",I!L55),"null")</f>
        <v/>
      </c>
      <c r="M57" s="218">
        <f>IFERROR(IF($A57="-","null",I!M55),"null")</f>
        <v/>
      </c>
      <c r="N57" s="211" t="n"/>
      <c r="O57" s="220" t="inlineStr">
        <is>
          <t>36.03</t>
        </is>
      </c>
      <c r="P57" s="502">
        <f>SUMIFS(B:B,$A:$A,$O57)</f>
        <v/>
      </c>
      <c r="Q57" s="502">
        <f>SUMIFS(C:C,$A:$A,$O57)</f>
        <v/>
      </c>
      <c r="R57" s="502">
        <f>SUMIFS(D:D,$A:$A,$O57)</f>
        <v/>
      </c>
      <c r="S57" s="502">
        <f>SUMIFS(E:E,$A:$A,$O57)</f>
        <v/>
      </c>
      <c r="T57" s="502">
        <f>SUMIFS(F:F,$A:$A,$O57)</f>
        <v/>
      </c>
      <c r="U57" s="502">
        <f>SUMIFS(G:G,$A:$A,$O57)</f>
        <v/>
      </c>
      <c r="V57" s="503">
        <f>SUMIFS(H:H,$A:$A,$O57)</f>
        <v/>
      </c>
      <c r="W57" s="502">
        <f>SUMIFS(I:I,$A:$A,$O57)</f>
        <v/>
      </c>
      <c r="X57" s="503">
        <f>SUMIFS(J:J,$A:$A,$O57)</f>
        <v/>
      </c>
      <c r="Y57" s="502">
        <f>SUMIFS(K:K,$A:$A,$O57)</f>
        <v/>
      </c>
      <c r="Z57" s="502">
        <f>SUMIFS(L:L,$A:$A,$O57)</f>
        <v/>
      </c>
      <c r="AA57" s="502">
        <f>SUMIFS(M:M,$A:$A,$O57)</f>
        <v/>
      </c>
    </row>
    <row r="58">
      <c r="A58" s="218">
        <f>IFERROR((IF(((IFERROR((FIND(".",I!A56)),0))&gt;1),(MID(I!A56,((FIND(".",I!A56))-2),5)),(MID(I!A56,((FIND(" - ",I!A56))-2),2)))),"-")</f>
        <v/>
      </c>
      <c r="B58" s="218">
        <f>IFERROR(IF($A58="-","null",I!B56),"null")</f>
        <v/>
      </c>
      <c r="C58" s="218">
        <f>IFERROR(IF($A58="-","null",I!C56),"null")</f>
        <v/>
      </c>
      <c r="D58" s="218">
        <f>IFERROR(IF($A58="-","null",I!D56),"null")</f>
        <v/>
      </c>
      <c r="E58" s="218">
        <f>IFERROR(IF($A58="-","null",I!E56),"null")</f>
        <v/>
      </c>
      <c r="F58" s="218">
        <f>IFERROR(IF($A58="-","null",I!F56),"null")</f>
        <v/>
      </c>
      <c r="G58" s="218">
        <f>IFERROR(IF($A58="-","null",I!G56),"null")</f>
        <v/>
      </c>
      <c r="H58" s="218">
        <f>IFERROR(IF($A58="-","null",I!H56),"null")</f>
        <v/>
      </c>
      <c r="I58" s="218">
        <f>IFERROR(IF($A58="-","null",I!I56),"null")</f>
        <v/>
      </c>
      <c r="J58" s="218">
        <f>IFERROR(IF($A58="-","null",I!J56),"null")</f>
        <v/>
      </c>
      <c r="K58" s="218">
        <f>IFERROR(IF($A58="-","null",I!K56),"null")</f>
        <v/>
      </c>
      <c r="L58" s="218">
        <f>IFERROR(IF($A58="-","null",I!L56),"null")</f>
        <v/>
      </c>
      <c r="M58" s="218">
        <f>IFERROR(IF($A58="-","null",I!M56),"null")</f>
        <v/>
      </c>
      <c r="N58" s="211" t="n"/>
      <c r="O58" s="219" t="inlineStr">
        <is>
          <t>36.04</t>
        </is>
      </c>
      <c r="P58" s="502">
        <f>SUMIFS(B:B,$A:$A,$O58)</f>
        <v/>
      </c>
      <c r="Q58" s="502">
        <f>SUMIFS(C:C,$A:$A,$O58)</f>
        <v/>
      </c>
      <c r="R58" s="502">
        <f>SUMIFS(D:D,$A:$A,$O58)</f>
        <v/>
      </c>
      <c r="S58" s="502">
        <f>SUMIFS(E:E,$A:$A,$O58)</f>
        <v/>
      </c>
      <c r="T58" s="502">
        <f>SUMIFS(F:F,$A:$A,$O58)</f>
        <v/>
      </c>
      <c r="U58" s="502">
        <f>SUMIFS(G:G,$A:$A,$O58)</f>
        <v/>
      </c>
      <c r="V58" s="503">
        <f>SUMIFS(H:H,$A:$A,$O58)</f>
        <v/>
      </c>
      <c r="W58" s="502">
        <f>SUMIFS(I:I,$A:$A,$O58)</f>
        <v/>
      </c>
      <c r="X58" s="503">
        <f>SUMIFS(J:J,$A:$A,$O58)</f>
        <v/>
      </c>
      <c r="Y58" s="502">
        <f>SUMIFS(K:K,$A:$A,$O58)</f>
        <v/>
      </c>
      <c r="Z58" s="502">
        <f>SUMIFS(L:L,$A:$A,$O58)</f>
        <v/>
      </c>
      <c r="AA58" s="502">
        <f>SUMIFS(M:M,$A:$A,$O58)</f>
        <v/>
      </c>
    </row>
    <row r="59">
      <c r="A59" s="218">
        <f>IFERROR((IF(((IFERROR((FIND(".",I!A57)),0))&gt;1),(MID(I!A57,((FIND(".",I!A57))-2),5)),(MID(I!A57,((FIND(" - ",I!A57))-2),2)))),"-")</f>
        <v/>
      </c>
      <c r="B59" s="218">
        <f>IFERROR(IF($A59="-","null",I!B57),"null")</f>
        <v/>
      </c>
      <c r="C59" s="218">
        <f>IFERROR(IF($A59="-","null",I!C57),"null")</f>
        <v/>
      </c>
      <c r="D59" s="218">
        <f>IFERROR(IF($A59="-","null",I!D57),"null")</f>
        <v/>
      </c>
      <c r="E59" s="218">
        <f>IFERROR(IF($A59="-","null",I!E57),"null")</f>
        <v/>
      </c>
      <c r="F59" s="218">
        <f>IFERROR(IF($A59="-","null",I!F57),"null")</f>
        <v/>
      </c>
      <c r="G59" s="218">
        <f>IFERROR(IF($A59="-","null",I!G57),"null")</f>
        <v/>
      </c>
      <c r="H59" s="218">
        <f>IFERROR(IF($A59="-","null",I!H57),"null")</f>
        <v/>
      </c>
      <c r="I59" s="218">
        <f>IFERROR(IF($A59="-","null",I!I57),"null")</f>
        <v/>
      </c>
      <c r="J59" s="218">
        <f>IFERROR(IF($A59="-","null",I!J57),"null")</f>
        <v/>
      </c>
      <c r="K59" s="218">
        <f>IFERROR(IF($A59="-","null",I!K57),"null")</f>
        <v/>
      </c>
      <c r="L59" s="218">
        <f>IFERROR(IF($A59="-","null",I!L57),"null")</f>
        <v/>
      </c>
      <c r="M59" s="218">
        <f>IFERROR(IF($A59="-","null",I!M57),"null")</f>
        <v/>
      </c>
      <c r="N59" s="211" t="n"/>
      <c r="O59" s="220" t="inlineStr">
        <is>
          <t>36.05</t>
        </is>
      </c>
      <c r="P59" s="502">
        <f>SUMIFS(B:B,$A:$A,$O59)</f>
        <v/>
      </c>
      <c r="Q59" s="502">
        <f>SUMIFS(C:C,$A:$A,$O59)</f>
        <v/>
      </c>
      <c r="R59" s="502">
        <f>SUMIFS(D:D,$A:$A,$O59)</f>
        <v/>
      </c>
      <c r="S59" s="502">
        <f>SUMIFS(E:E,$A:$A,$O59)</f>
        <v/>
      </c>
      <c r="T59" s="502">
        <f>SUMIFS(F:F,$A:$A,$O59)</f>
        <v/>
      </c>
      <c r="U59" s="502">
        <f>SUMIFS(G:G,$A:$A,$O59)</f>
        <v/>
      </c>
      <c r="V59" s="503">
        <f>SUMIFS(H:H,$A:$A,$O59)</f>
        <v/>
      </c>
      <c r="W59" s="502">
        <f>SUMIFS(I:I,$A:$A,$O59)</f>
        <v/>
      </c>
      <c r="X59" s="503">
        <f>SUMIFS(J:J,$A:$A,$O59)</f>
        <v/>
      </c>
      <c r="Y59" s="502">
        <f>SUMIFS(K:K,$A:$A,$O59)</f>
        <v/>
      </c>
      <c r="Z59" s="502">
        <f>SUMIFS(L:L,$A:$A,$O59)</f>
        <v/>
      </c>
      <c r="AA59" s="502">
        <f>SUMIFS(M:M,$A:$A,$O59)</f>
        <v/>
      </c>
    </row>
    <row r="60">
      <c r="A60" s="218">
        <f>IFERROR((IF(((IFERROR((FIND(".",I!A58)),0))&gt;1),(MID(I!A58,((FIND(".",I!A58))-2),5)),(MID(I!A58,((FIND(" - ",I!A58))-2),2)))),"-")</f>
        <v/>
      </c>
      <c r="B60" s="218">
        <f>IFERROR(IF($A60="-","null",I!B58),"null")</f>
        <v/>
      </c>
      <c r="C60" s="218">
        <f>IFERROR(IF($A60="-","null",I!C58),"null")</f>
        <v/>
      </c>
      <c r="D60" s="218">
        <f>IFERROR(IF($A60="-","null",I!D58),"null")</f>
        <v/>
      </c>
      <c r="E60" s="218">
        <f>IFERROR(IF($A60="-","null",I!E58),"null")</f>
        <v/>
      </c>
      <c r="F60" s="218">
        <f>IFERROR(IF($A60="-","null",I!F58),"null")</f>
        <v/>
      </c>
      <c r="G60" s="218">
        <f>IFERROR(IF($A60="-","null",I!G58),"null")</f>
        <v/>
      </c>
      <c r="H60" s="218">
        <f>IFERROR(IF($A60="-","null",I!H58),"null")</f>
        <v/>
      </c>
      <c r="I60" s="218">
        <f>IFERROR(IF($A60="-","null",I!I58),"null")</f>
        <v/>
      </c>
      <c r="J60" s="218">
        <f>IFERROR(IF($A60="-","null",I!J58),"null")</f>
        <v/>
      </c>
      <c r="K60" s="218">
        <f>IFERROR(IF($A60="-","null",I!K58),"null")</f>
        <v/>
      </c>
      <c r="L60" s="218">
        <f>IFERROR(IF($A60="-","null",I!L58),"null")</f>
        <v/>
      </c>
      <c r="M60" s="218">
        <f>IFERROR(IF($A60="-","null",I!M58),"null")</f>
        <v/>
      </c>
      <c r="N60" s="211" t="n"/>
      <c r="O60" s="219" t="inlineStr">
        <is>
          <t>36.06</t>
        </is>
      </c>
      <c r="P60" s="502">
        <f>SUMIFS(B:B,$A:$A,$O60)</f>
        <v/>
      </c>
      <c r="Q60" s="502">
        <f>SUMIFS(C:C,$A:$A,$O60)</f>
        <v/>
      </c>
      <c r="R60" s="502">
        <f>SUMIFS(D:D,$A:$A,$O60)</f>
        <v/>
      </c>
      <c r="S60" s="502">
        <f>SUMIFS(E:E,$A:$A,$O60)</f>
        <v/>
      </c>
      <c r="T60" s="502">
        <f>SUMIFS(F:F,$A:$A,$O60)</f>
        <v/>
      </c>
      <c r="U60" s="502">
        <f>SUMIFS(G:G,$A:$A,$O60)</f>
        <v/>
      </c>
      <c r="V60" s="503">
        <f>SUMIFS(H:H,$A:$A,$O60)</f>
        <v/>
      </c>
      <c r="W60" s="502">
        <f>SUMIFS(I:I,$A:$A,$O60)</f>
        <v/>
      </c>
      <c r="X60" s="503">
        <f>SUMIFS(J:J,$A:$A,$O60)</f>
        <v/>
      </c>
      <c r="Y60" s="502">
        <f>SUMIFS(K:K,$A:$A,$O60)</f>
        <v/>
      </c>
      <c r="Z60" s="502">
        <f>SUMIFS(L:L,$A:$A,$O60)</f>
        <v/>
      </c>
      <c r="AA60" s="502">
        <f>SUMIFS(M:M,$A:$A,$O60)</f>
        <v/>
      </c>
    </row>
    <row r="61">
      <c r="A61" s="218">
        <f>IFERROR((IF(((IFERROR((FIND(".",I!A59)),0))&gt;1),(MID(I!A59,((FIND(".",I!A59))-2),5)),(MID(I!A59,((FIND(" - ",I!A59))-2),2)))),"-")</f>
        <v/>
      </c>
      <c r="B61" s="218">
        <f>IFERROR(IF($A61="-","null",I!B59),"null")</f>
        <v/>
      </c>
      <c r="C61" s="218">
        <f>IFERROR(IF($A61="-","null",I!C59),"null")</f>
        <v/>
      </c>
      <c r="D61" s="218">
        <f>IFERROR(IF($A61="-","null",I!D59),"null")</f>
        <v/>
      </c>
      <c r="E61" s="218">
        <f>IFERROR(IF($A61="-","null",I!E59),"null")</f>
        <v/>
      </c>
      <c r="F61" s="218">
        <f>IFERROR(IF($A61="-","null",I!F59),"null")</f>
        <v/>
      </c>
      <c r="G61" s="218">
        <f>IFERROR(IF($A61="-","null",I!G59),"null")</f>
        <v/>
      </c>
      <c r="H61" s="218">
        <f>IFERROR(IF($A61="-","null",I!H59),"null")</f>
        <v/>
      </c>
      <c r="I61" s="218">
        <f>IFERROR(IF($A61="-","null",I!I59),"null")</f>
        <v/>
      </c>
      <c r="J61" s="218">
        <f>IFERROR(IF($A61="-","null",I!J59),"null")</f>
        <v/>
      </c>
      <c r="K61" s="218">
        <f>IFERROR(IF($A61="-","null",I!K59),"null")</f>
        <v/>
      </c>
      <c r="L61" s="218">
        <f>IFERROR(IF($A61="-","null",I!L59),"null")</f>
        <v/>
      </c>
      <c r="M61" s="218">
        <f>IFERROR(IF($A61="-","null",I!M59),"null")</f>
        <v/>
      </c>
      <c r="N61" s="211" t="n"/>
      <c r="O61" s="220" t="inlineStr">
        <is>
          <t>36.07</t>
        </is>
      </c>
      <c r="P61" s="502">
        <f>SUMIFS(B:B,$A:$A,$O61)</f>
        <v/>
      </c>
      <c r="Q61" s="502">
        <f>SUMIFS(C:C,$A:$A,$O61)</f>
        <v/>
      </c>
      <c r="R61" s="502">
        <f>SUMIFS(D:D,$A:$A,$O61)</f>
        <v/>
      </c>
      <c r="S61" s="502">
        <f>SUMIFS(E:E,$A:$A,$O61)</f>
        <v/>
      </c>
      <c r="T61" s="502">
        <f>SUMIFS(F:F,$A:$A,$O61)</f>
        <v/>
      </c>
      <c r="U61" s="502">
        <f>SUMIFS(G:G,$A:$A,$O61)</f>
        <v/>
      </c>
      <c r="V61" s="503">
        <f>SUMIFS(H:H,$A:$A,$O61)</f>
        <v/>
      </c>
      <c r="W61" s="502">
        <f>SUMIFS(I:I,$A:$A,$O61)</f>
        <v/>
      </c>
      <c r="X61" s="503">
        <f>SUMIFS(J:J,$A:$A,$O61)</f>
        <v/>
      </c>
      <c r="Y61" s="502">
        <f>SUMIFS(K:K,$A:$A,$O61)</f>
        <v/>
      </c>
      <c r="Z61" s="502">
        <f>SUMIFS(L:L,$A:$A,$O61)</f>
        <v/>
      </c>
      <c r="AA61" s="502">
        <f>SUMIFS(M:M,$A:$A,$O61)</f>
        <v/>
      </c>
    </row>
    <row r="62">
      <c r="A62" s="218">
        <f>IFERROR((IF(((IFERROR((FIND(".",I!A60)),0))&gt;1),(MID(I!A60,((FIND(".",I!A60))-2),5)),(MID(I!A60,((FIND(" - ",I!A60))-2),2)))),"-")</f>
        <v/>
      </c>
      <c r="B62" s="218">
        <f>IFERROR(IF($A62="-","null",I!B60),"null")</f>
        <v/>
      </c>
      <c r="C62" s="218">
        <f>IFERROR(IF($A62="-","null",I!C60),"null")</f>
        <v/>
      </c>
      <c r="D62" s="218">
        <f>IFERROR(IF($A62="-","null",I!D60),"null")</f>
        <v/>
      </c>
      <c r="E62" s="218">
        <f>IFERROR(IF($A62="-","null",I!E60),"null")</f>
        <v/>
      </c>
      <c r="F62" s="218">
        <f>IFERROR(IF($A62="-","null",I!F60),"null")</f>
        <v/>
      </c>
      <c r="G62" s="218">
        <f>IFERROR(IF($A62="-","null",I!G60),"null")</f>
        <v/>
      </c>
      <c r="H62" s="218">
        <f>IFERROR(IF($A62="-","null",I!H60),"null")</f>
        <v/>
      </c>
      <c r="I62" s="218">
        <f>IFERROR(IF($A62="-","null",I!I60),"null")</f>
        <v/>
      </c>
      <c r="J62" s="218">
        <f>IFERROR(IF($A62="-","null",I!J60),"null")</f>
        <v/>
      </c>
      <c r="K62" s="218">
        <f>IFERROR(IF($A62="-","null",I!K60),"null")</f>
        <v/>
      </c>
      <c r="L62" s="218">
        <f>IFERROR(IF($A62="-","null",I!L60),"null")</f>
        <v/>
      </c>
      <c r="M62" s="218">
        <f>IFERROR(IF($A62="-","null",I!M60),"null")</f>
        <v/>
      </c>
      <c r="N62" s="211" t="n"/>
      <c r="O62" s="219" t="inlineStr">
        <is>
          <t>36.08</t>
        </is>
      </c>
      <c r="P62" s="502">
        <f>SUMIFS(B:B,$A:$A,$O62)</f>
        <v/>
      </c>
      <c r="Q62" s="502">
        <f>SUMIFS(C:C,$A:$A,$O62)</f>
        <v/>
      </c>
      <c r="R62" s="502">
        <f>SUMIFS(D:D,$A:$A,$O62)</f>
        <v/>
      </c>
      <c r="S62" s="502">
        <f>SUMIFS(E:E,$A:$A,$O62)</f>
        <v/>
      </c>
      <c r="T62" s="502">
        <f>SUMIFS(F:F,$A:$A,$O62)</f>
        <v/>
      </c>
      <c r="U62" s="502">
        <f>SUMIFS(G:G,$A:$A,$O62)</f>
        <v/>
      </c>
      <c r="V62" s="503">
        <f>SUMIFS(H:H,$A:$A,$O62)</f>
        <v/>
      </c>
      <c r="W62" s="502">
        <f>SUMIFS(I:I,$A:$A,$O62)</f>
        <v/>
      </c>
      <c r="X62" s="503">
        <f>SUMIFS(J:J,$A:$A,$O62)</f>
        <v/>
      </c>
      <c r="Y62" s="502">
        <f>SUMIFS(K:K,$A:$A,$O62)</f>
        <v/>
      </c>
      <c r="Z62" s="502">
        <f>SUMIFS(L:L,$A:$A,$O62)</f>
        <v/>
      </c>
      <c r="AA62" s="502">
        <f>SUMIFS(M:M,$A:$A,$O62)</f>
        <v/>
      </c>
    </row>
    <row r="63">
      <c r="A63" s="218">
        <f>IFERROR((IF(((IFERROR((FIND(".",I!A61)),0))&gt;1),(MID(I!A61,((FIND(".",I!A61))-2),5)),(MID(I!A61,((FIND(" - ",I!A61))-2),2)))),"-")</f>
        <v/>
      </c>
      <c r="B63" s="218">
        <f>IFERROR(IF($A63="-","null",I!B61),"null")</f>
        <v/>
      </c>
      <c r="C63" s="218">
        <f>IFERROR(IF($A63="-","null",I!C61),"null")</f>
        <v/>
      </c>
      <c r="D63" s="218">
        <f>IFERROR(IF($A63="-","null",I!D61),"null")</f>
        <v/>
      </c>
      <c r="E63" s="218">
        <f>IFERROR(IF($A63="-","null",I!E61),"null")</f>
        <v/>
      </c>
      <c r="F63" s="218">
        <f>IFERROR(IF($A63="-","null",I!F61),"null")</f>
        <v/>
      </c>
      <c r="G63" s="218">
        <f>IFERROR(IF($A63="-","null",I!G61),"null")</f>
        <v/>
      </c>
      <c r="H63" s="218">
        <f>IFERROR(IF($A63="-","null",I!H61),"null")</f>
        <v/>
      </c>
      <c r="I63" s="218">
        <f>IFERROR(IF($A63="-","null",I!I61),"null")</f>
        <v/>
      </c>
      <c r="J63" s="218">
        <f>IFERROR(IF($A63="-","null",I!J61),"null")</f>
        <v/>
      </c>
      <c r="K63" s="218">
        <f>IFERROR(IF($A63="-","null",I!K61),"null")</f>
        <v/>
      </c>
      <c r="L63" s="218">
        <f>IFERROR(IF($A63="-","null",I!L61),"null")</f>
        <v/>
      </c>
      <c r="M63" s="218">
        <f>IFERROR(IF($A63="-","null",I!M61),"null")</f>
        <v/>
      </c>
      <c r="N63" s="211" t="n"/>
      <c r="O63" s="220" t="inlineStr">
        <is>
          <t>36.09</t>
        </is>
      </c>
      <c r="P63" s="502">
        <f>SUMIFS(B:B,$A:$A,$O63)</f>
        <v/>
      </c>
      <c r="Q63" s="502">
        <f>SUMIFS(C:C,$A:$A,$O63)</f>
        <v/>
      </c>
      <c r="R63" s="502">
        <f>SUMIFS(D:D,$A:$A,$O63)</f>
        <v/>
      </c>
      <c r="S63" s="502">
        <f>SUMIFS(E:E,$A:$A,$O63)</f>
        <v/>
      </c>
      <c r="T63" s="502">
        <f>SUMIFS(F:F,$A:$A,$O63)</f>
        <v/>
      </c>
      <c r="U63" s="502">
        <f>SUMIFS(G:G,$A:$A,$O63)</f>
        <v/>
      </c>
      <c r="V63" s="503">
        <f>SUMIFS(H:H,$A:$A,$O63)</f>
        <v/>
      </c>
      <c r="W63" s="502">
        <f>SUMIFS(I:I,$A:$A,$O63)</f>
        <v/>
      </c>
      <c r="X63" s="503">
        <f>SUMIFS(J:J,$A:$A,$O63)</f>
        <v/>
      </c>
      <c r="Y63" s="502">
        <f>SUMIFS(K:K,$A:$A,$O63)</f>
        <v/>
      </c>
      <c r="Z63" s="502">
        <f>SUMIFS(L:L,$A:$A,$O63)</f>
        <v/>
      </c>
      <c r="AA63" s="502">
        <f>SUMIFS(M:M,$A:$A,$O63)</f>
        <v/>
      </c>
    </row>
    <row r="64">
      <c r="A64" s="218">
        <f>IFERROR((IF(((IFERROR((FIND(".",I!A62)),0))&gt;1),(MID(I!A62,((FIND(".",I!A62))-2),5)),(MID(I!A62,((FIND(" - ",I!A62))-2),2)))),"-")</f>
        <v/>
      </c>
      <c r="B64" s="218">
        <f>IFERROR(IF($A64="-","null",I!B62),"null")</f>
        <v/>
      </c>
      <c r="C64" s="218">
        <f>IFERROR(IF($A64="-","null",I!C62),"null")</f>
        <v/>
      </c>
      <c r="D64" s="218">
        <f>IFERROR(IF($A64="-","null",I!D62),"null")</f>
        <v/>
      </c>
      <c r="E64" s="218">
        <f>IFERROR(IF($A64="-","null",I!E62),"null")</f>
        <v/>
      </c>
      <c r="F64" s="218">
        <f>IFERROR(IF($A64="-","null",I!F62),"null")</f>
        <v/>
      </c>
      <c r="G64" s="218">
        <f>IFERROR(IF($A64="-","null",I!G62),"null")</f>
        <v/>
      </c>
      <c r="H64" s="218">
        <f>IFERROR(IF($A64="-","null",I!H62),"null")</f>
        <v/>
      </c>
      <c r="I64" s="218">
        <f>IFERROR(IF($A64="-","null",I!I62),"null")</f>
        <v/>
      </c>
      <c r="J64" s="218">
        <f>IFERROR(IF($A64="-","null",I!J62),"null")</f>
        <v/>
      </c>
      <c r="K64" s="218">
        <f>IFERROR(IF($A64="-","null",I!K62),"null")</f>
        <v/>
      </c>
      <c r="L64" s="218">
        <f>IFERROR(IF($A64="-","null",I!L62),"null")</f>
        <v/>
      </c>
      <c r="M64" s="218">
        <f>IFERROR(IF($A64="-","null",I!M62),"null")</f>
        <v/>
      </c>
      <c r="N64" s="211" t="n"/>
      <c r="O64" s="219" t="inlineStr">
        <is>
          <t>36.10</t>
        </is>
      </c>
      <c r="P64" s="502">
        <f>SUMIFS(B:B,$A:$A,$O64)</f>
        <v/>
      </c>
      <c r="Q64" s="502">
        <f>SUMIFS(C:C,$A:$A,$O64)</f>
        <v/>
      </c>
      <c r="R64" s="502">
        <f>SUMIFS(D:D,$A:$A,$O64)</f>
        <v/>
      </c>
      <c r="S64" s="502">
        <f>SUMIFS(E:E,$A:$A,$O64)</f>
        <v/>
      </c>
      <c r="T64" s="502">
        <f>SUMIFS(F:F,$A:$A,$O64)</f>
        <v/>
      </c>
      <c r="U64" s="502">
        <f>SUMIFS(G:G,$A:$A,$O64)</f>
        <v/>
      </c>
      <c r="V64" s="503">
        <f>SUMIFS(H:H,$A:$A,$O64)</f>
        <v/>
      </c>
      <c r="W64" s="502">
        <f>SUMIFS(I:I,$A:$A,$O64)</f>
        <v/>
      </c>
      <c r="X64" s="503">
        <f>SUMIFS(J:J,$A:$A,$O64)</f>
        <v/>
      </c>
      <c r="Y64" s="502">
        <f>SUMIFS(K:K,$A:$A,$O64)</f>
        <v/>
      </c>
      <c r="Z64" s="502">
        <f>SUMIFS(L:L,$A:$A,$O64)</f>
        <v/>
      </c>
      <c r="AA64" s="502">
        <f>SUMIFS(M:M,$A:$A,$O64)</f>
        <v/>
      </c>
    </row>
    <row r="65">
      <c r="A65" s="218">
        <f>IFERROR((IF(((IFERROR((FIND(".",I!A63)),0))&gt;1),(MID(I!A63,((FIND(".",I!A63))-2),5)),(MID(I!A63,((FIND(" - ",I!A63))-2),2)))),"-")</f>
        <v/>
      </c>
      <c r="B65" s="218">
        <f>IFERROR(IF($A65="-","null",I!B63),"null")</f>
        <v/>
      </c>
      <c r="C65" s="218">
        <f>IFERROR(IF($A65="-","null",I!C63),"null")</f>
        <v/>
      </c>
      <c r="D65" s="218">
        <f>IFERROR(IF($A65="-","null",I!D63),"null")</f>
        <v/>
      </c>
      <c r="E65" s="218">
        <f>IFERROR(IF($A65="-","null",I!E63),"null")</f>
        <v/>
      </c>
      <c r="F65" s="218">
        <f>IFERROR(IF($A65="-","null",I!F63),"null")</f>
        <v/>
      </c>
      <c r="G65" s="218">
        <f>IFERROR(IF($A65="-","null",I!G63),"null")</f>
        <v/>
      </c>
      <c r="H65" s="218">
        <f>IFERROR(IF($A65="-","null",I!H63),"null")</f>
        <v/>
      </c>
      <c r="I65" s="218">
        <f>IFERROR(IF($A65="-","null",I!I63),"null")</f>
        <v/>
      </c>
      <c r="J65" s="218">
        <f>IFERROR(IF($A65="-","null",I!J63),"null")</f>
        <v/>
      </c>
      <c r="K65" s="218">
        <f>IFERROR(IF($A65="-","null",I!K63),"null")</f>
        <v/>
      </c>
      <c r="L65" s="218">
        <f>IFERROR(IF($A65="-","null",I!L63),"null")</f>
        <v/>
      </c>
      <c r="M65" s="218">
        <f>IFERROR(IF($A65="-","null",I!M63),"null")</f>
        <v/>
      </c>
      <c r="N65" s="211" t="n"/>
      <c r="O65" s="220" t="inlineStr">
        <is>
          <t>36.11</t>
        </is>
      </c>
      <c r="P65" s="502">
        <f>SUMIFS(B:B,$A:$A,$O65)</f>
        <v/>
      </c>
      <c r="Q65" s="502">
        <f>SUMIFS(C:C,$A:$A,$O65)</f>
        <v/>
      </c>
      <c r="R65" s="502">
        <f>SUMIFS(D:D,$A:$A,$O65)</f>
        <v/>
      </c>
      <c r="S65" s="502">
        <f>SUMIFS(E:E,$A:$A,$O65)</f>
        <v/>
      </c>
      <c r="T65" s="502">
        <f>SUMIFS(F:F,$A:$A,$O65)</f>
        <v/>
      </c>
      <c r="U65" s="502">
        <f>SUMIFS(G:G,$A:$A,$O65)</f>
        <v/>
      </c>
      <c r="V65" s="503">
        <f>SUMIFS(H:H,$A:$A,$O65)</f>
        <v/>
      </c>
      <c r="W65" s="502">
        <f>SUMIFS(I:I,$A:$A,$O65)</f>
        <v/>
      </c>
      <c r="X65" s="503">
        <f>SUMIFS(J:J,$A:$A,$O65)</f>
        <v/>
      </c>
      <c r="Y65" s="502">
        <f>SUMIFS(K:K,$A:$A,$O65)</f>
        <v/>
      </c>
      <c r="Z65" s="502">
        <f>SUMIFS(L:L,$A:$A,$O65)</f>
        <v/>
      </c>
      <c r="AA65" s="502">
        <f>SUMIFS(M:M,$A:$A,$O65)</f>
        <v/>
      </c>
    </row>
    <row r="66">
      <c r="A66" s="218">
        <f>IFERROR((IF(((IFERROR((FIND(".",I!A64)),0))&gt;1),(MID(I!A64,((FIND(".",I!A64))-2),5)),(MID(I!A64,((FIND(" - ",I!A64))-2),2)))),"-")</f>
        <v/>
      </c>
      <c r="B66" s="218">
        <f>IFERROR(IF($A66="-","null",I!B64),"null")</f>
        <v/>
      </c>
      <c r="C66" s="218">
        <f>IFERROR(IF($A66="-","null",I!C64),"null")</f>
        <v/>
      </c>
      <c r="D66" s="218">
        <f>IFERROR(IF($A66="-","null",I!D64),"null")</f>
        <v/>
      </c>
      <c r="E66" s="218">
        <f>IFERROR(IF($A66="-","null",I!E64),"null")</f>
        <v/>
      </c>
      <c r="F66" s="218">
        <f>IFERROR(IF($A66="-","null",I!F64),"null")</f>
        <v/>
      </c>
      <c r="G66" s="218">
        <f>IFERROR(IF($A66="-","null",I!G64),"null")</f>
        <v/>
      </c>
      <c r="H66" s="218">
        <f>IFERROR(IF($A66="-","null",I!H64),"null")</f>
        <v/>
      </c>
      <c r="I66" s="218">
        <f>IFERROR(IF($A66="-","null",I!I64),"null")</f>
        <v/>
      </c>
      <c r="J66" s="218">
        <f>IFERROR(IF($A66="-","null",I!J64),"null")</f>
        <v/>
      </c>
      <c r="K66" s="218">
        <f>IFERROR(IF($A66="-","null",I!K64),"null")</f>
        <v/>
      </c>
      <c r="L66" s="218">
        <f>IFERROR(IF($A66="-","null",I!L64),"null")</f>
        <v/>
      </c>
      <c r="M66" s="218">
        <f>IFERROR(IF($A66="-","null",I!M64),"null")</f>
        <v/>
      </c>
      <c r="N66" s="211" t="n"/>
      <c r="O66" s="219" t="inlineStr">
        <is>
          <t>36.12</t>
        </is>
      </c>
      <c r="P66" s="502">
        <f>SUMIFS(B:B,$A:$A,$O66)</f>
        <v/>
      </c>
      <c r="Q66" s="502">
        <f>SUMIFS(C:C,$A:$A,$O66)</f>
        <v/>
      </c>
      <c r="R66" s="502">
        <f>SUMIFS(D:D,$A:$A,$O66)</f>
        <v/>
      </c>
      <c r="S66" s="502">
        <f>SUMIFS(E:E,$A:$A,$O66)</f>
        <v/>
      </c>
      <c r="T66" s="502">
        <f>SUMIFS(F:F,$A:$A,$O66)</f>
        <v/>
      </c>
      <c r="U66" s="502">
        <f>SUMIFS(G:G,$A:$A,$O66)</f>
        <v/>
      </c>
      <c r="V66" s="503">
        <f>SUMIFS(H:H,$A:$A,$O66)</f>
        <v/>
      </c>
      <c r="W66" s="502">
        <f>SUMIFS(I:I,$A:$A,$O66)</f>
        <v/>
      </c>
      <c r="X66" s="503">
        <f>SUMIFS(J:J,$A:$A,$O66)</f>
        <v/>
      </c>
      <c r="Y66" s="502">
        <f>SUMIFS(K:K,$A:$A,$O66)</f>
        <v/>
      </c>
      <c r="Z66" s="502">
        <f>SUMIFS(L:L,$A:$A,$O66)</f>
        <v/>
      </c>
      <c r="AA66" s="502">
        <f>SUMIFS(M:M,$A:$A,$O66)</f>
        <v/>
      </c>
    </row>
    <row r="67">
      <c r="A67" s="218">
        <f>IFERROR((IF(((IFERROR((FIND(".",I!A65)),0))&gt;1),(MID(I!A65,((FIND(".",I!A65))-2),5)),(MID(I!A65,((FIND(" - ",I!A65))-2),2)))),"-")</f>
        <v/>
      </c>
      <c r="B67" s="218">
        <f>IFERROR(IF($A67="-","null",I!B65),"null")</f>
        <v/>
      </c>
      <c r="C67" s="218">
        <f>IFERROR(IF($A67="-","null",I!C65),"null")</f>
        <v/>
      </c>
      <c r="D67" s="218">
        <f>IFERROR(IF($A67="-","null",I!D65),"null")</f>
        <v/>
      </c>
      <c r="E67" s="218">
        <f>IFERROR(IF($A67="-","null",I!E65),"null")</f>
        <v/>
      </c>
      <c r="F67" s="218">
        <f>IFERROR(IF($A67="-","null",I!F65),"null")</f>
        <v/>
      </c>
      <c r="G67" s="218">
        <f>IFERROR(IF($A67="-","null",I!G65),"null")</f>
        <v/>
      </c>
      <c r="H67" s="218">
        <f>IFERROR(IF($A67="-","null",I!H65),"null")</f>
        <v/>
      </c>
      <c r="I67" s="218">
        <f>IFERROR(IF($A67="-","null",I!I65),"null")</f>
        <v/>
      </c>
      <c r="J67" s="218">
        <f>IFERROR(IF($A67="-","null",I!J65),"null")</f>
        <v/>
      </c>
      <c r="K67" s="218">
        <f>IFERROR(IF($A67="-","null",I!K65),"null")</f>
        <v/>
      </c>
      <c r="L67" s="218">
        <f>IFERROR(IF($A67="-","null",I!L65),"null")</f>
        <v/>
      </c>
      <c r="M67" s="218">
        <f>IFERROR(IF($A67="-","null",I!M65),"null")</f>
        <v/>
      </c>
      <c r="N67" s="211" t="n"/>
      <c r="O67" s="220" t="inlineStr">
        <is>
          <t>36.13</t>
        </is>
      </c>
      <c r="P67" s="502">
        <f>SUMIFS(B:B,$A:$A,$O67)</f>
        <v/>
      </c>
      <c r="Q67" s="502">
        <f>SUMIFS(C:C,$A:$A,$O67)</f>
        <v/>
      </c>
      <c r="R67" s="502">
        <f>SUMIFS(D:D,$A:$A,$O67)</f>
        <v/>
      </c>
      <c r="S67" s="502">
        <f>SUMIFS(E:E,$A:$A,$O67)</f>
        <v/>
      </c>
      <c r="T67" s="502">
        <f>SUMIFS(F:F,$A:$A,$O67)</f>
        <v/>
      </c>
      <c r="U67" s="502">
        <f>SUMIFS(G:G,$A:$A,$O67)</f>
        <v/>
      </c>
      <c r="V67" s="503">
        <f>SUMIFS(H:H,$A:$A,$O67)</f>
        <v/>
      </c>
      <c r="W67" s="502">
        <f>SUMIFS(I:I,$A:$A,$O67)</f>
        <v/>
      </c>
      <c r="X67" s="503">
        <f>SUMIFS(J:J,$A:$A,$O67)</f>
        <v/>
      </c>
      <c r="Y67" s="502">
        <f>SUMIFS(K:K,$A:$A,$O67)</f>
        <v/>
      </c>
      <c r="Z67" s="502">
        <f>SUMIFS(L:L,$A:$A,$O67)</f>
        <v/>
      </c>
      <c r="AA67" s="502">
        <f>SUMIFS(M:M,$A:$A,$O67)</f>
        <v/>
      </c>
    </row>
    <row r="68">
      <c r="A68" s="218">
        <f>IFERROR((IF(((IFERROR((FIND(".",I!A66)),0))&gt;1),(MID(I!A66,((FIND(".",I!A66))-2),5)),(MID(I!A66,((FIND(" - ",I!A66))-2),2)))),"-")</f>
        <v/>
      </c>
      <c r="B68" s="218">
        <f>IFERROR(IF($A68="-","null",I!B66),"null")</f>
        <v/>
      </c>
      <c r="C68" s="218">
        <f>IFERROR(IF($A68="-","null",I!C66),"null")</f>
        <v/>
      </c>
      <c r="D68" s="218">
        <f>IFERROR(IF($A68="-","null",I!D66),"null")</f>
        <v/>
      </c>
      <c r="E68" s="218">
        <f>IFERROR(IF($A68="-","null",I!E66),"null")</f>
        <v/>
      </c>
      <c r="F68" s="218">
        <f>IFERROR(IF($A68="-","null",I!F66),"null")</f>
        <v/>
      </c>
      <c r="G68" s="218">
        <f>IFERROR(IF($A68="-","null",I!G66),"null")</f>
        <v/>
      </c>
      <c r="H68" s="218">
        <f>IFERROR(IF($A68="-","null",I!H66),"null")</f>
        <v/>
      </c>
      <c r="I68" s="218">
        <f>IFERROR(IF($A68="-","null",I!I66),"null")</f>
        <v/>
      </c>
      <c r="J68" s="218">
        <f>IFERROR(IF($A68="-","null",I!J66),"null")</f>
        <v/>
      </c>
      <c r="K68" s="218">
        <f>IFERROR(IF($A68="-","null",I!K66),"null")</f>
        <v/>
      </c>
      <c r="L68" s="218">
        <f>IFERROR(IF($A68="-","null",I!L66),"null")</f>
        <v/>
      </c>
      <c r="M68" s="218">
        <f>IFERROR(IF($A68="-","null",I!M66),"null")</f>
        <v/>
      </c>
      <c r="N68" s="211" t="n"/>
      <c r="O68" s="219" t="inlineStr">
        <is>
          <t>36.14</t>
        </is>
      </c>
      <c r="P68" s="502">
        <f>SUMIFS(B:B,$A:$A,$O68)</f>
        <v/>
      </c>
      <c r="Q68" s="502">
        <f>SUMIFS(C:C,$A:$A,$O68)</f>
        <v/>
      </c>
      <c r="R68" s="502">
        <f>SUMIFS(D:D,$A:$A,$O68)</f>
        <v/>
      </c>
      <c r="S68" s="502">
        <f>SUMIFS(E:E,$A:$A,$O68)</f>
        <v/>
      </c>
      <c r="T68" s="502">
        <f>SUMIFS(F:F,$A:$A,$O68)</f>
        <v/>
      </c>
      <c r="U68" s="502">
        <f>SUMIFS(G:G,$A:$A,$O68)</f>
        <v/>
      </c>
      <c r="V68" s="503">
        <f>SUMIFS(H:H,$A:$A,$O68)</f>
        <v/>
      </c>
      <c r="W68" s="502">
        <f>SUMIFS(I:I,$A:$A,$O68)</f>
        <v/>
      </c>
      <c r="X68" s="503">
        <f>SUMIFS(J:J,$A:$A,$O68)</f>
        <v/>
      </c>
      <c r="Y68" s="502">
        <f>SUMIFS(K:K,$A:$A,$O68)</f>
        <v/>
      </c>
      <c r="Z68" s="502">
        <f>SUMIFS(L:L,$A:$A,$O68)</f>
        <v/>
      </c>
      <c r="AA68" s="502">
        <f>SUMIFS(M:M,$A:$A,$O68)</f>
        <v/>
      </c>
    </row>
    <row r="69">
      <c r="A69" s="218">
        <f>IFERROR((IF(((IFERROR((FIND(".",I!A67)),0))&gt;1),(MID(I!A67,((FIND(".",I!A67))-2),5)),(MID(I!A67,((FIND(" - ",I!A67))-2),2)))),"-")</f>
        <v/>
      </c>
      <c r="B69" s="218">
        <f>IFERROR(IF($A69="-","null",I!B67),"null")</f>
        <v/>
      </c>
      <c r="C69" s="218">
        <f>IFERROR(IF($A69="-","null",I!C67),"null")</f>
        <v/>
      </c>
      <c r="D69" s="218">
        <f>IFERROR(IF($A69="-","null",I!D67),"null")</f>
        <v/>
      </c>
      <c r="E69" s="218">
        <f>IFERROR(IF($A69="-","null",I!E67),"null")</f>
        <v/>
      </c>
      <c r="F69" s="218">
        <f>IFERROR(IF($A69="-","null",I!F67),"null")</f>
        <v/>
      </c>
      <c r="G69" s="218">
        <f>IFERROR(IF($A69="-","null",I!G67),"null")</f>
        <v/>
      </c>
      <c r="H69" s="218">
        <f>IFERROR(IF($A69="-","null",I!H67),"null")</f>
        <v/>
      </c>
      <c r="I69" s="218">
        <f>IFERROR(IF($A69="-","null",I!I67),"null")</f>
        <v/>
      </c>
      <c r="J69" s="218">
        <f>IFERROR(IF($A69="-","null",I!J67),"null")</f>
        <v/>
      </c>
      <c r="K69" s="218">
        <f>IFERROR(IF($A69="-","null",I!K67),"null")</f>
        <v/>
      </c>
      <c r="L69" s="218">
        <f>IFERROR(IF($A69="-","null",I!L67),"null")</f>
        <v/>
      </c>
      <c r="M69" s="218">
        <f>IFERROR(IF($A69="-","null",I!M67),"null")</f>
        <v/>
      </c>
      <c r="N69" s="211" t="n"/>
      <c r="O69" s="220" t="inlineStr">
        <is>
          <t>36.15</t>
        </is>
      </c>
      <c r="P69" s="502">
        <f>SUMIFS(B:B,$A:$A,$O69)</f>
        <v/>
      </c>
      <c r="Q69" s="502">
        <f>SUMIFS(C:C,$A:$A,$O69)</f>
        <v/>
      </c>
      <c r="R69" s="502">
        <f>SUMIFS(D:D,$A:$A,$O69)</f>
        <v/>
      </c>
      <c r="S69" s="502">
        <f>SUMIFS(E:E,$A:$A,$O69)</f>
        <v/>
      </c>
      <c r="T69" s="502">
        <f>SUMIFS(F:F,$A:$A,$O69)</f>
        <v/>
      </c>
      <c r="U69" s="502">
        <f>SUMIFS(G:G,$A:$A,$O69)</f>
        <v/>
      </c>
      <c r="V69" s="503">
        <f>SUMIFS(H:H,$A:$A,$O69)</f>
        <v/>
      </c>
      <c r="W69" s="502">
        <f>SUMIFS(I:I,$A:$A,$O69)</f>
        <v/>
      </c>
      <c r="X69" s="503">
        <f>SUMIFS(J:J,$A:$A,$O69)</f>
        <v/>
      </c>
      <c r="Y69" s="502">
        <f>SUMIFS(K:K,$A:$A,$O69)</f>
        <v/>
      </c>
      <c r="Z69" s="502">
        <f>SUMIFS(L:L,$A:$A,$O69)</f>
        <v/>
      </c>
      <c r="AA69" s="502">
        <f>SUMIFS(M:M,$A:$A,$O69)</f>
        <v/>
      </c>
    </row>
    <row r="70">
      <c r="A70" s="218">
        <f>IFERROR((IF(((IFERROR((FIND(".",I!A68)),0))&gt;1),(MID(I!A68,((FIND(".",I!A68))-2),5)),(MID(I!A68,((FIND(" - ",I!A68))-2),2)))),"-")</f>
        <v/>
      </c>
      <c r="B70" s="218">
        <f>IFERROR(IF($A70="-","null",I!B68),"null")</f>
        <v/>
      </c>
      <c r="C70" s="218">
        <f>IFERROR(IF($A70="-","null",I!C68),"null")</f>
        <v/>
      </c>
      <c r="D70" s="218">
        <f>IFERROR(IF($A70="-","null",I!D68),"null")</f>
        <v/>
      </c>
      <c r="E70" s="218">
        <f>IFERROR(IF($A70="-","null",I!E68),"null")</f>
        <v/>
      </c>
      <c r="F70" s="218">
        <f>IFERROR(IF($A70="-","null",I!F68),"null")</f>
        <v/>
      </c>
      <c r="G70" s="218">
        <f>IFERROR(IF($A70="-","null",I!G68),"null")</f>
        <v/>
      </c>
      <c r="H70" s="218">
        <f>IFERROR(IF($A70="-","null",I!H68),"null")</f>
        <v/>
      </c>
      <c r="I70" s="218">
        <f>IFERROR(IF($A70="-","null",I!I68),"null")</f>
        <v/>
      </c>
      <c r="J70" s="218">
        <f>IFERROR(IF($A70="-","null",I!J68),"null")</f>
        <v/>
      </c>
      <c r="K70" s="218">
        <f>IFERROR(IF($A70="-","null",I!K68),"null")</f>
        <v/>
      </c>
      <c r="L70" s="218">
        <f>IFERROR(IF($A70="-","null",I!L68),"null")</f>
        <v/>
      </c>
      <c r="M70" s="218">
        <f>IFERROR(IF($A70="-","null",I!M68),"null")</f>
        <v/>
      </c>
      <c r="N70" s="211" t="n"/>
      <c r="O70" s="219" t="inlineStr">
        <is>
          <t>36.16</t>
        </is>
      </c>
      <c r="P70" s="502">
        <f>SUMIFS(B:B,$A:$A,$O70)</f>
        <v/>
      </c>
      <c r="Q70" s="502">
        <f>SUMIFS(C:C,$A:$A,$O70)</f>
        <v/>
      </c>
      <c r="R70" s="502">
        <f>SUMIFS(D:D,$A:$A,$O70)</f>
        <v/>
      </c>
      <c r="S70" s="502">
        <f>SUMIFS(E:E,$A:$A,$O70)</f>
        <v/>
      </c>
      <c r="T70" s="502">
        <f>SUMIFS(F:F,$A:$A,$O70)</f>
        <v/>
      </c>
      <c r="U70" s="502">
        <f>SUMIFS(G:G,$A:$A,$O70)</f>
        <v/>
      </c>
      <c r="V70" s="503">
        <f>SUMIFS(H:H,$A:$A,$O70)</f>
        <v/>
      </c>
      <c r="W70" s="502">
        <f>SUMIFS(I:I,$A:$A,$O70)</f>
        <v/>
      </c>
      <c r="X70" s="503">
        <f>SUMIFS(J:J,$A:$A,$O70)</f>
        <v/>
      </c>
      <c r="Y70" s="502">
        <f>SUMIFS(K:K,$A:$A,$O70)</f>
        <v/>
      </c>
      <c r="Z70" s="502">
        <f>SUMIFS(L:L,$A:$A,$O70)</f>
        <v/>
      </c>
      <c r="AA70" s="502">
        <f>SUMIFS(M:M,$A:$A,$O70)</f>
        <v/>
      </c>
    </row>
    <row r="71">
      <c r="A71" s="218">
        <f>IFERROR((IF(((IFERROR((FIND(".",I!A69)),0))&gt;1),(MID(I!A69,((FIND(".",I!A69))-2),5)),(MID(I!A69,((FIND(" - ",I!A69))-2),2)))),"-")</f>
        <v/>
      </c>
      <c r="B71" s="218">
        <f>IFERROR(IF($A71="-","null",I!B69),"null")</f>
        <v/>
      </c>
      <c r="C71" s="218">
        <f>IFERROR(IF($A71="-","null",I!C69),"null")</f>
        <v/>
      </c>
      <c r="D71" s="218">
        <f>IFERROR(IF($A71="-","null",I!D69),"null")</f>
        <v/>
      </c>
      <c r="E71" s="218">
        <f>IFERROR(IF($A71="-","null",I!E69),"null")</f>
        <v/>
      </c>
      <c r="F71" s="218">
        <f>IFERROR(IF($A71="-","null",I!F69),"null")</f>
        <v/>
      </c>
      <c r="G71" s="218">
        <f>IFERROR(IF($A71="-","null",I!G69),"null")</f>
        <v/>
      </c>
      <c r="H71" s="218">
        <f>IFERROR(IF($A71="-","null",I!H69),"null")</f>
        <v/>
      </c>
      <c r="I71" s="218">
        <f>IFERROR(IF($A71="-","null",I!I69),"null")</f>
        <v/>
      </c>
      <c r="J71" s="218">
        <f>IFERROR(IF($A71="-","null",I!J69),"null")</f>
        <v/>
      </c>
      <c r="K71" s="218">
        <f>IFERROR(IF($A71="-","null",I!K69),"null")</f>
        <v/>
      </c>
      <c r="L71" s="218">
        <f>IFERROR(IF($A71="-","null",I!L69),"null")</f>
        <v/>
      </c>
      <c r="M71" s="218">
        <f>IFERROR(IF($A71="-","null",I!M69),"null")</f>
        <v/>
      </c>
      <c r="N71" s="211" t="n"/>
      <c r="O71" s="220" t="inlineStr">
        <is>
          <t>36.17</t>
        </is>
      </c>
      <c r="P71" s="502">
        <f>SUMIFS(B:B,$A:$A,$O71)</f>
        <v/>
      </c>
      <c r="Q71" s="502">
        <f>SUMIFS(C:C,$A:$A,$O71)</f>
        <v/>
      </c>
      <c r="R71" s="502">
        <f>SUMIFS(D:D,$A:$A,$O71)</f>
        <v/>
      </c>
      <c r="S71" s="502">
        <f>SUMIFS(E:E,$A:$A,$O71)</f>
        <v/>
      </c>
      <c r="T71" s="502">
        <f>SUMIFS(F:F,$A:$A,$O71)</f>
        <v/>
      </c>
      <c r="U71" s="502">
        <f>SUMIFS(G:G,$A:$A,$O71)</f>
        <v/>
      </c>
      <c r="V71" s="503">
        <f>SUMIFS(H:H,$A:$A,$O71)</f>
        <v/>
      </c>
      <c r="W71" s="502">
        <f>SUMIFS(I:I,$A:$A,$O71)</f>
        <v/>
      </c>
      <c r="X71" s="503">
        <f>SUMIFS(J:J,$A:$A,$O71)</f>
        <v/>
      </c>
      <c r="Y71" s="502">
        <f>SUMIFS(K:K,$A:$A,$O71)</f>
        <v/>
      </c>
      <c r="Z71" s="502">
        <f>SUMIFS(L:L,$A:$A,$O71)</f>
        <v/>
      </c>
      <c r="AA71" s="502">
        <f>SUMIFS(M:M,$A:$A,$O71)</f>
        <v/>
      </c>
    </row>
    <row r="72">
      <c r="A72" s="218">
        <f>IFERROR((IF(((IFERROR((FIND(".",I!A70)),0))&gt;1),(MID(I!A70,((FIND(".",I!A70))-2),5)),(MID(I!A70,((FIND(" - ",I!A70))-2),2)))),"-")</f>
        <v/>
      </c>
      <c r="B72" s="218">
        <f>IFERROR(IF($A72="-","null",I!B70),"null")</f>
        <v/>
      </c>
      <c r="C72" s="218">
        <f>IFERROR(IF($A72="-","null",I!C70),"null")</f>
        <v/>
      </c>
      <c r="D72" s="218">
        <f>IFERROR(IF($A72="-","null",I!D70),"null")</f>
        <v/>
      </c>
      <c r="E72" s="218">
        <f>IFERROR(IF($A72="-","null",I!E70),"null")</f>
        <v/>
      </c>
      <c r="F72" s="218">
        <f>IFERROR(IF($A72="-","null",I!F70),"null")</f>
        <v/>
      </c>
      <c r="G72" s="218">
        <f>IFERROR(IF($A72="-","null",I!G70),"null")</f>
        <v/>
      </c>
      <c r="H72" s="218">
        <f>IFERROR(IF($A72="-","null",I!H70),"null")</f>
        <v/>
      </c>
      <c r="I72" s="218">
        <f>IFERROR(IF($A72="-","null",I!I70),"null")</f>
        <v/>
      </c>
      <c r="J72" s="218">
        <f>IFERROR(IF($A72="-","null",I!J70),"null")</f>
        <v/>
      </c>
      <c r="K72" s="218">
        <f>IFERROR(IF($A72="-","null",I!K70),"null")</f>
        <v/>
      </c>
      <c r="L72" s="218">
        <f>IFERROR(IF($A72="-","null",I!L70),"null")</f>
        <v/>
      </c>
      <c r="M72" s="218">
        <f>IFERROR(IF($A72="-","null",I!M70),"null")</f>
        <v/>
      </c>
      <c r="N72" s="211" t="n"/>
      <c r="O72" s="219" t="inlineStr">
        <is>
          <t>37.01</t>
        </is>
      </c>
      <c r="P72" s="502">
        <f>SUMIFS(B:B,$A:$A,$O72)</f>
        <v/>
      </c>
      <c r="Q72" s="502">
        <f>SUMIFS(C:C,$A:$A,$O72)</f>
        <v/>
      </c>
      <c r="R72" s="502">
        <f>SUMIFS(D:D,$A:$A,$O72)</f>
        <v/>
      </c>
      <c r="S72" s="502">
        <f>SUMIFS(E:E,$A:$A,$O72)</f>
        <v/>
      </c>
      <c r="T72" s="502">
        <f>SUMIFS(F:F,$A:$A,$O72)</f>
        <v/>
      </c>
      <c r="U72" s="502">
        <f>SUMIFS(G:G,$A:$A,$O72)</f>
        <v/>
      </c>
      <c r="V72" s="503">
        <f>SUMIFS(H:H,$A:$A,$O72)</f>
        <v/>
      </c>
      <c r="W72" s="502">
        <f>SUMIFS(I:I,$A:$A,$O72)</f>
        <v/>
      </c>
      <c r="X72" s="503">
        <f>SUMIFS(J:J,$A:$A,$O72)</f>
        <v/>
      </c>
      <c r="Y72" s="502">
        <f>SUMIFS(K:K,$A:$A,$O72)</f>
        <v/>
      </c>
      <c r="Z72" s="502">
        <f>SUMIFS(L:L,$A:$A,$O72)</f>
        <v/>
      </c>
      <c r="AA72" s="502">
        <f>SUMIFS(M:M,$A:$A,$O72)</f>
        <v/>
      </c>
    </row>
    <row r="73">
      <c r="A73" s="218">
        <f>IFERROR((IF(((IFERROR((FIND(".",I!A71)),0))&gt;1),(MID(I!A71,((FIND(".",I!A71))-2),5)),(MID(I!A71,((FIND(" - ",I!A71))-2),2)))),"-")</f>
        <v/>
      </c>
      <c r="B73" s="218">
        <f>IFERROR(IF($A73="-","null",I!B71),"null")</f>
        <v/>
      </c>
      <c r="C73" s="218">
        <f>IFERROR(IF($A73="-","null",I!C71),"null")</f>
        <v/>
      </c>
      <c r="D73" s="218">
        <f>IFERROR(IF($A73="-","null",I!D71),"null")</f>
        <v/>
      </c>
      <c r="E73" s="218">
        <f>IFERROR(IF($A73="-","null",I!E71),"null")</f>
        <v/>
      </c>
      <c r="F73" s="218">
        <f>IFERROR(IF($A73="-","null",I!F71),"null")</f>
        <v/>
      </c>
      <c r="G73" s="218">
        <f>IFERROR(IF($A73="-","null",I!G71),"null")</f>
        <v/>
      </c>
      <c r="H73" s="218">
        <f>IFERROR(IF($A73="-","null",I!H71),"null")</f>
        <v/>
      </c>
      <c r="I73" s="218">
        <f>IFERROR(IF($A73="-","null",I!I71),"null")</f>
        <v/>
      </c>
      <c r="J73" s="218">
        <f>IFERROR(IF($A73="-","null",I!J71),"null")</f>
        <v/>
      </c>
      <c r="K73" s="218">
        <f>IFERROR(IF($A73="-","null",I!K71),"null")</f>
        <v/>
      </c>
      <c r="L73" s="218">
        <f>IFERROR(IF($A73="-","null",I!L71),"null")</f>
        <v/>
      </c>
      <c r="M73" s="218">
        <f>IFERROR(IF($A73="-","null",I!M71),"null")</f>
        <v/>
      </c>
      <c r="N73" s="211" t="n"/>
      <c r="O73" s="220" t="inlineStr">
        <is>
          <t>37.02</t>
        </is>
      </c>
      <c r="P73" s="502">
        <f>SUMIFS(B:B,$A:$A,$O73)</f>
        <v/>
      </c>
      <c r="Q73" s="502">
        <f>SUMIFS(C:C,$A:$A,$O73)</f>
        <v/>
      </c>
      <c r="R73" s="502">
        <f>SUMIFS(D:D,$A:$A,$O73)</f>
        <v/>
      </c>
      <c r="S73" s="502">
        <f>SUMIFS(E:E,$A:$A,$O73)</f>
        <v/>
      </c>
      <c r="T73" s="502">
        <f>SUMIFS(F:F,$A:$A,$O73)</f>
        <v/>
      </c>
      <c r="U73" s="502">
        <f>SUMIFS(G:G,$A:$A,$O73)</f>
        <v/>
      </c>
      <c r="V73" s="503">
        <f>SUMIFS(H:H,$A:$A,$O73)</f>
        <v/>
      </c>
      <c r="W73" s="502">
        <f>SUMIFS(I:I,$A:$A,$O73)</f>
        <v/>
      </c>
      <c r="X73" s="503">
        <f>SUMIFS(J:J,$A:$A,$O73)</f>
        <v/>
      </c>
      <c r="Y73" s="502">
        <f>SUMIFS(K:K,$A:$A,$O73)</f>
        <v/>
      </c>
      <c r="Z73" s="502">
        <f>SUMIFS(L:L,$A:$A,$O73)</f>
        <v/>
      </c>
      <c r="AA73" s="502">
        <f>SUMIFS(M:M,$A:$A,$O73)</f>
        <v/>
      </c>
    </row>
    <row r="74">
      <c r="A74" s="218">
        <f>IFERROR((IF(((IFERROR((FIND(".",I!A72)),0))&gt;1),(MID(I!A72,((FIND(".",I!A72))-2),5)),(MID(I!A72,((FIND(" - ",I!A72))-2),2)))),"-")</f>
        <v/>
      </c>
      <c r="B74" s="218">
        <f>IFERROR(IF($A74="-","null",I!B72),"null")</f>
        <v/>
      </c>
      <c r="C74" s="218">
        <f>IFERROR(IF($A74="-","null",I!C72),"null")</f>
        <v/>
      </c>
      <c r="D74" s="218">
        <f>IFERROR(IF($A74="-","null",I!D72),"null")</f>
        <v/>
      </c>
      <c r="E74" s="218">
        <f>IFERROR(IF($A74="-","null",I!E72),"null")</f>
        <v/>
      </c>
      <c r="F74" s="218">
        <f>IFERROR(IF($A74="-","null",I!F72),"null")</f>
        <v/>
      </c>
      <c r="G74" s="218">
        <f>IFERROR(IF($A74="-","null",I!G72),"null")</f>
        <v/>
      </c>
      <c r="H74" s="218">
        <f>IFERROR(IF($A74="-","null",I!H72),"null")</f>
        <v/>
      </c>
      <c r="I74" s="218">
        <f>IFERROR(IF($A74="-","null",I!I72),"null")</f>
        <v/>
      </c>
      <c r="J74" s="218">
        <f>IFERROR(IF($A74="-","null",I!J72),"null")</f>
        <v/>
      </c>
      <c r="K74" s="218">
        <f>IFERROR(IF($A74="-","null",I!K72),"null")</f>
        <v/>
      </c>
      <c r="L74" s="218">
        <f>IFERROR(IF($A74="-","null",I!L72),"null")</f>
        <v/>
      </c>
      <c r="M74" s="218">
        <f>IFERROR(IF($A74="-","null",I!M72),"null")</f>
        <v/>
      </c>
      <c r="N74" s="211" t="n"/>
      <c r="O74" s="219" t="inlineStr">
        <is>
          <t>37.03</t>
        </is>
      </c>
      <c r="P74" s="502">
        <f>SUMIFS(B:B,$A:$A,$O74)</f>
        <v/>
      </c>
      <c r="Q74" s="502">
        <f>SUMIFS(C:C,$A:$A,$O74)</f>
        <v/>
      </c>
      <c r="R74" s="502">
        <f>SUMIFS(D:D,$A:$A,$O74)</f>
        <v/>
      </c>
      <c r="S74" s="502">
        <f>SUMIFS(E:E,$A:$A,$O74)</f>
        <v/>
      </c>
      <c r="T74" s="502">
        <f>SUMIFS(F:F,$A:$A,$O74)</f>
        <v/>
      </c>
      <c r="U74" s="502">
        <f>SUMIFS(G:G,$A:$A,$O74)</f>
        <v/>
      </c>
      <c r="V74" s="503">
        <f>SUMIFS(H:H,$A:$A,$O74)</f>
        <v/>
      </c>
      <c r="W74" s="502">
        <f>SUMIFS(I:I,$A:$A,$O74)</f>
        <v/>
      </c>
      <c r="X74" s="503">
        <f>SUMIFS(J:J,$A:$A,$O74)</f>
        <v/>
      </c>
      <c r="Y74" s="502">
        <f>SUMIFS(K:K,$A:$A,$O74)</f>
        <v/>
      </c>
      <c r="Z74" s="502">
        <f>SUMIFS(L:L,$A:$A,$O74)</f>
        <v/>
      </c>
      <c r="AA74" s="502">
        <f>SUMIFS(M:M,$A:$A,$O74)</f>
        <v/>
      </c>
    </row>
    <row r="75">
      <c r="A75" s="218">
        <f>IFERROR((IF(((IFERROR((FIND(".",I!A73)),0))&gt;1),(MID(I!A73,((FIND(".",I!A73))-2),5)),(MID(I!A73,((FIND(" - ",I!A73))-2),2)))),"-")</f>
        <v/>
      </c>
      <c r="B75" s="218">
        <f>IFERROR(IF($A75="-","null",I!B73),"null")</f>
        <v/>
      </c>
      <c r="C75" s="218">
        <f>IFERROR(IF($A75="-","null",I!C73),"null")</f>
        <v/>
      </c>
      <c r="D75" s="218">
        <f>IFERROR(IF($A75="-","null",I!D73),"null")</f>
        <v/>
      </c>
      <c r="E75" s="218">
        <f>IFERROR(IF($A75="-","null",I!E73),"null")</f>
        <v/>
      </c>
      <c r="F75" s="218">
        <f>IFERROR(IF($A75="-","null",I!F73),"null")</f>
        <v/>
      </c>
      <c r="G75" s="218">
        <f>IFERROR(IF($A75="-","null",I!G73),"null")</f>
        <v/>
      </c>
      <c r="H75" s="218">
        <f>IFERROR(IF($A75="-","null",I!H73),"null")</f>
        <v/>
      </c>
      <c r="I75" s="218">
        <f>IFERROR(IF($A75="-","null",I!I73),"null")</f>
        <v/>
      </c>
      <c r="J75" s="218">
        <f>IFERROR(IF($A75="-","null",I!J73),"null")</f>
        <v/>
      </c>
      <c r="K75" s="218">
        <f>IFERROR(IF($A75="-","null",I!K73),"null")</f>
        <v/>
      </c>
      <c r="L75" s="218">
        <f>IFERROR(IF($A75="-","null",I!L73),"null")</f>
        <v/>
      </c>
      <c r="M75" s="218">
        <f>IFERROR(IF($A75="-","null",I!M73),"null")</f>
        <v/>
      </c>
      <c r="N75" s="211" t="n"/>
      <c r="O75" s="220" t="inlineStr">
        <is>
          <t>37.04</t>
        </is>
      </c>
      <c r="P75" s="502">
        <f>SUMIFS(B:B,$A:$A,$O75)</f>
        <v/>
      </c>
      <c r="Q75" s="502">
        <f>SUMIFS(C:C,$A:$A,$O75)</f>
        <v/>
      </c>
      <c r="R75" s="502">
        <f>SUMIFS(D:D,$A:$A,$O75)</f>
        <v/>
      </c>
      <c r="S75" s="502">
        <f>SUMIFS(E:E,$A:$A,$O75)</f>
        <v/>
      </c>
      <c r="T75" s="502">
        <f>SUMIFS(F:F,$A:$A,$O75)</f>
        <v/>
      </c>
      <c r="U75" s="502">
        <f>SUMIFS(G:G,$A:$A,$O75)</f>
        <v/>
      </c>
      <c r="V75" s="503">
        <f>SUMIFS(H:H,$A:$A,$O75)</f>
        <v/>
      </c>
      <c r="W75" s="502">
        <f>SUMIFS(I:I,$A:$A,$O75)</f>
        <v/>
      </c>
      <c r="X75" s="503">
        <f>SUMIFS(J:J,$A:$A,$O75)</f>
        <v/>
      </c>
      <c r="Y75" s="502">
        <f>SUMIFS(K:K,$A:$A,$O75)</f>
        <v/>
      </c>
      <c r="Z75" s="502">
        <f>SUMIFS(L:L,$A:$A,$O75)</f>
        <v/>
      </c>
      <c r="AA75" s="502">
        <f>SUMIFS(M:M,$A:$A,$O75)</f>
        <v/>
      </c>
    </row>
    <row r="76">
      <c r="A76" s="218">
        <f>IFERROR((IF(((IFERROR((FIND(".",I!A74)),0))&gt;1),(MID(I!A74,((FIND(".",I!A74))-2),5)),(MID(I!A74,((FIND(" - ",I!A74))-2),2)))),"-")</f>
        <v/>
      </c>
      <c r="B76" s="218">
        <f>IFERROR(IF($A76="-","null",I!B74),"null")</f>
        <v/>
      </c>
      <c r="C76" s="218">
        <f>IFERROR(IF($A76="-","null",I!C74),"null")</f>
        <v/>
      </c>
      <c r="D76" s="218">
        <f>IFERROR(IF($A76="-","null",I!D74),"null")</f>
        <v/>
      </c>
      <c r="E76" s="218">
        <f>IFERROR(IF($A76="-","null",I!E74),"null")</f>
        <v/>
      </c>
      <c r="F76" s="218">
        <f>IFERROR(IF($A76="-","null",I!F74),"null")</f>
        <v/>
      </c>
      <c r="G76" s="218">
        <f>IFERROR(IF($A76="-","null",I!G74),"null")</f>
        <v/>
      </c>
      <c r="H76" s="218">
        <f>IFERROR(IF($A76="-","null",I!H74),"null")</f>
        <v/>
      </c>
      <c r="I76" s="218">
        <f>IFERROR(IF($A76="-","null",I!I74),"null")</f>
        <v/>
      </c>
      <c r="J76" s="218">
        <f>IFERROR(IF($A76="-","null",I!J74),"null")</f>
        <v/>
      </c>
      <c r="K76" s="218">
        <f>IFERROR(IF($A76="-","null",I!K74),"null")</f>
        <v/>
      </c>
      <c r="L76" s="218">
        <f>IFERROR(IF($A76="-","null",I!L74),"null")</f>
        <v/>
      </c>
      <c r="M76" s="218">
        <f>IFERROR(IF($A76="-","null",I!M74),"null")</f>
        <v/>
      </c>
      <c r="N76" s="211" t="n"/>
      <c r="O76" s="219" t="inlineStr">
        <is>
          <t>37.05</t>
        </is>
      </c>
      <c r="P76" s="502">
        <f>SUMIFS(B:B,$A:$A,$O76)</f>
        <v/>
      </c>
      <c r="Q76" s="502">
        <f>SUMIFS(C:C,$A:$A,$O76)</f>
        <v/>
      </c>
      <c r="R76" s="502">
        <f>SUMIFS(D:D,$A:$A,$O76)</f>
        <v/>
      </c>
      <c r="S76" s="502">
        <f>SUMIFS(E:E,$A:$A,$O76)</f>
        <v/>
      </c>
      <c r="T76" s="502">
        <f>SUMIFS(F:F,$A:$A,$O76)</f>
        <v/>
      </c>
      <c r="U76" s="502">
        <f>SUMIFS(G:G,$A:$A,$O76)</f>
        <v/>
      </c>
      <c r="V76" s="503">
        <f>SUMIFS(H:H,$A:$A,$O76)</f>
        <v/>
      </c>
      <c r="W76" s="502">
        <f>SUMIFS(I:I,$A:$A,$O76)</f>
        <v/>
      </c>
      <c r="X76" s="503">
        <f>SUMIFS(J:J,$A:$A,$O76)</f>
        <v/>
      </c>
      <c r="Y76" s="502">
        <f>SUMIFS(K:K,$A:$A,$O76)</f>
        <v/>
      </c>
      <c r="Z76" s="502">
        <f>SUMIFS(L:L,$A:$A,$O76)</f>
        <v/>
      </c>
      <c r="AA76" s="502">
        <f>SUMIFS(M:M,$A:$A,$O76)</f>
        <v/>
      </c>
    </row>
    <row r="77">
      <c r="A77" s="218">
        <f>IFERROR((IF(((IFERROR((FIND(".",I!A75)),0))&gt;1),(MID(I!A75,((FIND(".",I!A75))-2),5)),(MID(I!A75,((FIND(" - ",I!A75))-2),2)))),"-")</f>
        <v/>
      </c>
      <c r="B77" s="218">
        <f>IFERROR(IF($A77="-","null",I!B75),"null")</f>
        <v/>
      </c>
      <c r="C77" s="218">
        <f>IFERROR(IF($A77="-","null",I!C75),"null")</f>
        <v/>
      </c>
      <c r="D77" s="218">
        <f>IFERROR(IF($A77="-","null",I!D75),"null")</f>
        <v/>
      </c>
      <c r="E77" s="218">
        <f>IFERROR(IF($A77="-","null",I!E75),"null")</f>
        <v/>
      </c>
      <c r="F77" s="218">
        <f>IFERROR(IF($A77="-","null",I!F75),"null")</f>
        <v/>
      </c>
      <c r="G77" s="218">
        <f>IFERROR(IF($A77="-","null",I!G75),"null")</f>
        <v/>
      </c>
      <c r="H77" s="218">
        <f>IFERROR(IF($A77="-","null",I!H75),"null")</f>
        <v/>
      </c>
      <c r="I77" s="218">
        <f>IFERROR(IF($A77="-","null",I!I75),"null")</f>
        <v/>
      </c>
      <c r="J77" s="218">
        <f>IFERROR(IF($A77="-","null",I!J75),"null")</f>
        <v/>
      </c>
      <c r="K77" s="218">
        <f>IFERROR(IF($A77="-","null",I!K75),"null")</f>
        <v/>
      </c>
      <c r="L77" s="218">
        <f>IFERROR(IF($A77="-","null",I!L75),"null")</f>
        <v/>
      </c>
      <c r="M77" s="218">
        <f>IFERROR(IF($A77="-","null",I!M75),"null")</f>
        <v/>
      </c>
      <c r="N77" s="211" t="n"/>
      <c r="O77" s="220" t="inlineStr">
        <is>
          <t>37.06</t>
        </is>
      </c>
      <c r="P77" s="502">
        <f>SUMIFS(B:B,$A:$A,$O77)</f>
        <v/>
      </c>
      <c r="Q77" s="502">
        <f>SUMIFS(C:C,$A:$A,$O77)</f>
        <v/>
      </c>
      <c r="R77" s="502">
        <f>SUMIFS(D:D,$A:$A,$O77)</f>
        <v/>
      </c>
      <c r="S77" s="502">
        <f>SUMIFS(E:E,$A:$A,$O77)</f>
        <v/>
      </c>
      <c r="T77" s="502">
        <f>SUMIFS(F:F,$A:$A,$O77)</f>
        <v/>
      </c>
      <c r="U77" s="502">
        <f>SUMIFS(G:G,$A:$A,$O77)</f>
        <v/>
      </c>
      <c r="V77" s="503">
        <f>SUMIFS(H:H,$A:$A,$O77)</f>
        <v/>
      </c>
      <c r="W77" s="502">
        <f>SUMIFS(I:I,$A:$A,$O77)</f>
        <v/>
      </c>
      <c r="X77" s="503">
        <f>SUMIFS(J:J,$A:$A,$O77)</f>
        <v/>
      </c>
      <c r="Y77" s="502">
        <f>SUMIFS(K:K,$A:$A,$O77)</f>
        <v/>
      </c>
      <c r="Z77" s="502">
        <f>SUMIFS(L:L,$A:$A,$O77)</f>
        <v/>
      </c>
      <c r="AA77" s="502">
        <f>SUMIFS(M:M,$A:$A,$O77)</f>
        <v/>
      </c>
    </row>
    <row r="78">
      <c r="A78" s="218">
        <f>IFERROR((IF(((IFERROR((FIND(".",I!A76)),0))&gt;1),(MID(I!A76,((FIND(".",I!A76))-2),5)),(MID(I!A76,((FIND(" - ",I!A76))-2),2)))),"-")</f>
        <v/>
      </c>
      <c r="B78" s="218">
        <f>IFERROR(IF($A78="-","null",I!B76),"null")</f>
        <v/>
      </c>
      <c r="C78" s="218">
        <f>IFERROR(IF($A78="-","null",I!C76),"null")</f>
        <v/>
      </c>
      <c r="D78" s="218">
        <f>IFERROR(IF($A78="-","null",I!D76),"null")</f>
        <v/>
      </c>
      <c r="E78" s="218">
        <f>IFERROR(IF($A78="-","null",I!E76),"null")</f>
        <v/>
      </c>
      <c r="F78" s="218">
        <f>IFERROR(IF($A78="-","null",I!F76),"null")</f>
        <v/>
      </c>
      <c r="G78" s="218">
        <f>IFERROR(IF($A78="-","null",I!G76),"null")</f>
        <v/>
      </c>
      <c r="H78" s="218">
        <f>IFERROR(IF($A78="-","null",I!H76),"null")</f>
        <v/>
      </c>
      <c r="I78" s="218">
        <f>IFERROR(IF($A78="-","null",I!I76),"null")</f>
        <v/>
      </c>
      <c r="J78" s="218">
        <f>IFERROR(IF($A78="-","null",I!J76),"null")</f>
        <v/>
      </c>
      <c r="K78" s="218">
        <f>IFERROR(IF($A78="-","null",I!K76),"null")</f>
        <v/>
      </c>
      <c r="L78" s="218">
        <f>IFERROR(IF($A78="-","null",I!L76),"null")</f>
        <v/>
      </c>
      <c r="M78" s="218">
        <f>IFERROR(IF($A78="-","null",I!M76),"null")</f>
        <v/>
      </c>
      <c r="N78" s="211" t="n"/>
      <c r="O78" s="219" t="inlineStr">
        <is>
          <t>37.07</t>
        </is>
      </c>
      <c r="P78" s="502">
        <f>SUMIFS(B:B,$A:$A,$O78)</f>
        <v/>
      </c>
      <c r="Q78" s="502">
        <f>SUMIFS(C:C,$A:$A,$O78)</f>
        <v/>
      </c>
      <c r="R78" s="502">
        <f>SUMIFS(D:D,$A:$A,$O78)</f>
        <v/>
      </c>
      <c r="S78" s="502">
        <f>SUMIFS(E:E,$A:$A,$O78)</f>
        <v/>
      </c>
      <c r="T78" s="502">
        <f>SUMIFS(F:F,$A:$A,$O78)</f>
        <v/>
      </c>
      <c r="U78" s="502">
        <f>SUMIFS(G:G,$A:$A,$O78)</f>
        <v/>
      </c>
      <c r="V78" s="503">
        <f>SUMIFS(H:H,$A:$A,$O78)</f>
        <v/>
      </c>
      <c r="W78" s="502">
        <f>SUMIFS(I:I,$A:$A,$O78)</f>
        <v/>
      </c>
      <c r="X78" s="503">
        <f>SUMIFS(J:J,$A:$A,$O78)</f>
        <v/>
      </c>
      <c r="Y78" s="502">
        <f>SUMIFS(K:K,$A:$A,$O78)</f>
        <v/>
      </c>
      <c r="Z78" s="502">
        <f>SUMIFS(L:L,$A:$A,$O78)</f>
        <v/>
      </c>
      <c r="AA78" s="502">
        <f>SUMIFS(M:M,$A:$A,$O78)</f>
        <v/>
      </c>
    </row>
    <row r="79">
      <c r="A79" s="218">
        <f>IFERROR((IF(((IFERROR((FIND(".",I!A77)),0))&gt;1),(MID(I!A77,((FIND(".",I!A77))-2),5)),(MID(I!A77,((FIND(" - ",I!A77))-2),2)))),"-")</f>
        <v/>
      </c>
      <c r="B79" s="218">
        <f>IFERROR(IF($A79="-","null",I!B77),"null")</f>
        <v/>
      </c>
      <c r="C79" s="218">
        <f>IFERROR(IF($A79="-","null",I!C77),"null")</f>
        <v/>
      </c>
      <c r="D79" s="218">
        <f>IFERROR(IF($A79="-","null",I!D77),"null")</f>
        <v/>
      </c>
      <c r="E79" s="218">
        <f>IFERROR(IF($A79="-","null",I!E77),"null")</f>
        <v/>
      </c>
      <c r="F79" s="218">
        <f>IFERROR(IF($A79="-","null",I!F77),"null")</f>
        <v/>
      </c>
      <c r="G79" s="218">
        <f>IFERROR(IF($A79="-","null",I!G77),"null")</f>
        <v/>
      </c>
      <c r="H79" s="218">
        <f>IFERROR(IF($A79="-","null",I!H77),"null")</f>
        <v/>
      </c>
      <c r="I79" s="218">
        <f>IFERROR(IF($A79="-","null",I!I77),"null")</f>
        <v/>
      </c>
      <c r="J79" s="218">
        <f>IFERROR(IF($A79="-","null",I!J77),"null")</f>
        <v/>
      </c>
      <c r="K79" s="218">
        <f>IFERROR(IF($A79="-","null",I!K77),"null")</f>
        <v/>
      </c>
      <c r="L79" s="218">
        <f>IFERROR(IF($A79="-","null",I!L77),"null")</f>
        <v/>
      </c>
      <c r="M79" s="218">
        <f>IFERROR(IF($A79="-","null",I!M77),"null")</f>
        <v/>
      </c>
      <c r="N79" s="211" t="n"/>
      <c r="O79" s="220" t="inlineStr">
        <is>
          <t>38.01</t>
        </is>
      </c>
      <c r="P79" s="502">
        <f>SUMIFS(B:B,$A:$A,$O79)</f>
        <v/>
      </c>
      <c r="Q79" s="502">
        <f>SUMIFS(C:C,$A:$A,$O79)</f>
        <v/>
      </c>
      <c r="R79" s="502">
        <f>SUMIFS(D:D,$A:$A,$O79)</f>
        <v/>
      </c>
      <c r="S79" s="502">
        <f>SUMIFS(E:E,$A:$A,$O79)</f>
        <v/>
      </c>
      <c r="T79" s="502">
        <f>SUMIFS(F:F,$A:$A,$O79)</f>
        <v/>
      </c>
      <c r="U79" s="502">
        <f>SUMIFS(G:G,$A:$A,$O79)</f>
        <v/>
      </c>
      <c r="V79" s="503">
        <f>SUMIFS(H:H,$A:$A,$O79)</f>
        <v/>
      </c>
      <c r="W79" s="502">
        <f>SUMIFS(I:I,$A:$A,$O79)</f>
        <v/>
      </c>
      <c r="X79" s="503">
        <f>SUMIFS(J:J,$A:$A,$O79)</f>
        <v/>
      </c>
      <c r="Y79" s="502">
        <f>SUMIFS(K:K,$A:$A,$O79)</f>
        <v/>
      </c>
      <c r="Z79" s="502">
        <f>SUMIFS(L:L,$A:$A,$O79)</f>
        <v/>
      </c>
      <c r="AA79" s="502">
        <f>SUMIFS(M:M,$A:$A,$O79)</f>
        <v/>
      </c>
    </row>
    <row r="80">
      <c r="A80" s="218">
        <f>IFERROR((IF(((IFERROR((FIND(".",I!A78)),0))&gt;1),(MID(I!A78,((FIND(".",I!A78))-2),5)),(MID(I!A78,((FIND(" - ",I!A78))-2),2)))),"-")</f>
        <v/>
      </c>
      <c r="B80" s="218">
        <f>IFERROR(IF($A80="-","null",I!B78),"null")</f>
        <v/>
      </c>
      <c r="C80" s="218">
        <f>IFERROR(IF($A80="-","null",I!C78),"null")</f>
        <v/>
      </c>
      <c r="D80" s="218">
        <f>IFERROR(IF($A80="-","null",I!D78),"null")</f>
        <v/>
      </c>
      <c r="E80" s="218">
        <f>IFERROR(IF($A80="-","null",I!E78),"null")</f>
        <v/>
      </c>
      <c r="F80" s="218">
        <f>IFERROR(IF($A80="-","null",I!F78),"null")</f>
        <v/>
      </c>
      <c r="G80" s="218">
        <f>IFERROR(IF($A80="-","null",I!G78),"null")</f>
        <v/>
      </c>
      <c r="H80" s="218">
        <f>IFERROR(IF($A80="-","null",I!H78),"null")</f>
        <v/>
      </c>
      <c r="I80" s="218">
        <f>IFERROR(IF($A80="-","null",I!I78),"null")</f>
        <v/>
      </c>
      <c r="J80" s="218">
        <f>IFERROR(IF($A80="-","null",I!J78),"null")</f>
        <v/>
      </c>
      <c r="K80" s="218">
        <f>IFERROR(IF($A80="-","null",I!K78),"null")</f>
        <v/>
      </c>
      <c r="L80" s="218">
        <f>IFERROR(IF($A80="-","null",I!L78),"null")</f>
        <v/>
      </c>
      <c r="M80" s="218">
        <f>IFERROR(IF($A80="-","null",I!M78),"null")</f>
        <v/>
      </c>
      <c r="N80" s="211" t="n"/>
      <c r="O80" s="219" t="inlineStr">
        <is>
          <t>38.02</t>
        </is>
      </c>
      <c r="P80" s="502">
        <f>SUMIFS(B:B,$A:$A,$O80)</f>
        <v/>
      </c>
      <c r="Q80" s="502">
        <f>SUMIFS(C:C,$A:$A,$O80)</f>
        <v/>
      </c>
      <c r="R80" s="502">
        <f>SUMIFS(D:D,$A:$A,$O80)</f>
        <v/>
      </c>
      <c r="S80" s="502">
        <f>SUMIFS(E:E,$A:$A,$O80)</f>
        <v/>
      </c>
      <c r="T80" s="502">
        <f>SUMIFS(F:F,$A:$A,$O80)</f>
        <v/>
      </c>
      <c r="U80" s="502">
        <f>SUMIFS(G:G,$A:$A,$O80)</f>
        <v/>
      </c>
      <c r="V80" s="503">
        <f>SUMIFS(H:H,$A:$A,$O80)</f>
        <v/>
      </c>
      <c r="W80" s="502">
        <f>SUMIFS(I:I,$A:$A,$O80)</f>
        <v/>
      </c>
      <c r="X80" s="503">
        <f>SUMIFS(J:J,$A:$A,$O80)</f>
        <v/>
      </c>
      <c r="Y80" s="502">
        <f>SUMIFS(K:K,$A:$A,$O80)</f>
        <v/>
      </c>
      <c r="Z80" s="502">
        <f>SUMIFS(L:L,$A:$A,$O80)</f>
        <v/>
      </c>
      <c r="AA80" s="502">
        <f>SUMIFS(M:M,$A:$A,$O80)</f>
        <v/>
      </c>
    </row>
    <row r="81">
      <c r="A81" s="218">
        <f>IFERROR((IF(((IFERROR((FIND(".",I!A79)),0))&gt;1),(MID(I!A79,((FIND(".",I!A79))-2),5)),(MID(I!A79,((FIND(" - ",I!A79))-2),2)))),"-")</f>
        <v/>
      </c>
      <c r="B81" s="218">
        <f>IFERROR(IF($A81="-","null",I!B79),"null")</f>
        <v/>
      </c>
      <c r="C81" s="218">
        <f>IFERROR(IF($A81="-","null",I!C79),"null")</f>
        <v/>
      </c>
      <c r="D81" s="218">
        <f>IFERROR(IF($A81="-","null",I!D79),"null")</f>
        <v/>
      </c>
      <c r="E81" s="218">
        <f>IFERROR(IF($A81="-","null",I!E79),"null")</f>
        <v/>
      </c>
      <c r="F81" s="218">
        <f>IFERROR(IF($A81="-","null",I!F79),"null")</f>
        <v/>
      </c>
      <c r="G81" s="218">
        <f>IFERROR(IF($A81="-","null",I!G79),"null")</f>
        <v/>
      </c>
      <c r="H81" s="218">
        <f>IFERROR(IF($A81="-","null",I!H79),"null")</f>
        <v/>
      </c>
      <c r="I81" s="218">
        <f>IFERROR(IF($A81="-","null",I!I79),"null")</f>
        <v/>
      </c>
      <c r="J81" s="218">
        <f>IFERROR(IF($A81="-","null",I!J79),"null")</f>
        <v/>
      </c>
      <c r="K81" s="218">
        <f>IFERROR(IF($A81="-","null",I!K79),"null")</f>
        <v/>
      </c>
      <c r="L81" s="218">
        <f>IFERROR(IF($A81="-","null",I!L79),"null")</f>
        <v/>
      </c>
      <c r="M81" s="218">
        <f>IFERROR(IF($A81="-","null",I!M79),"null")</f>
        <v/>
      </c>
      <c r="N81" s="211" t="n"/>
      <c r="O81" s="220" t="inlineStr">
        <is>
          <t>38.03</t>
        </is>
      </c>
      <c r="P81" s="502">
        <f>SUMIFS(B:B,$A:$A,$O81)</f>
        <v/>
      </c>
      <c r="Q81" s="502">
        <f>SUMIFS(C:C,$A:$A,$O81)</f>
        <v/>
      </c>
      <c r="R81" s="502">
        <f>SUMIFS(D:D,$A:$A,$O81)</f>
        <v/>
      </c>
      <c r="S81" s="502">
        <f>SUMIFS(E:E,$A:$A,$O81)</f>
        <v/>
      </c>
      <c r="T81" s="502">
        <f>SUMIFS(F:F,$A:$A,$O81)</f>
        <v/>
      </c>
      <c r="U81" s="502">
        <f>SUMIFS(G:G,$A:$A,$O81)</f>
        <v/>
      </c>
      <c r="V81" s="503">
        <f>SUMIFS(H:H,$A:$A,$O81)</f>
        <v/>
      </c>
      <c r="W81" s="502">
        <f>SUMIFS(I:I,$A:$A,$O81)</f>
        <v/>
      </c>
      <c r="X81" s="503">
        <f>SUMIFS(J:J,$A:$A,$O81)</f>
        <v/>
      </c>
      <c r="Y81" s="502">
        <f>SUMIFS(K:K,$A:$A,$O81)</f>
        <v/>
      </c>
      <c r="Z81" s="502">
        <f>SUMIFS(L:L,$A:$A,$O81)</f>
        <v/>
      </c>
      <c r="AA81" s="502">
        <f>SUMIFS(M:M,$A:$A,$O81)</f>
        <v/>
      </c>
    </row>
    <row r="82">
      <c r="A82" s="218">
        <f>IFERROR((IF(((IFERROR((FIND(".",I!A80)),0))&gt;1),(MID(I!A80,((FIND(".",I!A80))-2),5)),(MID(I!A80,((FIND(" - ",I!A80))-2),2)))),"-")</f>
        <v/>
      </c>
      <c r="B82" s="218">
        <f>IFERROR(IF($A82="-","null",I!B80),"null")</f>
        <v/>
      </c>
      <c r="C82" s="218">
        <f>IFERROR(IF($A82="-","null",I!C80),"null")</f>
        <v/>
      </c>
      <c r="D82" s="218">
        <f>IFERROR(IF($A82="-","null",I!D80),"null")</f>
        <v/>
      </c>
      <c r="E82" s="218">
        <f>IFERROR(IF($A82="-","null",I!E80),"null")</f>
        <v/>
      </c>
      <c r="F82" s="218">
        <f>IFERROR(IF($A82="-","null",I!F80),"null")</f>
        <v/>
      </c>
      <c r="G82" s="218">
        <f>IFERROR(IF($A82="-","null",I!G80),"null")</f>
        <v/>
      </c>
      <c r="H82" s="218">
        <f>IFERROR(IF($A82="-","null",I!H80),"null")</f>
        <v/>
      </c>
      <c r="I82" s="218">
        <f>IFERROR(IF($A82="-","null",I!I80),"null")</f>
        <v/>
      </c>
      <c r="J82" s="218">
        <f>IFERROR(IF($A82="-","null",I!J80),"null")</f>
        <v/>
      </c>
      <c r="K82" s="218">
        <f>IFERROR(IF($A82="-","null",I!K80),"null")</f>
        <v/>
      </c>
      <c r="L82" s="218">
        <f>IFERROR(IF($A82="-","null",I!L80),"null")</f>
        <v/>
      </c>
      <c r="M82" s="218">
        <f>IFERROR(IF($A82="-","null",I!M80),"null")</f>
        <v/>
      </c>
      <c r="N82" s="211" t="n"/>
      <c r="O82" s="219" t="inlineStr">
        <is>
          <t>38.04</t>
        </is>
      </c>
      <c r="P82" s="502">
        <f>SUMIFS(B:B,$A:$A,$O82)</f>
        <v/>
      </c>
      <c r="Q82" s="502">
        <f>SUMIFS(C:C,$A:$A,$O82)</f>
        <v/>
      </c>
      <c r="R82" s="502">
        <f>SUMIFS(D:D,$A:$A,$O82)</f>
        <v/>
      </c>
      <c r="S82" s="502">
        <f>SUMIFS(E:E,$A:$A,$O82)</f>
        <v/>
      </c>
      <c r="T82" s="502">
        <f>SUMIFS(F:F,$A:$A,$O82)</f>
        <v/>
      </c>
      <c r="U82" s="502">
        <f>SUMIFS(G:G,$A:$A,$O82)</f>
        <v/>
      </c>
      <c r="V82" s="503">
        <f>SUMIFS(H:H,$A:$A,$O82)</f>
        <v/>
      </c>
      <c r="W82" s="502">
        <f>SUMIFS(I:I,$A:$A,$O82)</f>
        <v/>
      </c>
      <c r="X82" s="503">
        <f>SUMIFS(J:J,$A:$A,$O82)</f>
        <v/>
      </c>
      <c r="Y82" s="502">
        <f>SUMIFS(K:K,$A:$A,$O82)</f>
        <v/>
      </c>
      <c r="Z82" s="502">
        <f>SUMIFS(L:L,$A:$A,$O82)</f>
        <v/>
      </c>
      <c r="AA82" s="502">
        <f>SUMIFS(M:M,$A:$A,$O82)</f>
        <v/>
      </c>
    </row>
    <row r="83">
      <c r="A83" s="218">
        <f>IFERROR((IF(((IFERROR((FIND(".",I!A81)),0))&gt;1),(MID(I!A81,((FIND(".",I!A81))-2),5)),(MID(I!A81,((FIND(" - ",I!A81))-2),2)))),"-")</f>
        <v/>
      </c>
      <c r="B83" s="218">
        <f>IFERROR(IF($A83="-","null",I!B81),"null")</f>
        <v/>
      </c>
      <c r="C83" s="218">
        <f>IFERROR(IF($A83="-","null",I!C81),"null")</f>
        <v/>
      </c>
      <c r="D83" s="218">
        <f>IFERROR(IF($A83="-","null",I!D81),"null")</f>
        <v/>
      </c>
      <c r="E83" s="218">
        <f>IFERROR(IF($A83="-","null",I!E81),"null")</f>
        <v/>
      </c>
      <c r="F83" s="218">
        <f>IFERROR(IF($A83="-","null",I!F81),"null")</f>
        <v/>
      </c>
      <c r="G83" s="218">
        <f>IFERROR(IF($A83="-","null",I!G81),"null")</f>
        <v/>
      </c>
      <c r="H83" s="218">
        <f>IFERROR(IF($A83="-","null",I!H81),"null")</f>
        <v/>
      </c>
      <c r="I83" s="218">
        <f>IFERROR(IF($A83="-","null",I!I81),"null")</f>
        <v/>
      </c>
      <c r="J83" s="218">
        <f>IFERROR(IF($A83="-","null",I!J81),"null")</f>
        <v/>
      </c>
      <c r="K83" s="218">
        <f>IFERROR(IF($A83="-","null",I!K81),"null")</f>
        <v/>
      </c>
      <c r="L83" s="218">
        <f>IFERROR(IF($A83="-","null",I!L81),"null")</f>
        <v/>
      </c>
      <c r="M83" s="218">
        <f>IFERROR(IF($A83="-","null",I!M81),"null")</f>
        <v/>
      </c>
      <c r="N83" s="211" t="n"/>
      <c r="O83" s="220" t="inlineStr">
        <is>
          <t>38.05</t>
        </is>
      </c>
      <c r="P83" s="502">
        <f>SUMIFS(B:B,$A:$A,$O83)</f>
        <v/>
      </c>
      <c r="Q83" s="502">
        <f>SUMIFS(C:C,$A:$A,$O83)</f>
        <v/>
      </c>
      <c r="R83" s="502">
        <f>SUMIFS(D:D,$A:$A,$O83)</f>
        <v/>
      </c>
      <c r="S83" s="502">
        <f>SUMIFS(E:E,$A:$A,$O83)</f>
        <v/>
      </c>
      <c r="T83" s="502">
        <f>SUMIFS(F:F,$A:$A,$O83)</f>
        <v/>
      </c>
      <c r="U83" s="502">
        <f>SUMIFS(G:G,$A:$A,$O83)</f>
        <v/>
      </c>
      <c r="V83" s="503">
        <f>SUMIFS(H:H,$A:$A,$O83)</f>
        <v/>
      </c>
      <c r="W83" s="502">
        <f>SUMIFS(I:I,$A:$A,$O83)</f>
        <v/>
      </c>
      <c r="X83" s="503">
        <f>SUMIFS(J:J,$A:$A,$O83)</f>
        <v/>
      </c>
      <c r="Y83" s="502">
        <f>SUMIFS(K:K,$A:$A,$O83)</f>
        <v/>
      </c>
      <c r="Z83" s="502">
        <f>SUMIFS(L:L,$A:$A,$O83)</f>
        <v/>
      </c>
      <c r="AA83" s="502">
        <f>SUMIFS(M:M,$A:$A,$O83)</f>
        <v/>
      </c>
    </row>
    <row r="84">
      <c r="A84" s="218">
        <f>IFERROR((IF(((IFERROR((FIND(".",I!A82)),0))&gt;1),(MID(I!A82,((FIND(".",I!A82))-2),5)),(MID(I!A82,((FIND(" - ",I!A82))-2),2)))),"-")</f>
        <v/>
      </c>
      <c r="B84" s="218">
        <f>IFERROR(IF($A84="-","null",I!B82),"null")</f>
        <v/>
      </c>
      <c r="C84" s="218">
        <f>IFERROR(IF($A84="-","null",I!C82),"null")</f>
        <v/>
      </c>
      <c r="D84" s="218">
        <f>IFERROR(IF($A84="-","null",I!D82),"null")</f>
        <v/>
      </c>
      <c r="E84" s="218">
        <f>IFERROR(IF($A84="-","null",I!E82),"null")</f>
        <v/>
      </c>
      <c r="F84" s="218">
        <f>IFERROR(IF($A84="-","null",I!F82),"null")</f>
        <v/>
      </c>
      <c r="G84" s="218">
        <f>IFERROR(IF($A84="-","null",I!G82),"null")</f>
        <v/>
      </c>
      <c r="H84" s="218">
        <f>IFERROR(IF($A84="-","null",I!H82),"null")</f>
        <v/>
      </c>
      <c r="I84" s="218">
        <f>IFERROR(IF($A84="-","null",I!I82),"null")</f>
        <v/>
      </c>
      <c r="J84" s="218">
        <f>IFERROR(IF($A84="-","null",I!J82),"null")</f>
        <v/>
      </c>
      <c r="K84" s="218">
        <f>IFERROR(IF($A84="-","null",I!K82),"null")</f>
        <v/>
      </c>
      <c r="L84" s="218">
        <f>IFERROR(IF($A84="-","null",I!L82),"null")</f>
        <v/>
      </c>
      <c r="M84" s="218">
        <f>IFERROR(IF($A84="-","null",I!M82),"null")</f>
        <v/>
      </c>
      <c r="N84" s="211" t="n"/>
      <c r="O84" s="219" t="inlineStr">
        <is>
          <t>38.06</t>
        </is>
      </c>
      <c r="P84" s="502">
        <f>SUMIFS(B:B,$A:$A,$O84)</f>
        <v/>
      </c>
      <c r="Q84" s="502">
        <f>SUMIFS(C:C,$A:$A,$O84)</f>
        <v/>
      </c>
      <c r="R84" s="502">
        <f>SUMIFS(D:D,$A:$A,$O84)</f>
        <v/>
      </c>
      <c r="S84" s="502">
        <f>SUMIFS(E:E,$A:$A,$O84)</f>
        <v/>
      </c>
      <c r="T84" s="502">
        <f>SUMIFS(F:F,$A:$A,$O84)</f>
        <v/>
      </c>
      <c r="U84" s="502">
        <f>SUMIFS(G:G,$A:$A,$O84)</f>
        <v/>
      </c>
      <c r="V84" s="503">
        <f>SUMIFS(H:H,$A:$A,$O84)</f>
        <v/>
      </c>
      <c r="W84" s="502">
        <f>SUMIFS(I:I,$A:$A,$O84)</f>
        <v/>
      </c>
      <c r="X84" s="503">
        <f>SUMIFS(J:J,$A:$A,$O84)</f>
        <v/>
      </c>
      <c r="Y84" s="502">
        <f>SUMIFS(K:K,$A:$A,$O84)</f>
        <v/>
      </c>
      <c r="Z84" s="502">
        <f>SUMIFS(L:L,$A:$A,$O84)</f>
        <v/>
      </c>
      <c r="AA84" s="502">
        <f>SUMIFS(M:M,$A:$A,$O84)</f>
        <v/>
      </c>
    </row>
    <row r="85">
      <c r="A85" s="218">
        <f>IFERROR((IF(((IFERROR((FIND(".",I!A83)),0))&gt;1),(MID(I!A83,((FIND(".",I!A83))-2),5)),(MID(I!A83,((FIND(" - ",I!A83))-2),2)))),"-")</f>
        <v/>
      </c>
      <c r="B85" s="218">
        <f>IFERROR(IF($A85="-","null",I!B83),"null")</f>
        <v/>
      </c>
      <c r="C85" s="218">
        <f>IFERROR(IF($A85="-","null",I!C83),"null")</f>
        <v/>
      </c>
      <c r="D85" s="218">
        <f>IFERROR(IF($A85="-","null",I!D83),"null")</f>
        <v/>
      </c>
      <c r="E85" s="218">
        <f>IFERROR(IF($A85="-","null",I!E83),"null")</f>
        <v/>
      </c>
      <c r="F85" s="218">
        <f>IFERROR(IF($A85="-","null",I!F83),"null")</f>
        <v/>
      </c>
      <c r="G85" s="218">
        <f>IFERROR(IF($A85="-","null",I!G83),"null")</f>
        <v/>
      </c>
      <c r="H85" s="218">
        <f>IFERROR(IF($A85="-","null",I!H83),"null")</f>
        <v/>
      </c>
      <c r="I85" s="218">
        <f>IFERROR(IF($A85="-","null",I!I83),"null")</f>
        <v/>
      </c>
      <c r="J85" s="218">
        <f>IFERROR(IF($A85="-","null",I!J83),"null")</f>
        <v/>
      </c>
      <c r="K85" s="218">
        <f>IFERROR(IF($A85="-","null",I!K83),"null")</f>
        <v/>
      </c>
      <c r="L85" s="218">
        <f>IFERROR(IF($A85="-","null",I!L83),"null")</f>
        <v/>
      </c>
      <c r="M85" s="218">
        <f>IFERROR(IF($A85="-","null",I!M83),"null")</f>
        <v/>
      </c>
      <c r="N85" s="211" t="n"/>
      <c r="O85" s="220" t="inlineStr">
        <is>
          <t>38.07</t>
        </is>
      </c>
      <c r="P85" s="502">
        <f>SUMIFS(B:B,$A:$A,$O85)</f>
        <v/>
      </c>
      <c r="Q85" s="502">
        <f>SUMIFS(C:C,$A:$A,$O85)</f>
        <v/>
      </c>
      <c r="R85" s="502">
        <f>SUMIFS(D:D,$A:$A,$O85)</f>
        <v/>
      </c>
      <c r="S85" s="502">
        <f>SUMIFS(E:E,$A:$A,$O85)</f>
        <v/>
      </c>
      <c r="T85" s="502">
        <f>SUMIFS(F:F,$A:$A,$O85)</f>
        <v/>
      </c>
      <c r="U85" s="502">
        <f>SUMIFS(G:G,$A:$A,$O85)</f>
        <v/>
      </c>
      <c r="V85" s="503">
        <f>SUMIFS(H:H,$A:$A,$O85)</f>
        <v/>
      </c>
      <c r="W85" s="502">
        <f>SUMIFS(I:I,$A:$A,$O85)</f>
        <v/>
      </c>
      <c r="X85" s="503">
        <f>SUMIFS(J:J,$A:$A,$O85)</f>
        <v/>
      </c>
      <c r="Y85" s="502">
        <f>SUMIFS(K:K,$A:$A,$O85)</f>
        <v/>
      </c>
      <c r="Z85" s="502">
        <f>SUMIFS(L:L,$A:$A,$O85)</f>
        <v/>
      </c>
      <c r="AA85" s="502">
        <f>SUMIFS(M:M,$A:$A,$O85)</f>
        <v/>
      </c>
    </row>
    <row r="86">
      <c r="A86" s="218">
        <f>IFERROR((IF(((IFERROR((FIND(".",I!A84)),0))&gt;1),(MID(I!A84,((FIND(".",I!A84))-2),5)),(MID(I!A84,((FIND(" - ",I!A84))-2),2)))),"-")</f>
        <v/>
      </c>
      <c r="B86" s="218">
        <f>IFERROR(IF($A86="-","null",I!B84),"null")</f>
        <v/>
      </c>
      <c r="C86" s="218">
        <f>IFERROR(IF($A86="-","null",I!C84),"null")</f>
        <v/>
      </c>
      <c r="D86" s="218">
        <f>IFERROR(IF($A86="-","null",I!D84),"null")</f>
        <v/>
      </c>
      <c r="E86" s="218">
        <f>IFERROR(IF($A86="-","null",I!E84),"null")</f>
        <v/>
      </c>
      <c r="F86" s="218">
        <f>IFERROR(IF($A86="-","null",I!F84),"null")</f>
        <v/>
      </c>
      <c r="G86" s="218">
        <f>IFERROR(IF($A86="-","null",I!G84),"null")</f>
        <v/>
      </c>
      <c r="H86" s="218">
        <f>IFERROR(IF($A86="-","null",I!H84),"null")</f>
        <v/>
      </c>
      <c r="I86" s="218">
        <f>IFERROR(IF($A86="-","null",I!I84),"null")</f>
        <v/>
      </c>
      <c r="J86" s="218">
        <f>IFERROR(IF($A86="-","null",I!J84),"null")</f>
        <v/>
      </c>
      <c r="K86" s="218">
        <f>IFERROR(IF($A86="-","null",I!K84),"null")</f>
        <v/>
      </c>
      <c r="L86" s="218">
        <f>IFERROR(IF($A86="-","null",I!L84),"null")</f>
        <v/>
      </c>
      <c r="M86" s="218">
        <f>IFERROR(IF($A86="-","null",I!M84),"null")</f>
        <v/>
      </c>
      <c r="N86" s="211" t="n"/>
      <c r="O86" s="219" t="inlineStr">
        <is>
          <t>38.08</t>
        </is>
      </c>
      <c r="P86" s="502">
        <f>SUMIFS(B:B,$A:$A,$O86)</f>
        <v/>
      </c>
      <c r="Q86" s="502">
        <f>SUMIFS(C:C,$A:$A,$O86)</f>
        <v/>
      </c>
      <c r="R86" s="502">
        <f>SUMIFS(D:D,$A:$A,$O86)</f>
        <v/>
      </c>
      <c r="S86" s="502">
        <f>SUMIFS(E:E,$A:$A,$O86)</f>
        <v/>
      </c>
      <c r="T86" s="502">
        <f>SUMIFS(F:F,$A:$A,$O86)</f>
        <v/>
      </c>
      <c r="U86" s="502">
        <f>SUMIFS(G:G,$A:$A,$O86)</f>
        <v/>
      </c>
      <c r="V86" s="503">
        <f>SUMIFS(H:H,$A:$A,$O86)</f>
        <v/>
      </c>
      <c r="W86" s="502">
        <f>SUMIFS(I:I,$A:$A,$O86)</f>
        <v/>
      </c>
      <c r="X86" s="503">
        <f>SUMIFS(J:J,$A:$A,$O86)</f>
        <v/>
      </c>
      <c r="Y86" s="502">
        <f>SUMIFS(K:K,$A:$A,$O86)</f>
        <v/>
      </c>
      <c r="Z86" s="502">
        <f>SUMIFS(L:L,$A:$A,$O86)</f>
        <v/>
      </c>
      <c r="AA86" s="502">
        <f>SUMIFS(M:M,$A:$A,$O86)</f>
        <v/>
      </c>
    </row>
    <row r="87">
      <c r="A87" s="218">
        <f>IFERROR((IF(((IFERROR((FIND(".",I!A85)),0))&gt;1),(MID(I!A85,((FIND(".",I!A85))-2),5)),(MID(I!A85,((FIND(" - ",I!A85))-2),2)))),"-")</f>
        <v/>
      </c>
      <c r="B87" s="218">
        <f>IFERROR(IF($A87="-","null",I!B85),"null")</f>
        <v/>
      </c>
      <c r="C87" s="218">
        <f>IFERROR(IF($A87="-","null",I!C85),"null")</f>
        <v/>
      </c>
      <c r="D87" s="218">
        <f>IFERROR(IF($A87="-","null",I!D85),"null")</f>
        <v/>
      </c>
      <c r="E87" s="218">
        <f>IFERROR(IF($A87="-","null",I!E85),"null")</f>
        <v/>
      </c>
      <c r="F87" s="218">
        <f>IFERROR(IF($A87="-","null",I!F85),"null")</f>
        <v/>
      </c>
      <c r="G87" s="218">
        <f>IFERROR(IF($A87="-","null",I!G85),"null")</f>
        <v/>
      </c>
      <c r="H87" s="218">
        <f>IFERROR(IF($A87="-","null",I!H85),"null")</f>
        <v/>
      </c>
      <c r="I87" s="218">
        <f>IFERROR(IF($A87="-","null",I!I85),"null")</f>
        <v/>
      </c>
      <c r="J87" s="218">
        <f>IFERROR(IF($A87="-","null",I!J85),"null")</f>
        <v/>
      </c>
      <c r="K87" s="218">
        <f>IFERROR(IF($A87="-","null",I!K85),"null")</f>
        <v/>
      </c>
      <c r="L87" s="218">
        <f>IFERROR(IF($A87="-","null",I!L85),"null")</f>
        <v/>
      </c>
      <c r="M87" s="218">
        <f>IFERROR(IF($A87="-","null",I!M85),"null")</f>
        <v/>
      </c>
      <c r="N87" s="211" t="n"/>
      <c r="O87" s="220" t="inlineStr">
        <is>
          <t>38.09</t>
        </is>
      </c>
      <c r="P87" s="502">
        <f>SUMIFS(B:B,$A:$A,$O87)</f>
        <v/>
      </c>
      <c r="Q87" s="502">
        <f>SUMIFS(C:C,$A:$A,$O87)</f>
        <v/>
      </c>
      <c r="R87" s="502">
        <f>SUMIFS(D:D,$A:$A,$O87)</f>
        <v/>
      </c>
      <c r="S87" s="502">
        <f>SUMIFS(E:E,$A:$A,$O87)</f>
        <v/>
      </c>
      <c r="T87" s="502">
        <f>SUMIFS(F:F,$A:$A,$O87)</f>
        <v/>
      </c>
      <c r="U87" s="502">
        <f>SUMIFS(G:G,$A:$A,$O87)</f>
        <v/>
      </c>
      <c r="V87" s="503">
        <f>SUMIFS(H:H,$A:$A,$O87)</f>
        <v/>
      </c>
      <c r="W87" s="502">
        <f>SUMIFS(I:I,$A:$A,$O87)</f>
        <v/>
      </c>
      <c r="X87" s="503">
        <f>SUMIFS(J:J,$A:$A,$O87)</f>
        <v/>
      </c>
      <c r="Y87" s="502">
        <f>SUMIFS(K:K,$A:$A,$O87)</f>
        <v/>
      </c>
      <c r="Z87" s="502">
        <f>SUMIFS(L:L,$A:$A,$O87)</f>
        <v/>
      </c>
      <c r="AA87" s="502">
        <f>SUMIFS(M:M,$A:$A,$O87)</f>
        <v/>
      </c>
    </row>
    <row r="88">
      <c r="A88" s="218">
        <f>IFERROR((IF(((IFERROR((FIND(".",I!A86)),0))&gt;1),(MID(I!A86,((FIND(".",I!A86))-2),5)),(MID(I!A86,((FIND(" - ",I!A86))-2),2)))),"-")</f>
        <v/>
      </c>
      <c r="B88" s="218">
        <f>IFERROR(IF($A88="-","null",I!B86),"null")</f>
        <v/>
      </c>
      <c r="C88" s="218">
        <f>IFERROR(IF($A88="-","null",I!C86),"null")</f>
        <v/>
      </c>
      <c r="D88" s="218">
        <f>IFERROR(IF($A88="-","null",I!D86),"null")</f>
        <v/>
      </c>
      <c r="E88" s="218">
        <f>IFERROR(IF($A88="-","null",I!E86),"null")</f>
        <v/>
      </c>
      <c r="F88" s="218">
        <f>IFERROR(IF($A88="-","null",I!F86),"null")</f>
        <v/>
      </c>
      <c r="G88" s="218">
        <f>IFERROR(IF($A88="-","null",I!G86),"null")</f>
        <v/>
      </c>
      <c r="H88" s="218">
        <f>IFERROR(IF($A88="-","null",I!H86),"null")</f>
        <v/>
      </c>
      <c r="I88" s="218">
        <f>IFERROR(IF($A88="-","null",I!I86),"null")</f>
        <v/>
      </c>
      <c r="J88" s="218">
        <f>IFERROR(IF($A88="-","null",I!J86),"null")</f>
        <v/>
      </c>
      <c r="K88" s="218">
        <f>IFERROR(IF($A88="-","null",I!K86),"null")</f>
        <v/>
      </c>
      <c r="L88" s="218">
        <f>IFERROR(IF($A88="-","null",I!L86),"null")</f>
        <v/>
      </c>
      <c r="M88" s="218">
        <f>IFERROR(IF($A88="-","null",I!M86),"null")</f>
        <v/>
      </c>
      <c r="N88" s="211" t="n"/>
      <c r="O88" s="219" t="inlineStr">
        <is>
          <t>39.01</t>
        </is>
      </c>
      <c r="P88" s="502">
        <f>SUMIFS(B:B,$A:$A,$O88)</f>
        <v/>
      </c>
      <c r="Q88" s="502">
        <f>SUMIFS(C:C,$A:$A,$O88)</f>
        <v/>
      </c>
      <c r="R88" s="502">
        <f>SUMIFS(D:D,$A:$A,$O88)</f>
        <v/>
      </c>
      <c r="S88" s="502">
        <f>SUMIFS(E:E,$A:$A,$O88)</f>
        <v/>
      </c>
      <c r="T88" s="502">
        <f>SUMIFS(F:F,$A:$A,$O88)</f>
        <v/>
      </c>
      <c r="U88" s="502">
        <f>SUMIFS(G:G,$A:$A,$O88)</f>
        <v/>
      </c>
      <c r="V88" s="503">
        <f>SUMIFS(H:H,$A:$A,$O88)</f>
        <v/>
      </c>
      <c r="W88" s="502">
        <f>SUMIFS(I:I,$A:$A,$O88)</f>
        <v/>
      </c>
      <c r="X88" s="503">
        <f>SUMIFS(J:J,$A:$A,$O88)</f>
        <v/>
      </c>
      <c r="Y88" s="502">
        <f>SUMIFS(K:K,$A:$A,$O88)</f>
        <v/>
      </c>
      <c r="Z88" s="502">
        <f>SUMIFS(L:L,$A:$A,$O88)</f>
        <v/>
      </c>
      <c r="AA88" s="502">
        <f>SUMIFS(M:M,$A:$A,$O88)</f>
        <v/>
      </c>
    </row>
    <row r="89">
      <c r="A89" s="218">
        <f>IFERROR((IF(((IFERROR((FIND(".",I!A87)),0))&gt;1),(MID(I!A87,((FIND(".",I!A87))-2),5)),(MID(I!A87,((FIND(" - ",I!A87))-2),2)))),"-")</f>
        <v/>
      </c>
      <c r="B89" s="218">
        <f>IFERROR(IF($A89="-","null",I!B87),"null")</f>
        <v/>
      </c>
      <c r="C89" s="218">
        <f>IFERROR(IF($A89="-","null",I!C87),"null")</f>
        <v/>
      </c>
      <c r="D89" s="218">
        <f>IFERROR(IF($A89="-","null",I!D87),"null")</f>
        <v/>
      </c>
      <c r="E89" s="218">
        <f>IFERROR(IF($A89="-","null",I!E87),"null")</f>
        <v/>
      </c>
      <c r="F89" s="218">
        <f>IFERROR(IF($A89="-","null",I!F87),"null")</f>
        <v/>
      </c>
      <c r="G89" s="218">
        <f>IFERROR(IF($A89="-","null",I!G87),"null")</f>
        <v/>
      </c>
      <c r="H89" s="218">
        <f>IFERROR(IF($A89="-","null",I!H87),"null")</f>
        <v/>
      </c>
      <c r="I89" s="218">
        <f>IFERROR(IF($A89="-","null",I!I87),"null")</f>
        <v/>
      </c>
      <c r="J89" s="218">
        <f>IFERROR(IF($A89="-","null",I!J87),"null")</f>
        <v/>
      </c>
      <c r="K89" s="218">
        <f>IFERROR(IF($A89="-","null",I!K87),"null")</f>
        <v/>
      </c>
      <c r="L89" s="218">
        <f>IFERROR(IF($A89="-","null",I!L87),"null")</f>
        <v/>
      </c>
      <c r="M89" s="218">
        <f>IFERROR(IF($A89="-","null",I!M87),"null")</f>
        <v/>
      </c>
      <c r="N89" s="211" t="n"/>
      <c r="O89" s="220" t="inlineStr">
        <is>
          <t>39.02</t>
        </is>
      </c>
      <c r="P89" s="502">
        <f>SUMIFS(B:B,$A:$A,$O89)</f>
        <v/>
      </c>
      <c r="Q89" s="502">
        <f>SUMIFS(C:C,$A:$A,$O89)</f>
        <v/>
      </c>
      <c r="R89" s="502">
        <f>SUMIFS(D:D,$A:$A,$O89)</f>
        <v/>
      </c>
      <c r="S89" s="502">
        <f>SUMIFS(E:E,$A:$A,$O89)</f>
        <v/>
      </c>
      <c r="T89" s="502">
        <f>SUMIFS(F:F,$A:$A,$O89)</f>
        <v/>
      </c>
      <c r="U89" s="502">
        <f>SUMIFS(G:G,$A:$A,$O89)</f>
        <v/>
      </c>
      <c r="V89" s="503">
        <f>SUMIFS(H:H,$A:$A,$O89)</f>
        <v/>
      </c>
      <c r="W89" s="502">
        <f>SUMIFS(I:I,$A:$A,$O89)</f>
        <v/>
      </c>
      <c r="X89" s="503">
        <f>SUMIFS(J:J,$A:$A,$O89)</f>
        <v/>
      </c>
      <c r="Y89" s="502">
        <f>SUMIFS(K:K,$A:$A,$O89)</f>
        <v/>
      </c>
      <c r="Z89" s="502">
        <f>SUMIFS(L:L,$A:$A,$O89)</f>
        <v/>
      </c>
      <c r="AA89" s="502">
        <f>SUMIFS(M:M,$A:$A,$O89)</f>
        <v/>
      </c>
    </row>
    <row r="90">
      <c r="A90" s="218">
        <f>IFERROR((IF(((IFERROR((FIND(".",I!A88)),0))&gt;1),(MID(I!A88,((FIND(".",I!A88))-2),5)),(MID(I!A88,((FIND(" - ",I!A88))-2),2)))),"-")</f>
        <v/>
      </c>
      <c r="B90" s="218">
        <f>IFERROR(IF($A90="-","null",I!B88),"null")</f>
        <v/>
      </c>
      <c r="C90" s="218">
        <f>IFERROR(IF($A90="-","null",I!C88),"null")</f>
        <v/>
      </c>
      <c r="D90" s="218">
        <f>IFERROR(IF($A90="-","null",I!D88),"null")</f>
        <v/>
      </c>
      <c r="E90" s="218">
        <f>IFERROR(IF($A90="-","null",I!E88),"null")</f>
        <v/>
      </c>
      <c r="F90" s="218">
        <f>IFERROR(IF($A90="-","null",I!F88),"null")</f>
        <v/>
      </c>
      <c r="G90" s="218">
        <f>IFERROR(IF($A90="-","null",I!G88),"null")</f>
        <v/>
      </c>
      <c r="H90" s="218">
        <f>IFERROR(IF($A90="-","null",I!H88),"null")</f>
        <v/>
      </c>
      <c r="I90" s="218">
        <f>IFERROR(IF($A90="-","null",I!I88),"null")</f>
        <v/>
      </c>
      <c r="J90" s="218">
        <f>IFERROR(IF($A90="-","null",I!J88),"null")</f>
        <v/>
      </c>
      <c r="K90" s="218">
        <f>IFERROR(IF($A90="-","null",I!K88),"null")</f>
        <v/>
      </c>
      <c r="L90" s="218">
        <f>IFERROR(IF($A90="-","null",I!L88),"null")</f>
        <v/>
      </c>
      <c r="M90" s="218">
        <f>IFERROR(IF($A90="-","null",I!M88),"null")</f>
        <v/>
      </c>
      <c r="N90" s="211" t="n"/>
      <c r="O90" s="219" t="inlineStr">
        <is>
          <t>39.03</t>
        </is>
      </c>
      <c r="P90" s="502">
        <f>SUMIFS(B:B,$A:$A,$O90)</f>
        <v/>
      </c>
      <c r="Q90" s="502">
        <f>SUMIFS(C:C,$A:$A,$O90)</f>
        <v/>
      </c>
      <c r="R90" s="502">
        <f>SUMIFS(D:D,$A:$A,$O90)</f>
        <v/>
      </c>
      <c r="S90" s="502">
        <f>SUMIFS(E:E,$A:$A,$O90)</f>
        <v/>
      </c>
      <c r="T90" s="502">
        <f>SUMIFS(F:F,$A:$A,$O90)</f>
        <v/>
      </c>
      <c r="U90" s="502">
        <f>SUMIFS(G:G,$A:$A,$O90)</f>
        <v/>
      </c>
      <c r="V90" s="503">
        <f>SUMIFS(H:H,$A:$A,$O90)</f>
        <v/>
      </c>
      <c r="W90" s="502">
        <f>SUMIFS(I:I,$A:$A,$O90)</f>
        <v/>
      </c>
      <c r="X90" s="503">
        <f>SUMIFS(J:J,$A:$A,$O90)</f>
        <v/>
      </c>
      <c r="Y90" s="502">
        <f>SUMIFS(K:K,$A:$A,$O90)</f>
        <v/>
      </c>
      <c r="Z90" s="502">
        <f>SUMIFS(L:L,$A:$A,$O90)</f>
        <v/>
      </c>
      <c r="AA90" s="502">
        <f>SUMIFS(M:M,$A:$A,$O90)</f>
        <v/>
      </c>
    </row>
    <row r="91">
      <c r="A91" s="218">
        <f>IFERROR((IF(((IFERROR((FIND(".",I!A89)),0))&gt;1),(MID(I!A89,((FIND(".",I!A89))-2),5)),(MID(I!A89,((FIND(" - ",I!A89))-2),2)))),"-")</f>
        <v/>
      </c>
      <c r="B91" s="218">
        <f>IFERROR(IF($A91="-","null",I!B89),"null")</f>
        <v/>
      </c>
      <c r="C91" s="218">
        <f>IFERROR(IF($A91="-","null",I!C89),"null")</f>
        <v/>
      </c>
      <c r="D91" s="218">
        <f>IFERROR(IF($A91="-","null",I!D89),"null")</f>
        <v/>
      </c>
      <c r="E91" s="218">
        <f>IFERROR(IF($A91="-","null",I!E89),"null")</f>
        <v/>
      </c>
      <c r="F91" s="218">
        <f>IFERROR(IF($A91="-","null",I!F89),"null")</f>
        <v/>
      </c>
      <c r="G91" s="218">
        <f>IFERROR(IF($A91="-","null",I!G89),"null")</f>
        <v/>
      </c>
      <c r="H91" s="218">
        <f>IFERROR(IF($A91="-","null",I!H89),"null")</f>
        <v/>
      </c>
      <c r="I91" s="218">
        <f>IFERROR(IF($A91="-","null",I!I89),"null")</f>
        <v/>
      </c>
      <c r="J91" s="218">
        <f>IFERROR(IF($A91="-","null",I!J89),"null")</f>
        <v/>
      </c>
      <c r="K91" s="218">
        <f>IFERROR(IF($A91="-","null",I!K89),"null")</f>
        <v/>
      </c>
      <c r="L91" s="218">
        <f>IFERROR(IF($A91="-","null",I!L89),"null")</f>
        <v/>
      </c>
      <c r="M91" s="218">
        <f>IFERROR(IF($A91="-","null",I!M89),"null")</f>
        <v/>
      </c>
      <c r="N91" s="211" t="n"/>
      <c r="O91" s="220" t="inlineStr">
        <is>
          <t>39.04</t>
        </is>
      </c>
      <c r="P91" s="502">
        <f>SUMIFS(B:B,$A:$A,$O91)</f>
        <v/>
      </c>
      <c r="Q91" s="502">
        <f>SUMIFS(C:C,$A:$A,$O91)</f>
        <v/>
      </c>
      <c r="R91" s="502">
        <f>SUMIFS(D:D,$A:$A,$O91)</f>
        <v/>
      </c>
      <c r="S91" s="502">
        <f>SUMIFS(E:E,$A:$A,$O91)</f>
        <v/>
      </c>
      <c r="T91" s="502">
        <f>SUMIFS(F:F,$A:$A,$O91)</f>
        <v/>
      </c>
      <c r="U91" s="502">
        <f>SUMIFS(G:G,$A:$A,$O91)</f>
        <v/>
      </c>
      <c r="V91" s="503">
        <f>SUMIFS(H:H,$A:$A,$O91)</f>
        <v/>
      </c>
      <c r="W91" s="502">
        <f>SUMIFS(I:I,$A:$A,$O91)</f>
        <v/>
      </c>
      <c r="X91" s="503">
        <f>SUMIFS(J:J,$A:$A,$O91)</f>
        <v/>
      </c>
      <c r="Y91" s="502">
        <f>SUMIFS(K:K,$A:$A,$O91)</f>
        <v/>
      </c>
      <c r="Z91" s="502">
        <f>SUMIFS(L:L,$A:$A,$O91)</f>
        <v/>
      </c>
      <c r="AA91" s="502">
        <f>SUMIFS(M:M,$A:$A,$O91)</f>
        <v/>
      </c>
    </row>
    <row r="92">
      <c r="A92" s="218">
        <f>IFERROR((IF(((IFERROR((FIND(".",I!A90)),0))&gt;1),(MID(I!A90,((FIND(".",I!A90))-2),5)),(MID(I!A90,((FIND(" - ",I!A90))-2),2)))),"-")</f>
        <v/>
      </c>
      <c r="B92" s="218">
        <f>IFERROR(IF($A92="-","null",I!B90),"null")</f>
        <v/>
      </c>
      <c r="C92" s="218">
        <f>IFERROR(IF($A92="-","null",I!C90),"null")</f>
        <v/>
      </c>
      <c r="D92" s="218">
        <f>IFERROR(IF($A92="-","null",I!D90),"null")</f>
        <v/>
      </c>
      <c r="E92" s="218">
        <f>IFERROR(IF($A92="-","null",I!E90),"null")</f>
        <v/>
      </c>
      <c r="F92" s="218">
        <f>IFERROR(IF($A92="-","null",I!F90),"null")</f>
        <v/>
      </c>
      <c r="G92" s="218">
        <f>IFERROR(IF($A92="-","null",I!G90),"null")</f>
        <v/>
      </c>
      <c r="H92" s="218">
        <f>IFERROR(IF($A92="-","null",I!H90),"null")</f>
        <v/>
      </c>
      <c r="I92" s="218">
        <f>IFERROR(IF($A92="-","null",I!I90),"null")</f>
        <v/>
      </c>
      <c r="J92" s="218">
        <f>IFERROR(IF($A92="-","null",I!J90),"null")</f>
        <v/>
      </c>
      <c r="K92" s="218">
        <f>IFERROR(IF($A92="-","null",I!K90),"null")</f>
        <v/>
      </c>
      <c r="L92" s="218">
        <f>IFERROR(IF($A92="-","null",I!L90),"null")</f>
        <v/>
      </c>
      <c r="M92" s="218">
        <f>IFERROR(IF($A92="-","null",I!M90),"null")</f>
        <v/>
      </c>
      <c r="N92" s="211" t="n"/>
      <c r="O92" s="219" t="inlineStr">
        <is>
          <t>39.05</t>
        </is>
      </c>
      <c r="P92" s="502">
        <f>SUMIFS(B:B,$A:$A,$O92)</f>
        <v/>
      </c>
      <c r="Q92" s="502">
        <f>SUMIFS(C:C,$A:$A,$O92)</f>
        <v/>
      </c>
      <c r="R92" s="502">
        <f>SUMIFS(D:D,$A:$A,$O92)</f>
        <v/>
      </c>
      <c r="S92" s="502">
        <f>SUMIFS(E:E,$A:$A,$O92)</f>
        <v/>
      </c>
      <c r="T92" s="502">
        <f>SUMIFS(F:F,$A:$A,$O92)</f>
        <v/>
      </c>
      <c r="U92" s="502">
        <f>SUMIFS(G:G,$A:$A,$O92)</f>
        <v/>
      </c>
      <c r="V92" s="503">
        <f>SUMIFS(H:H,$A:$A,$O92)</f>
        <v/>
      </c>
      <c r="W92" s="502">
        <f>SUMIFS(I:I,$A:$A,$O92)</f>
        <v/>
      </c>
      <c r="X92" s="503">
        <f>SUMIFS(J:J,$A:$A,$O92)</f>
        <v/>
      </c>
      <c r="Y92" s="502">
        <f>SUMIFS(K:K,$A:$A,$O92)</f>
        <v/>
      </c>
      <c r="Z92" s="502">
        <f>SUMIFS(L:L,$A:$A,$O92)</f>
        <v/>
      </c>
      <c r="AA92" s="502">
        <f>SUMIFS(M:M,$A:$A,$O92)</f>
        <v/>
      </c>
    </row>
    <row r="93">
      <c r="A93" s="218">
        <f>IFERROR((IF(((IFERROR((FIND(".",I!A91)),0))&gt;1),(MID(I!A91,((FIND(".",I!A91))-2),5)),(MID(I!A91,((FIND(" - ",I!A91))-2),2)))),"-")</f>
        <v/>
      </c>
      <c r="B93" s="218">
        <f>IFERROR(IF($A93="-","null",I!B91),"null")</f>
        <v/>
      </c>
      <c r="C93" s="218">
        <f>IFERROR(IF($A93="-","null",I!C91),"null")</f>
        <v/>
      </c>
      <c r="D93" s="218">
        <f>IFERROR(IF($A93="-","null",I!D91),"null")</f>
        <v/>
      </c>
      <c r="E93" s="218">
        <f>IFERROR(IF($A93="-","null",I!E91),"null")</f>
        <v/>
      </c>
      <c r="F93" s="218">
        <f>IFERROR(IF($A93="-","null",I!F91),"null")</f>
        <v/>
      </c>
      <c r="G93" s="218">
        <f>IFERROR(IF($A93="-","null",I!G91),"null")</f>
        <v/>
      </c>
      <c r="H93" s="218">
        <f>IFERROR(IF($A93="-","null",I!H91),"null")</f>
        <v/>
      </c>
      <c r="I93" s="218">
        <f>IFERROR(IF($A93="-","null",I!I91),"null")</f>
        <v/>
      </c>
      <c r="J93" s="218">
        <f>IFERROR(IF($A93="-","null",I!J91),"null")</f>
        <v/>
      </c>
      <c r="K93" s="218">
        <f>IFERROR(IF($A93="-","null",I!K91),"null")</f>
        <v/>
      </c>
      <c r="L93" s="218">
        <f>IFERROR(IF($A93="-","null",I!L91),"null")</f>
        <v/>
      </c>
      <c r="M93" s="218">
        <f>IFERROR(IF($A93="-","null",I!M91),"null")</f>
        <v/>
      </c>
      <c r="N93" s="211" t="n"/>
      <c r="O93" s="220" t="inlineStr">
        <is>
          <t>39.06</t>
        </is>
      </c>
      <c r="P93" s="502">
        <f>SUMIFS(B:B,$A:$A,$O93)</f>
        <v/>
      </c>
      <c r="Q93" s="502">
        <f>SUMIFS(C:C,$A:$A,$O93)</f>
        <v/>
      </c>
      <c r="R93" s="502">
        <f>SUMIFS(D:D,$A:$A,$O93)</f>
        <v/>
      </c>
      <c r="S93" s="502">
        <f>SUMIFS(E:E,$A:$A,$O93)</f>
        <v/>
      </c>
      <c r="T93" s="502">
        <f>SUMIFS(F:F,$A:$A,$O93)</f>
        <v/>
      </c>
      <c r="U93" s="502">
        <f>SUMIFS(G:G,$A:$A,$O93)</f>
        <v/>
      </c>
      <c r="V93" s="503">
        <f>SUMIFS(H:H,$A:$A,$O93)</f>
        <v/>
      </c>
      <c r="W93" s="502">
        <f>SUMIFS(I:I,$A:$A,$O93)</f>
        <v/>
      </c>
      <c r="X93" s="503">
        <f>SUMIFS(J:J,$A:$A,$O93)</f>
        <v/>
      </c>
      <c r="Y93" s="502">
        <f>SUMIFS(K:K,$A:$A,$O93)</f>
        <v/>
      </c>
      <c r="Z93" s="502">
        <f>SUMIFS(L:L,$A:$A,$O93)</f>
        <v/>
      </c>
      <c r="AA93" s="502">
        <f>SUMIFS(M:M,$A:$A,$O93)</f>
        <v/>
      </c>
    </row>
    <row r="94">
      <c r="A94" s="218">
        <f>IFERROR((IF(((IFERROR((FIND(".",I!A92)),0))&gt;1),(MID(I!A92,((FIND(".",I!A92))-2),5)),(MID(I!A92,((FIND(" - ",I!A92))-2),2)))),"-")</f>
        <v/>
      </c>
      <c r="B94" s="218">
        <f>IFERROR(IF($A94="-","null",I!B92),"null")</f>
        <v/>
      </c>
      <c r="C94" s="218">
        <f>IFERROR(IF($A94="-","null",I!C92),"null")</f>
        <v/>
      </c>
      <c r="D94" s="218">
        <f>IFERROR(IF($A94="-","null",I!D92),"null")</f>
        <v/>
      </c>
      <c r="E94" s="218">
        <f>IFERROR(IF($A94="-","null",I!E92),"null")</f>
        <v/>
      </c>
      <c r="F94" s="218">
        <f>IFERROR(IF($A94="-","null",I!F92),"null")</f>
        <v/>
      </c>
      <c r="G94" s="218">
        <f>IFERROR(IF($A94="-","null",I!G92),"null")</f>
        <v/>
      </c>
      <c r="H94" s="218">
        <f>IFERROR(IF($A94="-","null",I!H92),"null")</f>
        <v/>
      </c>
      <c r="I94" s="218">
        <f>IFERROR(IF($A94="-","null",I!I92),"null")</f>
        <v/>
      </c>
      <c r="J94" s="218">
        <f>IFERROR(IF($A94="-","null",I!J92),"null")</f>
        <v/>
      </c>
      <c r="K94" s="218">
        <f>IFERROR(IF($A94="-","null",I!K92),"null")</f>
        <v/>
      </c>
      <c r="L94" s="218">
        <f>IFERROR(IF($A94="-","null",I!L92),"null")</f>
        <v/>
      </c>
      <c r="M94" s="218">
        <f>IFERROR(IF($A94="-","null",I!M92),"null")</f>
        <v/>
      </c>
      <c r="N94" s="211" t="n"/>
      <c r="O94" s="219" t="inlineStr">
        <is>
          <t>39.07</t>
        </is>
      </c>
      <c r="P94" s="502">
        <f>SUMIFS(B:B,$A:$A,$O94)</f>
        <v/>
      </c>
      <c r="Q94" s="502">
        <f>SUMIFS(C:C,$A:$A,$O94)</f>
        <v/>
      </c>
      <c r="R94" s="502">
        <f>SUMIFS(D:D,$A:$A,$O94)</f>
        <v/>
      </c>
      <c r="S94" s="502">
        <f>SUMIFS(E:E,$A:$A,$O94)</f>
        <v/>
      </c>
      <c r="T94" s="502">
        <f>SUMIFS(F:F,$A:$A,$O94)</f>
        <v/>
      </c>
      <c r="U94" s="502">
        <f>SUMIFS(G:G,$A:$A,$O94)</f>
        <v/>
      </c>
      <c r="V94" s="503">
        <f>SUMIFS(H:H,$A:$A,$O94)</f>
        <v/>
      </c>
      <c r="W94" s="502">
        <f>SUMIFS(I:I,$A:$A,$O94)</f>
        <v/>
      </c>
      <c r="X94" s="503">
        <f>SUMIFS(J:J,$A:$A,$O94)</f>
        <v/>
      </c>
      <c r="Y94" s="502">
        <f>SUMIFS(K:K,$A:$A,$O94)</f>
        <v/>
      </c>
      <c r="Z94" s="502">
        <f>SUMIFS(L:L,$A:$A,$O94)</f>
        <v/>
      </c>
      <c r="AA94" s="502">
        <f>SUMIFS(M:M,$A:$A,$O94)</f>
        <v/>
      </c>
    </row>
    <row r="95">
      <c r="A95" s="218">
        <f>IFERROR((IF(((IFERROR((FIND(".",I!A93)),0))&gt;1),(MID(I!A93,((FIND(".",I!A93))-2),5)),(MID(I!A93,((FIND(" - ",I!A93))-2),2)))),"-")</f>
        <v/>
      </c>
      <c r="B95" s="218">
        <f>IFERROR(IF($A95="-","null",I!B93),"null")</f>
        <v/>
      </c>
      <c r="C95" s="218">
        <f>IFERROR(IF($A95="-","null",I!C93),"null")</f>
        <v/>
      </c>
      <c r="D95" s="218">
        <f>IFERROR(IF($A95="-","null",I!D93),"null")</f>
        <v/>
      </c>
      <c r="E95" s="218">
        <f>IFERROR(IF($A95="-","null",I!E93),"null")</f>
        <v/>
      </c>
      <c r="F95" s="218">
        <f>IFERROR(IF($A95="-","null",I!F93),"null")</f>
        <v/>
      </c>
      <c r="G95" s="218">
        <f>IFERROR(IF($A95="-","null",I!G93),"null")</f>
        <v/>
      </c>
      <c r="H95" s="218">
        <f>IFERROR(IF($A95="-","null",I!H93),"null")</f>
        <v/>
      </c>
      <c r="I95" s="218">
        <f>IFERROR(IF($A95="-","null",I!I93),"null")</f>
        <v/>
      </c>
      <c r="J95" s="218">
        <f>IFERROR(IF($A95="-","null",I!J93),"null")</f>
        <v/>
      </c>
      <c r="K95" s="218">
        <f>IFERROR(IF($A95="-","null",I!K93),"null")</f>
        <v/>
      </c>
      <c r="L95" s="218">
        <f>IFERROR(IF($A95="-","null",I!L93),"null")</f>
        <v/>
      </c>
      <c r="M95" s="218">
        <f>IFERROR(IF($A95="-","null",I!M93),"null")</f>
        <v/>
      </c>
      <c r="N95" s="211" t="n"/>
      <c r="O95" s="220" t="inlineStr">
        <is>
          <t>39.08</t>
        </is>
      </c>
      <c r="P95" s="502">
        <f>SUMIFS(B:B,$A:$A,$O95)</f>
        <v/>
      </c>
      <c r="Q95" s="502">
        <f>SUMIFS(C:C,$A:$A,$O95)</f>
        <v/>
      </c>
      <c r="R95" s="502">
        <f>SUMIFS(D:D,$A:$A,$O95)</f>
        <v/>
      </c>
      <c r="S95" s="502">
        <f>SUMIFS(E:E,$A:$A,$O95)</f>
        <v/>
      </c>
      <c r="T95" s="502">
        <f>SUMIFS(F:F,$A:$A,$O95)</f>
        <v/>
      </c>
      <c r="U95" s="502">
        <f>SUMIFS(G:G,$A:$A,$O95)</f>
        <v/>
      </c>
      <c r="V95" s="503">
        <f>SUMIFS(H:H,$A:$A,$O95)</f>
        <v/>
      </c>
      <c r="W95" s="502">
        <f>SUMIFS(I:I,$A:$A,$O95)</f>
        <v/>
      </c>
      <c r="X95" s="503">
        <f>SUMIFS(J:J,$A:$A,$O95)</f>
        <v/>
      </c>
      <c r="Y95" s="502">
        <f>SUMIFS(K:K,$A:$A,$O95)</f>
        <v/>
      </c>
      <c r="Z95" s="502">
        <f>SUMIFS(L:L,$A:$A,$O95)</f>
        <v/>
      </c>
      <c r="AA95" s="502">
        <f>SUMIFS(M:M,$A:$A,$O95)</f>
        <v/>
      </c>
    </row>
    <row r="96">
      <c r="A96" s="218">
        <f>IFERROR((IF(((IFERROR((FIND(".",I!A94)),0))&gt;1),(MID(I!A94,((FIND(".",I!A94))-2),5)),(MID(I!A94,((FIND(" - ",I!A94))-2),2)))),"-")</f>
        <v/>
      </c>
      <c r="B96" s="218">
        <f>IFERROR(IF($A96="-","null",I!B94),"null")</f>
        <v/>
      </c>
      <c r="C96" s="218">
        <f>IFERROR(IF($A96="-","null",I!C94),"null")</f>
        <v/>
      </c>
      <c r="D96" s="218">
        <f>IFERROR(IF($A96="-","null",I!D94),"null")</f>
        <v/>
      </c>
      <c r="E96" s="218">
        <f>IFERROR(IF($A96="-","null",I!E94),"null")</f>
        <v/>
      </c>
      <c r="F96" s="218">
        <f>IFERROR(IF($A96="-","null",I!F94),"null")</f>
        <v/>
      </c>
      <c r="G96" s="218">
        <f>IFERROR(IF($A96="-","null",I!G94),"null")</f>
        <v/>
      </c>
      <c r="H96" s="218">
        <f>IFERROR(IF($A96="-","null",I!H94),"null")</f>
        <v/>
      </c>
      <c r="I96" s="218">
        <f>IFERROR(IF($A96="-","null",I!I94),"null")</f>
        <v/>
      </c>
      <c r="J96" s="218">
        <f>IFERROR(IF($A96="-","null",I!J94),"null")</f>
        <v/>
      </c>
      <c r="K96" s="218">
        <f>IFERROR(IF($A96="-","null",I!K94),"null")</f>
        <v/>
      </c>
      <c r="L96" s="218">
        <f>IFERROR(IF($A96="-","null",I!L94),"null")</f>
        <v/>
      </c>
      <c r="M96" s="218">
        <f>IFERROR(IF($A96="-","null",I!M94),"null")</f>
        <v/>
      </c>
      <c r="N96" s="211" t="n"/>
      <c r="O96" s="219" t="inlineStr">
        <is>
          <t>39.09</t>
        </is>
      </c>
      <c r="P96" s="502">
        <f>SUMIFS(B:B,$A:$A,$O96)</f>
        <v/>
      </c>
      <c r="Q96" s="502">
        <f>SUMIFS(C:C,$A:$A,$O96)</f>
        <v/>
      </c>
      <c r="R96" s="502">
        <f>SUMIFS(D:D,$A:$A,$O96)</f>
        <v/>
      </c>
      <c r="S96" s="502">
        <f>SUMIFS(E:E,$A:$A,$O96)</f>
        <v/>
      </c>
      <c r="T96" s="502">
        <f>SUMIFS(F:F,$A:$A,$O96)</f>
        <v/>
      </c>
      <c r="U96" s="502">
        <f>SUMIFS(G:G,$A:$A,$O96)</f>
        <v/>
      </c>
      <c r="V96" s="503">
        <f>SUMIFS(H:H,$A:$A,$O96)</f>
        <v/>
      </c>
      <c r="W96" s="502">
        <f>SUMIFS(I:I,$A:$A,$O96)</f>
        <v/>
      </c>
      <c r="X96" s="503">
        <f>SUMIFS(J:J,$A:$A,$O96)</f>
        <v/>
      </c>
      <c r="Y96" s="502">
        <f>SUMIFS(K:K,$A:$A,$O96)</f>
        <v/>
      </c>
      <c r="Z96" s="502">
        <f>SUMIFS(L:L,$A:$A,$O96)</f>
        <v/>
      </c>
      <c r="AA96" s="502">
        <f>SUMIFS(M:M,$A:$A,$O96)</f>
        <v/>
      </c>
    </row>
    <row r="97">
      <c r="A97" s="218">
        <f>IFERROR((IF(((IFERROR((FIND(".",I!A95)),0))&gt;1),(MID(I!A95,((FIND(".",I!A95))-2),5)),(MID(I!A95,((FIND(" - ",I!A95))-2),2)))),"-")</f>
        <v/>
      </c>
      <c r="B97" s="218">
        <f>IFERROR(IF($A97="-","null",I!B95),"null")</f>
        <v/>
      </c>
      <c r="C97" s="218">
        <f>IFERROR(IF($A97="-","null",I!C95),"null")</f>
        <v/>
      </c>
      <c r="D97" s="218">
        <f>IFERROR(IF($A97="-","null",I!D95),"null")</f>
        <v/>
      </c>
      <c r="E97" s="218">
        <f>IFERROR(IF($A97="-","null",I!E95),"null")</f>
        <v/>
      </c>
      <c r="F97" s="218">
        <f>IFERROR(IF($A97="-","null",I!F95),"null")</f>
        <v/>
      </c>
      <c r="G97" s="218">
        <f>IFERROR(IF($A97="-","null",I!G95),"null")</f>
        <v/>
      </c>
      <c r="H97" s="218">
        <f>IFERROR(IF($A97="-","null",I!H95),"null")</f>
        <v/>
      </c>
      <c r="I97" s="218">
        <f>IFERROR(IF($A97="-","null",I!I95),"null")</f>
        <v/>
      </c>
      <c r="J97" s="218">
        <f>IFERROR(IF($A97="-","null",I!J95),"null")</f>
        <v/>
      </c>
      <c r="K97" s="218">
        <f>IFERROR(IF($A97="-","null",I!K95),"null")</f>
        <v/>
      </c>
      <c r="L97" s="218">
        <f>IFERROR(IF($A97="-","null",I!L95),"null")</f>
        <v/>
      </c>
      <c r="M97" s="218">
        <f>IFERROR(IF($A97="-","null",I!M95),"null")</f>
        <v/>
      </c>
      <c r="N97" s="211" t="n"/>
      <c r="O97" s="220" t="inlineStr">
        <is>
          <t>39.10</t>
        </is>
      </c>
      <c r="P97" s="502">
        <f>SUMIFS(B:B,$A:$A,$O97)</f>
        <v/>
      </c>
      <c r="Q97" s="502">
        <f>SUMIFS(C:C,$A:$A,$O97)</f>
        <v/>
      </c>
      <c r="R97" s="502">
        <f>SUMIFS(D:D,$A:$A,$O97)</f>
        <v/>
      </c>
      <c r="S97" s="502">
        <f>SUMIFS(E:E,$A:$A,$O97)</f>
        <v/>
      </c>
      <c r="T97" s="502">
        <f>SUMIFS(F:F,$A:$A,$O97)</f>
        <v/>
      </c>
      <c r="U97" s="502">
        <f>SUMIFS(G:G,$A:$A,$O97)</f>
        <v/>
      </c>
      <c r="V97" s="503">
        <f>SUMIFS(H:H,$A:$A,$O97)</f>
        <v/>
      </c>
      <c r="W97" s="502">
        <f>SUMIFS(I:I,$A:$A,$O97)</f>
        <v/>
      </c>
      <c r="X97" s="503">
        <f>SUMIFS(J:J,$A:$A,$O97)</f>
        <v/>
      </c>
      <c r="Y97" s="502">
        <f>SUMIFS(K:K,$A:$A,$O97)</f>
        <v/>
      </c>
      <c r="Z97" s="502">
        <f>SUMIFS(L:L,$A:$A,$O97)</f>
        <v/>
      </c>
      <c r="AA97" s="502">
        <f>SUMIFS(M:M,$A:$A,$O97)</f>
        <v/>
      </c>
    </row>
    <row r="98">
      <c r="A98" s="218">
        <f>IFERROR((IF(((IFERROR((FIND(".",I!A96)),0))&gt;1),(MID(I!A96,((FIND(".",I!A96))-2),5)),(MID(I!A96,((FIND(" - ",I!A96))-2),2)))),"-")</f>
        <v/>
      </c>
      <c r="B98" s="218">
        <f>IFERROR(IF($A98="-","null",I!B96),"null")</f>
        <v/>
      </c>
      <c r="C98" s="218">
        <f>IFERROR(IF($A98="-","null",I!C96),"null")</f>
        <v/>
      </c>
      <c r="D98" s="218">
        <f>IFERROR(IF($A98="-","null",I!D96),"null")</f>
        <v/>
      </c>
      <c r="E98" s="218">
        <f>IFERROR(IF($A98="-","null",I!E96),"null")</f>
        <v/>
      </c>
      <c r="F98" s="218">
        <f>IFERROR(IF($A98="-","null",I!F96),"null")</f>
        <v/>
      </c>
      <c r="G98" s="218">
        <f>IFERROR(IF($A98="-","null",I!G96),"null")</f>
        <v/>
      </c>
      <c r="H98" s="218">
        <f>IFERROR(IF($A98="-","null",I!H96),"null")</f>
        <v/>
      </c>
      <c r="I98" s="218">
        <f>IFERROR(IF($A98="-","null",I!I96),"null")</f>
        <v/>
      </c>
      <c r="J98" s="218">
        <f>IFERROR(IF($A98="-","null",I!J96),"null")</f>
        <v/>
      </c>
      <c r="K98" s="218">
        <f>IFERROR(IF($A98="-","null",I!K96),"null")</f>
        <v/>
      </c>
      <c r="L98" s="218">
        <f>IFERROR(IF($A98="-","null",I!L96),"null")</f>
        <v/>
      </c>
      <c r="M98" s="218">
        <f>IFERROR(IF($A98="-","null",I!M96),"null")</f>
        <v/>
      </c>
      <c r="N98" s="211" t="n"/>
      <c r="O98" s="219" t="inlineStr">
        <is>
          <t>39.11</t>
        </is>
      </c>
      <c r="P98" s="502">
        <f>SUMIFS(B:B,$A:$A,$O98)</f>
        <v/>
      </c>
      <c r="Q98" s="502">
        <f>SUMIFS(C:C,$A:$A,$O98)</f>
        <v/>
      </c>
      <c r="R98" s="502">
        <f>SUMIFS(D:D,$A:$A,$O98)</f>
        <v/>
      </c>
      <c r="S98" s="502">
        <f>SUMIFS(E:E,$A:$A,$O98)</f>
        <v/>
      </c>
      <c r="T98" s="502">
        <f>SUMIFS(F:F,$A:$A,$O98)</f>
        <v/>
      </c>
      <c r="U98" s="502">
        <f>SUMIFS(G:G,$A:$A,$O98)</f>
        <v/>
      </c>
      <c r="V98" s="503">
        <f>SUMIFS(H:H,$A:$A,$O98)</f>
        <v/>
      </c>
      <c r="W98" s="502">
        <f>SUMIFS(I:I,$A:$A,$O98)</f>
        <v/>
      </c>
      <c r="X98" s="503">
        <f>SUMIFS(J:J,$A:$A,$O98)</f>
        <v/>
      </c>
      <c r="Y98" s="502">
        <f>SUMIFS(K:K,$A:$A,$O98)</f>
        <v/>
      </c>
      <c r="Z98" s="502">
        <f>SUMIFS(L:L,$A:$A,$O98)</f>
        <v/>
      </c>
      <c r="AA98" s="502">
        <f>SUMIFS(M:M,$A:$A,$O98)</f>
        <v/>
      </c>
    </row>
    <row r="99">
      <c r="A99" s="218">
        <f>IFERROR((IF(((IFERROR((FIND(".",I!A97)),0))&gt;1),(MID(I!A97,((FIND(".",I!A97))-2),5)),(MID(I!A97,((FIND(" - ",I!A97))-2),2)))),"-")</f>
        <v/>
      </c>
      <c r="B99" s="218">
        <f>IFERROR(IF($A99="-","null",I!B97),"null")</f>
        <v/>
      </c>
      <c r="C99" s="218">
        <f>IFERROR(IF($A99="-","null",I!C97),"null")</f>
        <v/>
      </c>
      <c r="D99" s="218">
        <f>IFERROR(IF($A99="-","null",I!D97),"null")</f>
        <v/>
      </c>
      <c r="E99" s="218">
        <f>IFERROR(IF($A99="-","null",I!E97),"null")</f>
        <v/>
      </c>
      <c r="F99" s="218">
        <f>IFERROR(IF($A99="-","null",I!F97),"null")</f>
        <v/>
      </c>
      <c r="G99" s="218">
        <f>IFERROR(IF($A99="-","null",I!G97),"null")</f>
        <v/>
      </c>
      <c r="H99" s="218">
        <f>IFERROR(IF($A99="-","null",I!H97),"null")</f>
        <v/>
      </c>
      <c r="I99" s="218">
        <f>IFERROR(IF($A99="-","null",I!I97),"null")</f>
        <v/>
      </c>
      <c r="J99" s="218">
        <f>IFERROR(IF($A99="-","null",I!J97),"null")</f>
        <v/>
      </c>
      <c r="K99" s="218">
        <f>IFERROR(IF($A99="-","null",I!K97),"null")</f>
        <v/>
      </c>
      <c r="L99" s="218">
        <f>IFERROR(IF($A99="-","null",I!L97),"null")</f>
        <v/>
      </c>
      <c r="M99" s="218">
        <f>IFERROR(IF($A99="-","null",I!M97),"null")</f>
        <v/>
      </c>
      <c r="N99" s="211" t="n"/>
      <c r="O99" s="220" t="inlineStr">
        <is>
          <t>39.12</t>
        </is>
      </c>
      <c r="P99" s="502">
        <f>SUMIFS(B:B,$A:$A,$O99)</f>
        <v/>
      </c>
      <c r="Q99" s="502">
        <f>SUMIFS(C:C,$A:$A,$O99)</f>
        <v/>
      </c>
      <c r="R99" s="502">
        <f>SUMIFS(D:D,$A:$A,$O99)</f>
        <v/>
      </c>
      <c r="S99" s="502">
        <f>SUMIFS(E:E,$A:$A,$O99)</f>
        <v/>
      </c>
      <c r="T99" s="502">
        <f>SUMIFS(F:F,$A:$A,$O99)</f>
        <v/>
      </c>
      <c r="U99" s="502">
        <f>SUMIFS(G:G,$A:$A,$O99)</f>
        <v/>
      </c>
      <c r="V99" s="503">
        <f>SUMIFS(H:H,$A:$A,$O99)</f>
        <v/>
      </c>
      <c r="W99" s="502">
        <f>SUMIFS(I:I,$A:$A,$O99)</f>
        <v/>
      </c>
      <c r="X99" s="503">
        <f>SUMIFS(J:J,$A:$A,$O99)</f>
        <v/>
      </c>
      <c r="Y99" s="502">
        <f>SUMIFS(K:K,$A:$A,$O99)</f>
        <v/>
      </c>
      <c r="Z99" s="502">
        <f>SUMIFS(L:L,$A:$A,$O99)</f>
        <v/>
      </c>
      <c r="AA99" s="502">
        <f>SUMIFS(M:M,$A:$A,$O99)</f>
        <v/>
      </c>
    </row>
    <row r="100">
      <c r="A100" s="218">
        <f>IFERROR((IF(((IFERROR((FIND(".",I!A98)),0))&gt;1),(MID(I!A98,((FIND(".",I!A98))-2),5)),(MID(I!A98,((FIND(" - ",I!A98))-2),2)))),"-")</f>
        <v/>
      </c>
      <c r="B100" s="218">
        <f>IFERROR(IF($A100="-","null",I!B98),"null")</f>
        <v/>
      </c>
      <c r="C100" s="218">
        <f>IFERROR(IF($A100="-","null",I!C98),"null")</f>
        <v/>
      </c>
      <c r="D100" s="218">
        <f>IFERROR(IF($A100="-","null",I!D98),"null")</f>
        <v/>
      </c>
      <c r="E100" s="218">
        <f>IFERROR(IF($A100="-","null",I!E98),"null")</f>
        <v/>
      </c>
      <c r="F100" s="218">
        <f>IFERROR(IF($A100="-","null",I!F98),"null")</f>
        <v/>
      </c>
      <c r="G100" s="218">
        <f>IFERROR(IF($A100="-","null",I!G98),"null")</f>
        <v/>
      </c>
      <c r="H100" s="218">
        <f>IFERROR(IF($A100="-","null",I!H98),"null")</f>
        <v/>
      </c>
      <c r="I100" s="218">
        <f>IFERROR(IF($A100="-","null",I!I98),"null")</f>
        <v/>
      </c>
      <c r="J100" s="218">
        <f>IFERROR(IF($A100="-","null",I!J98),"null")</f>
        <v/>
      </c>
      <c r="K100" s="218">
        <f>IFERROR(IF($A100="-","null",I!K98),"null")</f>
        <v/>
      </c>
      <c r="L100" s="218">
        <f>IFERROR(IF($A100="-","null",I!L98),"null")</f>
        <v/>
      </c>
      <c r="M100" s="218">
        <f>IFERROR(IF($A100="-","null",I!M98),"null")</f>
        <v/>
      </c>
      <c r="N100" s="211" t="n"/>
      <c r="O100" s="219" t="inlineStr">
        <is>
          <t>39.13</t>
        </is>
      </c>
      <c r="P100" s="502">
        <f>SUMIFS(B:B,$A:$A,$O100)</f>
        <v/>
      </c>
      <c r="Q100" s="502">
        <f>SUMIFS(C:C,$A:$A,$O100)</f>
        <v/>
      </c>
      <c r="R100" s="502">
        <f>SUMIFS(D:D,$A:$A,$O100)</f>
        <v/>
      </c>
      <c r="S100" s="502">
        <f>SUMIFS(E:E,$A:$A,$O100)</f>
        <v/>
      </c>
      <c r="T100" s="502">
        <f>SUMIFS(F:F,$A:$A,$O100)</f>
        <v/>
      </c>
      <c r="U100" s="502">
        <f>SUMIFS(G:G,$A:$A,$O100)</f>
        <v/>
      </c>
      <c r="V100" s="503">
        <f>SUMIFS(H:H,$A:$A,$O100)</f>
        <v/>
      </c>
      <c r="W100" s="502">
        <f>SUMIFS(I:I,$A:$A,$O100)</f>
        <v/>
      </c>
      <c r="X100" s="503">
        <f>SUMIFS(J:J,$A:$A,$O100)</f>
        <v/>
      </c>
      <c r="Y100" s="502">
        <f>SUMIFS(K:K,$A:$A,$O100)</f>
        <v/>
      </c>
      <c r="Z100" s="502">
        <f>SUMIFS(L:L,$A:$A,$O100)</f>
        <v/>
      </c>
      <c r="AA100" s="502">
        <f>SUMIFS(M:M,$A:$A,$O100)</f>
        <v/>
      </c>
    </row>
    <row r="101">
      <c r="A101" s="218">
        <f>IFERROR((IF(((IFERROR((FIND(".",I!A99)),0))&gt;1),(MID(I!A99,((FIND(".",I!A99))-2),5)),(MID(I!A99,((FIND(" - ",I!A99))-2),2)))),"-")</f>
        <v/>
      </c>
      <c r="B101" s="218">
        <f>IFERROR(IF($A101="-","null",I!B99),"null")</f>
        <v/>
      </c>
      <c r="C101" s="218">
        <f>IFERROR(IF($A101="-","null",I!C99),"null")</f>
        <v/>
      </c>
      <c r="D101" s="218">
        <f>IFERROR(IF($A101="-","null",I!D99),"null")</f>
        <v/>
      </c>
      <c r="E101" s="218">
        <f>IFERROR(IF($A101="-","null",I!E99),"null")</f>
        <v/>
      </c>
      <c r="F101" s="218">
        <f>IFERROR(IF($A101="-","null",I!F99),"null")</f>
        <v/>
      </c>
      <c r="G101" s="218">
        <f>IFERROR(IF($A101="-","null",I!G99),"null")</f>
        <v/>
      </c>
      <c r="H101" s="218">
        <f>IFERROR(IF($A101="-","null",I!H99),"null")</f>
        <v/>
      </c>
      <c r="I101" s="218">
        <f>IFERROR(IF($A101="-","null",I!I99),"null")</f>
        <v/>
      </c>
      <c r="J101" s="218">
        <f>IFERROR(IF($A101="-","null",I!J99),"null")</f>
        <v/>
      </c>
      <c r="K101" s="218">
        <f>IFERROR(IF($A101="-","null",I!K99),"null")</f>
        <v/>
      </c>
      <c r="L101" s="218">
        <f>IFERROR(IF($A101="-","null",I!L99),"null")</f>
        <v/>
      </c>
      <c r="M101" s="218">
        <f>IFERROR(IF($A101="-","null",I!M99),"null")</f>
        <v/>
      </c>
      <c r="N101" s="211" t="n"/>
      <c r="O101" s="220" t="inlineStr">
        <is>
          <t>39.14</t>
        </is>
      </c>
      <c r="P101" s="502">
        <f>SUMIFS(B:B,$A:$A,$O101)</f>
        <v/>
      </c>
      <c r="Q101" s="502">
        <f>SUMIFS(C:C,$A:$A,$O101)</f>
        <v/>
      </c>
      <c r="R101" s="502">
        <f>SUMIFS(D:D,$A:$A,$O101)</f>
        <v/>
      </c>
      <c r="S101" s="502">
        <f>SUMIFS(E:E,$A:$A,$O101)</f>
        <v/>
      </c>
      <c r="T101" s="502">
        <f>SUMIFS(F:F,$A:$A,$O101)</f>
        <v/>
      </c>
      <c r="U101" s="502">
        <f>SUMIFS(G:G,$A:$A,$O101)</f>
        <v/>
      </c>
      <c r="V101" s="503">
        <f>SUMIFS(H:H,$A:$A,$O101)</f>
        <v/>
      </c>
      <c r="W101" s="502">
        <f>SUMIFS(I:I,$A:$A,$O101)</f>
        <v/>
      </c>
      <c r="X101" s="503">
        <f>SUMIFS(J:J,$A:$A,$O101)</f>
        <v/>
      </c>
      <c r="Y101" s="502">
        <f>SUMIFS(K:K,$A:$A,$O101)</f>
        <v/>
      </c>
      <c r="Z101" s="502">
        <f>SUMIFS(L:L,$A:$A,$O101)</f>
        <v/>
      </c>
      <c r="AA101" s="502">
        <f>SUMIFS(M:M,$A:$A,$O101)</f>
        <v/>
      </c>
    </row>
    <row r="102">
      <c r="A102" s="218">
        <f>IFERROR((IF(((IFERROR((FIND(".",I!A100)),0))&gt;1),(MID(I!A100,((FIND(".",I!A100))-2),5)),(MID(I!A100,((FIND(" - ",I!A100))-2),2)))),"-")</f>
        <v/>
      </c>
      <c r="B102" s="218">
        <f>IFERROR(IF($A102="-","null",I!B100),"null")</f>
        <v/>
      </c>
      <c r="C102" s="218">
        <f>IFERROR(IF($A102="-","null",I!C100),"null")</f>
        <v/>
      </c>
      <c r="D102" s="218">
        <f>IFERROR(IF($A102="-","null",I!D100),"null")</f>
        <v/>
      </c>
      <c r="E102" s="218">
        <f>IFERROR(IF($A102="-","null",I!E100),"null")</f>
        <v/>
      </c>
      <c r="F102" s="218">
        <f>IFERROR(IF($A102="-","null",I!F100),"null")</f>
        <v/>
      </c>
      <c r="G102" s="218">
        <f>IFERROR(IF($A102="-","null",I!G100),"null")</f>
        <v/>
      </c>
      <c r="H102" s="218">
        <f>IFERROR(IF($A102="-","null",I!H100),"null")</f>
        <v/>
      </c>
      <c r="I102" s="218">
        <f>IFERROR(IF($A102="-","null",I!I100),"null")</f>
        <v/>
      </c>
      <c r="J102" s="218">
        <f>IFERROR(IF($A102="-","null",I!J100),"null")</f>
        <v/>
      </c>
      <c r="K102" s="218">
        <f>IFERROR(IF($A102="-","null",I!K100),"null")</f>
        <v/>
      </c>
      <c r="L102" s="218">
        <f>IFERROR(IF($A102="-","null",I!L100),"null")</f>
        <v/>
      </c>
      <c r="M102" s="218">
        <f>IFERROR(IF($A102="-","null",I!M100),"null")</f>
        <v/>
      </c>
      <c r="N102" s="211" t="n"/>
      <c r="O102" s="219" t="inlineStr">
        <is>
          <t>39.15</t>
        </is>
      </c>
      <c r="P102" s="502">
        <f>SUMIFS(B:B,$A:$A,$O102)</f>
        <v/>
      </c>
      <c r="Q102" s="502">
        <f>SUMIFS(C:C,$A:$A,$O102)</f>
        <v/>
      </c>
      <c r="R102" s="502">
        <f>SUMIFS(D:D,$A:$A,$O102)</f>
        <v/>
      </c>
      <c r="S102" s="502">
        <f>SUMIFS(E:E,$A:$A,$O102)</f>
        <v/>
      </c>
      <c r="T102" s="502">
        <f>SUMIFS(F:F,$A:$A,$O102)</f>
        <v/>
      </c>
      <c r="U102" s="502">
        <f>SUMIFS(G:G,$A:$A,$O102)</f>
        <v/>
      </c>
      <c r="V102" s="503">
        <f>SUMIFS(H:H,$A:$A,$O102)</f>
        <v/>
      </c>
      <c r="W102" s="502">
        <f>SUMIFS(I:I,$A:$A,$O102)</f>
        <v/>
      </c>
      <c r="X102" s="503">
        <f>SUMIFS(J:J,$A:$A,$O102)</f>
        <v/>
      </c>
      <c r="Y102" s="502">
        <f>SUMIFS(K:K,$A:$A,$O102)</f>
        <v/>
      </c>
      <c r="Z102" s="502">
        <f>SUMIFS(L:L,$A:$A,$O102)</f>
        <v/>
      </c>
      <c r="AA102" s="502">
        <f>SUMIFS(M:M,$A:$A,$O102)</f>
        <v/>
      </c>
    </row>
    <row r="103">
      <c r="A103" s="218">
        <f>IFERROR((IF(((IFERROR((FIND(".",I!A101)),0))&gt;1),(MID(I!A101,((FIND(".",I!A101))-2),5)),(MID(I!A101,((FIND(" - ",I!A101))-2),2)))),"-")</f>
        <v/>
      </c>
      <c r="B103" s="218">
        <f>IFERROR(IF($A103="-","null",I!B101),"null")</f>
        <v/>
      </c>
      <c r="C103" s="218">
        <f>IFERROR(IF($A103="-","null",I!C101),"null")</f>
        <v/>
      </c>
      <c r="D103" s="218">
        <f>IFERROR(IF($A103="-","null",I!D101),"null")</f>
        <v/>
      </c>
      <c r="E103" s="218">
        <f>IFERROR(IF($A103="-","null",I!E101),"null")</f>
        <v/>
      </c>
      <c r="F103" s="218">
        <f>IFERROR(IF($A103="-","null",I!F101),"null")</f>
        <v/>
      </c>
      <c r="G103" s="218">
        <f>IFERROR(IF($A103="-","null",I!G101),"null")</f>
        <v/>
      </c>
      <c r="H103" s="218">
        <f>IFERROR(IF($A103="-","null",I!H101),"null")</f>
        <v/>
      </c>
      <c r="I103" s="218">
        <f>IFERROR(IF($A103="-","null",I!I101),"null")</f>
        <v/>
      </c>
      <c r="J103" s="218">
        <f>IFERROR(IF($A103="-","null",I!J101),"null")</f>
        <v/>
      </c>
      <c r="K103" s="218">
        <f>IFERROR(IF($A103="-","null",I!K101),"null")</f>
        <v/>
      </c>
      <c r="L103" s="218">
        <f>IFERROR(IF($A103="-","null",I!L101),"null")</f>
        <v/>
      </c>
      <c r="M103" s="218">
        <f>IFERROR(IF($A103="-","null",I!M101),"null")</f>
        <v/>
      </c>
      <c r="N103" s="211" t="n"/>
      <c r="O103" s="220" t="inlineStr">
        <is>
          <t>39.16</t>
        </is>
      </c>
      <c r="P103" s="502">
        <f>SUMIFS(B:B,$A:$A,$O103)</f>
        <v/>
      </c>
      <c r="Q103" s="502">
        <f>SUMIFS(C:C,$A:$A,$O103)</f>
        <v/>
      </c>
      <c r="R103" s="502">
        <f>SUMIFS(D:D,$A:$A,$O103)</f>
        <v/>
      </c>
      <c r="S103" s="502">
        <f>SUMIFS(E:E,$A:$A,$O103)</f>
        <v/>
      </c>
      <c r="T103" s="502">
        <f>SUMIFS(F:F,$A:$A,$O103)</f>
        <v/>
      </c>
      <c r="U103" s="502">
        <f>SUMIFS(G:G,$A:$A,$O103)</f>
        <v/>
      </c>
      <c r="V103" s="503">
        <f>SUMIFS(H:H,$A:$A,$O103)</f>
        <v/>
      </c>
      <c r="W103" s="502">
        <f>SUMIFS(I:I,$A:$A,$O103)</f>
        <v/>
      </c>
      <c r="X103" s="503">
        <f>SUMIFS(J:J,$A:$A,$O103)</f>
        <v/>
      </c>
      <c r="Y103" s="502">
        <f>SUMIFS(K:K,$A:$A,$O103)</f>
        <v/>
      </c>
      <c r="Z103" s="502">
        <f>SUMIFS(L:L,$A:$A,$O103)</f>
        <v/>
      </c>
      <c r="AA103" s="502">
        <f>SUMIFS(M:M,$A:$A,$O103)</f>
        <v/>
      </c>
    </row>
    <row r="104">
      <c r="A104" s="218">
        <f>IFERROR((IF(((IFERROR((FIND(".",I!A102)),0))&gt;1),(MID(I!A102,((FIND(".",I!A102))-2),5)),(MID(I!A102,((FIND(" - ",I!A102))-2),2)))),"-")</f>
        <v/>
      </c>
      <c r="B104" s="218">
        <f>IFERROR(IF($A104="-","null",I!B102),"null")</f>
        <v/>
      </c>
      <c r="C104" s="218">
        <f>IFERROR(IF($A104="-","null",I!C102),"null")</f>
        <v/>
      </c>
      <c r="D104" s="218">
        <f>IFERROR(IF($A104="-","null",I!D102),"null")</f>
        <v/>
      </c>
      <c r="E104" s="218">
        <f>IFERROR(IF($A104="-","null",I!E102),"null")</f>
        <v/>
      </c>
      <c r="F104" s="218">
        <f>IFERROR(IF($A104="-","null",I!F102),"null")</f>
        <v/>
      </c>
      <c r="G104" s="218">
        <f>IFERROR(IF($A104="-","null",I!G102),"null")</f>
        <v/>
      </c>
      <c r="H104" s="218">
        <f>IFERROR(IF($A104="-","null",I!H102),"null")</f>
        <v/>
      </c>
      <c r="I104" s="218">
        <f>IFERROR(IF($A104="-","null",I!I102),"null")</f>
        <v/>
      </c>
      <c r="J104" s="218">
        <f>IFERROR(IF($A104="-","null",I!J102),"null")</f>
        <v/>
      </c>
      <c r="K104" s="218">
        <f>IFERROR(IF($A104="-","null",I!K102),"null")</f>
        <v/>
      </c>
      <c r="L104" s="218">
        <f>IFERROR(IF($A104="-","null",I!L102),"null")</f>
        <v/>
      </c>
      <c r="M104" s="218">
        <f>IFERROR(IF($A104="-","null",I!M102),"null")</f>
        <v/>
      </c>
      <c r="N104" s="211" t="n"/>
      <c r="O104" s="219" t="inlineStr">
        <is>
          <t>39.17</t>
        </is>
      </c>
      <c r="P104" s="502">
        <f>SUMIFS(B:B,$A:$A,$O104)</f>
        <v/>
      </c>
      <c r="Q104" s="502">
        <f>SUMIFS(C:C,$A:$A,$O104)</f>
        <v/>
      </c>
      <c r="R104" s="502">
        <f>SUMIFS(D:D,$A:$A,$O104)</f>
        <v/>
      </c>
      <c r="S104" s="502">
        <f>SUMIFS(E:E,$A:$A,$O104)</f>
        <v/>
      </c>
      <c r="T104" s="502">
        <f>SUMIFS(F:F,$A:$A,$O104)</f>
        <v/>
      </c>
      <c r="U104" s="502">
        <f>SUMIFS(G:G,$A:$A,$O104)</f>
        <v/>
      </c>
      <c r="V104" s="503">
        <f>SUMIFS(H:H,$A:$A,$O104)</f>
        <v/>
      </c>
      <c r="W104" s="502">
        <f>SUMIFS(I:I,$A:$A,$O104)</f>
        <v/>
      </c>
      <c r="X104" s="503">
        <f>SUMIFS(J:J,$A:$A,$O104)</f>
        <v/>
      </c>
      <c r="Y104" s="502">
        <f>SUMIFS(K:K,$A:$A,$O104)</f>
        <v/>
      </c>
      <c r="Z104" s="502">
        <f>SUMIFS(L:L,$A:$A,$O104)</f>
        <v/>
      </c>
      <c r="AA104" s="502">
        <f>SUMIFS(M:M,$A:$A,$O104)</f>
        <v/>
      </c>
    </row>
    <row r="105">
      <c r="A105" s="218">
        <f>IFERROR((IF(((IFERROR((FIND(".",I!A103)),0))&gt;1),(MID(I!A103,((FIND(".",I!A103))-2),5)),(MID(I!A103,((FIND(" - ",I!A103))-2),2)))),"-")</f>
        <v/>
      </c>
      <c r="B105" s="218">
        <f>IFERROR(IF($A105="-","null",I!B103),"null")</f>
        <v/>
      </c>
      <c r="C105" s="218">
        <f>IFERROR(IF($A105="-","null",I!C103),"null")</f>
        <v/>
      </c>
      <c r="D105" s="218">
        <f>IFERROR(IF($A105="-","null",I!D103),"null")</f>
        <v/>
      </c>
      <c r="E105" s="218">
        <f>IFERROR(IF($A105="-","null",I!E103),"null")</f>
        <v/>
      </c>
      <c r="F105" s="218">
        <f>IFERROR(IF($A105="-","null",I!F103),"null")</f>
        <v/>
      </c>
      <c r="G105" s="218">
        <f>IFERROR(IF($A105="-","null",I!G103),"null")</f>
        <v/>
      </c>
      <c r="H105" s="218">
        <f>IFERROR(IF($A105="-","null",I!H103),"null")</f>
        <v/>
      </c>
      <c r="I105" s="218">
        <f>IFERROR(IF($A105="-","null",I!I103),"null")</f>
        <v/>
      </c>
      <c r="J105" s="218">
        <f>IFERROR(IF($A105="-","null",I!J103),"null")</f>
        <v/>
      </c>
      <c r="K105" s="218">
        <f>IFERROR(IF($A105="-","null",I!K103),"null")</f>
        <v/>
      </c>
      <c r="L105" s="218">
        <f>IFERROR(IF($A105="-","null",I!L103),"null")</f>
        <v/>
      </c>
      <c r="M105" s="218">
        <f>IFERROR(IF($A105="-","null",I!M103),"null")</f>
        <v/>
      </c>
      <c r="N105" s="211" t="n"/>
      <c r="O105" s="220" t="inlineStr">
        <is>
          <t>40.01</t>
        </is>
      </c>
      <c r="P105" s="502">
        <f>SUMIFS(B:B,$A:$A,$O105)</f>
        <v/>
      </c>
      <c r="Q105" s="502">
        <f>SUMIFS(C:C,$A:$A,$O105)</f>
        <v/>
      </c>
      <c r="R105" s="502">
        <f>SUMIFS(D:D,$A:$A,$O105)</f>
        <v/>
      </c>
      <c r="S105" s="502">
        <f>SUMIFS(E:E,$A:$A,$O105)</f>
        <v/>
      </c>
      <c r="T105" s="502">
        <f>SUMIFS(F:F,$A:$A,$O105)</f>
        <v/>
      </c>
      <c r="U105" s="502">
        <f>SUMIFS(G:G,$A:$A,$O105)</f>
        <v/>
      </c>
      <c r="V105" s="503">
        <f>SUMIFS(H:H,$A:$A,$O105)</f>
        <v/>
      </c>
      <c r="W105" s="502">
        <f>SUMIFS(I:I,$A:$A,$O105)</f>
        <v/>
      </c>
      <c r="X105" s="503">
        <f>SUMIFS(J:J,$A:$A,$O105)</f>
        <v/>
      </c>
      <c r="Y105" s="502">
        <f>SUMIFS(K:K,$A:$A,$O105)</f>
        <v/>
      </c>
      <c r="Z105" s="502">
        <f>SUMIFS(L:L,$A:$A,$O105)</f>
        <v/>
      </c>
      <c r="AA105" s="502">
        <f>SUMIFS(M:M,$A:$A,$O105)</f>
        <v/>
      </c>
    </row>
    <row r="106">
      <c r="A106" s="218">
        <f>IFERROR((IF(((IFERROR((FIND(".",I!A104)),0))&gt;1),(MID(I!A104,((FIND(".",I!A104))-2),5)),(MID(I!A104,((FIND(" - ",I!A104))-2),2)))),"-")</f>
        <v/>
      </c>
      <c r="B106" s="218">
        <f>IFERROR(IF($A106="-","null",I!B104),"null")</f>
        <v/>
      </c>
      <c r="C106" s="218">
        <f>IFERROR(IF($A106="-","null",I!C104),"null")</f>
        <v/>
      </c>
      <c r="D106" s="218">
        <f>IFERROR(IF($A106="-","null",I!D104),"null")</f>
        <v/>
      </c>
      <c r="E106" s="218">
        <f>IFERROR(IF($A106="-","null",I!E104),"null")</f>
        <v/>
      </c>
      <c r="F106" s="218">
        <f>IFERROR(IF($A106="-","null",I!F104),"null")</f>
        <v/>
      </c>
      <c r="G106" s="218">
        <f>IFERROR(IF($A106="-","null",I!G104),"null")</f>
        <v/>
      </c>
      <c r="H106" s="218">
        <f>IFERROR(IF($A106="-","null",I!H104),"null")</f>
        <v/>
      </c>
      <c r="I106" s="218">
        <f>IFERROR(IF($A106="-","null",I!I104),"null")</f>
        <v/>
      </c>
      <c r="J106" s="218">
        <f>IFERROR(IF($A106="-","null",I!J104),"null")</f>
        <v/>
      </c>
      <c r="K106" s="218">
        <f>IFERROR(IF($A106="-","null",I!K104),"null")</f>
        <v/>
      </c>
      <c r="L106" s="218">
        <f>IFERROR(IF($A106="-","null",I!L104),"null")</f>
        <v/>
      </c>
      <c r="M106" s="218">
        <f>IFERROR(IF($A106="-","null",I!M104),"null")</f>
        <v/>
      </c>
      <c r="N106" s="211" t="n"/>
      <c r="O106" s="219" t="inlineStr">
        <is>
          <t>40.02</t>
        </is>
      </c>
      <c r="P106" s="502">
        <f>SUMIFS(B:B,$A:$A,$O106)</f>
        <v/>
      </c>
      <c r="Q106" s="502">
        <f>SUMIFS(C:C,$A:$A,$O106)</f>
        <v/>
      </c>
      <c r="R106" s="502">
        <f>SUMIFS(D:D,$A:$A,$O106)</f>
        <v/>
      </c>
      <c r="S106" s="502">
        <f>SUMIFS(E:E,$A:$A,$O106)</f>
        <v/>
      </c>
      <c r="T106" s="502">
        <f>SUMIFS(F:F,$A:$A,$O106)</f>
        <v/>
      </c>
      <c r="U106" s="502">
        <f>SUMIFS(G:G,$A:$A,$O106)</f>
        <v/>
      </c>
      <c r="V106" s="503">
        <f>SUMIFS(H:H,$A:$A,$O106)</f>
        <v/>
      </c>
      <c r="W106" s="502">
        <f>SUMIFS(I:I,$A:$A,$O106)</f>
        <v/>
      </c>
      <c r="X106" s="503">
        <f>SUMIFS(J:J,$A:$A,$O106)</f>
        <v/>
      </c>
      <c r="Y106" s="502">
        <f>SUMIFS(K:K,$A:$A,$O106)</f>
        <v/>
      </c>
      <c r="Z106" s="502">
        <f>SUMIFS(L:L,$A:$A,$O106)</f>
        <v/>
      </c>
      <c r="AA106" s="502">
        <f>SUMIFS(M:M,$A:$A,$O106)</f>
        <v/>
      </c>
    </row>
    <row r="107">
      <c r="A107" s="218">
        <f>IFERROR((IF(((IFERROR((FIND(".",I!A105)),0))&gt;1),(MID(I!A105,((FIND(".",I!A105))-2),5)),(MID(I!A105,((FIND(" - ",I!A105))-2),2)))),"-")</f>
        <v/>
      </c>
      <c r="B107" s="218">
        <f>IFERROR(IF($A107="-","null",I!B105),"null")</f>
        <v/>
      </c>
      <c r="C107" s="218">
        <f>IFERROR(IF($A107="-","null",I!C105),"null")</f>
        <v/>
      </c>
      <c r="D107" s="218">
        <f>IFERROR(IF($A107="-","null",I!D105),"null")</f>
        <v/>
      </c>
      <c r="E107" s="218">
        <f>IFERROR(IF($A107="-","null",I!E105),"null")</f>
        <v/>
      </c>
      <c r="F107" s="218">
        <f>IFERROR(IF($A107="-","null",I!F105),"null")</f>
        <v/>
      </c>
      <c r="G107" s="218">
        <f>IFERROR(IF($A107="-","null",I!G105),"null")</f>
        <v/>
      </c>
      <c r="H107" s="218">
        <f>IFERROR(IF($A107="-","null",I!H105),"null")</f>
        <v/>
      </c>
      <c r="I107" s="218">
        <f>IFERROR(IF($A107="-","null",I!I105),"null")</f>
        <v/>
      </c>
      <c r="J107" s="218">
        <f>IFERROR(IF($A107="-","null",I!J105),"null")</f>
        <v/>
      </c>
      <c r="K107" s="218">
        <f>IFERROR(IF($A107="-","null",I!K105),"null")</f>
        <v/>
      </c>
      <c r="L107" s="218">
        <f>IFERROR(IF($A107="-","null",I!L105),"null")</f>
        <v/>
      </c>
      <c r="M107" s="218">
        <f>IFERROR(IF($A107="-","null",I!M105),"null")</f>
        <v/>
      </c>
      <c r="N107" s="211" t="n"/>
      <c r="O107" s="220" t="inlineStr">
        <is>
          <t>40.03</t>
        </is>
      </c>
      <c r="P107" s="502">
        <f>SUMIFS(B:B,$A:$A,$O107)</f>
        <v/>
      </c>
      <c r="Q107" s="502">
        <f>SUMIFS(C:C,$A:$A,$O107)</f>
        <v/>
      </c>
      <c r="R107" s="502">
        <f>SUMIFS(D:D,$A:$A,$O107)</f>
        <v/>
      </c>
      <c r="S107" s="502">
        <f>SUMIFS(E:E,$A:$A,$O107)</f>
        <v/>
      </c>
      <c r="T107" s="502">
        <f>SUMIFS(F:F,$A:$A,$O107)</f>
        <v/>
      </c>
      <c r="U107" s="502">
        <f>SUMIFS(G:G,$A:$A,$O107)</f>
        <v/>
      </c>
      <c r="V107" s="503">
        <f>SUMIFS(H:H,$A:$A,$O107)</f>
        <v/>
      </c>
      <c r="W107" s="502">
        <f>SUMIFS(I:I,$A:$A,$O107)</f>
        <v/>
      </c>
      <c r="X107" s="503">
        <f>SUMIFS(J:J,$A:$A,$O107)</f>
        <v/>
      </c>
      <c r="Y107" s="502">
        <f>SUMIFS(K:K,$A:$A,$O107)</f>
        <v/>
      </c>
      <c r="Z107" s="502">
        <f>SUMIFS(L:L,$A:$A,$O107)</f>
        <v/>
      </c>
      <c r="AA107" s="502">
        <f>SUMIFS(M:M,$A:$A,$O107)</f>
        <v/>
      </c>
    </row>
    <row r="108">
      <c r="A108" s="218">
        <f>IFERROR((IF(((IFERROR((FIND(".",I!A106)),0))&gt;1),(MID(I!A106,((FIND(".",I!A106))-2),5)),(MID(I!A106,((FIND(" - ",I!A106))-2),2)))),"-")</f>
        <v/>
      </c>
      <c r="B108" s="218">
        <f>IFERROR(IF($A108="-","null",I!B106),"null")</f>
        <v/>
      </c>
      <c r="C108" s="218">
        <f>IFERROR(IF($A108="-","null",I!C106),"null")</f>
        <v/>
      </c>
      <c r="D108" s="218">
        <f>IFERROR(IF($A108="-","null",I!D106),"null")</f>
        <v/>
      </c>
      <c r="E108" s="218">
        <f>IFERROR(IF($A108="-","null",I!E106),"null")</f>
        <v/>
      </c>
      <c r="F108" s="218">
        <f>IFERROR(IF($A108="-","null",I!F106),"null")</f>
        <v/>
      </c>
      <c r="G108" s="218">
        <f>IFERROR(IF($A108="-","null",I!G106),"null")</f>
        <v/>
      </c>
      <c r="H108" s="218">
        <f>IFERROR(IF($A108="-","null",I!H106),"null")</f>
        <v/>
      </c>
      <c r="I108" s="218">
        <f>IFERROR(IF($A108="-","null",I!I106),"null")</f>
        <v/>
      </c>
      <c r="J108" s="218">
        <f>IFERROR(IF($A108="-","null",I!J106),"null")</f>
        <v/>
      </c>
      <c r="K108" s="218">
        <f>IFERROR(IF($A108="-","null",I!K106),"null")</f>
        <v/>
      </c>
      <c r="L108" s="218">
        <f>IFERROR(IF($A108="-","null",I!L106),"null")</f>
        <v/>
      </c>
      <c r="M108" s="218">
        <f>IFERROR(IF($A108="-","null",I!M106),"null")</f>
        <v/>
      </c>
      <c r="N108" s="211" t="n"/>
      <c r="O108" s="219" t="inlineStr">
        <is>
          <t>40.04</t>
        </is>
      </c>
      <c r="P108" s="502">
        <f>SUMIFS(B:B,$A:$A,$O108)</f>
        <v/>
      </c>
      <c r="Q108" s="502">
        <f>SUMIFS(C:C,$A:$A,$O108)</f>
        <v/>
      </c>
      <c r="R108" s="502">
        <f>SUMIFS(D:D,$A:$A,$O108)</f>
        <v/>
      </c>
      <c r="S108" s="502">
        <f>SUMIFS(E:E,$A:$A,$O108)</f>
        <v/>
      </c>
      <c r="T108" s="502">
        <f>SUMIFS(F:F,$A:$A,$O108)</f>
        <v/>
      </c>
      <c r="U108" s="502">
        <f>SUMIFS(G:G,$A:$A,$O108)</f>
        <v/>
      </c>
      <c r="V108" s="503">
        <f>SUMIFS(H:H,$A:$A,$O108)</f>
        <v/>
      </c>
      <c r="W108" s="502">
        <f>SUMIFS(I:I,$A:$A,$O108)</f>
        <v/>
      </c>
      <c r="X108" s="503">
        <f>SUMIFS(J:J,$A:$A,$O108)</f>
        <v/>
      </c>
      <c r="Y108" s="502">
        <f>SUMIFS(K:K,$A:$A,$O108)</f>
        <v/>
      </c>
      <c r="Z108" s="502">
        <f>SUMIFS(L:L,$A:$A,$O108)</f>
        <v/>
      </c>
      <c r="AA108" s="502">
        <f>SUMIFS(M:M,$A:$A,$O108)</f>
        <v/>
      </c>
    </row>
    <row r="109">
      <c r="A109" s="218">
        <f>IFERROR((IF(((IFERROR((FIND(".",I!A107)),0))&gt;1),(MID(I!A107,((FIND(".",I!A107))-2),5)),(MID(I!A107,((FIND(" - ",I!A107))-2),2)))),"-")</f>
        <v/>
      </c>
      <c r="B109" s="218">
        <f>IFERROR(IF($A109="-","null",I!B107),"null")</f>
        <v/>
      </c>
      <c r="C109" s="218">
        <f>IFERROR(IF($A109="-","null",I!C107),"null")</f>
        <v/>
      </c>
      <c r="D109" s="218">
        <f>IFERROR(IF($A109="-","null",I!D107),"null")</f>
        <v/>
      </c>
      <c r="E109" s="218">
        <f>IFERROR(IF($A109="-","null",I!E107),"null")</f>
        <v/>
      </c>
      <c r="F109" s="218">
        <f>IFERROR(IF($A109="-","null",I!F107),"null")</f>
        <v/>
      </c>
      <c r="G109" s="218">
        <f>IFERROR(IF($A109="-","null",I!G107),"null")</f>
        <v/>
      </c>
      <c r="H109" s="218">
        <f>IFERROR(IF($A109="-","null",I!H107),"null")</f>
        <v/>
      </c>
      <c r="I109" s="218">
        <f>IFERROR(IF($A109="-","null",I!I107),"null")</f>
        <v/>
      </c>
      <c r="J109" s="218">
        <f>IFERROR(IF($A109="-","null",I!J107),"null")</f>
        <v/>
      </c>
      <c r="K109" s="218">
        <f>IFERROR(IF($A109="-","null",I!K107),"null")</f>
        <v/>
      </c>
      <c r="L109" s="218">
        <f>IFERROR(IF($A109="-","null",I!L107),"null")</f>
        <v/>
      </c>
      <c r="M109" s="218">
        <f>IFERROR(IF($A109="-","null",I!M107),"null")</f>
        <v/>
      </c>
      <c r="N109" s="211" t="n"/>
      <c r="O109" s="220" t="inlineStr">
        <is>
          <t>40.05</t>
        </is>
      </c>
      <c r="P109" s="502">
        <f>SUMIFS(B:B,$A:$A,$O109)</f>
        <v/>
      </c>
      <c r="Q109" s="502">
        <f>SUMIFS(C:C,$A:$A,$O109)</f>
        <v/>
      </c>
      <c r="R109" s="502">
        <f>SUMIFS(D:D,$A:$A,$O109)</f>
        <v/>
      </c>
      <c r="S109" s="502">
        <f>SUMIFS(E:E,$A:$A,$O109)</f>
        <v/>
      </c>
      <c r="T109" s="502">
        <f>SUMIFS(F:F,$A:$A,$O109)</f>
        <v/>
      </c>
      <c r="U109" s="502">
        <f>SUMIFS(G:G,$A:$A,$O109)</f>
        <v/>
      </c>
      <c r="V109" s="503">
        <f>SUMIFS(H:H,$A:$A,$O109)</f>
        <v/>
      </c>
      <c r="W109" s="502">
        <f>SUMIFS(I:I,$A:$A,$O109)</f>
        <v/>
      </c>
      <c r="X109" s="503">
        <f>SUMIFS(J:J,$A:$A,$O109)</f>
        <v/>
      </c>
      <c r="Y109" s="502">
        <f>SUMIFS(K:K,$A:$A,$O109)</f>
        <v/>
      </c>
      <c r="Z109" s="502">
        <f>SUMIFS(L:L,$A:$A,$O109)</f>
        <v/>
      </c>
      <c r="AA109" s="502">
        <f>SUMIFS(M:M,$A:$A,$O109)</f>
        <v/>
      </c>
    </row>
    <row r="110">
      <c r="A110" s="218">
        <f>IFERROR((IF(((IFERROR((FIND(".",I!A108)),0))&gt;1),(MID(I!A108,((FIND(".",I!A108))-2),5)),(MID(I!A108,((FIND(" - ",I!A108))-2),2)))),"-")</f>
        <v/>
      </c>
      <c r="B110" s="218">
        <f>IFERROR(IF($A110="-","null",I!B108),"null")</f>
        <v/>
      </c>
      <c r="C110" s="218">
        <f>IFERROR(IF($A110="-","null",I!C108),"null")</f>
        <v/>
      </c>
      <c r="D110" s="218">
        <f>IFERROR(IF($A110="-","null",I!D108),"null")</f>
        <v/>
      </c>
      <c r="E110" s="218">
        <f>IFERROR(IF($A110="-","null",I!E108),"null")</f>
        <v/>
      </c>
      <c r="F110" s="218">
        <f>IFERROR(IF($A110="-","null",I!F108),"null")</f>
        <v/>
      </c>
      <c r="G110" s="218">
        <f>IFERROR(IF($A110="-","null",I!G108),"null")</f>
        <v/>
      </c>
      <c r="H110" s="218">
        <f>IFERROR(IF($A110="-","null",I!H108),"null")</f>
        <v/>
      </c>
      <c r="I110" s="218">
        <f>IFERROR(IF($A110="-","null",I!I108),"null")</f>
        <v/>
      </c>
      <c r="J110" s="218">
        <f>IFERROR(IF($A110="-","null",I!J108),"null")</f>
        <v/>
      </c>
      <c r="K110" s="218">
        <f>IFERROR(IF($A110="-","null",I!K108),"null")</f>
        <v/>
      </c>
      <c r="L110" s="218">
        <f>IFERROR(IF($A110="-","null",I!L108),"null")</f>
        <v/>
      </c>
      <c r="M110" s="218">
        <f>IFERROR(IF($A110="-","null",I!M108),"null")</f>
        <v/>
      </c>
      <c r="N110" s="211" t="n"/>
      <c r="O110" s="219" t="inlineStr">
        <is>
          <t>40.06</t>
        </is>
      </c>
      <c r="P110" s="502">
        <f>SUMIFS(B:B,$A:$A,$O110)</f>
        <v/>
      </c>
      <c r="Q110" s="502">
        <f>SUMIFS(C:C,$A:$A,$O110)</f>
        <v/>
      </c>
      <c r="R110" s="502">
        <f>SUMIFS(D:D,$A:$A,$O110)</f>
        <v/>
      </c>
      <c r="S110" s="502">
        <f>SUMIFS(E:E,$A:$A,$O110)</f>
        <v/>
      </c>
      <c r="T110" s="502">
        <f>SUMIFS(F:F,$A:$A,$O110)</f>
        <v/>
      </c>
      <c r="U110" s="502">
        <f>SUMIFS(G:G,$A:$A,$O110)</f>
        <v/>
      </c>
      <c r="V110" s="503">
        <f>SUMIFS(H:H,$A:$A,$O110)</f>
        <v/>
      </c>
      <c r="W110" s="502">
        <f>SUMIFS(I:I,$A:$A,$O110)</f>
        <v/>
      </c>
      <c r="X110" s="503">
        <f>SUMIFS(J:J,$A:$A,$O110)</f>
        <v/>
      </c>
      <c r="Y110" s="502">
        <f>SUMIFS(K:K,$A:$A,$O110)</f>
        <v/>
      </c>
      <c r="Z110" s="502">
        <f>SUMIFS(L:L,$A:$A,$O110)</f>
        <v/>
      </c>
      <c r="AA110" s="502">
        <f>SUMIFS(M:M,$A:$A,$O110)</f>
        <v/>
      </c>
    </row>
    <row r="111">
      <c r="A111" s="218">
        <f>IFERROR((IF(((IFERROR((FIND(".",I!A109)),0))&gt;1),(MID(I!A109,((FIND(".",I!A109))-2),5)),(MID(I!A109,((FIND(" - ",I!A109))-2),2)))),"-")</f>
        <v/>
      </c>
      <c r="B111" s="218">
        <f>IFERROR(IF($A111="-","null",I!B109),"null")</f>
        <v/>
      </c>
      <c r="C111" s="218">
        <f>IFERROR(IF($A111="-","null",I!C109),"null")</f>
        <v/>
      </c>
      <c r="D111" s="218">
        <f>IFERROR(IF($A111="-","null",I!D109),"null")</f>
        <v/>
      </c>
      <c r="E111" s="218">
        <f>IFERROR(IF($A111="-","null",I!E109),"null")</f>
        <v/>
      </c>
      <c r="F111" s="218">
        <f>IFERROR(IF($A111="-","null",I!F109),"null")</f>
        <v/>
      </c>
      <c r="G111" s="218">
        <f>IFERROR(IF($A111="-","null",I!G109),"null")</f>
        <v/>
      </c>
      <c r="H111" s="218">
        <f>IFERROR(IF($A111="-","null",I!H109),"null")</f>
        <v/>
      </c>
      <c r="I111" s="218">
        <f>IFERROR(IF($A111="-","null",I!I109),"null")</f>
        <v/>
      </c>
      <c r="J111" s="218">
        <f>IFERROR(IF($A111="-","null",I!J109),"null")</f>
        <v/>
      </c>
      <c r="K111" s="218">
        <f>IFERROR(IF($A111="-","null",I!K109),"null")</f>
        <v/>
      </c>
      <c r="L111" s="218">
        <f>IFERROR(IF($A111="-","null",I!L109),"null")</f>
        <v/>
      </c>
      <c r="M111" s="218">
        <f>IFERROR(IF($A111="-","null",I!M109),"null")</f>
        <v/>
      </c>
      <c r="N111" s="211" t="n"/>
      <c r="O111" s="220" t="inlineStr">
        <is>
          <t>40.07</t>
        </is>
      </c>
      <c r="P111" s="502">
        <f>SUMIFS(B:B,$A:$A,$O111)</f>
        <v/>
      </c>
      <c r="Q111" s="502">
        <f>SUMIFS(C:C,$A:$A,$O111)</f>
        <v/>
      </c>
      <c r="R111" s="502">
        <f>SUMIFS(D:D,$A:$A,$O111)</f>
        <v/>
      </c>
      <c r="S111" s="502">
        <f>SUMIFS(E:E,$A:$A,$O111)</f>
        <v/>
      </c>
      <c r="T111" s="502">
        <f>SUMIFS(F:F,$A:$A,$O111)</f>
        <v/>
      </c>
      <c r="U111" s="502">
        <f>SUMIFS(G:G,$A:$A,$O111)</f>
        <v/>
      </c>
      <c r="V111" s="503">
        <f>SUMIFS(H:H,$A:$A,$O111)</f>
        <v/>
      </c>
      <c r="W111" s="502">
        <f>SUMIFS(I:I,$A:$A,$O111)</f>
        <v/>
      </c>
      <c r="X111" s="503">
        <f>SUMIFS(J:J,$A:$A,$O111)</f>
        <v/>
      </c>
      <c r="Y111" s="502">
        <f>SUMIFS(K:K,$A:$A,$O111)</f>
        <v/>
      </c>
      <c r="Z111" s="502">
        <f>SUMIFS(L:L,$A:$A,$O111)</f>
        <v/>
      </c>
      <c r="AA111" s="502">
        <f>SUMIFS(M:M,$A:$A,$O111)</f>
        <v/>
      </c>
    </row>
    <row r="112">
      <c r="A112" s="218">
        <f>IFERROR((IF(((IFERROR((FIND(".",I!A110)),0))&gt;1),(MID(I!A110,((FIND(".",I!A110))-2),5)),(MID(I!A110,((FIND(" - ",I!A110))-2),2)))),"-")</f>
        <v/>
      </c>
      <c r="B112" s="218">
        <f>IFERROR(IF($A112="-","null",I!B110),"null")</f>
        <v/>
      </c>
      <c r="C112" s="218">
        <f>IFERROR(IF($A112="-","null",I!C110),"null")</f>
        <v/>
      </c>
      <c r="D112" s="218">
        <f>IFERROR(IF($A112="-","null",I!D110),"null")</f>
        <v/>
      </c>
      <c r="E112" s="218">
        <f>IFERROR(IF($A112="-","null",I!E110),"null")</f>
        <v/>
      </c>
      <c r="F112" s="218">
        <f>IFERROR(IF($A112="-","null",I!F110),"null")</f>
        <v/>
      </c>
      <c r="G112" s="218">
        <f>IFERROR(IF($A112="-","null",I!G110),"null")</f>
        <v/>
      </c>
      <c r="H112" s="218">
        <f>IFERROR(IF($A112="-","null",I!H110),"null")</f>
        <v/>
      </c>
      <c r="I112" s="218">
        <f>IFERROR(IF($A112="-","null",I!I110),"null")</f>
        <v/>
      </c>
      <c r="J112" s="218">
        <f>IFERROR(IF($A112="-","null",I!J110),"null")</f>
        <v/>
      </c>
      <c r="K112" s="218">
        <f>IFERROR(IF($A112="-","null",I!K110),"null")</f>
        <v/>
      </c>
      <c r="L112" s="218">
        <f>IFERROR(IF($A112="-","null",I!L110),"null")</f>
        <v/>
      </c>
      <c r="M112" s="218">
        <f>IFERROR(IF($A112="-","null",I!M110),"null")</f>
        <v/>
      </c>
      <c r="N112" s="211" t="n"/>
      <c r="O112" s="219" t="inlineStr">
        <is>
          <t>40.08</t>
        </is>
      </c>
      <c r="P112" s="502">
        <f>SUMIFS(B:B,$A:$A,$O112)</f>
        <v/>
      </c>
      <c r="Q112" s="502">
        <f>SUMIFS(C:C,$A:$A,$O112)</f>
        <v/>
      </c>
      <c r="R112" s="502">
        <f>SUMIFS(D:D,$A:$A,$O112)</f>
        <v/>
      </c>
      <c r="S112" s="502">
        <f>SUMIFS(E:E,$A:$A,$O112)</f>
        <v/>
      </c>
      <c r="T112" s="502">
        <f>SUMIFS(F:F,$A:$A,$O112)</f>
        <v/>
      </c>
      <c r="U112" s="502">
        <f>SUMIFS(G:G,$A:$A,$O112)</f>
        <v/>
      </c>
      <c r="V112" s="503">
        <f>SUMIFS(H:H,$A:$A,$O112)</f>
        <v/>
      </c>
      <c r="W112" s="502">
        <f>SUMIFS(I:I,$A:$A,$O112)</f>
        <v/>
      </c>
      <c r="X112" s="503">
        <f>SUMIFS(J:J,$A:$A,$O112)</f>
        <v/>
      </c>
      <c r="Y112" s="502">
        <f>SUMIFS(K:K,$A:$A,$O112)</f>
        <v/>
      </c>
      <c r="Z112" s="502">
        <f>SUMIFS(L:L,$A:$A,$O112)</f>
        <v/>
      </c>
      <c r="AA112" s="502">
        <f>SUMIFS(M:M,$A:$A,$O112)</f>
        <v/>
      </c>
    </row>
    <row r="113">
      <c r="A113" s="218">
        <f>IFERROR((IF(((IFERROR((FIND(".",I!A111)),0))&gt;1),(MID(I!A111,((FIND(".",I!A111))-2),5)),(MID(I!A111,((FIND(" - ",I!A111))-2),2)))),"-")</f>
        <v/>
      </c>
      <c r="B113" s="218">
        <f>IFERROR(IF($A113="-","null",I!B111),"null")</f>
        <v/>
      </c>
      <c r="C113" s="218">
        <f>IFERROR(IF($A113="-","null",I!C111),"null")</f>
        <v/>
      </c>
      <c r="D113" s="218">
        <f>IFERROR(IF($A113="-","null",I!D111),"null")</f>
        <v/>
      </c>
      <c r="E113" s="218">
        <f>IFERROR(IF($A113="-","null",I!E111),"null")</f>
        <v/>
      </c>
      <c r="F113" s="218">
        <f>IFERROR(IF($A113="-","null",I!F111),"null")</f>
        <v/>
      </c>
      <c r="G113" s="218">
        <f>IFERROR(IF($A113="-","null",I!G111),"null")</f>
        <v/>
      </c>
      <c r="H113" s="218">
        <f>IFERROR(IF($A113="-","null",I!H111),"null")</f>
        <v/>
      </c>
      <c r="I113" s="218">
        <f>IFERROR(IF($A113="-","null",I!I111),"null")</f>
        <v/>
      </c>
      <c r="J113" s="218">
        <f>IFERROR(IF($A113="-","null",I!J111),"null")</f>
        <v/>
      </c>
      <c r="K113" s="218">
        <f>IFERROR(IF($A113="-","null",I!K111),"null")</f>
        <v/>
      </c>
      <c r="L113" s="218">
        <f>IFERROR(IF($A113="-","null",I!L111),"null")</f>
        <v/>
      </c>
      <c r="M113" s="218">
        <f>IFERROR(IF($A113="-","null",I!M111),"null")</f>
        <v/>
      </c>
      <c r="N113" s="211" t="n"/>
      <c r="O113" s="220" t="inlineStr">
        <is>
          <t>40.09</t>
        </is>
      </c>
      <c r="P113" s="502">
        <f>SUMIFS(B:B,$A:$A,$O113)</f>
        <v/>
      </c>
      <c r="Q113" s="502">
        <f>SUMIFS(C:C,$A:$A,$O113)</f>
        <v/>
      </c>
      <c r="R113" s="502">
        <f>SUMIFS(D:D,$A:$A,$O113)</f>
        <v/>
      </c>
      <c r="S113" s="502">
        <f>SUMIFS(E:E,$A:$A,$O113)</f>
        <v/>
      </c>
      <c r="T113" s="502">
        <f>SUMIFS(F:F,$A:$A,$O113)</f>
        <v/>
      </c>
      <c r="U113" s="502">
        <f>SUMIFS(G:G,$A:$A,$O113)</f>
        <v/>
      </c>
      <c r="V113" s="503">
        <f>SUMIFS(H:H,$A:$A,$O113)</f>
        <v/>
      </c>
      <c r="W113" s="502">
        <f>SUMIFS(I:I,$A:$A,$O113)</f>
        <v/>
      </c>
      <c r="X113" s="503">
        <f>SUMIFS(J:J,$A:$A,$O113)</f>
        <v/>
      </c>
      <c r="Y113" s="502">
        <f>SUMIFS(K:K,$A:$A,$O113)</f>
        <v/>
      </c>
      <c r="Z113" s="502">
        <f>SUMIFS(L:L,$A:$A,$O113)</f>
        <v/>
      </c>
      <c r="AA113" s="502">
        <f>SUMIFS(M:M,$A:$A,$O113)</f>
        <v/>
      </c>
    </row>
    <row r="114">
      <c r="A114" s="218">
        <f>IFERROR((IF(((IFERROR((FIND(".",I!A112)),0))&gt;1),(MID(I!A112,((FIND(".",I!A112))-2),5)),(MID(I!A112,((FIND(" - ",I!A112))-2),2)))),"-")</f>
        <v/>
      </c>
      <c r="B114" s="218">
        <f>IFERROR(IF($A114="-","null",I!B112),"null")</f>
        <v/>
      </c>
      <c r="C114" s="218">
        <f>IFERROR(IF($A114="-","null",I!C112),"null")</f>
        <v/>
      </c>
      <c r="D114" s="218">
        <f>IFERROR(IF($A114="-","null",I!D112),"null")</f>
        <v/>
      </c>
      <c r="E114" s="218">
        <f>IFERROR(IF($A114="-","null",I!E112),"null")</f>
        <v/>
      </c>
      <c r="F114" s="218">
        <f>IFERROR(IF($A114="-","null",I!F112),"null")</f>
        <v/>
      </c>
      <c r="G114" s="218">
        <f>IFERROR(IF($A114="-","null",I!G112),"null")</f>
        <v/>
      </c>
      <c r="H114" s="218">
        <f>IFERROR(IF($A114="-","null",I!H112),"null")</f>
        <v/>
      </c>
      <c r="I114" s="218">
        <f>IFERROR(IF($A114="-","null",I!I112),"null")</f>
        <v/>
      </c>
      <c r="J114" s="218">
        <f>IFERROR(IF($A114="-","null",I!J112),"null")</f>
        <v/>
      </c>
      <c r="K114" s="218">
        <f>IFERROR(IF($A114="-","null",I!K112),"null")</f>
        <v/>
      </c>
      <c r="L114" s="218">
        <f>IFERROR(IF($A114="-","null",I!L112),"null")</f>
        <v/>
      </c>
      <c r="M114" s="218">
        <f>IFERROR(IF($A114="-","null",I!M112),"null")</f>
        <v/>
      </c>
      <c r="N114" s="211" t="n"/>
      <c r="O114" s="219" t="inlineStr">
        <is>
          <t>41.01</t>
        </is>
      </c>
      <c r="P114" s="502">
        <f>SUMIFS(B:B,$A:$A,$O114)</f>
        <v/>
      </c>
      <c r="Q114" s="502">
        <f>SUMIFS(C:C,$A:$A,$O114)</f>
        <v/>
      </c>
      <c r="R114" s="502">
        <f>SUMIFS(D:D,$A:$A,$O114)</f>
        <v/>
      </c>
      <c r="S114" s="502">
        <f>SUMIFS(E:E,$A:$A,$O114)</f>
        <v/>
      </c>
      <c r="T114" s="502">
        <f>SUMIFS(F:F,$A:$A,$O114)</f>
        <v/>
      </c>
      <c r="U114" s="502">
        <f>SUMIFS(G:G,$A:$A,$O114)</f>
        <v/>
      </c>
      <c r="V114" s="503">
        <f>SUMIFS(H:H,$A:$A,$O114)</f>
        <v/>
      </c>
      <c r="W114" s="502">
        <f>SUMIFS(I:I,$A:$A,$O114)</f>
        <v/>
      </c>
      <c r="X114" s="503">
        <f>SUMIFS(J:J,$A:$A,$O114)</f>
        <v/>
      </c>
      <c r="Y114" s="502">
        <f>SUMIFS(K:K,$A:$A,$O114)</f>
        <v/>
      </c>
      <c r="Z114" s="502">
        <f>SUMIFS(L:L,$A:$A,$O114)</f>
        <v/>
      </c>
      <c r="AA114" s="502">
        <f>SUMIFS(M:M,$A:$A,$O114)</f>
        <v/>
      </c>
    </row>
    <row r="115">
      <c r="A115" s="218">
        <f>IFERROR((IF(((IFERROR((FIND(".",I!A113)),0))&gt;1),(MID(I!A113,((FIND(".",I!A113))-2),5)),(MID(I!A113,((FIND(" - ",I!A113))-2),2)))),"-")</f>
        <v/>
      </c>
      <c r="B115" s="218">
        <f>IFERROR(IF($A115="-","null",I!B113),"null")</f>
        <v/>
      </c>
      <c r="C115" s="218">
        <f>IFERROR(IF($A115="-","null",I!C113),"null")</f>
        <v/>
      </c>
      <c r="D115" s="218">
        <f>IFERROR(IF($A115="-","null",I!D113),"null")</f>
        <v/>
      </c>
      <c r="E115" s="218">
        <f>IFERROR(IF($A115="-","null",I!E113),"null")</f>
        <v/>
      </c>
      <c r="F115" s="218">
        <f>IFERROR(IF($A115="-","null",I!F113),"null")</f>
        <v/>
      </c>
      <c r="G115" s="218">
        <f>IFERROR(IF($A115="-","null",I!G113),"null")</f>
        <v/>
      </c>
      <c r="H115" s="218">
        <f>IFERROR(IF($A115="-","null",I!H113),"null")</f>
        <v/>
      </c>
      <c r="I115" s="218">
        <f>IFERROR(IF($A115="-","null",I!I113),"null")</f>
        <v/>
      </c>
      <c r="J115" s="218">
        <f>IFERROR(IF($A115="-","null",I!J113),"null")</f>
        <v/>
      </c>
      <c r="K115" s="218">
        <f>IFERROR(IF($A115="-","null",I!K113),"null")</f>
        <v/>
      </c>
      <c r="L115" s="218">
        <f>IFERROR(IF($A115="-","null",I!L113),"null")</f>
        <v/>
      </c>
      <c r="M115" s="218">
        <f>IFERROR(IF($A115="-","null",I!M113),"null")</f>
        <v/>
      </c>
      <c r="N115" s="211" t="n"/>
      <c r="O115" s="220" t="inlineStr">
        <is>
          <t>41.02</t>
        </is>
      </c>
      <c r="P115" s="502">
        <f>SUMIFS(B:B,$A:$A,$O115)</f>
        <v/>
      </c>
      <c r="Q115" s="502">
        <f>SUMIFS(C:C,$A:$A,$O115)</f>
        <v/>
      </c>
      <c r="R115" s="502">
        <f>SUMIFS(D:D,$A:$A,$O115)</f>
        <v/>
      </c>
      <c r="S115" s="502">
        <f>SUMIFS(E:E,$A:$A,$O115)</f>
        <v/>
      </c>
      <c r="T115" s="502">
        <f>SUMIFS(F:F,$A:$A,$O115)</f>
        <v/>
      </c>
      <c r="U115" s="502">
        <f>SUMIFS(G:G,$A:$A,$O115)</f>
        <v/>
      </c>
      <c r="V115" s="503">
        <f>SUMIFS(H:H,$A:$A,$O115)</f>
        <v/>
      </c>
      <c r="W115" s="502">
        <f>SUMIFS(I:I,$A:$A,$O115)</f>
        <v/>
      </c>
      <c r="X115" s="503">
        <f>SUMIFS(J:J,$A:$A,$O115)</f>
        <v/>
      </c>
      <c r="Y115" s="502">
        <f>SUMIFS(K:K,$A:$A,$O115)</f>
        <v/>
      </c>
      <c r="Z115" s="502">
        <f>SUMIFS(L:L,$A:$A,$O115)</f>
        <v/>
      </c>
      <c r="AA115" s="502">
        <f>SUMIFS(M:M,$A:$A,$O115)</f>
        <v/>
      </c>
    </row>
    <row r="116">
      <c r="A116" s="218">
        <f>IFERROR((IF(((IFERROR((FIND(".",I!A114)),0))&gt;1),(MID(I!A114,((FIND(".",I!A114))-2),5)),(MID(I!A114,((FIND(" - ",I!A114))-2),2)))),"-")</f>
        <v/>
      </c>
      <c r="B116" s="218">
        <f>IFERROR(IF($A116="-","null",I!B114),"null")</f>
        <v/>
      </c>
      <c r="C116" s="218">
        <f>IFERROR(IF($A116="-","null",I!C114),"null")</f>
        <v/>
      </c>
      <c r="D116" s="218">
        <f>IFERROR(IF($A116="-","null",I!D114),"null")</f>
        <v/>
      </c>
      <c r="E116" s="218">
        <f>IFERROR(IF($A116="-","null",I!E114),"null")</f>
        <v/>
      </c>
      <c r="F116" s="218">
        <f>IFERROR(IF($A116="-","null",I!F114),"null")</f>
        <v/>
      </c>
      <c r="G116" s="218">
        <f>IFERROR(IF($A116="-","null",I!G114),"null")</f>
        <v/>
      </c>
      <c r="H116" s="218">
        <f>IFERROR(IF($A116="-","null",I!H114),"null")</f>
        <v/>
      </c>
      <c r="I116" s="218">
        <f>IFERROR(IF($A116="-","null",I!I114),"null")</f>
        <v/>
      </c>
      <c r="J116" s="218">
        <f>IFERROR(IF($A116="-","null",I!J114),"null")</f>
        <v/>
      </c>
      <c r="K116" s="218">
        <f>IFERROR(IF($A116="-","null",I!K114),"null")</f>
        <v/>
      </c>
      <c r="L116" s="218">
        <f>IFERROR(IF($A116="-","null",I!L114),"null")</f>
        <v/>
      </c>
      <c r="M116" s="218">
        <f>IFERROR(IF($A116="-","null",I!M114),"null")</f>
        <v/>
      </c>
      <c r="N116" s="211" t="n"/>
      <c r="O116" s="219" t="inlineStr">
        <is>
          <t>41.03</t>
        </is>
      </c>
      <c r="P116" s="502">
        <f>SUMIFS(B:B,$A:$A,$O116)</f>
        <v/>
      </c>
      <c r="Q116" s="502">
        <f>SUMIFS(C:C,$A:$A,$O116)</f>
        <v/>
      </c>
      <c r="R116" s="502">
        <f>SUMIFS(D:D,$A:$A,$O116)</f>
        <v/>
      </c>
      <c r="S116" s="502">
        <f>SUMIFS(E:E,$A:$A,$O116)</f>
        <v/>
      </c>
      <c r="T116" s="502">
        <f>SUMIFS(F:F,$A:$A,$O116)</f>
        <v/>
      </c>
      <c r="U116" s="502">
        <f>SUMIFS(G:G,$A:$A,$O116)</f>
        <v/>
      </c>
      <c r="V116" s="503">
        <f>SUMIFS(H:H,$A:$A,$O116)</f>
        <v/>
      </c>
      <c r="W116" s="502">
        <f>SUMIFS(I:I,$A:$A,$O116)</f>
        <v/>
      </c>
      <c r="X116" s="503">
        <f>SUMIFS(J:J,$A:$A,$O116)</f>
        <v/>
      </c>
      <c r="Y116" s="502">
        <f>SUMIFS(K:K,$A:$A,$O116)</f>
        <v/>
      </c>
      <c r="Z116" s="502">
        <f>SUMIFS(L:L,$A:$A,$O116)</f>
        <v/>
      </c>
      <c r="AA116" s="502">
        <f>SUMIFS(M:M,$A:$A,$O116)</f>
        <v/>
      </c>
    </row>
    <row r="117">
      <c r="A117" s="218">
        <f>IFERROR((IF(((IFERROR((FIND(".",I!A115)),0))&gt;1),(MID(I!A115,((FIND(".",I!A115))-2),5)),(MID(I!A115,((FIND(" - ",I!A115))-2),2)))),"-")</f>
        <v/>
      </c>
      <c r="B117" s="218">
        <f>IFERROR(IF($A117="-","null",I!B115),"null")</f>
        <v/>
      </c>
      <c r="C117" s="218">
        <f>IFERROR(IF($A117="-","null",I!C115),"null")</f>
        <v/>
      </c>
      <c r="D117" s="218">
        <f>IFERROR(IF($A117="-","null",I!D115),"null")</f>
        <v/>
      </c>
      <c r="E117" s="218">
        <f>IFERROR(IF($A117="-","null",I!E115),"null")</f>
        <v/>
      </c>
      <c r="F117" s="218">
        <f>IFERROR(IF($A117="-","null",I!F115),"null")</f>
        <v/>
      </c>
      <c r="G117" s="218">
        <f>IFERROR(IF($A117="-","null",I!G115),"null")</f>
        <v/>
      </c>
      <c r="H117" s="218">
        <f>IFERROR(IF($A117="-","null",I!H115),"null")</f>
        <v/>
      </c>
      <c r="I117" s="218">
        <f>IFERROR(IF($A117="-","null",I!I115),"null")</f>
        <v/>
      </c>
      <c r="J117" s="218">
        <f>IFERROR(IF($A117="-","null",I!J115),"null")</f>
        <v/>
      </c>
      <c r="K117" s="218">
        <f>IFERROR(IF($A117="-","null",I!K115),"null")</f>
        <v/>
      </c>
      <c r="L117" s="218">
        <f>IFERROR(IF($A117="-","null",I!L115),"null")</f>
        <v/>
      </c>
      <c r="M117" s="218">
        <f>IFERROR(IF($A117="-","null",I!M115),"null")</f>
        <v/>
      </c>
      <c r="N117" s="211" t="n"/>
      <c r="O117" s="220" t="inlineStr">
        <is>
          <t>41.04</t>
        </is>
      </c>
      <c r="P117" s="502">
        <f>SUMIFS(B:B,$A:$A,$O117)</f>
        <v/>
      </c>
      <c r="Q117" s="502">
        <f>SUMIFS(C:C,$A:$A,$O117)</f>
        <v/>
      </c>
      <c r="R117" s="502">
        <f>SUMIFS(D:D,$A:$A,$O117)</f>
        <v/>
      </c>
      <c r="S117" s="502">
        <f>SUMIFS(E:E,$A:$A,$O117)</f>
        <v/>
      </c>
      <c r="T117" s="502">
        <f>SUMIFS(F:F,$A:$A,$O117)</f>
        <v/>
      </c>
      <c r="U117" s="502">
        <f>SUMIFS(G:G,$A:$A,$O117)</f>
        <v/>
      </c>
      <c r="V117" s="503">
        <f>SUMIFS(H:H,$A:$A,$O117)</f>
        <v/>
      </c>
      <c r="W117" s="502">
        <f>SUMIFS(I:I,$A:$A,$O117)</f>
        <v/>
      </c>
      <c r="X117" s="503">
        <f>SUMIFS(J:J,$A:$A,$O117)</f>
        <v/>
      </c>
      <c r="Y117" s="502">
        <f>SUMIFS(K:K,$A:$A,$O117)</f>
        <v/>
      </c>
      <c r="Z117" s="502">
        <f>SUMIFS(L:L,$A:$A,$O117)</f>
        <v/>
      </c>
      <c r="AA117" s="502">
        <f>SUMIFS(M:M,$A:$A,$O117)</f>
        <v/>
      </c>
    </row>
    <row r="118">
      <c r="A118" s="218">
        <f>IFERROR((IF(((IFERROR((FIND(".",I!A116)),0))&gt;1),(MID(I!A116,((FIND(".",I!A116))-2),5)),(MID(I!A116,((FIND(" - ",I!A116))-2),2)))),"-")</f>
        <v/>
      </c>
      <c r="B118" s="218">
        <f>IFERROR(IF($A118="-","null",I!B116),"null")</f>
        <v/>
      </c>
      <c r="C118" s="218">
        <f>IFERROR(IF($A118="-","null",I!C116),"null")</f>
        <v/>
      </c>
      <c r="D118" s="218">
        <f>IFERROR(IF($A118="-","null",I!D116),"null")</f>
        <v/>
      </c>
      <c r="E118" s="218">
        <f>IFERROR(IF($A118="-","null",I!E116),"null")</f>
        <v/>
      </c>
      <c r="F118" s="218">
        <f>IFERROR(IF($A118="-","null",I!F116),"null")</f>
        <v/>
      </c>
      <c r="G118" s="218">
        <f>IFERROR(IF($A118="-","null",I!G116),"null")</f>
        <v/>
      </c>
      <c r="H118" s="218">
        <f>IFERROR(IF($A118="-","null",I!H116),"null")</f>
        <v/>
      </c>
      <c r="I118" s="218">
        <f>IFERROR(IF($A118="-","null",I!I116),"null")</f>
        <v/>
      </c>
      <c r="J118" s="218">
        <f>IFERROR(IF($A118="-","null",I!J116),"null")</f>
        <v/>
      </c>
      <c r="K118" s="218">
        <f>IFERROR(IF($A118="-","null",I!K116),"null")</f>
        <v/>
      </c>
      <c r="L118" s="218">
        <f>IFERROR(IF($A118="-","null",I!L116),"null")</f>
        <v/>
      </c>
      <c r="M118" s="218">
        <f>IFERROR(IF($A118="-","null",I!M116),"null")</f>
        <v/>
      </c>
      <c r="N118" s="211" t="n"/>
      <c r="O118" s="219" t="inlineStr">
        <is>
          <t>41.05</t>
        </is>
      </c>
      <c r="P118" s="502">
        <f>SUMIFS(B:B,$A:$A,$O118)</f>
        <v/>
      </c>
      <c r="Q118" s="502">
        <f>SUMIFS(C:C,$A:$A,$O118)</f>
        <v/>
      </c>
      <c r="R118" s="502">
        <f>SUMIFS(D:D,$A:$A,$O118)</f>
        <v/>
      </c>
      <c r="S118" s="502">
        <f>SUMIFS(E:E,$A:$A,$O118)</f>
        <v/>
      </c>
      <c r="T118" s="502">
        <f>SUMIFS(F:F,$A:$A,$O118)</f>
        <v/>
      </c>
      <c r="U118" s="502">
        <f>SUMIFS(G:G,$A:$A,$O118)</f>
        <v/>
      </c>
      <c r="V118" s="503">
        <f>SUMIFS(H:H,$A:$A,$O118)</f>
        <v/>
      </c>
      <c r="W118" s="502">
        <f>SUMIFS(I:I,$A:$A,$O118)</f>
        <v/>
      </c>
      <c r="X118" s="503">
        <f>SUMIFS(J:J,$A:$A,$O118)</f>
        <v/>
      </c>
      <c r="Y118" s="502">
        <f>SUMIFS(K:K,$A:$A,$O118)</f>
        <v/>
      </c>
      <c r="Z118" s="502">
        <f>SUMIFS(L:L,$A:$A,$O118)</f>
        <v/>
      </c>
      <c r="AA118" s="502">
        <f>SUMIFS(M:M,$A:$A,$O118)</f>
        <v/>
      </c>
    </row>
    <row r="119">
      <c r="A119" s="218">
        <f>IFERROR((IF(((IFERROR((FIND(".",I!A117)),0))&gt;1),(MID(I!A117,((FIND(".",I!A117))-2),5)),(MID(I!A117,((FIND(" - ",I!A117))-2),2)))),"-")</f>
        <v/>
      </c>
      <c r="B119" s="218">
        <f>IFERROR(IF($A119="-","null",I!B117),"null")</f>
        <v/>
      </c>
      <c r="C119" s="218">
        <f>IFERROR(IF($A119="-","null",I!C117),"null")</f>
        <v/>
      </c>
      <c r="D119" s="218">
        <f>IFERROR(IF($A119="-","null",I!D117),"null")</f>
        <v/>
      </c>
      <c r="E119" s="218">
        <f>IFERROR(IF($A119="-","null",I!E117),"null")</f>
        <v/>
      </c>
      <c r="F119" s="218">
        <f>IFERROR(IF($A119="-","null",I!F117),"null")</f>
        <v/>
      </c>
      <c r="G119" s="218">
        <f>IFERROR(IF($A119="-","null",I!G117),"null")</f>
        <v/>
      </c>
      <c r="H119" s="218">
        <f>IFERROR(IF($A119="-","null",I!H117),"null")</f>
        <v/>
      </c>
      <c r="I119" s="218">
        <f>IFERROR(IF($A119="-","null",I!I117),"null")</f>
        <v/>
      </c>
      <c r="J119" s="218">
        <f>IFERROR(IF($A119="-","null",I!J117),"null")</f>
        <v/>
      </c>
      <c r="K119" s="218">
        <f>IFERROR(IF($A119="-","null",I!K117),"null")</f>
        <v/>
      </c>
      <c r="L119" s="218">
        <f>IFERROR(IF($A119="-","null",I!L117),"null")</f>
        <v/>
      </c>
      <c r="M119" s="218">
        <f>IFERROR(IF($A119="-","null",I!M117),"null")</f>
        <v/>
      </c>
      <c r="N119" s="211" t="n"/>
      <c r="O119" s="220" t="inlineStr">
        <is>
          <t>41.06</t>
        </is>
      </c>
      <c r="P119" s="502">
        <f>SUMIFS(B:B,$A:$A,$O119)</f>
        <v/>
      </c>
      <c r="Q119" s="502">
        <f>SUMIFS(C:C,$A:$A,$O119)</f>
        <v/>
      </c>
      <c r="R119" s="502">
        <f>SUMIFS(D:D,$A:$A,$O119)</f>
        <v/>
      </c>
      <c r="S119" s="502">
        <f>SUMIFS(E:E,$A:$A,$O119)</f>
        <v/>
      </c>
      <c r="T119" s="502">
        <f>SUMIFS(F:F,$A:$A,$O119)</f>
        <v/>
      </c>
      <c r="U119" s="502">
        <f>SUMIFS(G:G,$A:$A,$O119)</f>
        <v/>
      </c>
      <c r="V119" s="503">
        <f>SUMIFS(H:H,$A:$A,$O119)</f>
        <v/>
      </c>
      <c r="W119" s="502">
        <f>SUMIFS(I:I,$A:$A,$O119)</f>
        <v/>
      </c>
      <c r="X119" s="503">
        <f>SUMIFS(J:J,$A:$A,$O119)</f>
        <v/>
      </c>
      <c r="Y119" s="502">
        <f>SUMIFS(K:K,$A:$A,$O119)</f>
        <v/>
      </c>
      <c r="Z119" s="502">
        <f>SUMIFS(L:L,$A:$A,$O119)</f>
        <v/>
      </c>
      <c r="AA119" s="502">
        <f>SUMIFS(M:M,$A:$A,$O119)</f>
        <v/>
      </c>
    </row>
    <row r="120">
      <c r="A120" s="218">
        <f>IFERROR((IF(((IFERROR((FIND(".",I!A118)),0))&gt;1),(MID(I!A118,((FIND(".",I!A118))-2),5)),(MID(I!A118,((FIND(" - ",I!A118))-2),2)))),"-")</f>
        <v/>
      </c>
      <c r="B120" s="218">
        <f>IFERROR(IF($A120="-","null",I!B118),"null")</f>
        <v/>
      </c>
      <c r="C120" s="218">
        <f>IFERROR(IF($A120="-","null",I!C118),"null")</f>
        <v/>
      </c>
      <c r="D120" s="218">
        <f>IFERROR(IF($A120="-","null",I!D118),"null")</f>
        <v/>
      </c>
      <c r="E120" s="218">
        <f>IFERROR(IF($A120="-","null",I!E118),"null")</f>
        <v/>
      </c>
      <c r="F120" s="218">
        <f>IFERROR(IF($A120="-","null",I!F118),"null")</f>
        <v/>
      </c>
      <c r="G120" s="218">
        <f>IFERROR(IF($A120="-","null",I!G118),"null")</f>
        <v/>
      </c>
      <c r="H120" s="218">
        <f>IFERROR(IF($A120="-","null",I!H118),"null")</f>
        <v/>
      </c>
      <c r="I120" s="218">
        <f>IFERROR(IF($A120="-","null",I!I118),"null")</f>
        <v/>
      </c>
      <c r="J120" s="218">
        <f>IFERROR(IF($A120="-","null",I!J118),"null")</f>
        <v/>
      </c>
      <c r="K120" s="218">
        <f>IFERROR(IF($A120="-","null",I!K118),"null")</f>
        <v/>
      </c>
      <c r="L120" s="218">
        <f>IFERROR(IF($A120="-","null",I!L118),"null")</f>
        <v/>
      </c>
      <c r="M120" s="218">
        <f>IFERROR(IF($A120="-","null",I!M118),"null")</f>
        <v/>
      </c>
      <c r="N120" s="211" t="n"/>
      <c r="O120" s="219" t="inlineStr">
        <is>
          <t>41.07</t>
        </is>
      </c>
      <c r="P120" s="502">
        <f>SUMIFS(B:B,$A:$A,$O120)</f>
        <v/>
      </c>
      <c r="Q120" s="502">
        <f>SUMIFS(C:C,$A:$A,$O120)</f>
        <v/>
      </c>
      <c r="R120" s="502">
        <f>SUMIFS(D:D,$A:$A,$O120)</f>
        <v/>
      </c>
      <c r="S120" s="502">
        <f>SUMIFS(E:E,$A:$A,$O120)</f>
        <v/>
      </c>
      <c r="T120" s="502">
        <f>SUMIFS(F:F,$A:$A,$O120)</f>
        <v/>
      </c>
      <c r="U120" s="502">
        <f>SUMIFS(G:G,$A:$A,$O120)</f>
        <v/>
      </c>
      <c r="V120" s="503">
        <f>SUMIFS(H:H,$A:$A,$O120)</f>
        <v/>
      </c>
      <c r="W120" s="502">
        <f>SUMIFS(I:I,$A:$A,$O120)</f>
        <v/>
      </c>
      <c r="X120" s="503">
        <f>SUMIFS(J:J,$A:$A,$O120)</f>
        <v/>
      </c>
      <c r="Y120" s="502">
        <f>SUMIFS(K:K,$A:$A,$O120)</f>
        <v/>
      </c>
      <c r="Z120" s="502">
        <f>SUMIFS(L:L,$A:$A,$O120)</f>
        <v/>
      </c>
      <c r="AA120" s="502">
        <f>SUMIFS(M:M,$A:$A,$O120)</f>
        <v/>
      </c>
    </row>
    <row r="121">
      <c r="A121" s="218">
        <f>IFERROR((IF(((IFERROR((FIND(".",I!A119)),0))&gt;1),(MID(I!A119,((FIND(".",I!A119))-2),5)),(MID(I!A119,((FIND(" - ",I!A119))-2),2)))),"-")</f>
        <v/>
      </c>
      <c r="B121" s="218">
        <f>IFERROR(IF($A121="-","null",I!B119),"null")</f>
        <v/>
      </c>
      <c r="C121" s="218">
        <f>IFERROR(IF($A121="-","null",I!C119),"null")</f>
        <v/>
      </c>
      <c r="D121" s="218">
        <f>IFERROR(IF($A121="-","null",I!D119),"null")</f>
        <v/>
      </c>
      <c r="E121" s="218">
        <f>IFERROR(IF($A121="-","null",I!E119),"null")</f>
        <v/>
      </c>
      <c r="F121" s="218">
        <f>IFERROR(IF($A121="-","null",I!F119),"null")</f>
        <v/>
      </c>
      <c r="G121" s="218">
        <f>IFERROR(IF($A121="-","null",I!G119),"null")</f>
        <v/>
      </c>
      <c r="H121" s="218">
        <f>IFERROR(IF($A121="-","null",I!H119),"null")</f>
        <v/>
      </c>
      <c r="I121" s="218">
        <f>IFERROR(IF($A121="-","null",I!I119),"null")</f>
        <v/>
      </c>
      <c r="J121" s="218">
        <f>IFERROR(IF($A121="-","null",I!J119),"null")</f>
        <v/>
      </c>
      <c r="K121" s="218">
        <f>IFERROR(IF($A121="-","null",I!K119),"null")</f>
        <v/>
      </c>
      <c r="L121" s="218">
        <f>IFERROR(IF($A121="-","null",I!L119),"null")</f>
        <v/>
      </c>
      <c r="M121" s="218">
        <f>IFERROR(IF($A121="-","null",I!M119),"null")</f>
        <v/>
      </c>
      <c r="N121" s="211" t="n"/>
      <c r="O121" s="220" t="inlineStr">
        <is>
          <t>41.08</t>
        </is>
      </c>
      <c r="P121" s="502">
        <f>SUMIFS(B:B,$A:$A,$O121)</f>
        <v/>
      </c>
      <c r="Q121" s="502">
        <f>SUMIFS(C:C,$A:$A,$O121)</f>
        <v/>
      </c>
      <c r="R121" s="502">
        <f>SUMIFS(D:D,$A:$A,$O121)</f>
        <v/>
      </c>
      <c r="S121" s="502">
        <f>SUMIFS(E:E,$A:$A,$O121)</f>
        <v/>
      </c>
      <c r="T121" s="502">
        <f>SUMIFS(F:F,$A:$A,$O121)</f>
        <v/>
      </c>
      <c r="U121" s="502">
        <f>SUMIFS(G:G,$A:$A,$O121)</f>
        <v/>
      </c>
      <c r="V121" s="503">
        <f>SUMIFS(H:H,$A:$A,$O121)</f>
        <v/>
      </c>
      <c r="W121" s="502">
        <f>SUMIFS(I:I,$A:$A,$O121)</f>
        <v/>
      </c>
      <c r="X121" s="503">
        <f>SUMIFS(J:J,$A:$A,$O121)</f>
        <v/>
      </c>
      <c r="Y121" s="502">
        <f>SUMIFS(K:K,$A:$A,$O121)</f>
        <v/>
      </c>
      <c r="Z121" s="502">
        <f>SUMIFS(L:L,$A:$A,$O121)</f>
        <v/>
      </c>
      <c r="AA121" s="502">
        <f>SUMIFS(M:M,$A:$A,$O121)</f>
        <v/>
      </c>
    </row>
    <row r="122">
      <c r="A122" s="218">
        <f>IFERROR((IF(((IFERROR((FIND(".",I!A120)),0))&gt;1),(MID(I!A120,((FIND(".",I!A120))-2),5)),(MID(I!A120,((FIND(" - ",I!A120))-2),2)))),"-")</f>
        <v/>
      </c>
      <c r="B122" s="218">
        <f>IFERROR(IF($A122="-","null",I!B120),"null")</f>
        <v/>
      </c>
      <c r="C122" s="218">
        <f>IFERROR(IF($A122="-","null",I!C120),"null")</f>
        <v/>
      </c>
      <c r="D122" s="218">
        <f>IFERROR(IF($A122="-","null",I!D120),"null")</f>
        <v/>
      </c>
      <c r="E122" s="218">
        <f>IFERROR(IF($A122="-","null",I!E120),"null")</f>
        <v/>
      </c>
      <c r="F122" s="218">
        <f>IFERROR(IF($A122="-","null",I!F120),"null")</f>
        <v/>
      </c>
      <c r="G122" s="218">
        <f>IFERROR(IF($A122="-","null",I!G120),"null")</f>
        <v/>
      </c>
      <c r="H122" s="218">
        <f>IFERROR(IF($A122="-","null",I!H120),"null")</f>
        <v/>
      </c>
      <c r="I122" s="218">
        <f>IFERROR(IF($A122="-","null",I!I120),"null")</f>
        <v/>
      </c>
      <c r="J122" s="218">
        <f>IFERROR(IF($A122="-","null",I!J120),"null")</f>
        <v/>
      </c>
      <c r="K122" s="218">
        <f>IFERROR(IF($A122="-","null",I!K120),"null")</f>
        <v/>
      </c>
      <c r="L122" s="218">
        <f>IFERROR(IF($A122="-","null",I!L120),"null")</f>
        <v/>
      </c>
      <c r="M122" s="218">
        <f>IFERROR(IF($A122="-","null",I!M120),"null")</f>
        <v/>
      </c>
      <c r="N122" s="211" t="n"/>
      <c r="O122" s="219" t="inlineStr">
        <is>
          <t>41.09</t>
        </is>
      </c>
      <c r="P122" s="502">
        <f>SUMIFS(B:B,$A:$A,$O122)</f>
        <v/>
      </c>
      <c r="Q122" s="502">
        <f>SUMIFS(C:C,$A:$A,$O122)</f>
        <v/>
      </c>
      <c r="R122" s="502">
        <f>SUMIFS(D:D,$A:$A,$O122)</f>
        <v/>
      </c>
      <c r="S122" s="502">
        <f>SUMIFS(E:E,$A:$A,$O122)</f>
        <v/>
      </c>
      <c r="T122" s="502">
        <f>SUMIFS(F:F,$A:$A,$O122)</f>
        <v/>
      </c>
      <c r="U122" s="502">
        <f>SUMIFS(G:G,$A:$A,$O122)</f>
        <v/>
      </c>
      <c r="V122" s="503">
        <f>SUMIFS(H:H,$A:$A,$O122)</f>
        <v/>
      </c>
      <c r="W122" s="502">
        <f>SUMIFS(I:I,$A:$A,$O122)</f>
        <v/>
      </c>
      <c r="X122" s="503">
        <f>SUMIFS(J:J,$A:$A,$O122)</f>
        <v/>
      </c>
      <c r="Y122" s="502">
        <f>SUMIFS(K:K,$A:$A,$O122)</f>
        <v/>
      </c>
      <c r="Z122" s="502">
        <f>SUMIFS(L:L,$A:$A,$O122)</f>
        <v/>
      </c>
      <c r="AA122" s="502">
        <f>SUMIFS(M:M,$A:$A,$O122)</f>
        <v/>
      </c>
    </row>
    <row r="123">
      <c r="A123" s="218">
        <f>IFERROR((IF(((IFERROR((FIND(".",I!A121)),0))&gt;1),(MID(I!A121,((FIND(".",I!A121))-2),5)),(MID(I!A121,((FIND(" - ",I!A121))-2),2)))),"-")</f>
        <v/>
      </c>
      <c r="B123" s="218">
        <f>IFERROR(IF($A123="-","null",I!B121),"null")</f>
        <v/>
      </c>
      <c r="C123" s="218">
        <f>IFERROR(IF($A123="-","null",I!C121),"null")</f>
        <v/>
      </c>
      <c r="D123" s="218">
        <f>IFERROR(IF($A123="-","null",I!D121),"null")</f>
        <v/>
      </c>
      <c r="E123" s="218">
        <f>IFERROR(IF($A123="-","null",I!E121),"null")</f>
        <v/>
      </c>
      <c r="F123" s="218">
        <f>IFERROR(IF($A123="-","null",I!F121),"null")</f>
        <v/>
      </c>
      <c r="G123" s="218">
        <f>IFERROR(IF($A123="-","null",I!G121),"null")</f>
        <v/>
      </c>
      <c r="H123" s="218">
        <f>IFERROR(IF($A123="-","null",I!H121),"null")</f>
        <v/>
      </c>
      <c r="I123" s="218">
        <f>IFERROR(IF($A123="-","null",I!I121),"null")</f>
        <v/>
      </c>
      <c r="J123" s="218">
        <f>IFERROR(IF($A123="-","null",I!J121),"null")</f>
        <v/>
      </c>
      <c r="K123" s="218">
        <f>IFERROR(IF($A123="-","null",I!K121),"null")</f>
        <v/>
      </c>
      <c r="L123" s="218">
        <f>IFERROR(IF($A123="-","null",I!L121),"null")</f>
        <v/>
      </c>
      <c r="M123" s="218">
        <f>IFERROR(IF($A123="-","null",I!M121),"null")</f>
        <v/>
      </c>
      <c r="N123" s="211" t="n"/>
      <c r="O123" s="220" t="inlineStr">
        <is>
          <t>41.10</t>
        </is>
      </c>
      <c r="P123" s="502">
        <f>SUMIFS(B:B,$A:$A,$O123)</f>
        <v/>
      </c>
      <c r="Q123" s="502">
        <f>SUMIFS(C:C,$A:$A,$O123)</f>
        <v/>
      </c>
      <c r="R123" s="502">
        <f>SUMIFS(D:D,$A:$A,$O123)</f>
        <v/>
      </c>
      <c r="S123" s="502">
        <f>SUMIFS(E:E,$A:$A,$O123)</f>
        <v/>
      </c>
      <c r="T123" s="502">
        <f>SUMIFS(F:F,$A:$A,$O123)</f>
        <v/>
      </c>
      <c r="U123" s="502">
        <f>SUMIFS(G:G,$A:$A,$O123)</f>
        <v/>
      </c>
      <c r="V123" s="503">
        <f>SUMIFS(H:H,$A:$A,$O123)</f>
        <v/>
      </c>
      <c r="W123" s="502">
        <f>SUMIFS(I:I,$A:$A,$O123)</f>
        <v/>
      </c>
      <c r="X123" s="503">
        <f>SUMIFS(J:J,$A:$A,$O123)</f>
        <v/>
      </c>
      <c r="Y123" s="502">
        <f>SUMIFS(K:K,$A:$A,$O123)</f>
        <v/>
      </c>
      <c r="Z123" s="502">
        <f>SUMIFS(L:L,$A:$A,$O123)</f>
        <v/>
      </c>
      <c r="AA123" s="502">
        <f>SUMIFS(M:M,$A:$A,$O123)</f>
        <v/>
      </c>
    </row>
    <row r="124">
      <c r="A124" s="218">
        <f>IFERROR((IF(((IFERROR((FIND(".",I!A122)),0))&gt;1),(MID(I!A122,((FIND(".",I!A122))-2),5)),(MID(I!A122,((FIND(" - ",I!A122))-2),2)))),"-")</f>
        <v/>
      </c>
      <c r="B124" s="218">
        <f>IFERROR(IF($A124="-","null",I!B122),"null")</f>
        <v/>
      </c>
      <c r="C124" s="218">
        <f>IFERROR(IF($A124="-","null",I!C122),"null")</f>
        <v/>
      </c>
      <c r="D124" s="218">
        <f>IFERROR(IF($A124="-","null",I!D122),"null")</f>
        <v/>
      </c>
      <c r="E124" s="218">
        <f>IFERROR(IF($A124="-","null",I!E122),"null")</f>
        <v/>
      </c>
      <c r="F124" s="218">
        <f>IFERROR(IF($A124="-","null",I!F122),"null")</f>
        <v/>
      </c>
      <c r="G124" s="218">
        <f>IFERROR(IF($A124="-","null",I!G122),"null")</f>
        <v/>
      </c>
      <c r="H124" s="218">
        <f>IFERROR(IF($A124="-","null",I!H122),"null")</f>
        <v/>
      </c>
      <c r="I124" s="218">
        <f>IFERROR(IF($A124="-","null",I!I122),"null")</f>
        <v/>
      </c>
      <c r="J124" s="218">
        <f>IFERROR(IF($A124="-","null",I!J122),"null")</f>
        <v/>
      </c>
      <c r="K124" s="218">
        <f>IFERROR(IF($A124="-","null",I!K122),"null")</f>
        <v/>
      </c>
      <c r="L124" s="218">
        <f>IFERROR(IF($A124="-","null",I!L122),"null")</f>
        <v/>
      </c>
      <c r="M124" s="218">
        <f>IFERROR(IF($A124="-","null",I!M122),"null")</f>
        <v/>
      </c>
      <c r="N124" s="211" t="n"/>
      <c r="O124" s="219" t="inlineStr">
        <is>
          <t>41.11</t>
        </is>
      </c>
      <c r="P124" s="502">
        <f>SUMIFS(B:B,$A:$A,$O124)</f>
        <v/>
      </c>
      <c r="Q124" s="502">
        <f>SUMIFS(C:C,$A:$A,$O124)</f>
        <v/>
      </c>
      <c r="R124" s="502">
        <f>SUMIFS(D:D,$A:$A,$O124)</f>
        <v/>
      </c>
      <c r="S124" s="502">
        <f>SUMIFS(E:E,$A:$A,$O124)</f>
        <v/>
      </c>
      <c r="T124" s="502">
        <f>SUMIFS(F:F,$A:$A,$O124)</f>
        <v/>
      </c>
      <c r="U124" s="502">
        <f>SUMIFS(G:G,$A:$A,$O124)</f>
        <v/>
      </c>
      <c r="V124" s="503">
        <f>SUMIFS(H:H,$A:$A,$O124)</f>
        <v/>
      </c>
      <c r="W124" s="502">
        <f>SUMIFS(I:I,$A:$A,$O124)</f>
        <v/>
      </c>
      <c r="X124" s="503">
        <f>SUMIFS(J:J,$A:$A,$O124)</f>
        <v/>
      </c>
      <c r="Y124" s="502">
        <f>SUMIFS(K:K,$A:$A,$O124)</f>
        <v/>
      </c>
      <c r="Z124" s="502">
        <f>SUMIFS(L:L,$A:$A,$O124)</f>
        <v/>
      </c>
      <c r="AA124" s="502">
        <f>SUMIFS(M:M,$A:$A,$O124)</f>
        <v/>
      </c>
    </row>
    <row r="125">
      <c r="A125" s="218">
        <f>IFERROR((IF(((IFERROR((FIND(".",I!A123)),0))&gt;1),(MID(I!A123,((FIND(".",I!A123))-2),5)),(MID(I!A123,((FIND(" - ",I!A123))-2),2)))),"-")</f>
        <v/>
      </c>
      <c r="B125" s="218">
        <f>IFERROR(IF($A125="-","null",I!B123),"null")</f>
        <v/>
      </c>
      <c r="C125" s="218">
        <f>IFERROR(IF($A125="-","null",I!C123),"null")</f>
        <v/>
      </c>
      <c r="D125" s="218">
        <f>IFERROR(IF($A125="-","null",I!D123),"null")</f>
        <v/>
      </c>
      <c r="E125" s="218">
        <f>IFERROR(IF($A125="-","null",I!E123),"null")</f>
        <v/>
      </c>
      <c r="F125" s="218">
        <f>IFERROR(IF($A125="-","null",I!F123),"null")</f>
        <v/>
      </c>
      <c r="G125" s="218">
        <f>IFERROR(IF($A125="-","null",I!G123),"null")</f>
        <v/>
      </c>
      <c r="H125" s="218">
        <f>IFERROR(IF($A125="-","null",I!H123),"null")</f>
        <v/>
      </c>
      <c r="I125" s="218">
        <f>IFERROR(IF($A125="-","null",I!I123),"null")</f>
        <v/>
      </c>
      <c r="J125" s="218">
        <f>IFERROR(IF($A125="-","null",I!J123),"null")</f>
        <v/>
      </c>
      <c r="K125" s="218">
        <f>IFERROR(IF($A125="-","null",I!K123),"null")</f>
        <v/>
      </c>
      <c r="L125" s="218">
        <f>IFERROR(IF($A125="-","null",I!L123),"null")</f>
        <v/>
      </c>
      <c r="M125" s="218">
        <f>IFERROR(IF($A125="-","null",I!M123),"null")</f>
        <v/>
      </c>
      <c r="N125" s="211" t="n"/>
      <c r="O125" s="220" t="inlineStr">
        <is>
          <t>41.12</t>
        </is>
      </c>
      <c r="P125" s="502">
        <f>SUMIFS(B:B,$A:$A,$O125)</f>
        <v/>
      </c>
      <c r="Q125" s="502">
        <f>SUMIFS(C:C,$A:$A,$O125)</f>
        <v/>
      </c>
      <c r="R125" s="502">
        <f>SUMIFS(D:D,$A:$A,$O125)</f>
        <v/>
      </c>
      <c r="S125" s="502">
        <f>SUMIFS(E:E,$A:$A,$O125)</f>
        <v/>
      </c>
      <c r="T125" s="502">
        <f>SUMIFS(F:F,$A:$A,$O125)</f>
        <v/>
      </c>
      <c r="U125" s="502">
        <f>SUMIFS(G:G,$A:$A,$O125)</f>
        <v/>
      </c>
      <c r="V125" s="503">
        <f>SUMIFS(H:H,$A:$A,$O125)</f>
        <v/>
      </c>
      <c r="W125" s="502">
        <f>SUMIFS(I:I,$A:$A,$O125)</f>
        <v/>
      </c>
      <c r="X125" s="503">
        <f>SUMIFS(J:J,$A:$A,$O125)</f>
        <v/>
      </c>
      <c r="Y125" s="502">
        <f>SUMIFS(K:K,$A:$A,$O125)</f>
        <v/>
      </c>
      <c r="Z125" s="502">
        <f>SUMIFS(L:L,$A:$A,$O125)</f>
        <v/>
      </c>
      <c r="AA125" s="502">
        <f>SUMIFS(M:M,$A:$A,$O125)</f>
        <v/>
      </c>
    </row>
    <row r="126">
      <c r="A126" s="218">
        <f>IFERROR((IF(((IFERROR((FIND(".",I!A124)),0))&gt;1),(MID(I!A124,((FIND(".",I!A124))-2),5)),(MID(I!A124,((FIND(" - ",I!A124))-2),2)))),"-")</f>
        <v/>
      </c>
      <c r="B126" s="218">
        <f>IFERROR(IF($A126="-","null",I!B124),"null")</f>
        <v/>
      </c>
      <c r="C126" s="218">
        <f>IFERROR(IF($A126="-","null",I!C124),"null")</f>
        <v/>
      </c>
      <c r="D126" s="218">
        <f>IFERROR(IF($A126="-","null",I!D124),"null")</f>
        <v/>
      </c>
      <c r="E126" s="218">
        <f>IFERROR(IF($A126="-","null",I!E124),"null")</f>
        <v/>
      </c>
      <c r="F126" s="218">
        <f>IFERROR(IF($A126="-","null",I!F124),"null")</f>
        <v/>
      </c>
      <c r="G126" s="218">
        <f>IFERROR(IF($A126="-","null",I!G124),"null")</f>
        <v/>
      </c>
      <c r="H126" s="218">
        <f>IFERROR(IF($A126="-","null",I!H124),"null")</f>
        <v/>
      </c>
      <c r="I126" s="218">
        <f>IFERROR(IF($A126="-","null",I!I124),"null")</f>
        <v/>
      </c>
      <c r="J126" s="218">
        <f>IFERROR(IF($A126="-","null",I!J124),"null")</f>
        <v/>
      </c>
      <c r="K126" s="218">
        <f>IFERROR(IF($A126="-","null",I!K124),"null")</f>
        <v/>
      </c>
      <c r="L126" s="218">
        <f>IFERROR(IF($A126="-","null",I!L124),"null")</f>
        <v/>
      </c>
      <c r="M126" s="218">
        <f>IFERROR(IF($A126="-","null",I!M124),"null")</f>
        <v/>
      </c>
      <c r="N126" s="211" t="n"/>
      <c r="O126" s="219" t="inlineStr">
        <is>
          <t>41.13</t>
        </is>
      </c>
      <c r="P126" s="502">
        <f>SUMIFS(B:B,$A:$A,$O126)</f>
        <v/>
      </c>
      <c r="Q126" s="502">
        <f>SUMIFS(C:C,$A:$A,$O126)</f>
        <v/>
      </c>
      <c r="R126" s="502">
        <f>SUMIFS(D:D,$A:$A,$O126)</f>
        <v/>
      </c>
      <c r="S126" s="502">
        <f>SUMIFS(E:E,$A:$A,$O126)</f>
        <v/>
      </c>
      <c r="T126" s="502">
        <f>SUMIFS(F:F,$A:$A,$O126)</f>
        <v/>
      </c>
      <c r="U126" s="502">
        <f>SUMIFS(G:G,$A:$A,$O126)</f>
        <v/>
      </c>
      <c r="V126" s="503">
        <f>SUMIFS(H:H,$A:$A,$O126)</f>
        <v/>
      </c>
      <c r="W126" s="502">
        <f>SUMIFS(I:I,$A:$A,$O126)</f>
        <v/>
      </c>
      <c r="X126" s="503">
        <f>SUMIFS(J:J,$A:$A,$O126)</f>
        <v/>
      </c>
      <c r="Y126" s="502">
        <f>SUMIFS(K:K,$A:$A,$O126)</f>
        <v/>
      </c>
      <c r="Z126" s="502">
        <f>SUMIFS(L:L,$A:$A,$O126)</f>
        <v/>
      </c>
      <c r="AA126" s="502">
        <f>SUMIFS(M:M,$A:$A,$O126)</f>
        <v/>
      </c>
    </row>
    <row r="127">
      <c r="A127" s="218">
        <f>IFERROR((IF(((IFERROR((FIND(".",I!A125)),0))&gt;1),(MID(I!A125,((FIND(".",I!A125))-2),5)),(MID(I!A125,((FIND(" - ",I!A125))-2),2)))),"-")</f>
        <v/>
      </c>
      <c r="B127" s="218">
        <f>IFERROR(IF($A127="-","null",I!B125),"null")</f>
        <v/>
      </c>
      <c r="C127" s="218">
        <f>IFERROR(IF($A127="-","null",I!C125),"null")</f>
        <v/>
      </c>
      <c r="D127" s="218">
        <f>IFERROR(IF($A127="-","null",I!D125),"null")</f>
        <v/>
      </c>
      <c r="E127" s="218">
        <f>IFERROR(IF($A127="-","null",I!E125),"null")</f>
        <v/>
      </c>
      <c r="F127" s="218">
        <f>IFERROR(IF($A127="-","null",I!F125),"null")</f>
        <v/>
      </c>
      <c r="G127" s="218">
        <f>IFERROR(IF($A127="-","null",I!G125),"null")</f>
        <v/>
      </c>
      <c r="H127" s="218">
        <f>IFERROR(IF($A127="-","null",I!H125),"null")</f>
        <v/>
      </c>
      <c r="I127" s="218">
        <f>IFERROR(IF($A127="-","null",I!I125),"null")</f>
        <v/>
      </c>
      <c r="J127" s="218">
        <f>IFERROR(IF($A127="-","null",I!J125),"null")</f>
        <v/>
      </c>
      <c r="K127" s="218">
        <f>IFERROR(IF($A127="-","null",I!K125),"null")</f>
        <v/>
      </c>
      <c r="L127" s="218">
        <f>IFERROR(IF($A127="-","null",I!L125),"null")</f>
        <v/>
      </c>
      <c r="M127" s="218">
        <f>IFERROR(IF($A127="-","null",I!M125),"null")</f>
        <v/>
      </c>
      <c r="N127" s="211" t="n"/>
      <c r="O127" s="220" t="inlineStr">
        <is>
          <t>41.14</t>
        </is>
      </c>
      <c r="P127" s="502">
        <f>SUMIFS(B:B,$A:$A,$O127)</f>
        <v/>
      </c>
      <c r="Q127" s="502">
        <f>SUMIFS(C:C,$A:$A,$O127)</f>
        <v/>
      </c>
      <c r="R127" s="502">
        <f>SUMIFS(D:D,$A:$A,$O127)</f>
        <v/>
      </c>
      <c r="S127" s="502">
        <f>SUMIFS(E:E,$A:$A,$O127)</f>
        <v/>
      </c>
      <c r="T127" s="502">
        <f>SUMIFS(F:F,$A:$A,$O127)</f>
        <v/>
      </c>
      <c r="U127" s="502">
        <f>SUMIFS(G:G,$A:$A,$O127)</f>
        <v/>
      </c>
      <c r="V127" s="503">
        <f>SUMIFS(H:H,$A:$A,$O127)</f>
        <v/>
      </c>
      <c r="W127" s="502">
        <f>SUMIFS(I:I,$A:$A,$O127)</f>
        <v/>
      </c>
      <c r="X127" s="503">
        <f>SUMIFS(J:J,$A:$A,$O127)</f>
        <v/>
      </c>
      <c r="Y127" s="502">
        <f>SUMIFS(K:K,$A:$A,$O127)</f>
        <v/>
      </c>
      <c r="Z127" s="502">
        <f>SUMIFS(L:L,$A:$A,$O127)</f>
        <v/>
      </c>
      <c r="AA127" s="502">
        <f>SUMIFS(M:M,$A:$A,$O127)</f>
        <v/>
      </c>
    </row>
    <row r="128">
      <c r="A128" s="218">
        <f>IFERROR((IF(((IFERROR((FIND(".",I!A126)),0))&gt;1),(MID(I!A126,((FIND(".",I!A126))-2),5)),(MID(I!A126,((FIND(" - ",I!A126))-2),2)))),"-")</f>
        <v/>
      </c>
      <c r="B128" s="218">
        <f>IFERROR(IF($A128="-","null",I!B126),"null")</f>
        <v/>
      </c>
      <c r="C128" s="218">
        <f>IFERROR(IF($A128="-","null",I!C126),"null")</f>
        <v/>
      </c>
      <c r="D128" s="218">
        <f>IFERROR(IF($A128="-","null",I!D126),"null")</f>
        <v/>
      </c>
      <c r="E128" s="218">
        <f>IFERROR(IF($A128="-","null",I!E126),"null")</f>
        <v/>
      </c>
      <c r="F128" s="218">
        <f>IFERROR(IF($A128="-","null",I!F126),"null")</f>
        <v/>
      </c>
      <c r="G128" s="218">
        <f>IFERROR(IF($A128="-","null",I!G126),"null")</f>
        <v/>
      </c>
      <c r="H128" s="218">
        <f>IFERROR(IF($A128="-","null",I!H126),"null")</f>
        <v/>
      </c>
      <c r="I128" s="218">
        <f>IFERROR(IF($A128="-","null",I!I126),"null")</f>
        <v/>
      </c>
      <c r="J128" s="218">
        <f>IFERROR(IF($A128="-","null",I!J126),"null")</f>
        <v/>
      </c>
      <c r="K128" s="218">
        <f>IFERROR(IF($A128="-","null",I!K126),"null")</f>
        <v/>
      </c>
      <c r="L128" s="218">
        <f>IFERROR(IF($A128="-","null",I!L126),"null")</f>
        <v/>
      </c>
      <c r="M128" s="218">
        <f>IFERROR(IF($A128="-","null",I!M126),"null")</f>
        <v/>
      </c>
      <c r="N128" s="211" t="n"/>
      <c r="O128" s="219" t="inlineStr">
        <is>
          <t>41.15</t>
        </is>
      </c>
      <c r="P128" s="502">
        <f>SUMIFS(B:B,$A:$A,$O128)</f>
        <v/>
      </c>
      <c r="Q128" s="502">
        <f>SUMIFS(C:C,$A:$A,$O128)</f>
        <v/>
      </c>
      <c r="R128" s="502">
        <f>SUMIFS(D:D,$A:$A,$O128)</f>
        <v/>
      </c>
      <c r="S128" s="502">
        <f>SUMIFS(E:E,$A:$A,$O128)</f>
        <v/>
      </c>
      <c r="T128" s="502">
        <f>SUMIFS(F:F,$A:$A,$O128)</f>
        <v/>
      </c>
      <c r="U128" s="502">
        <f>SUMIFS(G:G,$A:$A,$O128)</f>
        <v/>
      </c>
      <c r="V128" s="503">
        <f>SUMIFS(H:H,$A:$A,$O128)</f>
        <v/>
      </c>
      <c r="W128" s="502">
        <f>SUMIFS(I:I,$A:$A,$O128)</f>
        <v/>
      </c>
      <c r="X128" s="503">
        <f>SUMIFS(J:J,$A:$A,$O128)</f>
        <v/>
      </c>
      <c r="Y128" s="502">
        <f>SUMIFS(K:K,$A:$A,$O128)</f>
        <v/>
      </c>
      <c r="Z128" s="502">
        <f>SUMIFS(L:L,$A:$A,$O128)</f>
        <v/>
      </c>
      <c r="AA128" s="502">
        <f>SUMIFS(M:M,$A:$A,$O128)</f>
        <v/>
      </c>
    </row>
    <row r="129">
      <c r="A129" s="218">
        <f>IFERROR((IF(((IFERROR((FIND(".",I!A127)),0))&gt;1),(MID(I!A127,((FIND(".",I!A127))-2),5)),(MID(I!A127,((FIND(" - ",I!A127))-2),2)))),"-")</f>
        <v/>
      </c>
      <c r="B129" s="218">
        <f>IFERROR(IF($A129="-","null",I!B127),"null")</f>
        <v/>
      </c>
      <c r="C129" s="218">
        <f>IFERROR(IF($A129="-","null",I!C127),"null")</f>
        <v/>
      </c>
      <c r="D129" s="218">
        <f>IFERROR(IF($A129="-","null",I!D127),"null")</f>
        <v/>
      </c>
      <c r="E129" s="218">
        <f>IFERROR(IF($A129="-","null",I!E127),"null")</f>
        <v/>
      </c>
      <c r="F129" s="218">
        <f>IFERROR(IF($A129="-","null",I!F127),"null")</f>
        <v/>
      </c>
      <c r="G129" s="218">
        <f>IFERROR(IF($A129="-","null",I!G127),"null")</f>
        <v/>
      </c>
      <c r="H129" s="218">
        <f>IFERROR(IF($A129="-","null",I!H127),"null")</f>
        <v/>
      </c>
      <c r="I129" s="218">
        <f>IFERROR(IF($A129="-","null",I!I127),"null")</f>
        <v/>
      </c>
      <c r="J129" s="218">
        <f>IFERROR(IF($A129="-","null",I!J127),"null")</f>
        <v/>
      </c>
      <c r="K129" s="218">
        <f>IFERROR(IF($A129="-","null",I!K127),"null")</f>
        <v/>
      </c>
      <c r="L129" s="218">
        <f>IFERROR(IF($A129="-","null",I!L127),"null")</f>
        <v/>
      </c>
      <c r="M129" s="218">
        <f>IFERROR(IF($A129="-","null",I!M127),"null")</f>
        <v/>
      </c>
      <c r="N129" s="211" t="n"/>
      <c r="O129" s="220" t="inlineStr">
        <is>
          <t>41.16</t>
        </is>
      </c>
      <c r="P129" s="502">
        <f>SUMIFS(B:B,$A:$A,$O129)</f>
        <v/>
      </c>
      <c r="Q129" s="502">
        <f>SUMIFS(C:C,$A:$A,$O129)</f>
        <v/>
      </c>
      <c r="R129" s="502">
        <f>SUMIFS(D:D,$A:$A,$O129)</f>
        <v/>
      </c>
      <c r="S129" s="502">
        <f>SUMIFS(E:E,$A:$A,$O129)</f>
        <v/>
      </c>
      <c r="T129" s="502">
        <f>SUMIFS(F:F,$A:$A,$O129)</f>
        <v/>
      </c>
      <c r="U129" s="502">
        <f>SUMIFS(G:G,$A:$A,$O129)</f>
        <v/>
      </c>
      <c r="V129" s="503">
        <f>SUMIFS(H:H,$A:$A,$O129)</f>
        <v/>
      </c>
      <c r="W129" s="502">
        <f>SUMIFS(I:I,$A:$A,$O129)</f>
        <v/>
      </c>
      <c r="X129" s="503">
        <f>SUMIFS(J:J,$A:$A,$O129)</f>
        <v/>
      </c>
      <c r="Y129" s="502">
        <f>SUMIFS(K:K,$A:$A,$O129)</f>
        <v/>
      </c>
      <c r="Z129" s="502">
        <f>SUMIFS(L:L,$A:$A,$O129)</f>
        <v/>
      </c>
      <c r="AA129" s="502">
        <f>SUMIFS(M:M,$A:$A,$O129)</f>
        <v/>
      </c>
    </row>
    <row r="130">
      <c r="A130" s="218">
        <f>IFERROR((IF(((IFERROR((FIND(".",I!A128)),0))&gt;1),(MID(I!A128,((FIND(".",I!A128))-2),5)),(MID(I!A128,((FIND(" - ",I!A128))-2),2)))),"-")</f>
        <v/>
      </c>
      <c r="B130" s="218">
        <f>IFERROR(IF($A130="-","null",I!B128),"null")</f>
        <v/>
      </c>
      <c r="C130" s="218">
        <f>IFERROR(IF($A130="-","null",I!C128),"null")</f>
        <v/>
      </c>
      <c r="D130" s="218">
        <f>IFERROR(IF($A130="-","null",I!D128),"null")</f>
        <v/>
      </c>
      <c r="E130" s="218">
        <f>IFERROR(IF($A130="-","null",I!E128),"null")</f>
        <v/>
      </c>
      <c r="F130" s="218">
        <f>IFERROR(IF($A130="-","null",I!F128),"null")</f>
        <v/>
      </c>
      <c r="G130" s="218">
        <f>IFERROR(IF($A130="-","null",I!G128),"null")</f>
        <v/>
      </c>
      <c r="H130" s="218">
        <f>IFERROR(IF($A130="-","null",I!H128),"null")</f>
        <v/>
      </c>
      <c r="I130" s="218">
        <f>IFERROR(IF($A130="-","null",I!I128),"null")</f>
        <v/>
      </c>
      <c r="J130" s="218">
        <f>IFERROR(IF($A130="-","null",I!J128),"null")</f>
        <v/>
      </c>
      <c r="K130" s="218">
        <f>IFERROR(IF($A130="-","null",I!K128),"null")</f>
        <v/>
      </c>
      <c r="L130" s="218">
        <f>IFERROR(IF($A130="-","null",I!L128),"null")</f>
        <v/>
      </c>
      <c r="M130" s="218">
        <f>IFERROR(IF($A130="-","null",I!M128),"null")</f>
        <v/>
      </c>
      <c r="N130" s="211" t="n"/>
      <c r="O130" s="219" t="inlineStr">
        <is>
          <t>41.17</t>
        </is>
      </c>
      <c r="P130" s="502">
        <f>SUMIFS(B:B,$A:$A,$O130)</f>
        <v/>
      </c>
      <c r="Q130" s="502">
        <f>SUMIFS(C:C,$A:$A,$O130)</f>
        <v/>
      </c>
      <c r="R130" s="502">
        <f>SUMIFS(D:D,$A:$A,$O130)</f>
        <v/>
      </c>
      <c r="S130" s="502">
        <f>SUMIFS(E:E,$A:$A,$O130)</f>
        <v/>
      </c>
      <c r="T130" s="502">
        <f>SUMIFS(F:F,$A:$A,$O130)</f>
        <v/>
      </c>
      <c r="U130" s="502">
        <f>SUMIFS(G:G,$A:$A,$O130)</f>
        <v/>
      </c>
      <c r="V130" s="503">
        <f>SUMIFS(H:H,$A:$A,$O130)</f>
        <v/>
      </c>
      <c r="W130" s="502">
        <f>SUMIFS(I:I,$A:$A,$O130)</f>
        <v/>
      </c>
      <c r="X130" s="503">
        <f>SUMIFS(J:J,$A:$A,$O130)</f>
        <v/>
      </c>
      <c r="Y130" s="502">
        <f>SUMIFS(K:K,$A:$A,$O130)</f>
        <v/>
      </c>
      <c r="Z130" s="502">
        <f>SUMIFS(L:L,$A:$A,$O130)</f>
        <v/>
      </c>
      <c r="AA130" s="502">
        <f>SUMIFS(M:M,$A:$A,$O130)</f>
        <v/>
      </c>
    </row>
    <row r="131">
      <c r="A131" s="218">
        <f>IFERROR((IF(((IFERROR((FIND(".",I!A129)),0))&gt;1),(MID(I!A129,((FIND(".",I!A129))-2),5)),(MID(I!A129,((FIND(" - ",I!A129))-2),2)))),"-")</f>
        <v/>
      </c>
      <c r="B131" s="218">
        <f>IFERROR(IF($A131="-","null",I!B129),"null")</f>
        <v/>
      </c>
      <c r="C131" s="218">
        <f>IFERROR(IF($A131="-","null",I!C129),"null")</f>
        <v/>
      </c>
      <c r="D131" s="218">
        <f>IFERROR(IF($A131="-","null",I!D129),"null")</f>
        <v/>
      </c>
      <c r="E131" s="218">
        <f>IFERROR(IF($A131="-","null",I!E129),"null")</f>
        <v/>
      </c>
      <c r="F131" s="218">
        <f>IFERROR(IF($A131="-","null",I!F129),"null")</f>
        <v/>
      </c>
      <c r="G131" s="218">
        <f>IFERROR(IF($A131="-","null",I!G129),"null")</f>
        <v/>
      </c>
      <c r="H131" s="218">
        <f>IFERROR(IF($A131="-","null",I!H129),"null")</f>
        <v/>
      </c>
      <c r="I131" s="218">
        <f>IFERROR(IF($A131="-","null",I!I129),"null")</f>
        <v/>
      </c>
      <c r="J131" s="218">
        <f>IFERROR(IF($A131="-","null",I!J129),"null")</f>
        <v/>
      </c>
      <c r="K131" s="218">
        <f>IFERROR(IF($A131="-","null",I!K129),"null")</f>
        <v/>
      </c>
      <c r="L131" s="218">
        <f>IFERROR(IF($A131="-","null",I!L129),"null")</f>
        <v/>
      </c>
      <c r="M131" s="218">
        <f>IFERROR(IF($A131="-","null",I!M129),"null")</f>
        <v/>
      </c>
      <c r="N131" s="211" t="n"/>
      <c r="O131" s="220" t="inlineStr">
        <is>
          <t>41.18</t>
        </is>
      </c>
      <c r="P131" s="502">
        <f>SUMIFS(B:B,$A:$A,$O131)</f>
        <v/>
      </c>
      <c r="Q131" s="502">
        <f>SUMIFS(C:C,$A:$A,$O131)</f>
        <v/>
      </c>
      <c r="R131" s="502">
        <f>SUMIFS(D:D,$A:$A,$O131)</f>
        <v/>
      </c>
      <c r="S131" s="502">
        <f>SUMIFS(E:E,$A:$A,$O131)</f>
        <v/>
      </c>
      <c r="T131" s="502">
        <f>SUMIFS(F:F,$A:$A,$O131)</f>
        <v/>
      </c>
      <c r="U131" s="502">
        <f>SUMIFS(G:G,$A:$A,$O131)</f>
        <v/>
      </c>
      <c r="V131" s="503">
        <f>SUMIFS(H:H,$A:$A,$O131)</f>
        <v/>
      </c>
      <c r="W131" s="502">
        <f>SUMIFS(I:I,$A:$A,$O131)</f>
        <v/>
      </c>
      <c r="X131" s="503">
        <f>SUMIFS(J:J,$A:$A,$O131)</f>
        <v/>
      </c>
      <c r="Y131" s="502">
        <f>SUMIFS(K:K,$A:$A,$O131)</f>
        <v/>
      </c>
      <c r="Z131" s="502">
        <f>SUMIFS(L:L,$A:$A,$O131)</f>
        <v/>
      </c>
      <c r="AA131" s="502">
        <f>SUMIFS(M:M,$A:$A,$O131)</f>
        <v/>
      </c>
    </row>
    <row r="132">
      <c r="A132" s="218">
        <f>IFERROR((IF(((IFERROR((FIND(".",I!A130)),0))&gt;1),(MID(I!A130,((FIND(".",I!A130))-2),5)),(MID(I!A130,((FIND(" - ",I!A130))-2),2)))),"-")</f>
        <v/>
      </c>
      <c r="B132" s="218">
        <f>IFERROR(IF($A132="-","null",I!B130),"null")</f>
        <v/>
      </c>
      <c r="C132" s="218">
        <f>IFERROR(IF($A132="-","null",I!C130),"null")</f>
        <v/>
      </c>
      <c r="D132" s="218">
        <f>IFERROR(IF($A132="-","null",I!D130),"null")</f>
        <v/>
      </c>
      <c r="E132" s="218">
        <f>IFERROR(IF($A132="-","null",I!E130),"null")</f>
        <v/>
      </c>
      <c r="F132" s="218">
        <f>IFERROR(IF($A132="-","null",I!F130),"null")</f>
        <v/>
      </c>
      <c r="G132" s="218">
        <f>IFERROR(IF($A132="-","null",I!G130),"null")</f>
        <v/>
      </c>
      <c r="H132" s="218">
        <f>IFERROR(IF($A132="-","null",I!H130),"null")</f>
        <v/>
      </c>
      <c r="I132" s="218">
        <f>IFERROR(IF($A132="-","null",I!I130),"null")</f>
        <v/>
      </c>
      <c r="J132" s="218">
        <f>IFERROR(IF($A132="-","null",I!J130),"null")</f>
        <v/>
      </c>
      <c r="K132" s="218">
        <f>IFERROR(IF($A132="-","null",I!K130),"null")</f>
        <v/>
      </c>
      <c r="L132" s="218">
        <f>IFERROR(IF($A132="-","null",I!L130),"null")</f>
        <v/>
      </c>
      <c r="M132" s="218">
        <f>IFERROR(IF($A132="-","null",I!M130),"null")</f>
        <v/>
      </c>
      <c r="N132" s="211" t="n"/>
      <c r="O132" s="219" t="inlineStr">
        <is>
          <t>41.19</t>
        </is>
      </c>
      <c r="P132" s="502">
        <f>SUMIFS(B:B,$A:$A,$O132)</f>
        <v/>
      </c>
      <c r="Q132" s="502">
        <f>SUMIFS(C:C,$A:$A,$O132)</f>
        <v/>
      </c>
      <c r="R132" s="502">
        <f>SUMIFS(D:D,$A:$A,$O132)</f>
        <v/>
      </c>
      <c r="S132" s="502">
        <f>SUMIFS(E:E,$A:$A,$O132)</f>
        <v/>
      </c>
      <c r="T132" s="502">
        <f>SUMIFS(F:F,$A:$A,$O132)</f>
        <v/>
      </c>
      <c r="U132" s="502">
        <f>SUMIFS(G:G,$A:$A,$O132)</f>
        <v/>
      </c>
      <c r="V132" s="503">
        <f>SUMIFS(H:H,$A:$A,$O132)</f>
        <v/>
      </c>
      <c r="W132" s="502">
        <f>SUMIFS(I:I,$A:$A,$O132)</f>
        <v/>
      </c>
      <c r="X132" s="503">
        <f>SUMIFS(J:J,$A:$A,$O132)</f>
        <v/>
      </c>
      <c r="Y132" s="502">
        <f>SUMIFS(K:K,$A:$A,$O132)</f>
        <v/>
      </c>
      <c r="Z132" s="502">
        <f>SUMIFS(L:L,$A:$A,$O132)</f>
        <v/>
      </c>
      <c r="AA132" s="502">
        <f>SUMIFS(M:M,$A:$A,$O132)</f>
        <v/>
      </c>
    </row>
    <row r="133">
      <c r="A133" s="218">
        <f>IFERROR((IF(((IFERROR((FIND(".",I!A131)),0))&gt;1),(MID(I!A131,((FIND(".",I!A131))-2),5)),(MID(I!A131,((FIND(" - ",I!A131))-2),2)))),"-")</f>
        <v/>
      </c>
      <c r="B133" s="218">
        <f>IFERROR(IF($A133="-","null",I!B131),"null")</f>
        <v/>
      </c>
      <c r="C133" s="218">
        <f>IFERROR(IF($A133="-","null",I!C131),"null")</f>
        <v/>
      </c>
      <c r="D133" s="218">
        <f>IFERROR(IF($A133="-","null",I!D131),"null")</f>
        <v/>
      </c>
      <c r="E133" s="218">
        <f>IFERROR(IF($A133="-","null",I!E131),"null")</f>
        <v/>
      </c>
      <c r="F133" s="218">
        <f>IFERROR(IF($A133="-","null",I!F131),"null")</f>
        <v/>
      </c>
      <c r="G133" s="218">
        <f>IFERROR(IF($A133="-","null",I!G131),"null")</f>
        <v/>
      </c>
      <c r="H133" s="218">
        <f>IFERROR(IF($A133="-","null",I!H131),"null")</f>
        <v/>
      </c>
      <c r="I133" s="218">
        <f>IFERROR(IF($A133="-","null",I!I131),"null")</f>
        <v/>
      </c>
      <c r="J133" s="218">
        <f>IFERROR(IF($A133="-","null",I!J131),"null")</f>
        <v/>
      </c>
      <c r="K133" s="218">
        <f>IFERROR(IF($A133="-","null",I!K131),"null")</f>
        <v/>
      </c>
      <c r="L133" s="218">
        <f>IFERROR(IF($A133="-","null",I!L131),"null")</f>
        <v/>
      </c>
      <c r="M133" s="218">
        <f>IFERROR(IF($A133="-","null",I!M131),"null")</f>
        <v/>
      </c>
      <c r="N133" s="211" t="n"/>
      <c r="O133" s="220" t="inlineStr">
        <is>
          <t>42.01</t>
        </is>
      </c>
      <c r="P133" s="502">
        <f>SUMIFS(B:B,$A:$A,$O133)</f>
        <v/>
      </c>
      <c r="Q133" s="502">
        <f>SUMIFS(C:C,$A:$A,$O133)</f>
        <v/>
      </c>
      <c r="R133" s="502">
        <f>SUMIFS(D:D,$A:$A,$O133)</f>
        <v/>
      </c>
      <c r="S133" s="502">
        <f>SUMIFS(E:E,$A:$A,$O133)</f>
        <v/>
      </c>
      <c r="T133" s="502">
        <f>SUMIFS(F:F,$A:$A,$O133)</f>
        <v/>
      </c>
      <c r="U133" s="502">
        <f>SUMIFS(G:G,$A:$A,$O133)</f>
        <v/>
      </c>
      <c r="V133" s="503">
        <f>SUMIFS(H:H,$A:$A,$O133)</f>
        <v/>
      </c>
      <c r="W133" s="502">
        <f>SUMIFS(I:I,$A:$A,$O133)</f>
        <v/>
      </c>
      <c r="X133" s="503">
        <f>SUMIFS(J:J,$A:$A,$O133)</f>
        <v/>
      </c>
      <c r="Y133" s="502">
        <f>SUMIFS(K:K,$A:$A,$O133)</f>
        <v/>
      </c>
      <c r="Z133" s="502">
        <f>SUMIFS(L:L,$A:$A,$O133)</f>
        <v/>
      </c>
      <c r="AA133" s="502">
        <f>SUMIFS(M:M,$A:$A,$O133)</f>
        <v/>
      </c>
    </row>
    <row r="134">
      <c r="A134" s="218">
        <f>IFERROR((IF(((IFERROR((FIND(".",I!A132)),0))&gt;1),(MID(I!A132,((FIND(".",I!A132))-2),5)),(MID(I!A132,((FIND(" - ",I!A132))-2),2)))),"-")</f>
        <v/>
      </c>
      <c r="B134" s="218">
        <f>IFERROR(IF($A134="-","null",I!B132),"null")</f>
        <v/>
      </c>
      <c r="C134" s="218">
        <f>IFERROR(IF($A134="-","null",I!C132),"null")</f>
        <v/>
      </c>
      <c r="D134" s="218">
        <f>IFERROR(IF($A134="-","null",I!D132),"null")</f>
        <v/>
      </c>
      <c r="E134" s="218">
        <f>IFERROR(IF($A134="-","null",I!E132),"null")</f>
        <v/>
      </c>
      <c r="F134" s="218">
        <f>IFERROR(IF($A134="-","null",I!F132),"null")</f>
        <v/>
      </c>
      <c r="G134" s="218">
        <f>IFERROR(IF($A134="-","null",I!G132),"null")</f>
        <v/>
      </c>
      <c r="H134" s="218">
        <f>IFERROR(IF($A134="-","null",I!H132),"null")</f>
        <v/>
      </c>
      <c r="I134" s="218">
        <f>IFERROR(IF($A134="-","null",I!I132),"null")</f>
        <v/>
      </c>
      <c r="J134" s="218">
        <f>IFERROR(IF($A134="-","null",I!J132),"null")</f>
        <v/>
      </c>
      <c r="K134" s="218">
        <f>IFERROR(IF($A134="-","null",I!K132),"null")</f>
        <v/>
      </c>
      <c r="L134" s="218">
        <f>IFERROR(IF($A134="-","null",I!L132),"null")</f>
        <v/>
      </c>
      <c r="M134" s="218">
        <f>IFERROR(IF($A134="-","null",I!M132),"null")</f>
        <v/>
      </c>
      <c r="N134" s="211" t="n"/>
      <c r="O134" s="219" t="inlineStr">
        <is>
          <t>42.02</t>
        </is>
      </c>
      <c r="P134" s="502">
        <f>SUMIFS(B:B,$A:$A,$O134)</f>
        <v/>
      </c>
      <c r="Q134" s="502">
        <f>SUMIFS(C:C,$A:$A,$O134)</f>
        <v/>
      </c>
      <c r="R134" s="502">
        <f>SUMIFS(D:D,$A:$A,$O134)</f>
        <v/>
      </c>
      <c r="S134" s="502">
        <f>SUMIFS(E:E,$A:$A,$O134)</f>
        <v/>
      </c>
      <c r="T134" s="502">
        <f>SUMIFS(F:F,$A:$A,$O134)</f>
        <v/>
      </c>
      <c r="U134" s="502">
        <f>SUMIFS(G:G,$A:$A,$O134)</f>
        <v/>
      </c>
      <c r="V134" s="503">
        <f>SUMIFS(H:H,$A:$A,$O134)</f>
        <v/>
      </c>
      <c r="W134" s="502">
        <f>SUMIFS(I:I,$A:$A,$O134)</f>
        <v/>
      </c>
      <c r="X134" s="503">
        <f>SUMIFS(J:J,$A:$A,$O134)</f>
        <v/>
      </c>
      <c r="Y134" s="502">
        <f>SUMIFS(K:K,$A:$A,$O134)</f>
        <v/>
      </c>
      <c r="Z134" s="502">
        <f>SUMIFS(L:L,$A:$A,$O134)</f>
        <v/>
      </c>
      <c r="AA134" s="502">
        <f>SUMIFS(M:M,$A:$A,$O134)</f>
        <v/>
      </c>
    </row>
    <row r="135">
      <c r="A135" s="218">
        <f>IFERROR((IF(((IFERROR((FIND(".",I!A133)),0))&gt;1),(MID(I!A133,((FIND(".",I!A133))-2),5)),(MID(I!A133,((FIND(" - ",I!A133))-2),2)))),"-")</f>
        <v/>
      </c>
      <c r="B135" s="218">
        <f>IFERROR(IF($A135="-","null",I!B133),"null")</f>
        <v/>
      </c>
      <c r="C135" s="218">
        <f>IFERROR(IF($A135="-","null",I!C133),"null")</f>
        <v/>
      </c>
      <c r="D135" s="218">
        <f>IFERROR(IF($A135="-","null",I!D133),"null")</f>
        <v/>
      </c>
      <c r="E135" s="218">
        <f>IFERROR(IF($A135="-","null",I!E133),"null")</f>
        <v/>
      </c>
      <c r="F135" s="218">
        <f>IFERROR(IF($A135="-","null",I!F133),"null")</f>
        <v/>
      </c>
      <c r="G135" s="218">
        <f>IFERROR(IF($A135="-","null",I!G133),"null")</f>
        <v/>
      </c>
      <c r="H135" s="218">
        <f>IFERROR(IF($A135="-","null",I!H133),"null")</f>
        <v/>
      </c>
      <c r="I135" s="218">
        <f>IFERROR(IF($A135="-","null",I!I133),"null")</f>
        <v/>
      </c>
      <c r="J135" s="218">
        <f>IFERROR(IF($A135="-","null",I!J133),"null")</f>
        <v/>
      </c>
      <c r="K135" s="218">
        <f>IFERROR(IF($A135="-","null",I!K133),"null")</f>
        <v/>
      </c>
      <c r="L135" s="218">
        <f>IFERROR(IF($A135="-","null",I!L133),"null")</f>
        <v/>
      </c>
      <c r="M135" s="218">
        <f>IFERROR(IF($A135="-","null",I!M133),"null")</f>
        <v/>
      </c>
      <c r="N135" s="211" t="n"/>
      <c r="O135" s="220" t="inlineStr">
        <is>
          <t>42.03</t>
        </is>
      </c>
      <c r="P135" s="502">
        <f>SUMIFS(B:B,$A:$A,$O135)</f>
        <v/>
      </c>
      <c r="Q135" s="502">
        <f>SUMIFS(C:C,$A:$A,$O135)</f>
        <v/>
      </c>
      <c r="R135" s="502">
        <f>SUMIFS(D:D,$A:$A,$O135)</f>
        <v/>
      </c>
      <c r="S135" s="502">
        <f>SUMIFS(E:E,$A:$A,$O135)</f>
        <v/>
      </c>
      <c r="T135" s="502">
        <f>SUMIFS(F:F,$A:$A,$O135)</f>
        <v/>
      </c>
      <c r="U135" s="502">
        <f>SUMIFS(G:G,$A:$A,$O135)</f>
        <v/>
      </c>
      <c r="V135" s="503">
        <f>SUMIFS(H:H,$A:$A,$O135)</f>
        <v/>
      </c>
      <c r="W135" s="502">
        <f>SUMIFS(I:I,$A:$A,$O135)</f>
        <v/>
      </c>
      <c r="X135" s="503">
        <f>SUMIFS(J:J,$A:$A,$O135)</f>
        <v/>
      </c>
      <c r="Y135" s="502">
        <f>SUMIFS(K:K,$A:$A,$O135)</f>
        <v/>
      </c>
      <c r="Z135" s="502">
        <f>SUMIFS(L:L,$A:$A,$O135)</f>
        <v/>
      </c>
      <c r="AA135" s="502">
        <f>SUMIFS(M:M,$A:$A,$O135)</f>
        <v/>
      </c>
    </row>
    <row r="136">
      <c r="A136" s="218">
        <f>IFERROR((IF(((IFERROR((FIND(".",I!A134)),0))&gt;1),(MID(I!A134,((FIND(".",I!A134))-2),5)),(MID(I!A134,((FIND(" - ",I!A134))-2),2)))),"-")</f>
        <v/>
      </c>
      <c r="B136" s="218">
        <f>IFERROR(IF($A136="-","null",I!B134),"null")</f>
        <v/>
      </c>
      <c r="C136" s="218">
        <f>IFERROR(IF($A136="-","null",I!C134),"null")</f>
        <v/>
      </c>
      <c r="D136" s="218">
        <f>IFERROR(IF($A136="-","null",I!D134),"null")</f>
        <v/>
      </c>
      <c r="E136" s="218">
        <f>IFERROR(IF($A136="-","null",I!E134),"null")</f>
        <v/>
      </c>
      <c r="F136" s="218">
        <f>IFERROR(IF($A136="-","null",I!F134),"null")</f>
        <v/>
      </c>
      <c r="G136" s="218">
        <f>IFERROR(IF($A136="-","null",I!G134),"null")</f>
        <v/>
      </c>
      <c r="H136" s="218">
        <f>IFERROR(IF($A136="-","null",I!H134),"null")</f>
        <v/>
      </c>
      <c r="I136" s="218">
        <f>IFERROR(IF($A136="-","null",I!I134),"null")</f>
        <v/>
      </c>
      <c r="J136" s="218">
        <f>IFERROR(IF($A136="-","null",I!J134),"null")</f>
        <v/>
      </c>
      <c r="K136" s="218">
        <f>IFERROR(IF($A136="-","null",I!K134),"null")</f>
        <v/>
      </c>
      <c r="L136" s="218">
        <f>IFERROR(IF($A136="-","null",I!L134),"null")</f>
        <v/>
      </c>
      <c r="M136" s="218">
        <f>IFERROR(IF($A136="-","null",I!M134),"null")</f>
        <v/>
      </c>
      <c r="N136" s="211" t="n"/>
      <c r="O136" s="219" t="inlineStr">
        <is>
          <t>42.07</t>
        </is>
      </c>
      <c r="P136" s="502">
        <f>SUMIFS(B:B,$A:$A,$O136)</f>
        <v/>
      </c>
      <c r="Q136" s="502">
        <f>SUMIFS(C:C,$A:$A,$O136)</f>
        <v/>
      </c>
      <c r="R136" s="502">
        <f>SUMIFS(D:D,$A:$A,$O136)</f>
        <v/>
      </c>
      <c r="S136" s="502">
        <f>SUMIFS(E:E,$A:$A,$O136)</f>
        <v/>
      </c>
      <c r="T136" s="502">
        <f>SUMIFS(F:F,$A:$A,$O136)</f>
        <v/>
      </c>
      <c r="U136" s="502">
        <f>SUMIFS(G:G,$A:$A,$O136)</f>
        <v/>
      </c>
      <c r="V136" s="503">
        <f>SUMIFS(H:H,$A:$A,$O136)</f>
        <v/>
      </c>
      <c r="W136" s="502">
        <f>SUMIFS(I:I,$A:$A,$O136)</f>
        <v/>
      </c>
      <c r="X136" s="503">
        <f>SUMIFS(J:J,$A:$A,$O136)</f>
        <v/>
      </c>
      <c r="Y136" s="502">
        <f>SUMIFS(K:K,$A:$A,$O136)</f>
        <v/>
      </c>
      <c r="Z136" s="502">
        <f>SUMIFS(L:L,$A:$A,$O136)</f>
        <v/>
      </c>
      <c r="AA136" s="502">
        <f>SUMIFS(M:M,$A:$A,$O136)</f>
        <v/>
      </c>
    </row>
    <row r="137">
      <c r="A137" s="218">
        <f>IFERROR((IF(((IFERROR((FIND(".",I!A135)),0))&gt;1),(MID(I!A135,((FIND(".",I!A135))-2),5)),(MID(I!A135,((FIND(" - ",I!A135))-2),2)))),"-")</f>
        <v/>
      </c>
      <c r="B137" s="218">
        <f>IFERROR(IF($A137="-","null",I!B135),"null")</f>
        <v/>
      </c>
      <c r="C137" s="218">
        <f>IFERROR(IF($A137="-","null",I!C135),"null")</f>
        <v/>
      </c>
      <c r="D137" s="218">
        <f>IFERROR(IF($A137="-","null",I!D135),"null")</f>
        <v/>
      </c>
      <c r="E137" s="218">
        <f>IFERROR(IF($A137="-","null",I!E135),"null")</f>
        <v/>
      </c>
      <c r="F137" s="218">
        <f>IFERROR(IF($A137="-","null",I!F135),"null")</f>
        <v/>
      </c>
      <c r="G137" s="218">
        <f>IFERROR(IF($A137="-","null",I!G135),"null")</f>
        <v/>
      </c>
      <c r="H137" s="218">
        <f>IFERROR(IF($A137="-","null",I!H135),"null")</f>
        <v/>
      </c>
      <c r="I137" s="218">
        <f>IFERROR(IF($A137="-","null",I!I135),"null")</f>
        <v/>
      </c>
      <c r="J137" s="218">
        <f>IFERROR(IF($A137="-","null",I!J135),"null")</f>
        <v/>
      </c>
      <c r="K137" s="218">
        <f>IFERROR(IF($A137="-","null",I!K135),"null")</f>
        <v/>
      </c>
      <c r="L137" s="218">
        <f>IFERROR(IF($A137="-","null",I!L135),"null")</f>
        <v/>
      </c>
      <c r="M137" s="218">
        <f>IFERROR(IF($A137="-","null",I!M135),"null")</f>
        <v/>
      </c>
      <c r="N137" s="211" t="n"/>
      <c r="O137" s="220" t="inlineStr">
        <is>
          <t>43.01</t>
        </is>
      </c>
      <c r="P137" s="502">
        <f>SUMIFS(B:B,$A:$A,$O137)</f>
        <v/>
      </c>
      <c r="Q137" s="502">
        <f>SUMIFS(C:C,$A:$A,$O137)</f>
        <v/>
      </c>
      <c r="R137" s="502">
        <f>SUMIFS(D:D,$A:$A,$O137)</f>
        <v/>
      </c>
      <c r="S137" s="502">
        <f>SUMIFS(E:E,$A:$A,$O137)</f>
        <v/>
      </c>
      <c r="T137" s="502">
        <f>SUMIFS(F:F,$A:$A,$O137)</f>
        <v/>
      </c>
      <c r="U137" s="502">
        <f>SUMIFS(G:G,$A:$A,$O137)</f>
        <v/>
      </c>
      <c r="V137" s="503">
        <f>SUMIFS(H:H,$A:$A,$O137)</f>
        <v/>
      </c>
      <c r="W137" s="502">
        <f>SUMIFS(I:I,$A:$A,$O137)</f>
        <v/>
      </c>
      <c r="X137" s="503">
        <f>SUMIFS(J:J,$A:$A,$O137)</f>
        <v/>
      </c>
      <c r="Y137" s="502">
        <f>SUMIFS(K:K,$A:$A,$O137)</f>
        <v/>
      </c>
      <c r="Z137" s="502">
        <f>SUMIFS(L:L,$A:$A,$O137)</f>
        <v/>
      </c>
      <c r="AA137" s="502">
        <f>SUMIFS(M:M,$A:$A,$O137)</f>
        <v/>
      </c>
    </row>
    <row r="138">
      <c r="A138" s="218">
        <f>IFERROR((IF(((IFERROR((FIND(".",I!A136)),0))&gt;1),(MID(I!A136,((FIND(".",I!A136))-2),5)),(MID(I!A136,((FIND(" - ",I!A136))-2),2)))),"-")</f>
        <v/>
      </c>
      <c r="B138" s="218">
        <f>IFERROR(IF($A138="-","null",I!B136),"null")</f>
        <v/>
      </c>
      <c r="C138" s="218">
        <f>IFERROR(IF($A138="-","null",I!C136),"null")</f>
        <v/>
      </c>
      <c r="D138" s="218">
        <f>IFERROR(IF($A138="-","null",I!D136),"null")</f>
        <v/>
      </c>
      <c r="E138" s="218">
        <f>IFERROR(IF($A138="-","null",I!E136),"null")</f>
        <v/>
      </c>
      <c r="F138" s="218">
        <f>IFERROR(IF($A138="-","null",I!F136),"null")</f>
        <v/>
      </c>
      <c r="G138" s="218">
        <f>IFERROR(IF($A138="-","null",I!G136),"null")</f>
        <v/>
      </c>
      <c r="H138" s="218">
        <f>IFERROR(IF($A138="-","null",I!H136),"null")</f>
        <v/>
      </c>
      <c r="I138" s="218">
        <f>IFERROR(IF($A138="-","null",I!I136),"null")</f>
        <v/>
      </c>
      <c r="J138" s="218">
        <f>IFERROR(IF($A138="-","null",I!J136),"null")</f>
        <v/>
      </c>
      <c r="K138" s="218">
        <f>IFERROR(IF($A138="-","null",I!K136),"null")</f>
        <v/>
      </c>
      <c r="L138" s="218">
        <f>IFERROR(IF($A138="-","null",I!L136),"null")</f>
        <v/>
      </c>
      <c r="M138" s="218">
        <f>IFERROR(IF($A138="-","null",I!M136),"null")</f>
        <v/>
      </c>
      <c r="N138" s="211" t="n"/>
      <c r="O138" s="219" t="inlineStr">
        <is>
          <t>43.02</t>
        </is>
      </c>
      <c r="P138" s="502">
        <f>SUMIFS(B:B,$A:$A,$O138)</f>
        <v/>
      </c>
      <c r="Q138" s="502">
        <f>SUMIFS(C:C,$A:$A,$O138)</f>
        <v/>
      </c>
      <c r="R138" s="502">
        <f>SUMIFS(D:D,$A:$A,$O138)</f>
        <v/>
      </c>
      <c r="S138" s="502">
        <f>SUMIFS(E:E,$A:$A,$O138)</f>
        <v/>
      </c>
      <c r="T138" s="502">
        <f>SUMIFS(F:F,$A:$A,$O138)</f>
        <v/>
      </c>
      <c r="U138" s="502">
        <f>SUMIFS(G:G,$A:$A,$O138)</f>
        <v/>
      </c>
      <c r="V138" s="503">
        <f>SUMIFS(H:H,$A:$A,$O138)</f>
        <v/>
      </c>
      <c r="W138" s="502">
        <f>SUMIFS(I:I,$A:$A,$O138)</f>
        <v/>
      </c>
      <c r="X138" s="503">
        <f>SUMIFS(J:J,$A:$A,$O138)</f>
        <v/>
      </c>
      <c r="Y138" s="502">
        <f>SUMIFS(K:K,$A:$A,$O138)</f>
        <v/>
      </c>
      <c r="Z138" s="502">
        <f>SUMIFS(L:L,$A:$A,$O138)</f>
        <v/>
      </c>
      <c r="AA138" s="502">
        <f>SUMIFS(M:M,$A:$A,$O138)</f>
        <v/>
      </c>
    </row>
    <row r="139">
      <c r="A139" s="218">
        <f>IFERROR((IF(((IFERROR((FIND(".",I!A137)),0))&gt;1),(MID(I!A137,((FIND(".",I!A137))-2),5)),(MID(I!A137,((FIND(" - ",I!A137))-2),2)))),"-")</f>
        <v/>
      </c>
      <c r="B139" s="218">
        <f>IFERROR(IF($A139="-","null",I!B137),"null")</f>
        <v/>
      </c>
      <c r="C139" s="218">
        <f>IFERROR(IF($A139="-","null",I!C137),"null")</f>
        <v/>
      </c>
      <c r="D139" s="218">
        <f>IFERROR(IF($A139="-","null",I!D137),"null")</f>
        <v/>
      </c>
      <c r="E139" s="218">
        <f>IFERROR(IF($A139="-","null",I!E137),"null")</f>
        <v/>
      </c>
      <c r="F139" s="218">
        <f>IFERROR(IF($A139="-","null",I!F137),"null")</f>
        <v/>
      </c>
      <c r="G139" s="218">
        <f>IFERROR(IF($A139="-","null",I!G137),"null")</f>
        <v/>
      </c>
      <c r="H139" s="218">
        <f>IFERROR(IF($A139="-","null",I!H137),"null")</f>
        <v/>
      </c>
      <c r="I139" s="218">
        <f>IFERROR(IF($A139="-","null",I!I137),"null")</f>
        <v/>
      </c>
      <c r="J139" s="218">
        <f>IFERROR(IF($A139="-","null",I!J137),"null")</f>
        <v/>
      </c>
      <c r="K139" s="218">
        <f>IFERROR(IF($A139="-","null",I!K137),"null")</f>
        <v/>
      </c>
      <c r="L139" s="218">
        <f>IFERROR(IF($A139="-","null",I!L137),"null")</f>
        <v/>
      </c>
      <c r="M139" s="218">
        <f>IFERROR(IF($A139="-","null",I!M137),"null")</f>
        <v/>
      </c>
      <c r="N139" s="211" t="n"/>
      <c r="O139" s="220" t="inlineStr">
        <is>
          <t>43.03</t>
        </is>
      </c>
      <c r="P139" s="502">
        <f>SUMIFS(B:B,$A:$A,$O139)</f>
        <v/>
      </c>
      <c r="Q139" s="502">
        <f>SUMIFS(C:C,$A:$A,$O139)</f>
        <v/>
      </c>
      <c r="R139" s="502">
        <f>SUMIFS(D:D,$A:$A,$O139)</f>
        <v/>
      </c>
      <c r="S139" s="502">
        <f>SUMIFS(E:E,$A:$A,$O139)</f>
        <v/>
      </c>
      <c r="T139" s="502">
        <f>SUMIFS(F:F,$A:$A,$O139)</f>
        <v/>
      </c>
      <c r="U139" s="502">
        <f>SUMIFS(G:G,$A:$A,$O139)</f>
        <v/>
      </c>
      <c r="V139" s="503">
        <f>SUMIFS(H:H,$A:$A,$O139)</f>
        <v/>
      </c>
      <c r="W139" s="502">
        <f>SUMIFS(I:I,$A:$A,$O139)</f>
        <v/>
      </c>
      <c r="X139" s="503">
        <f>SUMIFS(J:J,$A:$A,$O139)</f>
        <v/>
      </c>
      <c r="Y139" s="502">
        <f>SUMIFS(K:K,$A:$A,$O139)</f>
        <v/>
      </c>
      <c r="Z139" s="502">
        <f>SUMIFS(L:L,$A:$A,$O139)</f>
        <v/>
      </c>
      <c r="AA139" s="502">
        <f>SUMIFS(M:M,$A:$A,$O139)</f>
        <v/>
      </c>
    </row>
    <row r="140">
      <c r="A140" s="218">
        <f>IFERROR((IF(((IFERROR((FIND(".",I!A138)),0))&gt;1),(MID(I!A138,((FIND(".",I!A138))-2),5)),(MID(I!A138,((FIND(" - ",I!A138))-2),2)))),"-")</f>
        <v/>
      </c>
      <c r="B140" s="218">
        <f>IFERROR(IF($A140="-","null",I!B138),"null")</f>
        <v/>
      </c>
      <c r="C140" s="218">
        <f>IFERROR(IF($A140="-","null",I!C138),"null")</f>
        <v/>
      </c>
      <c r="D140" s="218">
        <f>IFERROR(IF($A140="-","null",I!D138),"null")</f>
        <v/>
      </c>
      <c r="E140" s="218">
        <f>IFERROR(IF($A140="-","null",I!E138),"null")</f>
        <v/>
      </c>
      <c r="F140" s="218">
        <f>IFERROR(IF($A140="-","null",I!F138),"null")</f>
        <v/>
      </c>
      <c r="G140" s="218">
        <f>IFERROR(IF($A140="-","null",I!G138),"null")</f>
        <v/>
      </c>
      <c r="H140" s="218">
        <f>IFERROR(IF($A140="-","null",I!H138),"null")</f>
        <v/>
      </c>
      <c r="I140" s="218">
        <f>IFERROR(IF($A140="-","null",I!I138),"null")</f>
        <v/>
      </c>
      <c r="J140" s="218">
        <f>IFERROR(IF($A140="-","null",I!J138),"null")</f>
        <v/>
      </c>
      <c r="K140" s="218">
        <f>IFERROR(IF($A140="-","null",I!K138),"null")</f>
        <v/>
      </c>
      <c r="L140" s="218">
        <f>IFERROR(IF($A140="-","null",I!L138),"null")</f>
        <v/>
      </c>
      <c r="M140" s="218">
        <f>IFERROR(IF($A140="-","null",I!M138),"null")</f>
        <v/>
      </c>
      <c r="N140" s="211" t="n"/>
      <c r="O140" s="219" t="inlineStr">
        <is>
          <t>43.04</t>
        </is>
      </c>
      <c r="P140" s="502">
        <f>SUMIFS(B:B,$A:$A,$O140)</f>
        <v/>
      </c>
      <c r="Q140" s="502">
        <f>SUMIFS(C:C,$A:$A,$O140)</f>
        <v/>
      </c>
      <c r="R140" s="502">
        <f>SUMIFS(D:D,$A:$A,$O140)</f>
        <v/>
      </c>
      <c r="S140" s="502">
        <f>SUMIFS(E:E,$A:$A,$O140)</f>
        <v/>
      </c>
      <c r="T140" s="502">
        <f>SUMIFS(F:F,$A:$A,$O140)</f>
        <v/>
      </c>
      <c r="U140" s="502">
        <f>SUMIFS(G:G,$A:$A,$O140)</f>
        <v/>
      </c>
      <c r="V140" s="503">
        <f>SUMIFS(H:H,$A:$A,$O140)</f>
        <v/>
      </c>
      <c r="W140" s="502">
        <f>SUMIFS(I:I,$A:$A,$O140)</f>
        <v/>
      </c>
      <c r="X140" s="503">
        <f>SUMIFS(J:J,$A:$A,$O140)</f>
        <v/>
      </c>
      <c r="Y140" s="502">
        <f>SUMIFS(K:K,$A:$A,$O140)</f>
        <v/>
      </c>
      <c r="Z140" s="502">
        <f>SUMIFS(L:L,$A:$A,$O140)</f>
        <v/>
      </c>
      <c r="AA140" s="502">
        <f>SUMIFS(M:M,$A:$A,$O140)</f>
        <v/>
      </c>
    </row>
    <row r="141">
      <c r="A141" s="218">
        <f>IFERROR((IF(((IFERROR((FIND(".",I!A139)),0))&gt;1),(MID(I!A139,((FIND(".",I!A139))-2),5)),(MID(I!A139,((FIND(" - ",I!A139))-2),2)))),"-")</f>
        <v/>
      </c>
      <c r="B141" s="218">
        <f>IFERROR(IF($A141="-","null",I!B139),"null")</f>
        <v/>
      </c>
      <c r="C141" s="218">
        <f>IFERROR(IF($A141="-","null",I!C139),"null")</f>
        <v/>
      </c>
      <c r="D141" s="218">
        <f>IFERROR(IF($A141="-","null",I!D139),"null")</f>
        <v/>
      </c>
      <c r="E141" s="218">
        <f>IFERROR(IF($A141="-","null",I!E139),"null")</f>
        <v/>
      </c>
      <c r="F141" s="218">
        <f>IFERROR(IF($A141="-","null",I!F139),"null")</f>
        <v/>
      </c>
      <c r="G141" s="218">
        <f>IFERROR(IF($A141="-","null",I!G139),"null")</f>
        <v/>
      </c>
      <c r="H141" s="218">
        <f>IFERROR(IF($A141="-","null",I!H139),"null")</f>
        <v/>
      </c>
      <c r="I141" s="218">
        <f>IFERROR(IF($A141="-","null",I!I139),"null")</f>
        <v/>
      </c>
      <c r="J141" s="218">
        <f>IFERROR(IF($A141="-","null",I!J139),"null")</f>
        <v/>
      </c>
      <c r="K141" s="218">
        <f>IFERROR(IF($A141="-","null",I!K139),"null")</f>
        <v/>
      </c>
      <c r="L141" s="218">
        <f>IFERROR(IF($A141="-","null",I!L139),"null")</f>
        <v/>
      </c>
      <c r="M141" s="218">
        <f>IFERROR(IF($A141="-","null",I!M139),"null")</f>
        <v/>
      </c>
      <c r="N141" s="211" t="n"/>
      <c r="O141" s="220" t="inlineStr">
        <is>
          <t>43.05</t>
        </is>
      </c>
      <c r="P141" s="502">
        <f>SUMIFS(B:B,$A:$A,$O141)</f>
        <v/>
      </c>
      <c r="Q141" s="502">
        <f>SUMIFS(C:C,$A:$A,$O141)</f>
        <v/>
      </c>
      <c r="R141" s="502">
        <f>SUMIFS(D:D,$A:$A,$O141)</f>
        <v/>
      </c>
      <c r="S141" s="502">
        <f>SUMIFS(E:E,$A:$A,$O141)</f>
        <v/>
      </c>
      <c r="T141" s="502">
        <f>SUMIFS(F:F,$A:$A,$O141)</f>
        <v/>
      </c>
      <c r="U141" s="502">
        <f>SUMIFS(G:G,$A:$A,$O141)</f>
        <v/>
      </c>
      <c r="V141" s="503">
        <f>SUMIFS(H:H,$A:$A,$O141)</f>
        <v/>
      </c>
      <c r="W141" s="502">
        <f>SUMIFS(I:I,$A:$A,$O141)</f>
        <v/>
      </c>
      <c r="X141" s="503">
        <f>SUMIFS(J:J,$A:$A,$O141)</f>
        <v/>
      </c>
      <c r="Y141" s="502">
        <f>SUMIFS(K:K,$A:$A,$O141)</f>
        <v/>
      </c>
      <c r="Z141" s="502">
        <f>SUMIFS(L:L,$A:$A,$O141)</f>
        <v/>
      </c>
      <c r="AA141" s="502">
        <f>SUMIFS(M:M,$A:$A,$O141)</f>
        <v/>
      </c>
    </row>
    <row r="142">
      <c r="A142" s="218">
        <f>IFERROR((IF(((IFERROR((FIND(".",I!A140)),0))&gt;1),(MID(I!A140,((FIND(".",I!A140))-2),5)),(MID(I!A140,((FIND(" - ",I!A140))-2),2)))),"-")</f>
        <v/>
      </c>
      <c r="B142" s="218">
        <f>IFERROR(IF($A142="-","null",I!B140),"null")</f>
        <v/>
      </c>
      <c r="C142" s="218">
        <f>IFERROR(IF($A142="-","null",I!C140),"null")</f>
        <v/>
      </c>
      <c r="D142" s="218">
        <f>IFERROR(IF($A142="-","null",I!D140),"null")</f>
        <v/>
      </c>
      <c r="E142" s="218">
        <f>IFERROR(IF($A142="-","null",I!E140),"null")</f>
        <v/>
      </c>
      <c r="F142" s="218">
        <f>IFERROR(IF($A142="-","null",I!F140),"null")</f>
        <v/>
      </c>
      <c r="G142" s="218">
        <f>IFERROR(IF($A142="-","null",I!G140),"null")</f>
        <v/>
      </c>
      <c r="H142" s="218">
        <f>IFERROR(IF($A142="-","null",I!H140),"null")</f>
        <v/>
      </c>
      <c r="I142" s="218">
        <f>IFERROR(IF($A142="-","null",I!I140),"null")</f>
        <v/>
      </c>
      <c r="J142" s="218">
        <f>IFERROR(IF($A142="-","null",I!J140),"null")</f>
        <v/>
      </c>
      <c r="K142" s="218">
        <f>IFERROR(IF($A142="-","null",I!K140),"null")</f>
        <v/>
      </c>
      <c r="L142" s="218">
        <f>IFERROR(IF($A142="-","null",I!L140),"null")</f>
        <v/>
      </c>
      <c r="M142" s="218">
        <f>IFERROR(IF($A142="-","null",I!M140),"null")</f>
        <v/>
      </c>
      <c r="N142" s="211" t="n"/>
      <c r="O142" s="219" t="inlineStr">
        <is>
          <t>43.06</t>
        </is>
      </c>
      <c r="P142" s="502">
        <f>SUMIFS(B:B,$A:$A,$O142)</f>
        <v/>
      </c>
      <c r="Q142" s="502">
        <f>SUMIFS(C:C,$A:$A,$O142)</f>
        <v/>
      </c>
      <c r="R142" s="502">
        <f>SUMIFS(D:D,$A:$A,$O142)</f>
        <v/>
      </c>
      <c r="S142" s="502">
        <f>SUMIFS(E:E,$A:$A,$O142)</f>
        <v/>
      </c>
      <c r="T142" s="502">
        <f>SUMIFS(F:F,$A:$A,$O142)</f>
        <v/>
      </c>
      <c r="U142" s="502">
        <f>SUMIFS(G:G,$A:$A,$O142)</f>
        <v/>
      </c>
      <c r="V142" s="503">
        <f>SUMIFS(H:H,$A:$A,$O142)</f>
        <v/>
      </c>
      <c r="W142" s="502">
        <f>SUMIFS(I:I,$A:$A,$O142)</f>
        <v/>
      </c>
      <c r="X142" s="503">
        <f>SUMIFS(J:J,$A:$A,$O142)</f>
        <v/>
      </c>
      <c r="Y142" s="502">
        <f>SUMIFS(K:K,$A:$A,$O142)</f>
        <v/>
      </c>
      <c r="Z142" s="502">
        <f>SUMIFS(L:L,$A:$A,$O142)</f>
        <v/>
      </c>
      <c r="AA142" s="502">
        <f>SUMIFS(M:M,$A:$A,$O142)</f>
        <v/>
      </c>
    </row>
    <row r="143">
      <c r="A143" s="218">
        <f>IFERROR((IF(((IFERROR((FIND(".",I!A141)),0))&gt;1),(MID(I!A141,((FIND(".",I!A141))-2),5)),(MID(I!A141,((FIND(" - ",I!A141))-2),2)))),"-")</f>
        <v/>
      </c>
      <c r="B143" s="218">
        <f>IFERROR(IF($A143="-","null",I!B141),"null")</f>
        <v/>
      </c>
      <c r="C143" s="218">
        <f>IFERROR(IF($A143="-","null",I!C141),"null")</f>
        <v/>
      </c>
      <c r="D143" s="218">
        <f>IFERROR(IF($A143="-","null",I!D141),"null")</f>
        <v/>
      </c>
      <c r="E143" s="218">
        <f>IFERROR(IF($A143="-","null",I!E141),"null")</f>
        <v/>
      </c>
      <c r="F143" s="218">
        <f>IFERROR(IF($A143="-","null",I!F141),"null")</f>
        <v/>
      </c>
      <c r="G143" s="218">
        <f>IFERROR(IF($A143="-","null",I!G141),"null")</f>
        <v/>
      </c>
      <c r="H143" s="218">
        <f>IFERROR(IF($A143="-","null",I!H141),"null")</f>
        <v/>
      </c>
      <c r="I143" s="218">
        <f>IFERROR(IF($A143="-","null",I!I141),"null")</f>
        <v/>
      </c>
      <c r="J143" s="218">
        <f>IFERROR(IF($A143="-","null",I!J141),"null")</f>
        <v/>
      </c>
      <c r="K143" s="218">
        <f>IFERROR(IF($A143="-","null",I!K141),"null")</f>
        <v/>
      </c>
      <c r="L143" s="218">
        <f>IFERROR(IF($A143="-","null",I!L141),"null")</f>
        <v/>
      </c>
      <c r="M143" s="218">
        <f>IFERROR(IF($A143="-","null",I!M141),"null")</f>
        <v/>
      </c>
      <c r="N143" s="211" t="n"/>
      <c r="O143" s="220" t="inlineStr">
        <is>
          <t>43.07</t>
        </is>
      </c>
      <c r="P143" s="502">
        <f>SUMIFS(B:B,$A:$A,$O143)</f>
        <v/>
      </c>
      <c r="Q143" s="502">
        <f>SUMIFS(C:C,$A:$A,$O143)</f>
        <v/>
      </c>
      <c r="R143" s="502">
        <f>SUMIFS(D:D,$A:$A,$O143)</f>
        <v/>
      </c>
      <c r="S143" s="502">
        <f>SUMIFS(E:E,$A:$A,$O143)</f>
        <v/>
      </c>
      <c r="T143" s="502">
        <f>SUMIFS(F:F,$A:$A,$O143)</f>
        <v/>
      </c>
      <c r="U143" s="502">
        <f>SUMIFS(G:G,$A:$A,$O143)</f>
        <v/>
      </c>
      <c r="V143" s="503">
        <f>SUMIFS(H:H,$A:$A,$O143)</f>
        <v/>
      </c>
      <c r="W143" s="502">
        <f>SUMIFS(I:I,$A:$A,$O143)</f>
        <v/>
      </c>
      <c r="X143" s="503">
        <f>SUMIFS(J:J,$A:$A,$O143)</f>
        <v/>
      </c>
      <c r="Y143" s="502">
        <f>SUMIFS(K:K,$A:$A,$O143)</f>
        <v/>
      </c>
      <c r="Z143" s="502">
        <f>SUMIFS(L:L,$A:$A,$O143)</f>
        <v/>
      </c>
      <c r="AA143" s="502">
        <f>SUMIFS(M:M,$A:$A,$O143)</f>
        <v/>
      </c>
    </row>
    <row r="144">
      <c r="A144" s="218">
        <f>IFERROR((IF(((IFERROR((FIND(".",I!A142)),0))&gt;1),(MID(I!A142,((FIND(".",I!A142))-2),5)),(MID(I!A142,((FIND(" - ",I!A142))-2),2)))),"-")</f>
        <v/>
      </c>
      <c r="B144" s="218">
        <f>IFERROR(IF($A144="-","null",I!B142),"null")</f>
        <v/>
      </c>
      <c r="C144" s="218">
        <f>IFERROR(IF($A144="-","null",I!C142),"null")</f>
        <v/>
      </c>
      <c r="D144" s="218">
        <f>IFERROR(IF($A144="-","null",I!D142),"null")</f>
        <v/>
      </c>
      <c r="E144" s="218">
        <f>IFERROR(IF($A144="-","null",I!E142),"null")</f>
        <v/>
      </c>
      <c r="F144" s="218">
        <f>IFERROR(IF($A144="-","null",I!F142),"null")</f>
        <v/>
      </c>
      <c r="G144" s="218">
        <f>IFERROR(IF($A144="-","null",I!G142),"null")</f>
        <v/>
      </c>
      <c r="H144" s="218">
        <f>IFERROR(IF($A144="-","null",I!H142),"null")</f>
        <v/>
      </c>
      <c r="I144" s="218">
        <f>IFERROR(IF($A144="-","null",I!I142),"null")</f>
        <v/>
      </c>
      <c r="J144" s="218">
        <f>IFERROR(IF($A144="-","null",I!J142),"null")</f>
        <v/>
      </c>
      <c r="K144" s="218">
        <f>IFERROR(IF($A144="-","null",I!K142),"null")</f>
        <v/>
      </c>
      <c r="L144" s="218">
        <f>IFERROR(IF($A144="-","null",I!L142),"null")</f>
        <v/>
      </c>
      <c r="M144" s="218">
        <f>IFERROR(IF($A144="-","null",I!M142),"null")</f>
        <v/>
      </c>
      <c r="N144" s="211" t="n"/>
      <c r="O144" s="219" t="inlineStr">
        <is>
          <t>43.08</t>
        </is>
      </c>
      <c r="P144" s="502">
        <f>SUMIFS(B:B,$A:$A,$O144)</f>
        <v/>
      </c>
      <c r="Q144" s="502">
        <f>SUMIFS(C:C,$A:$A,$O144)</f>
        <v/>
      </c>
      <c r="R144" s="502">
        <f>SUMIFS(D:D,$A:$A,$O144)</f>
        <v/>
      </c>
      <c r="S144" s="502">
        <f>SUMIFS(E:E,$A:$A,$O144)</f>
        <v/>
      </c>
      <c r="T144" s="502">
        <f>SUMIFS(F:F,$A:$A,$O144)</f>
        <v/>
      </c>
      <c r="U144" s="502">
        <f>SUMIFS(G:G,$A:$A,$O144)</f>
        <v/>
      </c>
      <c r="V144" s="503">
        <f>SUMIFS(H:H,$A:$A,$O144)</f>
        <v/>
      </c>
      <c r="W144" s="502">
        <f>SUMIFS(I:I,$A:$A,$O144)</f>
        <v/>
      </c>
      <c r="X144" s="503">
        <f>SUMIFS(J:J,$A:$A,$O144)</f>
        <v/>
      </c>
      <c r="Y144" s="502">
        <f>SUMIFS(K:K,$A:$A,$O144)</f>
        <v/>
      </c>
      <c r="Z144" s="502">
        <f>SUMIFS(L:L,$A:$A,$O144)</f>
        <v/>
      </c>
      <c r="AA144" s="502">
        <f>SUMIFS(M:M,$A:$A,$O144)</f>
        <v/>
      </c>
    </row>
    <row r="145">
      <c r="A145" s="218">
        <f>IFERROR((IF(((IFERROR((FIND(".",I!A143)),0))&gt;1),(MID(I!A143,((FIND(".",I!A143))-2),5)),(MID(I!A143,((FIND(" - ",I!A143))-2),2)))),"-")</f>
        <v/>
      </c>
      <c r="B145" s="218">
        <f>IFERROR(IF($A145="-","null",I!B143),"null")</f>
        <v/>
      </c>
      <c r="C145" s="218">
        <f>IFERROR(IF($A145="-","null",I!C143),"null")</f>
        <v/>
      </c>
      <c r="D145" s="218">
        <f>IFERROR(IF($A145="-","null",I!D143),"null")</f>
        <v/>
      </c>
      <c r="E145" s="218">
        <f>IFERROR(IF($A145="-","null",I!E143),"null")</f>
        <v/>
      </c>
      <c r="F145" s="218">
        <f>IFERROR(IF($A145="-","null",I!F143),"null")</f>
        <v/>
      </c>
      <c r="G145" s="218">
        <f>IFERROR(IF($A145="-","null",I!G143),"null")</f>
        <v/>
      </c>
      <c r="H145" s="218">
        <f>IFERROR(IF($A145="-","null",I!H143),"null")</f>
        <v/>
      </c>
      <c r="I145" s="218">
        <f>IFERROR(IF($A145="-","null",I!I143),"null")</f>
        <v/>
      </c>
      <c r="J145" s="218">
        <f>IFERROR(IF($A145="-","null",I!J143),"null")</f>
        <v/>
      </c>
      <c r="K145" s="218">
        <f>IFERROR(IF($A145="-","null",I!K143),"null")</f>
        <v/>
      </c>
      <c r="L145" s="218">
        <f>IFERROR(IF($A145="-","null",I!L143),"null")</f>
        <v/>
      </c>
      <c r="M145" s="218">
        <f>IFERROR(IF($A145="-","null",I!M143),"null")</f>
        <v/>
      </c>
      <c r="N145" s="211" t="n"/>
      <c r="O145" s="220" t="inlineStr">
        <is>
          <t>43.09</t>
        </is>
      </c>
      <c r="P145" s="502">
        <f>SUMIFS(B:B,$A:$A,$O145)</f>
        <v/>
      </c>
      <c r="Q145" s="502">
        <f>SUMIFS(C:C,$A:$A,$O145)</f>
        <v/>
      </c>
      <c r="R145" s="502">
        <f>SUMIFS(D:D,$A:$A,$O145)</f>
        <v/>
      </c>
      <c r="S145" s="502">
        <f>SUMIFS(E:E,$A:$A,$O145)</f>
        <v/>
      </c>
      <c r="T145" s="502">
        <f>SUMIFS(F:F,$A:$A,$O145)</f>
        <v/>
      </c>
      <c r="U145" s="502">
        <f>SUMIFS(G:G,$A:$A,$O145)</f>
        <v/>
      </c>
      <c r="V145" s="503">
        <f>SUMIFS(H:H,$A:$A,$O145)</f>
        <v/>
      </c>
      <c r="W145" s="502">
        <f>SUMIFS(I:I,$A:$A,$O145)</f>
        <v/>
      </c>
      <c r="X145" s="503">
        <f>SUMIFS(J:J,$A:$A,$O145)</f>
        <v/>
      </c>
      <c r="Y145" s="502">
        <f>SUMIFS(K:K,$A:$A,$O145)</f>
        <v/>
      </c>
      <c r="Z145" s="502">
        <f>SUMIFS(L:L,$A:$A,$O145)</f>
        <v/>
      </c>
      <c r="AA145" s="502">
        <f>SUMIFS(M:M,$A:$A,$O145)</f>
        <v/>
      </c>
    </row>
    <row r="146">
      <c r="A146" s="218">
        <f>IFERROR((IF(((IFERROR((FIND(".",I!A144)),0))&gt;1),(MID(I!A144,((FIND(".",I!A144))-2),5)),(MID(I!A144,((FIND(" - ",I!A144))-2),2)))),"-")</f>
        <v/>
      </c>
      <c r="B146" s="218">
        <f>IFERROR(IF($A146="-","null",I!B144),"null")</f>
        <v/>
      </c>
      <c r="C146" s="218">
        <f>IFERROR(IF($A146="-","null",I!C144),"null")</f>
        <v/>
      </c>
      <c r="D146" s="218">
        <f>IFERROR(IF($A146="-","null",I!D144),"null")</f>
        <v/>
      </c>
      <c r="E146" s="218">
        <f>IFERROR(IF($A146="-","null",I!E144),"null")</f>
        <v/>
      </c>
      <c r="F146" s="218">
        <f>IFERROR(IF($A146="-","null",I!F144),"null")</f>
        <v/>
      </c>
      <c r="G146" s="218">
        <f>IFERROR(IF($A146="-","null",I!G144),"null")</f>
        <v/>
      </c>
      <c r="H146" s="218">
        <f>IFERROR(IF($A146="-","null",I!H144),"null")</f>
        <v/>
      </c>
      <c r="I146" s="218">
        <f>IFERROR(IF($A146="-","null",I!I144),"null")</f>
        <v/>
      </c>
      <c r="J146" s="218">
        <f>IFERROR(IF($A146="-","null",I!J144),"null")</f>
        <v/>
      </c>
      <c r="K146" s="218">
        <f>IFERROR(IF($A146="-","null",I!K144),"null")</f>
        <v/>
      </c>
      <c r="L146" s="218">
        <f>IFERROR(IF($A146="-","null",I!L144),"null")</f>
        <v/>
      </c>
      <c r="M146" s="218">
        <f>IFERROR(IF($A146="-","null",I!M144),"null")</f>
        <v/>
      </c>
      <c r="N146" s="211" t="n"/>
      <c r="O146" s="219" t="inlineStr">
        <is>
          <t>43.10</t>
        </is>
      </c>
      <c r="P146" s="502">
        <f>SUMIFS(B:B,$A:$A,$O146)</f>
        <v/>
      </c>
      <c r="Q146" s="502">
        <f>SUMIFS(C:C,$A:$A,$O146)</f>
        <v/>
      </c>
      <c r="R146" s="502">
        <f>SUMIFS(D:D,$A:$A,$O146)</f>
        <v/>
      </c>
      <c r="S146" s="502">
        <f>SUMIFS(E:E,$A:$A,$O146)</f>
        <v/>
      </c>
      <c r="T146" s="502">
        <f>SUMIFS(F:F,$A:$A,$O146)</f>
        <v/>
      </c>
      <c r="U146" s="502">
        <f>SUMIFS(G:G,$A:$A,$O146)</f>
        <v/>
      </c>
      <c r="V146" s="503">
        <f>SUMIFS(H:H,$A:$A,$O146)</f>
        <v/>
      </c>
      <c r="W146" s="502">
        <f>SUMIFS(I:I,$A:$A,$O146)</f>
        <v/>
      </c>
      <c r="X146" s="503">
        <f>SUMIFS(J:J,$A:$A,$O146)</f>
        <v/>
      </c>
      <c r="Y146" s="502">
        <f>SUMIFS(K:K,$A:$A,$O146)</f>
        <v/>
      </c>
      <c r="Z146" s="502">
        <f>SUMIFS(L:L,$A:$A,$O146)</f>
        <v/>
      </c>
      <c r="AA146" s="502">
        <f>SUMIFS(M:M,$A:$A,$O146)</f>
        <v/>
      </c>
    </row>
    <row r="147">
      <c r="A147" s="218">
        <f>IFERROR((IF(((IFERROR((FIND(".",I!A145)),0))&gt;1),(MID(I!A145,((FIND(".",I!A145))-2),5)),(MID(I!A145,((FIND(" - ",I!A145))-2),2)))),"-")</f>
        <v/>
      </c>
      <c r="B147" s="218">
        <f>IFERROR(IF($A147="-","null",I!B145),"null")</f>
        <v/>
      </c>
      <c r="C147" s="218">
        <f>IFERROR(IF($A147="-","null",I!C145),"null")</f>
        <v/>
      </c>
      <c r="D147" s="218">
        <f>IFERROR(IF($A147="-","null",I!D145),"null")</f>
        <v/>
      </c>
      <c r="E147" s="218">
        <f>IFERROR(IF($A147="-","null",I!E145),"null")</f>
        <v/>
      </c>
      <c r="F147" s="218">
        <f>IFERROR(IF($A147="-","null",I!F145),"null")</f>
        <v/>
      </c>
      <c r="G147" s="218">
        <f>IFERROR(IF($A147="-","null",I!G145),"null")</f>
        <v/>
      </c>
      <c r="H147" s="218">
        <f>IFERROR(IF($A147="-","null",I!H145),"null")</f>
        <v/>
      </c>
      <c r="I147" s="218">
        <f>IFERROR(IF($A147="-","null",I!I145),"null")</f>
        <v/>
      </c>
      <c r="J147" s="218">
        <f>IFERROR(IF($A147="-","null",I!J145),"null")</f>
        <v/>
      </c>
      <c r="K147" s="218">
        <f>IFERROR(IF($A147="-","null",I!K145),"null")</f>
        <v/>
      </c>
      <c r="L147" s="218">
        <f>IFERROR(IF($A147="-","null",I!L145),"null")</f>
        <v/>
      </c>
      <c r="M147" s="218">
        <f>IFERROR(IF($A147="-","null",I!M145),"null")</f>
        <v/>
      </c>
      <c r="N147" s="211" t="n"/>
      <c r="O147" s="220" t="inlineStr">
        <is>
          <t>43.11</t>
        </is>
      </c>
      <c r="P147" s="502">
        <f>SUMIFS(B:B,$A:$A,$O147)</f>
        <v/>
      </c>
      <c r="Q147" s="502">
        <f>SUMIFS(C:C,$A:$A,$O147)</f>
        <v/>
      </c>
      <c r="R147" s="502">
        <f>SUMIFS(D:D,$A:$A,$O147)</f>
        <v/>
      </c>
      <c r="S147" s="502">
        <f>SUMIFS(E:E,$A:$A,$O147)</f>
        <v/>
      </c>
      <c r="T147" s="502">
        <f>SUMIFS(F:F,$A:$A,$O147)</f>
        <v/>
      </c>
      <c r="U147" s="502">
        <f>SUMIFS(G:G,$A:$A,$O147)</f>
        <v/>
      </c>
      <c r="V147" s="503">
        <f>SUMIFS(H:H,$A:$A,$O147)</f>
        <v/>
      </c>
      <c r="W147" s="502">
        <f>SUMIFS(I:I,$A:$A,$O147)</f>
        <v/>
      </c>
      <c r="X147" s="503">
        <f>SUMIFS(J:J,$A:$A,$O147)</f>
        <v/>
      </c>
      <c r="Y147" s="502">
        <f>SUMIFS(K:K,$A:$A,$O147)</f>
        <v/>
      </c>
      <c r="Z147" s="502">
        <f>SUMIFS(L:L,$A:$A,$O147)</f>
        <v/>
      </c>
      <c r="AA147" s="502">
        <f>SUMIFS(M:M,$A:$A,$O147)</f>
        <v/>
      </c>
    </row>
    <row r="148">
      <c r="A148" s="218">
        <f>IFERROR((IF(((IFERROR((FIND(".",I!A146)),0))&gt;1),(MID(I!A146,((FIND(".",I!A146))-2),5)),(MID(I!A146,((FIND(" - ",I!A146))-2),2)))),"-")</f>
        <v/>
      </c>
      <c r="B148" s="218">
        <f>IFERROR(IF($A148="-","null",I!B146),"null")</f>
        <v/>
      </c>
      <c r="C148" s="218">
        <f>IFERROR(IF($A148="-","null",I!C146),"null")</f>
        <v/>
      </c>
      <c r="D148" s="218">
        <f>IFERROR(IF($A148="-","null",I!D146),"null")</f>
        <v/>
      </c>
      <c r="E148" s="218">
        <f>IFERROR(IF($A148="-","null",I!E146),"null")</f>
        <v/>
      </c>
      <c r="F148" s="218">
        <f>IFERROR(IF($A148="-","null",I!F146),"null")</f>
        <v/>
      </c>
      <c r="G148" s="218">
        <f>IFERROR(IF($A148="-","null",I!G146),"null")</f>
        <v/>
      </c>
      <c r="H148" s="218">
        <f>IFERROR(IF($A148="-","null",I!H146),"null")</f>
        <v/>
      </c>
      <c r="I148" s="218">
        <f>IFERROR(IF($A148="-","null",I!I146),"null")</f>
        <v/>
      </c>
      <c r="J148" s="218">
        <f>IFERROR(IF($A148="-","null",I!J146),"null")</f>
        <v/>
      </c>
      <c r="K148" s="218">
        <f>IFERROR(IF($A148="-","null",I!K146),"null")</f>
        <v/>
      </c>
      <c r="L148" s="218">
        <f>IFERROR(IF($A148="-","null",I!L146),"null")</f>
        <v/>
      </c>
      <c r="M148" s="218">
        <f>IFERROR(IF($A148="-","null",I!M146),"null")</f>
        <v/>
      </c>
      <c r="N148" s="211" t="n"/>
      <c r="O148" s="219" t="inlineStr">
        <is>
          <t>43.12</t>
        </is>
      </c>
      <c r="P148" s="502">
        <f>SUMIFS(B:B,$A:$A,$O148)</f>
        <v/>
      </c>
      <c r="Q148" s="502">
        <f>SUMIFS(C:C,$A:$A,$O148)</f>
        <v/>
      </c>
      <c r="R148" s="502">
        <f>SUMIFS(D:D,$A:$A,$O148)</f>
        <v/>
      </c>
      <c r="S148" s="502">
        <f>SUMIFS(E:E,$A:$A,$O148)</f>
        <v/>
      </c>
      <c r="T148" s="502">
        <f>SUMIFS(F:F,$A:$A,$O148)</f>
        <v/>
      </c>
      <c r="U148" s="502">
        <f>SUMIFS(G:G,$A:$A,$O148)</f>
        <v/>
      </c>
      <c r="V148" s="503">
        <f>SUMIFS(H:H,$A:$A,$O148)</f>
        <v/>
      </c>
      <c r="W148" s="502">
        <f>SUMIFS(I:I,$A:$A,$O148)</f>
        <v/>
      </c>
      <c r="X148" s="503">
        <f>SUMIFS(J:J,$A:$A,$O148)</f>
        <v/>
      </c>
      <c r="Y148" s="502">
        <f>SUMIFS(K:K,$A:$A,$O148)</f>
        <v/>
      </c>
      <c r="Z148" s="502">
        <f>SUMIFS(L:L,$A:$A,$O148)</f>
        <v/>
      </c>
      <c r="AA148" s="502">
        <f>SUMIFS(M:M,$A:$A,$O148)</f>
        <v/>
      </c>
    </row>
    <row r="149">
      <c r="A149" s="218">
        <f>IFERROR((IF(((IFERROR((FIND(".",I!A147)),0))&gt;1),(MID(I!A147,((FIND(".",I!A147))-2),5)),(MID(I!A147,((FIND(" - ",I!A147))-2),2)))),"-")</f>
        <v/>
      </c>
      <c r="B149" s="218">
        <f>IFERROR(IF($A149="-","null",I!B147),"null")</f>
        <v/>
      </c>
      <c r="C149" s="218">
        <f>IFERROR(IF($A149="-","null",I!C147),"null")</f>
        <v/>
      </c>
      <c r="D149" s="218">
        <f>IFERROR(IF($A149="-","null",I!D147),"null")</f>
        <v/>
      </c>
      <c r="E149" s="218">
        <f>IFERROR(IF($A149="-","null",I!E147),"null")</f>
        <v/>
      </c>
      <c r="F149" s="218">
        <f>IFERROR(IF($A149="-","null",I!F147),"null")</f>
        <v/>
      </c>
      <c r="G149" s="218">
        <f>IFERROR(IF($A149="-","null",I!G147),"null")</f>
        <v/>
      </c>
      <c r="H149" s="218">
        <f>IFERROR(IF($A149="-","null",I!H147),"null")</f>
        <v/>
      </c>
      <c r="I149" s="218">
        <f>IFERROR(IF($A149="-","null",I!I147),"null")</f>
        <v/>
      </c>
      <c r="J149" s="218">
        <f>IFERROR(IF($A149="-","null",I!J147),"null")</f>
        <v/>
      </c>
      <c r="K149" s="218">
        <f>IFERROR(IF($A149="-","null",I!K147),"null")</f>
        <v/>
      </c>
      <c r="L149" s="218">
        <f>IFERROR(IF($A149="-","null",I!L147),"null")</f>
        <v/>
      </c>
      <c r="M149" s="218">
        <f>IFERROR(IF($A149="-","null",I!M147),"null")</f>
        <v/>
      </c>
      <c r="N149" s="211" t="n"/>
      <c r="O149" s="220" t="inlineStr">
        <is>
          <t>44.01</t>
        </is>
      </c>
      <c r="P149" s="502">
        <f>SUMIFS(B:B,$A:$A,$O149)</f>
        <v/>
      </c>
      <c r="Q149" s="502">
        <f>SUMIFS(C:C,$A:$A,$O149)</f>
        <v/>
      </c>
      <c r="R149" s="502">
        <f>SUMIFS(D:D,$A:$A,$O149)</f>
        <v/>
      </c>
      <c r="S149" s="502">
        <f>SUMIFS(E:E,$A:$A,$O149)</f>
        <v/>
      </c>
      <c r="T149" s="502">
        <f>SUMIFS(F:F,$A:$A,$O149)</f>
        <v/>
      </c>
      <c r="U149" s="502">
        <f>SUMIFS(G:G,$A:$A,$O149)</f>
        <v/>
      </c>
      <c r="V149" s="503">
        <f>SUMIFS(H:H,$A:$A,$O149)</f>
        <v/>
      </c>
      <c r="W149" s="502">
        <f>SUMIFS(I:I,$A:$A,$O149)</f>
        <v/>
      </c>
      <c r="X149" s="503">
        <f>SUMIFS(J:J,$A:$A,$O149)</f>
        <v/>
      </c>
      <c r="Y149" s="502">
        <f>SUMIFS(K:K,$A:$A,$O149)</f>
        <v/>
      </c>
      <c r="Z149" s="502">
        <f>SUMIFS(L:L,$A:$A,$O149)</f>
        <v/>
      </c>
      <c r="AA149" s="502">
        <f>SUMIFS(M:M,$A:$A,$O149)</f>
        <v/>
      </c>
    </row>
    <row r="150">
      <c r="A150" s="218">
        <f>IFERROR((IF(((IFERROR((FIND(".",I!A148)),0))&gt;1),(MID(I!A148,((FIND(".",I!A148))-2),5)),(MID(I!A148,((FIND(" - ",I!A148))-2),2)))),"-")</f>
        <v/>
      </c>
      <c r="B150" s="218">
        <f>IFERROR(IF($A150="-","null",I!B148),"null")</f>
        <v/>
      </c>
      <c r="C150" s="218">
        <f>IFERROR(IF($A150="-","null",I!C148),"null")</f>
        <v/>
      </c>
      <c r="D150" s="218">
        <f>IFERROR(IF($A150="-","null",I!D148),"null")</f>
        <v/>
      </c>
      <c r="E150" s="218">
        <f>IFERROR(IF($A150="-","null",I!E148),"null")</f>
        <v/>
      </c>
      <c r="F150" s="218">
        <f>IFERROR(IF($A150="-","null",I!F148),"null")</f>
        <v/>
      </c>
      <c r="G150" s="218">
        <f>IFERROR(IF($A150="-","null",I!G148),"null")</f>
        <v/>
      </c>
      <c r="H150" s="218">
        <f>IFERROR(IF($A150="-","null",I!H148),"null")</f>
        <v/>
      </c>
      <c r="I150" s="218">
        <f>IFERROR(IF($A150="-","null",I!I148),"null")</f>
        <v/>
      </c>
      <c r="J150" s="218">
        <f>IFERROR(IF($A150="-","null",I!J148),"null")</f>
        <v/>
      </c>
      <c r="K150" s="218">
        <f>IFERROR(IF($A150="-","null",I!K148),"null")</f>
        <v/>
      </c>
      <c r="L150" s="218">
        <f>IFERROR(IF($A150="-","null",I!L148),"null")</f>
        <v/>
      </c>
      <c r="M150" s="218">
        <f>IFERROR(IF($A150="-","null",I!M148),"null")</f>
        <v/>
      </c>
      <c r="N150" s="211" t="n"/>
      <c r="O150" s="219" t="inlineStr">
        <is>
          <t>44.02</t>
        </is>
      </c>
      <c r="P150" s="502">
        <f>SUMIFS(B:B,$A:$A,$O150)</f>
        <v/>
      </c>
      <c r="Q150" s="502">
        <f>SUMIFS(C:C,$A:$A,$O150)</f>
        <v/>
      </c>
      <c r="R150" s="502">
        <f>SUMIFS(D:D,$A:$A,$O150)</f>
        <v/>
      </c>
      <c r="S150" s="502">
        <f>SUMIFS(E:E,$A:$A,$O150)</f>
        <v/>
      </c>
      <c r="T150" s="502">
        <f>SUMIFS(F:F,$A:$A,$O150)</f>
        <v/>
      </c>
      <c r="U150" s="502">
        <f>SUMIFS(G:G,$A:$A,$O150)</f>
        <v/>
      </c>
      <c r="V150" s="503">
        <f>SUMIFS(H:H,$A:$A,$O150)</f>
        <v/>
      </c>
      <c r="W150" s="502">
        <f>SUMIFS(I:I,$A:$A,$O150)</f>
        <v/>
      </c>
      <c r="X150" s="503">
        <f>SUMIFS(J:J,$A:$A,$O150)</f>
        <v/>
      </c>
      <c r="Y150" s="502">
        <f>SUMIFS(K:K,$A:$A,$O150)</f>
        <v/>
      </c>
      <c r="Z150" s="502">
        <f>SUMIFS(L:L,$A:$A,$O150)</f>
        <v/>
      </c>
      <c r="AA150" s="502">
        <f>SUMIFS(M:M,$A:$A,$O150)</f>
        <v/>
      </c>
    </row>
    <row r="151">
      <c r="A151" s="218">
        <f>IFERROR((IF(((IFERROR((FIND(".",I!A149)),0))&gt;1),(MID(I!A149,((FIND(".",I!A149))-2),5)),(MID(I!A149,((FIND(" - ",I!A149))-2),2)))),"-")</f>
        <v/>
      </c>
      <c r="B151" s="218">
        <f>IFERROR(IF($A151="-","null",I!B149),"null")</f>
        <v/>
      </c>
      <c r="C151" s="218">
        <f>IFERROR(IF($A151="-","null",I!C149),"null")</f>
        <v/>
      </c>
      <c r="D151" s="218">
        <f>IFERROR(IF($A151="-","null",I!D149),"null")</f>
        <v/>
      </c>
      <c r="E151" s="218">
        <f>IFERROR(IF($A151="-","null",I!E149),"null")</f>
        <v/>
      </c>
      <c r="F151" s="218">
        <f>IFERROR(IF($A151="-","null",I!F149),"null")</f>
        <v/>
      </c>
      <c r="G151" s="218">
        <f>IFERROR(IF($A151="-","null",I!G149),"null")</f>
        <v/>
      </c>
      <c r="H151" s="218">
        <f>IFERROR(IF($A151="-","null",I!H149),"null")</f>
        <v/>
      </c>
      <c r="I151" s="218">
        <f>IFERROR(IF($A151="-","null",I!I149),"null")</f>
        <v/>
      </c>
      <c r="J151" s="218">
        <f>IFERROR(IF($A151="-","null",I!J149),"null")</f>
        <v/>
      </c>
      <c r="K151" s="218">
        <f>IFERROR(IF($A151="-","null",I!K149),"null")</f>
        <v/>
      </c>
      <c r="L151" s="218">
        <f>IFERROR(IF($A151="-","null",I!L149),"null")</f>
        <v/>
      </c>
      <c r="M151" s="218">
        <f>IFERROR(IF($A151="-","null",I!M149),"null")</f>
        <v/>
      </c>
      <c r="N151" s="211" t="n"/>
      <c r="O151" s="220" t="inlineStr">
        <is>
          <t>44.03</t>
        </is>
      </c>
      <c r="P151" s="502">
        <f>SUMIFS(B:B,$A:$A,$O151)</f>
        <v/>
      </c>
      <c r="Q151" s="502">
        <f>SUMIFS(C:C,$A:$A,$O151)</f>
        <v/>
      </c>
      <c r="R151" s="502">
        <f>SUMIFS(D:D,$A:$A,$O151)</f>
        <v/>
      </c>
      <c r="S151" s="502">
        <f>SUMIFS(E:E,$A:$A,$O151)</f>
        <v/>
      </c>
      <c r="T151" s="502">
        <f>SUMIFS(F:F,$A:$A,$O151)</f>
        <v/>
      </c>
      <c r="U151" s="502">
        <f>SUMIFS(G:G,$A:$A,$O151)</f>
        <v/>
      </c>
      <c r="V151" s="503">
        <f>SUMIFS(H:H,$A:$A,$O151)</f>
        <v/>
      </c>
      <c r="W151" s="502">
        <f>SUMIFS(I:I,$A:$A,$O151)</f>
        <v/>
      </c>
      <c r="X151" s="503">
        <f>SUMIFS(J:J,$A:$A,$O151)</f>
        <v/>
      </c>
      <c r="Y151" s="502">
        <f>SUMIFS(K:K,$A:$A,$O151)</f>
        <v/>
      </c>
      <c r="Z151" s="502">
        <f>SUMIFS(L:L,$A:$A,$O151)</f>
        <v/>
      </c>
      <c r="AA151" s="502">
        <f>SUMIFS(M:M,$A:$A,$O151)</f>
        <v/>
      </c>
    </row>
    <row r="152">
      <c r="A152" s="218">
        <f>IFERROR((IF(((IFERROR((FIND(".",I!A150)),0))&gt;1),(MID(I!A150,((FIND(".",I!A150))-2),5)),(MID(I!A150,((FIND(" - ",I!A150))-2),2)))),"-")</f>
        <v/>
      </c>
      <c r="B152" s="218">
        <f>IFERROR(IF($A152="-","null",I!B150),"null")</f>
        <v/>
      </c>
      <c r="C152" s="218">
        <f>IFERROR(IF($A152="-","null",I!C150),"null")</f>
        <v/>
      </c>
      <c r="D152" s="218">
        <f>IFERROR(IF($A152="-","null",I!D150),"null")</f>
        <v/>
      </c>
      <c r="E152" s="218">
        <f>IFERROR(IF($A152="-","null",I!E150),"null")</f>
        <v/>
      </c>
      <c r="F152" s="218">
        <f>IFERROR(IF($A152="-","null",I!F150),"null")</f>
        <v/>
      </c>
      <c r="G152" s="218">
        <f>IFERROR(IF($A152="-","null",I!G150),"null")</f>
        <v/>
      </c>
      <c r="H152" s="218">
        <f>IFERROR(IF($A152="-","null",I!H150),"null")</f>
        <v/>
      </c>
      <c r="I152" s="218">
        <f>IFERROR(IF($A152="-","null",I!I150),"null")</f>
        <v/>
      </c>
      <c r="J152" s="218">
        <f>IFERROR(IF($A152="-","null",I!J150),"null")</f>
        <v/>
      </c>
      <c r="K152" s="218">
        <f>IFERROR(IF($A152="-","null",I!K150),"null")</f>
        <v/>
      </c>
      <c r="L152" s="218">
        <f>IFERROR(IF($A152="-","null",I!L150),"null")</f>
        <v/>
      </c>
      <c r="M152" s="218">
        <f>IFERROR(IF($A152="-","null",I!M150),"null")</f>
        <v/>
      </c>
      <c r="N152" s="211" t="n"/>
      <c r="O152" s="219" t="inlineStr">
        <is>
          <t>44.04</t>
        </is>
      </c>
      <c r="P152" s="502">
        <f>SUMIFS(B:B,$A:$A,$O152)</f>
        <v/>
      </c>
      <c r="Q152" s="502">
        <f>SUMIFS(C:C,$A:$A,$O152)</f>
        <v/>
      </c>
      <c r="R152" s="502">
        <f>SUMIFS(D:D,$A:$A,$O152)</f>
        <v/>
      </c>
      <c r="S152" s="502">
        <f>SUMIFS(E:E,$A:$A,$O152)</f>
        <v/>
      </c>
      <c r="T152" s="502">
        <f>SUMIFS(F:F,$A:$A,$O152)</f>
        <v/>
      </c>
      <c r="U152" s="502">
        <f>SUMIFS(G:G,$A:$A,$O152)</f>
        <v/>
      </c>
      <c r="V152" s="503">
        <f>SUMIFS(H:H,$A:$A,$O152)</f>
        <v/>
      </c>
      <c r="W152" s="502">
        <f>SUMIFS(I:I,$A:$A,$O152)</f>
        <v/>
      </c>
      <c r="X152" s="503">
        <f>SUMIFS(J:J,$A:$A,$O152)</f>
        <v/>
      </c>
      <c r="Y152" s="502">
        <f>SUMIFS(K:K,$A:$A,$O152)</f>
        <v/>
      </c>
      <c r="Z152" s="502">
        <f>SUMIFS(L:L,$A:$A,$O152)</f>
        <v/>
      </c>
      <c r="AA152" s="502">
        <f>SUMIFS(M:M,$A:$A,$O152)</f>
        <v/>
      </c>
    </row>
    <row r="153">
      <c r="A153" s="218">
        <f>IFERROR((IF(((IFERROR((FIND(".",I!A151)),0))&gt;1),(MID(I!A151,((FIND(".",I!A151))-2),5)),(MID(I!A151,((FIND(" - ",I!A151))-2),2)))),"-")</f>
        <v/>
      </c>
      <c r="B153" s="218">
        <f>IFERROR(IF($A153="-","null",I!B151),"null")</f>
        <v/>
      </c>
      <c r="C153" s="218">
        <f>IFERROR(IF($A153="-","null",I!C151),"null")</f>
        <v/>
      </c>
      <c r="D153" s="218">
        <f>IFERROR(IF($A153="-","null",I!D151),"null")</f>
        <v/>
      </c>
      <c r="E153" s="218">
        <f>IFERROR(IF($A153="-","null",I!E151),"null")</f>
        <v/>
      </c>
      <c r="F153" s="218">
        <f>IFERROR(IF($A153="-","null",I!F151),"null")</f>
        <v/>
      </c>
      <c r="G153" s="218">
        <f>IFERROR(IF($A153="-","null",I!G151),"null")</f>
        <v/>
      </c>
      <c r="H153" s="218">
        <f>IFERROR(IF($A153="-","null",I!H151),"null")</f>
        <v/>
      </c>
      <c r="I153" s="218">
        <f>IFERROR(IF($A153="-","null",I!I151),"null")</f>
        <v/>
      </c>
      <c r="J153" s="218">
        <f>IFERROR(IF($A153="-","null",I!J151),"null")</f>
        <v/>
      </c>
      <c r="K153" s="218">
        <f>IFERROR(IF($A153="-","null",I!K151),"null")</f>
        <v/>
      </c>
      <c r="L153" s="218">
        <f>IFERROR(IF($A153="-","null",I!L151),"null")</f>
        <v/>
      </c>
      <c r="M153" s="218">
        <f>IFERROR(IF($A153="-","null",I!M151),"null")</f>
        <v/>
      </c>
      <c r="N153" s="211" t="n"/>
      <c r="O153" s="220" t="inlineStr">
        <is>
          <t>44.05</t>
        </is>
      </c>
      <c r="P153" s="502">
        <f>SUMIFS(B:B,$A:$A,$O153)</f>
        <v/>
      </c>
      <c r="Q153" s="502">
        <f>SUMIFS(C:C,$A:$A,$O153)</f>
        <v/>
      </c>
      <c r="R153" s="502">
        <f>SUMIFS(D:D,$A:$A,$O153)</f>
        <v/>
      </c>
      <c r="S153" s="502">
        <f>SUMIFS(E:E,$A:$A,$O153)</f>
        <v/>
      </c>
      <c r="T153" s="502">
        <f>SUMIFS(F:F,$A:$A,$O153)</f>
        <v/>
      </c>
      <c r="U153" s="502">
        <f>SUMIFS(G:G,$A:$A,$O153)</f>
        <v/>
      </c>
      <c r="V153" s="503">
        <f>SUMIFS(H:H,$A:$A,$O153)</f>
        <v/>
      </c>
      <c r="W153" s="502">
        <f>SUMIFS(I:I,$A:$A,$O153)</f>
        <v/>
      </c>
      <c r="X153" s="503">
        <f>SUMIFS(J:J,$A:$A,$O153)</f>
        <v/>
      </c>
      <c r="Y153" s="502">
        <f>SUMIFS(K:K,$A:$A,$O153)</f>
        <v/>
      </c>
      <c r="Z153" s="502">
        <f>SUMIFS(L:L,$A:$A,$O153)</f>
        <v/>
      </c>
      <c r="AA153" s="502">
        <f>SUMIFS(M:M,$A:$A,$O153)</f>
        <v/>
      </c>
    </row>
    <row r="154">
      <c r="A154" s="218">
        <f>IFERROR((IF(((IFERROR((FIND(".",I!A152)),0))&gt;1),(MID(I!A152,((FIND(".",I!A152))-2),5)),(MID(I!A152,((FIND(" - ",I!A152))-2),2)))),"-")</f>
        <v/>
      </c>
      <c r="B154" s="218">
        <f>IFERROR(IF($A154="-","null",I!B152),"null")</f>
        <v/>
      </c>
      <c r="C154" s="218">
        <f>IFERROR(IF($A154="-","null",I!C152),"null")</f>
        <v/>
      </c>
      <c r="D154" s="218">
        <f>IFERROR(IF($A154="-","null",I!D152),"null")</f>
        <v/>
      </c>
      <c r="E154" s="218">
        <f>IFERROR(IF($A154="-","null",I!E152),"null")</f>
        <v/>
      </c>
      <c r="F154" s="218">
        <f>IFERROR(IF($A154="-","null",I!F152),"null")</f>
        <v/>
      </c>
      <c r="G154" s="218">
        <f>IFERROR(IF($A154="-","null",I!G152),"null")</f>
        <v/>
      </c>
      <c r="H154" s="218">
        <f>IFERROR(IF($A154="-","null",I!H152),"null")</f>
        <v/>
      </c>
      <c r="I154" s="218">
        <f>IFERROR(IF($A154="-","null",I!I152),"null")</f>
        <v/>
      </c>
      <c r="J154" s="218">
        <f>IFERROR(IF($A154="-","null",I!J152),"null")</f>
        <v/>
      </c>
      <c r="K154" s="218">
        <f>IFERROR(IF($A154="-","null",I!K152),"null")</f>
        <v/>
      </c>
      <c r="L154" s="218">
        <f>IFERROR(IF($A154="-","null",I!L152),"null")</f>
        <v/>
      </c>
      <c r="M154" s="218">
        <f>IFERROR(IF($A154="-","null",I!M152),"null")</f>
        <v/>
      </c>
      <c r="N154" s="211" t="n"/>
      <c r="O154" s="219" t="inlineStr">
        <is>
          <t>44.06</t>
        </is>
      </c>
      <c r="P154" s="502">
        <f>SUMIFS(B:B,$A:$A,$O154)</f>
        <v/>
      </c>
      <c r="Q154" s="502">
        <f>SUMIFS(C:C,$A:$A,$O154)</f>
        <v/>
      </c>
      <c r="R154" s="502">
        <f>SUMIFS(D:D,$A:$A,$O154)</f>
        <v/>
      </c>
      <c r="S154" s="502">
        <f>SUMIFS(E:E,$A:$A,$O154)</f>
        <v/>
      </c>
      <c r="T154" s="502">
        <f>SUMIFS(F:F,$A:$A,$O154)</f>
        <v/>
      </c>
      <c r="U154" s="502">
        <f>SUMIFS(G:G,$A:$A,$O154)</f>
        <v/>
      </c>
      <c r="V154" s="503">
        <f>SUMIFS(H:H,$A:$A,$O154)</f>
        <v/>
      </c>
      <c r="W154" s="502">
        <f>SUMIFS(I:I,$A:$A,$O154)</f>
        <v/>
      </c>
      <c r="X154" s="503">
        <f>SUMIFS(J:J,$A:$A,$O154)</f>
        <v/>
      </c>
      <c r="Y154" s="502">
        <f>SUMIFS(K:K,$A:$A,$O154)</f>
        <v/>
      </c>
      <c r="Z154" s="502">
        <f>SUMIFS(L:L,$A:$A,$O154)</f>
        <v/>
      </c>
      <c r="AA154" s="502">
        <f>SUMIFS(M:M,$A:$A,$O154)</f>
        <v/>
      </c>
    </row>
    <row r="155">
      <c r="A155" s="218">
        <f>IFERROR((IF(((IFERROR((FIND(".",I!A153)),0))&gt;1),(MID(I!A153,((FIND(".",I!A153))-2),5)),(MID(I!A153,((FIND(" - ",I!A153))-2),2)))),"-")</f>
        <v/>
      </c>
      <c r="B155" s="218">
        <f>IFERROR(IF($A155="-","null",I!B153),"null")</f>
        <v/>
      </c>
      <c r="C155" s="218">
        <f>IFERROR(IF($A155="-","null",I!C153),"null")</f>
        <v/>
      </c>
      <c r="D155" s="218">
        <f>IFERROR(IF($A155="-","null",I!D153),"null")</f>
        <v/>
      </c>
      <c r="E155" s="218">
        <f>IFERROR(IF($A155="-","null",I!E153),"null")</f>
        <v/>
      </c>
      <c r="F155" s="218">
        <f>IFERROR(IF($A155="-","null",I!F153),"null")</f>
        <v/>
      </c>
      <c r="G155" s="218">
        <f>IFERROR(IF($A155="-","null",I!G153),"null")</f>
        <v/>
      </c>
      <c r="H155" s="218">
        <f>IFERROR(IF($A155="-","null",I!H153),"null")</f>
        <v/>
      </c>
      <c r="I155" s="218">
        <f>IFERROR(IF($A155="-","null",I!I153),"null")</f>
        <v/>
      </c>
      <c r="J155" s="218">
        <f>IFERROR(IF($A155="-","null",I!J153),"null")</f>
        <v/>
      </c>
      <c r="K155" s="218">
        <f>IFERROR(IF($A155="-","null",I!K153),"null")</f>
        <v/>
      </c>
      <c r="L155" s="218">
        <f>IFERROR(IF($A155="-","null",I!L153),"null")</f>
        <v/>
      </c>
      <c r="M155" s="218">
        <f>IFERROR(IF($A155="-","null",I!M153),"null")</f>
        <v/>
      </c>
      <c r="N155" s="211" t="n"/>
      <c r="O155" s="220" t="inlineStr">
        <is>
          <t>44.07</t>
        </is>
      </c>
      <c r="P155" s="502">
        <f>SUMIFS(B:B,$A:$A,$O155)</f>
        <v/>
      </c>
      <c r="Q155" s="502">
        <f>SUMIFS(C:C,$A:$A,$O155)</f>
        <v/>
      </c>
      <c r="R155" s="502">
        <f>SUMIFS(D:D,$A:$A,$O155)</f>
        <v/>
      </c>
      <c r="S155" s="502">
        <f>SUMIFS(E:E,$A:$A,$O155)</f>
        <v/>
      </c>
      <c r="T155" s="502">
        <f>SUMIFS(F:F,$A:$A,$O155)</f>
        <v/>
      </c>
      <c r="U155" s="502">
        <f>SUMIFS(G:G,$A:$A,$O155)</f>
        <v/>
      </c>
      <c r="V155" s="503">
        <f>SUMIFS(H:H,$A:$A,$O155)</f>
        <v/>
      </c>
      <c r="W155" s="502">
        <f>SUMIFS(I:I,$A:$A,$O155)</f>
        <v/>
      </c>
      <c r="X155" s="503">
        <f>SUMIFS(J:J,$A:$A,$O155)</f>
        <v/>
      </c>
      <c r="Y155" s="502">
        <f>SUMIFS(K:K,$A:$A,$O155)</f>
        <v/>
      </c>
      <c r="Z155" s="502">
        <f>SUMIFS(L:L,$A:$A,$O155)</f>
        <v/>
      </c>
      <c r="AA155" s="502">
        <f>SUMIFS(M:M,$A:$A,$O155)</f>
        <v/>
      </c>
    </row>
    <row r="156">
      <c r="A156" s="218">
        <f>IFERROR((IF(((IFERROR((FIND(".",I!A154)),0))&gt;1),(MID(I!A154,((FIND(".",I!A154))-2),5)),(MID(I!A154,((FIND(" - ",I!A154))-2),2)))),"-")</f>
        <v/>
      </c>
      <c r="B156" s="218">
        <f>IFERROR(IF($A156="-","null",I!B154),"null")</f>
        <v/>
      </c>
      <c r="C156" s="218">
        <f>IFERROR(IF($A156="-","null",I!C154),"null")</f>
        <v/>
      </c>
      <c r="D156" s="218">
        <f>IFERROR(IF($A156="-","null",I!D154),"null")</f>
        <v/>
      </c>
      <c r="E156" s="218">
        <f>IFERROR(IF($A156="-","null",I!E154),"null")</f>
        <v/>
      </c>
      <c r="F156" s="218">
        <f>IFERROR(IF($A156="-","null",I!F154),"null")</f>
        <v/>
      </c>
      <c r="G156" s="218">
        <f>IFERROR(IF($A156="-","null",I!G154),"null")</f>
        <v/>
      </c>
      <c r="H156" s="218">
        <f>IFERROR(IF($A156="-","null",I!H154),"null")</f>
        <v/>
      </c>
      <c r="I156" s="218">
        <f>IFERROR(IF($A156="-","null",I!I154),"null")</f>
        <v/>
      </c>
      <c r="J156" s="218">
        <f>IFERROR(IF($A156="-","null",I!J154),"null")</f>
        <v/>
      </c>
      <c r="K156" s="218">
        <f>IFERROR(IF($A156="-","null",I!K154),"null")</f>
        <v/>
      </c>
      <c r="L156" s="218">
        <f>IFERROR(IF($A156="-","null",I!L154),"null")</f>
        <v/>
      </c>
      <c r="M156" s="218">
        <f>IFERROR(IF($A156="-","null",I!M154),"null")</f>
        <v/>
      </c>
      <c r="N156" s="211" t="n"/>
      <c r="O156" s="219" t="inlineStr">
        <is>
          <t>45.01</t>
        </is>
      </c>
      <c r="P156" s="502">
        <f>SUMIFS(B:B,$A:$A,$O156)</f>
        <v/>
      </c>
      <c r="Q156" s="502">
        <f>SUMIFS(C:C,$A:$A,$O156)</f>
        <v/>
      </c>
      <c r="R156" s="502">
        <f>SUMIFS(D:D,$A:$A,$O156)</f>
        <v/>
      </c>
      <c r="S156" s="502">
        <f>SUMIFS(E:E,$A:$A,$O156)</f>
        <v/>
      </c>
      <c r="T156" s="502">
        <f>SUMIFS(F:F,$A:$A,$O156)</f>
        <v/>
      </c>
      <c r="U156" s="502">
        <f>SUMIFS(G:G,$A:$A,$O156)</f>
        <v/>
      </c>
      <c r="V156" s="503">
        <f>SUMIFS(H:H,$A:$A,$O156)</f>
        <v/>
      </c>
      <c r="W156" s="502">
        <f>SUMIFS(I:I,$A:$A,$O156)</f>
        <v/>
      </c>
      <c r="X156" s="503">
        <f>SUMIFS(J:J,$A:$A,$O156)</f>
        <v/>
      </c>
      <c r="Y156" s="502">
        <f>SUMIFS(K:K,$A:$A,$O156)</f>
        <v/>
      </c>
      <c r="Z156" s="502">
        <f>SUMIFS(L:L,$A:$A,$O156)</f>
        <v/>
      </c>
      <c r="AA156" s="502">
        <f>SUMIFS(M:M,$A:$A,$O156)</f>
        <v/>
      </c>
    </row>
    <row r="157">
      <c r="A157" s="218">
        <f>IFERROR((IF(((IFERROR((FIND(".",I!A155)),0))&gt;1),(MID(I!A155,((FIND(".",I!A155))-2),5)),(MID(I!A155,((FIND(" - ",I!A155))-2),2)))),"-")</f>
        <v/>
      </c>
      <c r="B157" s="218">
        <f>IFERROR(IF($A157="-","null",I!B155),"null")</f>
        <v/>
      </c>
      <c r="C157" s="218">
        <f>IFERROR(IF($A157="-","null",I!C155),"null")</f>
        <v/>
      </c>
      <c r="D157" s="218">
        <f>IFERROR(IF($A157="-","null",I!D155),"null")</f>
        <v/>
      </c>
      <c r="E157" s="218">
        <f>IFERROR(IF($A157="-","null",I!E155),"null")</f>
        <v/>
      </c>
      <c r="F157" s="218">
        <f>IFERROR(IF($A157="-","null",I!F155),"null")</f>
        <v/>
      </c>
      <c r="G157" s="218">
        <f>IFERROR(IF($A157="-","null",I!G155),"null")</f>
        <v/>
      </c>
      <c r="H157" s="218">
        <f>IFERROR(IF($A157="-","null",I!H155),"null")</f>
        <v/>
      </c>
      <c r="I157" s="218">
        <f>IFERROR(IF($A157="-","null",I!I155),"null")</f>
        <v/>
      </c>
      <c r="J157" s="218">
        <f>IFERROR(IF($A157="-","null",I!J155),"null")</f>
        <v/>
      </c>
      <c r="K157" s="218">
        <f>IFERROR(IF($A157="-","null",I!K155),"null")</f>
        <v/>
      </c>
      <c r="L157" s="218">
        <f>IFERROR(IF($A157="-","null",I!L155),"null")</f>
        <v/>
      </c>
      <c r="M157" s="218">
        <f>IFERROR(IF($A157="-","null",I!M155),"null")</f>
        <v/>
      </c>
      <c r="N157" s="211" t="n"/>
      <c r="O157" s="220" t="inlineStr">
        <is>
          <t>45.02</t>
        </is>
      </c>
      <c r="P157" s="502">
        <f>SUMIFS(B:B,$A:$A,$O157)</f>
        <v/>
      </c>
      <c r="Q157" s="502">
        <f>SUMIFS(C:C,$A:$A,$O157)</f>
        <v/>
      </c>
      <c r="R157" s="502">
        <f>SUMIFS(D:D,$A:$A,$O157)</f>
        <v/>
      </c>
      <c r="S157" s="502">
        <f>SUMIFS(E:E,$A:$A,$O157)</f>
        <v/>
      </c>
      <c r="T157" s="502">
        <f>SUMIFS(F:F,$A:$A,$O157)</f>
        <v/>
      </c>
      <c r="U157" s="502">
        <f>SUMIFS(G:G,$A:$A,$O157)</f>
        <v/>
      </c>
      <c r="V157" s="503">
        <f>SUMIFS(H:H,$A:$A,$O157)</f>
        <v/>
      </c>
      <c r="W157" s="502">
        <f>SUMIFS(I:I,$A:$A,$O157)</f>
        <v/>
      </c>
      <c r="X157" s="503">
        <f>SUMIFS(J:J,$A:$A,$O157)</f>
        <v/>
      </c>
      <c r="Y157" s="502">
        <f>SUMIFS(K:K,$A:$A,$O157)</f>
        <v/>
      </c>
      <c r="Z157" s="502">
        <f>SUMIFS(L:L,$A:$A,$O157)</f>
        <v/>
      </c>
      <c r="AA157" s="502">
        <f>SUMIFS(M:M,$A:$A,$O157)</f>
        <v/>
      </c>
    </row>
    <row r="158">
      <c r="A158" s="218">
        <f>IFERROR((IF(((IFERROR((FIND(".",I!A156)),0))&gt;1),(MID(I!A156,((FIND(".",I!A156))-2),5)),(MID(I!A156,((FIND(" - ",I!A156))-2),2)))),"-")</f>
        <v/>
      </c>
      <c r="B158" s="218">
        <f>IFERROR(IF($A158="-","null",I!B156),"null")</f>
        <v/>
      </c>
      <c r="C158" s="218">
        <f>IFERROR(IF($A158="-","null",I!C156),"null")</f>
        <v/>
      </c>
      <c r="D158" s="218">
        <f>IFERROR(IF($A158="-","null",I!D156),"null")</f>
        <v/>
      </c>
      <c r="E158" s="218">
        <f>IFERROR(IF($A158="-","null",I!E156),"null")</f>
        <v/>
      </c>
      <c r="F158" s="218">
        <f>IFERROR(IF($A158="-","null",I!F156),"null")</f>
        <v/>
      </c>
      <c r="G158" s="218">
        <f>IFERROR(IF($A158="-","null",I!G156),"null")</f>
        <v/>
      </c>
      <c r="H158" s="218">
        <f>IFERROR(IF($A158="-","null",I!H156),"null")</f>
        <v/>
      </c>
      <c r="I158" s="218">
        <f>IFERROR(IF($A158="-","null",I!I156),"null")</f>
        <v/>
      </c>
      <c r="J158" s="218">
        <f>IFERROR(IF($A158="-","null",I!J156),"null")</f>
        <v/>
      </c>
      <c r="K158" s="218">
        <f>IFERROR(IF($A158="-","null",I!K156),"null")</f>
        <v/>
      </c>
      <c r="L158" s="218">
        <f>IFERROR(IF($A158="-","null",I!L156),"null")</f>
        <v/>
      </c>
      <c r="M158" s="218">
        <f>IFERROR(IF($A158="-","null",I!M156),"null")</f>
        <v/>
      </c>
      <c r="N158" s="211" t="n"/>
      <c r="O158" s="219" t="inlineStr">
        <is>
          <t>45.03</t>
        </is>
      </c>
      <c r="P158" s="502">
        <f>SUMIFS(B:B,$A:$A,$O158)</f>
        <v/>
      </c>
      <c r="Q158" s="502">
        <f>SUMIFS(C:C,$A:$A,$O158)</f>
        <v/>
      </c>
      <c r="R158" s="502">
        <f>SUMIFS(D:D,$A:$A,$O158)</f>
        <v/>
      </c>
      <c r="S158" s="502">
        <f>SUMIFS(E:E,$A:$A,$O158)</f>
        <v/>
      </c>
      <c r="T158" s="502">
        <f>SUMIFS(F:F,$A:$A,$O158)</f>
        <v/>
      </c>
      <c r="U158" s="502">
        <f>SUMIFS(G:G,$A:$A,$O158)</f>
        <v/>
      </c>
      <c r="V158" s="503">
        <f>SUMIFS(H:H,$A:$A,$O158)</f>
        <v/>
      </c>
      <c r="W158" s="502">
        <f>SUMIFS(I:I,$A:$A,$O158)</f>
        <v/>
      </c>
      <c r="X158" s="503">
        <f>SUMIFS(J:J,$A:$A,$O158)</f>
        <v/>
      </c>
      <c r="Y158" s="502">
        <f>SUMIFS(K:K,$A:$A,$O158)</f>
        <v/>
      </c>
      <c r="Z158" s="502">
        <f>SUMIFS(L:L,$A:$A,$O158)</f>
        <v/>
      </c>
      <c r="AA158" s="502">
        <f>SUMIFS(M:M,$A:$A,$O158)</f>
        <v/>
      </c>
    </row>
    <row r="159">
      <c r="A159" s="218">
        <f>IFERROR((IF(((IFERROR((FIND(".",I!A157)),0))&gt;1),(MID(I!A157,((FIND(".",I!A157))-2),5)),(MID(I!A157,((FIND(" - ",I!A157))-2),2)))),"-")</f>
        <v/>
      </c>
      <c r="B159" s="218">
        <f>IFERROR(IF($A159="-","null",I!B157),"null")</f>
        <v/>
      </c>
      <c r="C159" s="218">
        <f>IFERROR(IF($A159="-","null",I!C157),"null")</f>
        <v/>
      </c>
      <c r="D159" s="218">
        <f>IFERROR(IF($A159="-","null",I!D157),"null")</f>
        <v/>
      </c>
      <c r="E159" s="218">
        <f>IFERROR(IF($A159="-","null",I!E157),"null")</f>
        <v/>
      </c>
      <c r="F159" s="218">
        <f>IFERROR(IF($A159="-","null",I!F157),"null")</f>
        <v/>
      </c>
      <c r="G159" s="218">
        <f>IFERROR(IF($A159="-","null",I!G157),"null")</f>
        <v/>
      </c>
      <c r="H159" s="218">
        <f>IFERROR(IF($A159="-","null",I!H157),"null")</f>
        <v/>
      </c>
      <c r="I159" s="218">
        <f>IFERROR(IF($A159="-","null",I!I157),"null")</f>
        <v/>
      </c>
      <c r="J159" s="218">
        <f>IFERROR(IF($A159="-","null",I!J157),"null")</f>
        <v/>
      </c>
      <c r="K159" s="218">
        <f>IFERROR(IF($A159="-","null",I!K157),"null")</f>
        <v/>
      </c>
      <c r="L159" s="218">
        <f>IFERROR(IF($A159="-","null",I!L157),"null")</f>
        <v/>
      </c>
      <c r="M159" s="218">
        <f>IFERROR(IF($A159="-","null",I!M157),"null")</f>
        <v/>
      </c>
      <c r="N159" s="211" t="n"/>
      <c r="O159" s="220" t="inlineStr">
        <is>
          <t>45.04</t>
        </is>
      </c>
      <c r="P159" s="502">
        <f>SUMIFS(B:B,$A:$A,$O159)</f>
        <v/>
      </c>
      <c r="Q159" s="502">
        <f>SUMIFS(C:C,$A:$A,$O159)</f>
        <v/>
      </c>
      <c r="R159" s="502">
        <f>SUMIFS(D:D,$A:$A,$O159)</f>
        <v/>
      </c>
      <c r="S159" s="502">
        <f>SUMIFS(E:E,$A:$A,$O159)</f>
        <v/>
      </c>
      <c r="T159" s="502">
        <f>SUMIFS(F:F,$A:$A,$O159)</f>
        <v/>
      </c>
      <c r="U159" s="502">
        <f>SUMIFS(G:G,$A:$A,$O159)</f>
        <v/>
      </c>
      <c r="V159" s="503">
        <f>SUMIFS(H:H,$A:$A,$O159)</f>
        <v/>
      </c>
      <c r="W159" s="502">
        <f>SUMIFS(I:I,$A:$A,$O159)</f>
        <v/>
      </c>
      <c r="X159" s="503">
        <f>SUMIFS(J:J,$A:$A,$O159)</f>
        <v/>
      </c>
      <c r="Y159" s="502">
        <f>SUMIFS(K:K,$A:$A,$O159)</f>
        <v/>
      </c>
      <c r="Z159" s="502">
        <f>SUMIFS(L:L,$A:$A,$O159)</f>
        <v/>
      </c>
      <c r="AA159" s="502">
        <f>SUMIFS(M:M,$A:$A,$O159)</f>
        <v/>
      </c>
    </row>
    <row r="160">
      <c r="A160" s="218">
        <f>IFERROR((IF(((IFERROR((FIND(".",I!A158)),0))&gt;1),(MID(I!A158,((FIND(".",I!A158))-2),5)),(MID(I!A158,((FIND(" - ",I!A158))-2),2)))),"-")</f>
        <v/>
      </c>
      <c r="B160" s="218">
        <f>IFERROR(IF($A160="-","null",I!B158),"null")</f>
        <v/>
      </c>
      <c r="C160" s="218">
        <f>IFERROR(IF($A160="-","null",I!C158),"null")</f>
        <v/>
      </c>
      <c r="D160" s="218">
        <f>IFERROR(IF($A160="-","null",I!D158),"null")</f>
        <v/>
      </c>
      <c r="E160" s="218">
        <f>IFERROR(IF($A160="-","null",I!E158),"null")</f>
        <v/>
      </c>
      <c r="F160" s="218">
        <f>IFERROR(IF($A160="-","null",I!F158),"null")</f>
        <v/>
      </c>
      <c r="G160" s="218">
        <f>IFERROR(IF($A160="-","null",I!G158),"null")</f>
        <v/>
      </c>
      <c r="H160" s="218">
        <f>IFERROR(IF($A160="-","null",I!H158),"null")</f>
        <v/>
      </c>
      <c r="I160" s="218">
        <f>IFERROR(IF($A160="-","null",I!I158),"null")</f>
        <v/>
      </c>
      <c r="J160" s="218">
        <f>IFERROR(IF($A160="-","null",I!J158),"null")</f>
        <v/>
      </c>
      <c r="K160" s="218">
        <f>IFERROR(IF($A160="-","null",I!K158),"null")</f>
        <v/>
      </c>
      <c r="L160" s="218">
        <f>IFERROR(IF($A160="-","null",I!L158),"null")</f>
        <v/>
      </c>
      <c r="M160" s="218">
        <f>IFERROR(IF($A160="-","null",I!M158),"null")</f>
        <v/>
      </c>
      <c r="N160" s="211" t="n"/>
      <c r="O160" s="219" t="inlineStr">
        <is>
          <t>45.05</t>
        </is>
      </c>
      <c r="P160" s="502">
        <f>SUMIFS(B:B,$A:$A,$O160)</f>
        <v/>
      </c>
      <c r="Q160" s="502">
        <f>SUMIFS(C:C,$A:$A,$O160)</f>
        <v/>
      </c>
      <c r="R160" s="502">
        <f>SUMIFS(D:D,$A:$A,$O160)</f>
        <v/>
      </c>
      <c r="S160" s="502">
        <f>SUMIFS(E:E,$A:$A,$O160)</f>
        <v/>
      </c>
      <c r="T160" s="502">
        <f>SUMIFS(F:F,$A:$A,$O160)</f>
        <v/>
      </c>
      <c r="U160" s="502">
        <f>SUMIFS(G:G,$A:$A,$O160)</f>
        <v/>
      </c>
      <c r="V160" s="503">
        <f>SUMIFS(H:H,$A:$A,$O160)</f>
        <v/>
      </c>
      <c r="W160" s="502">
        <f>SUMIFS(I:I,$A:$A,$O160)</f>
        <v/>
      </c>
      <c r="X160" s="503">
        <f>SUMIFS(J:J,$A:$A,$O160)</f>
        <v/>
      </c>
      <c r="Y160" s="502">
        <f>SUMIFS(K:K,$A:$A,$O160)</f>
        <v/>
      </c>
      <c r="Z160" s="502">
        <f>SUMIFS(L:L,$A:$A,$O160)</f>
        <v/>
      </c>
      <c r="AA160" s="502">
        <f>SUMIFS(M:M,$A:$A,$O160)</f>
        <v/>
      </c>
    </row>
    <row r="161">
      <c r="A161" s="218">
        <f>IFERROR((IF(((IFERROR((FIND(".",I!A159)),0))&gt;1),(MID(I!A159,((FIND(".",I!A159))-2),5)),(MID(I!A159,((FIND(" - ",I!A159))-2),2)))),"-")</f>
        <v/>
      </c>
      <c r="B161" s="218">
        <f>IFERROR(IF($A161="-","null",I!B159),"null")</f>
        <v/>
      </c>
      <c r="C161" s="218">
        <f>IFERROR(IF($A161="-","null",I!C159),"null")</f>
        <v/>
      </c>
      <c r="D161" s="218">
        <f>IFERROR(IF($A161="-","null",I!D159),"null")</f>
        <v/>
      </c>
      <c r="E161" s="218">
        <f>IFERROR(IF($A161="-","null",I!E159),"null")</f>
        <v/>
      </c>
      <c r="F161" s="218">
        <f>IFERROR(IF($A161="-","null",I!F159),"null")</f>
        <v/>
      </c>
      <c r="G161" s="218">
        <f>IFERROR(IF($A161="-","null",I!G159),"null")</f>
        <v/>
      </c>
      <c r="H161" s="218">
        <f>IFERROR(IF($A161="-","null",I!H159),"null")</f>
        <v/>
      </c>
      <c r="I161" s="218">
        <f>IFERROR(IF($A161="-","null",I!I159),"null")</f>
        <v/>
      </c>
      <c r="J161" s="218">
        <f>IFERROR(IF($A161="-","null",I!J159),"null")</f>
        <v/>
      </c>
      <c r="K161" s="218">
        <f>IFERROR(IF($A161="-","null",I!K159),"null")</f>
        <v/>
      </c>
      <c r="L161" s="218">
        <f>IFERROR(IF($A161="-","null",I!L159),"null")</f>
        <v/>
      </c>
      <c r="M161" s="218">
        <f>IFERROR(IF($A161="-","null",I!M159),"null")</f>
        <v/>
      </c>
      <c r="N161" s="211" t="n"/>
      <c r="O161" s="220" t="inlineStr">
        <is>
          <t>45.06</t>
        </is>
      </c>
      <c r="P161" s="502">
        <f>SUMIFS(B:B,$A:$A,$O161)</f>
        <v/>
      </c>
      <c r="Q161" s="502">
        <f>SUMIFS(C:C,$A:$A,$O161)</f>
        <v/>
      </c>
      <c r="R161" s="502">
        <f>SUMIFS(D:D,$A:$A,$O161)</f>
        <v/>
      </c>
      <c r="S161" s="502">
        <f>SUMIFS(E:E,$A:$A,$O161)</f>
        <v/>
      </c>
      <c r="T161" s="502">
        <f>SUMIFS(F:F,$A:$A,$O161)</f>
        <v/>
      </c>
      <c r="U161" s="502">
        <f>SUMIFS(G:G,$A:$A,$O161)</f>
        <v/>
      </c>
      <c r="V161" s="503">
        <f>SUMIFS(H:H,$A:$A,$O161)</f>
        <v/>
      </c>
      <c r="W161" s="502">
        <f>SUMIFS(I:I,$A:$A,$O161)</f>
        <v/>
      </c>
      <c r="X161" s="503">
        <f>SUMIFS(J:J,$A:$A,$O161)</f>
        <v/>
      </c>
      <c r="Y161" s="502">
        <f>SUMIFS(K:K,$A:$A,$O161)</f>
        <v/>
      </c>
      <c r="Z161" s="502">
        <f>SUMIFS(L:L,$A:$A,$O161)</f>
        <v/>
      </c>
      <c r="AA161" s="502">
        <f>SUMIFS(M:M,$A:$A,$O161)</f>
        <v/>
      </c>
    </row>
    <row r="162">
      <c r="A162" s="218">
        <f>IFERROR((IF(((IFERROR((FIND(".",I!A160)),0))&gt;1),(MID(I!A160,((FIND(".",I!A160))-2),5)),(MID(I!A160,((FIND(" - ",I!A160))-2),2)))),"-")</f>
        <v/>
      </c>
      <c r="B162" s="218">
        <f>IFERROR(IF($A162="-","null",I!B160),"null")</f>
        <v/>
      </c>
      <c r="C162" s="218">
        <f>IFERROR(IF($A162="-","null",I!C160),"null")</f>
        <v/>
      </c>
      <c r="D162" s="218">
        <f>IFERROR(IF($A162="-","null",I!D160),"null")</f>
        <v/>
      </c>
      <c r="E162" s="218">
        <f>IFERROR(IF($A162="-","null",I!E160),"null")</f>
        <v/>
      </c>
      <c r="F162" s="218">
        <f>IFERROR(IF($A162="-","null",I!F160),"null")</f>
        <v/>
      </c>
      <c r="G162" s="218">
        <f>IFERROR(IF($A162="-","null",I!G160),"null")</f>
        <v/>
      </c>
      <c r="H162" s="218">
        <f>IFERROR(IF($A162="-","null",I!H160),"null")</f>
        <v/>
      </c>
      <c r="I162" s="218">
        <f>IFERROR(IF($A162="-","null",I!I160),"null")</f>
        <v/>
      </c>
      <c r="J162" s="218">
        <f>IFERROR(IF($A162="-","null",I!J160),"null")</f>
        <v/>
      </c>
      <c r="K162" s="218">
        <f>IFERROR(IF($A162="-","null",I!K160),"null")</f>
        <v/>
      </c>
      <c r="L162" s="218">
        <f>IFERROR(IF($A162="-","null",I!L160),"null")</f>
        <v/>
      </c>
      <c r="M162" s="218">
        <f>IFERROR(IF($A162="-","null",I!M160),"null")</f>
        <v/>
      </c>
      <c r="N162" s="211" t="n"/>
      <c r="O162" s="219" t="inlineStr">
        <is>
          <t>45.07</t>
        </is>
      </c>
      <c r="P162" s="502">
        <f>SUMIFS(B:B,$A:$A,$O162)</f>
        <v/>
      </c>
      <c r="Q162" s="502">
        <f>SUMIFS(C:C,$A:$A,$O162)</f>
        <v/>
      </c>
      <c r="R162" s="502">
        <f>SUMIFS(D:D,$A:$A,$O162)</f>
        <v/>
      </c>
      <c r="S162" s="502">
        <f>SUMIFS(E:E,$A:$A,$O162)</f>
        <v/>
      </c>
      <c r="T162" s="502">
        <f>SUMIFS(F:F,$A:$A,$O162)</f>
        <v/>
      </c>
      <c r="U162" s="502">
        <f>SUMIFS(G:G,$A:$A,$O162)</f>
        <v/>
      </c>
      <c r="V162" s="503">
        <f>SUMIFS(H:H,$A:$A,$O162)</f>
        <v/>
      </c>
      <c r="W162" s="502">
        <f>SUMIFS(I:I,$A:$A,$O162)</f>
        <v/>
      </c>
      <c r="X162" s="503">
        <f>SUMIFS(J:J,$A:$A,$O162)</f>
        <v/>
      </c>
      <c r="Y162" s="502">
        <f>SUMIFS(K:K,$A:$A,$O162)</f>
        <v/>
      </c>
      <c r="Z162" s="502">
        <f>SUMIFS(L:L,$A:$A,$O162)</f>
        <v/>
      </c>
      <c r="AA162" s="502">
        <f>SUMIFS(M:M,$A:$A,$O162)</f>
        <v/>
      </c>
    </row>
    <row r="163">
      <c r="A163" s="218">
        <f>IFERROR((IF(((IFERROR((FIND(".",I!A161)),0))&gt;1),(MID(I!A161,((FIND(".",I!A161))-2),5)),(MID(I!A161,((FIND(" - ",I!A161))-2),2)))),"-")</f>
        <v/>
      </c>
      <c r="B163" s="218">
        <f>IFERROR(IF($A163="-","null",I!B161),"null")</f>
        <v/>
      </c>
      <c r="C163" s="218">
        <f>IFERROR(IF($A163="-","null",I!C161),"null")</f>
        <v/>
      </c>
      <c r="D163" s="218">
        <f>IFERROR(IF($A163="-","null",I!D161),"null")</f>
        <v/>
      </c>
      <c r="E163" s="218">
        <f>IFERROR(IF($A163="-","null",I!E161),"null")</f>
        <v/>
      </c>
      <c r="F163" s="218">
        <f>IFERROR(IF($A163="-","null",I!F161),"null")</f>
        <v/>
      </c>
      <c r="G163" s="218">
        <f>IFERROR(IF($A163="-","null",I!G161),"null")</f>
        <v/>
      </c>
      <c r="H163" s="218">
        <f>IFERROR(IF($A163="-","null",I!H161),"null")</f>
        <v/>
      </c>
      <c r="I163" s="218">
        <f>IFERROR(IF($A163="-","null",I!I161),"null")</f>
        <v/>
      </c>
      <c r="J163" s="218">
        <f>IFERROR(IF($A163="-","null",I!J161),"null")</f>
        <v/>
      </c>
      <c r="K163" s="218">
        <f>IFERROR(IF($A163="-","null",I!K161),"null")</f>
        <v/>
      </c>
      <c r="L163" s="218">
        <f>IFERROR(IF($A163="-","null",I!L161),"null")</f>
        <v/>
      </c>
      <c r="M163" s="218">
        <f>IFERROR(IF($A163="-","null",I!M161),"null")</f>
        <v/>
      </c>
      <c r="N163" s="211" t="n"/>
      <c r="O163" s="220" t="inlineStr">
        <is>
          <t>45.08</t>
        </is>
      </c>
      <c r="P163" s="502">
        <f>SUMIFS(B:B,$A:$A,$O163)</f>
        <v/>
      </c>
      <c r="Q163" s="502">
        <f>SUMIFS(C:C,$A:$A,$O163)</f>
        <v/>
      </c>
      <c r="R163" s="502">
        <f>SUMIFS(D:D,$A:$A,$O163)</f>
        <v/>
      </c>
      <c r="S163" s="502">
        <f>SUMIFS(E:E,$A:$A,$O163)</f>
        <v/>
      </c>
      <c r="T163" s="502">
        <f>SUMIFS(F:F,$A:$A,$O163)</f>
        <v/>
      </c>
      <c r="U163" s="502">
        <f>SUMIFS(G:G,$A:$A,$O163)</f>
        <v/>
      </c>
      <c r="V163" s="503">
        <f>SUMIFS(H:H,$A:$A,$O163)</f>
        <v/>
      </c>
      <c r="W163" s="502">
        <f>SUMIFS(I:I,$A:$A,$O163)</f>
        <v/>
      </c>
      <c r="X163" s="503">
        <f>SUMIFS(J:J,$A:$A,$O163)</f>
        <v/>
      </c>
      <c r="Y163" s="502">
        <f>SUMIFS(K:K,$A:$A,$O163)</f>
        <v/>
      </c>
      <c r="Z163" s="502">
        <f>SUMIFS(L:L,$A:$A,$O163)</f>
        <v/>
      </c>
      <c r="AA163" s="502">
        <f>SUMIFS(M:M,$A:$A,$O163)</f>
        <v/>
      </c>
    </row>
    <row r="164">
      <c r="A164" s="218">
        <f>IFERROR((IF(((IFERROR((FIND(".",I!A162)),0))&gt;1),(MID(I!A162,((FIND(".",I!A162))-2),5)),(MID(I!A162,((FIND(" - ",I!A162))-2),2)))),"-")</f>
        <v/>
      </c>
      <c r="B164" s="218">
        <f>IFERROR(IF($A164="-","null",I!B162),"null")</f>
        <v/>
      </c>
      <c r="C164" s="218">
        <f>IFERROR(IF($A164="-","null",I!C162),"null")</f>
        <v/>
      </c>
      <c r="D164" s="218">
        <f>IFERROR(IF($A164="-","null",I!D162),"null")</f>
        <v/>
      </c>
      <c r="E164" s="218">
        <f>IFERROR(IF($A164="-","null",I!E162),"null")</f>
        <v/>
      </c>
      <c r="F164" s="218">
        <f>IFERROR(IF($A164="-","null",I!F162),"null")</f>
        <v/>
      </c>
      <c r="G164" s="218">
        <f>IFERROR(IF($A164="-","null",I!G162),"null")</f>
        <v/>
      </c>
      <c r="H164" s="218">
        <f>IFERROR(IF($A164="-","null",I!H162),"null")</f>
        <v/>
      </c>
      <c r="I164" s="218">
        <f>IFERROR(IF($A164="-","null",I!I162),"null")</f>
        <v/>
      </c>
      <c r="J164" s="218">
        <f>IFERROR(IF($A164="-","null",I!J162),"null")</f>
        <v/>
      </c>
      <c r="K164" s="218">
        <f>IFERROR(IF($A164="-","null",I!K162),"null")</f>
        <v/>
      </c>
      <c r="L164" s="218">
        <f>IFERROR(IF($A164="-","null",I!L162),"null")</f>
        <v/>
      </c>
      <c r="M164" s="218">
        <f>IFERROR(IF($A164="-","null",I!M162),"null")</f>
        <v/>
      </c>
      <c r="N164" s="211" t="n"/>
      <c r="O164" s="219" t="inlineStr">
        <is>
          <t>45.09</t>
        </is>
      </c>
      <c r="P164" s="502">
        <f>SUMIFS(B:B,$A:$A,$O164)</f>
        <v/>
      </c>
      <c r="Q164" s="502">
        <f>SUMIFS(C:C,$A:$A,$O164)</f>
        <v/>
      </c>
      <c r="R164" s="502">
        <f>SUMIFS(D:D,$A:$A,$O164)</f>
        <v/>
      </c>
      <c r="S164" s="502">
        <f>SUMIFS(E:E,$A:$A,$O164)</f>
        <v/>
      </c>
      <c r="T164" s="502">
        <f>SUMIFS(F:F,$A:$A,$O164)</f>
        <v/>
      </c>
      <c r="U164" s="502">
        <f>SUMIFS(G:G,$A:$A,$O164)</f>
        <v/>
      </c>
      <c r="V164" s="503">
        <f>SUMIFS(H:H,$A:$A,$O164)</f>
        <v/>
      </c>
      <c r="W164" s="502">
        <f>SUMIFS(I:I,$A:$A,$O164)</f>
        <v/>
      </c>
      <c r="X164" s="503">
        <f>SUMIFS(J:J,$A:$A,$O164)</f>
        <v/>
      </c>
      <c r="Y164" s="502">
        <f>SUMIFS(K:K,$A:$A,$O164)</f>
        <v/>
      </c>
      <c r="Z164" s="502">
        <f>SUMIFS(L:L,$A:$A,$O164)</f>
        <v/>
      </c>
      <c r="AA164" s="502">
        <f>SUMIFS(M:M,$A:$A,$O164)</f>
        <v/>
      </c>
    </row>
    <row r="165">
      <c r="A165" s="218">
        <f>IFERROR((IF(((IFERROR((FIND(".",I!A163)),0))&gt;1),(MID(I!A163,((FIND(".",I!A163))-2),5)),(MID(I!A163,((FIND(" - ",I!A163))-2),2)))),"-")</f>
        <v/>
      </c>
      <c r="B165" s="218">
        <f>IFERROR(IF($A165="-","null",I!B163),"null")</f>
        <v/>
      </c>
      <c r="C165" s="218">
        <f>IFERROR(IF($A165="-","null",I!C163),"null")</f>
        <v/>
      </c>
      <c r="D165" s="218">
        <f>IFERROR(IF($A165="-","null",I!D163),"null")</f>
        <v/>
      </c>
      <c r="E165" s="218">
        <f>IFERROR(IF($A165="-","null",I!E163),"null")</f>
        <v/>
      </c>
      <c r="F165" s="218">
        <f>IFERROR(IF($A165="-","null",I!F163),"null")</f>
        <v/>
      </c>
      <c r="G165" s="218">
        <f>IFERROR(IF($A165="-","null",I!G163),"null")</f>
        <v/>
      </c>
      <c r="H165" s="218">
        <f>IFERROR(IF($A165="-","null",I!H163),"null")</f>
        <v/>
      </c>
      <c r="I165" s="218">
        <f>IFERROR(IF($A165="-","null",I!I163),"null")</f>
        <v/>
      </c>
      <c r="J165" s="218">
        <f>IFERROR(IF($A165="-","null",I!J163),"null")</f>
        <v/>
      </c>
      <c r="K165" s="218">
        <f>IFERROR(IF($A165="-","null",I!K163),"null")</f>
        <v/>
      </c>
      <c r="L165" s="218">
        <f>IFERROR(IF($A165="-","null",I!L163),"null")</f>
        <v/>
      </c>
      <c r="M165" s="218">
        <f>IFERROR(IF($A165="-","null",I!M163),"null")</f>
        <v/>
      </c>
      <c r="N165" s="211" t="n"/>
      <c r="O165" s="220" t="inlineStr">
        <is>
          <t>45.10</t>
        </is>
      </c>
      <c r="P165" s="502">
        <f>SUMIFS(B:B,$A:$A,$O165)</f>
        <v/>
      </c>
      <c r="Q165" s="502">
        <f>SUMIFS(C:C,$A:$A,$O165)</f>
        <v/>
      </c>
      <c r="R165" s="502">
        <f>SUMIFS(D:D,$A:$A,$O165)</f>
        <v/>
      </c>
      <c r="S165" s="502">
        <f>SUMIFS(E:E,$A:$A,$O165)</f>
        <v/>
      </c>
      <c r="T165" s="502">
        <f>SUMIFS(F:F,$A:$A,$O165)</f>
        <v/>
      </c>
      <c r="U165" s="502">
        <f>SUMIFS(G:G,$A:$A,$O165)</f>
        <v/>
      </c>
      <c r="V165" s="503">
        <f>SUMIFS(H:H,$A:$A,$O165)</f>
        <v/>
      </c>
      <c r="W165" s="502">
        <f>SUMIFS(I:I,$A:$A,$O165)</f>
        <v/>
      </c>
      <c r="X165" s="503">
        <f>SUMIFS(J:J,$A:$A,$O165)</f>
        <v/>
      </c>
      <c r="Y165" s="502">
        <f>SUMIFS(K:K,$A:$A,$O165)</f>
        <v/>
      </c>
      <c r="Z165" s="502">
        <f>SUMIFS(L:L,$A:$A,$O165)</f>
        <v/>
      </c>
      <c r="AA165" s="502">
        <f>SUMIFS(M:M,$A:$A,$O165)</f>
        <v/>
      </c>
    </row>
    <row r="166">
      <c r="A166" s="218">
        <f>IFERROR((IF(((IFERROR((FIND(".",I!A164)),0))&gt;1),(MID(I!A164,((FIND(".",I!A164))-2),5)),(MID(I!A164,((FIND(" - ",I!A164))-2),2)))),"-")</f>
        <v/>
      </c>
      <c r="B166" s="218">
        <f>IFERROR(IF($A166="-","null",I!B164),"null")</f>
        <v/>
      </c>
      <c r="C166" s="218">
        <f>IFERROR(IF($A166="-","null",I!C164),"null")</f>
        <v/>
      </c>
      <c r="D166" s="218">
        <f>IFERROR(IF($A166="-","null",I!D164),"null")</f>
        <v/>
      </c>
      <c r="E166" s="218">
        <f>IFERROR(IF($A166="-","null",I!E164),"null")</f>
        <v/>
      </c>
      <c r="F166" s="218">
        <f>IFERROR(IF($A166="-","null",I!F164),"null")</f>
        <v/>
      </c>
      <c r="G166" s="218">
        <f>IFERROR(IF($A166="-","null",I!G164),"null")</f>
        <v/>
      </c>
      <c r="H166" s="218">
        <f>IFERROR(IF($A166="-","null",I!H164),"null")</f>
        <v/>
      </c>
      <c r="I166" s="218">
        <f>IFERROR(IF($A166="-","null",I!I164),"null")</f>
        <v/>
      </c>
      <c r="J166" s="218">
        <f>IFERROR(IF($A166="-","null",I!J164),"null")</f>
        <v/>
      </c>
      <c r="K166" s="218">
        <f>IFERROR(IF($A166="-","null",I!K164),"null")</f>
        <v/>
      </c>
      <c r="L166" s="218">
        <f>IFERROR(IF($A166="-","null",I!L164),"null")</f>
        <v/>
      </c>
      <c r="M166" s="218">
        <f>IFERROR(IF($A166="-","null",I!M164),"null")</f>
        <v/>
      </c>
      <c r="N166" s="211" t="n"/>
      <c r="O166" s="219" t="inlineStr">
        <is>
          <t>46.01</t>
        </is>
      </c>
      <c r="P166" s="502">
        <f>SUMIFS(B:B,$A:$A,$O166)</f>
        <v/>
      </c>
      <c r="Q166" s="502">
        <f>SUMIFS(C:C,$A:$A,$O166)</f>
        <v/>
      </c>
      <c r="R166" s="502">
        <f>SUMIFS(D:D,$A:$A,$O166)</f>
        <v/>
      </c>
      <c r="S166" s="502">
        <f>SUMIFS(E:E,$A:$A,$O166)</f>
        <v/>
      </c>
      <c r="T166" s="502">
        <f>SUMIFS(F:F,$A:$A,$O166)</f>
        <v/>
      </c>
      <c r="U166" s="502">
        <f>SUMIFS(G:G,$A:$A,$O166)</f>
        <v/>
      </c>
      <c r="V166" s="503">
        <f>SUMIFS(H:H,$A:$A,$O166)</f>
        <v/>
      </c>
      <c r="W166" s="502">
        <f>SUMIFS(I:I,$A:$A,$O166)</f>
        <v/>
      </c>
      <c r="X166" s="503">
        <f>SUMIFS(J:J,$A:$A,$O166)</f>
        <v/>
      </c>
      <c r="Y166" s="502">
        <f>SUMIFS(K:K,$A:$A,$O166)</f>
        <v/>
      </c>
      <c r="Z166" s="502">
        <f>SUMIFS(L:L,$A:$A,$O166)</f>
        <v/>
      </c>
      <c r="AA166" s="502">
        <f>SUMIFS(M:M,$A:$A,$O166)</f>
        <v/>
      </c>
    </row>
    <row r="167">
      <c r="A167" s="218">
        <f>IFERROR((IF(((IFERROR((FIND(".",I!A165)),0))&gt;1),(MID(I!A165,((FIND(".",I!A165))-2),5)),(MID(I!A165,((FIND(" - ",I!A165))-2),2)))),"-")</f>
        <v/>
      </c>
      <c r="B167" s="218">
        <f>IFERROR(IF($A167="-","null",I!B165),"null")</f>
        <v/>
      </c>
      <c r="C167" s="218">
        <f>IFERROR(IF($A167="-","null",I!C165),"null")</f>
        <v/>
      </c>
      <c r="D167" s="218">
        <f>IFERROR(IF($A167="-","null",I!D165),"null")</f>
        <v/>
      </c>
      <c r="E167" s="218">
        <f>IFERROR(IF($A167="-","null",I!E165),"null")</f>
        <v/>
      </c>
      <c r="F167" s="218">
        <f>IFERROR(IF($A167="-","null",I!F165),"null")</f>
        <v/>
      </c>
      <c r="G167" s="218">
        <f>IFERROR(IF($A167="-","null",I!G165),"null")</f>
        <v/>
      </c>
      <c r="H167" s="218">
        <f>IFERROR(IF($A167="-","null",I!H165),"null")</f>
        <v/>
      </c>
      <c r="I167" s="218">
        <f>IFERROR(IF($A167="-","null",I!I165),"null")</f>
        <v/>
      </c>
      <c r="J167" s="218">
        <f>IFERROR(IF($A167="-","null",I!J165),"null")</f>
        <v/>
      </c>
      <c r="K167" s="218">
        <f>IFERROR(IF($A167="-","null",I!K165),"null")</f>
        <v/>
      </c>
      <c r="L167" s="218">
        <f>IFERROR(IF($A167="-","null",I!L165),"null")</f>
        <v/>
      </c>
      <c r="M167" s="218">
        <f>IFERROR(IF($A167="-","null",I!M165),"null")</f>
        <v/>
      </c>
      <c r="N167" s="211" t="n"/>
      <c r="O167" s="220" t="inlineStr">
        <is>
          <t>46.02</t>
        </is>
      </c>
      <c r="P167" s="502">
        <f>SUMIFS(B:B,$A:$A,$O167)</f>
        <v/>
      </c>
      <c r="Q167" s="502">
        <f>SUMIFS(C:C,$A:$A,$O167)</f>
        <v/>
      </c>
      <c r="R167" s="502">
        <f>SUMIFS(D:D,$A:$A,$O167)</f>
        <v/>
      </c>
      <c r="S167" s="502">
        <f>SUMIFS(E:E,$A:$A,$O167)</f>
        <v/>
      </c>
      <c r="T167" s="502">
        <f>SUMIFS(F:F,$A:$A,$O167)</f>
        <v/>
      </c>
      <c r="U167" s="502">
        <f>SUMIFS(G:G,$A:$A,$O167)</f>
        <v/>
      </c>
      <c r="V167" s="503">
        <f>SUMIFS(H:H,$A:$A,$O167)</f>
        <v/>
      </c>
      <c r="W167" s="502">
        <f>SUMIFS(I:I,$A:$A,$O167)</f>
        <v/>
      </c>
      <c r="X167" s="503">
        <f>SUMIFS(J:J,$A:$A,$O167)</f>
        <v/>
      </c>
      <c r="Y167" s="502">
        <f>SUMIFS(K:K,$A:$A,$O167)</f>
        <v/>
      </c>
      <c r="Z167" s="502">
        <f>SUMIFS(L:L,$A:$A,$O167)</f>
        <v/>
      </c>
      <c r="AA167" s="502">
        <f>SUMIFS(M:M,$A:$A,$O167)</f>
        <v/>
      </c>
    </row>
    <row r="168">
      <c r="A168" s="218">
        <f>IFERROR((IF(((IFERROR((FIND(".",I!A166)),0))&gt;1),(MID(I!A166,((FIND(".",I!A166))-2),5)),(MID(I!A166,((FIND(" - ",I!A166))-2),2)))),"-")</f>
        <v/>
      </c>
      <c r="B168" s="218">
        <f>IFERROR(IF($A168="-","null",I!B166),"null")</f>
        <v/>
      </c>
      <c r="C168" s="218">
        <f>IFERROR(IF($A168="-","null",I!C166),"null")</f>
        <v/>
      </c>
      <c r="D168" s="218">
        <f>IFERROR(IF($A168="-","null",I!D166),"null")</f>
        <v/>
      </c>
      <c r="E168" s="218">
        <f>IFERROR(IF($A168="-","null",I!E166),"null")</f>
        <v/>
      </c>
      <c r="F168" s="218">
        <f>IFERROR(IF($A168="-","null",I!F166),"null")</f>
        <v/>
      </c>
      <c r="G168" s="218">
        <f>IFERROR(IF($A168="-","null",I!G166),"null")</f>
        <v/>
      </c>
      <c r="H168" s="218">
        <f>IFERROR(IF($A168="-","null",I!H166),"null")</f>
        <v/>
      </c>
      <c r="I168" s="218">
        <f>IFERROR(IF($A168="-","null",I!I166),"null")</f>
        <v/>
      </c>
      <c r="J168" s="218">
        <f>IFERROR(IF($A168="-","null",I!J166),"null")</f>
        <v/>
      </c>
      <c r="K168" s="218">
        <f>IFERROR(IF($A168="-","null",I!K166),"null")</f>
        <v/>
      </c>
      <c r="L168" s="218">
        <f>IFERROR(IF($A168="-","null",I!L166),"null")</f>
        <v/>
      </c>
      <c r="M168" s="218">
        <f>IFERROR(IF($A168="-","null",I!M166),"null")</f>
        <v/>
      </c>
      <c r="N168" s="211" t="n"/>
      <c r="O168" s="219" t="inlineStr">
        <is>
          <t>47.01</t>
        </is>
      </c>
      <c r="P168" s="502">
        <f>SUMIFS(B:B,$A:$A,$O168)</f>
        <v/>
      </c>
      <c r="Q168" s="502">
        <f>SUMIFS(C:C,$A:$A,$O168)</f>
        <v/>
      </c>
      <c r="R168" s="502">
        <f>SUMIFS(D:D,$A:$A,$O168)</f>
        <v/>
      </c>
      <c r="S168" s="502">
        <f>SUMIFS(E:E,$A:$A,$O168)</f>
        <v/>
      </c>
      <c r="T168" s="502">
        <f>SUMIFS(F:F,$A:$A,$O168)</f>
        <v/>
      </c>
      <c r="U168" s="502">
        <f>SUMIFS(G:G,$A:$A,$O168)</f>
        <v/>
      </c>
      <c r="V168" s="503">
        <f>SUMIFS(H:H,$A:$A,$O168)</f>
        <v/>
      </c>
      <c r="W168" s="502">
        <f>SUMIFS(I:I,$A:$A,$O168)</f>
        <v/>
      </c>
      <c r="X168" s="503">
        <f>SUMIFS(J:J,$A:$A,$O168)</f>
        <v/>
      </c>
      <c r="Y168" s="502">
        <f>SUMIFS(K:K,$A:$A,$O168)</f>
        <v/>
      </c>
      <c r="Z168" s="502">
        <f>SUMIFS(L:L,$A:$A,$O168)</f>
        <v/>
      </c>
      <c r="AA168" s="502">
        <f>SUMIFS(M:M,$A:$A,$O168)</f>
        <v/>
      </c>
    </row>
    <row r="169">
      <c r="A169" s="218">
        <f>IFERROR((IF(((IFERROR((FIND(".",I!A167)),0))&gt;1),(MID(I!A167,((FIND(".",I!A167))-2),5)),(MID(I!A167,((FIND(" - ",I!A167))-2),2)))),"-")</f>
        <v/>
      </c>
      <c r="B169" s="218">
        <f>IFERROR(IF($A169="-","null",I!B167),"null")</f>
        <v/>
      </c>
      <c r="C169" s="218">
        <f>IFERROR(IF($A169="-","null",I!C167),"null")</f>
        <v/>
      </c>
      <c r="D169" s="218">
        <f>IFERROR(IF($A169="-","null",I!D167),"null")</f>
        <v/>
      </c>
      <c r="E169" s="218">
        <f>IFERROR(IF($A169="-","null",I!E167),"null")</f>
        <v/>
      </c>
      <c r="F169" s="218">
        <f>IFERROR(IF($A169="-","null",I!F167),"null")</f>
        <v/>
      </c>
      <c r="G169" s="218">
        <f>IFERROR(IF($A169="-","null",I!G167),"null")</f>
        <v/>
      </c>
      <c r="H169" s="218">
        <f>IFERROR(IF($A169="-","null",I!H167),"null")</f>
        <v/>
      </c>
      <c r="I169" s="218">
        <f>IFERROR(IF($A169="-","null",I!I167),"null")</f>
        <v/>
      </c>
      <c r="J169" s="218">
        <f>IFERROR(IF($A169="-","null",I!J167),"null")</f>
        <v/>
      </c>
      <c r="K169" s="218">
        <f>IFERROR(IF($A169="-","null",I!K167),"null")</f>
        <v/>
      </c>
      <c r="L169" s="218">
        <f>IFERROR(IF($A169="-","null",I!L167),"null")</f>
        <v/>
      </c>
      <c r="M169" s="218">
        <f>IFERROR(IF($A169="-","null",I!M167),"null")</f>
        <v/>
      </c>
      <c r="N169" s="211" t="n"/>
      <c r="O169" s="220" t="inlineStr">
        <is>
          <t>48.01</t>
        </is>
      </c>
      <c r="P169" s="502">
        <f>SUMIFS(B:B,$A:$A,$O169)</f>
        <v/>
      </c>
      <c r="Q169" s="502">
        <f>SUMIFS(C:C,$A:$A,$O169)</f>
        <v/>
      </c>
      <c r="R169" s="502">
        <f>SUMIFS(D:D,$A:$A,$O169)</f>
        <v/>
      </c>
      <c r="S169" s="502">
        <f>SUMIFS(E:E,$A:$A,$O169)</f>
        <v/>
      </c>
      <c r="T169" s="502">
        <f>SUMIFS(F:F,$A:$A,$O169)</f>
        <v/>
      </c>
      <c r="U169" s="502">
        <f>SUMIFS(G:G,$A:$A,$O169)</f>
        <v/>
      </c>
      <c r="V169" s="503">
        <f>SUMIFS(H:H,$A:$A,$O169)</f>
        <v/>
      </c>
      <c r="W169" s="502">
        <f>SUMIFS(I:I,$A:$A,$O169)</f>
        <v/>
      </c>
      <c r="X169" s="503">
        <f>SUMIFS(J:J,$A:$A,$O169)</f>
        <v/>
      </c>
      <c r="Y169" s="502">
        <f>SUMIFS(K:K,$A:$A,$O169)</f>
        <v/>
      </c>
      <c r="Z169" s="502">
        <f>SUMIFS(L:L,$A:$A,$O169)</f>
        <v/>
      </c>
      <c r="AA169" s="502">
        <f>SUMIFS(M:M,$A:$A,$O169)</f>
        <v/>
      </c>
    </row>
    <row r="170">
      <c r="A170" s="218">
        <f>IFERROR((IF(((IFERROR((FIND(".",I!A168)),0))&gt;1),(MID(I!A168,((FIND(".",I!A168))-2),5)),(MID(I!A168,((FIND(" - ",I!A168))-2),2)))),"-")</f>
        <v/>
      </c>
      <c r="B170" s="218">
        <f>IFERROR(IF($A170="-","null",I!B168),"null")</f>
        <v/>
      </c>
      <c r="C170" s="218">
        <f>IFERROR(IF($A170="-","null",I!C168),"null")</f>
        <v/>
      </c>
      <c r="D170" s="218">
        <f>IFERROR(IF($A170="-","null",I!D168),"null")</f>
        <v/>
      </c>
      <c r="E170" s="218">
        <f>IFERROR(IF($A170="-","null",I!E168),"null")</f>
        <v/>
      </c>
      <c r="F170" s="218">
        <f>IFERROR(IF($A170="-","null",I!F168),"null")</f>
        <v/>
      </c>
      <c r="G170" s="218">
        <f>IFERROR(IF($A170="-","null",I!G168),"null")</f>
        <v/>
      </c>
      <c r="H170" s="218">
        <f>IFERROR(IF($A170="-","null",I!H168),"null")</f>
        <v/>
      </c>
      <c r="I170" s="218">
        <f>IFERROR(IF($A170="-","null",I!I168),"null")</f>
        <v/>
      </c>
      <c r="J170" s="218">
        <f>IFERROR(IF($A170="-","null",I!J168),"null")</f>
        <v/>
      </c>
      <c r="K170" s="218">
        <f>IFERROR(IF($A170="-","null",I!K168),"null")</f>
        <v/>
      </c>
      <c r="L170" s="218">
        <f>IFERROR(IF($A170="-","null",I!L168),"null")</f>
        <v/>
      </c>
      <c r="M170" s="218">
        <f>IFERROR(IF($A170="-","null",I!M168),"null")</f>
        <v/>
      </c>
      <c r="N170" s="211" t="n"/>
      <c r="O170" s="219" t="inlineStr">
        <is>
          <t>48.02</t>
        </is>
      </c>
      <c r="P170" s="502">
        <f>SUMIFS(B:B,$A:$A,$O170)</f>
        <v/>
      </c>
      <c r="Q170" s="502">
        <f>SUMIFS(C:C,$A:$A,$O170)</f>
        <v/>
      </c>
      <c r="R170" s="502">
        <f>SUMIFS(D:D,$A:$A,$O170)</f>
        <v/>
      </c>
      <c r="S170" s="502">
        <f>SUMIFS(E:E,$A:$A,$O170)</f>
        <v/>
      </c>
      <c r="T170" s="502">
        <f>SUMIFS(F:F,$A:$A,$O170)</f>
        <v/>
      </c>
      <c r="U170" s="502">
        <f>SUMIFS(G:G,$A:$A,$O170)</f>
        <v/>
      </c>
      <c r="V170" s="503">
        <f>SUMIFS(H:H,$A:$A,$O170)</f>
        <v/>
      </c>
      <c r="W170" s="502">
        <f>SUMIFS(I:I,$A:$A,$O170)</f>
        <v/>
      </c>
      <c r="X170" s="503">
        <f>SUMIFS(J:J,$A:$A,$O170)</f>
        <v/>
      </c>
      <c r="Y170" s="502">
        <f>SUMIFS(K:K,$A:$A,$O170)</f>
        <v/>
      </c>
      <c r="Z170" s="502">
        <f>SUMIFS(L:L,$A:$A,$O170)</f>
        <v/>
      </c>
      <c r="AA170" s="502">
        <f>SUMIFS(M:M,$A:$A,$O170)</f>
        <v/>
      </c>
    </row>
    <row r="171">
      <c r="A171" s="218">
        <f>IFERROR((IF(((IFERROR((FIND(".",I!A169)),0))&gt;1),(MID(I!A169,((FIND(".",I!A169))-2),5)),(MID(I!A169,((FIND(" - ",I!A169))-2),2)))),"-")</f>
        <v/>
      </c>
      <c r="B171" s="218">
        <f>IFERROR(IF($A171="-","null",I!B169),"null")</f>
        <v/>
      </c>
      <c r="C171" s="218">
        <f>IFERROR(IF($A171="-","null",I!C169),"null")</f>
        <v/>
      </c>
      <c r="D171" s="218">
        <f>IFERROR(IF($A171="-","null",I!D169),"null")</f>
        <v/>
      </c>
      <c r="E171" s="218">
        <f>IFERROR(IF($A171="-","null",I!E169),"null")</f>
        <v/>
      </c>
      <c r="F171" s="218">
        <f>IFERROR(IF($A171="-","null",I!F169),"null")</f>
        <v/>
      </c>
      <c r="G171" s="218">
        <f>IFERROR(IF($A171="-","null",I!G169),"null")</f>
        <v/>
      </c>
      <c r="H171" s="218">
        <f>IFERROR(IF($A171="-","null",I!H169),"null")</f>
        <v/>
      </c>
      <c r="I171" s="218">
        <f>IFERROR(IF($A171="-","null",I!I169),"null")</f>
        <v/>
      </c>
      <c r="J171" s="218">
        <f>IFERROR(IF($A171="-","null",I!J169),"null")</f>
        <v/>
      </c>
      <c r="K171" s="218">
        <f>IFERROR(IF($A171="-","null",I!K169),"null")</f>
        <v/>
      </c>
      <c r="L171" s="218">
        <f>IFERROR(IF($A171="-","null",I!L169),"null")</f>
        <v/>
      </c>
      <c r="M171" s="218">
        <f>IFERROR(IF($A171="-","null",I!M169),"null")</f>
        <v/>
      </c>
      <c r="N171" s="211" t="n"/>
      <c r="O171" s="220" t="inlineStr">
        <is>
          <t>48.03</t>
        </is>
      </c>
      <c r="P171" s="502">
        <f>SUMIFS(B:B,$A:$A,$O171)</f>
        <v/>
      </c>
      <c r="Q171" s="502">
        <f>SUMIFS(C:C,$A:$A,$O171)</f>
        <v/>
      </c>
      <c r="R171" s="502">
        <f>SUMIFS(D:D,$A:$A,$O171)</f>
        <v/>
      </c>
      <c r="S171" s="502">
        <f>SUMIFS(E:E,$A:$A,$O171)</f>
        <v/>
      </c>
      <c r="T171" s="502">
        <f>SUMIFS(F:F,$A:$A,$O171)</f>
        <v/>
      </c>
      <c r="U171" s="502">
        <f>SUMIFS(G:G,$A:$A,$O171)</f>
        <v/>
      </c>
      <c r="V171" s="503">
        <f>SUMIFS(H:H,$A:$A,$O171)</f>
        <v/>
      </c>
      <c r="W171" s="502">
        <f>SUMIFS(I:I,$A:$A,$O171)</f>
        <v/>
      </c>
      <c r="X171" s="503">
        <f>SUMIFS(J:J,$A:$A,$O171)</f>
        <v/>
      </c>
      <c r="Y171" s="502">
        <f>SUMIFS(K:K,$A:$A,$O171)</f>
        <v/>
      </c>
      <c r="Z171" s="502">
        <f>SUMIFS(L:L,$A:$A,$O171)</f>
        <v/>
      </c>
      <c r="AA171" s="502">
        <f>SUMIFS(M:M,$A:$A,$O171)</f>
        <v/>
      </c>
    </row>
    <row r="172">
      <c r="A172" s="218">
        <f>IFERROR((IF(((IFERROR((FIND(".",I!A170)),0))&gt;1),(MID(I!A170,((FIND(".",I!A170))-2),5)),(MID(I!A170,((FIND(" - ",I!A170))-2),2)))),"-")</f>
        <v/>
      </c>
      <c r="B172" s="218">
        <f>IFERROR(IF($A172="-","null",I!B170),"null")</f>
        <v/>
      </c>
      <c r="C172" s="218">
        <f>IFERROR(IF($A172="-","null",I!C170),"null")</f>
        <v/>
      </c>
      <c r="D172" s="218">
        <f>IFERROR(IF($A172="-","null",I!D170),"null")</f>
        <v/>
      </c>
      <c r="E172" s="218">
        <f>IFERROR(IF($A172="-","null",I!E170),"null")</f>
        <v/>
      </c>
      <c r="F172" s="218">
        <f>IFERROR(IF($A172="-","null",I!F170),"null")</f>
        <v/>
      </c>
      <c r="G172" s="218">
        <f>IFERROR(IF($A172="-","null",I!G170),"null")</f>
        <v/>
      </c>
      <c r="H172" s="218">
        <f>IFERROR(IF($A172="-","null",I!H170),"null")</f>
        <v/>
      </c>
      <c r="I172" s="218">
        <f>IFERROR(IF($A172="-","null",I!I170),"null")</f>
        <v/>
      </c>
      <c r="J172" s="218">
        <f>IFERROR(IF($A172="-","null",I!J170),"null")</f>
        <v/>
      </c>
      <c r="K172" s="218">
        <f>IFERROR(IF($A172="-","null",I!K170),"null")</f>
        <v/>
      </c>
      <c r="L172" s="218">
        <f>IFERROR(IF($A172="-","null",I!L170),"null")</f>
        <v/>
      </c>
      <c r="M172" s="218">
        <f>IFERROR(IF($A172="-","null",I!M170),"null")</f>
        <v/>
      </c>
      <c r="N172" s="211" t="n"/>
      <c r="O172" s="219" t="inlineStr">
        <is>
          <t>49.01</t>
        </is>
      </c>
      <c r="P172" s="502">
        <f>SUMIFS(B:B,$A:$A,$O172)</f>
        <v/>
      </c>
      <c r="Q172" s="502">
        <f>SUMIFS(C:C,$A:$A,$O172)</f>
        <v/>
      </c>
      <c r="R172" s="502">
        <f>SUMIFS(D:D,$A:$A,$O172)</f>
        <v/>
      </c>
      <c r="S172" s="502">
        <f>SUMIFS(E:E,$A:$A,$O172)</f>
        <v/>
      </c>
      <c r="T172" s="502">
        <f>SUMIFS(F:F,$A:$A,$O172)</f>
        <v/>
      </c>
      <c r="U172" s="502">
        <f>SUMIFS(G:G,$A:$A,$O172)</f>
        <v/>
      </c>
      <c r="V172" s="503">
        <f>SUMIFS(H:H,$A:$A,$O172)</f>
        <v/>
      </c>
      <c r="W172" s="502">
        <f>SUMIFS(I:I,$A:$A,$O172)</f>
        <v/>
      </c>
      <c r="X172" s="503">
        <f>SUMIFS(J:J,$A:$A,$O172)</f>
        <v/>
      </c>
      <c r="Y172" s="502">
        <f>SUMIFS(K:K,$A:$A,$O172)</f>
        <v/>
      </c>
      <c r="Z172" s="502">
        <f>SUMIFS(L:L,$A:$A,$O172)</f>
        <v/>
      </c>
      <c r="AA172" s="502">
        <f>SUMIFS(M:M,$A:$A,$O172)</f>
        <v/>
      </c>
    </row>
    <row r="173">
      <c r="A173" s="218">
        <f>IFERROR((IF(((IFERROR((FIND(".",I!A171)),0))&gt;1),(MID(I!A171,((FIND(".",I!A171))-2),5)),(MID(I!A171,((FIND(" - ",I!A171))-2),2)))),"-")</f>
        <v/>
      </c>
      <c r="B173" s="218">
        <f>IFERROR(IF($A173="-","null",I!B171),"null")</f>
        <v/>
      </c>
      <c r="C173" s="218">
        <f>IFERROR(IF($A173="-","null",I!C171),"null")</f>
        <v/>
      </c>
      <c r="D173" s="218">
        <f>IFERROR(IF($A173="-","null",I!D171),"null")</f>
        <v/>
      </c>
      <c r="E173" s="218">
        <f>IFERROR(IF($A173="-","null",I!E171),"null")</f>
        <v/>
      </c>
      <c r="F173" s="218">
        <f>IFERROR(IF($A173="-","null",I!F171),"null")</f>
        <v/>
      </c>
      <c r="G173" s="218">
        <f>IFERROR(IF($A173="-","null",I!G171),"null")</f>
        <v/>
      </c>
      <c r="H173" s="218">
        <f>IFERROR(IF($A173="-","null",I!H171),"null")</f>
        <v/>
      </c>
      <c r="I173" s="218">
        <f>IFERROR(IF($A173="-","null",I!I171),"null")</f>
        <v/>
      </c>
      <c r="J173" s="218">
        <f>IFERROR(IF($A173="-","null",I!J171),"null")</f>
        <v/>
      </c>
      <c r="K173" s="218">
        <f>IFERROR(IF($A173="-","null",I!K171),"null")</f>
        <v/>
      </c>
      <c r="L173" s="218">
        <f>IFERROR(IF($A173="-","null",I!L171),"null")</f>
        <v/>
      </c>
      <c r="M173" s="218">
        <f>IFERROR(IF($A173="-","null",I!M171),"null")</f>
        <v/>
      </c>
      <c r="N173" s="211" t="n"/>
      <c r="O173" s="220" t="inlineStr">
        <is>
          <t>49.02</t>
        </is>
      </c>
      <c r="P173" s="502">
        <f>SUMIFS(B:B,$A:$A,$O173)</f>
        <v/>
      </c>
      <c r="Q173" s="502">
        <f>SUMIFS(C:C,$A:$A,$O173)</f>
        <v/>
      </c>
      <c r="R173" s="502">
        <f>SUMIFS(D:D,$A:$A,$O173)</f>
        <v/>
      </c>
      <c r="S173" s="502">
        <f>SUMIFS(E:E,$A:$A,$O173)</f>
        <v/>
      </c>
      <c r="T173" s="502">
        <f>SUMIFS(F:F,$A:$A,$O173)</f>
        <v/>
      </c>
      <c r="U173" s="502">
        <f>SUMIFS(G:G,$A:$A,$O173)</f>
        <v/>
      </c>
      <c r="V173" s="503">
        <f>SUMIFS(H:H,$A:$A,$O173)</f>
        <v/>
      </c>
      <c r="W173" s="502">
        <f>SUMIFS(I:I,$A:$A,$O173)</f>
        <v/>
      </c>
      <c r="X173" s="503">
        <f>SUMIFS(J:J,$A:$A,$O173)</f>
        <v/>
      </c>
      <c r="Y173" s="502">
        <f>SUMIFS(K:K,$A:$A,$O173)</f>
        <v/>
      </c>
      <c r="Z173" s="502">
        <f>SUMIFS(L:L,$A:$A,$O173)</f>
        <v/>
      </c>
      <c r="AA173" s="502">
        <f>SUMIFS(M:M,$A:$A,$O173)</f>
        <v/>
      </c>
    </row>
    <row r="174">
      <c r="A174" s="218">
        <f>IFERROR((IF(((IFERROR((FIND(".",I!A172)),0))&gt;1),(MID(I!A172,((FIND(".",I!A172))-2),5)),(MID(I!A172,((FIND(" - ",I!A172))-2),2)))),"-")</f>
        <v/>
      </c>
      <c r="B174" s="218">
        <f>IFERROR(IF($A174="-","null",I!B172),"null")</f>
        <v/>
      </c>
      <c r="C174" s="218">
        <f>IFERROR(IF($A174="-","null",I!C172),"null")</f>
        <v/>
      </c>
      <c r="D174" s="218">
        <f>IFERROR(IF($A174="-","null",I!D172),"null")</f>
        <v/>
      </c>
      <c r="E174" s="218">
        <f>IFERROR(IF($A174="-","null",I!E172),"null")</f>
        <v/>
      </c>
      <c r="F174" s="218">
        <f>IFERROR(IF($A174="-","null",I!F172),"null")</f>
        <v/>
      </c>
      <c r="G174" s="218">
        <f>IFERROR(IF($A174="-","null",I!G172),"null")</f>
        <v/>
      </c>
      <c r="H174" s="218">
        <f>IFERROR(IF($A174="-","null",I!H172),"null")</f>
        <v/>
      </c>
      <c r="I174" s="218">
        <f>IFERROR(IF($A174="-","null",I!I172),"null")</f>
        <v/>
      </c>
      <c r="J174" s="218">
        <f>IFERROR(IF($A174="-","null",I!J172),"null")</f>
        <v/>
      </c>
      <c r="K174" s="218">
        <f>IFERROR(IF($A174="-","null",I!K172),"null")</f>
        <v/>
      </c>
      <c r="L174" s="218">
        <f>IFERROR(IF($A174="-","null",I!L172),"null")</f>
        <v/>
      </c>
      <c r="M174" s="218">
        <f>IFERROR(IF($A174="-","null",I!M172),"null")</f>
        <v/>
      </c>
      <c r="N174" s="211" t="n"/>
      <c r="O174" s="219" t="inlineStr">
        <is>
          <t>50.01</t>
        </is>
      </c>
      <c r="P174" s="502">
        <f>SUMIFS(B:B,$A:$A,$O174)</f>
        <v/>
      </c>
      <c r="Q174" s="502">
        <f>SUMIFS(C:C,$A:$A,$O174)</f>
        <v/>
      </c>
      <c r="R174" s="502">
        <f>SUMIFS(D:D,$A:$A,$O174)</f>
        <v/>
      </c>
      <c r="S174" s="502">
        <f>SUMIFS(E:E,$A:$A,$O174)</f>
        <v/>
      </c>
      <c r="T174" s="502">
        <f>SUMIFS(F:F,$A:$A,$O174)</f>
        <v/>
      </c>
      <c r="U174" s="502">
        <f>SUMIFS(G:G,$A:$A,$O174)</f>
        <v/>
      </c>
      <c r="V174" s="503">
        <f>SUMIFS(H:H,$A:$A,$O174)</f>
        <v/>
      </c>
      <c r="W174" s="502">
        <f>SUMIFS(I:I,$A:$A,$O174)</f>
        <v/>
      </c>
      <c r="X174" s="503">
        <f>SUMIFS(J:J,$A:$A,$O174)</f>
        <v/>
      </c>
      <c r="Y174" s="502">
        <f>SUMIFS(K:K,$A:$A,$O174)</f>
        <v/>
      </c>
      <c r="Z174" s="502">
        <f>SUMIFS(L:L,$A:$A,$O174)</f>
        <v/>
      </c>
      <c r="AA174" s="502">
        <f>SUMIFS(M:M,$A:$A,$O174)</f>
        <v/>
      </c>
    </row>
    <row r="175">
      <c r="A175" s="218">
        <f>IFERROR((IF(((IFERROR((FIND(".",I!A173)),0))&gt;1),(MID(I!A173,((FIND(".",I!A173))-2),5)),(MID(I!A173,((FIND(" - ",I!A173))-2),2)))),"-")</f>
        <v/>
      </c>
      <c r="B175" s="218">
        <f>IFERROR(IF($A175="-","null",I!B173),"null")</f>
        <v/>
      </c>
      <c r="C175" s="218">
        <f>IFERROR(IF($A175="-","null",I!C173),"null")</f>
        <v/>
      </c>
      <c r="D175" s="218">
        <f>IFERROR(IF($A175="-","null",I!D173),"null")</f>
        <v/>
      </c>
      <c r="E175" s="218">
        <f>IFERROR(IF($A175="-","null",I!E173),"null")</f>
        <v/>
      </c>
      <c r="F175" s="218">
        <f>IFERROR(IF($A175="-","null",I!F173),"null")</f>
        <v/>
      </c>
      <c r="G175" s="218">
        <f>IFERROR(IF($A175="-","null",I!G173),"null")</f>
        <v/>
      </c>
      <c r="H175" s="218">
        <f>IFERROR(IF($A175="-","null",I!H173),"null")</f>
        <v/>
      </c>
      <c r="I175" s="218">
        <f>IFERROR(IF($A175="-","null",I!I173),"null")</f>
        <v/>
      </c>
      <c r="J175" s="218">
        <f>IFERROR(IF($A175="-","null",I!J173),"null")</f>
        <v/>
      </c>
      <c r="K175" s="218">
        <f>IFERROR(IF($A175="-","null",I!K173),"null")</f>
        <v/>
      </c>
      <c r="L175" s="218">
        <f>IFERROR(IF($A175="-","null",I!L173),"null")</f>
        <v/>
      </c>
      <c r="M175" s="218">
        <f>IFERROR(IF($A175="-","null",I!M173),"null")</f>
        <v/>
      </c>
      <c r="N175" s="211" t="n"/>
      <c r="O175" s="220" t="inlineStr">
        <is>
          <t>50.02</t>
        </is>
      </c>
      <c r="P175" s="502">
        <f>SUMIFS(B:B,$A:$A,$O175)</f>
        <v/>
      </c>
      <c r="Q175" s="502">
        <f>SUMIFS(C:C,$A:$A,$O175)</f>
        <v/>
      </c>
      <c r="R175" s="502">
        <f>SUMIFS(D:D,$A:$A,$O175)</f>
        <v/>
      </c>
      <c r="S175" s="502">
        <f>SUMIFS(E:E,$A:$A,$O175)</f>
        <v/>
      </c>
      <c r="T175" s="502">
        <f>SUMIFS(F:F,$A:$A,$O175)</f>
        <v/>
      </c>
      <c r="U175" s="502">
        <f>SUMIFS(G:G,$A:$A,$O175)</f>
        <v/>
      </c>
      <c r="V175" s="503">
        <f>SUMIFS(H:H,$A:$A,$O175)</f>
        <v/>
      </c>
      <c r="W175" s="502">
        <f>SUMIFS(I:I,$A:$A,$O175)</f>
        <v/>
      </c>
      <c r="X175" s="503">
        <f>SUMIFS(J:J,$A:$A,$O175)</f>
        <v/>
      </c>
      <c r="Y175" s="502">
        <f>SUMIFS(K:K,$A:$A,$O175)</f>
        <v/>
      </c>
      <c r="Z175" s="502">
        <f>SUMIFS(L:L,$A:$A,$O175)</f>
        <v/>
      </c>
      <c r="AA175" s="502">
        <f>SUMIFS(M:M,$A:$A,$O175)</f>
        <v/>
      </c>
    </row>
    <row r="176">
      <c r="A176" s="218">
        <f>IFERROR((IF(((IFERROR((FIND(".",I!#REF!)),0))&gt;1),(MID(I!#REF!,((FIND(".",I!#REF!))-2),5)),(MID(I!#REF!,((FIND(" - ",I!#REF!))-2),2)))),"-")</f>
        <v/>
      </c>
      <c r="B176" s="218">
        <f>IFERROR(IF($A176="-","null",I!#REF!),"null")</f>
        <v/>
      </c>
      <c r="C176" s="218">
        <f>IFERROR(IF($A176="-","null",I!#REF!),"null")</f>
        <v/>
      </c>
      <c r="D176" s="218">
        <f>IFERROR(IF($A176="-","null",I!#REF!),"null")</f>
        <v/>
      </c>
      <c r="E176" s="218">
        <f>IFERROR(IF($A176="-","null",I!#REF!),"null")</f>
        <v/>
      </c>
      <c r="F176" s="218">
        <f>IFERROR(IF($A176="-","null",I!#REF!),"null")</f>
        <v/>
      </c>
      <c r="G176" s="218">
        <f>IFERROR(IF($A176="-","null",I!#REF!),"null")</f>
        <v/>
      </c>
      <c r="H176" s="218">
        <f>IFERROR(IF($A176="-","null",I!#REF!),"null")</f>
        <v/>
      </c>
      <c r="I176" s="218">
        <f>IFERROR(IF($A176="-","null",I!#REF!),"null")</f>
        <v/>
      </c>
      <c r="J176" s="218">
        <f>IFERROR(IF($A176="-","null",I!#REF!),"null")</f>
        <v/>
      </c>
      <c r="K176" s="218">
        <f>IFERROR(IF($A176="-","null",I!#REF!),"null")</f>
        <v/>
      </c>
      <c r="L176" s="218">
        <f>IFERROR(IF($A176="-","null",I!#REF!),"null")</f>
        <v/>
      </c>
      <c r="M176" s="218">
        <f>IFERROR(IF($A176="-","null",I!#REF!),"null")</f>
        <v/>
      </c>
      <c r="N176" s="211" t="n"/>
      <c r="O176" s="219" t="inlineStr">
        <is>
          <t>50.03</t>
        </is>
      </c>
      <c r="P176" s="502">
        <f>SUMIFS(B:B,$A:$A,$O176)</f>
        <v/>
      </c>
      <c r="Q176" s="502">
        <f>SUMIFS(C:C,$A:$A,$O176)</f>
        <v/>
      </c>
      <c r="R176" s="502">
        <f>SUMIFS(D:D,$A:$A,$O176)</f>
        <v/>
      </c>
      <c r="S176" s="502">
        <f>SUMIFS(E:E,$A:$A,$O176)</f>
        <v/>
      </c>
      <c r="T176" s="502">
        <f>SUMIFS(F:F,$A:$A,$O176)</f>
        <v/>
      </c>
      <c r="U176" s="502">
        <f>SUMIFS(G:G,$A:$A,$O176)</f>
        <v/>
      </c>
      <c r="V176" s="503">
        <f>SUMIFS(H:H,$A:$A,$O176)</f>
        <v/>
      </c>
      <c r="W176" s="502">
        <f>SUMIFS(I:I,$A:$A,$O176)</f>
        <v/>
      </c>
      <c r="X176" s="503">
        <f>SUMIFS(J:J,$A:$A,$O176)</f>
        <v/>
      </c>
      <c r="Y176" s="502">
        <f>SUMIFS(K:K,$A:$A,$O176)</f>
        <v/>
      </c>
      <c r="Z176" s="502">
        <f>SUMIFS(L:L,$A:$A,$O176)</f>
        <v/>
      </c>
      <c r="AA176" s="502">
        <f>SUMIFS(M:M,$A:$A,$O176)</f>
        <v/>
      </c>
    </row>
    <row r="177">
      <c r="A177" s="218">
        <f>IFERROR((IF(((IFERROR((FIND(".",I!#REF!)),0))&gt;1),(MID(I!#REF!,((FIND(".",I!#REF!))-2),5)),(MID(I!#REF!,((FIND(" - ",I!#REF!))-2),2)))),"-")</f>
        <v/>
      </c>
      <c r="B177" s="218">
        <f>IFERROR(IF($A177="-","null",I!#REF!),"null")</f>
        <v/>
      </c>
      <c r="C177" s="218">
        <f>IFERROR(IF($A177="-","null",I!#REF!),"null")</f>
        <v/>
      </c>
      <c r="D177" s="218">
        <f>IFERROR(IF($A177="-","null",I!#REF!),"null")</f>
        <v/>
      </c>
      <c r="E177" s="218">
        <f>IFERROR(IF($A177="-","null",I!#REF!),"null")</f>
        <v/>
      </c>
      <c r="F177" s="218">
        <f>IFERROR(IF($A177="-","null",I!#REF!),"null")</f>
        <v/>
      </c>
      <c r="G177" s="218">
        <f>IFERROR(IF($A177="-","null",I!#REF!),"null")</f>
        <v/>
      </c>
      <c r="H177" s="218">
        <f>IFERROR(IF($A177="-","null",I!#REF!),"null")</f>
        <v/>
      </c>
      <c r="I177" s="218">
        <f>IFERROR(IF($A177="-","null",I!#REF!),"null")</f>
        <v/>
      </c>
      <c r="J177" s="218">
        <f>IFERROR(IF($A177="-","null",I!#REF!),"null")</f>
        <v/>
      </c>
      <c r="K177" s="218">
        <f>IFERROR(IF($A177="-","null",I!#REF!),"null")</f>
        <v/>
      </c>
      <c r="L177" s="218">
        <f>IFERROR(IF($A177="-","null",I!#REF!),"null")</f>
        <v/>
      </c>
      <c r="M177" s="218">
        <f>IFERROR(IF($A177="-","null",I!#REF!),"null")</f>
        <v/>
      </c>
      <c r="N177" s="211" t="n"/>
      <c r="O177" s="220" t="inlineStr">
        <is>
          <t>50.04</t>
        </is>
      </c>
      <c r="P177" s="502">
        <f>SUMIFS(B:B,$A:$A,$O177)</f>
        <v/>
      </c>
      <c r="Q177" s="502">
        <f>SUMIFS(C:C,$A:$A,$O177)</f>
        <v/>
      </c>
      <c r="R177" s="502">
        <f>SUMIFS(D:D,$A:$A,$O177)</f>
        <v/>
      </c>
      <c r="S177" s="502">
        <f>SUMIFS(E:E,$A:$A,$O177)</f>
        <v/>
      </c>
      <c r="T177" s="502">
        <f>SUMIFS(F:F,$A:$A,$O177)</f>
        <v/>
      </c>
      <c r="U177" s="502">
        <f>SUMIFS(G:G,$A:$A,$O177)</f>
        <v/>
      </c>
      <c r="V177" s="503">
        <f>SUMIFS(H:H,$A:$A,$O177)</f>
        <v/>
      </c>
      <c r="W177" s="502">
        <f>SUMIFS(I:I,$A:$A,$O177)</f>
        <v/>
      </c>
      <c r="X177" s="503">
        <f>SUMIFS(J:J,$A:$A,$O177)</f>
        <v/>
      </c>
      <c r="Y177" s="502">
        <f>SUMIFS(K:K,$A:$A,$O177)</f>
        <v/>
      </c>
      <c r="Z177" s="502">
        <f>SUMIFS(L:L,$A:$A,$O177)</f>
        <v/>
      </c>
      <c r="AA177" s="502">
        <f>SUMIFS(M:M,$A:$A,$O177)</f>
        <v/>
      </c>
    </row>
    <row r="178">
      <c r="A178" s="218">
        <f>IFERROR((IF(((IFERROR((FIND(".",I!#REF!)),0))&gt;1),(MID(I!#REF!,((FIND(".",I!#REF!))-2),5)),(MID(I!#REF!,((FIND(" - ",I!#REF!))-2),2)))),"-")</f>
        <v/>
      </c>
      <c r="B178" s="218">
        <f>IFERROR(IF($A178="-","null",I!#REF!),"null")</f>
        <v/>
      </c>
      <c r="C178" s="218">
        <f>IFERROR(IF($A178="-","null",I!#REF!),"null")</f>
        <v/>
      </c>
      <c r="D178" s="218">
        <f>IFERROR(IF($A178="-","null",I!#REF!),"null")</f>
        <v/>
      </c>
      <c r="E178" s="218">
        <f>IFERROR(IF($A178="-","null",I!#REF!),"null")</f>
        <v/>
      </c>
      <c r="F178" s="218">
        <f>IFERROR(IF($A178="-","null",I!#REF!),"null")</f>
        <v/>
      </c>
      <c r="G178" s="218">
        <f>IFERROR(IF($A178="-","null",I!#REF!),"null")</f>
        <v/>
      </c>
      <c r="H178" s="218">
        <f>IFERROR(IF($A178="-","null",I!#REF!),"null")</f>
        <v/>
      </c>
      <c r="I178" s="218">
        <f>IFERROR(IF($A178="-","null",I!#REF!),"null")</f>
        <v/>
      </c>
      <c r="J178" s="218">
        <f>IFERROR(IF($A178="-","null",I!#REF!),"null")</f>
        <v/>
      </c>
      <c r="K178" s="218">
        <f>IFERROR(IF($A178="-","null",I!#REF!),"null")</f>
        <v/>
      </c>
      <c r="L178" s="218">
        <f>IFERROR(IF($A178="-","null",I!#REF!),"null")</f>
        <v/>
      </c>
      <c r="M178" s="218">
        <f>IFERROR(IF($A178="-","null",I!#REF!),"null")</f>
        <v/>
      </c>
      <c r="N178" s="211" t="n"/>
      <c r="O178" s="219" t="inlineStr">
        <is>
          <t>50.05</t>
        </is>
      </c>
      <c r="P178" s="502">
        <f>SUMIFS(B:B,$A:$A,$O178)</f>
        <v/>
      </c>
      <c r="Q178" s="502">
        <f>SUMIFS(C:C,$A:$A,$O178)</f>
        <v/>
      </c>
      <c r="R178" s="502">
        <f>SUMIFS(D:D,$A:$A,$O178)</f>
        <v/>
      </c>
      <c r="S178" s="502">
        <f>SUMIFS(E:E,$A:$A,$O178)</f>
        <v/>
      </c>
      <c r="T178" s="502">
        <f>SUMIFS(F:F,$A:$A,$O178)</f>
        <v/>
      </c>
      <c r="U178" s="502">
        <f>SUMIFS(G:G,$A:$A,$O178)</f>
        <v/>
      </c>
      <c r="V178" s="503">
        <f>SUMIFS(H:H,$A:$A,$O178)</f>
        <v/>
      </c>
      <c r="W178" s="502">
        <f>SUMIFS(I:I,$A:$A,$O178)</f>
        <v/>
      </c>
      <c r="X178" s="503">
        <f>SUMIFS(J:J,$A:$A,$O178)</f>
        <v/>
      </c>
      <c r="Y178" s="502">
        <f>SUMIFS(K:K,$A:$A,$O178)</f>
        <v/>
      </c>
      <c r="Z178" s="502">
        <f>SUMIFS(L:L,$A:$A,$O178)</f>
        <v/>
      </c>
      <c r="AA178" s="502">
        <f>SUMIFS(M:M,$A:$A,$O178)</f>
        <v/>
      </c>
    </row>
    <row r="179">
      <c r="A179" s="218">
        <f>IFERROR((IF(((IFERROR((FIND(".",I!#REF!)),0))&gt;1),(MID(I!#REF!,((FIND(".",I!#REF!))-2),5)),(MID(I!#REF!,((FIND(" - ",I!#REF!))-2),2)))),"-")</f>
        <v/>
      </c>
      <c r="B179" s="218">
        <f>IFERROR(IF($A179="-","null",I!#REF!),"null")</f>
        <v/>
      </c>
      <c r="C179" s="218">
        <f>IFERROR(IF($A179="-","null",I!#REF!),"null")</f>
        <v/>
      </c>
      <c r="D179" s="218">
        <f>IFERROR(IF($A179="-","null",I!#REF!),"null")</f>
        <v/>
      </c>
      <c r="E179" s="218">
        <f>IFERROR(IF($A179="-","null",I!#REF!),"null")</f>
        <v/>
      </c>
      <c r="F179" s="218">
        <f>IFERROR(IF($A179="-","null",I!#REF!),"null")</f>
        <v/>
      </c>
      <c r="G179" s="218">
        <f>IFERROR(IF($A179="-","null",I!#REF!),"null")</f>
        <v/>
      </c>
      <c r="H179" s="218">
        <f>IFERROR(IF($A179="-","null",I!#REF!),"null")</f>
        <v/>
      </c>
      <c r="I179" s="218">
        <f>IFERROR(IF($A179="-","null",I!#REF!),"null")</f>
        <v/>
      </c>
      <c r="J179" s="218">
        <f>IFERROR(IF($A179="-","null",I!#REF!),"null")</f>
        <v/>
      </c>
      <c r="K179" s="218">
        <f>IFERROR(IF($A179="-","null",I!#REF!),"null")</f>
        <v/>
      </c>
      <c r="L179" s="218">
        <f>IFERROR(IF($A179="-","null",I!#REF!),"null")</f>
        <v/>
      </c>
      <c r="M179" s="218">
        <f>IFERROR(IF($A179="-","null",I!#REF!),"null")</f>
        <v/>
      </c>
      <c r="N179" s="211" t="n"/>
      <c r="O179" s="220" t="inlineStr">
        <is>
          <t>50.06</t>
        </is>
      </c>
      <c r="P179" s="502">
        <f>SUMIFS(B:B,$A:$A,$O179)</f>
        <v/>
      </c>
      <c r="Q179" s="502">
        <f>SUMIFS(C:C,$A:$A,$O179)</f>
        <v/>
      </c>
      <c r="R179" s="502">
        <f>SUMIFS(D:D,$A:$A,$O179)</f>
        <v/>
      </c>
      <c r="S179" s="502">
        <f>SUMIFS(E:E,$A:$A,$O179)</f>
        <v/>
      </c>
      <c r="T179" s="502">
        <f>SUMIFS(F:F,$A:$A,$O179)</f>
        <v/>
      </c>
      <c r="U179" s="502">
        <f>SUMIFS(G:G,$A:$A,$O179)</f>
        <v/>
      </c>
      <c r="V179" s="503">
        <f>SUMIFS(H:H,$A:$A,$O179)</f>
        <v/>
      </c>
      <c r="W179" s="502">
        <f>SUMIFS(I:I,$A:$A,$O179)</f>
        <v/>
      </c>
      <c r="X179" s="503">
        <f>SUMIFS(J:J,$A:$A,$O179)</f>
        <v/>
      </c>
      <c r="Y179" s="502">
        <f>SUMIFS(K:K,$A:$A,$O179)</f>
        <v/>
      </c>
      <c r="Z179" s="502">
        <f>SUMIFS(L:L,$A:$A,$O179)</f>
        <v/>
      </c>
      <c r="AA179" s="502">
        <f>SUMIFS(M:M,$A:$A,$O179)</f>
        <v/>
      </c>
    </row>
    <row r="180">
      <c r="A180" s="218">
        <f>IFERROR((IF(((IFERROR((FIND(".",I!#REF!)),0))&gt;1),(MID(I!#REF!,((FIND(".",I!#REF!))-2),5)),(MID(I!#REF!,((FIND(" - ",I!#REF!))-2),2)))),"-")</f>
        <v/>
      </c>
      <c r="B180" s="218">
        <f>IFERROR(IF($A180="-","null",I!#REF!),"null")</f>
        <v/>
      </c>
      <c r="C180" s="218">
        <f>IFERROR(IF($A180="-","null",I!#REF!),"null")</f>
        <v/>
      </c>
      <c r="D180" s="218">
        <f>IFERROR(IF($A180="-","null",I!#REF!),"null")</f>
        <v/>
      </c>
      <c r="E180" s="218">
        <f>IFERROR(IF($A180="-","null",I!#REF!),"null")</f>
        <v/>
      </c>
      <c r="F180" s="218">
        <f>IFERROR(IF($A180="-","null",I!#REF!),"null")</f>
        <v/>
      </c>
      <c r="G180" s="218">
        <f>IFERROR(IF($A180="-","null",I!#REF!),"null")</f>
        <v/>
      </c>
      <c r="H180" s="218">
        <f>IFERROR(IF($A180="-","null",I!#REF!),"null")</f>
        <v/>
      </c>
      <c r="I180" s="218">
        <f>IFERROR(IF($A180="-","null",I!#REF!),"null")</f>
        <v/>
      </c>
      <c r="J180" s="218">
        <f>IFERROR(IF($A180="-","null",I!#REF!),"null")</f>
        <v/>
      </c>
      <c r="K180" s="218">
        <f>IFERROR(IF($A180="-","null",I!#REF!),"null")</f>
        <v/>
      </c>
      <c r="L180" s="218">
        <f>IFERROR(IF($A180="-","null",I!#REF!),"null")</f>
        <v/>
      </c>
      <c r="M180" s="218">
        <f>IFERROR(IF($A180="-","null",I!#REF!),"null")</f>
        <v/>
      </c>
      <c r="N180" s="211" t="n"/>
      <c r="O180" s="219" t="inlineStr">
        <is>
          <t>51.01</t>
        </is>
      </c>
      <c r="P180" s="502">
        <f>SUMIFS(B:B,$A:$A,$O180)</f>
        <v/>
      </c>
      <c r="Q180" s="502">
        <f>SUMIFS(C:C,$A:$A,$O180)</f>
        <v/>
      </c>
      <c r="R180" s="502">
        <f>SUMIFS(D:D,$A:$A,$O180)</f>
        <v/>
      </c>
      <c r="S180" s="502">
        <f>SUMIFS(E:E,$A:$A,$O180)</f>
        <v/>
      </c>
      <c r="T180" s="502">
        <f>SUMIFS(F:F,$A:$A,$O180)</f>
        <v/>
      </c>
      <c r="U180" s="502">
        <f>SUMIFS(G:G,$A:$A,$O180)</f>
        <v/>
      </c>
      <c r="V180" s="503">
        <f>SUMIFS(H:H,$A:$A,$O180)</f>
        <v/>
      </c>
      <c r="W180" s="502">
        <f>SUMIFS(I:I,$A:$A,$O180)</f>
        <v/>
      </c>
      <c r="X180" s="503">
        <f>SUMIFS(J:J,$A:$A,$O180)</f>
        <v/>
      </c>
      <c r="Y180" s="502">
        <f>SUMIFS(K:K,$A:$A,$O180)</f>
        <v/>
      </c>
      <c r="Z180" s="502">
        <f>SUMIFS(L:L,$A:$A,$O180)</f>
        <v/>
      </c>
      <c r="AA180" s="502">
        <f>SUMIFS(M:M,$A:$A,$O180)</f>
        <v/>
      </c>
    </row>
    <row r="181">
      <c r="A181" s="218">
        <f>IFERROR((IF(((IFERROR((FIND(".",I!#REF!)),0))&gt;1),(MID(I!#REF!,((FIND(".",I!#REF!))-2),5)),(MID(I!#REF!,((FIND(" - ",I!#REF!))-2),2)))),"-")</f>
        <v/>
      </c>
      <c r="B181" s="218">
        <f>IFERROR(IF($A181="-","null",I!#REF!),"null")</f>
        <v/>
      </c>
      <c r="C181" s="218">
        <f>IFERROR(IF($A181="-","null",I!#REF!),"null")</f>
        <v/>
      </c>
      <c r="D181" s="218">
        <f>IFERROR(IF($A181="-","null",I!#REF!),"null")</f>
        <v/>
      </c>
      <c r="E181" s="218">
        <f>IFERROR(IF($A181="-","null",I!#REF!),"null")</f>
        <v/>
      </c>
      <c r="F181" s="218">
        <f>IFERROR(IF($A181="-","null",I!#REF!),"null")</f>
        <v/>
      </c>
      <c r="G181" s="218">
        <f>IFERROR(IF($A181="-","null",I!#REF!),"null")</f>
        <v/>
      </c>
      <c r="H181" s="218">
        <f>IFERROR(IF($A181="-","null",I!#REF!),"null")</f>
        <v/>
      </c>
      <c r="I181" s="218">
        <f>IFERROR(IF($A181="-","null",I!#REF!),"null")</f>
        <v/>
      </c>
      <c r="J181" s="218">
        <f>IFERROR(IF($A181="-","null",I!#REF!),"null")</f>
        <v/>
      </c>
      <c r="K181" s="218">
        <f>IFERROR(IF($A181="-","null",I!#REF!),"null")</f>
        <v/>
      </c>
      <c r="L181" s="218">
        <f>IFERROR(IF($A181="-","null",I!#REF!),"null")</f>
        <v/>
      </c>
      <c r="M181" s="218">
        <f>IFERROR(IF($A181="-","null",I!#REF!),"null")</f>
        <v/>
      </c>
      <c r="N181" s="211" t="n"/>
      <c r="O181" s="220" t="inlineStr">
        <is>
          <t>51.02</t>
        </is>
      </c>
      <c r="P181" s="502">
        <f>SUMIFS(B:B,$A:$A,$O181)</f>
        <v/>
      </c>
      <c r="Q181" s="502">
        <f>SUMIFS(C:C,$A:$A,$O181)</f>
        <v/>
      </c>
      <c r="R181" s="502">
        <f>SUMIFS(D:D,$A:$A,$O181)</f>
        <v/>
      </c>
      <c r="S181" s="502">
        <f>SUMIFS(E:E,$A:$A,$O181)</f>
        <v/>
      </c>
      <c r="T181" s="502">
        <f>SUMIFS(F:F,$A:$A,$O181)</f>
        <v/>
      </c>
      <c r="U181" s="502">
        <f>SUMIFS(G:G,$A:$A,$O181)</f>
        <v/>
      </c>
      <c r="V181" s="503">
        <f>SUMIFS(H:H,$A:$A,$O181)</f>
        <v/>
      </c>
      <c r="W181" s="502">
        <f>SUMIFS(I:I,$A:$A,$O181)</f>
        <v/>
      </c>
      <c r="X181" s="503">
        <f>SUMIFS(J:J,$A:$A,$O181)</f>
        <v/>
      </c>
      <c r="Y181" s="502">
        <f>SUMIFS(K:K,$A:$A,$O181)</f>
        <v/>
      </c>
      <c r="Z181" s="502">
        <f>SUMIFS(L:L,$A:$A,$O181)</f>
        <v/>
      </c>
      <c r="AA181" s="502">
        <f>SUMIFS(M:M,$A:$A,$O181)</f>
        <v/>
      </c>
    </row>
    <row r="182">
      <c r="A182" s="218">
        <f>IFERROR((IF(((IFERROR((FIND(".",I!#REF!)),0))&gt;1),(MID(I!#REF!,((FIND(".",I!#REF!))-2),5)),(MID(I!#REF!,((FIND(" - ",I!#REF!))-2),2)))),"-")</f>
        <v/>
      </c>
      <c r="B182" s="218">
        <f>IFERROR(IF($A182="-","null",I!#REF!),"null")</f>
        <v/>
      </c>
      <c r="C182" s="218">
        <f>IFERROR(IF($A182="-","null",I!#REF!),"null")</f>
        <v/>
      </c>
      <c r="D182" s="218">
        <f>IFERROR(IF($A182="-","null",I!#REF!),"null")</f>
        <v/>
      </c>
      <c r="E182" s="218">
        <f>IFERROR(IF($A182="-","null",I!#REF!),"null")</f>
        <v/>
      </c>
      <c r="F182" s="218">
        <f>IFERROR(IF($A182="-","null",I!#REF!),"null")</f>
        <v/>
      </c>
      <c r="G182" s="218">
        <f>IFERROR(IF($A182="-","null",I!#REF!),"null")</f>
        <v/>
      </c>
      <c r="H182" s="218">
        <f>IFERROR(IF($A182="-","null",I!#REF!),"null")</f>
        <v/>
      </c>
      <c r="I182" s="218">
        <f>IFERROR(IF($A182="-","null",I!#REF!),"null")</f>
        <v/>
      </c>
      <c r="J182" s="218">
        <f>IFERROR(IF($A182="-","null",I!#REF!),"null")</f>
        <v/>
      </c>
      <c r="K182" s="218">
        <f>IFERROR(IF($A182="-","null",I!#REF!),"null")</f>
        <v/>
      </c>
      <c r="L182" s="218">
        <f>IFERROR(IF($A182="-","null",I!#REF!),"null")</f>
        <v/>
      </c>
      <c r="M182" s="218">
        <f>IFERROR(IF($A182="-","null",I!#REF!),"null")</f>
        <v/>
      </c>
      <c r="N182" s="211" t="n"/>
      <c r="O182" s="219" t="inlineStr">
        <is>
          <t>51.03</t>
        </is>
      </c>
      <c r="P182" s="502">
        <f>SUMIFS(B:B,$A:$A,$O182)</f>
        <v/>
      </c>
      <c r="Q182" s="502">
        <f>SUMIFS(C:C,$A:$A,$O182)</f>
        <v/>
      </c>
      <c r="R182" s="502">
        <f>SUMIFS(D:D,$A:$A,$O182)</f>
        <v/>
      </c>
      <c r="S182" s="502">
        <f>SUMIFS(E:E,$A:$A,$O182)</f>
        <v/>
      </c>
      <c r="T182" s="502">
        <f>SUMIFS(F:F,$A:$A,$O182)</f>
        <v/>
      </c>
      <c r="U182" s="502">
        <f>SUMIFS(G:G,$A:$A,$O182)</f>
        <v/>
      </c>
      <c r="V182" s="503">
        <f>SUMIFS(H:H,$A:$A,$O182)</f>
        <v/>
      </c>
      <c r="W182" s="502">
        <f>SUMIFS(I:I,$A:$A,$O182)</f>
        <v/>
      </c>
      <c r="X182" s="503">
        <f>SUMIFS(J:J,$A:$A,$O182)</f>
        <v/>
      </c>
      <c r="Y182" s="502">
        <f>SUMIFS(K:K,$A:$A,$O182)</f>
        <v/>
      </c>
      <c r="Z182" s="502">
        <f>SUMIFS(L:L,$A:$A,$O182)</f>
        <v/>
      </c>
      <c r="AA182" s="502">
        <f>SUMIFS(M:M,$A:$A,$O182)</f>
        <v/>
      </c>
    </row>
    <row r="183">
      <c r="A183" s="218">
        <f>IFERROR((IF(((IFERROR((FIND(".",I!#REF!)),0))&gt;1),(MID(I!#REF!,((FIND(".",I!#REF!))-2),5)),(MID(I!#REF!,((FIND(" - ",I!#REF!))-2),2)))),"-")</f>
        <v/>
      </c>
      <c r="B183" s="218">
        <f>IFERROR(IF($A183="-","null",I!#REF!),"null")</f>
        <v/>
      </c>
      <c r="C183" s="218">
        <f>IFERROR(IF($A183="-","null",I!#REF!),"null")</f>
        <v/>
      </c>
      <c r="D183" s="218">
        <f>IFERROR(IF($A183="-","null",I!#REF!),"null")</f>
        <v/>
      </c>
      <c r="E183" s="218">
        <f>IFERROR(IF($A183="-","null",I!#REF!),"null")</f>
        <v/>
      </c>
      <c r="F183" s="218">
        <f>IFERROR(IF($A183="-","null",I!#REF!),"null")</f>
        <v/>
      </c>
      <c r="G183" s="218">
        <f>IFERROR(IF($A183="-","null",I!#REF!),"null")</f>
        <v/>
      </c>
      <c r="H183" s="218">
        <f>IFERROR(IF($A183="-","null",I!#REF!),"null")</f>
        <v/>
      </c>
      <c r="I183" s="218">
        <f>IFERROR(IF($A183="-","null",I!#REF!),"null")</f>
        <v/>
      </c>
      <c r="J183" s="218">
        <f>IFERROR(IF($A183="-","null",I!#REF!),"null")</f>
        <v/>
      </c>
      <c r="K183" s="218">
        <f>IFERROR(IF($A183="-","null",I!#REF!),"null")</f>
        <v/>
      </c>
      <c r="L183" s="218">
        <f>IFERROR(IF($A183="-","null",I!#REF!),"null")</f>
        <v/>
      </c>
      <c r="M183" s="218">
        <f>IFERROR(IF($A183="-","null",I!#REF!),"null")</f>
        <v/>
      </c>
      <c r="N183" s="211" t="n"/>
      <c r="O183" s="220" t="inlineStr">
        <is>
          <t>51.04</t>
        </is>
      </c>
      <c r="P183" s="502">
        <f>SUMIFS(B:B,$A:$A,$O183)</f>
        <v/>
      </c>
      <c r="Q183" s="502">
        <f>SUMIFS(C:C,$A:$A,$O183)</f>
        <v/>
      </c>
      <c r="R183" s="502">
        <f>SUMIFS(D:D,$A:$A,$O183)</f>
        <v/>
      </c>
      <c r="S183" s="502">
        <f>SUMIFS(E:E,$A:$A,$O183)</f>
        <v/>
      </c>
      <c r="T183" s="502">
        <f>SUMIFS(F:F,$A:$A,$O183)</f>
        <v/>
      </c>
      <c r="U183" s="502">
        <f>SUMIFS(G:G,$A:$A,$O183)</f>
        <v/>
      </c>
      <c r="V183" s="503">
        <f>SUMIFS(H:H,$A:$A,$O183)</f>
        <v/>
      </c>
      <c r="W183" s="502">
        <f>SUMIFS(I:I,$A:$A,$O183)</f>
        <v/>
      </c>
      <c r="X183" s="503">
        <f>SUMIFS(J:J,$A:$A,$O183)</f>
        <v/>
      </c>
      <c r="Y183" s="502">
        <f>SUMIFS(K:K,$A:$A,$O183)</f>
        <v/>
      </c>
      <c r="Z183" s="502">
        <f>SUMIFS(L:L,$A:$A,$O183)</f>
        <v/>
      </c>
      <c r="AA183" s="502">
        <f>SUMIFS(M:M,$A:$A,$O183)</f>
        <v/>
      </c>
    </row>
    <row r="184">
      <c r="A184" s="218">
        <f>IFERROR((IF(((IFERROR((FIND(".",I!#REF!)),0))&gt;1),(MID(I!#REF!,((FIND(".",I!#REF!))-2),5)),(MID(I!#REF!,((FIND(" - ",I!#REF!))-2),2)))),"-")</f>
        <v/>
      </c>
      <c r="B184" s="218">
        <f>IFERROR(IF($A184="-","null",I!#REF!),"null")</f>
        <v/>
      </c>
      <c r="C184" s="218">
        <f>IFERROR(IF($A184="-","null",I!#REF!),"null")</f>
        <v/>
      </c>
      <c r="D184" s="218">
        <f>IFERROR(IF($A184="-","null",I!#REF!),"null")</f>
        <v/>
      </c>
      <c r="E184" s="218">
        <f>IFERROR(IF($A184="-","null",I!#REF!),"null")</f>
        <v/>
      </c>
      <c r="F184" s="218">
        <f>IFERROR(IF($A184="-","null",I!#REF!),"null")</f>
        <v/>
      </c>
      <c r="G184" s="218">
        <f>IFERROR(IF($A184="-","null",I!#REF!),"null")</f>
        <v/>
      </c>
      <c r="H184" s="218">
        <f>IFERROR(IF($A184="-","null",I!#REF!),"null")</f>
        <v/>
      </c>
      <c r="I184" s="218">
        <f>IFERROR(IF($A184="-","null",I!#REF!),"null")</f>
        <v/>
      </c>
      <c r="J184" s="218">
        <f>IFERROR(IF($A184="-","null",I!#REF!),"null")</f>
        <v/>
      </c>
      <c r="K184" s="218">
        <f>IFERROR(IF($A184="-","null",I!#REF!),"null")</f>
        <v/>
      </c>
      <c r="L184" s="218">
        <f>IFERROR(IF($A184="-","null",I!#REF!),"null")</f>
        <v/>
      </c>
      <c r="M184" s="218">
        <f>IFERROR(IF($A184="-","null",I!#REF!),"null")</f>
        <v/>
      </c>
      <c r="N184" s="211" t="n"/>
      <c r="O184" s="219" t="inlineStr">
        <is>
          <t>51.05</t>
        </is>
      </c>
      <c r="P184" s="502">
        <f>SUMIFS(B:B,$A:$A,$O184)</f>
        <v/>
      </c>
      <c r="Q184" s="502">
        <f>SUMIFS(C:C,$A:$A,$O184)</f>
        <v/>
      </c>
      <c r="R184" s="502">
        <f>SUMIFS(D:D,$A:$A,$O184)</f>
        <v/>
      </c>
      <c r="S184" s="502">
        <f>SUMIFS(E:E,$A:$A,$O184)</f>
        <v/>
      </c>
      <c r="T184" s="502">
        <f>SUMIFS(F:F,$A:$A,$O184)</f>
        <v/>
      </c>
      <c r="U184" s="502">
        <f>SUMIFS(G:G,$A:$A,$O184)</f>
        <v/>
      </c>
      <c r="V184" s="503">
        <f>SUMIFS(H:H,$A:$A,$O184)</f>
        <v/>
      </c>
      <c r="W184" s="502">
        <f>SUMIFS(I:I,$A:$A,$O184)</f>
        <v/>
      </c>
      <c r="X184" s="503">
        <f>SUMIFS(J:J,$A:$A,$O184)</f>
        <v/>
      </c>
      <c r="Y184" s="502">
        <f>SUMIFS(K:K,$A:$A,$O184)</f>
        <v/>
      </c>
      <c r="Z184" s="502">
        <f>SUMIFS(L:L,$A:$A,$O184)</f>
        <v/>
      </c>
      <c r="AA184" s="502">
        <f>SUMIFS(M:M,$A:$A,$O184)</f>
        <v/>
      </c>
    </row>
    <row r="185">
      <c r="A185" s="218">
        <f>IFERROR((IF(((IFERROR((FIND(".",I!#REF!)),0))&gt;1),(MID(I!#REF!,((FIND(".",I!#REF!))-2),5)),(MID(I!#REF!,((FIND(" - ",I!#REF!))-2),2)))),"-")</f>
        <v/>
      </c>
      <c r="B185" s="218">
        <f>IFERROR(IF($A185="-","null",I!#REF!),"null")</f>
        <v/>
      </c>
      <c r="C185" s="218">
        <f>IFERROR(IF($A185="-","null",I!#REF!),"null")</f>
        <v/>
      </c>
      <c r="D185" s="218">
        <f>IFERROR(IF($A185="-","null",I!#REF!),"null")</f>
        <v/>
      </c>
      <c r="E185" s="218">
        <f>IFERROR(IF($A185="-","null",I!#REF!),"null")</f>
        <v/>
      </c>
      <c r="F185" s="218">
        <f>IFERROR(IF($A185="-","null",I!#REF!),"null")</f>
        <v/>
      </c>
      <c r="G185" s="218">
        <f>IFERROR(IF($A185="-","null",I!#REF!),"null")</f>
        <v/>
      </c>
      <c r="H185" s="218">
        <f>IFERROR(IF($A185="-","null",I!#REF!),"null")</f>
        <v/>
      </c>
      <c r="I185" s="218">
        <f>IFERROR(IF($A185="-","null",I!#REF!),"null")</f>
        <v/>
      </c>
      <c r="J185" s="218">
        <f>IFERROR(IF($A185="-","null",I!#REF!),"null")</f>
        <v/>
      </c>
      <c r="K185" s="218">
        <f>IFERROR(IF($A185="-","null",I!#REF!),"null")</f>
        <v/>
      </c>
      <c r="L185" s="218">
        <f>IFERROR(IF($A185="-","null",I!#REF!),"null")</f>
        <v/>
      </c>
      <c r="M185" s="218">
        <f>IFERROR(IF($A185="-","null",I!#REF!),"null")</f>
        <v/>
      </c>
      <c r="N185" s="211" t="n"/>
      <c r="O185" s="220" t="inlineStr">
        <is>
          <t>51.06</t>
        </is>
      </c>
      <c r="P185" s="502">
        <f>SUMIFS(B:B,$A:$A,$O185)</f>
        <v/>
      </c>
      <c r="Q185" s="502">
        <f>SUMIFS(C:C,$A:$A,$O185)</f>
        <v/>
      </c>
      <c r="R185" s="502">
        <f>SUMIFS(D:D,$A:$A,$O185)</f>
        <v/>
      </c>
      <c r="S185" s="502">
        <f>SUMIFS(E:E,$A:$A,$O185)</f>
        <v/>
      </c>
      <c r="T185" s="502">
        <f>SUMIFS(F:F,$A:$A,$O185)</f>
        <v/>
      </c>
      <c r="U185" s="502">
        <f>SUMIFS(G:G,$A:$A,$O185)</f>
        <v/>
      </c>
      <c r="V185" s="503">
        <f>SUMIFS(H:H,$A:$A,$O185)</f>
        <v/>
      </c>
      <c r="W185" s="502">
        <f>SUMIFS(I:I,$A:$A,$O185)</f>
        <v/>
      </c>
      <c r="X185" s="503">
        <f>SUMIFS(J:J,$A:$A,$O185)</f>
        <v/>
      </c>
      <c r="Y185" s="502">
        <f>SUMIFS(K:K,$A:$A,$O185)</f>
        <v/>
      </c>
      <c r="Z185" s="502">
        <f>SUMIFS(L:L,$A:$A,$O185)</f>
        <v/>
      </c>
      <c r="AA185" s="502">
        <f>SUMIFS(M:M,$A:$A,$O185)</f>
        <v/>
      </c>
    </row>
    <row r="186">
      <c r="A186" s="218">
        <f>IFERROR((IF(((IFERROR((FIND(".",I!#REF!)),0))&gt;1),(MID(I!#REF!,((FIND(".",I!#REF!))-2),5)),(MID(I!#REF!,((FIND(" - ",I!#REF!))-2),2)))),"-")</f>
        <v/>
      </c>
      <c r="B186" s="218">
        <f>IFERROR(IF($A186="-","null",I!#REF!),"null")</f>
        <v/>
      </c>
      <c r="C186" s="218">
        <f>IFERROR(IF($A186="-","null",I!#REF!),"null")</f>
        <v/>
      </c>
      <c r="D186" s="218">
        <f>IFERROR(IF($A186="-","null",I!#REF!),"null")</f>
        <v/>
      </c>
      <c r="E186" s="218">
        <f>IFERROR(IF($A186="-","null",I!#REF!),"null")</f>
        <v/>
      </c>
      <c r="F186" s="218">
        <f>IFERROR(IF($A186="-","null",I!#REF!),"null")</f>
        <v/>
      </c>
      <c r="G186" s="218">
        <f>IFERROR(IF($A186="-","null",I!#REF!),"null")</f>
        <v/>
      </c>
      <c r="H186" s="218">
        <f>IFERROR(IF($A186="-","null",I!#REF!),"null")</f>
        <v/>
      </c>
      <c r="I186" s="218">
        <f>IFERROR(IF($A186="-","null",I!#REF!),"null")</f>
        <v/>
      </c>
      <c r="J186" s="218">
        <f>IFERROR(IF($A186="-","null",I!#REF!),"null")</f>
        <v/>
      </c>
      <c r="K186" s="218">
        <f>IFERROR(IF($A186="-","null",I!#REF!),"null")</f>
        <v/>
      </c>
      <c r="L186" s="218">
        <f>IFERROR(IF($A186="-","null",I!#REF!),"null")</f>
        <v/>
      </c>
      <c r="M186" s="218">
        <f>IFERROR(IF($A186="-","null",I!#REF!),"null")</f>
        <v/>
      </c>
      <c r="N186" s="211" t="n"/>
      <c r="O186" s="219" t="inlineStr">
        <is>
          <t>51.07</t>
        </is>
      </c>
      <c r="P186" s="502">
        <f>SUMIFS(B:B,$A:$A,$O186)</f>
        <v/>
      </c>
      <c r="Q186" s="502">
        <f>SUMIFS(C:C,$A:$A,$O186)</f>
        <v/>
      </c>
      <c r="R186" s="502">
        <f>SUMIFS(D:D,$A:$A,$O186)</f>
        <v/>
      </c>
      <c r="S186" s="502">
        <f>SUMIFS(E:E,$A:$A,$O186)</f>
        <v/>
      </c>
      <c r="T186" s="502">
        <f>SUMIFS(F:F,$A:$A,$O186)</f>
        <v/>
      </c>
      <c r="U186" s="502">
        <f>SUMIFS(G:G,$A:$A,$O186)</f>
        <v/>
      </c>
      <c r="V186" s="503">
        <f>SUMIFS(H:H,$A:$A,$O186)</f>
        <v/>
      </c>
      <c r="W186" s="502">
        <f>SUMIFS(I:I,$A:$A,$O186)</f>
        <v/>
      </c>
      <c r="X186" s="503">
        <f>SUMIFS(J:J,$A:$A,$O186)</f>
        <v/>
      </c>
      <c r="Y186" s="502">
        <f>SUMIFS(K:K,$A:$A,$O186)</f>
        <v/>
      </c>
      <c r="Z186" s="502">
        <f>SUMIFS(L:L,$A:$A,$O186)</f>
        <v/>
      </c>
      <c r="AA186" s="502">
        <f>SUMIFS(M:M,$A:$A,$O186)</f>
        <v/>
      </c>
    </row>
    <row r="187">
      <c r="A187" s="218">
        <f>IFERROR((IF(((IFERROR((FIND(".",I!#REF!)),0))&gt;1),(MID(I!#REF!,((FIND(".",I!#REF!))-2),5)),(MID(I!#REF!,((FIND(" - ",I!#REF!))-2),2)))),"-")</f>
        <v/>
      </c>
      <c r="B187" s="218">
        <f>IFERROR(IF($A187="-","null",I!#REF!),"null")</f>
        <v/>
      </c>
      <c r="C187" s="218">
        <f>IFERROR(IF($A187="-","null",I!#REF!),"null")</f>
        <v/>
      </c>
      <c r="D187" s="218">
        <f>IFERROR(IF($A187="-","null",I!#REF!),"null")</f>
        <v/>
      </c>
      <c r="E187" s="218">
        <f>IFERROR(IF($A187="-","null",I!#REF!),"null")</f>
        <v/>
      </c>
      <c r="F187" s="218">
        <f>IFERROR(IF($A187="-","null",I!#REF!),"null")</f>
        <v/>
      </c>
      <c r="G187" s="218">
        <f>IFERROR(IF($A187="-","null",I!#REF!),"null")</f>
        <v/>
      </c>
      <c r="H187" s="218">
        <f>IFERROR(IF($A187="-","null",I!#REF!),"null")</f>
        <v/>
      </c>
      <c r="I187" s="218">
        <f>IFERROR(IF($A187="-","null",I!#REF!),"null")</f>
        <v/>
      </c>
      <c r="J187" s="218">
        <f>IFERROR(IF($A187="-","null",I!#REF!),"null")</f>
        <v/>
      </c>
      <c r="K187" s="218">
        <f>IFERROR(IF($A187="-","null",I!#REF!),"null")</f>
        <v/>
      </c>
      <c r="L187" s="218">
        <f>IFERROR(IF($A187="-","null",I!#REF!),"null")</f>
        <v/>
      </c>
      <c r="M187" s="218">
        <f>IFERROR(IF($A187="-","null",I!#REF!),"null")</f>
        <v/>
      </c>
      <c r="N187" s="211" t="n"/>
      <c r="O187" s="220" t="inlineStr">
        <is>
          <t>51.08</t>
        </is>
      </c>
      <c r="P187" s="502">
        <f>SUMIFS(B:B,$A:$A,$O187)</f>
        <v/>
      </c>
      <c r="Q187" s="502">
        <f>SUMIFS(C:C,$A:$A,$O187)</f>
        <v/>
      </c>
      <c r="R187" s="502">
        <f>SUMIFS(D:D,$A:$A,$O187)</f>
        <v/>
      </c>
      <c r="S187" s="502">
        <f>SUMIFS(E:E,$A:$A,$O187)</f>
        <v/>
      </c>
      <c r="T187" s="502">
        <f>SUMIFS(F:F,$A:$A,$O187)</f>
        <v/>
      </c>
      <c r="U187" s="502">
        <f>SUMIFS(G:G,$A:$A,$O187)</f>
        <v/>
      </c>
      <c r="V187" s="503">
        <f>SUMIFS(H:H,$A:$A,$O187)</f>
        <v/>
      </c>
      <c r="W187" s="502">
        <f>SUMIFS(I:I,$A:$A,$O187)</f>
        <v/>
      </c>
      <c r="X187" s="503">
        <f>SUMIFS(J:J,$A:$A,$O187)</f>
        <v/>
      </c>
      <c r="Y187" s="502">
        <f>SUMIFS(K:K,$A:$A,$O187)</f>
        <v/>
      </c>
      <c r="Z187" s="502">
        <f>SUMIFS(L:L,$A:$A,$O187)</f>
        <v/>
      </c>
      <c r="AA187" s="502">
        <f>SUMIFS(M:M,$A:$A,$O187)</f>
        <v/>
      </c>
    </row>
    <row r="188">
      <c r="A188" s="218">
        <f>IFERROR((IF(((IFERROR((FIND(".",I!#REF!)),0))&gt;1),(MID(I!#REF!,((FIND(".",I!#REF!))-2),5)),(MID(I!#REF!,((FIND(" - ",I!#REF!))-2),2)))),"-")</f>
        <v/>
      </c>
      <c r="B188" s="218">
        <f>IFERROR(IF($A188="-","null",I!#REF!),"null")</f>
        <v/>
      </c>
      <c r="C188" s="218">
        <f>IFERROR(IF($A188="-","null",I!#REF!),"null")</f>
        <v/>
      </c>
      <c r="D188" s="218">
        <f>IFERROR(IF($A188="-","null",I!#REF!),"null")</f>
        <v/>
      </c>
      <c r="E188" s="218">
        <f>IFERROR(IF($A188="-","null",I!#REF!),"null")</f>
        <v/>
      </c>
      <c r="F188" s="218">
        <f>IFERROR(IF($A188="-","null",I!#REF!),"null")</f>
        <v/>
      </c>
      <c r="G188" s="218">
        <f>IFERROR(IF($A188="-","null",I!#REF!),"null")</f>
        <v/>
      </c>
      <c r="H188" s="218">
        <f>IFERROR(IF($A188="-","null",I!#REF!),"null")</f>
        <v/>
      </c>
      <c r="I188" s="218">
        <f>IFERROR(IF($A188="-","null",I!#REF!),"null")</f>
        <v/>
      </c>
      <c r="J188" s="218">
        <f>IFERROR(IF($A188="-","null",I!#REF!),"null")</f>
        <v/>
      </c>
      <c r="K188" s="218">
        <f>IFERROR(IF($A188="-","null",I!#REF!),"null")</f>
        <v/>
      </c>
      <c r="L188" s="218">
        <f>IFERROR(IF($A188="-","null",I!#REF!),"null")</f>
        <v/>
      </c>
      <c r="M188" s="218">
        <f>IFERROR(IF($A188="-","null",I!#REF!),"null")</f>
        <v/>
      </c>
      <c r="N188" s="211" t="n"/>
      <c r="O188" s="219" t="inlineStr">
        <is>
          <t>52.01</t>
        </is>
      </c>
      <c r="P188" s="502">
        <f>SUMIFS(B:B,$A:$A,$O188)</f>
        <v/>
      </c>
      <c r="Q188" s="502">
        <f>SUMIFS(C:C,$A:$A,$O188)</f>
        <v/>
      </c>
      <c r="R188" s="502">
        <f>SUMIFS(D:D,$A:$A,$O188)</f>
        <v/>
      </c>
      <c r="S188" s="502">
        <f>SUMIFS(E:E,$A:$A,$O188)</f>
        <v/>
      </c>
      <c r="T188" s="502">
        <f>SUMIFS(F:F,$A:$A,$O188)</f>
        <v/>
      </c>
      <c r="U188" s="502">
        <f>SUMIFS(G:G,$A:$A,$O188)</f>
        <v/>
      </c>
      <c r="V188" s="503">
        <f>SUMIFS(H:H,$A:$A,$O188)</f>
        <v/>
      </c>
      <c r="W188" s="502">
        <f>SUMIFS(I:I,$A:$A,$O188)</f>
        <v/>
      </c>
      <c r="X188" s="503">
        <f>SUMIFS(J:J,$A:$A,$O188)</f>
        <v/>
      </c>
      <c r="Y188" s="502">
        <f>SUMIFS(K:K,$A:$A,$O188)</f>
        <v/>
      </c>
      <c r="Z188" s="502">
        <f>SUMIFS(L:L,$A:$A,$O188)</f>
        <v/>
      </c>
      <c r="AA188" s="502">
        <f>SUMIFS(M:M,$A:$A,$O188)</f>
        <v/>
      </c>
    </row>
    <row r="189">
      <c r="A189" s="218">
        <f>IFERROR((IF(((IFERROR((FIND(".",I!#REF!)),0))&gt;1),(MID(I!#REF!,((FIND(".",I!#REF!))-2),5)),(MID(I!#REF!,((FIND(" - ",I!#REF!))-2),2)))),"-")</f>
        <v/>
      </c>
      <c r="B189" s="218">
        <f>IFERROR(IF($A189="-","null",I!#REF!),"null")</f>
        <v/>
      </c>
      <c r="C189" s="218">
        <f>IFERROR(IF($A189="-","null",I!#REF!),"null")</f>
        <v/>
      </c>
      <c r="D189" s="218">
        <f>IFERROR(IF($A189="-","null",I!#REF!),"null")</f>
        <v/>
      </c>
      <c r="E189" s="218">
        <f>IFERROR(IF($A189="-","null",I!#REF!),"null")</f>
        <v/>
      </c>
      <c r="F189" s="218">
        <f>IFERROR(IF($A189="-","null",I!#REF!),"null")</f>
        <v/>
      </c>
      <c r="G189" s="218">
        <f>IFERROR(IF($A189="-","null",I!#REF!),"null")</f>
        <v/>
      </c>
      <c r="H189" s="218">
        <f>IFERROR(IF($A189="-","null",I!#REF!),"null")</f>
        <v/>
      </c>
      <c r="I189" s="218">
        <f>IFERROR(IF($A189="-","null",I!#REF!),"null")</f>
        <v/>
      </c>
      <c r="J189" s="218">
        <f>IFERROR(IF($A189="-","null",I!#REF!),"null")</f>
        <v/>
      </c>
      <c r="K189" s="218">
        <f>IFERROR(IF($A189="-","null",I!#REF!),"null")</f>
        <v/>
      </c>
      <c r="L189" s="218">
        <f>IFERROR(IF($A189="-","null",I!#REF!),"null")</f>
        <v/>
      </c>
      <c r="M189" s="218">
        <f>IFERROR(IF($A189="-","null",I!#REF!),"null")</f>
        <v/>
      </c>
      <c r="N189" s="211" t="n"/>
      <c r="O189" s="220" t="inlineStr">
        <is>
          <t>52.02</t>
        </is>
      </c>
      <c r="P189" s="502">
        <f>SUMIFS(B:B,$A:$A,$O189)</f>
        <v/>
      </c>
      <c r="Q189" s="502">
        <f>SUMIFS(C:C,$A:$A,$O189)</f>
        <v/>
      </c>
      <c r="R189" s="502">
        <f>SUMIFS(D:D,$A:$A,$O189)</f>
        <v/>
      </c>
      <c r="S189" s="502">
        <f>SUMIFS(E:E,$A:$A,$O189)</f>
        <v/>
      </c>
      <c r="T189" s="502">
        <f>SUMIFS(F:F,$A:$A,$O189)</f>
        <v/>
      </c>
      <c r="U189" s="502">
        <f>SUMIFS(G:G,$A:$A,$O189)</f>
        <v/>
      </c>
      <c r="V189" s="503">
        <f>SUMIFS(H:H,$A:$A,$O189)</f>
        <v/>
      </c>
      <c r="W189" s="502">
        <f>SUMIFS(I:I,$A:$A,$O189)</f>
        <v/>
      </c>
      <c r="X189" s="503">
        <f>SUMIFS(J:J,$A:$A,$O189)</f>
        <v/>
      </c>
      <c r="Y189" s="502">
        <f>SUMIFS(K:K,$A:$A,$O189)</f>
        <v/>
      </c>
      <c r="Z189" s="502">
        <f>SUMIFS(L:L,$A:$A,$O189)</f>
        <v/>
      </c>
      <c r="AA189" s="502">
        <f>SUMIFS(M:M,$A:$A,$O189)</f>
        <v/>
      </c>
    </row>
    <row r="190">
      <c r="A190" s="218">
        <f>IFERROR((IF(((IFERROR((FIND(".",I!A174)),0))&gt;1),(MID(I!A174,((FIND(".",I!A174))-2),5)),(MID(I!A174,((FIND(" - ",I!A174))-2),2)))),"-")</f>
        <v/>
      </c>
      <c r="B190" s="218">
        <f>IFERROR(IF($A190="-","null",I!B174),"null")</f>
        <v/>
      </c>
      <c r="C190" s="218">
        <f>IFERROR(IF($A190="-","null",I!C174),"null")</f>
        <v/>
      </c>
      <c r="D190" s="218">
        <f>IFERROR(IF($A190="-","null",I!D174),"null")</f>
        <v/>
      </c>
      <c r="E190" s="218">
        <f>IFERROR(IF($A190="-","null",I!E174),"null")</f>
        <v/>
      </c>
      <c r="F190" s="218">
        <f>IFERROR(IF($A190="-","null",I!F174),"null")</f>
        <v/>
      </c>
      <c r="G190" s="218">
        <f>IFERROR(IF($A190="-","null",I!G174),"null")</f>
        <v/>
      </c>
      <c r="H190" s="218">
        <f>IFERROR(IF($A190="-","null",I!H174),"null")</f>
        <v/>
      </c>
      <c r="I190" s="218">
        <f>IFERROR(IF($A190="-","null",I!I174),"null")</f>
        <v/>
      </c>
      <c r="J190" s="218">
        <f>IFERROR(IF($A190="-","null",I!J174),"null")</f>
        <v/>
      </c>
      <c r="K190" s="218">
        <f>IFERROR(IF($A190="-","null",I!K174),"null")</f>
        <v/>
      </c>
      <c r="L190" s="218">
        <f>IFERROR(IF($A190="-","null",I!L174),"null")</f>
        <v/>
      </c>
      <c r="M190" s="218">
        <f>IFERROR(IF($A190="-","null",I!M174),"null")</f>
        <v/>
      </c>
      <c r="N190" s="211" t="n"/>
      <c r="O190" s="219" t="inlineStr">
        <is>
          <t>52.03</t>
        </is>
      </c>
      <c r="P190" s="502">
        <f>SUMIFS(B:B,$A:$A,$O190)</f>
        <v/>
      </c>
      <c r="Q190" s="502">
        <f>SUMIFS(C:C,$A:$A,$O190)</f>
        <v/>
      </c>
      <c r="R190" s="502">
        <f>SUMIFS(D:D,$A:$A,$O190)</f>
        <v/>
      </c>
      <c r="S190" s="502">
        <f>SUMIFS(E:E,$A:$A,$O190)</f>
        <v/>
      </c>
      <c r="T190" s="502">
        <f>SUMIFS(F:F,$A:$A,$O190)</f>
        <v/>
      </c>
      <c r="U190" s="502">
        <f>SUMIFS(G:G,$A:$A,$O190)</f>
        <v/>
      </c>
      <c r="V190" s="503">
        <f>SUMIFS(H:H,$A:$A,$O190)</f>
        <v/>
      </c>
      <c r="W190" s="502">
        <f>SUMIFS(I:I,$A:$A,$O190)</f>
        <v/>
      </c>
      <c r="X190" s="503">
        <f>SUMIFS(J:J,$A:$A,$O190)</f>
        <v/>
      </c>
      <c r="Y190" s="502">
        <f>SUMIFS(K:K,$A:$A,$O190)</f>
        <v/>
      </c>
      <c r="Z190" s="502">
        <f>SUMIFS(L:L,$A:$A,$O190)</f>
        <v/>
      </c>
      <c r="AA190" s="502">
        <f>SUMIFS(M:M,$A:$A,$O190)</f>
        <v/>
      </c>
    </row>
    <row r="191">
      <c r="A191" s="218">
        <f>IFERROR((IF(((IFERROR((FIND(".",I!A175)),0))&gt;1),(MID(I!A175,((FIND(".",I!A175))-2),5)),(MID(I!A175,((FIND(" - ",I!A175))-2),2)))),"-")</f>
        <v/>
      </c>
      <c r="B191" s="218">
        <f>IFERROR(IF($A191="-","null",I!B175),"null")</f>
        <v/>
      </c>
      <c r="C191" s="218">
        <f>IFERROR(IF($A191="-","null",I!C175),"null")</f>
        <v/>
      </c>
      <c r="D191" s="218">
        <f>IFERROR(IF($A191="-","null",I!D175),"null")</f>
        <v/>
      </c>
      <c r="E191" s="218">
        <f>IFERROR(IF($A191="-","null",I!E175),"null")</f>
        <v/>
      </c>
      <c r="F191" s="218">
        <f>IFERROR(IF($A191="-","null",I!F175),"null")</f>
        <v/>
      </c>
      <c r="G191" s="218">
        <f>IFERROR(IF($A191="-","null",I!G175),"null")</f>
        <v/>
      </c>
      <c r="H191" s="218">
        <f>IFERROR(IF($A191="-","null",I!H175),"null")</f>
        <v/>
      </c>
      <c r="I191" s="218">
        <f>IFERROR(IF($A191="-","null",I!I175),"null")</f>
        <v/>
      </c>
      <c r="J191" s="218">
        <f>IFERROR(IF($A191="-","null",I!J175),"null")</f>
        <v/>
      </c>
      <c r="K191" s="218">
        <f>IFERROR(IF($A191="-","null",I!K175),"null")</f>
        <v/>
      </c>
      <c r="L191" s="218">
        <f>IFERROR(IF($A191="-","null",I!L175),"null")</f>
        <v/>
      </c>
      <c r="M191" s="218">
        <f>IFERROR(IF($A191="-","null",I!M175),"null")</f>
        <v/>
      </c>
      <c r="N191" s="211" t="n"/>
      <c r="O191" s="220" t="inlineStr">
        <is>
          <t>52.04</t>
        </is>
      </c>
      <c r="P191" s="502">
        <f>SUMIFS(B:B,$A:$A,$O191)</f>
        <v/>
      </c>
      <c r="Q191" s="502">
        <f>SUMIFS(C:C,$A:$A,$O191)</f>
        <v/>
      </c>
      <c r="R191" s="502">
        <f>SUMIFS(D:D,$A:$A,$O191)</f>
        <v/>
      </c>
      <c r="S191" s="502">
        <f>SUMIFS(E:E,$A:$A,$O191)</f>
        <v/>
      </c>
      <c r="T191" s="502">
        <f>SUMIFS(F:F,$A:$A,$O191)</f>
        <v/>
      </c>
      <c r="U191" s="502">
        <f>SUMIFS(G:G,$A:$A,$O191)</f>
        <v/>
      </c>
      <c r="V191" s="503">
        <f>SUMIFS(H:H,$A:$A,$O191)</f>
        <v/>
      </c>
      <c r="W191" s="502">
        <f>SUMIFS(I:I,$A:$A,$O191)</f>
        <v/>
      </c>
      <c r="X191" s="503">
        <f>SUMIFS(J:J,$A:$A,$O191)</f>
        <v/>
      </c>
      <c r="Y191" s="502">
        <f>SUMIFS(K:K,$A:$A,$O191)</f>
        <v/>
      </c>
      <c r="Z191" s="502">
        <f>SUMIFS(L:L,$A:$A,$O191)</f>
        <v/>
      </c>
      <c r="AA191" s="502">
        <f>SUMIFS(M:M,$A:$A,$O191)</f>
        <v/>
      </c>
    </row>
    <row r="192">
      <c r="A192" s="218">
        <f>IFERROR((IF(((IFERROR((FIND(".",I!A176)),0))&gt;1),(MID(I!A176,((FIND(".",I!A176))-2),5)),(MID(I!A176,((FIND(" - ",I!A176))-2),2)))),"-")</f>
        <v/>
      </c>
      <c r="B192" s="218">
        <f>IFERROR(IF($A192="-","null",I!B176),"null")</f>
        <v/>
      </c>
      <c r="C192" s="218">
        <f>IFERROR(IF($A192="-","null",I!C176),"null")</f>
        <v/>
      </c>
      <c r="D192" s="218">
        <f>IFERROR(IF($A192="-","null",I!D176),"null")</f>
        <v/>
      </c>
      <c r="E192" s="218">
        <f>IFERROR(IF($A192="-","null",I!E176),"null")</f>
        <v/>
      </c>
      <c r="F192" s="218">
        <f>IFERROR(IF($A192="-","null",I!F176),"null")</f>
        <v/>
      </c>
      <c r="G192" s="218">
        <f>IFERROR(IF($A192="-","null",I!G176),"null")</f>
        <v/>
      </c>
      <c r="H192" s="218">
        <f>IFERROR(IF($A192="-","null",I!H176),"null")</f>
        <v/>
      </c>
      <c r="I192" s="218">
        <f>IFERROR(IF($A192="-","null",I!I176),"null")</f>
        <v/>
      </c>
      <c r="J192" s="218">
        <f>IFERROR(IF($A192="-","null",I!J176),"null")</f>
        <v/>
      </c>
      <c r="K192" s="218">
        <f>IFERROR(IF($A192="-","null",I!K176),"null")</f>
        <v/>
      </c>
      <c r="L192" s="218">
        <f>IFERROR(IF($A192="-","null",I!L176),"null")</f>
        <v/>
      </c>
      <c r="M192" s="218">
        <f>IFERROR(IF($A192="-","null",I!M176),"null")</f>
        <v/>
      </c>
      <c r="N192" s="211" t="n"/>
      <c r="O192" s="219" t="inlineStr">
        <is>
          <t>53.01</t>
        </is>
      </c>
      <c r="P192" s="502">
        <f>SUMIFS(B:B,$A:$A,$O192)</f>
        <v/>
      </c>
      <c r="Q192" s="502">
        <f>SUMIFS(C:C,$A:$A,$O192)</f>
        <v/>
      </c>
      <c r="R192" s="502">
        <f>SUMIFS(D:D,$A:$A,$O192)</f>
        <v/>
      </c>
      <c r="S192" s="502">
        <f>SUMIFS(E:E,$A:$A,$O192)</f>
        <v/>
      </c>
      <c r="T192" s="502">
        <f>SUMIFS(F:F,$A:$A,$O192)</f>
        <v/>
      </c>
      <c r="U192" s="502">
        <f>SUMIFS(G:G,$A:$A,$O192)</f>
        <v/>
      </c>
      <c r="V192" s="503">
        <f>SUMIFS(H:H,$A:$A,$O192)</f>
        <v/>
      </c>
      <c r="W192" s="502">
        <f>SUMIFS(I:I,$A:$A,$O192)</f>
        <v/>
      </c>
      <c r="X192" s="503">
        <f>SUMIFS(J:J,$A:$A,$O192)</f>
        <v/>
      </c>
      <c r="Y192" s="502">
        <f>SUMIFS(K:K,$A:$A,$O192)</f>
        <v/>
      </c>
      <c r="Z192" s="502">
        <f>SUMIFS(L:L,$A:$A,$O192)</f>
        <v/>
      </c>
      <c r="AA192" s="502">
        <f>SUMIFS(M:M,$A:$A,$O192)</f>
        <v/>
      </c>
    </row>
    <row r="193">
      <c r="A193" s="218">
        <f>IFERROR((IF(((IFERROR((FIND(".",I!A177)),0))&gt;1),(MID(I!A177,((FIND(".",I!A177))-2),5)),(MID(I!A177,((FIND(" - ",I!A177))-2),2)))),"-")</f>
        <v/>
      </c>
      <c r="B193" s="218">
        <f>IFERROR(IF($A193="-","null",I!B177),"null")</f>
        <v/>
      </c>
      <c r="C193" s="218">
        <f>IFERROR(IF($A193="-","null",I!C177),"null")</f>
        <v/>
      </c>
      <c r="D193" s="218">
        <f>IFERROR(IF($A193="-","null",I!D177),"null")</f>
        <v/>
      </c>
      <c r="E193" s="218">
        <f>IFERROR(IF($A193="-","null",I!E177),"null")</f>
        <v/>
      </c>
      <c r="F193" s="218">
        <f>IFERROR(IF($A193="-","null",I!F177),"null")</f>
        <v/>
      </c>
      <c r="G193" s="218">
        <f>IFERROR(IF($A193="-","null",I!G177),"null")</f>
        <v/>
      </c>
      <c r="H193" s="218">
        <f>IFERROR(IF($A193="-","null",I!H177),"null")</f>
        <v/>
      </c>
      <c r="I193" s="218">
        <f>IFERROR(IF($A193="-","null",I!I177),"null")</f>
        <v/>
      </c>
      <c r="J193" s="218">
        <f>IFERROR(IF($A193="-","null",I!J177),"null")</f>
        <v/>
      </c>
      <c r="K193" s="218">
        <f>IFERROR(IF($A193="-","null",I!K177),"null")</f>
        <v/>
      </c>
      <c r="L193" s="218">
        <f>IFERROR(IF($A193="-","null",I!L177),"null")</f>
        <v/>
      </c>
      <c r="M193" s="218">
        <f>IFERROR(IF($A193="-","null",I!M177),"null")</f>
        <v/>
      </c>
      <c r="N193" s="211" t="n"/>
      <c r="O193" s="220" t="inlineStr">
        <is>
          <t>53.02</t>
        </is>
      </c>
      <c r="P193" s="502">
        <f>SUMIFS(B:B,$A:$A,$O193)</f>
        <v/>
      </c>
      <c r="Q193" s="502">
        <f>SUMIFS(C:C,$A:$A,$O193)</f>
        <v/>
      </c>
      <c r="R193" s="502">
        <f>SUMIFS(D:D,$A:$A,$O193)</f>
        <v/>
      </c>
      <c r="S193" s="502">
        <f>SUMIFS(E:E,$A:$A,$O193)</f>
        <v/>
      </c>
      <c r="T193" s="502">
        <f>SUMIFS(F:F,$A:$A,$O193)</f>
        <v/>
      </c>
      <c r="U193" s="502">
        <f>SUMIFS(G:G,$A:$A,$O193)</f>
        <v/>
      </c>
      <c r="V193" s="503">
        <f>SUMIFS(H:H,$A:$A,$O193)</f>
        <v/>
      </c>
      <c r="W193" s="502">
        <f>SUMIFS(I:I,$A:$A,$O193)</f>
        <v/>
      </c>
      <c r="X193" s="503">
        <f>SUMIFS(J:J,$A:$A,$O193)</f>
        <v/>
      </c>
      <c r="Y193" s="502">
        <f>SUMIFS(K:K,$A:$A,$O193)</f>
        <v/>
      </c>
      <c r="Z193" s="502">
        <f>SUMIFS(L:L,$A:$A,$O193)</f>
        <v/>
      </c>
      <c r="AA193" s="502">
        <f>SUMIFS(M:M,$A:$A,$O193)</f>
        <v/>
      </c>
    </row>
    <row r="194">
      <c r="A194" s="218">
        <f>IFERROR((IF(((IFERROR((FIND(".",I!A178)),0))&gt;1),(MID(I!A178,((FIND(".",I!A178))-2),5)),(MID(I!A178,((FIND(" - ",I!A178))-2),2)))),"-")</f>
        <v/>
      </c>
      <c r="B194" s="218">
        <f>IFERROR(IF($A194="-","null",I!B178),"null")</f>
        <v/>
      </c>
      <c r="C194" s="218">
        <f>IFERROR(IF($A194="-","null",I!C178),"null")</f>
        <v/>
      </c>
      <c r="D194" s="218">
        <f>IFERROR(IF($A194="-","null",I!D178),"null")</f>
        <v/>
      </c>
      <c r="E194" s="218">
        <f>IFERROR(IF($A194="-","null",I!E178),"null")</f>
        <v/>
      </c>
      <c r="F194" s="218">
        <f>IFERROR(IF($A194="-","null",I!F178),"null")</f>
        <v/>
      </c>
      <c r="G194" s="218">
        <f>IFERROR(IF($A194="-","null",I!G178),"null")</f>
        <v/>
      </c>
      <c r="H194" s="218">
        <f>IFERROR(IF($A194="-","null",I!H178),"null")</f>
        <v/>
      </c>
      <c r="I194" s="218">
        <f>IFERROR(IF($A194="-","null",I!I178),"null")</f>
        <v/>
      </c>
      <c r="J194" s="218">
        <f>IFERROR(IF($A194="-","null",I!J178),"null")</f>
        <v/>
      </c>
      <c r="K194" s="218">
        <f>IFERROR(IF($A194="-","null",I!K178),"null")</f>
        <v/>
      </c>
      <c r="L194" s="218">
        <f>IFERROR(IF($A194="-","null",I!L178),"null")</f>
        <v/>
      </c>
      <c r="M194" s="218">
        <f>IFERROR(IF($A194="-","null",I!M178),"null")</f>
        <v/>
      </c>
      <c r="N194" s="211" t="n"/>
      <c r="O194" s="219" t="inlineStr">
        <is>
          <t>54.01</t>
        </is>
      </c>
      <c r="P194" s="502">
        <f>SUMIFS(B:B,$A:$A,$O194)</f>
        <v/>
      </c>
      <c r="Q194" s="502">
        <f>SUMIFS(C:C,$A:$A,$O194)</f>
        <v/>
      </c>
      <c r="R194" s="502">
        <f>SUMIFS(D:D,$A:$A,$O194)</f>
        <v/>
      </c>
      <c r="S194" s="502">
        <f>SUMIFS(E:E,$A:$A,$O194)</f>
        <v/>
      </c>
      <c r="T194" s="502">
        <f>SUMIFS(F:F,$A:$A,$O194)</f>
        <v/>
      </c>
      <c r="U194" s="502">
        <f>SUMIFS(G:G,$A:$A,$O194)</f>
        <v/>
      </c>
      <c r="V194" s="503">
        <f>SUMIFS(H:H,$A:$A,$O194)</f>
        <v/>
      </c>
      <c r="W194" s="502">
        <f>SUMIFS(I:I,$A:$A,$O194)</f>
        <v/>
      </c>
      <c r="X194" s="503">
        <f>SUMIFS(J:J,$A:$A,$O194)</f>
        <v/>
      </c>
      <c r="Y194" s="502">
        <f>SUMIFS(K:K,$A:$A,$O194)</f>
        <v/>
      </c>
      <c r="Z194" s="502">
        <f>SUMIFS(L:L,$A:$A,$O194)</f>
        <v/>
      </c>
      <c r="AA194" s="502">
        <f>SUMIFS(M:M,$A:$A,$O194)</f>
        <v/>
      </c>
    </row>
    <row r="195">
      <c r="A195" s="218">
        <f>IFERROR((IF(((IFERROR((FIND(".",I!A179)),0))&gt;1),(MID(I!A179,((FIND(".",I!A179))-2),5)),(MID(I!A179,((FIND(" - ",I!A179))-2),2)))),"-")</f>
        <v/>
      </c>
      <c r="B195" s="218">
        <f>IFERROR(IF($A195="-","null",I!B179),"null")</f>
        <v/>
      </c>
      <c r="C195" s="218">
        <f>IFERROR(IF($A195="-","null",I!C179),"null")</f>
        <v/>
      </c>
      <c r="D195" s="218">
        <f>IFERROR(IF($A195="-","null",I!D179),"null")</f>
        <v/>
      </c>
      <c r="E195" s="218">
        <f>IFERROR(IF($A195="-","null",I!E179),"null")</f>
        <v/>
      </c>
      <c r="F195" s="218">
        <f>IFERROR(IF($A195="-","null",I!F179),"null")</f>
        <v/>
      </c>
      <c r="G195" s="218">
        <f>IFERROR(IF($A195="-","null",I!G179),"null")</f>
        <v/>
      </c>
      <c r="H195" s="218">
        <f>IFERROR(IF($A195="-","null",I!H179),"null")</f>
        <v/>
      </c>
      <c r="I195" s="218">
        <f>IFERROR(IF($A195="-","null",I!I179),"null")</f>
        <v/>
      </c>
      <c r="J195" s="218">
        <f>IFERROR(IF($A195="-","null",I!J179),"null")</f>
        <v/>
      </c>
      <c r="K195" s="218">
        <f>IFERROR(IF($A195="-","null",I!K179),"null")</f>
        <v/>
      </c>
      <c r="L195" s="218">
        <f>IFERROR(IF($A195="-","null",I!L179),"null")</f>
        <v/>
      </c>
      <c r="M195" s="218">
        <f>IFERROR(IF($A195="-","null",I!M179),"null")</f>
        <v/>
      </c>
      <c r="N195" s="211" t="n"/>
      <c r="O195" s="220" t="inlineStr">
        <is>
          <t>54.02</t>
        </is>
      </c>
      <c r="P195" s="502">
        <f>SUMIFS(B:B,$A:$A,$O195)</f>
        <v/>
      </c>
      <c r="Q195" s="502">
        <f>SUMIFS(C:C,$A:$A,$O195)</f>
        <v/>
      </c>
      <c r="R195" s="502">
        <f>SUMIFS(D:D,$A:$A,$O195)</f>
        <v/>
      </c>
      <c r="S195" s="502">
        <f>SUMIFS(E:E,$A:$A,$O195)</f>
        <v/>
      </c>
      <c r="T195" s="502">
        <f>SUMIFS(F:F,$A:$A,$O195)</f>
        <v/>
      </c>
      <c r="U195" s="502">
        <f>SUMIFS(G:G,$A:$A,$O195)</f>
        <v/>
      </c>
      <c r="V195" s="503">
        <f>SUMIFS(H:H,$A:$A,$O195)</f>
        <v/>
      </c>
      <c r="W195" s="502">
        <f>SUMIFS(I:I,$A:$A,$O195)</f>
        <v/>
      </c>
      <c r="X195" s="503">
        <f>SUMIFS(J:J,$A:$A,$O195)</f>
        <v/>
      </c>
      <c r="Y195" s="502">
        <f>SUMIFS(K:K,$A:$A,$O195)</f>
        <v/>
      </c>
      <c r="Z195" s="502">
        <f>SUMIFS(L:L,$A:$A,$O195)</f>
        <v/>
      </c>
      <c r="AA195" s="502">
        <f>SUMIFS(M:M,$A:$A,$O195)</f>
        <v/>
      </c>
    </row>
    <row r="196">
      <c r="A196" s="218">
        <f>IFERROR((IF(((IFERROR((FIND(".",I!A180)),0))&gt;1),(MID(I!A180,((FIND(".",I!A180))-2),5)),(MID(I!A180,((FIND(" - ",I!A180))-2),2)))),"-")</f>
        <v/>
      </c>
      <c r="B196" s="218">
        <f>IFERROR(IF($A196="-","null",I!B180),"null")</f>
        <v/>
      </c>
      <c r="C196" s="218">
        <f>IFERROR(IF($A196="-","null",I!C180),"null")</f>
        <v/>
      </c>
      <c r="D196" s="218">
        <f>IFERROR(IF($A196="-","null",I!D180),"null")</f>
        <v/>
      </c>
      <c r="E196" s="218">
        <f>IFERROR(IF($A196="-","null",I!E180),"null")</f>
        <v/>
      </c>
      <c r="F196" s="218">
        <f>IFERROR(IF($A196="-","null",I!F180),"null")</f>
        <v/>
      </c>
      <c r="G196" s="218">
        <f>IFERROR(IF($A196="-","null",I!G180),"null")</f>
        <v/>
      </c>
      <c r="H196" s="218">
        <f>IFERROR(IF($A196="-","null",I!H180),"null")</f>
        <v/>
      </c>
      <c r="I196" s="218">
        <f>IFERROR(IF($A196="-","null",I!I180),"null")</f>
        <v/>
      </c>
      <c r="J196" s="218">
        <f>IFERROR(IF($A196="-","null",I!J180),"null")</f>
        <v/>
      </c>
      <c r="K196" s="218">
        <f>IFERROR(IF($A196="-","null",I!K180),"null")</f>
        <v/>
      </c>
      <c r="L196" s="218">
        <f>IFERROR(IF($A196="-","null",I!L180),"null")</f>
        <v/>
      </c>
      <c r="M196" s="218">
        <f>IFERROR(IF($A196="-","null",I!M180),"null")</f>
        <v/>
      </c>
      <c r="N196" s="211" t="n"/>
      <c r="O196" s="219" t="inlineStr">
        <is>
          <t>54.04</t>
        </is>
      </c>
      <c r="P196" s="502">
        <f>SUMIFS(B:B,$A:$A,$O196)</f>
        <v/>
      </c>
      <c r="Q196" s="502">
        <f>SUMIFS(C:C,$A:$A,$O196)</f>
        <v/>
      </c>
      <c r="R196" s="502">
        <f>SUMIFS(D:D,$A:$A,$O196)</f>
        <v/>
      </c>
      <c r="S196" s="502">
        <f>SUMIFS(E:E,$A:$A,$O196)</f>
        <v/>
      </c>
      <c r="T196" s="502">
        <f>SUMIFS(F:F,$A:$A,$O196)</f>
        <v/>
      </c>
      <c r="U196" s="502">
        <f>SUMIFS(G:G,$A:$A,$O196)</f>
        <v/>
      </c>
      <c r="V196" s="503">
        <f>SUMIFS(H:H,$A:$A,$O196)</f>
        <v/>
      </c>
      <c r="W196" s="502">
        <f>SUMIFS(I:I,$A:$A,$O196)</f>
        <v/>
      </c>
      <c r="X196" s="503">
        <f>SUMIFS(J:J,$A:$A,$O196)</f>
        <v/>
      </c>
      <c r="Y196" s="502">
        <f>SUMIFS(K:K,$A:$A,$O196)</f>
        <v/>
      </c>
      <c r="Z196" s="502">
        <f>SUMIFS(L:L,$A:$A,$O196)</f>
        <v/>
      </c>
      <c r="AA196" s="502">
        <f>SUMIFS(M:M,$A:$A,$O196)</f>
        <v/>
      </c>
    </row>
    <row r="197">
      <c r="A197" s="218">
        <f>IFERROR((IF(((IFERROR((FIND(".",I!A181)),0))&gt;1),(MID(I!A181,((FIND(".",I!A181))-2),5)),(MID(I!A181,((FIND(" - ",I!A181))-2),2)))),"-")</f>
        <v/>
      </c>
      <c r="B197" s="218">
        <f>IFERROR(IF($A197="-","null",I!B181),"null")</f>
        <v/>
      </c>
      <c r="C197" s="218">
        <f>IFERROR(IF($A197="-","null",I!C181),"null")</f>
        <v/>
      </c>
      <c r="D197" s="218">
        <f>IFERROR(IF($A197="-","null",I!D181),"null")</f>
        <v/>
      </c>
      <c r="E197" s="218">
        <f>IFERROR(IF($A197="-","null",I!E181),"null")</f>
        <v/>
      </c>
      <c r="F197" s="218">
        <f>IFERROR(IF($A197="-","null",I!F181),"null")</f>
        <v/>
      </c>
      <c r="G197" s="218">
        <f>IFERROR(IF($A197="-","null",I!G181),"null")</f>
        <v/>
      </c>
      <c r="H197" s="218">
        <f>IFERROR(IF($A197="-","null",I!H181),"null")</f>
        <v/>
      </c>
      <c r="I197" s="218">
        <f>IFERROR(IF($A197="-","null",I!I181),"null")</f>
        <v/>
      </c>
      <c r="J197" s="218">
        <f>IFERROR(IF($A197="-","null",I!J181),"null")</f>
        <v/>
      </c>
      <c r="K197" s="218">
        <f>IFERROR(IF($A197="-","null",I!K181),"null")</f>
        <v/>
      </c>
      <c r="L197" s="218">
        <f>IFERROR(IF($A197="-","null",I!L181),"null")</f>
        <v/>
      </c>
      <c r="M197" s="218">
        <f>IFERROR(IF($A197="-","null",I!M181),"null")</f>
        <v/>
      </c>
      <c r="N197" s="211" t="n"/>
      <c r="O197" s="220" t="inlineStr">
        <is>
          <t>54.05</t>
        </is>
      </c>
      <c r="P197" s="502">
        <f>SUMIFS(B:B,$A:$A,$O197)</f>
        <v/>
      </c>
      <c r="Q197" s="502">
        <f>SUMIFS(C:C,$A:$A,$O197)</f>
        <v/>
      </c>
      <c r="R197" s="502">
        <f>SUMIFS(D:D,$A:$A,$O197)</f>
        <v/>
      </c>
      <c r="S197" s="502">
        <f>SUMIFS(E:E,$A:$A,$O197)</f>
        <v/>
      </c>
      <c r="T197" s="502">
        <f>SUMIFS(F:F,$A:$A,$O197)</f>
        <v/>
      </c>
      <c r="U197" s="502">
        <f>SUMIFS(G:G,$A:$A,$O197)</f>
        <v/>
      </c>
      <c r="V197" s="503">
        <f>SUMIFS(H:H,$A:$A,$O197)</f>
        <v/>
      </c>
      <c r="W197" s="502">
        <f>SUMIFS(I:I,$A:$A,$O197)</f>
        <v/>
      </c>
      <c r="X197" s="503">
        <f>SUMIFS(J:J,$A:$A,$O197)</f>
        <v/>
      </c>
      <c r="Y197" s="502">
        <f>SUMIFS(K:K,$A:$A,$O197)</f>
        <v/>
      </c>
      <c r="Z197" s="502">
        <f>SUMIFS(L:L,$A:$A,$O197)</f>
        <v/>
      </c>
      <c r="AA197" s="502">
        <f>SUMIFS(M:M,$A:$A,$O197)</f>
        <v/>
      </c>
    </row>
    <row r="198">
      <c r="A198" s="218">
        <f>IFERROR((IF(((IFERROR((FIND(".",I!A182)),0))&gt;1),(MID(I!A182,((FIND(".",I!A182))-2),5)),(MID(I!A182,((FIND(" - ",I!A182))-2),2)))),"-")</f>
        <v/>
      </c>
      <c r="B198" s="218">
        <f>IFERROR(IF($A198="-","null",I!B182),"null")</f>
        <v/>
      </c>
      <c r="C198" s="218">
        <f>IFERROR(IF($A198="-","null",I!C182),"null")</f>
        <v/>
      </c>
      <c r="D198" s="218">
        <f>IFERROR(IF($A198="-","null",I!D182),"null")</f>
        <v/>
      </c>
      <c r="E198" s="218">
        <f>IFERROR(IF($A198="-","null",I!E182),"null")</f>
        <v/>
      </c>
      <c r="F198" s="218">
        <f>IFERROR(IF($A198="-","null",I!F182),"null")</f>
        <v/>
      </c>
      <c r="G198" s="218">
        <f>IFERROR(IF($A198="-","null",I!G182),"null")</f>
        <v/>
      </c>
      <c r="H198" s="218">
        <f>IFERROR(IF($A198="-","null",I!H182),"null")</f>
        <v/>
      </c>
      <c r="I198" s="218">
        <f>IFERROR(IF($A198="-","null",I!I182),"null")</f>
        <v/>
      </c>
      <c r="J198" s="218">
        <f>IFERROR(IF($A198="-","null",I!J182),"null")</f>
        <v/>
      </c>
      <c r="K198" s="218">
        <f>IFERROR(IF($A198="-","null",I!K182),"null")</f>
        <v/>
      </c>
      <c r="L198" s="218">
        <f>IFERROR(IF($A198="-","null",I!L182),"null")</f>
        <v/>
      </c>
      <c r="M198" s="218">
        <f>IFERROR(IF($A198="-","null",I!M182),"null")</f>
        <v/>
      </c>
      <c r="N198" s="211" t="n"/>
      <c r="O198" s="219" t="inlineStr">
        <is>
          <t>55.01</t>
        </is>
      </c>
      <c r="P198" s="502">
        <f>SUMIFS(B:B,$A:$A,$O198)</f>
        <v/>
      </c>
      <c r="Q198" s="502">
        <f>SUMIFS(C:C,$A:$A,$O198)</f>
        <v/>
      </c>
      <c r="R198" s="502">
        <f>SUMIFS(D:D,$A:$A,$O198)</f>
        <v/>
      </c>
      <c r="S198" s="502">
        <f>SUMIFS(E:E,$A:$A,$O198)</f>
        <v/>
      </c>
      <c r="T198" s="502">
        <f>SUMIFS(F:F,$A:$A,$O198)</f>
        <v/>
      </c>
      <c r="U198" s="502">
        <f>SUMIFS(G:G,$A:$A,$O198)</f>
        <v/>
      </c>
      <c r="V198" s="503">
        <f>SUMIFS(H:H,$A:$A,$O198)</f>
        <v/>
      </c>
      <c r="W198" s="502">
        <f>SUMIFS(I:I,$A:$A,$O198)</f>
        <v/>
      </c>
      <c r="X198" s="503">
        <f>SUMIFS(J:J,$A:$A,$O198)</f>
        <v/>
      </c>
      <c r="Y198" s="502">
        <f>SUMIFS(K:K,$A:$A,$O198)</f>
        <v/>
      </c>
      <c r="Z198" s="502">
        <f>SUMIFS(L:L,$A:$A,$O198)</f>
        <v/>
      </c>
      <c r="AA198" s="502">
        <f>SUMIFS(M:M,$A:$A,$O198)</f>
        <v/>
      </c>
    </row>
    <row r="199">
      <c r="A199" s="218">
        <f>IFERROR((IF(((IFERROR((FIND(".",I!A183)),0))&gt;1),(MID(I!A183,((FIND(".",I!A183))-2),5)),(MID(I!A183,((FIND(" - ",I!A183))-2),2)))),"-")</f>
        <v/>
      </c>
      <c r="B199" s="218">
        <f>IFERROR(IF($A199="-","null",I!B183),"null")</f>
        <v/>
      </c>
      <c r="C199" s="218">
        <f>IFERROR(IF($A199="-","null",I!C183),"null")</f>
        <v/>
      </c>
      <c r="D199" s="218">
        <f>IFERROR(IF($A199="-","null",I!D183),"null")</f>
        <v/>
      </c>
      <c r="E199" s="218">
        <f>IFERROR(IF($A199="-","null",I!E183),"null")</f>
        <v/>
      </c>
      <c r="F199" s="218">
        <f>IFERROR(IF($A199="-","null",I!F183),"null")</f>
        <v/>
      </c>
      <c r="G199" s="218">
        <f>IFERROR(IF($A199="-","null",I!G183),"null")</f>
        <v/>
      </c>
      <c r="H199" s="218">
        <f>IFERROR(IF($A199="-","null",I!H183),"null")</f>
        <v/>
      </c>
      <c r="I199" s="218">
        <f>IFERROR(IF($A199="-","null",I!I183),"null")</f>
        <v/>
      </c>
      <c r="J199" s="218">
        <f>IFERROR(IF($A199="-","null",I!J183),"null")</f>
        <v/>
      </c>
      <c r="K199" s="218">
        <f>IFERROR(IF($A199="-","null",I!K183),"null")</f>
        <v/>
      </c>
      <c r="L199" s="218">
        <f>IFERROR(IF($A199="-","null",I!L183),"null")</f>
        <v/>
      </c>
      <c r="M199" s="218">
        <f>IFERROR(IF($A199="-","null",I!M183),"null")</f>
        <v/>
      </c>
      <c r="N199" s="211" t="n"/>
      <c r="O199" s="220" t="inlineStr">
        <is>
          <t>55.02</t>
        </is>
      </c>
      <c r="P199" s="502">
        <f>SUMIFS(B:B,$A:$A,$O199)</f>
        <v/>
      </c>
      <c r="Q199" s="502">
        <f>SUMIFS(C:C,$A:$A,$O199)</f>
        <v/>
      </c>
      <c r="R199" s="502">
        <f>SUMIFS(D:D,$A:$A,$O199)</f>
        <v/>
      </c>
      <c r="S199" s="502">
        <f>SUMIFS(E:E,$A:$A,$O199)</f>
        <v/>
      </c>
      <c r="T199" s="502">
        <f>SUMIFS(F:F,$A:$A,$O199)</f>
        <v/>
      </c>
      <c r="U199" s="502">
        <f>SUMIFS(G:G,$A:$A,$O199)</f>
        <v/>
      </c>
      <c r="V199" s="503">
        <f>SUMIFS(H:H,$A:$A,$O199)</f>
        <v/>
      </c>
      <c r="W199" s="502">
        <f>SUMIFS(I:I,$A:$A,$O199)</f>
        <v/>
      </c>
      <c r="X199" s="503">
        <f>SUMIFS(J:J,$A:$A,$O199)</f>
        <v/>
      </c>
      <c r="Y199" s="502">
        <f>SUMIFS(K:K,$A:$A,$O199)</f>
        <v/>
      </c>
      <c r="Z199" s="502">
        <f>SUMIFS(L:L,$A:$A,$O199)</f>
        <v/>
      </c>
      <c r="AA199" s="502">
        <f>SUMIFS(M:M,$A:$A,$O199)</f>
        <v/>
      </c>
    </row>
    <row r="200">
      <c r="A200" s="218" t="n"/>
      <c r="B200" s="218" t="n"/>
      <c r="C200" s="218" t="n"/>
      <c r="D200" s="218" t="n"/>
      <c r="E200" s="218" t="n"/>
      <c r="F200" s="218" t="n"/>
      <c r="G200" s="218" t="n"/>
      <c r="H200" s="218" t="n"/>
      <c r="I200" s="218" t="n"/>
      <c r="J200" s="218" t="n"/>
      <c r="K200" s="218" t="n"/>
      <c r="L200" s="218" t="n"/>
      <c r="M200" s="218" t="n"/>
      <c r="X200" s="504" t="n"/>
    </row>
    <row r="201">
      <c r="A201" s="218" t="n"/>
      <c r="B201" s="218" t="n"/>
      <c r="C201" s="218" t="n"/>
      <c r="D201" s="218" t="n"/>
      <c r="E201" s="218" t="n"/>
      <c r="F201" s="218" t="n"/>
      <c r="G201" s="218" t="n"/>
      <c r="H201" s="218" t="n"/>
      <c r="I201" s="218" t="n"/>
      <c r="J201" s="218" t="n"/>
      <c r="K201" s="218" t="n"/>
      <c r="L201" s="218" t="n"/>
      <c r="M201" s="218" t="n"/>
    </row>
    <row r="202">
      <c r="A202" s="218" t="n"/>
      <c r="B202" s="218" t="n"/>
      <c r="C202" s="218" t="n"/>
      <c r="D202" s="218" t="n"/>
      <c r="E202" s="218" t="n"/>
      <c r="F202" s="218" t="n"/>
      <c r="G202" s="218" t="n"/>
      <c r="H202" s="218" t="n"/>
      <c r="I202" s="218" t="n"/>
      <c r="J202" s="218" t="n"/>
      <c r="K202" s="218" t="n"/>
      <c r="L202" s="218" t="n"/>
      <c r="M202" s="218" t="n"/>
      <c r="P202" s="505" t="n"/>
      <c r="Q202" s="505" t="n"/>
      <c r="R202" s="505" t="n"/>
      <c r="S202" s="505" t="n"/>
      <c r="T202" s="505" t="n"/>
      <c r="U202" s="505" t="n"/>
      <c r="V202" s="504" t="n"/>
      <c r="W202" s="505" t="n"/>
      <c r="X202" s="504" t="n"/>
    </row>
    <row r="203">
      <c r="A203" s="218" t="n"/>
      <c r="B203" s="218" t="n"/>
      <c r="C203" s="218" t="n"/>
      <c r="D203" s="218" t="n"/>
      <c r="E203" s="218" t="n"/>
      <c r="F203" s="218" t="n"/>
      <c r="G203" s="218" t="n"/>
      <c r="H203" s="218" t="n"/>
      <c r="I203" s="218" t="n"/>
      <c r="J203" s="218" t="n"/>
      <c r="K203" s="218" t="n"/>
      <c r="L203" s="218" t="n"/>
      <c r="M203" s="218" t="n"/>
    </row>
    <row r="204">
      <c r="A204" s="218" t="n"/>
      <c r="B204" s="218" t="n"/>
      <c r="C204" s="218" t="n"/>
      <c r="D204" s="218" t="n"/>
      <c r="E204" s="218" t="n"/>
      <c r="F204" s="218" t="n"/>
      <c r="G204" s="218" t="n"/>
      <c r="H204" s="218" t="n"/>
      <c r="I204" s="218" t="n"/>
      <c r="J204" s="218" t="n"/>
      <c r="K204" s="218" t="n"/>
      <c r="L204" s="218" t="n"/>
      <c r="M204" s="218" t="n"/>
    </row>
    <row r="205">
      <c r="A205" s="218" t="n"/>
      <c r="B205" s="218" t="n"/>
      <c r="C205" s="218" t="n"/>
      <c r="D205" s="218" t="n"/>
      <c r="E205" s="218" t="n"/>
      <c r="F205" s="218" t="n"/>
      <c r="G205" s="218" t="n"/>
      <c r="H205" s="218" t="n"/>
      <c r="I205" s="218" t="n"/>
      <c r="J205" s="218" t="n"/>
      <c r="K205" s="218" t="n"/>
      <c r="L205" s="218" t="n"/>
      <c r="M205" s="218" t="n"/>
    </row>
    <row r="206">
      <c r="A206" s="218" t="n"/>
      <c r="B206" s="218" t="n"/>
      <c r="C206" s="218" t="n"/>
      <c r="D206" s="218" t="n"/>
      <c r="E206" s="218" t="n"/>
      <c r="F206" s="218" t="n"/>
      <c r="G206" s="218" t="n"/>
      <c r="H206" s="218" t="n"/>
      <c r="I206" s="218" t="n"/>
      <c r="J206" s="218" t="n"/>
      <c r="K206" s="218" t="n"/>
      <c r="L206" s="218" t="n"/>
      <c r="M206" s="218" t="n"/>
    </row>
    <row r="207">
      <c r="A207" s="218" t="n"/>
      <c r="B207" s="218" t="n"/>
      <c r="C207" s="218" t="n"/>
      <c r="D207" s="218" t="n"/>
      <c r="E207" s="218" t="n"/>
      <c r="F207" s="218" t="n"/>
      <c r="G207" s="218" t="n"/>
      <c r="H207" s="218" t="n"/>
      <c r="I207" s="218" t="n"/>
      <c r="J207" s="218" t="n"/>
      <c r="K207" s="218" t="n"/>
      <c r="L207" s="218" t="n"/>
      <c r="M207" s="218" t="n"/>
    </row>
    <row r="208">
      <c r="A208" s="218" t="n"/>
      <c r="B208" s="218" t="n"/>
      <c r="C208" s="218" t="n"/>
      <c r="D208" s="218" t="n"/>
      <c r="E208" s="218" t="n"/>
      <c r="F208" s="218" t="n"/>
      <c r="G208" s="218" t="n"/>
      <c r="H208" s="218" t="n"/>
      <c r="I208" s="218" t="n"/>
      <c r="J208" s="218" t="n"/>
      <c r="K208" s="218" t="n"/>
      <c r="L208" s="218" t="n"/>
      <c r="M208" s="218" t="n"/>
    </row>
    <row r="209">
      <c r="A209" s="218" t="n"/>
      <c r="B209" s="218" t="n"/>
      <c r="C209" s="218" t="n"/>
      <c r="D209" s="218" t="n"/>
      <c r="E209" s="218" t="n"/>
      <c r="F209" s="218" t="n"/>
      <c r="G209" s="218" t="n"/>
      <c r="H209" s="218" t="n"/>
      <c r="I209" s="218" t="n"/>
      <c r="J209" s="218" t="n"/>
      <c r="K209" s="218" t="n"/>
      <c r="L209" s="218" t="n"/>
      <c r="M209" s="218" t="n"/>
    </row>
    <row r="210">
      <c r="A210" s="218" t="n"/>
      <c r="B210" s="218" t="n"/>
      <c r="C210" s="218" t="n"/>
      <c r="D210" s="218" t="n"/>
      <c r="E210" s="218" t="n"/>
      <c r="F210" s="218" t="n"/>
      <c r="G210" s="218" t="n"/>
      <c r="H210" s="218" t="n"/>
      <c r="I210" s="218" t="n"/>
      <c r="J210" s="218" t="n"/>
      <c r="K210" s="218" t="n"/>
      <c r="L210" s="218" t="n"/>
      <c r="M210" s="218" t="n"/>
    </row>
    <row r="211">
      <c r="A211" s="218" t="n"/>
      <c r="B211" s="218" t="n"/>
      <c r="C211" s="218" t="n"/>
      <c r="D211" s="218" t="n"/>
      <c r="E211" s="218" t="n"/>
      <c r="F211" s="218" t="n"/>
      <c r="G211" s="218" t="n"/>
      <c r="H211" s="218" t="n"/>
      <c r="I211" s="218" t="n"/>
      <c r="J211" s="218" t="n"/>
      <c r="K211" s="218" t="n"/>
      <c r="L211" s="218" t="n"/>
      <c r="M211" s="218" t="n"/>
    </row>
    <row r="212">
      <c r="A212" s="218" t="n"/>
      <c r="B212" s="218" t="n"/>
      <c r="C212" s="218" t="n"/>
      <c r="D212" s="218" t="n"/>
      <c r="E212" s="218" t="n"/>
      <c r="F212" s="218" t="n"/>
      <c r="G212" s="218" t="n"/>
      <c r="H212" s="218" t="n"/>
      <c r="I212" s="218" t="n"/>
      <c r="J212" s="218" t="n"/>
      <c r="K212" s="218" t="n"/>
      <c r="L212" s="218" t="n"/>
      <c r="M212" s="218" t="n"/>
    </row>
    <row r="213">
      <c r="A213" s="218" t="n"/>
      <c r="B213" s="218" t="n"/>
      <c r="C213" s="218" t="n"/>
      <c r="D213" s="218" t="n"/>
      <c r="E213" s="218" t="n"/>
      <c r="F213" s="218" t="n"/>
      <c r="G213" s="218" t="n"/>
      <c r="H213" s="218" t="n"/>
      <c r="I213" s="218" t="n"/>
      <c r="J213" s="218" t="n"/>
      <c r="K213" s="218" t="n"/>
      <c r="L213" s="218" t="n"/>
      <c r="M213" s="218" t="n"/>
    </row>
    <row r="214">
      <c r="A214" s="218" t="n"/>
      <c r="B214" s="218" t="n"/>
      <c r="C214" s="218" t="n"/>
      <c r="D214" s="218" t="n"/>
      <c r="E214" s="218" t="n"/>
      <c r="F214" s="218" t="n"/>
      <c r="G214" s="218" t="n"/>
      <c r="H214" s="218" t="n"/>
      <c r="I214" s="218" t="n"/>
      <c r="J214" s="218" t="n"/>
      <c r="K214" s="218" t="n"/>
      <c r="L214" s="218" t="n"/>
      <c r="M214" s="218" t="n"/>
    </row>
    <row r="215">
      <c r="A215" s="218" t="n"/>
      <c r="B215" s="218" t="n"/>
      <c r="C215" s="218" t="n"/>
      <c r="D215" s="218" t="n"/>
      <c r="E215" s="218" t="n"/>
      <c r="F215" s="218" t="n"/>
      <c r="G215" s="218" t="n"/>
      <c r="H215" s="218" t="n"/>
      <c r="I215" s="218" t="n"/>
      <c r="J215" s="218" t="n"/>
      <c r="K215" s="218" t="n"/>
      <c r="L215" s="218" t="n"/>
      <c r="M215" s="218" t="n"/>
    </row>
    <row r="216">
      <c r="A216" s="218" t="n"/>
      <c r="B216" s="218" t="n"/>
      <c r="C216" s="218" t="n"/>
      <c r="D216" s="218" t="n"/>
      <c r="E216" s="218" t="n"/>
      <c r="F216" s="218" t="n"/>
      <c r="G216" s="218" t="n"/>
      <c r="H216" s="218" t="n"/>
      <c r="I216" s="218" t="n"/>
      <c r="J216" s="218" t="n"/>
      <c r="K216" s="218" t="n"/>
      <c r="L216" s="218" t="n"/>
      <c r="M216" s="218" t="n"/>
    </row>
    <row r="217">
      <c r="A217" s="218" t="n"/>
      <c r="B217" s="218" t="n"/>
      <c r="C217" s="218" t="n"/>
      <c r="D217" s="218" t="n"/>
      <c r="E217" s="218" t="n"/>
      <c r="F217" s="218" t="n"/>
      <c r="G217" s="218" t="n"/>
      <c r="H217" s="218" t="n"/>
      <c r="I217" s="218" t="n"/>
      <c r="J217" s="218" t="n"/>
      <c r="K217" s="218" t="n"/>
      <c r="L217" s="218" t="n"/>
      <c r="M217" s="218" t="n"/>
    </row>
    <row r="218">
      <c r="A218" s="218" t="n"/>
      <c r="B218" s="218" t="n"/>
      <c r="C218" s="218" t="n"/>
      <c r="D218" s="218" t="n"/>
      <c r="E218" s="218" t="n"/>
      <c r="F218" s="218" t="n"/>
      <c r="G218" s="218" t="n"/>
      <c r="H218" s="218" t="n"/>
      <c r="I218" s="218" t="n"/>
      <c r="J218" s="218" t="n"/>
      <c r="K218" s="218" t="n"/>
      <c r="L218" s="218" t="n"/>
      <c r="M218" s="218" t="n"/>
    </row>
    <row r="219">
      <c r="A219" s="218" t="n"/>
      <c r="B219" s="218" t="n"/>
      <c r="C219" s="218" t="n"/>
      <c r="D219" s="218" t="n"/>
      <c r="E219" s="218" t="n"/>
      <c r="F219" s="218" t="n"/>
      <c r="G219" s="218" t="n"/>
      <c r="H219" s="218" t="n"/>
      <c r="I219" s="218" t="n"/>
      <c r="J219" s="218" t="n"/>
      <c r="K219" s="218" t="n"/>
      <c r="L219" s="218" t="n"/>
      <c r="M219" s="218" t="n"/>
    </row>
    <row r="220">
      <c r="A220" s="218" t="n"/>
      <c r="B220" s="218" t="n"/>
      <c r="C220" s="218" t="n"/>
      <c r="D220" s="218" t="n"/>
      <c r="E220" s="218" t="n"/>
      <c r="F220" s="218" t="n"/>
      <c r="G220" s="218" t="n"/>
      <c r="H220" s="218" t="n"/>
      <c r="I220" s="218" t="n"/>
      <c r="J220" s="218" t="n"/>
      <c r="K220" s="218" t="n"/>
      <c r="L220" s="218" t="n"/>
      <c r="M220" s="218" t="n"/>
    </row>
    <row r="221">
      <c r="A221" s="218" t="n"/>
      <c r="B221" s="218" t="n"/>
      <c r="C221" s="218" t="n"/>
      <c r="D221" s="218" t="n"/>
      <c r="E221" s="218" t="n"/>
      <c r="F221" s="218" t="n"/>
      <c r="G221" s="218" t="n"/>
      <c r="H221" s="218" t="n"/>
      <c r="I221" s="218" t="n"/>
      <c r="J221" s="218" t="n"/>
      <c r="K221" s="218" t="n"/>
      <c r="L221" s="218" t="n"/>
      <c r="M221" s="218" t="n"/>
    </row>
    <row r="222">
      <c r="A222" s="218" t="n"/>
      <c r="B222" s="218" t="n"/>
      <c r="C222" s="218" t="n"/>
      <c r="D222" s="218" t="n"/>
      <c r="E222" s="218" t="n"/>
      <c r="F222" s="218" t="n"/>
      <c r="G222" s="218" t="n"/>
      <c r="H222" s="218" t="n"/>
      <c r="I222" s="218" t="n"/>
      <c r="J222" s="218" t="n"/>
      <c r="K222" s="218" t="n"/>
      <c r="L222" s="218" t="n"/>
      <c r="M222" s="218" t="n"/>
    </row>
    <row r="223">
      <c r="A223" s="218" t="n"/>
      <c r="B223" s="218" t="n"/>
      <c r="C223" s="218" t="n"/>
      <c r="D223" s="218" t="n"/>
      <c r="E223" s="218" t="n"/>
      <c r="F223" s="218" t="n"/>
      <c r="G223" s="218" t="n"/>
      <c r="H223" s="218" t="n"/>
      <c r="I223" s="218" t="n"/>
      <c r="J223" s="218" t="n"/>
      <c r="K223" s="218" t="n"/>
      <c r="L223" s="218" t="n"/>
      <c r="M223" s="218" t="n"/>
    </row>
    <row r="224">
      <c r="A224" s="218" t="n"/>
      <c r="B224" s="218" t="n"/>
      <c r="C224" s="218" t="n"/>
      <c r="D224" s="218" t="n"/>
      <c r="E224" s="218" t="n"/>
      <c r="F224" s="218" t="n"/>
      <c r="G224" s="218" t="n"/>
      <c r="H224" s="218" t="n"/>
      <c r="I224" s="218" t="n"/>
      <c r="J224" s="218" t="n"/>
      <c r="K224" s="218" t="n"/>
      <c r="L224" s="218" t="n"/>
      <c r="M224" s="218" t="n"/>
    </row>
    <row r="225">
      <c r="A225" s="218" t="n"/>
      <c r="B225" s="218" t="n"/>
      <c r="C225" s="218" t="n"/>
      <c r="D225" s="218" t="n"/>
      <c r="E225" s="218" t="n"/>
      <c r="F225" s="218" t="n"/>
      <c r="G225" s="218" t="n"/>
      <c r="H225" s="218" t="n"/>
      <c r="I225" s="218" t="n"/>
      <c r="J225" s="218" t="n"/>
      <c r="K225" s="218" t="n"/>
      <c r="L225" s="218" t="n"/>
      <c r="M225" s="218" t="n"/>
    </row>
    <row r="226">
      <c r="A226" s="218" t="n"/>
      <c r="B226" s="218" t="n"/>
      <c r="C226" s="218" t="n"/>
      <c r="D226" s="218" t="n"/>
      <c r="E226" s="218" t="n"/>
      <c r="F226" s="218" t="n"/>
      <c r="G226" s="218" t="n"/>
      <c r="H226" s="218" t="n"/>
      <c r="I226" s="218" t="n"/>
      <c r="J226" s="218" t="n"/>
      <c r="K226" s="218" t="n"/>
      <c r="L226" s="218" t="n"/>
      <c r="M226" s="218" t="n"/>
    </row>
    <row r="227">
      <c r="A227" s="218" t="n"/>
      <c r="B227" s="218" t="n"/>
      <c r="C227" s="218" t="n"/>
      <c r="D227" s="218" t="n"/>
      <c r="E227" s="218" t="n"/>
      <c r="F227" s="218" t="n"/>
      <c r="G227" s="218" t="n"/>
      <c r="H227" s="218" t="n"/>
      <c r="I227" s="218" t="n"/>
      <c r="J227" s="218" t="n"/>
      <c r="K227" s="218" t="n"/>
      <c r="L227" s="218" t="n"/>
      <c r="M227" s="218" t="n"/>
    </row>
    <row r="228">
      <c r="A228" s="218" t="n"/>
      <c r="B228" s="218" t="n"/>
      <c r="C228" s="218" t="n"/>
      <c r="D228" s="218" t="n"/>
      <c r="E228" s="218" t="n"/>
      <c r="F228" s="218" t="n"/>
      <c r="G228" s="218" t="n"/>
      <c r="H228" s="218" t="n"/>
      <c r="I228" s="218" t="n"/>
      <c r="J228" s="218" t="n"/>
      <c r="K228" s="218" t="n"/>
      <c r="L228" s="218" t="n"/>
      <c r="M228" s="218" t="n"/>
    </row>
    <row r="229">
      <c r="A229" s="218" t="n"/>
      <c r="B229" s="218" t="n"/>
      <c r="C229" s="218" t="n"/>
      <c r="D229" s="218" t="n"/>
      <c r="E229" s="218" t="n"/>
      <c r="F229" s="218" t="n"/>
      <c r="G229" s="218" t="n"/>
      <c r="H229" s="218" t="n"/>
      <c r="I229" s="218" t="n"/>
      <c r="J229" s="218" t="n"/>
      <c r="K229" s="218" t="n"/>
      <c r="L229" s="218" t="n"/>
      <c r="M229" s="218" t="n"/>
    </row>
    <row r="230">
      <c r="A230" s="218" t="n"/>
      <c r="B230" s="218" t="n"/>
      <c r="C230" s="218" t="n"/>
      <c r="D230" s="218" t="n"/>
      <c r="E230" s="218" t="n"/>
      <c r="F230" s="218" t="n"/>
      <c r="G230" s="218" t="n"/>
      <c r="H230" s="218" t="n"/>
      <c r="I230" s="218" t="n"/>
      <c r="J230" s="218" t="n"/>
      <c r="K230" s="218" t="n"/>
      <c r="L230" s="218" t="n"/>
      <c r="M230" s="218" t="n"/>
    </row>
    <row r="231">
      <c r="A231" s="218" t="n"/>
      <c r="B231" s="218" t="n"/>
      <c r="C231" s="218" t="n"/>
      <c r="D231" s="218" t="n"/>
      <c r="E231" s="218" t="n"/>
      <c r="F231" s="218" t="n"/>
      <c r="G231" s="218" t="n"/>
      <c r="H231" s="218" t="n"/>
      <c r="I231" s="218" t="n"/>
      <c r="J231" s="218" t="n"/>
      <c r="K231" s="218" t="n"/>
      <c r="L231" s="218" t="n"/>
      <c r="M231" s="218" t="n"/>
    </row>
    <row r="232">
      <c r="A232" s="218" t="n"/>
      <c r="B232" s="218" t="n"/>
      <c r="C232" s="218" t="n"/>
      <c r="D232" s="218" t="n"/>
      <c r="E232" s="218" t="n"/>
      <c r="F232" s="218" t="n"/>
      <c r="G232" s="218" t="n"/>
      <c r="H232" s="218" t="n"/>
      <c r="I232" s="218" t="n"/>
      <c r="J232" s="218" t="n"/>
      <c r="K232" s="218" t="n"/>
      <c r="L232" s="218" t="n"/>
      <c r="M232" s="218" t="n"/>
    </row>
    <row r="233">
      <c r="A233" s="218" t="n"/>
      <c r="B233" s="218" t="n"/>
      <c r="C233" s="218" t="n"/>
      <c r="D233" s="218" t="n"/>
      <c r="E233" s="218" t="n"/>
      <c r="F233" s="218" t="n"/>
      <c r="G233" s="218" t="n"/>
      <c r="H233" s="218" t="n"/>
      <c r="I233" s="218" t="n"/>
      <c r="J233" s="218" t="n"/>
      <c r="K233" s="218" t="n"/>
      <c r="L233" s="218" t="n"/>
      <c r="M233" s="218" t="n"/>
    </row>
    <row r="234">
      <c r="A234" s="218" t="n"/>
      <c r="B234" s="218" t="n"/>
      <c r="C234" s="218" t="n"/>
      <c r="D234" s="218" t="n"/>
      <c r="E234" s="218" t="n"/>
      <c r="F234" s="218" t="n"/>
      <c r="G234" s="218" t="n"/>
      <c r="H234" s="218" t="n"/>
      <c r="I234" s="218" t="n"/>
      <c r="J234" s="218" t="n"/>
      <c r="K234" s="218" t="n"/>
      <c r="L234" s="218" t="n"/>
      <c r="M234" s="218" t="n"/>
    </row>
    <row r="235">
      <c r="A235" s="218" t="n"/>
      <c r="B235" s="218" t="n"/>
      <c r="C235" s="218" t="n"/>
      <c r="D235" s="218" t="n"/>
      <c r="E235" s="218" t="n"/>
      <c r="F235" s="218" t="n"/>
      <c r="G235" s="218" t="n"/>
      <c r="H235" s="218" t="n"/>
      <c r="I235" s="218" t="n"/>
      <c r="J235" s="218" t="n"/>
      <c r="K235" s="218" t="n"/>
      <c r="L235" s="218" t="n"/>
      <c r="M235" s="218" t="n"/>
    </row>
    <row r="236">
      <c r="A236" s="218" t="n"/>
      <c r="B236" s="218" t="n"/>
      <c r="C236" s="218" t="n"/>
      <c r="D236" s="218" t="n"/>
      <c r="E236" s="218" t="n"/>
      <c r="F236" s="218" t="n"/>
      <c r="G236" s="218" t="n"/>
      <c r="H236" s="218" t="n"/>
      <c r="I236" s="218" t="n"/>
      <c r="J236" s="218" t="n"/>
      <c r="K236" s="218" t="n"/>
      <c r="L236" s="218" t="n"/>
      <c r="M236" s="218" t="n"/>
    </row>
    <row r="237">
      <c r="A237" s="218" t="n"/>
      <c r="B237" s="218" t="n"/>
      <c r="C237" s="218" t="n"/>
      <c r="D237" s="218" t="n"/>
      <c r="E237" s="218" t="n"/>
      <c r="F237" s="218" t="n"/>
      <c r="G237" s="218" t="n"/>
      <c r="H237" s="218" t="n"/>
      <c r="I237" s="218" t="n"/>
      <c r="J237" s="218" t="n"/>
      <c r="K237" s="218" t="n"/>
      <c r="L237" s="218" t="n"/>
      <c r="M237" s="218" t="n"/>
    </row>
    <row r="238">
      <c r="A238" s="218" t="n"/>
      <c r="B238" s="218" t="n"/>
      <c r="C238" s="218" t="n"/>
      <c r="D238" s="218" t="n"/>
      <c r="E238" s="218" t="n"/>
      <c r="F238" s="218" t="n"/>
      <c r="G238" s="218" t="n"/>
      <c r="H238" s="218" t="n"/>
      <c r="I238" s="218" t="n"/>
      <c r="J238" s="218" t="n"/>
      <c r="K238" s="218" t="n"/>
      <c r="L238" s="218" t="n"/>
      <c r="M238" s="218" t="n"/>
    </row>
    <row r="239">
      <c r="A239" s="218" t="n"/>
      <c r="B239" s="218" t="n"/>
      <c r="C239" s="218" t="n"/>
      <c r="D239" s="218" t="n"/>
      <c r="E239" s="218" t="n"/>
      <c r="F239" s="218" t="n"/>
      <c r="G239" s="218" t="n"/>
      <c r="H239" s="218" t="n"/>
      <c r="I239" s="218" t="n"/>
      <c r="J239" s="218" t="n"/>
      <c r="K239" s="218" t="n"/>
      <c r="L239" s="218" t="n"/>
      <c r="M239" s="218" t="n"/>
    </row>
    <row r="240">
      <c r="A240" s="218" t="n"/>
      <c r="B240" s="218" t="n"/>
      <c r="C240" s="218" t="n"/>
      <c r="D240" s="218" t="n"/>
      <c r="E240" s="218" t="n"/>
      <c r="F240" s="218" t="n"/>
      <c r="G240" s="218" t="n"/>
      <c r="H240" s="218" t="n"/>
      <c r="I240" s="218" t="n"/>
      <c r="J240" s="218" t="n"/>
      <c r="K240" s="218" t="n"/>
      <c r="L240" s="218" t="n"/>
      <c r="M240" s="218" t="n"/>
    </row>
    <row r="241">
      <c r="A241" s="218" t="n"/>
      <c r="B241" s="218" t="n"/>
      <c r="C241" s="218" t="n"/>
      <c r="D241" s="218" t="n"/>
      <c r="E241" s="218" t="n"/>
      <c r="F241" s="218" t="n"/>
      <c r="G241" s="218" t="n"/>
      <c r="H241" s="218" t="n"/>
      <c r="I241" s="218" t="n"/>
      <c r="J241" s="218" t="n"/>
      <c r="K241" s="218" t="n"/>
      <c r="L241" s="218" t="n"/>
      <c r="M241" s="218" t="n"/>
    </row>
    <row r="242">
      <c r="A242" s="218" t="n"/>
      <c r="B242" s="218" t="n"/>
      <c r="C242" s="218" t="n"/>
      <c r="D242" s="218" t="n"/>
      <c r="E242" s="218" t="n"/>
      <c r="F242" s="218" t="n"/>
      <c r="G242" s="218" t="n"/>
      <c r="H242" s="218" t="n"/>
      <c r="I242" s="218" t="n"/>
      <c r="J242" s="218" t="n"/>
      <c r="K242" s="218" t="n"/>
      <c r="L242" s="218" t="n"/>
      <c r="M242" s="218" t="n"/>
    </row>
    <row r="243">
      <c r="A243" s="218" t="n"/>
      <c r="B243" s="218" t="n"/>
      <c r="C243" s="218" t="n"/>
      <c r="D243" s="218" t="n"/>
      <c r="E243" s="218" t="n"/>
      <c r="F243" s="218" t="n"/>
      <c r="G243" s="218" t="n"/>
      <c r="H243" s="218" t="n"/>
      <c r="I243" s="218" t="n"/>
      <c r="J243" s="218" t="n"/>
      <c r="K243" s="218" t="n"/>
      <c r="L243" s="218" t="n"/>
      <c r="M243" s="218" t="n"/>
    </row>
    <row r="244">
      <c r="A244" s="218" t="n"/>
      <c r="B244" s="218" t="n"/>
      <c r="C244" s="218" t="n"/>
      <c r="D244" s="218" t="n"/>
      <c r="E244" s="218" t="n"/>
      <c r="F244" s="218" t="n"/>
      <c r="G244" s="218" t="n"/>
      <c r="H244" s="218" t="n"/>
      <c r="I244" s="218" t="n"/>
      <c r="J244" s="218" t="n"/>
      <c r="K244" s="218" t="n"/>
      <c r="L244" s="218" t="n"/>
      <c r="M244" s="218" t="n"/>
    </row>
    <row r="245">
      <c r="A245" s="218" t="n"/>
      <c r="B245" s="218" t="n"/>
      <c r="C245" s="218" t="n"/>
      <c r="D245" s="218" t="n"/>
      <c r="E245" s="218" t="n"/>
      <c r="F245" s="218" t="n"/>
      <c r="G245" s="218" t="n"/>
      <c r="H245" s="218" t="n"/>
      <c r="I245" s="218" t="n"/>
      <c r="J245" s="218" t="n"/>
      <c r="K245" s="218" t="n"/>
      <c r="L245" s="218" t="n"/>
      <c r="M245" s="218" t="n"/>
    </row>
    <row r="246">
      <c r="A246" s="218" t="n"/>
      <c r="B246" s="218" t="n"/>
      <c r="C246" s="218" t="n"/>
      <c r="D246" s="218" t="n"/>
      <c r="E246" s="218" t="n"/>
      <c r="F246" s="218" t="n"/>
      <c r="G246" s="218" t="n"/>
      <c r="H246" s="218" t="n"/>
      <c r="I246" s="218" t="n"/>
      <c r="J246" s="218" t="n"/>
      <c r="K246" s="218" t="n"/>
      <c r="L246" s="218" t="n"/>
      <c r="M246" s="218" t="n"/>
    </row>
    <row r="247">
      <c r="A247" s="218" t="n"/>
      <c r="B247" s="218" t="n"/>
      <c r="C247" s="218" t="n"/>
      <c r="D247" s="218" t="n"/>
      <c r="E247" s="218" t="n"/>
      <c r="F247" s="218" t="n"/>
      <c r="G247" s="218" t="n"/>
      <c r="H247" s="218" t="n"/>
      <c r="I247" s="218" t="n"/>
      <c r="J247" s="218" t="n"/>
      <c r="K247" s="218" t="n"/>
      <c r="L247" s="218" t="n"/>
      <c r="M247" s="218" t="n"/>
    </row>
    <row r="248">
      <c r="A248" s="218" t="n"/>
      <c r="B248" s="218" t="n"/>
      <c r="C248" s="218" t="n"/>
      <c r="D248" s="218" t="n"/>
      <c r="E248" s="218" t="n"/>
      <c r="F248" s="218" t="n"/>
      <c r="G248" s="218" t="n"/>
      <c r="H248" s="218" t="n"/>
      <c r="I248" s="218" t="n"/>
      <c r="J248" s="218" t="n"/>
      <c r="K248" s="218" t="n"/>
      <c r="L248" s="218" t="n"/>
      <c r="M248" s="218" t="n"/>
    </row>
    <row r="249">
      <c r="A249" s="218" t="n"/>
      <c r="B249" s="218" t="n"/>
      <c r="C249" s="218" t="n"/>
      <c r="D249" s="218" t="n"/>
      <c r="E249" s="218" t="n"/>
      <c r="F249" s="218" t="n"/>
      <c r="G249" s="218" t="n"/>
      <c r="H249" s="218" t="n"/>
      <c r="I249" s="218" t="n"/>
      <c r="J249" s="218" t="n"/>
      <c r="K249" s="218" t="n"/>
      <c r="L249" s="218" t="n"/>
      <c r="M249" s="218" t="n"/>
    </row>
    <row r="250">
      <c r="A250" s="218" t="n"/>
      <c r="B250" s="218" t="n"/>
      <c r="C250" s="218" t="n"/>
      <c r="D250" s="218" t="n"/>
      <c r="E250" s="218" t="n"/>
      <c r="F250" s="218" t="n"/>
      <c r="G250" s="218" t="n"/>
      <c r="H250" s="218" t="n"/>
      <c r="I250" s="218" t="n"/>
      <c r="J250" s="218" t="n"/>
      <c r="K250" s="218" t="n"/>
      <c r="L250" s="218" t="n"/>
      <c r="M250" s="218" t="n"/>
    </row>
    <row r="251">
      <c r="A251" s="218" t="n"/>
      <c r="B251" s="218" t="n"/>
      <c r="C251" s="218" t="n"/>
      <c r="D251" s="218" t="n"/>
      <c r="E251" s="218" t="n"/>
      <c r="F251" s="218" t="n"/>
      <c r="G251" s="218" t="n"/>
      <c r="H251" s="218" t="n"/>
      <c r="I251" s="218" t="n"/>
      <c r="J251" s="218" t="n"/>
      <c r="K251" s="218" t="n"/>
      <c r="L251" s="218" t="n"/>
      <c r="M251" s="218" t="n"/>
    </row>
    <row r="252">
      <c r="A252" s="218" t="n"/>
      <c r="B252" s="218" t="n"/>
      <c r="C252" s="218" t="n"/>
      <c r="D252" s="218" t="n"/>
      <c r="E252" s="218" t="n"/>
      <c r="F252" s="218" t="n"/>
      <c r="G252" s="218" t="n"/>
      <c r="H252" s="218" t="n"/>
      <c r="I252" s="218" t="n"/>
      <c r="J252" s="218" t="n"/>
      <c r="K252" s="218" t="n"/>
      <c r="L252" s="218" t="n"/>
      <c r="M252" s="218" t="n"/>
    </row>
    <row r="253">
      <c r="A253" s="218" t="n"/>
      <c r="B253" s="218" t="n"/>
      <c r="C253" s="218" t="n"/>
      <c r="D253" s="218" t="n"/>
      <c r="E253" s="218" t="n"/>
      <c r="F253" s="218" t="n"/>
      <c r="G253" s="218" t="n"/>
      <c r="H253" s="218" t="n"/>
      <c r="I253" s="218" t="n"/>
      <c r="J253" s="218" t="n"/>
      <c r="K253" s="218" t="n"/>
      <c r="L253" s="218" t="n"/>
      <c r="M253" s="218" t="n"/>
    </row>
    <row r="254">
      <c r="A254" s="218" t="n"/>
      <c r="B254" s="218" t="n"/>
      <c r="C254" s="218" t="n"/>
      <c r="D254" s="218" t="n"/>
      <c r="E254" s="218" t="n"/>
      <c r="F254" s="218" t="n"/>
      <c r="G254" s="218" t="n"/>
      <c r="H254" s="218" t="n"/>
      <c r="I254" s="218" t="n"/>
      <c r="J254" s="218" t="n"/>
      <c r="K254" s="218" t="n"/>
      <c r="L254" s="218" t="n"/>
      <c r="M254" s="218" t="n"/>
    </row>
    <row r="255">
      <c r="A255" s="218" t="n"/>
      <c r="B255" s="218" t="n"/>
      <c r="C255" s="218" t="n"/>
      <c r="D255" s="218" t="n"/>
      <c r="E255" s="218" t="n"/>
      <c r="F255" s="218" t="n"/>
      <c r="G255" s="218" t="n"/>
      <c r="H255" s="218" t="n"/>
      <c r="I255" s="218" t="n"/>
      <c r="J255" s="218" t="n"/>
      <c r="K255" s="218" t="n"/>
      <c r="L255" s="218" t="n"/>
      <c r="M255" s="218" t="n"/>
    </row>
    <row r="256">
      <c r="A256" s="218" t="n"/>
      <c r="B256" s="218" t="n"/>
      <c r="C256" s="218" t="n"/>
      <c r="D256" s="218" t="n"/>
      <c r="E256" s="218" t="n"/>
      <c r="F256" s="218" t="n"/>
      <c r="G256" s="218" t="n"/>
      <c r="H256" s="218" t="n"/>
      <c r="I256" s="218" t="n"/>
      <c r="J256" s="218" t="n"/>
      <c r="K256" s="218" t="n"/>
      <c r="L256" s="218" t="n"/>
      <c r="M256" s="218" t="n"/>
    </row>
    <row r="257">
      <c r="A257" s="218" t="n"/>
      <c r="B257" s="218" t="n"/>
      <c r="C257" s="218" t="n"/>
      <c r="D257" s="218" t="n"/>
      <c r="E257" s="218" t="n"/>
      <c r="F257" s="218" t="n"/>
      <c r="G257" s="218" t="n"/>
      <c r="H257" s="218" t="n"/>
      <c r="I257" s="218" t="n"/>
      <c r="J257" s="218" t="n"/>
      <c r="K257" s="218" t="n"/>
      <c r="L257" s="218" t="n"/>
      <c r="M257" s="218" t="n"/>
    </row>
    <row r="258">
      <c r="A258" s="218" t="n"/>
      <c r="B258" s="218" t="n"/>
      <c r="C258" s="218" t="n"/>
      <c r="D258" s="218" t="n"/>
      <c r="E258" s="218" t="n"/>
      <c r="F258" s="218" t="n"/>
      <c r="G258" s="218" t="n"/>
      <c r="H258" s="218" t="n"/>
      <c r="I258" s="218" t="n"/>
      <c r="J258" s="218" t="n"/>
      <c r="K258" s="218" t="n"/>
      <c r="L258" s="218" t="n"/>
      <c r="M258" s="218" t="n"/>
    </row>
    <row r="259">
      <c r="A259" s="218" t="n"/>
      <c r="B259" s="218" t="n"/>
      <c r="C259" s="218" t="n"/>
      <c r="D259" s="218" t="n"/>
      <c r="E259" s="218" t="n"/>
      <c r="F259" s="218" t="n"/>
      <c r="G259" s="218" t="n"/>
      <c r="H259" s="218" t="n"/>
      <c r="I259" s="218" t="n"/>
      <c r="J259" s="218" t="n"/>
      <c r="K259" s="218" t="n"/>
      <c r="L259" s="218" t="n"/>
      <c r="M259" s="218" t="n"/>
    </row>
    <row r="260">
      <c r="A260" s="218" t="n"/>
      <c r="B260" s="218" t="n"/>
      <c r="C260" s="218" t="n"/>
      <c r="D260" s="218" t="n"/>
      <c r="E260" s="218" t="n"/>
      <c r="F260" s="218" t="n"/>
      <c r="G260" s="218" t="n"/>
      <c r="H260" s="218" t="n"/>
      <c r="I260" s="218" t="n"/>
      <c r="J260" s="218" t="n"/>
      <c r="K260" s="218" t="n"/>
      <c r="L260" s="218" t="n"/>
      <c r="M260" s="218" t="n"/>
    </row>
    <row r="261">
      <c r="A261" s="218" t="n"/>
      <c r="B261" s="218" t="n"/>
      <c r="C261" s="218" t="n"/>
      <c r="D261" s="218" t="n"/>
      <c r="E261" s="218" t="n"/>
      <c r="F261" s="218" t="n"/>
      <c r="G261" s="218" t="n"/>
      <c r="H261" s="218" t="n"/>
      <c r="I261" s="218" t="n"/>
      <c r="J261" s="218" t="n"/>
      <c r="K261" s="218" t="n"/>
      <c r="L261" s="218" t="n"/>
      <c r="M261" s="218" t="n"/>
    </row>
    <row r="262">
      <c r="A262" s="218" t="n"/>
      <c r="B262" s="218" t="n"/>
      <c r="C262" s="218" t="n"/>
      <c r="D262" s="218" t="n"/>
      <c r="E262" s="218" t="n"/>
      <c r="F262" s="218" t="n"/>
      <c r="G262" s="218" t="n"/>
      <c r="H262" s="218" t="n"/>
      <c r="I262" s="218" t="n"/>
      <c r="J262" s="218" t="n"/>
      <c r="K262" s="218" t="n"/>
      <c r="L262" s="218" t="n"/>
      <c r="M262" s="218" t="n"/>
    </row>
    <row r="263">
      <c r="A263" s="218" t="n"/>
      <c r="B263" s="218" t="n"/>
      <c r="C263" s="218" t="n"/>
      <c r="D263" s="218" t="n"/>
      <c r="E263" s="218" t="n"/>
      <c r="F263" s="218" t="n"/>
      <c r="G263" s="218" t="n"/>
      <c r="H263" s="218" t="n"/>
      <c r="I263" s="218" t="n"/>
      <c r="J263" s="218" t="n"/>
      <c r="K263" s="218" t="n"/>
      <c r="L263" s="218" t="n"/>
      <c r="M263" s="218" t="n"/>
    </row>
    <row r="264">
      <c r="A264" s="218" t="n"/>
      <c r="B264" s="218" t="n"/>
      <c r="C264" s="218" t="n"/>
      <c r="D264" s="218" t="n"/>
      <c r="E264" s="218" t="n"/>
      <c r="F264" s="218" t="n"/>
      <c r="G264" s="218" t="n"/>
      <c r="H264" s="218" t="n"/>
      <c r="I264" s="218" t="n"/>
      <c r="J264" s="218" t="n"/>
      <c r="K264" s="218" t="n"/>
      <c r="L264" s="218" t="n"/>
      <c r="M264" s="218" t="n"/>
    </row>
    <row r="265">
      <c r="A265" s="218" t="n"/>
      <c r="B265" s="218" t="n"/>
      <c r="C265" s="218" t="n"/>
      <c r="D265" s="218" t="n"/>
      <c r="E265" s="218" t="n"/>
      <c r="F265" s="218" t="n"/>
      <c r="G265" s="218" t="n"/>
      <c r="H265" s="218" t="n"/>
      <c r="I265" s="218" t="n"/>
      <c r="J265" s="218" t="n"/>
      <c r="K265" s="218" t="n"/>
      <c r="L265" s="218" t="n"/>
      <c r="M265" s="218" t="n"/>
    </row>
    <row r="266">
      <c r="A266" s="218" t="n"/>
      <c r="B266" s="218" t="n"/>
      <c r="C266" s="218" t="n"/>
      <c r="D266" s="218" t="n"/>
      <c r="E266" s="218" t="n"/>
      <c r="F266" s="218" t="n"/>
      <c r="G266" s="218" t="n"/>
      <c r="H266" s="218" t="n"/>
      <c r="I266" s="218" t="n"/>
      <c r="J266" s="218" t="n"/>
      <c r="K266" s="218" t="n"/>
      <c r="L266" s="218" t="n"/>
      <c r="M266" s="218" t="n"/>
    </row>
    <row r="267">
      <c r="A267" s="218" t="n"/>
      <c r="B267" s="218" t="n"/>
      <c r="C267" s="218" t="n"/>
      <c r="D267" s="218" t="n"/>
      <c r="E267" s="218" t="n"/>
      <c r="F267" s="218" t="n"/>
      <c r="G267" s="218" t="n"/>
      <c r="H267" s="218" t="n"/>
      <c r="I267" s="218" t="n"/>
      <c r="J267" s="218" t="n"/>
      <c r="K267" s="218" t="n"/>
      <c r="L267" s="218" t="n"/>
      <c r="M267" s="218" t="n"/>
    </row>
    <row r="268">
      <c r="A268" s="218" t="n"/>
      <c r="B268" s="218" t="n"/>
      <c r="C268" s="218" t="n"/>
      <c r="D268" s="218" t="n"/>
      <c r="E268" s="218" t="n"/>
      <c r="F268" s="218" t="n"/>
      <c r="G268" s="218" t="n"/>
      <c r="H268" s="218" t="n"/>
      <c r="I268" s="218" t="n"/>
      <c r="J268" s="218" t="n"/>
      <c r="K268" s="218" t="n"/>
      <c r="L268" s="218" t="n"/>
      <c r="M268" s="218" t="n"/>
    </row>
  </sheetData>
  <pageMargins left="0.511811024" right="0.511811024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 codeName="Planilha3">
    <tabColor rgb="FFFF0000"/>
    <outlinePr summaryBelow="1" summaryRight="1"/>
    <pageSetUpPr/>
  </sheetPr>
  <dimension ref="A3:ARO408"/>
  <sheetViews>
    <sheetView showGridLines="0" zoomScale="83" zoomScaleNormal="85" workbookViewId="0">
      <pane xSplit="7" ySplit="4" topLeftCell="H356" activePane="bottomRight" state="frozenSplit"/>
      <selection pane="topRight" activeCell="F1" sqref="C1:F1048576"/>
      <selection pane="bottomLeft" activeCell="A14" sqref="A14"/>
      <selection pane="bottomRight" activeCell="CK397" sqref="CK397"/>
    </sheetView>
  </sheetViews>
  <sheetFormatPr baseColWidth="8" defaultColWidth="9" defaultRowHeight="15" outlineLevelRow="1"/>
  <cols>
    <col width="6" customWidth="1" style="100" min="1" max="1"/>
    <col width="46.875" bestFit="1" customWidth="1" style="86" min="2" max="2"/>
    <col hidden="1" outlineLevel="1" width="8" customWidth="1" style="86" min="3" max="3"/>
    <col hidden="1" outlineLevel="1" width="10.875" customWidth="1" style="86" min="4" max="4"/>
    <col hidden="1" outlineLevel="1" width="33.625" customWidth="1" style="86" min="5" max="5"/>
    <col hidden="1" outlineLevel="1" width="9.5" customWidth="1" style="86" min="6" max="6"/>
    <col collapsed="1" width="8.25" customWidth="1" style="86" min="7" max="7"/>
    <col width="1.625" customWidth="1" min="8" max="8"/>
    <col hidden="1" outlineLevel="1" width="11.375" customWidth="1" style="86" min="9" max="9"/>
    <col hidden="1" outlineLevel="1" width="11.5" customWidth="1" style="86" min="10" max="10"/>
    <col hidden="1" outlineLevel="1" width="12" customWidth="1" style="86" min="11" max="11"/>
    <col hidden="1" outlineLevel="1" width="11.75" customWidth="1" style="86" min="12" max="12"/>
    <col hidden="1" outlineLevel="1" width="11.875" customWidth="1" style="86" min="13" max="13"/>
    <col hidden="1" outlineLevel="1" width="11.25" customWidth="1" style="86" min="14" max="14"/>
    <col hidden="1" outlineLevel="1" width="10.5" customWidth="1" style="86" min="15" max="15"/>
    <col hidden="1" outlineLevel="1" width="12.125" customWidth="1" style="86" min="16" max="16"/>
    <col hidden="1" outlineLevel="1" width="11.125" customWidth="1" style="86" min="17" max="17"/>
    <col hidden="1" outlineLevel="1" width="11.5" customWidth="1" style="86" min="18" max="18"/>
    <col hidden="1" outlineLevel="1" width="12.125" customWidth="1" style="86" min="19" max="19"/>
    <col hidden="1" outlineLevel="1" width="11.875" customWidth="1" style="86" min="20" max="20"/>
    <col collapsed="1" width="2.5" customWidth="1" style="86" min="21" max="21"/>
    <col hidden="1" outlineLevel="1" width="11.375" customWidth="1" style="86" min="22" max="22"/>
    <col hidden="1" outlineLevel="1" width="11.5" customWidth="1" style="86" min="23" max="23"/>
    <col hidden="1" outlineLevel="1" width="12" customWidth="1" style="86" min="24" max="24"/>
    <col hidden="1" outlineLevel="1" width="11.75" customWidth="1" style="86" min="25" max="25"/>
    <col hidden="1" outlineLevel="1" width="11.875" customWidth="1" style="86" min="26" max="26"/>
    <col hidden="1" outlineLevel="1" width="11.25" customWidth="1" style="86" min="27" max="27"/>
    <col hidden="1" outlineLevel="1" width="10.5" customWidth="1" style="86" min="28" max="28"/>
    <col hidden="1" outlineLevel="1" width="12.125" customWidth="1" style="86" min="29" max="29"/>
    <col hidden="1" outlineLevel="1" width="11.125" customWidth="1" style="86" min="30" max="30"/>
    <col hidden="1" outlineLevel="1" width="11.5" customWidth="1" style="86" min="31" max="31"/>
    <col hidden="1" outlineLevel="1" width="12.125" customWidth="1" style="86" min="32" max="32"/>
    <col hidden="1" outlineLevel="1" width="11.875" customWidth="1" style="86" min="33" max="33"/>
    <col collapsed="1" width="2.5" customWidth="1" style="364" min="34" max="34"/>
    <col hidden="1" outlineLevel="1" width="11.375" customWidth="1" style="86" min="35" max="35"/>
    <col hidden="1" outlineLevel="1" width="11.5" customWidth="1" style="86" min="36" max="36"/>
    <col hidden="1" outlineLevel="1" width="12" customWidth="1" style="86" min="37" max="37"/>
    <col hidden="1" outlineLevel="1" width="11.75" customWidth="1" style="86" min="38" max="38"/>
    <col hidden="1" outlineLevel="1" width="11.875" customWidth="1" style="86" min="39" max="39"/>
    <col hidden="1" outlineLevel="1" width="11.25" customWidth="1" style="86" min="40" max="40"/>
    <col hidden="1" outlineLevel="1" width="10.5" customWidth="1" style="86" min="41" max="41"/>
    <col hidden="1" outlineLevel="1" width="12.125" customWidth="1" style="86" min="42" max="42"/>
    <col hidden="1" outlineLevel="1" width="11.125" customWidth="1" style="86" min="43" max="43"/>
    <col hidden="1" outlineLevel="1" width="11.5" customWidth="1" style="86" min="44" max="44"/>
    <col hidden="1" outlineLevel="1" width="12.125" customWidth="1" style="86" min="45" max="45"/>
    <col hidden="1" outlineLevel="1" width="11.875" customWidth="1" style="86" min="46" max="46"/>
    <col collapsed="1" width="2.375" customWidth="1" style="364" min="47" max="47"/>
    <col hidden="1" outlineLevel="1" width="11.375" customWidth="1" style="86" min="48" max="48"/>
    <col hidden="1" outlineLevel="1" width="11.5" customWidth="1" style="86" min="49" max="49"/>
    <col hidden="1" outlineLevel="1" width="12" customWidth="1" style="86" min="50" max="50"/>
    <col hidden="1" outlineLevel="1" width="11.75" customWidth="1" style="86" min="51" max="51"/>
    <col hidden="1" outlineLevel="1" width="11.875" customWidth="1" style="86" min="52" max="52"/>
    <col hidden="1" outlineLevel="1" width="11.25" customWidth="1" style="86" min="53" max="53"/>
    <col hidden="1" outlineLevel="1" width="10.5" customWidth="1" style="86" min="54" max="54"/>
    <col hidden="1" outlineLevel="1" width="12.125" customWidth="1" style="86" min="55" max="55"/>
    <col hidden="1" outlineLevel="1" width="11.125" customWidth="1" style="86" min="56" max="56"/>
    <col hidden="1" outlineLevel="1" width="11.5" customWidth="1" style="86" min="57" max="57"/>
    <col hidden="1" outlineLevel="1" width="12.125" customWidth="1" style="86" min="58" max="58"/>
    <col hidden="1" outlineLevel="1" width="11.875" customWidth="1" style="86" min="59" max="59"/>
    <col collapsed="1" width="2.5" customWidth="1" style="364" min="60" max="60"/>
    <col hidden="1" width="7.75" customWidth="1" style="297" min="61" max="61"/>
    <col hidden="1" outlineLevel="1" width="12.625" customWidth="1" style="86" min="62" max="73"/>
    <col collapsed="1" width="2" customWidth="1" style="364" min="74" max="74"/>
    <col outlineLevel="1" width="12.625" customWidth="1" style="86" min="75" max="86"/>
    <col width="3.25" customWidth="1" style="364" min="87" max="87"/>
    <col width="9" customWidth="1" style="364" min="88" max="1159"/>
    <col width="9" customWidth="1" style="86" min="1160" max="16384"/>
  </cols>
  <sheetData>
    <row r="1" ht="6" customHeight="1"/>
    <row r="3" ht="14.25" customHeight="1">
      <c r="AI3" s="176" t="n">
        <v>9</v>
      </c>
      <c r="AJ3" s="176" t="n">
        <v>10</v>
      </c>
      <c r="AK3" s="176" t="n">
        <v>11</v>
      </c>
      <c r="AL3" s="176" t="n">
        <v>12</v>
      </c>
      <c r="AM3" s="176" t="n">
        <v>13</v>
      </c>
      <c r="AN3" s="176" t="n">
        <v>14</v>
      </c>
      <c r="AO3" s="176" t="n">
        <v>15</v>
      </c>
      <c r="AP3" s="176" t="n">
        <v>16</v>
      </c>
      <c r="AQ3" s="176" t="n">
        <v>17</v>
      </c>
      <c r="AR3" s="176" t="n">
        <v>18</v>
      </c>
      <c r="AS3" s="176" t="n">
        <v>19</v>
      </c>
      <c r="AT3" s="176" t="n">
        <v>20</v>
      </c>
      <c r="AV3" s="176" t="n">
        <v>9</v>
      </c>
      <c r="AW3" s="176" t="n">
        <v>10</v>
      </c>
      <c r="AX3" s="176" t="n">
        <v>11</v>
      </c>
      <c r="AY3" s="176" t="n">
        <v>12</v>
      </c>
      <c r="AZ3" s="176" t="n">
        <v>13</v>
      </c>
      <c r="BA3" s="176" t="n">
        <v>14</v>
      </c>
      <c r="BB3" s="176" t="n">
        <v>15</v>
      </c>
      <c r="BC3" s="176" t="n">
        <v>16</v>
      </c>
      <c r="BD3" s="176" t="n">
        <v>17</v>
      </c>
      <c r="BE3" s="176" t="n">
        <v>18</v>
      </c>
      <c r="BF3" s="176" t="n">
        <v>19</v>
      </c>
      <c r="BG3" s="176" t="n">
        <v>20</v>
      </c>
    </row>
    <row r="4">
      <c r="A4" s="99" t="inlineStr">
        <is>
          <t>Clasf.</t>
        </is>
      </c>
      <c r="B4" s="99" t="inlineStr">
        <is>
          <t>Nome da conta</t>
        </is>
      </c>
      <c r="C4" s="99" t="inlineStr">
        <is>
          <t>Tipo</t>
        </is>
      </c>
      <c r="D4" s="99" t="inlineStr">
        <is>
          <t>Natureza</t>
        </is>
      </c>
      <c r="E4" s="99" t="inlineStr">
        <is>
          <t>Grupo de conta</t>
        </is>
      </c>
      <c r="F4" s="99" t="inlineStr">
        <is>
          <t>Ativo</t>
        </is>
      </c>
      <c r="G4" s="99" t="inlineStr">
        <is>
          <t>Status</t>
        </is>
      </c>
      <c r="I4" s="368" t="n">
        <v>43831</v>
      </c>
      <c r="J4" s="368" t="n">
        <v>43862</v>
      </c>
      <c r="K4" s="368" t="n">
        <v>43891</v>
      </c>
      <c r="L4" s="368" t="n">
        <v>43922</v>
      </c>
      <c r="M4" s="368" t="n">
        <v>43952</v>
      </c>
      <c r="N4" s="368" t="n">
        <v>43983</v>
      </c>
      <c r="O4" s="368" t="n">
        <v>44013</v>
      </c>
      <c r="P4" s="368" t="n">
        <v>44044</v>
      </c>
      <c r="Q4" s="368" t="n">
        <v>44075</v>
      </c>
      <c r="R4" s="368" t="n">
        <v>44105</v>
      </c>
      <c r="S4" s="368" t="n">
        <v>44136</v>
      </c>
      <c r="T4" s="368" t="n">
        <v>44166</v>
      </c>
      <c r="V4" s="368" t="n">
        <v>44197</v>
      </c>
      <c r="W4" s="368" t="n">
        <v>44228</v>
      </c>
      <c r="X4" s="368" t="n">
        <v>44256</v>
      </c>
      <c r="Y4" s="368" t="n">
        <v>44287</v>
      </c>
      <c r="Z4" s="368" t="n">
        <v>44317</v>
      </c>
      <c r="AA4" s="368" t="n">
        <v>44348</v>
      </c>
      <c r="AB4" s="368" t="n">
        <v>44378</v>
      </c>
      <c r="AC4" s="368" t="n">
        <v>44409</v>
      </c>
      <c r="AD4" s="368" t="n">
        <v>44440</v>
      </c>
      <c r="AE4" s="368" t="n">
        <v>44470</v>
      </c>
      <c r="AF4" s="368" t="n">
        <v>44501</v>
      </c>
      <c r="AG4" s="368" t="n">
        <v>44531</v>
      </c>
      <c r="AI4" s="368" t="n">
        <v>44562</v>
      </c>
      <c r="AJ4" s="368" t="n">
        <v>44593</v>
      </c>
      <c r="AK4" s="368" t="n">
        <v>44621</v>
      </c>
      <c r="AL4" s="368" t="n">
        <v>44652</v>
      </c>
      <c r="AM4" s="368" t="n">
        <v>44682</v>
      </c>
      <c r="AN4" s="368" t="n">
        <v>44713</v>
      </c>
      <c r="AO4" s="368" t="n">
        <v>44743</v>
      </c>
      <c r="AP4" s="368" t="n">
        <v>44774</v>
      </c>
      <c r="AQ4" s="368" t="n">
        <v>44805</v>
      </c>
      <c r="AR4" s="368" t="n">
        <v>44835</v>
      </c>
      <c r="AS4" s="368" t="n">
        <v>44866</v>
      </c>
      <c r="AT4" s="368" t="n">
        <v>44896</v>
      </c>
      <c r="AV4" s="199" t="n">
        <v>44927</v>
      </c>
      <c r="AW4" s="199" t="n">
        <v>44958</v>
      </c>
      <c r="AX4" s="199" t="n">
        <v>44986</v>
      </c>
      <c r="AY4" s="199" t="n">
        <v>45017</v>
      </c>
      <c r="AZ4" s="199" t="n">
        <v>45047</v>
      </c>
      <c r="BA4" s="199" t="n">
        <v>45078</v>
      </c>
      <c r="BB4" s="199" t="n">
        <v>45108</v>
      </c>
      <c r="BC4" s="199" t="n">
        <v>45139</v>
      </c>
      <c r="BD4" s="199" t="n">
        <v>45170</v>
      </c>
      <c r="BE4" s="199" t="n">
        <v>45200</v>
      </c>
      <c r="BF4" s="199" t="n">
        <v>45231</v>
      </c>
      <c r="BG4" s="199" t="n">
        <v>45261</v>
      </c>
      <c r="BJ4" s="199" t="n">
        <v>45292</v>
      </c>
      <c r="BK4" s="199" t="n">
        <v>45323</v>
      </c>
      <c r="BL4" s="199" t="n">
        <v>45352</v>
      </c>
      <c r="BM4" s="199" t="n">
        <v>45383</v>
      </c>
      <c r="BN4" s="199" t="n">
        <v>45413</v>
      </c>
      <c r="BO4" s="199" t="n">
        <v>45444</v>
      </c>
      <c r="BP4" s="199" t="n">
        <v>45474</v>
      </c>
      <c r="BQ4" s="199" t="n">
        <v>45505</v>
      </c>
      <c r="BR4" s="199" t="n">
        <v>45536</v>
      </c>
      <c r="BS4" s="199" t="n">
        <v>45566</v>
      </c>
      <c r="BT4" s="199" t="n">
        <v>45597</v>
      </c>
      <c r="BU4" s="199" t="n">
        <v>45627</v>
      </c>
      <c r="BW4" s="359" t="inlineStr">
        <is>
          <t>jan/25</t>
        </is>
      </c>
      <c r="BX4" s="359" t="inlineStr">
        <is>
          <t>fev/25</t>
        </is>
      </c>
      <c r="BY4" s="359" t="inlineStr">
        <is>
          <t>mar/25</t>
        </is>
      </c>
      <c r="BZ4" s="359" t="inlineStr">
        <is>
          <t>abr/25</t>
        </is>
      </c>
      <c r="CA4" s="359" t="inlineStr">
        <is>
          <t>mai/25</t>
        </is>
      </c>
      <c r="CB4" s="359" t="inlineStr">
        <is>
          <t>jun/25</t>
        </is>
      </c>
      <c r="CC4" s="359" t="inlineStr">
        <is>
          <t>jul/25</t>
        </is>
      </c>
      <c r="CD4" s="359" t="inlineStr">
        <is>
          <t>ago/25</t>
        </is>
      </c>
      <c r="CE4" s="359" t="inlineStr">
        <is>
          <t>set/25</t>
        </is>
      </c>
      <c r="CF4" s="359" t="inlineStr">
        <is>
          <t>out/25</t>
        </is>
      </c>
      <c r="CG4" s="359" t="inlineStr">
        <is>
          <t>nov/25</t>
        </is>
      </c>
      <c r="CH4" s="359" t="inlineStr">
        <is>
          <t>dez/25</t>
        </is>
      </c>
    </row>
    <row r="5" outlineLevel="1">
      <c r="A5" s="257" t="inlineStr">
        <is>
          <t>10.01</t>
        </is>
      </c>
      <c r="B5" s="212" t="inlineStr">
        <is>
          <t>Receita com produto</t>
        </is>
      </c>
      <c r="C5" s="213" t="inlineStr">
        <is>
          <t>Analítica</t>
        </is>
      </c>
      <c r="D5" s="213" t="inlineStr">
        <is>
          <t>Entrada</t>
        </is>
      </c>
      <c r="E5" s="213">
        <f>VLOOKUP($A5,PL.C!$B:$F,5,0)</f>
        <v/>
      </c>
      <c r="F5" s="213" t="inlineStr">
        <is>
          <t>sim</t>
        </is>
      </c>
      <c r="G5" s="213" t="inlineStr">
        <is>
          <t>Budget</t>
        </is>
      </c>
      <c r="I5" s="506" t="n">
        <v>0</v>
      </c>
      <c r="J5" s="506" t="n">
        <v>36476</v>
      </c>
      <c r="K5" s="506" t="n">
        <v>42099</v>
      </c>
      <c r="L5" s="506" t="n">
        <v>1778806</v>
      </c>
      <c r="M5" s="506" t="n">
        <v>980903</v>
      </c>
      <c r="N5" s="506" t="n">
        <v>1146964</v>
      </c>
      <c r="O5" s="506" t="n">
        <v>1067595</v>
      </c>
      <c r="P5" s="506" t="n">
        <v>993317</v>
      </c>
      <c r="Q5" s="506" t="n">
        <v>1045459</v>
      </c>
      <c r="R5" s="506" t="n">
        <v>995263</v>
      </c>
      <c r="S5" s="506" t="n">
        <v>809964</v>
      </c>
      <c r="T5" s="507" t="n">
        <v>1083586</v>
      </c>
      <c r="V5" s="506" t="n">
        <v>920566</v>
      </c>
      <c r="W5" s="506" t="n">
        <v>847949</v>
      </c>
      <c r="X5" s="506" t="n">
        <v>1081182</v>
      </c>
      <c r="Y5" s="506" t="n">
        <v>971699</v>
      </c>
      <c r="Z5" s="506" t="n">
        <v>986935</v>
      </c>
      <c r="AA5" s="506" t="n">
        <v>1087558</v>
      </c>
      <c r="AB5" s="506" t="n">
        <v>1124216</v>
      </c>
      <c r="AC5" s="506" t="n">
        <v>1156838</v>
      </c>
      <c r="AD5" s="506" t="n">
        <v>1059419</v>
      </c>
      <c r="AE5" s="506" t="n">
        <v>993808</v>
      </c>
      <c r="AF5" s="506" t="n">
        <v>1098796</v>
      </c>
      <c r="AG5" s="507" t="n">
        <v>1075932</v>
      </c>
      <c r="AI5" s="506" t="n">
        <v>853337</v>
      </c>
      <c r="AJ5" s="506" t="n">
        <v>840528</v>
      </c>
      <c r="AK5" s="506" t="n">
        <v>1260369</v>
      </c>
      <c r="AL5" s="506" t="n">
        <v>1012027</v>
      </c>
      <c r="AM5" s="506" t="n">
        <v>1155106</v>
      </c>
      <c r="AN5" s="506" t="n">
        <v>1181187</v>
      </c>
      <c r="AO5" s="506" t="n">
        <v>1160671</v>
      </c>
      <c r="AP5" s="506" t="n">
        <v>1231074</v>
      </c>
      <c r="AQ5" s="506" t="n">
        <v>1117419</v>
      </c>
      <c r="AR5" s="506" t="n">
        <v>1131961</v>
      </c>
      <c r="AS5" s="506" t="n">
        <v>1242942</v>
      </c>
      <c r="AT5" s="506" t="n">
        <v>1217485</v>
      </c>
      <c r="AV5" s="508" t="n">
        <v>938670.7000000001</v>
      </c>
      <c r="AW5" s="508" t="n">
        <v>924580.8</v>
      </c>
      <c r="AX5" s="508" t="n">
        <v>1386405.9</v>
      </c>
      <c r="AY5" s="508" t="n">
        <v>1113229.7</v>
      </c>
      <c r="AZ5" s="508" t="n">
        <v>1270616.6</v>
      </c>
      <c r="BA5" s="508" t="n">
        <v>1299305.7</v>
      </c>
      <c r="BB5" s="508" t="n">
        <v>1276738.1</v>
      </c>
      <c r="BC5" s="508" t="n">
        <v>1354181.4</v>
      </c>
      <c r="BD5" s="508" t="n">
        <v>1229160.9</v>
      </c>
      <c r="BE5" s="508" t="n">
        <v>1245157.1</v>
      </c>
      <c r="BF5" s="508" t="n">
        <v>1367236.2</v>
      </c>
      <c r="BG5" s="508" t="n">
        <v>1339233.5</v>
      </c>
      <c r="BJ5" s="509" t="n">
        <v>1307373.4476</v>
      </c>
      <c r="BK5" s="509" t="n">
        <v>1255054.13712</v>
      </c>
      <c r="BL5" s="509" t="n">
        <v>1396844.7003</v>
      </c>
      <c r="BM5" s="509" t="n">
        <v>1286710.26876</v>
      </c>
      <c r="BN5" s="509" t="n">
        <v>1455097.24836</v>
      </c>
      <c r="BO5" s="509" t="n">
        <v>1561691.30922</v>
      </c>
      <c r="BP5" s="509" t="n">
        <v>1459685.66184</v>
      </c>
      <c r="BQ5" s="509" t="n">
        <v>1553959.8333</v>
      </c>
      <c r="BR5" s="509" t="n">
        <v>1460685.54366</v>
      </c>
      <c r="BS5" s="509" t="n">
        <v>1505911.65228</v>
      </c>
      <c r="BT5" s="509" t="n">
        <v>1438646.53716</v>
      </c>
      <c r="BU5" s="509" t="n">
        <v>1533462.23898</v>
      </c>
      <c r="BW5" s="510">
        <f>'Hist. e Proj.'!AV62</f>
        <v/>
      </c>
      <c r="BX5" s="510">
        <f>'Hist. e Proj.'!AW62</f>
        <v/>
      </c>
      <c r="BY5" s="510">
        <f>'Hist. e Proj.'!AX62</f>
        <v/>
      </c>
      <c r="BZ5" s="510">
        <f>'Hist. e Proj.'!AY62</f>
        <v/>
      </c>
      <c r="CA5" s="510">
        <f>'Hist. e Proj.'!AZ62</f>
        <v/>
      </c>
      <c r="CB5" s="510">
        <f>'Hist. e Proj.'!BA62</f>
        <v/>
      </c>
      <c r="CC5" s="510">
        <f>'Hist. e Proj.'!BB62</f>
        <v/>
      </c>
      <c r="CD5" s="510">
        <f>'Hist. e Proj.'!BC62</f>
        <v/>
      </c>
      <c r="CE5" s="510">
        <f>'Hist. e Proj.'!BD62</f>
        <v/>
      </c>
      <c r="CF5" s="510">
        <f>'Hist. e Proj.'!BE62</f>
        <v/>
      </c>
      <c r="CG5" s="510">
        <f>'Hist. e Proj.'!BF62</f>
        <v/>
      </c>
      <c r="CH5" s="510">
        <f>'Hist. e Proj.'!BG62</f>
        <v/>
      </c>
    </row>
    <row r="6" outlineLevel="1">
      <c r="A6" s="220" t="inlineStr">
        <is>
          <t>10.02</t>
        </is>
      </c>
      <c r="B6" s="233" t="inlineStr">
        <is>
          <t>Receita com serviço</t>
        </is>
      </c>
      <c r="C6" s="86" t="inlineStr">
        <is>
          <t>Analítica</t>
        </is>
      </c>
      <c r="D6" s="86" t="inlineStr">
        <is>
          <t>Entrada</t>
        </is>
      </c>
      <c r="E6" s="86">
        <f>VLOOKUP($A6,PL.C!$B:$F,5,0)</f>
        <v/>
      </c>
      <c r="F6" s="86" t="inlineStr">
        <is>
          <t>sim</t>
        </is>
      </c>
      <c r="G6" s="86" t="inlineStr">
        <is>
          <t>Budget</t>
        </is>
      </c>
      <c r="I6" s="511" t="n">
        <v>0</v>
      </c>
      <c r="J6" s="511" t="n">
        <v>0</v>
      </c>
      <c r="K6" s="511" t="n">
        <v>0</v>
      </c>
      <c r="L6" s="511" t="n">
        <v>0</v>
      </c>
      <c r="M6" s="511" t="n">
        <v>0</v>
      </c>
      <c r="N6" s="511" t="n">
        <v>0</v>
      </c>
      <c r="O6" s="511" t="n">
        <v>0</v>
      </c>
      <c r="P6" s="511" t="n">
        <v>0</v>
      </c>
      <c r="Q6" s="511" t="n">
        <v>37</v>
      </c>
      <c r="R6" s="511" t="n">
        <v>0</v>
      </c>
      <c r="S6" s="511" t="n">
        <v>0</v>
      </c>
      <c r="T6" s="512" t="n">
        <v>0</v>
      </c>
      <c r="V6" s="511" t="n">
        <v>0</v>
      </c>
      <c r="W6" s="511" t="n">
        <v>0</v>
      </c>
      <c r="X6" s="511" t="n">
        <v>0</v>
      </c>
      <c r="Y6" s="511" t="n">
        <v>0</v>
      </c>
      <c r="Z6" s="511" t="n">
        <v>579</v>
      </c>
      <c r="AA6" s="511" t="n">
        <v>0</v>
      </c>
      <c r="AB6" s="511" t="n">
        <v>0</v>
      </c>
      <c r="AC6" s="511" t="n">
        <v>0</v>
      </c>
      <c r="AD6" s="511" t="n">
        <v>0</v>
      </c>
      <c r="AE6" s="511" t="n">
        <v>0</v>
      </c>
      <c r="AF6" s="511" t="n">
        <v>0</v>
      </c>
      <c r="AG6" s="512" t="n">
        <v>0</v>
      </c>
      <c r="AI6" s="511" t="n">
        <v>0</v>
      </c>
      <c r="AJ6" s="511" t="n">
        <v>0</v>
      </c>
      <c r="AK6" s="511" t="n">
        <v>0</v>
      </c>
      <c r="AL6" s="511" t="n">
        <v>0</v>
      </c>
      <c r="AM6" s="511" t="n">
        <v>0</v>
      </c>
      <c r="AN6" s="511" t="n">
        <v>0</v>
      </c>
      <c r="AO6" s="511" t="n">
        <v>0</v>
      </c>
      <c r="AP6" s="511" t="n">
        <v>0</v>
      </c>
      <c r="AQ6" s="511" t="n">
        <v>0</v>
      </c>
      <c r="AR6" s="511" t="n">
        <v>0</v>
      </c>
      <c r="AS6" s="511" t="n">
        <v>0</v>
      </c>
      <c r="AT6" s="511" t="n">
        <v>0</v>
      </c>
      <c r="AV6" s="513" t="n">
        <v>0</v>
      </c>
      <c r="AW6" s="513" t="n">
        <v>0</v>
      </c>
      <c r="AX6" s="513" t="n">
        <v>0</v>
      </c>
      <c r="AY6" s="513" t="n">
        <v>0</v>
      </c>
      <c r="AZ6" s="513" t="n">
        <v>0</v>
      </c>
      <c r="BA6" s="513" t="n">
        <v>0</v>
      </c>
      <c r="BB6" s="513" t="n">
        <v>0</v>
      </c>
      <c r="BC6" s="513" t="n">
        <v>0</v>
      </c>
      <c r="BD6" s="513" t="n">
        <v>0</v>
      </c>
      <c r="BE6" s="513" t="n">
        <v>0</v>
      </c>
      <c r="BF6" s="513" t="n">
        <v>0</v>
      </c>
      <c r="BG6" s="513" t="n">
        <v>0</v>
      </c>
      <c r="BI6" s="298" t="n">
        <v>1.05</v>
      </c>
      <c r="BJ6" s="514" t="n">
        <v>21</v>
      </c>
      <c r="BK6" s="514" t="n">
        <v>0</v>
      </c>
      <c r="BL6" s="514" t="n">
        <v>0</v>
      </c>
      <c r="BM6" s="514" t="n">
        <v>0</v>
      </c>
      <c r="BN6" s="514" t="n">
        <v>0</v>
      </c>
      <c r="BO6" s="514" t="n">
        <v>0</v>
      </c>
      <c r="BP6" s="514" t="n">
        <v>0</v>
      </c>
      <c r="BQ6" s="514" t="n">
        <v>0</v>
      </c>
      <c r="BR6" s="514" t="n">
        <v>0</v>
      </c>
      <c r="BS6" s="514" t="n">
        <v>0</v>
      </c>
      <c r="BT6" s="514" t="n">
        <v>0</v>
      </c>
      <c r="BU6" s="514" t="n">
        <v>0</v>
      </c>
      <c r="BW6" s="515">
        <f>_xlfn.XLOOKUP($A6,$A$203:$A$399,BJ$203:BJ$399,"Não Existe")*$BI6</f>
        <v/>
      </c>
      <c r="BX6" s="515">
        <f>_xlfn.SINGLE(_xlfn.XLOOKUP($A6,$A$203:$A$399,BK$203:BK$399,"Não Existe"))*$BI6</f>
        <v/>
      </c>
      <c r="BY6" s="515">
        <f>_xlfn.SINGLE(_xlfn.XLOOKUP($A6,$A$203:$A$399,BL$203:BL$399,"Não Existe"))*$BI6</f>
        <v/>
      </c>
      <c r="BZ6" s="515">
        <f>_xlfn.SINGLE(_xlfn.XLOOKUP($A6,$A$203:$A$399,BM$203:BM$399,"Não Existe"))*$BI6</f>
        <v/>
      </c>
      <c r="CA6" s="515">
        <f>_xlfn.SINGLE(_xlfn.XLOOKUP($A6,$A$203:$A$399,BN$203:BN$399,"Não Existe"))*$BI6</f>
        <v/>
      </c>
      <c r="CB6" s="515">
        <f>_xlfn.SINGLE(_xlfn.XLOOKUP($A6,$A$203:$A$399,BO$203:BO$399,"Não Existe"))*$BI6</f>
        <v/>
      </c>
      <c r="CC6" s="515">
        <f>_xlfn.SINGLE(_xlfn.XLOOKUP($A6,$A$203:$A$399,BP$203:BP$399,"Não Existe"))*$BI6</f>
        <v/>
      </c>
      <c r="CD6" s="515">
        <f>_xlfn.SINGLE(_xlfn.XLOOKUP($A6,$A$203:$A$399,BQ$203:BQ$399,"Não Existe"))*$BI6</f>
        <v/>
      </c>
      <c r="CE6" s="515">
        <f>_xlfn.SINGLE(_xlfn.XLOOKUP($A6,$A$203:$A$399,BR$203:BR$399,"Não Existe"))*$BI6</f>
        <v/>
      </c>
      <c r="CF6" s="515">
        <f>_xlfn.SINGLE(_xlfn.XLOOKUP($A6,$A$203:$A$399,BS$203:BS$399,"Não Existe"))*$BI6</f>
        <v/>
      </c>
      <c r="CG6" s="515">
        <f>_xlfn.SINGLE(_xlfn.XLOOKUP($A6,$A$203:$A$399,BT$203:BT$399,"Não Existe"))*$BI6</f>
        <v/>
      </c>
      <c r="CH6" s="515">
        <f>_xlfn.SINGLE(_xlfn.XLOOKUP($A6,$A$203:$A$399,BU$203:BU$399,"Não Existe"))*$BI6</f>
        <v/>
      </c>
    </row>
    <row r="7" outlineLevel="1">
      <c r="A7" s="257" t="inlineStr">
        <is>
          <t>10.03</t>
        </is>
      </c>
      <c r="B7" s="212" t="inlineStr">
        <is>
          <t xml:space="preserve">Outras Receitas </t>
        </is>
      </c>
      <c r="C7" s="213" t="inlineStr">
        <is>
          <t>Analítica</t>
        </is>
      </c>
      <c r="D7" s="213" t="inlineStr">
        <is>
          <t>Entrada</t>
        </is>
      </c>
      <c r="E7" s="213">
        <f>VLOOKUP($A7,PL.C!$B:$F,5,0)</f>
        <v/>
      </c>
      <c r="F7" s="213" t="inlineStr">
        <is>
          <t>sim</t>
        </is>
      </c>
      <c r="G7" s="213" t="inlineStr">
        <is>
          <t>Budget</t>
        </is>
      </c>
      <c r="I7" s="506" t="n">
        <v>0</v>
      </c>
      <c r="J7" s="506" t="n">
        <v>0</v>
      </c>
      <c r="K7" s="506" t="n">
        <v>0</v>
      </c>
      <c r="L7" s="506" t="n">
        <v>0</v>
      </c>
      <c r="M7" s="506" t="n">
        <v>0</v>
      </c>
      <c r="N7" s="506" t="n">
        <v>1109</v>
      </c>
      <c r="O7" s="506" t="n">
        <v>1458</v>
      </c>
      <c r="P7" s="506" t="n">
        <v>1835</v>
      </c>
      <c r="Q7" s="506" t="n">
        <v>2850</v>
      </c>
      <c r="R7" s="506" t="n">
        <v>762</v>
      </c>
      <c r="S7" s="506" t="n">
        <v>614</v>
      </c>
      <c r="T7" s="507" t="n">
        <v>2959</v>
      </c>
      <c r="V7" s="506" t="n">
        <v>4039</v>
      </c>
      <c r="W7" s="506" t="n">
        <v>1033</v>
      </c>
      <c r="X7" s="506" t="n">
        <v>1029</v>
      </c>
      <c r="Y7" s="506" t="n">
        <v>997</v>
      </c>
      <c r="Z7" s="506" t="n">
        <v>869</v>
      </c>
      <c r="AA7" s="506" t="n">
        <v>916</v>
      </c>
      <c r="AB7" s="506" t="n">
        <v>1657</v>
      </c>
      <c r="AC7" s="506" t="n">
        <v>764</v>
      </c>
      <c r="AD7" s="506" t="n">
        <v>783</v>
      </c>
      <c r="AE7" s="506" t="n">
        <v>1959</v>
      </c>
      <c r="AF7" s="506" t="n">
        <v>456</v>
      </c>
      <c r="AG7" s="507" t="n">
        <v>612</v>
      </c>
      <c r="AI7" s="506" t="n">
        <v>425</v>
      </c>
      <c r="AJ7" s="506" t="n">
        <v>10862</v>
      </c>
      <c r="AK7" s="506" t="n">
        <v>5968</v>
      </c>
      <c r="AL7" s="506" t="n">
        <v>1002</v>
      </c>
      <c r="AM7" s="506" t="n">
        <v>374</v>
      </c>
      <c r="AN7" s="506" t="n">
        <v>396</v>
      </c>
      <c r="AO7" s="506" t="n">
        <v>389</v>
      </c>
      <c r="AP7" s="506" t="n">
        <v>2848</v>
      </c>
      <c r="AQ7" s="506" t="n">
        <v>1126</v>
      </c>
      <c r="AR7" s="506" t="n">
        <v>6437</v>
      </c>
      <c r="AS7" s="506" t="n">
        <v>2605</v>
      </c>
      <c r="AT7" s="506" t="n">
        <v>3477</v>
      </c>
      <c r="AV7" s="508" t="n">
        <v>447.1</v>
      </c>
      <c r="AW7" s="508" t="n">
        <v>11426.824</v>
      </c>
      <c r="AX7" s="508" t="n">
        <v>6278.336</v>
      </c>
      <c r="AY7" s="508" t="n">
        <v>1054.104</v>
      </c>
      <c r="AZ7" s="508" t="n">
        <v>393.448</v>
      </c>
      <c r="BA7" s="508" t="n">
        <v>416.592</v>
      </c>
      <c r="BB7" s="508" t="n">
        <v>409.228</v>
      </c>
      <c r="BC7" s="508" t="n">
        <v>2996.096</v>
      </c>
      <c r="BD7" s="508" t="n">
        <v>1184.552</v>
      </c>
      <c r="BE7" s="508" t="n">
        <v>6771.724</v>
      </c>
      <c r="BF7" s="508" t="n">
        <v>2740.46</v>
      </c>
      <c r="BG7" s="508" t="n">
        <v>3657.804</v>
      </c>
      <c r="BI7" s="298" t="n">
        <v>1.05</v>
      </c>
      <c r="BJ7" s="509" t="n">
        <v>9691.5</v>
      </c>
      <c r="BK7" s="509" t="n">
        <v>1462.65</v>
      </c>
      <c r="BL7" s="509" t="n">
        <v>2131.5</v>
      </c>
      <c r="BM7" s="509" t="n">
        <v>1544.55</v>
      </c>
      <c r="BN7" s="509" t="n">
        <v>2871.75</v>
      </c>
      <c r="BO7" s="509" t="n">
        <v>1923.6</v>
      </c>
      <c r="BP7" s="509" t="n">
        <v>1386</v>
      </c>
      <c r="BQ7" s="509" t="n">
        <v>7108.5</v>
      </c>
      <c r="BR7" s="509" t="n">
        <v>4737.6</v>
      </c>
      <c r="BS7" s="509" t="n">
        <v>1832.25</v>
      </c>
      <c r="BT7" s="509" t="n">
        <v>0</v>
      </c>
      <c r="BU7" s="509" t="n">
        <v>2891.7</v>
      </c>
      <c r="BW7" s="510">
        <f>_xlfn.XLOOKUP($A7,$A$203:$A$399,BJ$203:BJ$399,"Não Existe")*$BI7</f>
        <v/>
      </c>
      <c r="BX7" s="510">
        <f>_xlfn.SINGLE(_xlfn.XLOOKUP($A7,$A$203:$A$399,BK$203:BK$399,"Não Existe"))*$BI7</f>
        <v/>
      </c>
      <c r="BY7" s="510">
        <f>_xlfn.SINGLE(_xlfn.XLOOKUP($A7,$A$203:$A$399,BL$203:BL$399,"Não Existe"))*$BI7</f>
        <v/>
      </c>
      <c r="BZ7" s="510">
        <f>_xlfn.SINGLE(_xlfn.XLOOKUP($A7,$A$203:$A$399,BM$203:BM$399,"Não Existe"))*$BI7</f>
        <v/>
      </c>
      <c r="CA7" s="510">
        <f>_xlfn.SINGLE(_xlfn.XLOOKUP($A7,$A$203:$A$399,BN$203:BN$399,"Não Existe"))*$BI7</f>
        <v/>
      </c>
      <c r="CB7" s="510">
        <f>_xlfn.SINGLE(_xlfn.XLOOKUP($A7,$A$203:$A$399,BO$203:BO$399,"Não Existe"))*$BI7</f>
        <v/>
      </c>
      <c r="CC7" s="510">
        <f>_xlfn.SINGLE(_xlfn.XLOOKUP($A7,$A$203:$A$399,BP$203:BP$399,"Não Existe"))*$BI7</f>
        <v/>
      </c>
      <c r="CD7" s="510">
        <f>_xlfn.SINGLE(_xlfn.XLOOKUP($A7,$A$203:$A$399,BQ$203:BQ$399,"Não Existe"))*$BI7</f>
        <v/>
      </c>
      <c r="CE7" s="510">
        <f>_xlfn.SINGLE(_xlfn.XLOOKUP($A7,$A$203:$A$399,BR$203:BR$399,"Não Existe"))*$BI7</f>
        <v/>
      </c>
      <c r="CF7" s="510">
        <f>_xlfn.SINGLE(_xlfn.XLOOKUP($A7,$A$203:$A$399,BS$203:BS$399,"Não Existe"))*$BI7</f>
        <v/>
      </c>
      <c r="CG7" s="510">
        <f>_xlfn.SINGLE(_xlfn.XLOOKUP($A7,$A$203:$A$399,BT$203:BT$399,"Não Existe"))*$BI7</f>
        <v/>
      </c>
      <c r="CH7" s="510">
        <f>_xlfn.SINGLE(_xlfn.XLOOKUP($A7,$A$203:$A$399,BU$203:BU$399,"Não Existe"))*$BI7</f>
        <v/>
      </c>
    </row>
    <row r="8" outlineLevel="1">
      <c r="A8" s="220" t="inlineStr">
        <is>
          <t>10.04</t>
        </is>
      </c>
      <c r="B8" s="233" t="inlineStr">
        <is>
          <t>Estorno de Produtos</t>
        </is>
      </c>
      <c r="C8" s="86" t="inlineStr">
        <is>
          <t>Analítica</t>
        </is>
      </c>
      <c r="D8" s="86" t="inlineStr">
        <is>
          <t>Saída</t>
        </is>
      </c>
      <c r="E8" s="86">
        <f>VLOOKUP($A8,PL.C!$B:$F,5,0)</f>
        <v/>
      </c>
      <c r="F8" s="86" t="inlineStr">
        <is>
          <t>sim</t>
        </is>
      </c>
      <c r="G8" s="86" t="inlineStr">
        <is>
          <t>Budget</t>
        </is>
      </c>
      <c r="I8" s="511" t="n">
        <v>0</v>
      </c>
      <c r="J8" s="511" t="n">
        <v>0</v>
      </c>
      <c r="K8" s="511" t="n">
        <v>0</v>
      </c>
      <c r="L8" s="511" t="n">
        <v>0</v>
      </c>
      <c r="M8" s="511" t="n">
        <v>0</v>
      </c>
      <c r="N8" s="511" t="n">
        <v>0</v>
      </c>
      <c r="O8" s="511" t="n">
        <v>0</v>
      </c>
      <c r="P8" s="511" t="n">
        <v>0</v>
      </c>
      <c r="Q8" s="511" t="n">
        <v>-56</v>
      </c>
      <c r="R8" s="511" t="n">
        <v>-10</v>
      </c>
      <c r="S8" s="511" t="n">
        <v>0</v>
      </c>
      <c r="T8" s="512" t="n">
        <v>0</v>
      </c>
      <c r="V8" s="511" t="n">
        <v>0</v>
      </c>
      <c r="W8" s="511" t="n">
        <v>0</v>
      </c>
      <c r="X8" s="511" t="n">
        <v>0</v>
      </c>
      <c r="Y8" s="511" t="n">
        <v>0</v>
      </c>
      <c r="Z8" s="511" t="n">
        <v>0</v>
      </c>
      <c r="AA8" s="511" t="n">
        <v>0</v>
      </c>
      <c r="AB8" s="511" t="n">
        <v>0</v>
      </c>
      <c r="AC8" s="511" t="n">
        <v>0</v>
      </c>
      <c r="AD8" s="511" t="n">
        <v>0</v>
      </c>
      <c r="AE8" s="511" t="n">
        <v>0</v>
      </c>
      <c r="AF8" s="511" t="n">
        <v>-268</v>
      </c>
      <c r="AG8" s="512" t="n">
        <v>-22</v>
      </c>
      <c r="AI8" s="511" t="n">
        <v>0</v>
      </c>
      <c r="AJ8" s="511" t="n">
        <v>0</v>
      </c>
      <c r="AK8" s="511" t="n">
        <v>0</v>
      </c>
      <c r="AL8" s="511" t="n">
        <v>0</v>
      </c>
      <c r="AM8" s="511" t="n">
        <v>0</v>
      </c>
      <c r="AN8" s="511" t="n">
        <v>0</v>
      </c>
      <c r="AO8" s="511" t="n">
        <v>0</v>
      </c>
      <c r="AP8" s="511" t="n">
        <v>0</v>
      </c>
      <c r="AQ8" s="511" t="n">
        <v>0</v>
      </c>
      <c r="AR8" s="511" t="n">
        <v>0</v>
      </c>
      <c r="AS8" s="511" t="n">
        <v>0</v>
      </c>
      <c r="AT8" s="511" t="n">
        <v>0</v>
      </c>
      <c r="AV8" s="513" t="n">
        <v>0</v>
      </c>
      <c r="AW8" s="513" t="n">
        <v>0</v>
      </c>
      <c r="AX8" s="513" t="n">
        <v>0</v>
      </c>
      <c r="AY8" s="513" t="n">
        <v>0</v>
      </c>
      <c r="AZ8" s="513" t="n">
        <v>0</v>
      </c>
      <c r="BA8" s="513" t="n">
        <v>0</v>
      </c>
      <c r="BB8" s="513" t="n">
        <v>0</v>
      </c>
      <c r="BC8" s="513" t="n">
        <v>0</v>
      </c>
      <c r="BD8" s="513" t="n">
        <v>0</v>
      </c>
      <c r="BE8" s="513" t="n">
        <v>0</v>
      </c>
      <c r="BF8" s="513" t="n">
        <v>0</v>
      </c>
      <c r="BG8" s="513" t="n">
        <v>0</v>
      </c>
      <c r="BI8" s="298" t="n">
        <v>1.05</v>
      </c>
      <c r="BJ8" s="514" t="n">
        <v>0</v>
      </c>
      <c r="BK8" s="514" t="n">
        <v>0</v>
      </c>
      <c r="BL8" s="514" t="n">
        <v>0</v>
      </c>
      <c r="BM8" s="514" t="n">
        <v>0</v>
      </c>
      <c r="BN8" s="514" t="n">
        <v>0</v>
      </c>
      <c r="BO8" s="514" t="n">
        <v>0</v>
      </c>
      <c r="BP8" s="514" t="n">
        <v>0</v>
      </c>
      <c r="BQ8" s="514" t="n">
        <v>0</v>
      </c>
      <c r="BR8" s="514" t="n">
        <v>0</v>
      </c>
      <c r="BS8" s="514" t="n">
        <v>0</v>
      </c>
      <c r="BT8" s="514" t="n">
        <v>0</v>
      </c>
      <c r="BU8" s="514" t="n">
        <v>0</v>
      </c>
      <c r="BW8" s="515">
        <f>_xlfn.XLOOKUP($A8,$A$203:$A$399,BJ$203:BJ$399,"Não Existe")*$BI8</f>
        <v/>
      </c>
      <c r="BX8" s="515">
        <f>_xlfn.SINGLE(_xlfn.XLOOKUP($A8,$A$203:$A$399,BK$203:BK$399,"Não Existe"))*$BI8</f>
        <v/>
      </c>
      <c r="BY8" s="515">
        <f>_xlfn.SINGLE(_xlfn.XLOOKUP($A8,$A$203:$A$399,BL$203:BL$399,"Não Existe"))*$BI8</f>
        <v/>
      </c>
      <c r="BZ8" s="515">
        <f>_xlfn.SINGLE(_xlfn.XLOOKUP($A8,$A$203:$A$399,BM$203:BM$399,"Não Existe"))*$BI8</f>
        <v/>
      </c>
      <c r="CA8" s="515">
        <f>_xlfn.SINGLE(_xlfn.XLOOKUP($A8,$A$203:$A$399,BN$203:BN$399,"Não Existe"))*$BI8</f>
        <v/>
      </c>
      <c r="CB8" s="515">
        <f>_xlfn.SINGLE(_xlfn.XLOOKUP($A8,$A$203:$A$399,BO$203:BO$399,"Não Existe"))*$BI8</f>
        <v/>
      </c>
      <c r="CC8" s="515">
        <f>_xlfn.SINGLE(_xlfn.XLOOKUP($A8,$A$203:$A$399,BP$203:BP$399,"Não Existe"))*$BI8</f>
        <v/>
      </c>
      <c r="CD8" s="515">
        <f>_xlfn.SINGLE(_xlfn.XLOOKUP($A8,$A$203:$A$399,BQ$203:BQ$399,"Não Existe"))*$BI8</f>
        <v/>
      </c>
      <c r="CE8" s="515">
        <f>_xlfn.SINGLE(_xlfn.XLOOKUP($A8,$A$203:$A$399,BR$203:BR$399,"Não Existe"))*$BI8</f>
        <v/>
      </c>
      <c r="CF8" s="515">
        <f>_xlfn.SINGLE(_xlfn.XLOOKUP($A8,$A$203:$A$399,BS$203:BS$399,"Não Existe"))*$BI8</f>
        <v/>
      </c>
      <c r="CG8" s="515">
        <f>_xlfn.SINGLE(_xlfn.XLOOKUP($A8,$A$203:$A$399,BT$203:BT$399,"Não Existe"))*$BI8</f>
        <v/>
      </c>
      <c r="CH8" s="515">
        <f>_xlfn.SINGLE(_xlfn.XLOOKUP($A8,$A$203:$A$399,BU$203:BU$399,"Não Existe"))*$BI8</f>
        <v/>
      </c>
    </row>
    <row r="9" outlineLevel="1">
      <c r="A9" s="257" t="inlineStr">
        <is>
          <t>10.06</t>
        </is>
      </c>
      <c r="B9" s="212" t="inlineStr">
        <is>
          <t>Devolução de produto</t>
        </is>
      </c>
      <c r="C9" s="213" t="inlineStr">
        <is>
          <t>Analítica</t>
        </is>
      </c>
      <c r="D9" s="213" t="inlineStr">
        <is>
          <t>Saída</t>
        </is>
      </c>
      <c r="E9" s="213">
        <f>VLOOKUP($A9,PL.C!$B:$F,5,0)</f>
        <v/>
      </c>
      <c r="F9" s="213" t="inlineStr">
        <is>
          <t>sim</t>
        </is>
      </c>
      <c r="G9" s="213" t="inlineStr">
        <is>
          <t>Budget</t>
        </is>
      </c>
      <c r="I9" s="506" t="n">
        <v>0</v>
      </c>
      <c r="J9" s="506" t="n">
        <v>-666</v>
      </c>
      <c r="K9" s="506" t="n">
        <v>0</v>
      </c>
      <c r="L9" s="506" t="n">
        <v>-224</v>
      </c>
      <c r="M9" s="506" t="n">
        <v>0</v>
      </c>
      <c r="N9" s="506" t="n">
        <v>-47</v>
      </c>
      <c r="O9" s="506" t="n">
        <v>-870</v>
      </c>
      <c r="P9" s="506" t="n">
        <v>-298</v>
      </c>
      <c r="Q9" s="506" t="n">
        <v>-139</v>
      </c>
      <c r="R9" s="506" t="n">
        <v>-199</v>
      </c>
      <c r="S9" s="506" t="n">
        <v>-60</v>
      </c>
      <c r="T9" s="507" t="n">
        <v>-898</v>
      </c>
      <c r="V9" s="506" t="n">
        <v>-515</v>
      </c>
      <c r="W9" s="506" t="n">
        <v>-274</v>
      </c>
      <c r="X9" s="506" t="n">
        <v>-440</v>
      </c>
      <c r="Y9" s="506" t="n">
        <v>-1154</v>
      </c>
      <c r="Z9" s="506" t="n">
        <v>-431</v>
      </c>
      <c r="AA9" s="506" t="n">
        <v>-249</v>
      </c>
      <c r="AB9" s="506" t="n">
        <v>-181</v>
      </c>
      <c r="AC9" s="506" t="n">
        <v>-196</v>
      </c>
      <c r="AD9" s="506" t="n">
        <v>-174</v>
      </c>
      <c r="AE9" s="506" t="n">
        <v>-346</v>
      </c>
      <c r="AF9" s="506" t="n">
        <v>-127</v>
      </c>
      <c r="AG9" s="507" t="n">
        <v>-312</v>
      </c>
      <c r="AI9" s="506" t="n">
        <v>-323</v>
      </c>
      <c r="AJ9" s="506" t="n">
        <v>-589</v>
      </c>
      <c r="AK9" s="506" t="n">
        <v>-207</v>
      </c>
      <c r="AL9" s="506" t="n">
        <v>-64</v>
      </c>
      <c r="AM9" s="506" t="n">
        <v>-446</v>
      </c>
      <c r="AN9" s="506" t="n">
        <v>-136</v>
      </c>
      <c r="AO9" s="506" t="n">
        <v>-407</v>
      </c>
      <c r="AP9" s="506" t="n">
        <v>-530</v>
      </c>
      <c r="AQ9" s="506" t="n">
        <v>-96</v>
      </c>
      <c r="AR9" s="506" t="n">
        <v>-287</v>
      </c>
      <c r="AS9" s="506" t="n">
        <v>-1700</v>
      </c>
      <c r="AT9" s="506" t="n">
        <v>-353</v>
      </c>
      <c r="AV9" s="508" t="n">
        <v>-339.796</v>
      </c>
      <c r="AW9" s="508" t="n">
        <v>-619.628</v>
      </c>
      <c r="AX9" s="508" t="n">
        <v>-217.764</v>
      </c>
      <c r="AY9" s="508" t="n">
        <v>-67.328</v>
      </c>
      <c r="AZ9" s="508" t="n">
        <v>-469.192</v>
      </c>
      <c r="BA9" s="508" t="n">
        <v>-143.072</v>
      </c>
      <c r="BB9" s="508" t="n">
        <v>-188.308</v>
      </c>
      <c r="BC9" s="508" t="n">
        <v>-499.7</v>
      </c>
      <c r="BD9" s="508" t="n">
        <v>-100.992</v>
      </c>
      <c r="BE9" s="508" t="n">
        <v>-301.924</v>
      </c>
      <c r="BF9" s="508" t="n">
        <v>-1788.4</v>
      </c>
      <c r="BG9" s="508" t="n">
        <v>-371.356</v>
      </c>
      <c r="BI9" s="298" t="n">
        <v>1.05</v>
      </c>
      <c r="BJ9" s="509" t="n">
        <v>-719.25</v>
      </c>
      <c r="BK9" s="509" t="n">
        <v>-1050</v>
      </c>
      <c r="BL9" s="509" t="n">
        <v>-1641.15</v>
      </c>
      <c r="BM9" s="509" t="n">
        <v>-353.85</v>
      </c>
      <c r="BN9" s="509" t="n">
        <v>-680.4</v>
      </c>
      <c r="BO9" s="509" t="n">
        <v>-1729.35</v>
      </c>
      <c r="BP9" s="509" t="n">
        <v>-417.9</v>
      </c>
      <c r="BQ9" s="509" t="n">
        <v>-99.75</v>
      </c>
      <c r="BR9" s="509" t="n">
        <v>-3006.15</v>
      </c>
      <c r="BS9" s="509" t="n">
        <v>-192.15</v>
      </c>
      <c r="BT9" s="509" t="n">
        <v>-753.9</v>
      </c>
      <c r="BU9" s="509" t="n">
        <v>-2149.35</v>
      </c>
      <c r="BW9" s="510">
        <f>_xlfn.XLOOKUP($A9,$A$203:$A$399,BJ$203:BJ$399,"Não Existe")*$BI9</f>
        <v/>
      </c>
      <c r="BX9" s="510">
        <f>_xlfn.SINGLE(_xlfn.XLOOKUP($A9,$A$203:$A$399,BK$203:BK$399,"Não Existe"))*$BI9</f>
        <v/>
      </c>
      <c r="BY9" s="510">
        <f>_xlfn.SINGLE(_xlfn.XLOOKUP($A9,$A$203:$A$399,BL$203:BL$399,"Não Existe"))*$BI9</f>
        <v/>
      </c>
      <c r="BZ9" s="510">
        <f>_xlfn.SINGLE(_xlfn.XLOOKUP($A9,$A$203:$A$399,BM$203:BM$399,"Não Existe"))*$BI9</f>
        <v/>
      </c>
      <c r="CA9" s="510">
        <f>_xlfn.SINGLE(_xlfn.XLOOKUP($A9,$A$203:$A$399,BN$203:BN$399,"Não Existe"))*$BI9</f>
        <v/>
      </c>
      <c r="CB9" s="510">
        <f>_xlfn.SINGLE(_xlfn.XLOOKUP($A9,$A$203:$A$399,BO$203:BO$399,"Não Existe"))*$BI9</f>
        <v/>
      </c>
      <c r="CC9" s="510">
        <f>_xlfn.SINGLE(_xlfn.XLOOKUP($A9,$A$203:$A$399,BP$203:BP$399,"Não Existe"))*$BI9</f>
        <v/>
      </c>
      <c r="CD9" s="510">
        <f>_xlfn.SINGLE(_xlfn.XLOOKUP($A9,$A$203:$A$399,BQ$203:BQ$399,"Não Existe"))*$BI9</f>
        <v/>
      </c>
      <c r="CE9" s="510">
        <f>_xlfn.SINGLE(_xlfn.XLOOKUP($A9,$A$203:$A$399,BR$203:BR$399,"Não Existe"))*$BI9</f>
        <v/>
      </c>
      <c r="CF9" s="510">
        <f>_xlfn.SINGLE(_xlfn.XLOOKUP($A9,$A$203:$A$399,BS$203:BS$399,"Não Existe"))*$BI9</f>
        <v/>
      </c>
      <c r="CG9" s="510">
        <f>_xlfn.SINGLE(_xlfn.XLOOKUP($A9,$A$203:$A$399,BT$203:BT$399,"Não Existe"))*$BI9</f>
        <v/>
      </c>
      <c r="CH9" s="510">
        <f>_xlfn.SINGLE(_xlfn.XLOOKUP($A9,$A$203:$A$399,BU$203:BU$399,"Não Existe"))*$BI9</f>
        <v/>
      </c>
    </row>
    <row r="10" outlineLevel="1">
      <c r="A10" s="220" t="inlineStr">
        <is>
          <t>10.07</t>
        </is>
      </c>
      <c r="B10" s="233" t="inlineStr">
        <is>
          <t>Adiantamento de despesas Clientes</t>
        </is>
      </c>
      <c r="C10" s="86" t="inlineStr">
        <is>
          <t>Analítica</t>
        </is>
      </c>
      <c r="D10" s="86" t="inlineStr">
        <is>
          <t>Saída</t>
        </is>
      </c>
      <c r="E10" s="86" t="inlineStr">
        <is>
          <t>Dedução da Receita</t>
        </is>
      </c>
      <c r="F10" s="86" t="inlineStr">
        <is>
          <t>sim</t>
        </is>
      </c>
      <c r="G10" s="86" t="inlineStr">
        <is>
          <t>Budget</t>
        </is>
      </c>
      <c r="I10" s="511" t="n">
        <v>0</v>
      </c>
      <c r="J10" s="511" t="n">
        <v>0</v>
      </c>
      <c r="K10" s="511" t="n">
        <v>0</v>
      </c>
      <c r="L10" s="511" t="n">
        <v>0</v>
      </c>
      <c r="M10" s="511" t="n">
        <v>0</v>
      </c>
      <c r="N10" s="511" t="n">
        <v>0</v>
      </c>
      <c r="O10" s="511" t="n">
        <v>0</v>
      </c>
      <c r="P10" s="511" t="n">
        <v>-441</v>
      </c>
      <c r="Q10" s="511" t="n">
        <v>0</v>
      </c>
      <c r="R10" s="511" t="n">
        <v>0</v>
      </c>
      <c r="S10" s="511" t="n">
        <v>0</v>
      </c>
      <c r="T10" s="512" t="n">
        <v>0</v>
      </c>
      <c r="V10" s="511" t="n">
        <v>0</v>
      </c>
      <c r="W10" s="511" t="n">
        <v>0</v>
      </c>
      <c r="X10" s="511" t="n">
        <v>0</v>
      </c>
      <c r="Y10" s="511" t="n">
        <v>0</v>
      </c>
      <c r="Z10" s="511" t="n">
        <v>0</v>
      </c>
      <c r="AA10" s="511" t="n">
        <v>0</v>
      </c>
      <c r="AB10" s="511" t="n">
        <v>0</v>
      </c>
      <c r="AC10" s="511" t="n">
        <v>0</v>
      </c>
      <c r="AD10" s="511" t="n">
        <v>0</v>
      </c>
      <c r="AE10" s="511" t="n">
        <v>0</v>
      </c>
      <c r="AF10" s="511" t="n">
        <v>0</v>
      </c>
      <c r="AG10" s="512" t="n">
        <v>0</v>
      </c>
      <c r="AI10" s="511" t="n">
        <v>0</v>
      </c>
      <c r="AJ10" s="511" t="n">
        <v>0</v>
      </c>
      <c r="AK10" s="511" t="n">
        <v>0</v>
      </c>
      <c r="AL10" s="511" t="n">
        <v>0</v>
      </c>
      <c r="AM10" s="511" t="n">
        <v>0</v>
      </c>
      <c r="AN10" s="511" t="n">
        <v>0</v>
      </c>
      <c r="AO10" s="511" t="n">
        <v>0</v>
      </c>
      <c r="AP10" s="511" t="n">
        <v>0</v>
      </c>
      <c r="AQ10" s="511" t="n">
        <v>0</v>
      </c>
      <c r="AR10" s="511" t="n">
        <v>0</v>
      </c>
      <c r="AS10" s="511" t="n">
        <v>0</v>
      </c>
      <c r="AT10" s="511" t="n">
        <v>0</v>
      </c>
      <c r="AV10" s="513" t="n">
        <v>0</v>
      </c>
      <c r="AW10" s="513" t="n">
        <v>0</v>
      </c>
      <c r="AX10" s="513" t="n">
        <v>0</v>
      </c>
      <c r="AY10" s="513" t="n">
        <v>0</v>
      </c>
      <c r="AZ10" s="513" t="n">
        <v>0</v>
      </c>
      <c r="BA10" s="513" t="n">
        <v>0</v>
      </c>
      <c r="BB10" s="513" t="n">
        <v>0</v>
      </c>
      <c r="BC10" s="513" t="n">
        <v>0</v>
      </c>
      <c r="BD10" s="513" t="n">
        <v>0</v>
      </c>
      <c r="BE10" s="513" t="n">
        <v>0</v>
      </c>
      <c r="BF10" s="513" t="n">
        <v>0</v>
      </c>
      <c r="BG10" s="513" t="n">
        <v>0</v>
      </c>
      <c r="BI10" s="298" t="n">
        <v>1.05</v>
      </c>
      <c r="BJ10" s="514" t="n">
        <v>0</v>
      </c>
      <c r="BK10" s="514" t="n">
        <v>0</v>
      </c>
      <c r="BL10" s="514" t="n">
        <v>0</v>
      </c>
      <c r="BM10" s="514" t="n">
        <v>0</v>
      </c>
      <c r="BN10" s="514" t="n">
        <v>0</v>
      </c>
      <c r="BO10" s="514" t="n">
        <v>0</v>
      </c>
      <c r="BP10" s="514" t="n">
        <v>0</v>
      </c>
      <c r="BQ10" s="514" t="n">
        <v>0</v>
      </c>
      <c r="BR10" s="514" t="n">
        <v>0</v>
      </c>
      <c r="BS10" s="514" t="n">
        <v>0</v>
      </c>
      <c r="BT10" s="514" t="n">
        <v>0</v>
      </c>
      <c r="BU10" s="514" t="n">
        <v>0</v>
      </c>
      <c r="BW10" s="515">
        <f>_xlfn.SINGLE(_xlfn.XLOOKUP($A10,$A$203:$A$399,BJ$203:BJ$399,"Não Existe"))*$BI10</f>
        <v/>
      </c>
      <c r="BX10" s="515">
        <f>_xlfn.SINGLE(_xlfn.XLOOKUP($A10,$A$203:$A$399,BK$203:BK$399,"Não Existe"))*$BI10</f>
        <v/>
      </c>
      <c r="BY10" s="515">
        <f>_xlfn.SINGLE(_xlfn.XLOOKUP($A10,$A$203:$A$399,BL$203:BL$399,"Não Existe"))*$BI10</f>
        <v/>
      </c>
      <c r="BZ10" s="515">
        <f>_xlfn.SINGLE(_xlfn.XLOOKUP($A10,$A$203:$A$399,BM$203:BM$399,"Não Existe"))*$BI10</f>
        <v/>
      </c>
      <c r="CA10" s="515">
        <f>_xlfn.SINGLE(_xlfn.XLOOKUP($A10,$A$203:$A$399,BN$203:BN$399,"Não Existe"))*$BI10</f>
        <v/>
      </c>
      <c r="CB10" s="515">
        <f>_xlfn.SINGLE(_xlfn.XLOOKUP($A10,$A$203:$A$399,BO$203:BO$399,"Não Existe"))*$BI10</f>
        <v/>
      </c>
      <c r="CC10" s="515">
        <f>_xlfn.SINGLE(_xlfn.XLOOKUP($A10,$A$203:$A$399,BP$203:BP$399,"Não Existe"))*$BI10</f>
        <v/>
      </c>
      <c r="CD10" s="515">
        <f>_xlfn.SINGLE(_xlfn.XLOOKUP($A10,$A$203:$A$399,BQ$203:BQ$399,"Não Existe"))*$BI10</f>
        <v/>
      </c>
      <c r="CE10" s="515">
        <f>_xlfn.SINGLE(_xlfn.XLOOKUP($A10,$A$203:$A$399,BR$203:BR$399,"Não Existe"))*$BI10</f>
        <v/>
      </c>
      <c r="CF10" s="515">
        <f>_xlfn.SINGLE(_xlfn.XLOOKUP($A10,$A$203:$A$399,BS$203:BS$399,"Não Existe"))*$BI10</f>
        <v/>
      </c>
      <c r="CG10" s="515">
        <f>_xlfn.SINGLE(_xlfn.XLOOKUP($A10,$A$203:$A$399,BT$203:BT$399,"Não Existe"))*$BI10</f>
        <v/>
      </c>
      <c r="CH10" s="515">
        <f>_xlfn.SINGLE(_xlfn.XLOOKUP($A10,$A$203:$A$399,BU$203:BU$399,"Não Existe"))*$BI10</f>
        <v/>
      </c>
    </row>
    <row r="11" outlineLevel="1">
      <c r="A11" s="257" t="inlineStr">
        <is>
          <t>10.08</t>
        </is>
      </c>
      <c r="B11" s="212" t="inlineStr">
        <is>
          <t>Devolução de Recebimento</t>
        </is>
      </c>
      <c r="C11" s="213" t="inlineStr">
        <is>
          <t>Analítica</t>
        </is>
      </c>
      <c r="D11" s="213" t="inlineStr">
        <is>
          <t>Saída</t>
        </is>
      </c>
      <c r="E11" s="213" t="inlineStr">
        <is>
          <t>Dedução da Receita</t>
        </is>
      </c>
      <c r="F11" s="213" t="inlineStr">
        <is>
          <t>sim</t>
        </is>
      </c>
      <c r="G11" s="213" t="inlineStr">
        <is>
          <t>Budget</t>
        </is>
      </c>
      <c r="I11" s="506" t="n">
        <v>0</v>
      </c>
      <c r="J11" s="506" t="n">
        <v>0</v>
      </c>
      <c r="K11" s="506" t="n">
        <v>0</v>
      </c>
      <c r="L11" s="506" t="n">
        <v>0</v>
      </c>
      <c r="M11" s="506" t="n">
        <v>0</v>
      </c>
      <c r="N11" s="506" t="n">
        <v>0</v>
      </c>
      <c r="O11" s="506" t="n">
        <v>0</v>
      </c>
      <c r="P11" s="506" t="n">
        <v>0</v>
      </c>
      <c r="Q11" s="506" t="n">
        <v>0</v>
      </c>
      <c r="R11" s="506" t="n">
        <v>0</v>
      </c>
      <c r="S11" s="506" t="n">
        <v>0</v>
      </c>
      <c r="T11" s="507" t="n">
        <v>0</v>
      </c>
      <c r="V11" s="506" t="n">
        <v>0</v>
      </c>
      <c r="W11" s="506" t="n">
        <v>0</v>
      </c>
      <c r="X11" s="506" t="n">
        <v>0</v>
      </c>
      <c r="Y11" s="506" t="n">
        <v>0</v>
      </c>
      <c r="Z11" s="506" t="n">
        <v>0</v>
      </c>
      <c r="AA11" s="506" t="n">
        <v>0</v>
      </c>
      <c r="AB11" s="506" t="n">
        <v>0</v>
      </c>
      <c r="AC11" s="506" t="n">
        <v>0</v>
      </c>
      <c r="AD11" s="506" t="n">
        <v>0</v>
      </c>
      <c r="AE11" s="506" t="n">
        <v>0</v>
      </c>
      <c r="AF11" s="506" t="n">
        <v>0</v>
      </c>
      <c r="AG11" s="507" t="n">
        <v>0</v>
      </c>
      <c r="AI11" s="506" t="n">
        <v>0</v>
      </c>
      <c r="AJ11" s="506" t="n">
        <v>0</v>
      </c>
      <c r="AK11" s="506" t="n">
        <v>-5708</v>
      </c>
      <c r="AL11" s="506" t="n">
        <v>0</v>
      </c>
      <c r="AM11" s="506" t="n">
        <v>0</v>
      </c>
      <c r="AN11" s="506" t="n">
        <v>0</v>
      </c>
      <c r="AO11" s="506" t="n">
        <v>0</v>
      </c>
      <c r="AP11" s="506" t="n">
        <v>0</v>
      </c>
      <c r="AQ11" s="506" t="n">
        <v>0</v>
      </c>
      <c r="AR11" s="506" t="n">
        <v>0</v>
      </c>
      <c r="AS11" s="506" t="n">
        <v>-43</v>
      </c>
      <c r="AT11" s="506" t="n">
        <v>0</v>
      </c>
      <c r="AV11" s="508" t="n">
        <v>0</v>
      </c>
      <c r="AW11" s="508" t="n">
        <v>0</v>
      </c>
      <c r="AX11" s="508" t="n">
        <v>-6004.816000000001</v>
      </c>
      <c r="AY11" s="508" t="n">
        <v>0</v>
      </c>
      <c r="AZ11" s="508" t="n">
        <v>0</v>
      </c>
      <c r="BA11" s="508" t="n">
        <v>0</v>
      </c>
      <c r="BB11" s="508" t="n">
        <v>-239.856</v>
      </c>
      <c r="BC11" s="508" t="n">
        <v>-56.808</v>
      </c>
      <c r="BD11" s="508" t="n">
        <v>0</v>
      </c>
      <c r="BE11" s="508" t="n">
        <v>0</v>
      </c>
      <c r="BF11" s="508" t="n">
        <v>-45.236</v>
      </c>
      <c r="BG11" s="508" t="n">
        <v>0</v>
      </c>
      <c r="BI11" s="298" t="n">
        <v>1.05</v>
      </c>
      <c r="BJ11" s="509" t="n">
        <v>0</v>
      </c>
      <c r="BK11" s="509" t="n">
        <v>-846.3000000000001</v>
      </c>
      <c r="BL11" s="509" t="n">
        <v>0</v>
      </c>
      <c r="BM11" s="509" t="n">
        <v>0</v>
      </c>
      <c r="BN11" s="509" t="n">
        <v>0</v>
      </c>
      <c r="BO11" s="509" t="n">
        <v>0</v>
      </c>
      <c r="BP11" s="509" t="n">
        <v>0</v>
      </c>
      <c r="BQ11" s="509" t="n">
        <v>0</v>
      </c>
      <c r="BR11" s="509" t="n">
        <v>0</v>
      </c>
      <c r="BS11" s="509" t="n">
        <v>-37.8</v>
      </c>
      <c r="BT11" s="509" t="n">
        <v>0</v>
      </c>
      <c r="BU11" s="509" t="n">
        <v>-1863.75</v>
      </c>
      <c r="BW11" s="510">
        <f>_xlfn.SINGLE(_xlfn.XLOOKUP($A11,$A$203:$A$399,BJ$203:BJ$399,"Não Existe"))*$BI11</f>
        <v/>
      </c>
      <c r="BX11" s="510">
        <f>_xlfn.SINGLE(_xlfn.XLOOKUP($A11,$A$203:$A$399,BK$203:BK$399,"Não Existe"))*$BI11</f>
        <v/>
      </c>
      <c r="BY11" s="510">
        <f>_xlfn.SINGLE(_xlfn.XLOOKUP($A11,$A$203:$A$399,BL$203:BL$399,"Não Existe"))*$BI11</f>
        <v/>
      </c>
      <c r="BZ11" s="510">
        <f>_xlfn.SINGLE(_xlfn.XLOOKUP($A11,$A$203:$A$399,BM$203:BM$399,"Não Existe"))*$BI11</f>
        <v/>
      </c>
      <c r="CA11" s="510">
        <f>_xlfn.SINGLE(_xlfn.XLOOKUP($A11,$A$203:$A$399,BN$203:BN$399,"Não Existe"))*$BI11</f>
        <v/>
      </c>
      <c r="CB11" s="510">
        <f>_xlfn.SINGLE(_xlfn.XLOOKUP($A11,$A$203:$A$399,BO$203:BO$399,"Não Existe"))*$BI11</f>
        <v/>
      </c>
      <c r="CC11" s="510">
        <f>_xlfn.SINGLE(_xlfn.XLOOKUP($A11,$A$203:$A$399,BP$203:BP$399,"Não Existe"))*$BI11</f>
        <v/>
      </c>
      <c r="CD11" s="510">
        <f>_xlfn.SINGLE(_xlfn.XLOOKUP($A11,$A$203:$A$399,BQ$203:BQ$399,"Não Existe"))*$BI11</f>
        <v/>
      </c>
      <c r="CE11" s="510">
        <f>_xlfn.SINGLE(_xlfn.XLOOKUP($A11,$A$203:$A$399,BR$203:BR$399,"Não Existe"))*$BI11</f>
        <v/>
      </c>
      <c r="CF11" s="510">
        <f>_xlfn.SINGLE(_xlfn.XLOOKUP($A11,$A$203:$A$399,BS$203:BS$399,"Não Existe"))*$BI11</f>
        <v/>
      </c>
      <c r="CG11" s="510">
        <f>_xlfn.SINGLE(_xlfn.XLOOKUP($A11,$A$203:$A$399,BT$203:BT$399,"Não Existe"))*$BI11</f>
        <v/>
      </c>
      <c r="CH11" s="510">
        <f>_xlfn.SINGLE(_xlfn.XLOOKUP($A11,$A$203:$A$399,BU$203:BU$399,"Não Existe"))*$BI11</f>
        <v/>
      </c>
    </row>
    <row r="12" outlineLevel="1">
      <c r="A12" s="220" t="inlineStr">
        <is>
          <t>20.01</t>
        </is>
      </c>
      <c r="B12" s="233" t="inlineStr">
        <is>
          <t>ICMS</t>
        </is>
      </c>
      <c r="C12" s="86" t="inlineStr">
        <is>
          <t>Analítica</t>
        </is>
      </c>
      <c r="D12" s="86" t="inlineStr">
        <is>
          <t>Saída</t>
        </is>
      </c>
      <c r="E12" s="86">
        <f>VLOOKUP($A12,PL.C!$B:$F,5,0)</f>
        <v/>
      </c>
      <c r="F12" s="86" t="inlineStr">
        <is>
          <t>sim</t>
        </is>
      </c>
      <c r="G12" s="86" t="inlineStr">
        <is>
          <t>Budget</t>
        </is>
      </c>
      <c r="I12" s="511" t="n">
        <v>0</v>
      </c>
      <c r="J12" s="511" t="n">
        <v>0</v>
      </c>
      <c r="K12" s="511" t="n">
        <v>0</v>
      </c>
      <c r="L12" s="511" t="n">
        <v>-17145</v>
      </c>
      <c r="M12" s="511" t="n">
        <v>-40272</v>
      </c>
      <c r="N12" s="511" t="n">
        <v>-11766</v>
      </c>
      <c r="O12" s="511" t="n">
        <v>-25370</v>
      </c>
      <c r="P12" s="511" t="n">
        <v>-35444</v>
      </c>
      <c r="Q12" s="511" t="n">
        <v>-23590</v>
      </c>
      <c r="R12" s="511" t="n">
        <v>-13045</v>
      </c>
      <c r="S12" s="511" t="n">
        <v>-24365</v>
      </c>
      <c r="T12" s="512" t="n">
        <v>-13572</v>
      </c>
      <c r="V12" s="511" t="n">
        <v>0</v>
      </c>
      <c r="W12" s="511" t="n">
        <v>-96</v>
      </c>
      <c r="X12" s="511" t="n">
        <v>-96</v>
      </c>
      <c r="Y12" s="511" t="n">
        <v>-112</v>
      </c>
      <c r="Z12" s="511" t="n">
        <v>-13864</v>
      </c>
      <c r="AA12" s="511" t="n">
        <v>-21137</v>
      </c>
      <c r="AB12" s="511" t="n">
        <v>-26746</v>
      </c>
      <c r="AC12" s="511" t="n">
        <v>-1262</v>
      </c>
      <c r="AD12" s="511" t="n">
        <v>-14899</v>
      </c>
      <c r="AE12" s="511" t="n">
        <v>-18945</v>
      </c>
      <c r="AF12" s="511" t="n">
        <v>-16601</v>
      </c>
      <c r="AG12" s="512" t="n">
        <v>0</v>
      </c>
      <c r="AI12" s="511" t="n">
        <v>-3105</v>
      </c>
      <c r="AJ12" s="511" t="n">
        <v>-10384</v>
      </c>
      <c r="AK12" s="511" t="n">
        <v>-28789</v>
      </c>
      <c r="AL12" s="511" t="n">
        <v>0</v>
      </c>
      <c r="AM12" s="511" t="n">
        <v>-13909</v>
      </c>
      <c r="AN12" s="511" t="n">
        <v>-13163</v>
      </c>
      <c r="AO12" s="511" t="n">
        <v>-22284</v>
      </c>
      <c r="AP12" s="511" t="n">
        <v>-8500</v>
      </c>
      <c r="AQ12" s="511" t="n">
        <v>-17373</v>
      </c>
      <c r="AR12" s="511" t="n">
        <v>-23021</v>
      </c>
      <c r="AS12" s="511" t="n">
        <v>-8071</v>
      </c>
      <c r="AT12" s="511" t="n">
        <v>-22326</v>
      </c>
      <c r="AV12" s="513" t="n">
        <v>-16896.0726</v>
      </c>
      <c r="AW12" s="513" t="n">
        <v>-16642.4544</v>
      </c>
      <c r="AX12" s="513" t="n">
        <v>-24955.3062</v>
      </c>
      <c r="AY12" s="513" t="n">
        <v>-20038.1346</v>
      </c>
      <c r="AZ12" s="513" t="n">
        <v>-22871.0988</v>
      </c>
      <c r="BA12" s="513" t="n">
        <v>-23387.5026</v>
      </c>
      <c r="BB12" s="513" t="n">
        <v>-22981.2858</v>
      </c>
      <c r="BC12" s="513" t="n">
        <v>-24375.2652</v>
      </c>
      <c r="BD12" s="513" t="n">
        <v>-22124.8962</v>
      </c>
      <c r="BE12" s="513" t="n">
        <v>-22412.8278</v>
      </c>
      <c r="BF12" s="513" t="n">
        <v>-24610.2516</v>
      </c>
      <c r="BG12" s="513" t="n">
        <v>-24106.203</v>
      </c>
      <c r="BI12" s="298" t="n">
        <v>1.05</v>
      </c>
      <c r="BJ12" s="514" t="n">
        <v>0</v>
      </c>
      <c r="BK12" s="514" t="n">
        <v>0</v>
      </c>
      <c r="BL12" s="514" t="n">
        <v>-10924.2</v>
      </c>
      <c r="BM12" s="514" t="n">
        <v>-17547.6</v>
      </c>
      <c r="BN12" s="514" t="n">
        <v>-14997.15</v>
      </c>
      <c r="BO12" s="514" t="n">
        <v>-12255.6</v>
      </c>
      <c r="BP12" s="514" t="n">
        <v>-17153.85</v>
      </c>
      <c r="BQ12" s="514" t="n">
        <v>-28227.15</v>
      </c>
      <c r="BR12" s="514" t="n">
        <v>-18285.75</v>
      </c>
      <c r="BS12" s="514" t="n">
        <v>-21949.2</v>
      </c>
      <c r="BT12" s="514" t="n">
        <v>-30508.8</v>
      </c>
      <c r="BU12" s="514" t="n">
        <v>-10021.2</v>
      </c>
      <c r="BW12" s="515">
        <f>_xlfn.SINGLE(_xlfn.XLOOKUP($A12,$A$203:$A$399,BJ$203:BJ$399,"Não Existe"))*$BI12</f>
        <v/>
      </c>
      <c r="BX12" s="515">
        <f>_xlfn.SINGLE(_xlfn.XLOOKUP($A12,$A$203:$A$399,BK$203:BK$399,"Não Existe"))*$BI12</f>
        <v/>
      </c>
      <c r="BY12" s="515">
        <f>_xlfn.SINGLE(_xlfn.XLOOKUP($A12,$A$203:$A$399,BL$203:BL$399,"Não Existe"))*$BI12</f>
        <v/>
      </c>
      <c r="BZ12" s="515">
        <f>_xlfn.SINGLE(_xlfn.XLOOKUP($A12,$A$203:$A$399,BM$203:BM$399,"Não Existe"))*$BI12</f>
        <v/>
      </c>
      <c r="CA12" s="515">
        <f>_xlfn.SINGLE(_xlfn.XLOOKUP($A12,$A$203:$A$399,BN$203:BN$399,"Não Existe"))*$BI12</f>
        <v/>
      </c>
      <c r="CB12" s="515">
        <f>_xlfn.SINGLE(_xlfn.XLOOKUP($A12,$A$203:$A$399,BO$203:BO$399,"Não Existe"))*$BI12</f>
        <v/>
      </c>
      <c r="CC12" s="515">
        <f>_xlfn.SINGLE(_xlfn.XLOOKUP($A12,$A$203:$A$399,BP$203:BP$399,"Não Existe"))*$BI12</f>
        <v/>
      </c>
      <c r="CD12" s="515">
        <f>_xlfn.SINGLE(_xlfn.XLOOKUP($A12,$A$203:$A$399,BQ$203:BQ$399,"Não Existe"))*$BI12</f>
        <v/>
      </c>
      <c r="CE12" s="515">
        <f>_xlfn.SINGLE(_xlfn.XLOOKUP($A12,$A$203:$A$399,BR$203:BR$399,"Não Existe"))*$BI12</f>
        <v/>
      </c>
      <c r="CF12" s="515">
        <f>_xlfn.SINGLE(_xlfn.XLOOKUP($A12,$A$203:$A$399,BS$203:BS$399,"Não Existe"))*$BI12</f>
        <v/>
      </c>
      <c r="CG12" s="515">
        <f>_xlfn.SINGLE(_xlfn.XLOOKUP($A12,$A$203:$A$399,BT$203:BT$399,"Não Existe"))*$BI12</f>
        <v/>
      </c>
      <c r="CH12" s="515">
        <f>_xlfn.SINGLE(_xlfn.XLOOKUP($A12,$A$203:$A$399,BU$203:BU$399,"Não Existe"))*$BI12</f>
        <v/>
      </c>
    </row>
    <row r="13" outlineLevel="1">
      <c r="A13" s="257" t="inlineStr">
        <is>
          <t>20.04</t>
        </is>
      </c>
      <c r="B13" s="212" t="inlineStr">
        <is>
          <t>ST</t>
        </is>
      </c>
      <c r="C13" s="213" t="inlineStr">
        <is>
          <t>Analítica</t>
        </is>
      </c>
      <c r="D13" s="213" t="inlineStr">
        <is>
          <t>Saída</t>
        </is>
      </c>
      <c r="E13" s="213">
        <f>VLOOKUP($A13,PL.C!$B:$F,5,0)</f>
        <v/>
      </c>
      <c r="F13" s="213" t="inlineStr">
        <is>
          <t>sim</t>
        </is>
      </c>
      <c r="G13" s="213" t="inlineStr">
        <is>
          <t>Budget</t>
        </is>
      </c>
      <c r="I13" s="506" t="n">
        <v>0</v>
      </c>
      <c r="J13" s="506" t="n">
        <v>0</v>
      </c>
      <c r="K13" s="506" t="n">
        <v>0</v>
      </c>
      <c r="L13" s="506" t="n">
        <v>-35059</v>
      </c>
      <c r="M13" s="506" t="n">
        <v>-30798</v>
      </c>
      <c r="N13" s="506" t="n">
        <v>-41380</v>
      </c>
      <c r="O13" s="506" t="n">
        <v>-38287</v>
      </c>
      <c r="P13" s="506" t="n">
        <v>-44424</v>
      </c>
      <c r="Q13" s="506" t="n">
        <v>-31023</v>
      </c>
      <c r="R13" s="506" t="n">
        <v>-34511</v>
      </c>
      <c r="S13" s="506" t="n">
        <v>-30476</v>
      </c>
      <c r="T13" s="507" t="n">
        <v>-35359</v>
      </c>
      <c r="V13" s="506" t="n">
        <v>-34259</v>
      </c>
      <c r="W13" s="506" t="n">
        <v>-33077</v>
      </c>
      <c r="X13" s="506" t="n">
        <v>-40001</v>
      </c>
      <c r="Y13" s="506" t="n">
        <v>-37496</v>
      </c>
      <c r="Z13" s="506" t="n">
        <v>-37077</v>
      </c>
      <c r="AA13" s="506" t="n">
        <v>-43596</v>
      </c>
      <c r="AB13" s="506" t="n">
        <v>-37086</v>
      </c>
      <c r="AC13" s="506" t="n">
        <v>-46579</v>
      </c>
      <c r="AD13" s="506" t="n">
        <v>-34604</v>
      </c>
      <c r="AE13" s="506" t="n">
        <v>-37097</v>
      </c>
      <c r="AF13" s="506" t="n">
        <v>-36170</v>
      </c>
      <c r="AG13" s="507" t="n">
        <v>-33113</v>
      </c>
      <c r="AI13" s="506" t="n">
        <v>-36801</v>
      </c>
      <c r="AJ13" s="506" t="n">
        <v>-34023</v>
      </c>
      <c r="AK13" s="506" t="n">
        <v>-29305</v>
      </c>
      <c r="AL13" s="506" t="n">
        <v>-37253</v>
      </c>
      <c r="AM13" s="506" t="n">
        <v>-37806</v>
      </c>
      <c r="AN13" s="506" t="n">
        <v>-38873</v>
      </c>
      <c r="AO13" s="506" t="n">
        <v>-41015</v>
      </c>
      <c r="AP13" s="506" t="n">
        <v>-47607</v>
      </c>
      <c r="AQ13" s="506" t="n">
        <v>-35633</v>
      </c>
      <c r="AR13" s="506" t="n">
        <v>-38523</v>
      </c>
      <c r="AS13" s="506" t="n">
        <v>-37403</v>
      </c>
      <c r="AT13" s="506" t="n">
        <v>-37766</v>
      </c>
      <c r="AV13" s="508" t="n">
        <v>-38714.652</v>
      </c>
      <c r="AW13" s="508" t="n">
        <v>-35792.196</v>
      </c>
      <c r="AX13" s="508" t="n">
        <v>-30828.86</v>
      </c>
      <c r="AY13" s="508" t="n">
        <v>-39190.156</v>
      </c>
      <c r="AZ13" s="508" t="n">
        <v>-39771.912</v>
      </c>
      <c r="BA13" s="508" t="n">
        <v>-40894.396</v>
      </c>
      <c r="BB13" s="508" t="n">
        <v>-43147.78</v>
      </c>
      <c r="BC13" s="508" t="n">
        <v>-50082.56400000001</v>
      </c>
      <c r="BD13" s="508" t="n">
        <v>-37485.916</v>
      </c>
      <c r="BE13" s="508" t="n">
        <v>-40526.196</v>
      </c>
      <c r="BF13" s="508" t="n">
        <v>-39347.956</v>
      </c>
      <c r="BG13" s="508" t="n">
        <v>-39729.832</v>
      </c>
      <c r="BI13" s="298" t="n">
        <v>1.05</v>
      </c>
      <c r="BJ13" s="509" t="n">
        <v>-47378.1</v>
      </c>
      <c r="BK13" s="509" t="n">
        <v>-41410.95</v>
      </c>
      <c r="BL13" s="509" t="n">
        <v>-44462.25</v>
      </c>
      <c r="BM13" s="509" t="n">
        <v>-43798.65</v>
      </c>
      <c r="BN13" s="509" t="n">
        <v>-43013.25</v>
      </c>
      <c r="BO13" s="509" t="n">
        <v>-52634.4</v>
      </c>
      <c r="BP13" s="509" t="n">
        <v>-61463.85000000001</v>
      </c>
      <c r="BQ13" s="509" t="n">
        <v>-49513.8</v>
      </c>
      <c r="BR13" s="509" t="n">
        <v>-54588.45</v>
      </c>
      <c r="BS13" s="509" t="n">
        <v>-57379.35000000001</v>
      </c>
      <c r="BT13" s="509" t="n">
        <v>-52515.75</v>
      </c>
      <c r="BU13" s="509" t="n">
        <v>-49901.25</v>
      </c>
      <c r="BW13" s="510">
        <f>_xlfn.SINGLE(_xlfn.XLOOKUP($A13,$A$203:$A$399,BJ$203:BJ$399,"Não Existe"))*$BI13</f>
        <v/>
      </c>
      <c r="BX13" s="510">
        <f>_xlfn.SINGLE(_xlfn.XLOOKUP($A13,$A$203:$A$399,BK$203:BK$399,"Não Existe"))*$BI13</f>
        <v/>
      </c>
      <c r="BY13" s="510">
        <f>_xlfn.SINGLE(_xlfn.XLOOKUP($A13,$A$203:$A$399,BL$203:BL$399,"Não Existe"))*$BI13</f>
        <v/>
      </c>
      <c r="BZ13" s="510">
        <f>_xlfn.SINGLE(_xlfn.XLOOKUP($A13,$A$203:$A$399,BM$203:BM$399,"Não Existe"))*$BI13</f>
        <v/>
      </c>
      <c r="CA13" s="510">
        <f>_xlfn.SINGLE(_xlfn.XLOOKUP($A13,$A$203:$A$399,BN$203:BN$399,"Não Existe"))*$BI13</f>
        <v/>
      </c>
      <c r="CB13" s="510">
        <f>_xlfn.SINGLE(_xlfn.XLOOKUP($A13,$A$203:$A$399,BO$203:BO$399,"Não Existe"))*$BI13</f>
        <v/>
      </c>
      <c r="CC13" s="510">
        <f>_xlfn.SINGLE(_xlfn.XLOOKUP($A13,$A$203:$A$399,BP$203:BP$399,"Não Existe"))*$BI13</f>
        <v/>
      </c>
      <c r="CD13" s="510">
        <f>_xlfn.SINGLE(_xlfn.XLOOKUP($A13,$A$203:$A$399,BQ$203:BQ$399,"Não Existe"))*$BI13</f>
        <v/>
      </c>
      <c r="CE13" s="510">
        <f>_xlfn.SINGLE(_xlfn.XLOOKUP($A13,$A$203:$A$399,BR$203:BR$399,"Não Existe"))*$BI13</f>
        <v/>
      </c>
      <c r="CF13" s="510">
        <f>_xlfn.SINGLE(_xlfn.XLOOKUP($A13,$A$203:$A$399,BS$203:BS$399,"Não Existe"))*$BI13</f>
        <v/>
      </c>
      <c r="CG13" s="510">
        <f>_xlfn.SINGLE(_xlfn.XLOOKUP($A13,$A$203:$A$399,BT$203:BT$399,"Não Existe"))*$BI13</f>
        <v/>
      </c>
      <c r="CH13" s="510">
        <f>_xlfn.SINGLE(_xlfn.XLOOKUP($A13,$A$203:$A$399,BU$203:BU$399,"Não Existe"))*$BI13</f>
        <v/>
      </c>
    </row>
    <row r="14" outlineLevel="1">
      <c r="A14" s="220" t="inlineStr">
        <is>
          <t>20.05</t>
        </is>
      </c>
      <c r="B14" s="233" t="inlineStr">
        <is>
          <t>DIFAL</t>
        </is>
      </c>
      <c r="C14" s="86" t="inlineStr">
        <is>
          <t>Analítica</t>
        </is>
      </c>
      <c r="D14" s="86" t="inlineStr">
        <is>
          <t>Saída</t>
        </is>
      </c>
      <c r="E14" s="86" t="inlineStr">
        <is>
          <t>Dedução da Receita</t>
        </is>
      </c>
      <c r="F14" s="86" t="inlineStr">
        <is>
          <t>sim</t>
        </is>
      </c>
      <c r="G14" s="86" t="inlineStr">
        <is>
          <t>Budget</t>
        </is>
      </c>
      <c r="I14" s="511" t="n">
        <v>0</v>
      </c>
      <c r="J14" s="511" t="n">
        <v>0</v>
      </c>
      <c r="K14" s="511" t="n">
        <v>0</v>
      </c>
      <c r="L14" s="511" t="n">
        <v>0</v>
      </c>
      <c r="M14" s="511" t="n">
        <v>0</v>
      </c>
      <c r="N14" s="511" t="n">
        <v>0</v>
      </c>
      <c r="O14" s="511" t="n">
        <v>0</v>
      </c>
      <c r="P14" s="511" t="n">
        <v>-199</v>
      </c>
      <c r="Q14" s="511" t="n">
        <v>-199</v>
      </c>
      <c r="R14" s="511" t="n">
        <v>-199</v>
      </c>
      <c r="S14" s="511" t="n">
        <v>0</v>
      </c>
      <c r="T14" s="512" t="n">
        <v>0</v>
      </c>
      <c r="V14" s="511" t="n">
        <v>0</v>
      </c>
      <c r="W14" s="511" t="n">
        <v>0</v>
      </c>
      <c r="X14" s="511" t="n">
        <v>0</v>
      </c>
      <c r="Y14" s="511" t="n">
        <v>0</v>
      </c>
      <c r="Z14" s="511" t="n">
        <v>0</v>
      </c>
      <c r="AA14" s="511" t="n">
        <v>0</v>
      </c>
      <c r="AB14" s="511" t="n">
        <v>0</v>
      </c>
      <c r="AC14" s="511" t="n">
        <v>0</v>
      </c>
      <c r="AD14" s="511" t="n">
        <v>0</v>
      </c>
      <c r="AE14" s="511" t="n">
        <v>0</v>
      </c>
      <c r="AF14" s="511" t="n">
        <v>0</v>
      </c>
      <c r="AG14" s="512" t="n">
        <v>0</v>
      </c>
      <c r="AI14" s="511" t="n">
        <v>0</v>
      </c>
      <c r="AJ14" s="511" t="n">
        <v>0</v>
      </c>
      <c r="AK14" s="511" t="n">
        <v>0</v>
      </c>
      <c r="AL14" s="511" t="n">
        <v>0</v>
      </c>
      <c r="AM14" s="511" t="n">
        <v>0</v>
      </c>
      <c r="AN14" s="511" t="n">
        <v>0</v>
      </c>
      <c r="AO14" s="511" t="n">
        <v>0</v>
      </c>
      <c r="AP14" s="511" t="n">
        <v>0</v>
      </c>
      <c r="AQ14" s="511" t="n">
        <v>0</v>
      </c>
      <c r="AR14" s="511" t="n">
        <v>0</v>
      </c>
      <c r="AS14" s="511" t="n">
        <v>0</v>
      </c>
      <c r="AT14" s="511" t="n">
        <v>0</v>
      </c>
      <c r="AV14" s="513" t="n">
        <v>0</v>
      </c>
      <c r="AW14" s="513" t="n">
        <v>0</v>
      </c>
      <c r="AX14" s="513" t="n">
        <v>0</v>
      </c>
      <c r="AY14" s="513" t="n">
        <v>0</v>
      </c>
      <c r="AZ14" s="513" t="n">
        <v>0</v>
      </c>
      <c r="BA14" s="513" t="n">
        <v>0</v>
      </c>
      <c r="BB14" s="513" t="n">
        <v>0</v>
      </c>
      <c r="BC14" s="513" t="n">
        <v>0</v>
      </c>
      <c r="BD14" s="513" t="n">
        <v>0</v>
      </c>
      <c r="BE14" s="513" t="n">
        <v>0</v>
      </c>
      <c r="BF14" s="513" t="n">
        <v>0</v>
      </c>
      <c r="BG14" s="513" t="n">
        <v>0</v>
      </c>
      <c r="BI14" s="298" t="n">
        <v>1.05</v>
      </c>
      <c r="BJ14" s="514" t="n">
        <v>0</v>
      </c>
      <c r="BK14" s="514" t="n">
        <v>0</v>
      </c>
      <c r="BL14" s="514" t="n">
        <v>0</v>
      </c>
      <c r="BM14" s="514" t="n">
        <v>0</v>
      </c>
      <c r="BN14" s="514" t="n">
        <v>0</v>
      </c>
      <c r="BO14" s="514" t="n">
        <v>0</v>
      </c>
      <c r="BP14" s="514" t="n">
        <v>0</v>
      </c>
      <c r="BQ14" s="514" t="n">
        <v>0</v>
      </c>
      <c r="BR14" s="514" t="n">
        <v>0</v>
      </c>
      <c r="BS14" s="514" t="n">
        <v>0</v>
      </c>
      <c r="BT14" s="514" t="n">
        <v>0</v>
      </c>
      <c r="BU14" s="514" t="n">
        <v>0</v>
      </c>
      <c r="BW14" s="515">
        <f>_xlfn.SINGLE(_xlfn.XLOOKUP($A14,$A$203:$A$399,BJ$203:BJ$399,"Não Existe"))*$BI14</f>
        <v/>
      </c>
      <c r="BX14" s="515">
        <f>_xlfn.SINGLE(_xlfn.XLOOKUP($A14,$A$203:$A$399,BK$203:BK$399,"Não Existe"))*$BI14</f>
        <v/>
      </c>
      <c r="BY14" s="515">
        <f>_xlfn.SINGLE(_xlfn.XLOOKUP($A14,$A$203:$A$399,BL$203:BL$399,"Não Existe"))*$BI14</f>
        <v/>
      </c>
      <c r="BZ14" s="515">
        <f>_xlfn.SINGLE(_xlfn.XLOOKUP($A14,$A$203:$A$399,BM$203:BM$399,"Não Existe"))*$BI14</f>
        <v/>
      </c>
      <c r="CA14" s="515">
        <f>_xlfn.SINGLE(_xlfn.XLOOKUP($A14,$A$203:$A$399,BN$203:BN$399,"Não Existe"))*$BI14</f>
        <v/>
      </c>
      <c r="CB14" s="515">
        <f>_xlfn.SINGLE(_xlfn.XLOOKUP($A14,$A$203:$A$399,BO$203:BO$399,"Não Existe"))*$BI14</f>
        <v/>
      </c>
      <c r="CC14" s="515">
        <f>_xlfn.SINGLE(_xlfn.XLOOKUP($A14,$A$203:$A$399,BP$203:BP$399,"Não Existe"))*$BI14</f>
        <v/>
      </c>
      <c r="CD14" s="515">
        <f>_xlfn.SINGLE(_xlfn.XLOOKUP($A14,$A$203:$A$399,BQ$203:BQ$399,"Não Existe"))*$BI14</f>
        <v/>
      </c>
      <c r="CE14" s="515">
        <f>_xlfn.SINGLE(_xlfn.XLOOKUP($A14,$A$203:$A$399,BR$203:BR$399,"Não Existe"))*$BI14</f>
        <v/>
      </c>
      <c r="CF14" s="515">
        <f>_xlfn.SINGLE(_xlfn.XLOOKUP($A14,$A$203:$A$399,BS$203:BS$399,"Não Existe"))*$BI14</f>
        <v/>
      </c>
      <c r="CG14" s="515">
        <f>_xlfn.SINGLE(_xlfn.XLOOKUP($A14,$A$203:$A$399,BT$203:BT$399,"Não Existe"))*$BI14</f>
        <v/>
      </c>
      <c r="CH14" s="515">
        <f>_xlfn.SINGLE(_xlfn.XLOOKUP($A14,$A$203:$A$399,BU$203:BU$399,"Não Existe"))*$BI14</f>
        <v/>
      </c>
    </row>
    <row r="15" outlineLevel="1">
      <c r="A15" s="257" t="inlineStr">
        <is>
          <t>21.01</t>
        </is>
      </c>
      <c r="B15" s="212" t="inlineStr">
        <is>
          <t>ICMS</t>
        </is>
      </c>
      <c r="C15" s="213" t="inlineStr">
        <is>
          <t>Analítica</t>
        </is>
      </c>
      <c r="D15" s="213" t="inlineStr">
        <is>
          <t>Entrada</t>
        </is>
      </c>
      <c r="E15" s="213">
        <f>VLOOKUP($A15,PL.C!$B:$F,5,0)</f>
        <v/>
      </c>
      <c r="F15" s="213" t="inlineStr">
        <is>
          <t>sim</t>
        </is>
      </c>
      <c r="G15" s="213" t="inlineStr">
        <is>
          <t>Budget</t>
        </is>
      </c>
      <c r="I15" s="506" t="n">
        <v>0</v>
      </c>
      <c r="J15" s="506" t="n">
        <v>0</v>
      </c>
      <c r="K15" s="506" t="n">
        <v>0</v>
      </c>
      <c r="L15" s="506" t="n">
        <v>0</v>
      </c>
      <c r="M15" s="506" t="n">
        <v>0</v>
      </c>
      <c r="N15" s="506" t="n">
        <v>0</v>
      </c>
      <c r="O15" s="506" t="n">
        <v>0</v>
      </c>
      <c r="P15" s="506" t="n">
        <v>0</v>
      </c>
      <c r="Q15" s="506" t="n">
        <v>0</v>
      </c>
      <c r="R15" s="506" t="n">
        <v>0</v>
      </c>
      <c r="S15" s="506" t="n">
        <v>0</v>
      </c>
      <c r="T15" s="507" t="n">
        <v>0</v>
      </c>
      <c r="V15" s="506" t="n">
        <v>0</v>
      </c>
      <c r="W15" s="506" t="n">
        <v>0</v>
      </c>
      <c r="X15" s="506" t="n">
        <v>0</v>
      </c>
      <c r="Y15" s="506" t="n">
        <v>0</v>
      </c>
      <c r="Z15" s="506" t="n">
        <v>0</v>
      </c>
      <c r="AA15" s="506" t="n">
        <v>0</v>
      </c>
      <c r="AB15" s="506" t="n">
        <v>0</v>
      </c>
      <c r="AC15" s="506" t="n">
        <v>0</v>
      </c>
      <c r="AD15" s="506" t="n">
        <v>0</v>
      </c>
      <c r="AE15" s="506" t="n">
        <v>0</v>
      </c>
      <c r="AF15" s="506" t="n">
        <v>0</v>
      </c>
      <c r="AG15" s="507" t="n">
        <v>0</v>
      </c>
      <c r="AI15" s="506" t="n">
        <v>0</v>
      </c>
      <c r="AJ15" s="506" t="n">
        <v>0</v>
      </c>
      <c r="AK15" s="506" t="n">
        <v>0</v>
      </c>
      <c r="AL15" s="506" t="n">
        <v>0</v>
      </c>
      <c r="AM15" s="506" t="n">
        <v>0</v>
      </c>
      <c r="AN15" s="506" t="n">
        <v>0</v>
      </c>
      <c r="AO15" s="506" t="n">
        <v>0</v>
      </c>
      <c r="AP15" s="506" t="n">
        <v>0</v>
      </c>
      <c r="AQ15" s="506" t="n">
        <v>0</v>
      </c>
      <c r="AR15" s="506" t="n">
        <v>0</v>
      </c>
      <c r="AS15" s="506" t="n">
        <v>0</v>
      </c>
      <c r="AT15" s="506" t="n">
        <v>0</v>
      </c>
      <c r="AV15" s="508" t="n">
        <v>0</v>
      </c>
      <c r="AW15" s="508" t="n">
        <v>0</v>
      </c>
      <c r="AX15" s="508" t="n">
        <v>0</v>
      </c>
      <c r="AY15" s="508" t="n">
        <v>0</v>
      </c>
      <c r="AZ15" s="508" t="n">
        <v>0</v>
      </c>
      <c r="BA15" s="508" t="n">
        <v>0</v>
      </c>
      <c r="BB15" s="508" t="n">
        <v>0</v>
      </c>
      <c r="BC15" s="508" t="n">
        <v>0</v>
      </c>
      <c r="BD15" s="508" t="n">
        <v>0</v>
      </c>
      <c r="BE15" s="508" t="n">
        <v>0</v>
      </c>
      <c r="BF15" s="508" t="n">
        <v>0</v>
      </c>
      <c r="BG15" s="508" t="n">
        <v>0</v>
      </c>
      <c r="BI15" s="298" t="n">
        <v>1.05</v>
      </c>
      <c r="BJ15" s="509" t="n">
        <v>0</v>
      </c>
      <c r="BK15" s="509" t="n">
        <v>0</v>
      </c>
      <c r="BL15" s="509" t="n">
        <v>0</v>
      </c>
      <c r="BM15" s="509" t="n">
        <v>0</v>
      </c>
      <c r="BN15" s="509" t="n">
        <v>0</v>
      </c>
      <c r="BO15" s="509" t="n">
        <v>0</v>
      </c>
      <c r="BP15" s="509" t="n">
        <v>0</v>
      </c>
      <c r="BQ15" s="509" t="n">
        <v>0</v>
      </c>
      <c r="BR15" s="509" t="n">
        <v>0</v>
      </c>
      <c r="BS15" s="509" t="n">
        <v>0</v>
      </c>
      <c r="BT15" s="509" t="n">
        <v>0</v>
      </c>
      <c r="BU15" s="509" t="n">
        <v>0</v>
      </c>
      <c r="BW15" s="510">
        <f>_xlfn.SINGLE(_xlfn.XLOOKUP($A15,$A$203:$A$399,BJ$203:BJ$399,"Não Existe"))*$BI15</f>
        <v/>
      </c>
      <c r="BX15" s="510">
        <f>_xlfn.SINGLE(_xlfn.XLOOKUP($A15,$A$203:$A$399,BK$203:BK$399,"Não Existe"))*$BI15</f>
        <v/>
      </c>
      <c r="BY15" s="510">
        <f>_xlfn.SINGLE(_xlfn.XLOOKUP($A15,$A$203:$A$399,BL$203:BL$399,"Não Existe"))*$BI15</f>
        <v/>
      </c>
      <c r="BZ15" s="510">
        <f>_xlfn.SINGLE(_xlfn.XLOOKUP($A15,$A$203:$A$399,BM$203:BM$399,"Não Existe"))*$BI15</f>
        <v/>
      </c>
      <c r="CA15" s="510">
        <f>_xlfn.SINGLE(_xlfn.XLOOKUP($A15,$A$203:$A$399,BN$203:BN$399,"Não Existe"))*$BI15</f>
        <v/>
      </c>
      <c r="CB15" s="510">
        <f>_xlfn.SINGLE(_xlfn.XLOOKUP($A15,$A$203:$A$399,BO$203:BO$399,"Não Existe"))*$BI15</f>
        <v/>
      </c>
      <c r="CC15" s="510">
        <f>_xlfn.SINGLE(_xlfn.XLOOKUP($A15,$A$203:$A$399,BP$203:BP$399,"Não Existe"))*$BI15</f>
        <v/>
      </c>
      <c r="CD15" s="510">
        <f>_xlfn.SINGLE(_xlfn.XLOOKUP($A15,$A$203:$A$399,BQ$203:BQ$399,"Não Existe"))*$BI15</f>
        <v/>
      </c>
      <c r="CE15" s="510">
        <f>_xlfn.SINGLE(_xlfn.XLOOKUP($A15,$A$203:$A$399,BR$203:BR$399,"Não Existe"))*$BI15</f>
        <v/>
      </c>
      <c r="CF15" s="510">
        <f>_xlfn.SINGLE(_xlfn.XLOOKUP($A15,$A$203:$A$399,BS$203:BS$399,"Não Existe"))*$BI15</f>
        <v/>
      </c>
      <c r="CG15" s="510">
        <f>_xlfn.SINGLE(_xlfn.XLOOKUP($A15,$A$203:$A$399,BT$203:BT$399,"Não Existe"))*$BI15</f>
        <v/>
      </c>
      <c r="CH15" s="510">
        <f>_xlfn.SINGLE(_xlfn.XLOOKUP($A15,$A$203:$A$399,BU$203:BU$399,"Não Existe"))*$BI15</f>
        <v/>
      </c>
    </row>
    <row r="16" outlineLevel="1">
      <c r="A16" s="220" t="inlineStr">
        <is>
          <t>21.02</t>
        </is>
      </c>
      <c r="B16" s="233" t="inlineStr">
        <is>
          <t>IPI</t>
        </is>
      </c>
      <c r="C16" s="86" t="inlineStr">
        <is>
          <t>Analítica</t>
        </is>
      </c>
      <c r="D16" s="86" t="inlineStr">
        <is>
          <t>Entrada</t>
        </is>
      </c>
      <c r="E16" s="86">
        <f>VLOOKUP($A16,PL.C!$B:$F,5,0)</f>
        <v/>
      </c>
      <c r="F16" s="86" t="inlineStr">
        <is>
          <t>sim</t>
        </is>
      </c>
      <c r="G16" s="86" t="inlineStr">
        <is>
          <t>Budget</t>
        </is>
      </c>
      <c r="I16" s="511" t="n">
        <v>0</v>
      </c>
      <c r="J16" s="511" t="n">
        <v>0</v>
      </c>
      <c r="K16" s="511" t="n">
        <v>0</v>
      </c>
      <c r="L16" s="511" t="n">
        <v>0</v>
      </c>
      <c r="M16" s="511" t="n">
        <v>0</v>
      </c>
      <c r="N16" s="511" t="n">
        <v>0</v>
      </c>
      <c r="O16" s="511" t="n">
        <v>0</v>
      </c>
      <c r="P16" s="511" t="n">
        <v>0</v>
      </c>
      <c r="Q16" s="511" t="n">
        <v>0</v>
      </c>
      <c r="R16" s="511" t="n">
        <v>0</v>
      </c>
      <c r="S16" s="511" t="n">
        <v>0</v>
      </c>
      <c r="T16" s="512" t="n">
        <v>0</v>
      </c>
      <c r="V16" s="511" t="n">
        <v>0</v>
      </c>
      <c r="W16" s="511" t="n">
        <v>0</v>
      </c>
      <c r="X16" s="511" t="n">
        <v>0</v>
      </c>
      <c r="Y16" s="511" t="n">
        <v>0</v>
      </c>
      <c r="Z16" s="511" t="n">
        <v>0</v>
      </c>
      <c r="AA16" s="511" t="n">
        <v>0</v>
      </c>
      <c r="AB16" s="511" t="n">
        <v>0</v>
      </c>
      <c r="AC16" s="511" t="n">
        <v>0</v>
      </c>
      <c r="AD16" s="511" t="n">
        <v>0</v>
      </c>
      <c r="AE16" s="511" t="n">
        <v>0</v>
      </c>
      <c r="AF16" s="511" t="n">
        <v>0</v>
      </c>
      <c r="AG16" s="512" t="n">
        <v>0</v>
      </c>
      <c r="AI16" s="511" t="n">
        <v>0</v>
      </c>
      <c r="AJ16" s="511" t="n">
        <v>0</v>
      </c>
      <c r="AK16" s="511" t="n">
        <v>0</v>
      </c>
      <c r="AL16" s="511" t="n">
        <v>0</v>
      </c>
      <c r="AM16" s="511" t="n">
        <v>0</v>
      </c>
      <c r="AN16" s="511" t="n">
        <v>0</v>
      </c>
      <c r="AO16" s="511" t="n">
        <v>0</v>
      </c>
      <c r="AP16" s="511" t="n">
        <v>0</v>
      </c>
      <c r="AQ16" s="511" t="n">
        <v>0</v>
      </c>
      <c r="AR16" s="511" t="n">
        <v>0</v>
      </c>
      <c r="AS16" s="511" t="n">
        <v>0</v>
      </c>
      <c r="AT16" s="511" t="n">
        <v>0</v>
      </c>
      <c r="AV16" s="513" t="n">
        <v>0</v>
      </c>
      <c r="AW16" s="513" t="n">
        <v>0</v>
      </c>
      <c r="AX16" s="513" t="n">
        <v>0</v>
      </c>
      <c r="AY16" s="513" t="n">
        <v>0</v>
      </c>
      <c r="AZ16" s="513" t="n">
        <v>0</v>
      </c>
      <c r="BA16" s="513" t="n">
        <v>0</v>
      </c>
      <c r="BB16" s="513" t="n">
        <v>0</v>
      </c>
      <c r="BC16" s="513" t="n">
        <v>0</v>
      </c>
      <c r="BD16" s="513" t="n">
        <v>0</v>
      </c>
      <c r="BE16" s="513" t="n">
        <v>0</v>
      </c>
      <c r="BF16" s="513" t="n">
        <v>0</v>
      </c>
      <c r="BG16" s="513" t="n">
        <v>0</v>
      </c>
      <c r="BI16" s="298" t="n">
        <v>1.05</v>
      </c>
      <c r="BJ16" s="514" t="n">
        <v>0</v>
      </c>
      <c r="BK16" s="514" t="n">
        <v>0</v>
      </c>
      <c r="BL16" s="514" t="n">
        <v>0</v>
      </c>
      <c r="BM16" s="514" t="n">
        <v>0</v>
      </c>
      <c r="BN16" s="514" t="n">
        <v>0</v>
      </c>
      <c r="BO16" s="514" t="n">
        <v>0</v>
      </c>
      <c r="BP16" s="514" t="n">
        <v>0</v>
      </c>
      <c r="BQ16" s="514" t="n">
        <v>0</v>
      </c>
      <c r="BR16" s="514" t="n">
        <v>0</v>
      </c>
      <c r="BS16" s="514" t="n">
        <v>0</v>
      </c>
      <c r="BT16" s="514" t="n">
        <v>0</v>
      </c>
      <c r="BU16" s="514" t="n">
        <v>0</v>
      </c>
      <c r="BW16" s="515">
        <f>_xlfn.SINGLE(_xlfn.XLOOKUP($A16,$A$203:$A$399,BJ$203:BJ$399,"Não Existe"))*$BI16</f>
        <v/>
      </c>
      <c r="BX16" s="515">
        <f>_xlfn.SINGLE(_xlfn.XLOOKUP($A16,$A$203:$A$399,BK$203:BK$399,"Não Existe"))*$BI16</f>
        <v/>
      </c>
      <c r="BY16" s="515">
        <f>_xlfn.SINGLE(_xlfn.XLOOKUP($A16,$A$203:$A$399,BL$203:BL$399,"Não Existe"))*$BI16</f>
        <v/>
      </c>
      <c r="BZ16" s="515">
        <f>_xlfn.SINGLE(_xlfn.XLOOKUP($A16,$A$203:$A$399,BM$203:BM$399,"Não Existe"))*$BI16</f>
        <v/>
      </c>
      <c r="CA16" s="515">
        <f>_xlfn.SINGLE(_xlfn.XLOOKUP($A16,$A$203:$A$399,BN$203:BN$399,"Não Existe"))*$BI16</f>
        <v/>
      </c>
      <c r="CB16" s="515">
        <f>_xlfn.SINGLE(_xlfn.XLOOKUP($A16,$A$203:$A$399,BO$203:BO$399,"Não Existe"))*$BI16</f>
        <v/>
      </c>
      <c r="CC16" s="515">
        <f>_xlfn.SINGLE(_xlfn.XLOOKUP($A16,$A$203:$A$399,BP$203:BP$399,"Não Existe"))*$BI16</f>
        <v/>
      </c>
      <c r="CD16" s="515">
        <f>_xlfn.SINGLE(_xlfn.XLOOKUP($A16,$A$203:$A$399,BQ$203:BQ$399,"Não Existe"))*$BI16</f>
        <v/>
      </c>
      <c r="CE16" s="515">
        <f>_xlfn.SINGLE(_xlfn.XLOOKUP($A16,$A$203:$A$399,BR$203:BR$399,"Não Existe"))*$BI16</f>
        <v/>
      </c>
      <c r="CF16" s="515">
        <f>_xlfn.SINGLE(_xlfn.XLOOKUP($A16,$A$203:$A$399,BS$203:BS$399,"Não Existe"))*$BI16</f>
        <v/>
      </c>
      <c r="CG16" s="515">
        <f>_xlfn.SINGLE(_xlfn.XLOOKUP($A16,$A$203:$A$399,BT$203:BT$399,"Não Existe"))*$BI16</f>
        <v/>
      </c>
      <c r="CH16" s="515">
        <f>_xlfn.SINGLE(_xlfn.XLOOKUP($A16,$A$203:$A$399,BU$203:BU$399,"Não Existe"))*$BI16</f>
        <v/>
      </c>
    </row>
    <row r="17" outlineLevel="1">
      <c r="A17" s="257" t="inlineStr">
        <is>
          <t>21.03</t>
        </is>
      </c>
      <c r="B17" s="212" t="inlineStr">
        <is>
          <t>ISS</t>
        </is>
      </c>
      <c r="C17" s="213" t="inlineStr">
        <is>
          <t>Analítica</t>
        </is>
      </c>
      <c r="D17" s="213" t="inlineStr">
        <is>
          <t>Entrada</t>
        </is>
      </c>
      <c r="E17" s="213">
        <f>VLOOKUP($A17,PL.C!$B:$F,5,0)</f>
        <v/>
      </c>
      <c r="F17" s="213" t="inlineStr">
        <is>
          <t>sim</t>
        </is>
      </c>
      <c r="G17" s="213" t="inlineStr">
        <is>
          <t>Budget</t>
        </is>
      </c>
      <c r="I17" s="506" t="n">
        <v>0</v>
      </c>
      <c r="J17" s="506" t="n">
        <v>0</v>
      </c>
      <c r="K17" s="506" t="n">
        <v>0</v>
      </c>
      <c r="L17" s="506" t="n">
        <v>0</v>
      </c>
      <c r="M17" s="506" t="n">
        <v>0</v>
      </c>
      <c r="N17" s="506" t="n">
        <v>0</v>
      </c>
      <c r="O17" s="506" t="n">
        <v>0</v>
      </c>
      <c r="P17" s="506" t="n">
        <v>0</v>
      </c>
      <c r="Q17" s="506" t="n">
        <v>0</v>
      </c>
      <c r="R17" s="506" t="n">
        <v>0</v>
      </c>
      <c r="S17" s="506" t="n">
        <v>0</v>
      </c>
      <c r="T17" s="507" t="n">
        <v>0</v>
      </c>
      <c r="V17" s="506" t="n">
        <v>0</v>
      </c>
      <c r="W17" s="506" t="n">
        <v>0</v>
      </c>
      <c r="X17" s="506" t="n">
        <v>0</v>
      </c>
      <c r="Y17" s="506" t="n">
        <v>0</v>
      </c>
      <c r="Z17" s="506" t="n">
        <v>0</v>
      </c>
      <c r="AA17" s="506" t="n">
        <v>0</v>
      </c>
      <c r="AB17" s="506" t="n">
        <v>0</v>
      </c>
      <c r="AC17" s="506" t="n">
        <v>0</v>
      </c>
      <c r="AD17" s="506" t="n">
        <v>0</v>
      </c>
      <c r="AE17" s="506" t="n">
        <v>0</v>
      </c>
      <c r="AF17" s="506" t="n">
        <v>0</v>
      </c>
      <c r="AG17" s="507" t="n">
        <v>0</v>
      </c>
      <c r="AI17" s="506" t="n">
        <v>0</v>
      </c>
      <c r="AJ17" s="506" t="n">
        <v>0</v>
      </c>
      <c r="AK17" s="506" t="n">
        <v>0</v>
      </c>
      <c r="AL17" s="506" t="n">
        <v>0</v>
      </c>
      <c r="AM17" s="506" t="n">
        <v>0</v>
      </c>
      <c r="AN17" s="506" t="n">
        <v>0</v>
      </c>
      <c r="AO17" s="506" t="n">
        <v>0</v>
      </c>
      <c r="AP17" s="506" t="n">
        <v>0</v>
      </c>
      <c r="AQ17" s="506" t="n">
        <v>0</v>
      </c>
      <c r="AR17" s="506" t="n">
        <v>0</v>
      </c>
      <c r="AS17" s="506" t="n">
        <v>0</v>
      </c>
      <c r="AT17" s="506" t="n">
        <v>0</v>
      </c>
      <c r="AV17" s="508" t="n">
        <v>0</v>
      </c>
      <c r="AW17" s="508" t="n">
        <v>0</v>
      </c>
      <c r="AX17" s="508" t="n">
        <v>0</v>
      </c>
      <c r="AY17" s="508" t="n">
        <v>0</v>
      </c>
      <c r="AZ17" s="508" t="n">
        <v>0</v>
      </c>
      <c r="BA17" s="508" t="n">
        <v>0</v>
      </c>
      <c r="BB17" s="508" t="n">
        <v>0</v>
      </c>
      <c r="BC17" s="508" t="n">
        <v>0</v>
      </c>
      <c r="BD17" s="508" t="n">
        <v>0</v>
      </c>
      <c r="BE17" s="508" t="n">
        <v>0</v>
      </c>
      <c r="BF17" s="508" t="n">
        <v>0</v>
      </c>
      <c r="BG17" s="508" t="n">
        <v>0</v>
      </c>
      <c r="BI17" s="298" t="n">
        <v>1.05</v>
      </c>
      <c r="BJ17" s="509" t="n">
        <v>0</v>
      </c>
      <c r="BK17" s="509" t="n">
        <v>0</v>
      </c>
      <c r="BL17" s="509" t="n">
        <v>0</v>
      </c>
      <c r="BM17" s="509" t="n">
        <v>0</v>
      </c>
      <c r="BN17" s="509" t="n">
        <v>0</v>
      </c>
      <c r="BO17" s="509" t="n">
        <v>0</v>
      </c>
      <c r="BP17" s="509" t="n">
        <v>0</v>
      </c>
      <c r="BQ17" s="509" t="n">
        <v>0</v>
      </c>
      <c r="BR17" s="509" t="n">
        <v>0</v>
      </c>
      <c r="BS17" s="509" t="n">
        <v>0</v>
      </c>
      <c r="BT17" s="509" t="n">
        <v>0</v>
      </c>
      <c r="BU17" s="509" t="n">
        <v>0</v>
      </c>
      <c r="BW17" s="510">
        <f>_xlfn.SINGLE(_xlfn.XLOOKUP($A17,$A$203:$A$399,BJ$203:BJ$399,"Não Existe"))*$BI17</f>
        <v/>
      </c>
      <c r="BX17" s="510">
        <f>_xlfn.SINGLE(_xlfn.XLOOKUP($A17,$A$203:$A$399,BK$203:BK$399,"Não Existe"))*$BI17</f>
        <v/>
      </c>
      <c r="BY17" s="510">
        <f>_xlfn.SINGLE(_xlfn.XLOOKUP($A17,$A$203:$A$399,BL$203:BL$399,"Não Existe"))*$BI17</f>
        <v/>
      </c>
      <c r="BZ17" s="510">
        <f>_xlfn.SINGLE(_xlfn.XLOOKUP($A17,$A$203:$A$399,BM$203:BM$399,"Não Existe"))*$BI17</f>
        <v/>
      </c>
      <c r="CA17" s="510">
        <f>_xlfn.SINGLE(_xlfn.XLOOKUP($A17,$A$203:$A$399,BN$203:BN$399,"Não Existe"))*$BI17</f>
        <v/>
      </c>
      <c r="CB17" s="510">
        <f>_xlfn.SINGLE(_xlfn.XLOOKUP($A17,$A$203:$A$399,BO$203:BO$399,"Não Existe"))*$BI17</f>
        <v/>
      </c>
      <c r="CC17" s="510">
        <f>_xlfn.SINGLE(_xlfn.XLOOKUP($A17,$A$203:$A$399,BP$203:BP$399,"Não Existe"))*$BI17</f>
        <v/>
      </c>
      <c r="CD17" s="510">
        <f>_xlfn.SINGLE(_xlfn.XLOOKUP($A17,$A$203:$A$399,BQ$203:BQ$399,"Não Existe"))*$BI17</f>
        <v/>
      </c>
      <c r="CE17" s="510">
        <f>_xlfn.SINGLE(_xlfn.XLOOKUP($A17,$A$203:$A$399,BR$203:BR$399,"Não Existe"))*$BI17</f>
        <v/>
      </c>
      <c r="CF17" s="510">
        <f>_xlfn.SINGLE(_xlfn.XLOOKUP($A17,$A$203:$A$399,BS$203:BS$399,"Não Existe"))*$BI17</f>
        <v/>
      </c>
      <c r="CG17" s="510">
        <f>_xlfn.SINGLE(_xlfn.XLOOKUP($A17,$A$203:$A$399,BT$203:BT$399,"Não Existe"))*$BI17</f>
        <v/>
      </c>
      <c r="CH17" s="510">
        <f>_xlfn.SINGLE(_xlfn.XLOOKUP($A17,$A$203:$A$399,BU$203:BU$399,"Não Existe"))*$BI17</f>
        <v/>
      </c>
      <c r="CI17" s="516" t="n"/>
    </row>
    <row r="18" outlineLevel="1">
      <c r="A18" s="220" t="inlineStr">
        <is>
          <t>22.01</t>
        </is>
      </c>
      <c r="B18" s="233" t="inlineStr">
        <is>
          <t>Repasse Distribuidores</t>
        </is>
      </c>
      <c r="C18" s="86" t="inlineStr">
        <is>
          <t>Analítica</t>
        </is>
      </c>
      <c r="D18" s="86" t="inlineStr">
        <is>
          <t>Saída</t>
        </is>
      </c>
      <c r="E18" s="86">
        <f>VLOOKUP($A18,PL.C!$B:$F,5,0)</f>
        <v/>
      </c>
      <c r="F18" s="86" t="inlineStr">
        <is>
          <t>sim</t>
        </is>
      </c>
      <c r="G18" s="86" t="inlineStr">
        <is>
          <t>Budget</t>
        </is>
      </c>
      <c r="I18" s="511" t="n">
        <v>0</v>
      </c>
      <c r="J18" s="511" t="n">
        <v>0</v>
      </c>
      <c r="K18" s="511" t="n">
        <v>0</v>
      </c>
      <c r="L18" s="511" t="n">
        <v>0</v>
      </c>
      <c r="M18" s="511" t="n">
        <v>-3638</v>
      </c>
      <c r="N18" s="511" t="n">
        <v>-5703</v>
      </c>
      <c r="O18" s="511" t="n">
        <v>-9759</v>
      </c>
      <c r="P18" s="511" t="n">
        <v>-8530</v>
      </c>
      <c r="Q18" s="511" t="n">
        <v>-7664</v>
      </c>
      <c r="R18" s="511" t="n">
        <v>-10049</v>
      </c>
      <c r="S18" s="511" t="n">
        <v>-8512</v>
      </c>
      <c r="T18" s="512" t="n">
        <v>-8996</v>
      </c>
      <c r="V18" s="511" t="n">
        <v>-9110</v>
      </c>
      <c r="W18" s="511" t="n">
        <v>-9303</v>
      </c>
      <c r="X18" s="511" t="n">
        <v>-10624</v>
      </c>
      <c r="Y18" s="511" t="n">
        <v>-11355</v>
      </c>
      <c r="Z18" s="511" t="n">
        <v>-8687</v>
      </c>
      <c r="AA18" s="511" t="n">
        <v>-9074</v>
      </c>
      <c r="AB18" s="511" t="n">
        <v>-11941</v>
      </c>
      <c r="AC18" s="511" t="n">
        <v>-10053</v>
      </c>
      <c r="AD18" s="511" t="n">
        <v>-13302</v>
      </c>
      <c r="AE18" s="511" t="n">
        <v>-8302</v>
      </c>
      <c r="AF18" s="511" t="n">
        <v>-8445</v>
      </c>
      <c r="AG18" s="512" t="n">
        <v>-9682</v>
      </c>
      <c r="AI18" s="511" t="n">
        <v>-10198</v>
      </c>
      <c r="AJ18" s="511" t="n">
        <v>-11302</v>
      </c>
      <c r="AK18" s="511" t="n">
        <v>-12459</v>
      </c>
      <c r="AL18" s="511" t="n">
        <v>-9887</v>
      </c>
      <c r="AM18" s="511" t="n">
        <v>-9844</v>
      </c>
      <c r="AN18" s="511" t="n">
        <v>-7015</v>
      </c>
      <c r="AO18" s="511" t="n">
        <v>-8369</v>
      </c>
      <c r="AP18" s="511" t="n">
        <v>-4259</v>
      </c>
      <c r="AQ18" s="511" t="n">
        <v>-5587</v>
      </c>
      <c r="AR18" s="511" t="n">
        <v>-2795</v>
      </c>
      <c r="AS18" s="511" t="n">
        <v>-2913</v>
      </c>
      <c r="AT18" s="511" t="n">
        <v>-3183</v>
      </c>
      <c r="AV18" s="513" t="n">
        <v>-10728.296</v>
      </c>
      <c r="AW18" s="513" t="n">
        <v>-11889.704</v>
      </c>
      <c r="AX18" s="513" t="n">
        <v>-13106.868</v>
      </c>
      <c r="AY18" s="513" t="n">
        <v>-10401.124</v>
      </c>
      <c r="AZ18" s="513" t="n">
        <v>-10355.888</v>
      </c>
      <c r="BA18" s="513" t="n">
        <v>-7379.780000000001</v>
      </c>
      <c r="BB18" s="513" t="n">
        <v>-8804.188</v>
      </c>
      <c r="BC18" s="513" t="n">
        <v>-4480.468</v>
      </c>
      <c r="BD18" s="513" t="n">
        <v>-5877.524</v>
      </c>
      <c r="BE18" s="513" t="n">
        <v>-2940.34</v>
      </c>
      <c r="BF18" s="513" t="n">
        <v>-3064.476</v>
      </c>
      <c r="BG18" s="513" t="n">
        <v>-3348.516</v>
      </c>
      <c r="BI18" s="298" t="n">
        <v>1.05</v>
      </c>
      <c r="BJ18" s="514" t="n">
        <v>-3225.6</v>
      </c>
      <c r="BK18" s="514" t="n">
        <v>-1289.4</v>
      </c>
      <c r="BL18" s="514" t="n">
        <v>-4833.150000000001</v>
      </c>
      <c r="BM18" s="514" t="n">
        <v>-2663.85</v>
      </c>
      <c r="BN18" s="514" t="n">
        <v>-525</v>
      </c>
      <c r="BO18" s="514" t="n">
        <v>-3041.85</v>
      </c>
      <c r="BP18" s="514" t="n">
        <v>-1912.05</v>
      </c>
      <c r="BQ18" s="514" t="n">
        <v>-3277.05</v>
      </c>
      <c r="BR18" s="514" t="n">
        <v>-771.75</v>
      </c>
      <c r="BS18" s="514" t="n">
        <v>-1782.9</v>
      </c>
      <c r="BT18" s="514" t="n">
        <v>-598.5</v>
      </c>
      <c r="BU18" s="514" t="n">
        <v>-761.25</v>
      </c>
      <c r="BW18" s="515">
        <f>_xlfn.SINGLE(_xlfn.XLOOKUP($A18,$A$203:$A$399,BJ$203:BJ$399,"Não Existe"))*$BI18</f>
        <v/>
      </c>
      <c r="BX18" s="515">
        <f>_xlfn.SINGLE(_xlfn.XLOOKUP($A18,$A$203:$A$399,BK$203:BK$399,"Não Existe"))*$BI18</f>
        <v/>
      </c>
      <c r="BY18" s="515">
        <f>_xlfn.SINGLE(_xlfn.XLOOKUP($A18,$A$203:$A$399,BL$203:BL$399,"Não Existe"))*$BI18</f>
        <v/>
      </c>
      <c r="BZ18" s="515">
        <f>_xlfn.SINGLE(_xlfn.XLOOKUP($A18,$A$203:$A$399,BM$203:BM$399,"Não Existe"))*$BI18</f>
        <v/>
      </c>
      <c r="CA18" s="515">
        <f>_xlfn.SINGLE(_xlfn.XLOOKUP($A18,$A$203:$A$399,BN$203:BN$399,"Não Existe"))*$BI18</f>
        <v/>
      </c>
      <c r="CB18" s="515">
        <f>_xlfn.SINGLE(_xlfn.XLOOKUP($A18,$A$203:$A$399,BO$203:BO$399,"Não Existe"))*$BI18</f>
        <v/>
      </c>
      <c r="CC18" s="515">
        <f>_xlfn.SINGLE(_xlfn.XLOOKUP($A18,$A$203:$A$399,BP$203:BP$399,"Não Existe"))*$BI18</f>
        <v/>
      </c>
      <c r="CD18" s="515">
        <f>_xlfn.SINGLE(_xlfn.XLOOKUP($A18,$A$203:$A$399,BQ$203:BQ$399,"Não Existe"))*$BI18</f>
        <v/>
      </c>
      <c r="CE18" s="515">
        <f>_xlfn.SINGLE(_xlfn.XLOOKUP($A18,$A$203:$A$399,BR$203:BR$399,"Não Existe"))*$BI18</f>
        <v/>
      </c>
      <c r="CF18" s="515">
        <f>_xlfn.SINGLE(_xlfn.XLOOKUP($A18,$A$203:$A$399,BS$203:BS$399,"Não Existe"))*$BI18</f>
        <v/>
      </c>
      <c r="CG18" s="515">
        <f>_xlfn.SINGLE(_xlfn.XLOOKUP($A18,$A$203:$A$399,BT$203:BT$399,"Não Existe"))*$BI18</f>
        <v/>
      </c>
      <c r="CH18" s="515">
        <f>_xlfn.SINGLE(_xlfn.XLOOKUP($A18,$A$203:$A$399,BU$203:BU$399,"Não Existe"))*$BI18</f>
        <v/>
      </c>
    </row>
    <row r="19" outlineLevel="1">
      <c r="A19" s="257" t="inlineStr">
        <is>
          <t>29.01</t>
        </is>
      </c>
      <c r="B19" s="212" t="inlineStr">
        <is>
          <t>Salário líquido</t>
        </is>
      </c>
      <c r="C19" s="213" t="inlineStr">
        <is>
          <t>Analítica</t>
        </is>
      </c>
      <c r="D19" s="213" t="inlineStr">
        <is>
          <t>Saída</t>
        </is>
      </c>
      <c r="E19" s="213">
        <f>VLOOKUP($A19,PL.C!$B:$F,5,0)</f>
        <v/>
      </c>
      <c r="F19" s="213" t="inlineStr">
        <is>
          <t>sim</t>
        </is>
      </c>
      <c r="G19" s="213" t="inlineStr">
        <is>
          <t>Budget</t>
        </is>
      </c>
      <c r="I19" s="506" t="n">
        <v>0</v>
      </c>
      <c r="J19" s="506" t="n">
        <v>0</v>
      </c>
      <c r="K19" s="506" t="n">
        <v>0</v>
      </c>
      <c r="L19" s="506" t="n">
        <v>-46649</v>
      </c>
      <c r="M19" s="506" t="n">
        <v>-82109</v>
      </c>
      <c r="N19" s="506" t="n">
        <v>-83280</v>
      </c>
      <c r="O19" s="506" t="n">
        <v>-52046</v>
      </c>
      <c r="P19" s="506" t="n">
        <v>-50725</v>
      </c>
      <c r="Q19" s="506" t="n">
        <v>-55318</v>
      </c>
      <c r="R19" s="506" t="n">
        <v>-50980</v>
      </c>
      <c r="S19" s="506" t="n">
        <v>-54279</v>
      </c>
      <c r="T19" s="507" t="n">
        <v>-59238</v>
      </c>
      <c r="V19" s="506" t="n">
        <v>-60514</v>
      </c>
      <c r="W19" s="506" t="n">
        <v>-52381</v>
      </c>
      <c r="X19" s="506" t="n">
        <v>-50287</v>
      </c>
      <c r="Y19" s="506" t="n">
        <v>-48449</v>
      </c>
      <c r="Z19" s="506" t="n">
        <v>-52967</v>
      </c>
      <c r="AA19" s="506" t="n">
        <v>-55206</v>
      </c>
      <c r="AB19" s="506" t="n">
        <v>-54213</v>
      </c>
      <c r="AC19" s="506" t="n">
        <v>-49905</v>
      </c>
      <c r="AD19" s="506" t="n">
        <v>-55517</v>
      </c>
      <c r="AE19" s="506" t="n">
        <v>-52928</v>
      </c>
      <c r="AF19" s="506" t="n">
        <v>-53237</v>
      </c>
      <c r="AG19" s="507" t="n">
        <v>-76077</v>
      </c>
      <c r="AI19" s="506" t="n">
        <v>-62756</v>
      </c>
      <c r="AJ19" s="506" t="n">
        <v>-55514</v>
      </c>
      <c r="AK19" s="506" t="n">
        <v>-53898</v>
      </c>
      <c r="AL19" s="506" t="n">
        <v>-55008</v>
      </c>
      <c r="AM19" s="506" t="n">
        <v>-56890</v>
      </c>
      <c r="AN19" s="506" t="n">
        <v>-57893</v>
      </c>
      <c r="AO19" s="506" t="n">
        <v>-57102</v>
      </c>
      <c r="AP19" s="506" t="n">
        <v>-60049</v>
      </c>
      <c r="AQ19" s="506" t="n">
        <v>-59562</v>
      </c>
      <c r="AR19" s="506" t="n">
        <v>-57235</v>
      </c>
      <c r="AS19" s="506" t="n">
        <v>-54569</v>
      </c>
      <c r="AT19" s="506" t="n">
        <v>-57010</v>
      </c>
      <c r="AV19" s="508" t="n">
        <v>-69031.60000000001</v>
      </c>
      <c r="AW19" s="508" t="n">
        <v>-61065.4</v>
      </c>
      <c r="AX19" s="508" t="n">
        <v>-59287.8</v>
      </c>
      <c r="AY19" s="508" t="n">
        <v>-60508.8</v>
      </c>
      <c r="AZ19" s="508" t="n">
        <v>-62579.00000000001</v>
      </c>
      <c r="BA19" s="508" t="n">
        <v>-63682.3</v>
      </c>
      <c r="BB19" s="508" t="n">
        <v>-62812.2</v>
      </c>
      <c r="BC19" s="508" t="n">
        <v>-66053.90000000001</v>
      </c>
      <c r="BD19" s="508" t="n">
        <v>-65518.2</v>
      </c>
      <c r="BE19" s="508" t="n">
        <v>-62958.50000000001</v>
      </c>
      <c r="BF19" s="508" t="n">
        <v>-60025.9</v>
      </c>
      <c r="BG19" s="508" t="n">
        <v>-62711.00000000001</v>
      </c>
      <c r="BI19" s="298" t="n">
        <v>1.1</v>
      </c>
      <c r="BJ19" s="509" t="n">
        <v>-61710.00000000001</v>
      </c>
      <c r="BK19" s="509" t="n">
        <v>-91050.3</v>
      </c>
      <c r="BL19" s="509" t="n">
        <v>-76434.60000000001</v>
      </c>
      <c r="BM19" s="509" t="n">
        <v>-67629.10000000001</v>
      </c>
      <c r="BN19" s="509" t="n">
        <v>-70059</v>
      </c>
      <c r="BO19" s="509" t="n">
        <v>-71001.70000000001</v>
      </c>
      <c r="BP19" s="509" t="n">
        <v>-70081</v>
      </c>
      <c r="BQ19" s="509" t="n">
        <v>-72475.70000000001</v>
      </c>
      <c r="BR19" s="509" t="n">
        <v>-77259.60000000001</v>
      </c>
      <c r="BS19" s="509" t="n">
        <v>-74771.40000000001</v>
      </c>
      <c r="BT19" s="509" t="n">
        <v>-71480.20000000001</v>
      </c>
      <c r="BU19" s="509" t="n">
        <v>-71594.60000000001</v>
      </c>
      <c r="BW19" s="510">
        <f>_xlfn.SINGLE(_xlfn.XLOOKUP($A19,$A$203:$A$399,BJ$203:BJ$399,"Não Existe"))*$BI19</f>
        <v/>
      </c>
      <c r="BX19" s="510">
        <f>_xlfn.SINGLE(_xlfn.XLOOKUP($A19,$A$203:$A$399,BK$203:BK$399,"Não Existe"))*$BI19</f>
        <v/>
      </c>
      <c r="BY19" s="510">
        <f>_xlfn.SINGLE(_xlfn.XLOOKUP($A19,$A$203:$A$399,BL$203:BL$399,"Não Existe"))*$BI19</f>
        <v/>
      </c>
      <c r="BZ19" s="510">
        <f>_xlfn.SINGLE(_xlfn.XLOOKUP($A19,$A$203:$A$399,BM$203:BM$399,"Não Existe"))*$BI19</f>
        <v/>
      </c>
      <c r="CA19" s="510">
        <f>_xlfn.SINGLE(_xlfn.XLOOKUP($A19,$A$203:$A$399,BN$203:BN$399,"Não Existe"))*$BI19</f>
        <v/>
      </c>
      <c r="CB19" s="510">
        <f>_xlfn.SINGLE(_xlfn.XLOOKUP($A19,$A$203:$A$399,BO$203:BO$399,"Não Existe"))*$BI19</f>
        <v/>
      </c>
      <c r="CC19" s="510">
        <f>_xlfn.SINGLE(_xlfn.XLOOKUP($A19,$A$203:$A$399,BP$203:BP$399,"Não Existe"))*$BI19</f>
        <v/>
      </c>
      <c r="CD19" s="510">
        <f>_xlfn.SINGLE(_xlfn.XLOOKUP($A19,$A$203:$A$399,BQ$203:BQ$399,"Não Existe"))*$BI19</f>
        <v/>
      </c>
      <c r="CE19" s="510">
        <f>_xlfn.SINGLE(_xlfn.XLOOKUP($A19,$A$203:$A$399,BR$203:BR$399,"Não Existe"))*$BI19</f>
        <v/>
      </c>
      <c r="CF19" s="510">
        <f>_xlfn.SINGLE(_xlfn.XLOOKUP($A19,$A$203:$A$399,BS$203:BS$399,"Não Existe"))*$BI19</f>
        <v/>
      </c>
      <c r="CG19" s="510">
        <f>_xlfn.SINGLE(_xlfn.XLOOKUP($A19,$A$203:$A$399,BT$203:BT$399,"Não Existe"))*$BI19</f>
        <v/>
      </c>
      <c r="CH19" s="510">
        <f>_xlfn.SINGLE(_xlfn.XLOOKUP($A19,$A$203:$A$399,BU$203:BU$399,"Não Existe"))*$BI19</f>
        <v/>
      </c>
    </row>
    <row r="20" outlineLevel="1">
      <c r="A20" s="220" t="inlineStr">
        <is>
          <t>29.02</t>
        </is>
      </c>
      <c r="B20" s="233" t="inlineStr">
        <is>
          <t>13o salário</t>
        </is>
      </c>
      <c r="C20" s="86" t="inlineStr">
        <is>
          <t>Analítica</t>
        </is>
      </c>
      <c r="D20" s="86" t="inlineStr">
        <is>
          <t>Saída</t>
        </is>
      </c>
      <c r="E20" s="86">
        <f>VLOOKUP($A20,PL.C!$B:$F,5,0)</f>
        <v/>
      </c>
      <c r="F20" s="86" t="inlineStr">
        <is>
          <t>sim</t>
        </is>
      </c>
      <c r="G20" s="86" t="inlineStr">
        <is>
          <t>Budget</t>
        </is>
      </c>
      <c r="I20" s="511" t="n">
        <v>0</v>
      </c>
      <c r="J20" s="511" t="n">
        <v>0</v>
      </c>
      <c r="K20" s="511" t="n">
        <v>0</v>
      </c>
      <c r="L20" s="511" t="n">
        <v>0</v>
      </c>
      <c r="M20" s="511" t="n">
        <v>0</v>
      </c>
      <c r="N20" s="511" t="n">
        <v>0</v>
      </c>
      <c r="O20" s="511" t="n">
        <v>0</v>
      </c>
      <c r="P20" s="511" t="n">
        <v>0</v>
      </c>
      <c r="Q20" s="511" t="n">
        <v>-19039</v>
      </c>
      <c r="R20" s="511" t="n">
        <v>-20971</v>
      </c>
      <c r="S20" s="511" t="n">
        <v>-21279</v>
      </c>
      <c r="T20" s="512" t="n">
        <v>-17739</v>
      </c>
      <c r="V20" s="511" t="n">
        <v>0</v>
      </c>
      <c r="W20" s="511" t="n">
        <v>0</v>
      </c>
      <c r="X20" s="511" t="n">
        <v>-1989</v>
      </c>
      <c r="Y20" s="511" t="n">
        <v>0</v>
      </c>
      <c r="Z20" s="511" t="n">
        <v>-1600</v>
      </c>
      <c r="AA20" s="511" t="n">
        <v>0</v>
      </c>
      <c r="AB20" s="511" t="n">
        <v>0</v>
      </c>
      <c r="AC20" s="511" t="n">
        <v>0</v>
      </c>
      <c r="AD20" s="511" t="n">
        <v>-20005</v>
      </c>
      <c r="AE20" s="511" t="n">
        <v>-20005</v>
      </c>
      <c r="AF20" s="511" t="n">
        <v>-20005</v>
      </c>
      <c r="AG20" s="512" t="n">
        <v>-23346</v>
      </c>
      <c r="AI20" s="511" t="n">
        <v>0</v>
      </c>
      <c r="AJ20" s="511" t="n">
        <v>0</v>
      </c>
      <c r="AK20" s="511" t="n">
        <v>0</v>
      </c>
      <c r="AL20" s="511" t="n">
        <v>0</v>
      </c>
      <c r="AM20" s="511" t="n">
        <v>-1351</v>
      </c>
      <c r="AN20" s="511" t="n">
        <v>0</v>
      </c>
      <c r="AO20" s="511" t="n">
        <v>0</v>
      </c>
      <c r="AP20" s="511" t="n">
        <v>0</v>
      </c>
      <c r="AQ20" s="511" t="n">
        <v>-19734</v>
      </c>
      <c r="AR20" s="511" t="n">
        <v>-20550</v>
      </c>
      <c r="AS20" s="511" t="n">
        <v>-21089</v>
      </c>
      <c r="AT20" s="511" t="n">
        <v>-13739</v>
      </c>
      <c r="AV20" s="513" t="n">
        <v>0</v>
      </c>
      <c r="AW20" s="513" t="n">
        <v>0</v>
      </c>
      <c r="AX20" s="513" t="n">
        <v>0</v>
      </c>
      <c r="AY20" s="513" t="n">
        <v>0</v>
      </c>
      <c r="AZ20" s="513" t="n">
        <v>-1486.1</v>
      </c>
      <c r="BA20" s="513" t="n">
        <v>0</v>
      </c>
      <c r="BB20" s="513" t="n">
        <v>0</v>
      </c>
      <c r="BC20" s="513" t="n">
        <v>0</v>
      </c>
      <c r="BD20" s="513" t="n">
        <v>-21707.4</v>
      </c>
      <c r="BE20" s="513" t="n">
        <v>-22605</v>
      </c>
      <c r="BF20" s="513" t="n">
        <v>-23197.9</v>
      </c>
      <c r="BG20" s="513" t="n">
        <v>-15112.9</v>
      </c>
      <c r="BI20" s="298" t="n">
        <v>1.1</v>
      </c>
      <c r="BJ20" s="514" t="n">
        <v>0</v>
      </c>
      <c r="BK20" s="514" t="n">
        <v>-2608.1</v>
      </c>
      <c r="BL20" s="514" t="n">
        <v>0</v>
      </c>
      <c r="BM20" s="514" t="n">
        <v>0</v>
      </c>
      <c r="BN20" s="514" t="n">
        <v>0</v>
      </c>
      <c r="BO20" s="514" t="n">
        <v>0</v>
      </c>
      <c r="BP20" s="514" t="n">
        <v>-4062.3</v>
      </c>
      <c r="BQ20" s="514" t="n">
        <v>0</v>
      </c>
      <c r="BR20" s="514" t="n">
        <v>-22825</v>
      </c>
      <c r="BS20" s="514" t="n">
        <v>-23474</v>
      </c>
      <c r="BT20" s="514" t="n">
        <v>-24260.5</v>
      </c>
      <c r="BU20" s="514" t="n">
        <v>-24895.2</v>
      </c>
      <c r="BW20" s="515">
        <f>_xlfn.SINGLE(_xlfn.XLOOKUP($A20,$A$203:$A$399,BJ$203:BJ$399,"Não Existe"))*$BI20</f>
        <v/>
      </c>
      <c r="BX20" s="515">
        <f>_xlfn.SINGLE(_xlfn.XLOOKUP($A20,$A$203:$A$399,BK$203:BK$399,"Não Existe"))*$BI20</f>
        <v/>
      </c>
      <c r="BY20" s="515">
        <f>_xlfn.SINGLE(_xlfn.XLOOKUP($A20,$A$203:$A$399,BL$203:BL$399,"Não Existe"))*$BI20</f>
        <v/>
      </c>
      <c r="BZ20" s="515">
        <f>_xlfn.SINGLE(_xlfn.XLOOKUP($A20,$A$203:$A$399,BM$203:BM$399,"Não Existe"))*$BI20</f>
        <v/>
      </c>
      <c r="CA20" s="515">
        <f>_xlfn.SINGLE(_xlfn.XLOOKUP($A20,$A$203:$A$399,BN$203:BN$399,"Não Existe"))*$BI20</f>
        <v/>
      </c>
      <c r="CB20" s="515">
        <f>_xlfn.SINGLE(_xlfn.XLOOKUP($A20,$A$203:$A$399,BO$203:BO$399,"Não Existe"))*$BI20</f>
        <v/>
      </c>
      <c r="CC20" s="515">
        <f>_xlfn.SINGLE(_xlfn.XLOOKUP($A20,$A$203:$A$399,BP$203:BP$399,"Não Existe"))*$BI20</f>
        <v/>
      </c>
      <c r="CD20" s="515">
        <f>_xlfn.SINGLE(_xlfn.XLOOKUP($A20,$A$203:$A$399,BQ$203:BQ$399,"Não Existe"))*$BI20</f>
        <v/>
      </c>
      <c r="CE20" s="515">
        <f>_xlfn.SINGLE(_xlfn.XLOOKUP($A20,$A$203:$A$399,BR$203:BR$399,"Não Existe"))*$BI20</f>
        <v/>
      </c>
      <c r="CF20" s="515">
        <f>_xlfn.SINGLE(_xlfn.XLOOKUP($A20,$A$203:$A$399,BS$203:BS$399,"Não Existe"))*$BI20</f>
        <v/>
      </c>
      <c r="CG20" s="515">
        <f>_xlfn.SINGLE(_xlfn.XLOOKUP($A20,$A$203:$A$399,BT$203:BT$399,"Não Existe"))*$BI20</f>
        <v/>
      </c>
      <c r="CH20" s="515">
        <f>_xlfn.SINGLE(_xlfn.XLOOKUP($A20,$A$203:$A$399,BU$203:BU$399,"Não Existe"))*$BI20</f>
        <v/>
      </c>
    </row>
    <row r="21" outlineLevel="1">
      <c r="A21" s="257" t="inlineStr">
        <is>
          <t>29.03</t>
        </is>
      </c>
      <c r="B21" s="212" t="inlineStr">
        <is>
          <t>Férias</t>
        </is>
      </c>
      <c r="C21" s="213" t="inlineStr">
        <is>
          <t>Analítica</t>
        </is>
      </c>
      <c r="D21" s="213" t="inlineStr">
        <is>
          <t>Saída</t>
        </is>
      </c>
      <c r="E21" s="213">
        <f>VLOOKUP($A21,PL.C!$B:$F,5,0)</f>
        <v/>
      </c>
      <c r="F21" s="213" t="inlineStr">
        <is>
          <t>sim</t>
        </is>
      </c>
      <c r="G21" s="213" t="inlineStr">
        <is>
          <t>Budget</t>
        </is>
      </c>
      <c r="I21" s="506" t="n">
        <v>0</v>
      </c>
      <c r="J21" s="506" t="n">
        <v>-70</v>
      </c>
      <c r="K21" s="506" t="n">
        <v>0</v>
      </c>
      <c r="L21" s="506" t="n">
        <v>-8358</v>
      </c>
      <c r="M21" s="506" t="n">
        <v>-4706</v>
      </c>
      <c r="N21" s="506" t="n">
        <v>-4421</v>
      </c>
      <c r="O21" s="506" t="n">
        <v>-13272</v>
      </c>
      <c r="P21" s="506" t="n">
        <v>-1932</v>
      </c>
      <c r="Q21" s="506" t="n">
        <v>-5966</v>
      </c>
      <c r="R21" s="506" t="n">
        <v>-11314</v>
      </c>
      <c r="S21" s="506" t="n">
        <v>-4033</v>
      </c>
      <c r="T21" s="507" t="n">
        <v>-3973</v>
      </c>
      <c r="V21" s="506" t="n">
        <v>-21164</v>
      </c>
      <c r="W21" s="506" t="n">
        <v>-15633</v>
      </c>
      <c r="X21" s="506" t="n">
        <v>-12387</v>
      </c>
      <c r="Y21" s="506" t="n">
        <v>-6140</v>
      </c>
      <c r="Z21" s="506" t="n">
        <v>-5814</v>
      </c>
      <c r="AA21" s="506" t="n">
        <v>-4322</v>
      </c>
      <c r="AB21" s="506" t="n">
        <v>-9678</v>
      </c>
      <c r="AC21" s="506" t="n">
        <v>-1989</v>
      </c>
      <c r="AD21" s="506" t="n">
        <v>-6139</v>
      </c>
      <c r="AE21" s="506" t="n">
        <v>-10120</v>
      </c>
      <c r="AF21" s="506" t="n">
        <v>-10120</v>
      </c>
      <c r="AG21" s="507" t="n">
        <v>-7052</v>
      </c>
      <c r="AI21" s="506" t="n">
        <v>-11195</v>
      </c>
      <c r="AJ21" s="506" t="n">
        <v>-16851</v>
      </c>
      <c r="AK21" s="506" t="n">
        <v>-16093</v>
      </c>
      <c r="AL21" s="506" t="n">
        <v>-4535</v>
      </c>
      <c r="AM21" s="506" t="n">
        <v>-3072</v>
      </c>
      <c r="AN21" s="506" t="n">
        <v>-4747</v>
      </c>
      <c r="AO21" s="506" t="n">
        <v>-3859</v>
      </c>
      <c r="AP21" s="506" t="n">
        <v>-2175</v>
      </c>
      <c r="AQ21" s="506" t="n">
        <v>-6339</v>
      </c>
      <c r="AR21" s="506" t="n">
        <v>-10219</v>
      </c>
      <c r="AS21" s="506" t="n">
        <v>-6721</v>
      </c>
      <c r="AT21" s="506" t="n">
        <v>-6547</v>
      </c>
      <c r="AV21" s="508" t="n">
        <v>-12314.5</v>
      </c>
      <c r="AW21" s="508" t="n">
        <v>-18536.1</v>
      </c>
      <c r="AX21" s="508" t="n">
        <v>-17702.3</v>
      </c>
      <c r="AY21" s="508" t="n">
        <v>-4988.5</v>
      </c>
      <c r="AZ21" s="508" t="n">
        <v>-3379.2</v>
      </c>
      <c r="BA21" s="508" t="n">
        <v>-5221.700000000001</v>
      </c>
      <c r="BB21" s="508" t="n">
        <v>-4244.900000000001</v>
      </c>
      <c r="BC21" s="508" t="n">
        <v>-2392.5</v>
      </c>
      <c r="BD21" s="508" t="n">
        <v>-6972.900000000001</v>
      </c>
      <c r="BE21" s="508" t="n">
        <v>-11240.9</v>
      </c>
      <c r="BF21" s="508" t="n">
        <v>-7393.1</v>
      </c>
      <c r="BG21" s="508" t="n">
        <v>-7201.700000000001</v>
      </c>
      <c r="BI21" s="298" t="n">
        <v>1.1</v>
      </c>
      <c r="BJ21" s="509" t="n">
        <v>-14825.8</v>
      </c>
      <c r="BK21" s="509" t="n">
        <v>-14831.3</v>
      </c>
      <c r="BL21" s="509" t="n">
        <v>-10706.3</v>
      </c>
      <c r="BM21" s="509" t="n">
        <v>-13510.2</v>
      </c>
      <c r="BN21" s="509" t="n">
        <v>-3638.8</v>
      </c>
      <c r="BO21" s="509" t="n">
        <v>-4829</v>
      </c>
      <c r="BP21" s="509" t="n">
        <v>-10247.6</v>
      </c>
      <c r="BQ21" s="509" t="n">
        <v>-2632.3</v>
      </c>
      <c r="BR21" s="509" t="n">
        <v>-2860</v>
      </c>
      <c r="BS21" s="509" t="n">
        <v>-8132.300000000001</v>
      </c>
      <c r="BT21" s="509" t="n">
        <v>-8132.300000000001</v>
      </c>
      <c r="BU21" s="509" t="n">
        <v>-2777.5</v>
      </c>
      <c r="BW21" s="510">
        <f>_xlfn.SINGLE(_xlfn.XLOOKUP($A21,$A$203:$A$399,BJ$203:BJ$399,"Não Existe"))*$BI21</f>
        <v/>
      </c>
      <c r="BX21" s="510">
        <f>_xlfn.SINGLE(_xlfn.XLOOKUP($A21,$A$203:$A$399,BK$203:BK$399,"Não Existe"))*$BI21</f>
        <v/>
      </c>
      <c r="BY21" s="510">
        <f>_xlfn.SINGLE(_xlfn.XLOOKUP($A21,$A$203:$A$399,BL$203:BL$399,"Não Existe"))*$BI21</f>
        <v/>
      </c>
      <c r="BZ21" s="510">
        <f>_xlfn.SINGLE(_xlfn.XLOOKUP($A21,$A$203:$A$399,BM$203:BM$399,"Não Existe"))*$BI21</f>
        <v/>
      </c>
      <c r="CA21" s="510">
        <f>_xlfn.SINGLE(_xlfn.XLOOKUP($A21,$A$203:$A$399,BN$203:BN$399,"Não Existe"))*$BI21</f>
        <v/>
      </c>
      <c r="CB21" s="510">
        <f>_xlfn.SINGLE(_xlfn.XLOOKUP($A21,$A$203:$A$399,BO$203:BO$399,"Não Existe"))*$BI21</f>
        <v/>
      </c>
      <c r="CC21" s="510">
        <f>_xlfn.SINGLE(_xlfn.XLOOKUP($A21,$A$203:$A$399,BP$203:BP$399,"Não Existe"))*$BI21</f>
        <v/>
      </c>
      <c r="CD21" s="510">
        <f>_xlfn.SINGLE(_xlfn.XLOOKUP($A21,$A$203:$A$399,BQ$203:BQ$399,"Não Existe"))*$BI21</f>
        <v/>
      </c>
      <c r="CE21" s="510">
        <f>_xlfn.SINGLE(_xlfn.XLOOKUP($A21,$A$203:$A$399,BR$203:BR$399,"Não Existe"))*$BI21</f>
        <v/>
      </c>
      <c r="CF21" s="510">
        <f>_xlfn.SINGLE(_xlfn.XLOOKUP($A21,$A$203:$A$399,BS$203:BS$399,"Não Existe"))*$BI21</f>
        <v/>
      </c>
      <c r="CG21" s="510">
        <f>_xlfn.SINGLE(_xlfn.XLOOKUP($A21,$A$203:$A$399,BT$203:BT$399,"Não Existe"))*$BI21</f>
        <v/>
      </c>
      <c r="CH21" s="510">
        <f>_xlfn.SINGLE(_xlfn.XLOOKUP($A21,$A$203:$A$399,BU$203:BU$399,"Não Existe"))*$BI21</f>
        <v/>
      </c>
    </row>
    <row r="22" outlineLevel="1">
      <c r="A22" s="220" t="inlineStr">
        <is>
          <t>29.04</t>
        </is>
      </c>
      <c r="B22" s="233" t="inlineStr">
        <is>
          <t>Rescisão</t>
        </is>
      </c>
      <c r="C22" s="86" t="inlineStr">
        <is>
          <t>Analítica</t>
        </is>
      </c>
      <c r="D22" s="86" t="inlineStr">
        <is>
          <t>Saída</t>
        </is>
      </c>
      <c r="E22" s="86">
        <f>VLOOKUP($A22,PL.C!$B:$F,5,0)</f>
        <v/>
      </c>
      <c r="F22" s="86" t="inlineStr">
        <is>
          <t>sim</t>
        </is>
      </c>
      <c r="G22" s="86" t="inlineStr">
        <is>
          <t>Budget</t>
        </is>
      </c>
      <c r="I22" s="511" t="n">
        <v>0</v>
      </c>
      <c r="J22" s="511" t="n">
        <v>0</v>
      </c>
      <c r="K22" s="511" t="n">
        <v>0</v>
      </c>
      <c r="L22" s="511" t="n">
        <v>-4968</v>
      </c>
      <c r="M22" s="511" t="n">
        <v>0</v>
      </c>
      <c r="N22" s="511" t="n">
        <v>0</v>
      </c>
      <c r="O22" s="511" t="n">
        <v>-3470</v>
      </c>
      <c r="P22" s="511" t="n">
        <v>0</v>
      </c>
      <c r="Q22" s="511" t="n">
        <v>-8</v>
      </c>
      <c r="R22" s="511" t="n">
        <v>0</v>
      </c>
      <c r="S22" s="511" t="n">
        <v>0</v>
      </c>
      <c r="T22" s="512" t="n">
        <v>0</v>
      </c>
      <c r="V22" s="511" t="n">
        <v>-2450</v>
      </c>
      <c r="W22" s="511" t="n">
        <v>-3756</v>
      </c>
      <c r="X22" s="511" t="n">
        <v>0</v>
      </c>
      <c r="Y22" s="511" t="n">
        <v>0</v>
      </c>
      <c r="Z22" s="511" t="n">
        <v>0</v>
      </c>
      <c r="AA22" s="511" t="n">
        <v>0</v>
      </c>
      <c r="AB22" s="511" t="n">
        <v>-2760</v>
      </c>
      <c r="AC22" s="511" t="n">
        <v>0</v>
      </c>
      <c r="AD22" s="511" t="n">
        <v>0</v>
      </c>
      <c r="AE22" s="511" t="n">
        <v>0</v>
      </c>
      <c r="AF22" s="511" t="n">
        <v>0</v>
      </c>
      <c r="AG22" s="512" t="n">
        <v>-4074</v>
      </c>
      <c r="AI22" s="511" t="n">
        <v>-2866</v>
      </c>
      <c r="AJ22" s="511" t="n">
        <v>0</v>
      </c>
      <c r="AK22" s="511" t="n">
        <v>-7934</v>
      </c>
      <c r="AL22" s="511" t="n">
        <v>-4512</v>
      </c>
      <c r="AM22" s="511" t="n">
        <v>-1204</v>
      </c>
      <c r="AN22" s="511" t="n">
        <v>-3655</v>
      </c>
      <c r="AO22" s="511" t="n">
        <v>-1279</v>
      </c>
      <c r="AP22" s="511" t="n">
        <v>-160</v>
      </c>
      <c r="AQ22" s="511" t="n">
        <v>0</v>
      </c>
      <c r="AR22" s="511" t="n">
        <v>0</v>
      </c>
      <c r="AS22" s="511" t="n">
        <v>0</v>
      </c>
      <c r="AT22" s="511" t="n">
        <v>-3997</v>
      </c>
      <c r="AV22" s="513" t="n">
        <v>-3152.6</v>
      </c>
      <c r="AW22" s="513" t="n">
        <v>0</v>
      </c>
      <c r="AX22" s="513" t="n">
        <v>-8727.400000000001</v>
      </c>
      <c r="AY22" s="513" t="n">
        <v>-4963.200000000001</v>
      </c>
      <c r="AZ22" s="513" t="n">
        <v>-1324.4</v>
      </c>
      <c r="BA22" s="513" t="n">
        <v>-4020.5</v>
      </c>
      <c r="BB22" s="513" t="n">
        <v>-1406.9</v>
      </c>
      <c r="BC22" s="513" t="n">
        <v>-176</v>
      </c>
      <c r="BD22" s="513" t="n">
        <v>0</v>
      </c>
      <c r="BE22" s="513" t="n">
        <v>0</v>
      </c>
      <c r="BF22" s="513" t="n">
        <v>0</v>
      </c>
      <c r="BG22" s="513" t="n">
        <v>-4396.700000000001</v>
      </c>
      <c r="BI22" s="298" t="n">
        <v>1.1</v>
      </c>
      <c r="BJ22" s="514" t="n">
        <v>-11272.8</v>
      </c>
      <c r="BK22" s="514" t="n">
        <v>-1377.2</v>
      </c>
      <c r="BL22" s="514" t="n">
        <v>0</v>
      </c>
      <c r="BM22" s="514" t="n">
        <v>-8243.400000000001</v>
      </c>
      <c r="BN22" s="514" t="n">
        <v>0</v>
      </c>
      <c r="BO22" s="514" t="n">
        <v>-1356.3</v>
      </c>
      <c r="BP22" s="514" t="n">
        <v>0</v>
      </c>
      <c r="BQ22" s="514" t="n">
        <v>-6806.8</v>
      </c>
      <c r="BR22" s="514" t="n">
        <v>-6560.400000000001</v>
      </c>
      <c r="BS22" s="514" t="n">
        <v>-2767.6</v>
      </c>
      <c r="BT22" s="514" t="n">
        <v>0</v>
      </c>
      <c r="BU22" s="514" t="n">
        <v>0</v>
      </c>
      <c r="BW22" s="515">
        <f>_xlfn.SINGLE(_xlfn.XLOOKUP($A22,$A$203:$A$399,BJ$203:BJ$399,"Não Existe"))*$BI22</f>
        <v/>
      </c>
      <c r="BX22" s="515">
        <f>_xlfn.SINGLE(_xlfn.XLOOKUP($A22,$A$203:$A$399,BK$203:BK$399,"Não Existe"))*$BI22</f>
        <v/>
      </c>
      <c r="BY22" s="515">
        <f>_xlfn.SINGLE(_xlfn.XLOOKUP($A22,$A$203:$A$399,BL$203:BL$399,"Não Existe"))*$BI22</f>
        <v/>
      </c>
      <c r="BZ22" s="515">
        <f>_xlfn.SINGLE(_xlfn.XLOOKUP($A22,$A$203:$A$399,BM$203:BM$399,"Não Existe"))*$BI22</f>
        <v/>
      </c>
      <c r="CA22" s="515">
        <f>_xlfn.SINGLE(_xlfn.XLOOKUP($A22,$A$203:$A$399,BN$203:BN$399,"Não Existe"))*$BI22</f>
        <v/>
      </c>
      <c r="CB22" s="515">
        <f>_xlfn.SINGLE(_xlfn.XLOOKUP($A22,$A$203:$A$399,BO$203:BO$399,"Não Existe"))*$BI22</f>
        <v/>
      </c>
      <c r="CC22" s="515">
        <f>_xlfn.SINGLE(_xlfn.XLOOKUP($A22,$A$203:$A$399,BP$203:BP$399,"Não Existe"))*$BI22</f>
        <v/>
      </c>
      <c r="CD22" s="515">
        <f>_xlfn.SINGLE(_xlfn.XLOOKUP($A22,$A$203:$A$399,BQ$203:BQ$399,"Não Existe"))*$BI22</f>
        <v/>
      </c>
      <c r="CE22" s="515">
        <f>_xlfn.SINGLE(_xlfn.XLOOKUP($A22,$A$203:$A$399,BR$203:BR$399,"Não Existe"))*$BI22</f>
        <v/>
      </c>
      <c r="CF22" s="515">
        <f>_xlfn.SINGLE(_xlfn.XLOOKUP($A22,$A$203:$A$399,BS$203:BS$399,"Não Existe"))*$BI22</f>
        <v/>
      </c>
      <c r="CG22" s="515">
        <f>_xlfn.SINGLE(_xlfn.XLOOKUP($A22,$A$203:$A$399,BT$203:BT$399,"Não Existe"))*$BI22</f>
        <v/>
      </c>
      <c r="CH22" s="515">
        <f>_xlfn.SINGLE(_xlfn.XLOOKUP($A22,$A$203:$A$399,BU$203:BU$399,"Não Existe"))*$BI22</f>
        <v/>
      </c>
    </row>
    <row r="23" outlineLevel="1">
      <c r="A23" s="257" t="inlineStr">
        <is>
          <t>29.05</t>
        </is>
      </c>
      <c r="B23" s="212" t="inlineStr">
        <is>
          <t>Multa rescisória</t>
        </is>
      </c>
      <c r="C23" s="213" t="inlineStr">
        <is>
          <t>Analítica</t>
        </is>
      </c>
      <c r="D23" s="213" t="inlineStr">
        <is>
          <t>Saída</t>
        </is>
      </c>
      <c r="E23" s="213">
        <f>VLOOKUP($A23,PL.C!$B:$F,5,0)</f>
        <v/>
      </c>
      <c r="F23" s="213" t="inlineStr">
        <is>
          <t>sim</t>
        </is>
      </c>
      <c r="G23" s="213" t="inlineStr">
        <is>
          <t>Budget</t>
        </is>
      </c>
      <c r="I23" s="506" t="n">
        <v>0</v>
      </c>
      <c r="J23" s="506" t="n">
        <v>0</v>
      </c>
      <c r="K23" s="506" t="n">
        <v>0</v>
      </c>
      <c r="L23" s="506" t="n">
        <v>0</v>
      </c>
      <c r="M23" s="506" t="n">
        <v>0</v>
      </c>
      <c r="N23" s="506" t="n">
        <v>0</v>
      </c>
      <c r="O23" s="506" t="n">
        <v>0</v>
      </c>
      <c r="P23" s="506" t="n">
        <v>0</v>
      </c>
      <c r="Q23" s="506" t="n">
        <v>0</v>
      </c>
      <c r="R23" s="506" t="n">
        <v>0</v>
      </c>
      <c r="S23" s="506" t="n">
        <v>0</v>
      </c>
      <c r="T23" s="507" t="n">
        <v>0</v>
      </c>
      <c r="V23" s="506" t="n">
        <v>0</v>
      </c>
      <c r="W23" s="506" t="n">
        <v>-1381</v>
      </c>
      <c r="X23" s="506" t="n">
        <v>0</v>
      </c>
      <c r="Y23" s="506" t="n">
        <v>0</v>
      </c>
      <c r="Z23" s="506" t="n">
        <v>0</v>
      </c>
      <c r="AA23" s="506" t="n">
        <v>0</v>
      </c>
      <c r="AB23" s="506" t="n">
        <v>-5050</v>
      </c>
      <c r="AC23" s="506" t="n">
        <v>0</v>
      </c>
      <c r="AD23" s="506" t="n">
        <v>0</v>
      </c>
      <c r="AE23" s="506" t="n">
        <v>0</v>
      </c>
      <c r="AF23" s="506" t="n">
        <v>0</v>
      </c>
      <c r="AG23" s="507" t="n">
        <v>0</v>
      </c>
      <c r="AI23" s="506" t="n">
        <v>-2806</v>
      </c>
      <c r="AJ23" s="506" t="n">
        <v>0</v>
      </c>
      <c r="AK23" s="506" t="n">
        <v>-6125</v>
      </c>
      <c r="AL23" s="506" t="n">
        <v>-6776</v>
      </c>
      <c r="AM23" s="506" t="n">
        <v>-52</v>
      </c>
      <c r="AN23" s="506" t="n">
        <v>0</v>
      </c>
      <c r="AO23" s="506" t="n">
        <v>0</v>
      </c>
      <c r="AP23" s="506" t="n">
        <v>0</v>
      </c>
      <c r="AQ23" s="506" t="n">
        <v>0</v>
      </c>
      <c r="AR23" s="506" t="n">
        <v>0</v>
      </c>
      <c r="AS23" s="506" t="n">
        <v>0</v>
      </c>
      <c r="AT23" s="506" t="n">
        <v>-3606</v>
      </c>
      <c r="AV23" s="508" t="n">
        <v>-3086.6</v>
      </c>
      <c r="AW23" s="508" t="n">
        <v>0</v>
      </c>
      <c r="AX23" s="508" t="n">
        <v>-6737.500000000001</v>
      </c>
      <c r="AY23" s="508" t="n">
        <v>-7453.6</v>
      </c>
      <c r="AZ23" s="508" t="n">
        <v>-57.2</v>
      </c>
      <c r="BA23" s="508" t="n">
        <v>0</v>
      </c>
      <c r="BB23" s="508" t="n">
        <v>0</v>
      </c>
      <c r="BC23" s="508" t="n">
        <v>0</v>
      </c>
      <c r="BD23" s="508" t="n">
        <v>0</v>
      </c>
      <c r="BE23" s="508" t="n">
        <v>0</v>
      </c>
      <c r="BF23" s="508" t="n">
        <v>0</v>
      </c>
      <c r="BG23" s="508" t="n">
        <v>-3966.6</v>
      </c>
      <c r="BI23" s="298" t="n">
        <v>1.1</v>
      </c>
      <c r="BJ23" s="509" t="n">
        <v>-7667.000000000001</v>
      </c>
      <c r="BK23" s="509" t="n">
        <v>0</v>
      </c>
      <c r="BL23" s="509" t="n">
        <v>0</v>
      </c>
      <c r="BM23" s="509" t="n">
        <v>-4466</v>
      </c>
      <c r="BN23" s="509" t="n">
        <v>0</v>
      </c>
      <c r="BO23" s="509" t="n">
        <v>0</v>
      </c>
      <c r="BP23" s="509" t="n">
        <v>0</v>
      </c>
      <c r="BQ23" s="509" t="n">
        <v>0</v>
      </c>
      <c r="BR23" s="509" t="n">
        <v>-910.8000000000001</v>
      </c>
      <c r="BS23" s="509" t="n">
        <v>0</v>
      </c>
      <c r="BT23" s="509" t="n">
        <v>0</v>
      </c>
      <c r="BU23" s="509" t="n">
        <v>0</v>
      </c>
      <c r="BW23" s="510">
        <f>_xlfn.SINGLE(_xlfn.XLOOKUP($A23,$A$203:$A$399,BJ$203:BJ$399,"Não Existe"))*$BI23</f>
        <v/>
      </c>
      <c r="BX23" s="510">
        <f>_xlfn.SINGLE(_xlfn.XLOOKUP($A23,$A$203:$A$399,BK$203:BK$399,"Não Existe"))*$BI23</f>
        <v/>
      </c>
      <c r="BY23" s="510">
        <f>_xlfn.SINGLE(_xlfn.XLOOKUP($A23,$A$203:$A$399,BL$203:BL$399,"Não Existe"))*$BI23</f>
        <v/>
      </c>
      <c r="BZ23" s="510">
        <f>_xlfn.SINGLE(_xlfn.XLOOKUP($A23,$A$203:$A$399,BM$203:BM$399,"Não Existe"))*$BI23</f>
        <v/>
      </c>
      <c r="CA23" s="510">
        <f>_xlfn.SINGLE(_xlfn.XLOOKUP($A23,$A$203:$A$399,BN$203:BN$399,"Não Existe"))*$BI23</f>
        <v/>
      </c>
      <c r="CB23" s="510">
        <f>_xlfn.SINGLE(_xlfn.XLOOKUP($A23,$A$203:$A$399,BO$203:BO$399,"Não Existe"))*$BI23</f>
        <v/>
      </c>
      <c r="CC23" s="510">
        <f>_xlfn.SINGLE(_xlfn.XLOOKUP($A23,$A$203:$A$399,BP$203:BP$399,"Não Existe"))*$BI23</f>
        <v/>
      </c>
      <c r="CD23" s="510">
        <f>_xlfn.SINGLE(_xlfn.XLOOKUP($A23,$A$203:$A$399,BQ$203:BQ$399,"Não Existe"))*$BI23</f>
        <v/>
      </c>
      <c r="CE23" s="510">
        <f>_xlfn.SINGLE(_xlfn.XLOOKUP($A23,$A$203:$A$399,BR$203:BR$399,"Não Existe"))*$BI23</f>
        <v/>
      </c>
      <c r="CF23" s="510">
        <f>_xlfn.SINGLE(_xlfn.XLOOKUP($A23,$A$203:$A$399,BS$203:BS$399,"Não Existe"))*$BI23</f>
        <v/>
      </c>
      <c r="CG23" s="510">
        <f>_xlfn.SINGLE(_xlfn.XLOOKUP($A23,$A$203:$A$399,BT$203:BT$399,"Não Existe"))*$BI23</f>
        <v/>
      </c>
      <c r="CH23" s="510">
        <f>_xlfn.SINGLE(_xlfn.XLOOKUP($A23,$A$203:$A$399,BU$203:BU$399,"Não Existe"))*$BI23</f>
        <v/>
      </c>
    </row>
    <row r="24" outlineLevel="1">
      <c r="A24" s="220" t="inlineStr">
        <is>
          <t>29.06</t>
        </is>
      </c>
      <c r="B24" s="233" t="inlineStr">
        <is>
          <t>INSS</t>
        </is>
      </c>
      <c r="C24" s="86" t="inlineStr">
        <is>
          <t>Analítica</t>
        </is>
      </c>
      <c r="D24" s="86" t="inlineStr">
        <is>
          <t>Saída</t>
        </is>
      </c>
      <c r="E24" s="86">
        <f>VLOOKUP($A24,PL.C!$B:$F,5,0)</f>
        <v/>
      </c>
      <c r="F24" s="86" t="inlineStr">
        <is>
          <t>sim</t>
        </is>
      </c>
      <c r="G24" s="86" t="inlineStr">
        <is>
          <t>Budget</t>
        </is>
      </c>
      <c r="I24" s="511" t="n">
        <v>0</v>
      </c>
      <c r="J24" s="511" t="n">
        <v>0</v>
      </c>
      <c r="K24" s="511" t="n">
        <v>0</v>
      </c>
      <c r="L24" s="511" t="n">
        <v>-43510</v>
      </c>
      <c r="M24" s="511" t="n">
        <v>-37129</v>
      </c>
      <c r="N24" s="511" t="n">
        <v>-38920</v>
      </c>
      <c r="O24" s="511" t="n">
        <v>-38389</v>
      </c>
      <c r="P24" s="511" t="n">
        <v>-42139</v>
      </c>
      <c r="Q24" s="511" t="n">
        <v>-40061</v>
      </c>
      <c r="R24" s="511" t="n">
        <v>-39922</v>
      </c>
      <c r="S24" s="511" t="n">
        <v>-39402</v>
      </c>
      <c r="T24" s="512" t="n">
        <v>-76311</v>
      </c>
      <c r="V24" s="511" t="n">
        <v>-41546</v>
      </c>
      <c r="W24" s="511" t="n">
        <v>-42528</v>
      </c>
      <c r="X24" s="511" t="n">
        <v>-42395</v>
      </c>
      <c r="Y24" s="511" t="n">
        <v>-43329</v>
      </c>
      <c r="Z24" s="511" t="n">
        <v>-41036</v>
      </c>
      <c r="AA24" s="511" t="n">
        <v>-40139</v>
      </c>
      <c r="AB24" s="511" t="n">
        <v>-40320</v>
      </c>
      <c r="AC24" s="511" t="n">
        <v>-42679</v>
      </c>
      <c r="AD24" s="511" t="n">
        <v>-40024</v>
      </c>
      <c r="AE24" s="511" t="n">
        <v>-41900</v>
      </c>
      <c r="AF24" s="511" t="n">
        <v>-40759</v>
      </c>
      <c r="AG24" s="512" t="n">
        <v>-88709</v>
      </c>
      <c r="AI24" s="511" t="n">
        <v>-44552</v>
      </c>
      <c r="AJ24" s="511" t="n">
        <v>-44969</v>
      </c>
      <c r="AK24" s="511" t="n">
        <v>-44735</v>
      </c>
      <c r="AL24" s="511" t="n">
        <v>-44735</v>
      </c>
      <c r="AM24" s="511" t="n">
        <v>-42671</v>
      </c>
      <c r="AN24" s="511" t="n">
        <v>-43326</v>
      </c>
      <c r="AO24" s="511" t="n">
        <v>-41133</v>
      </c>
      <c r="AP24" s="511" t="n">
        <v>-42028</v>
      </c>
      <c r="AQ24" s="511" t="n">
        <v>-39470</v>
      </c>
      <c r="AR24" s="511" t="n">
        <v>-39731</v>
      </c>
      <c r="AS24" s="511" t="n">
        <v>-39561</v>
      </c>
      <c r="AT24" s="511" t="n">
        <v>-74868</v>
      </c>
      <c r="AV24" s="513" t="n">
        <v>-49007.2</v>
      </c>
      <c r="AW24" s="513" t="n">
        <v>-49465.9</v>
      </c>
      <c r="AX24" s="513" t="n">
        <v>-49208.50000000001</v>
      </c>
      <c r="AY24" s="513" t="n">
        <v>-49208.50000000001</v>
      </c>
      <c r="AZ24" s="513" t="n">
        <v>-46938.10000000001</v>
      </c>
      <c r="BA24" s="513" t="n">
        <v>-47658.60000000001</v>
      </c>
      <c r="BB24" s="513" t="n">
        <v>-45246.3</v>
      </c>
      <c r="BC24" s="513" t="n">
        <v>-46230.8</v>
      </c>
      <c r="BD24" s="513" t="n">
        <v>-43417</v>
      </c>
      <c r="BE24" s="513" t="n">
        <v>-43704.10000000001</v>
      </c>
      <c r="BF24" s="513" t="n">
        <v>-43517.10000000001</v>
      </c>
      <c r="BG24" s="513" t="n">
        <v>-82354.8</v>
      </c>
      <c r="BI24" s="298" t="n">
        <v>1.1</v>
      </c>
      <c r="BJ24" s="514" t="n">
        <v>-45678.60000000001</v>
      </c>
      <c r="BK24" s="514" t="n">
        <v>-63573.40000000001</v>
      </c>
      <c r="BL24" s="514" t="n">
        <v>-56023.00000000001</v>
      </c>
      <c r="BM24" s="514" t="n">
        <v>-51086.2</v>
      </c>
      <c r="BN24" s="514" t="n">
        <v>-50290.9</v>
      </c>
      <c r="BO24" s="514" t="n">
        <v>-49613.3</v>
      </c>
      <c r="BP24" s="514" t="n">
        <v>-49493.4</v>
      </c>
      <c r="BQ24" s="514" t="n">
        <v>-52673.50000000001</v>
      </c>
      <c r="BR24" s="514" t="n">
        <v>-53428.10000000001</v>
      </c>
      <c r="BS24" s="514" t="n">
        <v>-52497.50000000001</v>
      </c>
      <c r="BT24" s="514" t="n">
        <v>-50725.4</v>
      </c>
      <c r="BU24" s="514" t="n">
        <v>-93604.50000000001</v>
      </c>
      <c r="BW24" s="515">
        <f>_xlfn.SINGLE(_xlfn.XLOOKUP($A24,$A$203:$A$399,BJ$203:BJ$399,"Não Existe"))*$BI24</f>
        <v/>
      </c>
      <c r="BX24" s="515">
        <f>_xlfn.SINGLE(_xlfn.XLOOKUP($A24,$A$203:$A$399,BK$203:BK$399,"Não Existe"))*$BI24</f>
        <v/>
      </c>
      <c r="BY24" s="515">
        <f>_xlfn.SINGLE(_xlfn.XLOOKUP($A24,$A$203:$A$399,BL$203:BL$399,"Não Existe"))*$BI24</f>
        <v/>
      </c>
      <c r="BZ24" s="515">
        <f>_xlfn.SINGLE(_xlfn.XLOOKUP($A24,$A$203:$A$399,BM$203:BM$399,"Não Existe"))*$BI24</f>
        <v/>
      </c>
      <c r="CA24" s="515">
        <f>_xlfn.SINGLE(_xlfn.XLOOKUP($A24,$A$203:$A$399,BN$203:BN$399,"Não Existe"))*$BI24</f>
        <v/>
      </c>
      <c r="CB24" s="515">
        <f>_xlfn.SINGLE(_xlfn.XLOOKUP($A24,$A$203:$A$399,BO$203:BO$399,"Não Existe"))*$BI24</f>
        <v/>
      </c>
      <c r="CC24" s="515">
        <f>_xlfn.SINGLE(_xlfn.XLOOKUP($A24,$A$203:$A$399,BP$203:BP$399,"Não Existe"))*$BI24</f>
        <v/>
      </c>
      <c r="CD24" s="515">
        <f>_xlfn.SINGLE(_xlfn.XLOOKUP($A24,$A$203:$A$399,BQ$203:BQ$399,"Não Existe"))*$BI24</f>
        <v/>
      </c>
      <c r="CE24" s="515">
        <f>_xlfn.SINGLE(_xlfn.XLOOKUP($A24,$A$203:$A$399,BR$203:BR$399,"Não Existe"))*$BI24</f>
        <v/>
      </c>
      <c r="CF24" s="515">
        <f>_xlfn.SINGLE(_xlfn.XLOOKUP($A24,$A$203:$A$399,BS$203:BS$399,"Não Existe"))*$BI24</f>
        <v/>
      </c>
      <c r="CG24" s="515">
        <f>_xlfn.SINGLE(_xlfn.XLOOKUP($A24,$A$203:$A$399,BT$203:BT$399,"Não Existe"))*$BI24</f>
        <v/>
      </c>
      <c r="CH24" s="515">
        <f>_xlfn.SINGLE(_xlfn.XLOOKUP($A24,$A$203:$A$399,BU$203:BU$399,"Não Existe"))*$BI24</f>
        <v/>
      </c>
    </row>
    <row r="25" outlineLevel="1">
      <c r="A25" s="257" t="inlineStr">
        <is>
          <t>29.07</t>
        </is>
      </c>
      <c r="B25" s="212" t="inlineStr">
        <is>
          <t>FGTS</t>
        </is>
      </c>
      <c r="C25" s="213" t="inlineStr">
        <is>
          <t>Analítica</t>
        </is>
      </c>
      <c r="D25" s="213" t="inlineStr">
        <is>
          <t>Saída</t>
        </is>
      </c>
      <c r="E25" s="213">
        <f>VLOOKUP($A25,PL.C!$B:$F,5,0)</f>
        <v/>
      </c>
      <c r="F25" s="213" t="inlineStr">
        <is>
          <t>sim</t>
        </is>
      </c>
      <c r="G25" s="213" t="inlineStr">
        <is>
          <t>Budget</t>
        </is>
      </c>
      <c r="I25" s="506" t="n">
        <v>0</v>
      </c>
      <c r="J25" s="506" t="n">
        <v>0</v>
      </c>
      <c r="K25" s="506" t="n">
        <v>0</v>
      </c>
      <c r="L25" s="506" t="n">
        <v>-13717</v>
      </c>
      <c r="M25" s="506" t="n">
        <v>-6602</v>
      </c>
      <c r="N25" s="506" t="n">
        <v>-6474</v>
      </c>
      <c r="O25" s="506" t="n">
        <v>-12083</v>
      </c>
      <c r="P25" s="506" t="n">
        <v>-7636</v>
      </c>
      <c r="Q25" s="506" t="n">
        <v>-6891</v>
      </c>
      <c r="R25" s="506" t="n">
        <v>-7255</v>
      </c>
      <c r="S25" s="506" t="n">
        <v>-7095</v>
      </c>
      <c r="T25" s="507" t="n">
        <v>-11650</v>
      </c>
      <c r="V25" s="506" t="n">
        <v>-11817</v>
      </c>
      <c r="W25" s="506" t="n">
        <v>-7065</v>
      </c>
      <c r="X25" s="506" t="n">
        <v>-7208</v>
      </c>
      <c r="Y25" s="506" t="n">
        <v>-7806</v>
      </c>
      <c r="Z25" s="506" t="n">
        <v>-6848</v>
      </c>
      <c r="AA25" s="506" t="n">
        <v>-6702</v>
      </c>
      <c r="AB25" s="506" t="n">
        <v>-6936</v>
      </c>
      <c r="AC25" s="506" t="n">
        <v>-7547</v>
      </c>
      <c r="AD25" s="506" t="n">
        <v>-6492</v>
      </c>
      <c r="AE25" s="506" t="n">
        <v>-7030</v>
      </c>
      <c r="AF25" s="506" t="n">
        <v>-6861</v>
      </c>
      <c r="AG25" s="507" t="n">
        <v>-13170</v>
      </c>
      <c r="AI25" s="506" t="n">
        <v>-12528</v>
      </c>
      <c r="AJ25" s="506" t="n">
        <v>-7499</v>
      </c>
      <c r="AK25" s="506" t="n">
        <v>-7338</v>
      </c>
      <c r="AL25" s="506" t="n">
        <v>-7914</v>
      </c>
      <c r="AM25" s="506" t="n">
        <v>-7053</v>
      </c>
      <c r="AN25" s="506" t="n">
        <v>-6752</v>
      </c>
      <c r="AO25" s="506" t="n">
        <v>-7152</v>
      </c>
      <c r="AP25" s="506" t="n">
        <v>-8090</v>
      </c>
      <c r="AQ25" s="506" t="n">
        <v>-7132</v>
      </c>
      <c r="AR25" s="506" t="n">
        <v>-7332</v>
      </c>
      <c r="AS25" s="506" t="n">
        <v>-7143</v>
      </c>
      <c r="AT25" s="506" t="n">
        <v>-11104</v>
      </c>
      <c r="AV25" s="508" t="n">
        <v>-13780.8</v>
      </c>
      <c r="AW25" s="508" t="n">
        <v>-8248.900000000001</v>
      </c>
      <c r="AX25" s="508" t="n">
        <v>-8071.800000000001</v>
      </c>
      <c r="AY25" s="508" t="n">
        <v>-8705.400000000001</v>
      </c>
      <c r="AZ25" s="508" t="n">
        <v>-7758.3</v>
      </c>
      <c r="BA25" s="508" t="n">
        <v>-7427.200000000001</v>
      </c>
      <c r="BB25" s="508" t="n">
        <v>-7867.200000000001</v>
      </c>
      <c r="BC25" s="508" t="n">
        <v>-8899</v>
      </c>
      <c r="BD25" s="508" t="n">
        <v>-7845.200000000001</v>
      </c>
      <c r="BE25" s="508" t="n">
        <v>-8065.200000000001</v>
      </c>
      <c r="BF25" s="508" t="n">
        <v>-7857.3</v>
      </c>
      <c r="BG25" s="508" t="n">
        <v>-12214.4</v>
      </c>
      <c r="BI25" s="298" t="n">
        <v>1.1</v>
      </c>
      <c r="BJ25" s="509" t="n">
        <v>-11719.4</v>
      </c>
      <c r="BK25" s="509" t="n">
        <v>-11611.6</v>
      </c>
      <c r="BL25" s="509" t="n">
        <v>-9865.900000000001</v>
      </c>
      <c r="BM25" s="509" t="n">
        <v>-8682.300000000001</v>
      </c>
      <c r="BN25" s="509" t="n">
        <v>-8720.800000000001</v>
      </c>
      <c r="BO25" s="509" t="n">
        <v>-8565.700000000001</v>
      </c>
      <c r="BP25" s="509" t="n">
        <v>-8597.6</v>
      </c>
      <c r="BQ25" s="509" t="n">
        <v>-9051.900000000001</v>
      </c>
      <c r="BR25" s="509" t="n">
        <v>-9134.400000000001</v>
      </c>
      <c r="BS25" s="509" t="n">
        <v>-9084.900000000001</v>
      </c>
      <c r="BT25" s="509" t="n">
        <v>-9141</v>
      </c>
      <c r="BU25" s="509" t="n">
        <v>-13610.3</v>
      </c>
      <c r="BW25" s="510">
        <f>_xlfn.SINGLE(_xlfn.XLOOKUP($A25,$A$203:$A$399,BJ$203:BJ$399,"Não Existe"))*$BI25</f>
        <v/>
      </c>
      <c r="BX25" s="510">
        <f>_xlfn.SINGLE(_xlfn.XLOOKUP($A25,$A$203:$A$399,BK$203:BK$399,"Não Existe"))*$BI25</f>
        <v/>
      </c>
      <c r="BY25" s="510">
        <f>_xlfn.SINGLE(_xlfn.XLOOKUP($A25,$A$203:$A$399,BL$203:BL$399,"Não Existe"))*$BI25</f>
        <v/>
      </c>
      <c r="BZ25" s="510">
        <f>_xlfn.SINGLE(_xlfn.XLOOKUP($A25,$A$203:$A$399,BM$203:BM$399,"Não Existe"))*$BI25</f>
        <v/>
      </c>
      <c r="CA25" s="510">
        <f>_xlfn.SINGLE(_xlfn.XLOOKUP($A25,$A$203:$A$399,BN$203:BN$399,"Não Existe"))*$BI25</f>
        <v/>
      </c>
      <c r="CB25" s="510">
        <f>_xlfn.SINGLE(_xlfn.XLOOKUP($A25,$A$203:$A$399,BO$203:BO$399,"Não Existe"))*$BI25</f>
        <v/>
      </c>
      <c r="CC25" s="510">
        <f>_xlfn.SINGLE(_xlfn.XLOOKUP($A25,$A$203:$A$399,BP$203:BP$399,"Não Existe"))*$BI25</f>
        <v/>
      </c>
      <c r="CD25" s="510">
        <f>_xlfn.SINGLE(_xlfn.XLOOKUP($A25,$A$203:$A$399,BQ$203:BQ$399,"Não Existe"))*$BI25</f>
        <v/>
      </c>
      <c r="CE25" s="510">
        <f>_xlfn.SINGLE(_xlfn.XLOOKUP($A25,$A$203:$A$399,BR$203:BR$399,"Não Existe"))*$BI25</f>
        <v/>
      </c>
      <c r="CF25" s="510">
        <f>_xlfn.SINGLE(_xlfn.XLOOKUP($A25,$A$203:$A$399,BS$203:BS$399,"Não Existe"))*$BI25</f>
        <v/>
      </c>
      <c r="CG25" s="510">
        <f>_xlfn.SINGLE(_xlfn.XLOOKUP($A25,$A$203:$A$399,BT$203:BT$399,"Não Existe"))*$BI25</f>
        <v/>
      </c>
      <c r="CH25" s="510">
        <f>_xlfn.SINGLE(_xlfn.XLOOKUP($A25,$A$203:$A$399,BU$203:BU$399,"Não Existe"))*$BI25</f>
        <v/>
      </c>
    </row>
    <row r="26" outlineLevel="1">
      <c r="A26" s="220" t="inlineStr">
        <is>
          <t>29.08</t>
        </is>
      </c>
      <c r="B26" s="233" t="inlineStr">
        <is>
          <t>IRRF</t>
        </is>
      </c>
      <c r="C26" s="86" t="inlineStr">
        <is>
          <t>Analítica</t>
        </is>
      </c>
      <c r="D26" s="86" t="inlineStr">
        <is>
          <t>Saída</t>
        </is>
      </c>
      <c r="E26" s="86">
        <f>VLOOKUP($A26,PL.C!$B:$F,5,0)</f>
        <v/>
      </c>
      <c r="F26" s="86" t="inlineStr">
        <is>
          <t>sim</t>
        </is>
      </c>
      <c r="G26" s="86" t="inlineStr">
        <is>
          <t>Budget</t>
        </is>
      </c>
      <c r="I26" s="511" t="n">
        <v>0</v>
      </c>
      <c r="J26" s="511" t="n">
        <v>0</v>
      </c>
      <c r="K26" s="511" t="n">
        <v>0</v>
      </c>
      <c r="L26" s="511" t="n">
        <v>-3145</v>
      </c>
      <c r="M26" s="511" t="n">
        <v>-2674</v>
      </c>
      <c r="N26" s="511" t="n">
        <v>-2727</v>
      </c>
      <c r="O26" s="511" t="n">
        <v>-2763</v>
      </c>
      <c r="P26" s="511" t="n">
        <v>-3344</v>
      </c>
      <c r="Q26" s="511" t="n">
        <v>-2674</v>
      </c>
      <c r="R26" s="511" t="n">
        <v>-2706</v>
      </c>
      <c r="S26" s="511" t="n">
        <v>-2690</v>
      </c>
      <c r="T26" s="512" t="n">
        <v>-3822</v>
      </c>
      <c r="V26" s="511" t="n">
        <v>-1561</v>
      </c>
      <c r="W26" s="511" t="n">
        <v>-1781</v>
      </c>
      <c r="X26" s="511" t="n">
        <v>-2262</v>
      </c>
      <c r="Y26" s="511" t="n">
        <v>-2660</v>
      </c>
      <c r="Z26" s="511" t="n">
        <v>-1615</v>
      </c>
      <c r="AA26" s="511" t="n">
        <v>-1658</v>
      </c>
      <c r="AB26" s="511" t="n">
        <v>-1735</v>
      </c>
      <c r="AC26" s="511" t="n">
        <v>-3001</v>
      </c>
      <c r="AD26" s="511" t="n">
        <v>-1597</v>
      </c>
      <c r="AE26" s="511" t="n">
        <v>-1639</v>
      </c>
      <c r="AF26" s="511" t="n">
        <v>-1618</v>
      </c>
      <c r="AG26" s="512" t="n">
        <v>-3943</v>
      </c>
      <c r="AI26" s="511" t="n">
        <v>-2067</v>
      </c>
      <c r="AJ26" s="511" t="n">
        <v>-2258</v>
      </c>
      <c r="AK26" s="511" t="n">
        <v>-2698</v>
      </c>
      <c r="AL26" s="511" t="n">
        <v>-3087</v>
      </c>
      <c r="AM26" s="511" t="n">
        <v>-2025</v>
      </c>
      <c r="AN26" s="511" t="n">
        <v>-2564</v>
      </c>
      <c r="AO26" s="511" t="n">
        <v>-2018</v>
      </c>
      <c r="AP26" s="511" t="n">
        <v>-3664</v>
      </c>
      <c r="AQ26" s="511" t="n">
        <v>-1988</v>
      </c>
      <c r="AR26" s="511" t="n">
        <v>-2065</v>
      </c>
      <c r="AS26" s="511" t="n">
        <v>-2004</v>
      </c>
      <c r="AT26" s="511" t="n">
        <v>-2048</v>
      </c>
      <c r="AV26" s="513" t="n">
        <v>-2273.7</v>
      </c>
      <c r="AW26" s="513" t="n">
        <v>-2483.8</v>
      </c>
      <c r="AX26" s="513" t="n">
        <v>-2967.8</v>
      </c>
      <c r="AY26" s="513" t="n">
        <v>-3395.7</v>
      </c>
      <c r="AZ26" s="513" t="n">
        <v>-2227.5</v>
      </c>
      <c r="BA26" s="513" t="n">
        <v>-2820.4</v>
      </c>
      <c r="BB26" s="513" t="n">
        <v>-2219.8</v>
      </c>
      <c r="BC26" s="513" t="n">
        <v>-4030.400000000001</v>
      </c>
      <c r="BD26" s="513" t="n">
        <v>-2186.8</v>
      </c>
      <c r="BE26" s="513" t="n">
        <v>-2271.5</v>
      </c>
      <c r="BF26" s="513" t="n">
        <v>-2204.4</v>
      </c>
      <c r="BG26" s="513" t="n">
        <v>-2252.8</v>
      </c>
      <c r="BI26" s="298" t="n">
        <v>1.1</v>
      </c>
      <c r="BJ26" s="514" t="n">
        <v>-4481.400000000001</v>
      </c>
      <c r="BK26" s="514" t="n">
        <v>-5255.8</v>
      </c>
      <c r="BL26" s="514" t="n">
        <v>0</v>
      </c>
      <c r="BM26" s="514" t="n">
        <v>-6886.000000000001</v>
      </c>
      <c r="BN26" s="514" t="n">
        <v>-2751.1</v>
      </c>
      <c r="BO26" s="514" t="n">
        <v>-2519</v>
      </c>
      <c r="BP26" s="514" t="n">
        <v>-2359.5</v>
      </c>
      <c r="BQ26" s="514" t="n">
        <v>-2359.5</v>
      </c>
      <c r="BR26" s="514" t="n">
        <v>-2359.5</v>
      </c>
      <c r="BS26" s="514" t="n">
        <v>-2417.8</v>
      </c>
      <c r="BT26" s="514" t="n">
        <v>-2379.3</v>
      </c>
      <c r="BU26" s="514" t="n">
        <v>-2379.3</v>
      </c>
      <c r="BW26" s="515">
        <f>_xlfn.SINGLE(_xlfn.XLOOKUP($A26,$A$203:$A$399,BJ$203:BJ$399,"Não Existe"))*$BI26</f>
        <v/>
      </c>
      <c r="BX26" s="515">
        <f>_xlfn.SINGLE(_xlfn.XLOOKUP($A26,$A$203:$A$399,BK$203:BK$399,"Não Existe"))*$BI26</f>
        <v/>
      </c>
      <c r="BY26" s="515">
        <f>_xlfn.SINGLE(_xlfn.XLOOKUP($A26,$A$203:$A$399,BL$203:BL$399,"Não Existe"))*$BI26</f>
        <v/>
      </c>
      <c r="BZ26" s="515">
        <f>_xlfn.SINGLE(_xlfn.XLOOKUP($A26,$A$203:$A$399,BM$203:BM$399,"Não Existe"))*$BI26</f>
        <v/>
      </c>
      <c r="CA26" s="515">
        <f>_xlfn.SINGLE(_xlfn.XLOOKUP($A26,$A$203:$A$399,BN$203:BN$399,"Não Existe"))*$BI26</f>
        <v/>
      </c>
      <c r="CB26" s="515">
        <f>_xlfn.SINGLE(_xlfn.XLOOKUP($A26,$A$203:$A$399,BO$203:BO$399,"Não Existe"))*$BI26</f>
        <v/>
      </c>
      <c r="CC26" s="515">
        <f>_xlfn.SINGLE(_xlfn.XLOOKUP($A26,$A$203:$A$399,BP$203:BP$399,"Não Existe"))*$BI26</f>
        <v/>
      </c>
      <c r="CD26" s="515">
        <f>_xlfn.SINGLE(_xlfn.XLOOKUP($A26,$A$203:$A$399,BQ$203:BQ$399,"Não Existe"))*$BI26</f>
        <v/>
      </c>
      <c r="CE26" s="515">
        <f>_xlfn.SINGLE(_xlfn.XLOOKUP($A26,$A$203:$A$399,BR$203:BR$399,"Não Existe"))*$BI26</f>
        <v/>
      </c>
      <c r="CF26" s="515">
        <f>_xlfn.SINGLE(_xlfn.XLOOKUP($A26,$A$203:$A$399,BS$203:BS$399,"Não Existe"))*$BI26</f>
        <v/>
      </c>
      <c r="CG26" s="515">
        <f>_xlfn.SINGLE(_xlfn.XLOOKUP($A26,$A$203:$A$399,BT$203:BT$399,"Não Existe"))*$BI26</f>
        <v/>
      </c>
      <c r="CH26" s="515">
        <f>_xlfn.SINGLE(_xlfn.XLOOKUP($A26,$A$203:$A$399,BU$203:BU$399,"Não Existe"))*$BI26</f>
        <v/>
      </c>
    </row>
    <row r="27" outlineLevel="1">
      <c r="A27" s="257" t="inlineStr">
        <is>
          <t>29.09</t>
        </is>
      </c>
      <c r="B27" s="212" t="inlineStr">
        <is>
          <t>Vale Refeição</t>
        </is>
      </c>
      <c r="C27" s="213" t="inlineStr">
        <is>
          <t>Analítica</t>
        </is>
      </c>
      <c r="D27" s="213" t="inlineStr">
        <is>
          <t>Saída</t>
        </is>
      </c>
      <c r="E27" s="213">
        <f>VLOOKUP($A27,PL.C!$B:$F,5,0)</f>
        <v/>
      </c>
      <c r="F27" s="213" t="inlineStr">
        <is>
          <t>sim</t>
        </is>
      </c>
      <c r="G27" s="213" t="inlineStr">
        <is>
          <t>Budget</t>
        </is>
      </c>
      <c r="I27" s="506" t="n">
        <v>0</v>
      </c>
      <c r="J27" s="506" t="n">
        <v>-100</v>
      </c>
      <c r="K27" s="506" t="n">
        <v>0</v>
      </c>
      <c r="L27" s="506" t="n">
        <v>0</v>
      </c>
      <c r="M27" s="506" t="n">
        <v>-60</v>
      </c>
      <c r="N27" s="506" t="n">
        <v>0</v>
      </c>
      <c r="O27" s="506" t="n">
        <v>0</v>
      </c>
      <c r="P27" s="506" t="n">
        <v>0</v>
      </c>
      <c r="Q27" s="506" t="n">
        <v>0</v>
      </c>
      <c r="R27" s="506" t="n">
        <v>0</v>
      </c>
      <c r="S27" s="506" t="n">
        <v>0</v>
      </c>
      <c r="T27" s="507" t="n">
        <v>0</v>
      </c>
      <c r="V27" s="506" t="n">
        <v>0</v>
      </c>
      <c r="W27" s="506" t="n">
        <v>0</v>
      </c>
      <c r="X27" s="506" t="n">
        <v>0</v>
      </c>
      <c r="Y27" s="506" t="n">
        <v>0</v>
      </c>
      <c r="Z27" s="506" t="n">
        <v>0</v>
      </c>
      <c r="AA27" s="506" t="n">
        <v>0</v>
      </c>
      <c r="AB27" s="506" t="n">
        <v>0</v>
      </c>
      <c r="AC27" s="506" t="n">
        <v>0</v>
      </c>
      <c r="AD27" s="506" t="n">
        <v>0</v>
      </c>
      <c r="AE27" s="506" t="n">
        <v>0</v>
      </c>
      <c r="AF27" s="506" t="n">
        <v>0</v>
      </c>
      <c r="AG27" s="507" t="n">
        <v>0</v>
      </c>
      <c r="AI27" s="506" t="n">
        <v>0</v>
      </c>
      <c r="AJ27" s="506" t="n">
        <v>0</v>
      </c>
      <c r="AK27" s="506" t="n">
        <v>0</v>
      </c>
      <c r="AL27" s="506" t="n">
        <v>0</v>
      </c>
      <c r="AM27" s="506" t="n">
        <v>0</v>
      </c>
      <c r="AN27" s="506" t="n">
        <v>0</v>
      </c>
      <c r="AO27" s="506" t="n">
        <v>0</v>
      </c>
      <c r="AP27" s="506" t="n">
        <v>0</v>
      </c>
      <c r="AQ27" s="506" t="n">
        <v>0</v>
      </c>
      <c r="AR27" s="506" t="n">
        <v>0</v>
      </c>
      <c r="AS27" s="506" t="n">
        <v>0</v>
      </c>
      <c r="AT27" s="506" t="n">
        <v>0</v>
      </c>
      <c r="AV27" s="508" t="n">
        <v>0</v>
      </c>
      <c r="AW27" s="508" t="n">
        <v>0</v>
      </c>
      <c r="AX27" s="508" t="n">
        <v>0</v>
      </c>
      <c r="AY27" s="508" t="n">
        <v>0</v>
      </c>
      <c r="AZ27" s="508" t="n">
        <v>0</v>
      </c>
      <c r="BA27" s="508" t="n">
        <v>0</v>
      </c>
      <c r="BB27" s="508" t="n">
        <v>0</v>
      </c>
      <c r="BC27" s="508" t="n">
        <v>0</v>
      </c>
      <c r="BD27" s="508" t="n">
        <v>0</v>
      </c>
      <c r="BE27" s="508" t="n">
        <v>0</v>
      </c>
      <c r="BF27" s="508" t="n">
        <v>0</v>
      </c>
      <c r="BG27" s="508" t="n">
        <v>0</v>
      </c>
      <c r="BI27" s="298" t="n">
        <v>1.1</v>
      </c>
      <c r="BJ27" s="509" t="n">
        <v>0</v>
      </c>
      <c r="BK27" s="509" t="n">
        <v>0</v>
      </c>
      <c r="BL27" s="509" t="n">
        <v>0</v>
      </c>
      <c r="BM27" s="509" t="n">
        <v>0</v>
      </c>
      <c r="BN27" s="509" t="n">
        <v>0</v>
      </c>
      <c r="BO27" s="509" t="n">
        <v>0</v>
      </c>
      <c r="BP27" s="509" t="n">
        <v>0</v>
      </c>
      <c r="BQ27" s="509" t="n">
        <v>0</v>
      </c>
      <c r="BR27" s="509" t="n">
        <v>0</v>
      </c>
      <c r="BS27" s="509" t="n">
        <v>0</v>
      </c>
      <c r="BT27" s="509" t="n">
        <v>0</v>
      </c>
      <c r="BU27" s="509" t="n">
        <v>0</v>
      </c>
      <c r="BW27" s="510">
        <f>_xlfn.SINGLE(_xlfn.XLOOKUP($A27,$A$203:$A$399,BJ$203:BJ$399,"Não Existe"))*$BI27</f>
        <v/>
      </c>
      <c r="BX27" s="510">
        <f>_xlfn.SINGLE(_xlfn.XLOOKUP($A27,$A$203:$A$399,BK$203:BK$399,"Não Existe"))*$BI27</f>
        <v/>
      </c>
      <c r="BY27" s="510">
        <f>_xlfn.SINGLE(_xlfn.XLOOKUP($A27,$A$203:$A$399,BL$203:BL$399,"Não Existe"))*$BI27</f>
        <v/>
      </c>
      <c r="BZ27" s="510">
        <f>_xlfn.SINGLE(_xlfn.XLOOKUP($A27,$A$203:$A$399,BM$203:BM$399,"Não Existe"))*$BI27</f>
        <v/>
      </c>
      <c r="CA27" s="510">
        <f>_xlfn.SINGLE(_xlfn.XLOOKUP($A27,$A$203:$A$399,BN$203:BN$399,"Não Existe"))*$BI27</f>
        <v/>
      </c>
      <c r="CB27" s="510">
        <f>_xlfn.SINGLE(_xlfn.XLOOKUP($A27,$A$203:$A$399,BO$203:BO$399,"Não Existe"))*$BI27</f>
        <v/>
      </c>
      <c r="CC27" s="510">
        <f>_xlfn.SINGLE(_xlfn.XLOOKUP($A27,$A$203:$A$399,BP$203:BP$399,"Não Existe"))*$BI27</f>
        <v/>
      </c>
      <c r="CD27" s="510">
        <f>_xlfn.SINGLE(_xlfn.XLOOKUP($A27,$A$203:$A$399,BQ$203:BQ$399,"Não Existe"))*$BI27</f>
        <v/>
      </c>
      <c r="CE27" s="510">
        <f>_xlfn.SINGLE(_xlfn.XLOOKUP($A27,$A$203:$A$399,BR$203:BR$399,"Não Existe"))*$BI27</f>
        <v/>
      </c>
      <c r="CF27" s="510">
        <f>_xlfn.SINGLE(_xlfn.XLOOKUP($A27,$A$203:$A$399,BS$203:BS$399,"Não Existe"))*$BI27</f>
        <v/>
      </c>
      <c r="CG27" s="510">
        <f>_xlfn.SINGLE(_xlfn.XLOOKUP($A27,$A$203:$A$399,BT$203:BT$399,"Não Existe"))*$BI27</f>
        <v/>
      </c>
      <c r="CH27" s="510">
        <f>_xlfn.SINGLE(_xlfn.XLOOKUP($A27,$A$203:$A$399,BU$203:BU$399,"Não Existe"))*$BI27</f>
        <v/>
      </c>
    </row>
    <row r="28" outlineLevel="1">
      <c r="A28" s="220" t="inlineStr">
        <is>
          <t>29.10</t>
        </is>
      </c>
      <c r="B28" s="233" t="inlineStr">
        <is>
          <t>Vale Alimentação</t>
        </is>
      </c>
      <c r="C28" s="86" t="inlineStr">
        <is>
          <t>Analítica</t>
        </is>
      </c>
      <c r="D28" s="86" t="inlineStr">
        <is>
          <t>Saída</t>
        </is>
      </c>
      <c r="E28" s="86">
        <f>VLOOKUP($A28,PL.C!$B:$F,5,0)</f>
        <v/>
      </c>
      <c r="F28" s="86" t="inlineStr">
        <is>
          <t>sim</t>
        </is>
      </c>
      <c r="G28" s="86" t="inlineStr">
        <is>
          <t>Budget</t>
        </is>
      </c>
      <c r="I28" s="511" t="n">
        <v>0</v>
      </c>
      <c r="J28" s="511" t="n">
        <v>0</v>
      </c>
      <c r="K28" s="511" t="n">
        <v>0</v>
      </c>
      <c r="L28" s="511" t="n">
        <v>0</v>
      </c>
      <c r="M28" s="511" t="n">
        <v>0</v>
      </c>
      <c r="N28" s="511" t="n">
        <v>0</v>
      </c>
      <c r="O28" s="511" t="n">
        <v>0</v>
      </c>
      <c r="P28" s="511" t="n">
        <v>0</v>
      </c>
      <c r="Q28" s="511" t="n">
        <v>0</v>
      </c>
      <c r="R28" s="511" t="n">
        <v>0</v>
      </c>
      <c r="S28" s="511" t="n">
        <v>0</v>
      </c>
      <c r="T28" s="512" t="n">
        <v>0</v>
      </c>
      <c r="V28" s="511" t="n">
        <v>0</v>
      </c>
      <c r="W28" s="511" t="n">
        <v>0</v>
      </c>
      <c r="X28" s="511" t="n">
        <v>0</v>
      </c>
      <c r="Y28" s="511" t="n">
        <v>0</v>
      </c>
      <c r="Z28" s="511" t="n">
        <v>0</v>
      </c>
      <c r="AA28" s="511" t="n">
        <v>0</v>
      </c>
      <c r="AB28" s="511" t="n">
        <v>0</v>
      </c>
      <c r="AC28" s="511" t="n">
        <v>0</v>
      </c>
      <c r="AD28" s="511" t="n">
        <v>0</v>
      </c>
      <c r="AE28" s="511" t="n">
        <v>0</v>
      </c>
      <c r="AF28" s="511" t="n">
        <v>0</v>
      </c>
      <c r="AG28" s="512" t="n">
        <v>0</v>
      </c>
      <c r="AI28" s="511" t="n">
        <v>0</v>
      </c>
      <c r="AJ28" s="511" t="n">
        <v>0</v>
      </c>
      <c r="AK28" s="511" t="n">
        <v>0</v>
      </c>
      <c r="AL28" s="511" t="n">
        <v>0</v>
      </c>
      <c r="AM28" s="511" t="n">
        <v>0</v>
      </c>
      <c r="AN28" s="511" t="n">
        <v>0</v>
      </c>
      <c r="AO28" s="511" t="n">
        <v>0</v>
      </c>
      <c r="AP28" s="511" t="n">
        <v>0</v>
      </c>
      <c r="AQ28" s="511" t="n">
        <v>0</v>
      </c>
      <c r="AR28" s="511" t="n">
        <v>0</v>
      </c>
      <c r="AS28" s="511" t="n">
        <v>0</v>
      </c>
      <c r="AT28" s="511" t="n">
        <v>0</v>
      </c>
      <c r="AV28" s="513" t="n">
        <v>0</v>
      </c>
      <c r="AW28" s="513" t="n">
        <v>0</v>
      </c>
      <c r="AX28" s="513" t="n">
        <v>0</v>
      </c>
      <c r="AY28" s="513" t="n">
        <v>0</v>
      </c>
      <c r="AZ28" s="513" t="n">
        <v>0</v>
      </c>
      <c r="BA28" s="513" t="n">
        <v>0</v>
      </c>
      <c r="BB28" s="513" t="n">
        <v>0</v>
      </c>
      <c r="BC28" s="513" t="n">
        <v>0</v>
      </c>
      <c r="BD28" s="513" t="n">
        <v>0</v>
      </c>
      <c r="BE28" s="513" t="n">
        <v>0</v>
      </c>
      <c r="BF28" s="513" t="n">
        <v>0</v>
      </c>
      <c r="BG28" s="513" t="n">
        <v>0</v>
      </c>
      <c r="BI28" s="298" t="n">
        <v>1.1</v>
      </c>
      <c r="BJ28" s="514" t="n">
        <v>0</v>
      </c>
      <c r="BK28" s="514" t="n">
        <v>0</v>
      </c>
      <c r="BL28" s="514" t="n">
        <v>0</v>
      </c>
      <c r="BM28" s="514" t="n">
        <v>0</v>
      </c>
      <c r="BN28" s="514" t="n">
        <v>0</v>
      </c>
      <c r="BO28" s="514" t="n">
        <v>0</v>
      </c>
      <c r="BP28" s="514" t="n">
        <v>0</v>
      </c>
      <c r="BQ28" s="514" t="n">
        <v>0</v>
      </c>
      <c r="BR28" s="514" t="n">
        <v>0</v>
      </c>
      <c r="BS28" s="514" t="n">
        <v>0</v>
      </c>
      <c r="BT28" s="514" t="n">
        <v>0</v>
      </c>
      <c r="BU28" s="514" t="n">
        <v>0</v>
      </c>
      <c r="BW28" s="515">
        <f>_xlfn.SINGLE(_xlfn.XLOOKUP($A28,$A$203:$A$399,BJ$203:BJ$399,"Não Existe"))*$BI28</f>
        <v/>
      </c>
      <c r="BX28" s="515">
        <f>_xlfn.SINGLE(_xlfn.XLOOKUP($A28,$A$203:$A$399,BK$203:BK$399,"Não Existe"))*$BI28</f>
        <v/>
      </c>
      <c r="BY28" s="515">
        <f>_xlfn.SINGLE(_xlfn.XLOOKUP($A28,$A$203:$A$399,BL$203:BL$399,"Não Existe"))*$BI28</f>
        <v/>
      </c>
      <c r="BZ28" s="515">
        <f>_xlfn.SINGLE(_xlfn.XLOOKUP($A28,$A$203:$A$399,BM$203:BM$399,"Não Existe"))*$BI28</f>
        <v/>
      </c>
      <c r="CA28" s="515">
        <f>_xlfn.SINGLE(_xlfn.XLOOKUP($A28,$A$203:$A$399,BN$203:BN$399,"Não Existe"))*$BI28</f>
        <v/>
      </c>
      <c r="CB28" s="515">
        <f>_xlfn.SINGLE(_xlfn.XLOOKUP($A28,$A$203:$A$399,BO$203:BO$399,"Não Existe"))*$BI28</f>
        <v/>
      </c>
      <c r="CC28" s="515">
        <f>_xlfn.SINGLE(_xlfn.XLOOKUP($A28,$A$203:$A$399,BP$203:BP$399,"Não Existe"))*$BI28</f>
        <v/>
      </c>
      <c r="CD28" s="515">
        <f>_xlfn.SINGLE(_xlfn.XLOOKUP($A28,$A$203:$A$399,BQ$203:BQ$399,"Não Existe"))*$BI28</f>
        <v/>
      </c>
      <c r="CE28" s="515">
        <f>_xlfn.SINGLE(_xlfn.XLOOKUP($A28,$A$203:$A$399,BR$203:BR$399,"Não Existe"))*$BI28</f>
        <v/>
      </c>
      <c r="CF28" s="515">
        <f>_xlfn.SINGLE(_xlfn.XLOOKUP($A28,$A$203:$A$399,BS$203:BS$399,"Não Existe"))*$BI28</f>
        <v/>
      </c>
      <c r="CG28" s="515">
        <f>_xlfn.SINGLE(_xlfn.XLOOKUP($A28,$A$203:$A$399,BT$203:BT$399,"Não Existe"))*$BI28</f>
        <v/>
      </c>
      <c r="CH28" s="515">
        <f>_xlfn.SINGLE(_xlfn.XLOOKUP($A28,$A$203:$A$399,BU$203:BU$399,"Não Existe"))*$BI28</f>
        <v/>
      </c>
    </row>
    <row r="29" outlineLevel="1">
      <c r="A29" s="257" t="inlineStr">
        <is>
          <t>29.11</t>
        </is>
      </c>
      <c r="B29" s="212" t="inlineStr">
        <is>
          <t>Vale Transporte</t>
        </is>
      </c>
      <c r="C29" s="213" t="inlineStr">
        <is>
          <t>Analítica</t>
        </is>
      </c>
      <c r="D29" s="213" t="inlineStr">
        <is>
          <t>Saída</t>
        </is>
      </c>
      <c r="E29" s="213">
        <f>VLOOKUP($A29,PL.C!$B:$F,5,0)</f>
        <v/>
      </c>
      <c r="F29" s="213" t="inlineStr">
        <is>
          <t>sim</t>
        </is>
      </c>
      <c r="G29" s="213" t="inlineStr">
        <is>
          <t>Budget</t>
        </is>
      </c>
      <c r="I29" s="506" t="n">
        <v>0</v>
      </c>
      <c r="J29" s="506" t="n">
        <v>0</v>
      </c>
      <c r="K29" s="506" t="n">
        <v>0</v>
      </c>
      <c r="L29" s="506" t="n">
        <v>0</v>
      </c>
      <c r="M29" s="506" t="n">
        <v>0</v>
      </c>
      <c r="N29" s="506" t="n">
        <v>0</v>
      </c>
      <c r="O29" s="506" t="n">
        <v>0</v>
      </c>
      <c r="P29" s="506" t="n">
        <v>0</v>
      </c>
      <c r="Q29" s="506" t="n">
        <v>0</v>
      </c>
      <c r="R29" s="506" t="n">
        <v>0</v>
      </c>
      <c r="S29" s="506" t="n">
        <v>0</v>
      </c>
      <c r="T29" s="507" t="n">
        <v>0</v>
      </c>
      <c r="V29" s="506" t="n">
        <v>0</v>
      </c>
      <c r="W29" s="506" t="n">
        <v>0</v>
      </c>
      <c r="X29" s="506" t="n">
        <v>0</v>
      </c>
      <c r="Y29" s="506" t="n">
        <v>0</v>
      </c>
      <c r="Z29" s="506" t="n">
        <v>0</v>
      </c>
      <c r="AA29" s="506" t="n">
        <v>0</v>
      </c>
      <c r="AB29" s="506" t="n">
        <v>0</v>
      </c>
      <c r="AC29" s="506" t="n">
        <v>0</v>
      </c>
      <c r="AD29" s="506" t="n">
        <v>0</v>
      </c>
      <c r="AE29" s="506" t="n">
        <v>0</v>
      </c>
      <c r="AF29" s="506" t="n">
        <v>0</v>
      </c>
      <c r="AG29" s="507" t="n">
        <v>0</v>
      </c>
      <c r="AI29" s="506" t="n">
        <v>0</v>
      </c>
      <c r="AJ29" s="506" t="n">
        <v>0</v>
      </c>
      <c r="AK29" s="506" t="n">
        <v>0</v>
      </c>
      <c r="AL29" s="506" t="n">
        <v>0</v>
      </c>
      <c r="AM29" s="506" t="n">
        <v>0</v>
      </c>
      <c r="AN29" s="506" t="n">
        <v>0</v>
      </c>
      <c r="AO29" s="506" t="n">
        <v>0</v>
      </c>
      <c r="AP29" s="506" t="n">
        <v>0</v>
      </c>
      <c r="AQ29" s="506" t="n">
        <v>0</v>
      </c>
      <c r="AR29" s="506" t="n">
        <v>0</v>
      </c>
      <c r="AS29" s="506" t="n">
        <v>0</v>
      </c>
      <c r="AT29" s="506" t="n">
        <v>0</v>
      </c>
      <c r="AV29" s="508" t="n">
        <v>0</v>
      </c>
      <c r="AW29" s="508" t="n">
        <v>0</v>
      </c>
      <c r="AX29" s="508" t="n">
        <v>0</v>
      </c>
      <c r="AY29" s="508" t="n">
        <v>0</v>
      </c>
      <c r="AZ29" s="508" t="n">
        <v>0</v>
      </c>
      <c r="BA29" s="508" t="n">
        <v>0</v>
      </c>
      <c r="BB29" s="508" t="n">
        <v>0</v>
      </c>
      <c r="BC29" s="508" t="n">
        <v>0</v>
      </c>
      <c r="BD29" s="508" t="n">
        <v>0</v>
      </c>
      <c r="BE29" s="508" t="n">
        <v>0</v>
      </c>
      <c r="BF29" s="508" t="n">
        <v>0</v>
      </c>
      <c r="BG29" s="508" t="n">
        <v>0</v>
      </c>
      <c r="BI29" s="298" t="n">
        <v>1.05</v>
      </c>
      <c r="BJ29" s="509" t="n">
        <v>0</v>
      </c>
      <c r="BK29" s="509" t="n">
        <v>0</v>
      </c>
      <c r="BL29" s="509" t="n">
        <v>0</v>
      </c>
      <c r="BM29" s="509" t="n">
        <v>0</v>
      </c>
      <c r="BN29" s="509" t="n">
        <v>0</v>
      </c>
      <c r="BO29" s="509" t="n">
        <v>0</v>
      </c>
      <c r="BP29" s="509" t="n">
        <v>0</v>
      </c>
      <c r="BQ29" s="509" t="n">
        <v>0</v>
      </c>
      <c r="BR29" s="509" t="n">
        <v>0</v>
      </c>
      <c r="BS29" s="509" t="n">
        <v>0</v>
      </c>
      <c r="BT29" s="509" t="n">
        <v>0</v>
      </c>
      <c r="BU29" s="509" t="n">
        <v>0</v>
      </c>
      <c r="BW29" s="510">
        <f>_xlfn.SINGLE(_xlfn.XLOOKUP($A29,$A$203:$A$399,BJ$203:BJ$399,"Não Existe"))*$BI29</f>
        <v/>
      </c>
      <c r="BX29" s="510">
        <f>_xlfn.SINGLE(_xlfn.XLOOKUP($A29,$A$203:$A$399,BK$203:BK$399,"Não Existe"))*$BI29</f>
        <v/>
      </c>
      <c r="BY29" s="510">
        <f>_xlfn.SINGLE(_xlfn.XLOOKUP($A29,$A$203:$A$399,BL$203:BL$399,"Não Existe"))*$BI29</f>
        <v/>
      </c>
      <c r="BZ29" s="510">
        <f>_xlfn.SINGLE(_xlfn.XLOOKUP($A29,$A$203:$A$399,BM$203:BM$399,"Não Existe"))*$BI29</f>
        <v/>
      </c>
      <c r="CA29" s="510">
        <f>_xlfn.SINGLE(_xlfn.XLOOKUP($A29,$A$203:$A$399,BN$203:BN$399,"Não Existe"))*$BI29</f>
        <v/>
      </c>
      <c r="CB29" s="510">
        <f>_xlfn.SINGLE(_xlfn.XLOOKUP($A29,$A$203:$A$399,BO$203:BO$399,"Não Existe"))*$BI29</f>
        <v/>
      </c>
      <c r="CC29" s="510">
        <f>_xlfn.SINGLE(_xlfn.XLOOKUP($A29,$A$203:$A$399,BP$203:BP$399,"Não Existe"))*$BI29</f>
        <v/>
      </c>
      <c r="CD29" s="510">
        <f>_xlfn.SINGLE(_xlfn.XLOOKUP($A29,$A$203:$A$399,BQ$203:BQ$399,"Não Existe"))*$BI29</f>
        <v/>
      </c>
      <c r="CE29" s="510">
        <f>_xlfn.SINGLE(_xlfn.XLOOKUP($A29,$A$203:$A$399,BR$203:BR$399,"Não Existe"))*$BI29</f>
        <v/>
      </c>
      <c r="CF29" s="510">
        <f>_xlfn.SINGLE(_xlfn.XLOOKUP($A29,$A$203:$A$399,BS$203:BS$399,"Não Existe"))*$BI29</f>
        <v/>
      </c>
      <c r="CG29" s="510">
        <f>_xlfn.SINGLE(_xlfn.XLOOKUP($A29,$A$203:$A$399,BT$203:BT$399,"Não Existe"))*$BI29</f>
        <v/>
      </c>
      <c r="CH29" s="510">
        <f>_xlfn.SINGLE(_xlfn.XLOOKUP($A29,$A$203:$A$399,BU$203:BU$399,"Não Existe"))*$BI29</f>
        <v/>
      </c>
    </row>
    <row r="30" outlineLevel="1">
      <c r="A30" s="220" t="inlineStr">
        <is>
          <t>29.12</t>
        </is>
      </c>
      <c r="B30" s="233" t="inlineStr">
        <is>
          <t>Plano de Saúde</t>
        </is>
      </c>
      <c r="C30" s="86" t="inlineStr">
        <is>
          <t>Analítica</t>
        </is>
      </c>
      <c r="D30" s="86" t="inlineStr">
        <is>
          <t>Saída</t>
        </is>
      </c>
      <c r="E30" s="86">
        <f>VLOOKUP($A30,PL.C!$B:$F,5,0)</f>
        <v/>
      </c>
      <c r="F30" s="86" t="inlineStr">
        <is>
          <t>sim</t>
        </is>
      </c>
      <c r="G30" s="86" t="inlineStr">
        <is>
          <t>Budget</t>
        </is>
      </c>
      <c r="I30" s="511" t="n">
        <v>0</v>
      </c>
      <c r="J30" s="511" t="n">
        <v>0</v>
      </c>
      <c r="K30" s="511" t="n">
        <v>0</v>
      </c>
      <c r="L30" s="511" t="n">
        <v>0</v>
      </c>
      <c r="M30" s="511" t="n">
        <v>0</v>
      </c>
      <c r="N30" s="511" t="n">
        <v>0</v>
      </c>
      <c r="O30" s="511" t="n">
        <v>0</v>
      </c>
      <c r="P30" s="511" t="n">
        <v>0</v>
      </c>
      <c r="Q30" s="511" t="n">
        <v>0</v>
      </c>
      <c r="R30" s="511" t="n">
        <v>0</v>
      </c>
      <c r="S30" s="511" t="n">
        <v>0</v>
      </c>
      <c r="T30" s="512" t="n">
        <v>0</v>
      </c>
      <c r="V30" s="511" t="n">
        <v>0</v>
      </c>
      <c r="W30" s="511" t="n">
        <v>0</v>
      </c>
      <c r="X30" s="511" t="n">
        <v>0</v>
      </c>
      <c r="Y30" s="511" t="n">
        <v>0</v>
      </c>
      <c r="Z30" s="511" t="n">
        <v>0</v>
      </c>
      <c r="AA30" s="511" t="n">
        <v>0</v>
      </c>
      <c r="AB30" s="511" t="n">
        <v>0</v>
      </c>
      <c r="AC30" s="511" t="n">
        <v>0</v>
      </c>
      <c r="AD30" s="511" t="n">
        <v>0</v>
      </c>
      <c r="AE30" s="511" t="n">
        <v>0</v>
      </c>
      <c r="AF30" s="511" t="n">
        <v>0</v>
      </c>
      <c r="AG30" s="512" t="n">
        <v>0</v>
      </c>
      <c r="AI30" s="511" t="n">
        <v>0</v>
      </c>
      <c r="AJ30" s="511" t="n">
        <v>0</v>
      </c>
      <c r="AK30" s="511" t="n">
        <v>0</v>
      </c>
      <c r="AL30" s="511" t="n">
        <v>0</v>
      </c>
      <c r="AM30" s="511" t="n">
        <v>0</v>
      </c>
      <c r="AN30" s="511" t="n">
        <v>0</v>
      </c>
      <c r="AO30" s="511" t="n">
        <v>0</v>
      </c>
      <c r="AP30" s="511" t="n">
        <v>0</v>
      </c>
      <c r="AQ30" s="511" t="n">
        <v>0</v>
      </c>
      <c r="AR30" s="511" t="n">
        <v>0</v>
      </c>
      <c r="AS30" s="511" t="n">
        <v>0</v>
      </c>
      <c r="AT30" s="511" t="n">
        <v>0</v>
      </c>
      <c r="AV30" s="513" t="n">
        <v>0</v>
      </c>
      <c r="AW30" s="513" t="n">
        <v>0</v>
      </c>
      <c r="AX30" s="513" t="n">
        <v>0</v>
      </c>
      <c r="AY30" s="513" t="n">
        <v>0</v>
      </c>
      <c r="AZ30" s="513" t="n">
        <v>0</v>
      </c>
      <c r="BA30" s="513" t="n">
        <v>0</v>
      </c>
      <c r="BB30" s="513" t="n">
        <v>0</v>
      </c>
      <c r="BC30" s="513" t="n">
        <v>0</v>
      </c>
      <c r="BD30" s="513" t="n">
        <v>0</v>
      </c>
      <c r="BE30" s="513" t="n">
        <v>0</v>
      </c>
      <c r="BF30" s="513" t="n">
        <v>0</v>
      </c>
      <c r="BG30" s="513" t="n">
        <v>0</v>
      </c>
      <c r="BI30" s="298" t="n">
        <v>1.05</v>
      </c>
      <c r="BJ30" s="514" t="n">
        <v>0</v>
      </c>
      <c r="BK30" s="514" t="n">
        <v>0</v>
      </c>
      <c r="BL30" s="514" t="n">
        <v>0</v>
      </c>
      <c r="BM30" s="514" t="n">
        <v>0</v>
      </c>
      <c r="BN30" s="514" t="n">
        <v>0</v>
      </c>
      <c r="BO30" s="514" t="n">
        <v>0</v>
      </c>
      <c r="BP30" s="514" t="n">
        <v>0</v>
      </c>
      <c r="BQ30" s="514" t="n">
        <v>0</v>
      </c>
      <c r="BR30" s="514" t="n">
        <v>0</v>
      </c>
      <c r="BS30" s="514" t="n">
        <v>0</v>
      </c>
      <c r="BT30" s="514" t="n">
        <v>0</v>
      </c>
      <c r="BU30" s="514" t="n">
        <v>0</v>
      </c>
      <c r="BW30" s="515">
        <f>_xlfn.SINGLE(_xlfn.XLOOKUP($A30,$A$203:$A$399,BJ$203:BJ$399,"Não Existe"))*$BI30</f>
        <v/>
      </c>
      <c r="BX30" s="515">
        <f>_xlfn.SINGLE(_xlfn.XLOOKUP($A30,$A$203:$A$399,BK$203:BK$399,"Não Existe"))*$BI30</f>
        <v/>
      </c>
      <c r="BY30" s="515">
        <f>_xlfn.SINGLE(_xlfn.XLOOKUP($A30,$A$203:$A$399,BL$203:BL$399,"Não Existe"))*$BI30</f>
        <v/>
      </c>
      <c r="BZ30" s="515">
        <f>_xlfn.SINGLE(_xlfn.XLOOKUP($A30,$A$203:$A$399,BM$203:BM$399,"Não Existe"))*$BI30</f>
        <v/>
      </c>
      <c r="CA30" s="515">
        <f>_xlfn.SINGLE(_xlfn.XLOOKUP($A30,$A$203:$A$399,BN$203:BN$399,"Não Existe"))*$BI30</f>
        <v/>
      </c>
      <c r="CB30" s="515">
        <f>_xlfn.SINGLE(_xlfn.XLOOKUP($A30,$A$203:$A$399,BO$203:BO$399,"Não Existe"))*$BI30</f>
        <v/>
      </c>
      <c r="CC30" s="515">
        <f>_xlfn.SINGLE(_xlfn.XLOOKUP($A30,$A$203:$A$399,BP$203:BP$399,"Não Existe"))*$BI30</f>
        <v/>
      </c>
      <c r="CD30" s="515">
        <f>_xlfn.SINGLE(_xlfn.XLOOKUP($A30,$A$203:$A$399,BQ$203:BQ$399,"Não Existe"))*$BI30</f>
        <v/>
      </c>
      <c r="CE30" s="515">
        <f>_xlfn.SINGLE(_xlfn.XLOOKUP($A30,$A$203:$A$399,BR$203:BR$399,"Não Existe"))*$BI30</f>
        <v/>
      </c>
      <c r="CF30" s="515">
        <f>_xlfn.SINGLE(_xlfn.XLOOKUP($A30,$A$203:$A$399,BS$203:BS$399,"Não Existe"))*$BI30</f>
        <v/>
      </c>
      <c r="CG30" s="515">
        <f>_xlfn.SINGLE(_xlfn.XLOOKUP($A30,$A$203:$A$399,BT$203:BT$399,"Não Existe"))*$BI30</f>
        <v/>
      </c>
      <c r="CH30" s="515">
        <f>_xlfn.SINGLE(_xlfn.XLOOKUP($A30,$A$203:$A$399,BU$203:BU$399,"Não Existe"))*$BI30</f>
        <v/>
      </c>
    </row>
    <row r="31" outlineLevel="1">
      <c r="A31" s="257" t="inlineStr">
        <is>
          <t>29.13</t>
        </is>
      </c>
      <c r="B31" s="212" t="inlineStr">
        <is>
          <t>Seguro de Vida</t>
        </is>
      </c>
      <c r="C31" s="213" t="inlineStr">
        <is>
          <t>Analítica</t>
        </is>
      </c>
      <c r="D31" s="213" t="inlineStr">
        <is>
          <t>Saída</t>
        </is>
      </c>
      <c r="E31" s="213">
        <f>VLOOKUP($A31,PL.C!$B:$F,5,0)</f>
        <v/>
      </c>
      <c r="F31" s="213" t="inlineStr">
        <is>
          <t>sim</t>
        </is>
      </c>
      <c r="G31" s="213" t="inlineStr">
        <is>
          <t>Budget</t>
        </is>
      </c>
      <c r="I31" s="506" t="n">
        <v>0</v>
      </c>
      <c r="J31" s="506" t="n">
        <v>0</v>
      </c>
      <c r="K31" s="506" t="n">
        <v>0</v>
      </c>
      <c r="L31" s="506" t="n">
        <v>0</v>
      </c>
      <c r="M31" s="506" t="n">
        <v>0</v>
      </c>
      <c r="N31" s="506" t="n">
        <v>0</v>
      </c>
      <c r="O31" s="506" t="n">
        <v>0</v>
      </c>
      <c r="P31" s="506" t="n">
        <v>0</v>
      </c>
      <c r="Q31" s="506" t="n">
        <v>0</v>
      </c>
      <c r="R31" s="506" t="n">
        <v>0</v>
      </c>
      <c r="S31" s="506" t="n">
        <v>0</v>
      </c>
      <c r="T31" s="507" t="n">
        <v>0</v>
      </c>
      <c r="V31" s="506" t="n">
        <v>0</v>
      </c>
      <c r="W31" s="506" t="n">
        <v>0</v>
      </c>
      <c r="X31" s="506" t="n">
        <v>0</v>
      </c>
      <c r="Y31" s="506" t="n">
        <v>0</v>
      </c>
      <c r="Z31" s="506" t="n">
        <v>0</v>
      </c>
      <c r="AA31" s="506" t="n">
        <v>0</v>
      </c>
      <c r="AB31" s="506" t="n">
        <v>0</v>
      </c>
      <c r="AC31" s="506" t="n">
        <v>0</v>
      </c>
      <c r="AD31" s="506" t="n">
        <v>0</v>
      </c>
      <c r="AE31" s="506" t="n">
        <v>0</v>
      </c>
      <c r="AF31" s="506" t="n">
        <v>0</v>
      </c>
      <c r="AG31" s="507" t="n">
        <v>0</v>
      </c>
      <c r="AI31" s="506" t="n">
        <v>0</v>
      </c>
      <c r="AJ31" s="506" t="n">
        <v>0</v>
      </c>
      <c r="AK31" s="506" t="n">
        <v>0</v>
      </c>
      <c r="AL31" s="506" t="n">
        <v>0</v>
      </c>
      <c r="AM31" s="506" t="n">
        <v>0</v>
      </c>
      <c r="AN31" s="506" t="n">
        <v>0</v>
      </c>
      <c r="AO31" s="506" t="n">
        <v>0</v>
      </c>
      <c r="AP31" s="506" t="n">
        <v>0</v>
      </c>
      <c r="AQ31" s="506" t="n">
        <v>0</v>
      </c>
      <c r="AR31" s="506" t="n">
        <v>0</v>
      </c>
      <c r="AS31" s="506" t="n">
        <v>0</v>
      </c>
      <c r="AT31" s="506" t="n">
        <v>0</v>
      </c>
      <c r="AV31" s="508" t="n">
        <v>0</v>
      </c>
      <c r="AW31" s="508" t="n">
        <v>0</v>
      </c>
      <c r="AX31" s="508" t="n">
        <v>0</v>
      </c>
      <c r="AY31" s="508" t="n">
        <v>0</v>
      </c>
      <c r="AZ31" s="508" t="n">
        <v>0</v>
      </c>
      <c r="BA31" s="508" t="n">
        <v>0</v>
      </c>
      <c r="BB31" s="508" t="n">
        <v>0</v>
      </c>
      <c r="BC31" s="508" t="n">
        <v>0</v>
      </c>
      <c r="BD31" s="508" t="n">
        <v>0</v>
      </c>
      <c r="BE31" s="508" t="n">
        <v>0</v>
      </c>
      <c r="BF31" s="508" t="n">
        <v>0</v>
      </c>
      <c r="BG31" s="508" t="n">
        <v>0</v>
      </c>
      <c r="BI31" s="298" t="n">
        <v>1.05</v>
      </c>
      <c r="BJ31" s="509" t="n">
        <v>0</v>
      </c>
      <c r="BK31" s="509" t="n">
        <v>0</v>
      </c>
      <c r="BL31" s="509" t="n">
        <v>0</v>
      </c>
      <c r="BM31" s="509" t="n">
        <v>0</v>
      </c>
      <c r="BN31" s="509" t="n">
        <v>0</v>
      </c>
      <c r="BO31" s="509" t="n">
        <v>0</v>
      </c>
      <c r="BP31" s="509" t="n">
        <v>0</v>
      </c>
      <c r="BQ31" s="509" t="n">
        <v>0</v>
      </c>
      <c r="BR31" s="509" t="n">
        <v>0</v>
      </c>
      <c r="BS31" s="509" t="n">
        <v>0</v>
      </c>
      <c r="BT31" s="509" t="n">
        <v>0</v>
      </c>
      <c r="BU31" s="509" t="n">
        <v>0</v>
      </c>
      <c r="BW31" s="510">
        <f>_xlfn.SINGLE(_xlfn.XLOOKUP($A31,$A$203:$A$399,BJ$203:BJ$399,"Não Existe"))*$BI31</f>
        <v/>
      </c>
      <c r="BX31" s="510">
        <f>_xlfn.SINGLE(_xlfn.XLOOKUP($A31,$A$203:$A$399,BK$203:BK$399,"Não Existe"))*$BI31</f>
        <v/>
      </c>
      <c r="BY31" s="510">
        <f>_xlfn.SINGLE(_xlfn.XLOOKUP($A31,$A$203:$A$399,BL$203:BL$399,"Não Existe"))*$BI31</f>
        <v/>
      </c>
      <c r="BZ31" s="510">
        <f>_xlfn.SINGLE(_xlfn.XLOOKUP($A31,$A$203:$A$399,BM$203:BM$399,"Não Existe"))*$BI31</f>
        <v/>
      </c>
      <c r="CA31" s="510">
        <f>_xlfn.SINGLE(_xlfn.XLOOKUP($A31,$A$203:$A$399,BN$203:BN$399,"Não Existe"))*$BI31</f>
        <v/>
      </c>
      <c r="CB31" s="510">
        <f>_xlfn.SINGLE(_xlfn.XLOOKUP($A31,$A$203:$A$399,BO$203:BO$399,"Não Existe"))*$BI31</f>
        <v/>
      </c>
      <c r="CC31" s="510">
        <f>_xlfn.SINGLE(_xlfn.XLOOKUP($A31,$A$203:$A$399,BP$203:BP$399,"Não Existe"))*$BI31</f>
        <v/>
      </c>
      <c r="CD31" s="510">
        <f>_xlfn.SINGLE(_xlfn.XLOOKUP($A31,$A$203:$A$399,BQ$203:BQ$399,"Não Existe"))*$BI31</f>
        <v/>
      </c>
      <c r="CE31" s="510">
        <f>_xlfn.SINGLE(_xlfn.XLOOKUP($A31,$A$203:$A$399,BR$203:BR$399,"Não Existe"))*$BI31</f>
        <v/>
      </c>
      <c r="CF31" s="510">
        <f>_xlfn.SINGLE(_xlfn.XLOOKUP($A31,$A$203:$A$399,BS$203:BS$399,"Não Existe"))*$BI31</f>
        <v/>
      </c>
      <c r="CG31" s="510">
        <f>_xlfn.SINGLE(_xlfn.XLOOKUP($A31,$A$203:$A$399,BT$203:BT$399,"Não Existe"))*$BI31</f>
        <v/>
      </c>
      <c r="CH31" s="510">
        <f>_xlfn.SINGLE(_xlfn.XLOOKUP($A31,$A$203:$A$399,BU$203:BU$399,"Não Existe"))*$BI31</f>
        <v/>
      </c>
    </row>
    <row r="32" outlineLevel="1">
      <c r="A32" s="220" t="inlineStr">
        <is>
          <t>29.14</t>
        </is>
      </c>
      <c r="B32" s="233" t="inlineStr">
        <is>
          <t>Benefícios Trabalhistas</t>
        </is>
      </c>
      <c r="C32" s="86" t="inlineStr">
        <is>
          <t>Analítica</t>
        </is>
      </c>
      <c r="D32" s="86" t="inlineStr">
        <is>
          <t>Saída</t>
        </is>
      </c>
      <c r="E32" s="86">
        <f>VLOOKUP($A32,PL.C!$B:$F,5,0)</f>
        <v/>
      </c>
      <c r="F32" s="86" t="inlineStr">
        <is>
          <t>sim</t>
        </is>
      </c>
      <c r="G32" s="86" t="inlineStr">
        <is>
          <t>Budget</t>
        </is>
      </c>
      <c r="I32" s="511" t="n">
        <v>0</v>
      </c>
      <c r="J32" s="511" t="n">
        <v>0</v>
      </c>
      <c r="K32" s="511" t="n">
        <v>0</v>
      </c>
      <c r="L32" s="511" t="n">
        <v>0</v>
      </c>
      <c r="M32" s="511" t="n">
        <v>0</v>
      </c>
      <c r="N32" s="511" t="n">
        <v>0</v>
      </c>
      <c r="O32" s="511" t="n">
        <v>0</v>
      </c>
      <c r="P32" s="511" t="n">
        <v>0</v>
      </c>
      <c r="Q32" s="511" t="n">
        <v>0</v>
      </c>
      <c r="R32" s="511" t="n">
        <v>-400</v>
      </c>
      <c r="S32" s="511" t="n">
        <v>-134</v>
      </c>
      <c r="T32" s="512" t="n">
        <v>-320</v>
      </c>
      <c r="V32" s="511" t="n">
        <v>-400</v>
      </c>
      <c r="W32" s="511" t="n">
        <v>-525</v>
      </c>
      <c r="X32" s="511" t="n">
        <v>-420</v>
      </c>
      <c r="Y32" s="511" t="n">
        <v>-105</v>
      </c>
      <c r="Z32" s="511" t="n">
        <v>-1790</v>
      </c>
      <c r="AA32" s="511" t="n">
        <v>-500</v>
      </c>
      <c r="AB32" s="511" t="n">
        <v>-360</v>
      </c>
      <c r="AC32" s="511" t="n">
        <v>-1900</v>
      </c>
      <c r="AD32" s="511" t="n">
        <v>-293</v>
      </c>
      <c r="AE32" s="511" t="n">
        <v>-400</v>
      </c>
      <c r="AF32" s="511" t="n">
        <v>0</v>
      </c>
      <c r="AG32" s="512" t="n">
        <v>-1270</v>
      </c>
      <c r="AI32" s="511" t="n">
        <v>-675</v>
      </c>
      <c r="AJ32" s="511" t="n">
        <v>-1320</v>
      </c>
      <c r="AK32" s="511" t="n">
        <v>-360</v>
      </c>
      <c r="AL32" s="511" t="n">
        <v>-756</v>
      </c>
      <c r="AM32" s="511" t="n">
        <v>-1778</v>
      </c>
      <c r="AN32" s="511" t="n">
        <v>-584</v>
      </c>
      <c r="AO32" s="511" t="n">
        <v>-558</v>
      </c>
      <c r="AP32" s="511" t="n">
        <v>-1117</v>
      </c>
      <c r="AQ32" s="511" t="n">
        <v>-576</v>
      </c>
      <c r="AR32" s="511" t="n">
        <v>-450</v>
      </c>
      <c r="AS32" s="511" t="n">
        <v>-1116</v>
      </c>
      <c r="AT32" s="511" t="n">
        <v>-576</v>
      </c>
      <c r="AV32" s="513" t="n">
        <v>-710.1</v>
      </c>
      <c r="AW32" s="513" t="n">
        <v>-1388.64</v>
      </c>
      <c r="AX32" s="513" t="n">
        <v>-378.72</v>
      </c>
      <c r="AY32" s="513" t="n">
        <v>-795.312</v>
      </c>
      <c r="AZ32" s="513" t="n">
        <v>-1870.456</v>
      </c>
      <c r="BA32" s="513" t="n">
        <v>-614.3680000000001</v>
      </c>
      <c r="BB32" s="513" t="n">
        <v>-587.0160000000001</v>
      </c>
      <c r="BC32" s="513" t="n">
        <v>-1175.084</v>
      </c>
      <c r="BD32" s="513" t="n">
        <v>-605.952</v>
      </c>
      <c r="BE32" s="513" t="n">
        <v>-473.4</v>
      </c>
      <c r="BF32" s="513" t="n">
        <v>-1174.032</v>
      </c>
      <c r="BG32" s="513" t="n">
        <v>-605.952</v>
      </c>
      <c r="BI32" s="298" t="n">
        <v>1.05</v>
      </c>
      <c r="BJ32" s="514" t="n">
        <v>-378</v>
      </c>
      <c r="BK32" s="514" t="n">
        <v>-378</v>
      </c>
      <c r="BL32" s="514" t="n">
        <v>-378</v>
      </c>
      <c r="BM32" s="514" t="n">
        <v>0</v>
      </c>
      <c r="BN32" s="514" t="n">
        <v>-378</v>
      </c>
      <c r="BO32" s="514" t="n">
        <v>-378</v>
      </c>
      <c r="BP32" s="514" t="n">
        <v>-472.5</v>
      </c>
      <c r="BQ32" s="514" t="n">
        <v>-378</v>
      </c>
      <c r="BR32" s="514" t="n">
        <v>-472.5</v>
      </c>
      <c r="BS32" s="514" t="n">
        <v>0</v>
      </c>
      <c r="BT32" s="514" t="n">
        <v>0</v>
      </c>
      <c r="BU32" s="514" t="n">
        <v>0</v>
      </c>
      <c r="BW32" s="515">
        <f>_xlfn.SINGLE(_xlfn.XLOOKUP($A32,$A$203:$A$399,BJ$203:BJ$399,"Não Existe"))*$BI32</f>
        <v/>
      </c>
      <c r="BX32" s="515">
        <f>_xlfn.SINGLE(_xlfn.XLOOKUP($A32,$A$203:$A$399,BK$203:BK$399,"Não Existe"))*$BI32</f>
        <v/>
      </c>
      <c r="BY32" s="515">
        <f>_xlfn.SINGLE(_xlfn.XLOOKUP($A32,$A$203:$A$399,BL$203:BL$399,"Não Existe"))*$BI32</f>
        <v/>
      </c>
      <c r="BZ32" s="515">
        <f>_xlfn.SINGLE(_xlfn.XLOOKUP($A32,$A$203:$A$399,BM$203:BM$399,"Não Existe"))*$BI32</f>
        <v/>
      </c>
      <c r="CA32" s="515">
        <f>_xlfn.SINGLE(_xlfn.XLOOKUP($A32,$A$203:$A$399,BN$203:BN$399,"Não Existe"))*$BI32</f>
        <v/>
      </c>
      <c r="CB32" s="515">
        <f>_xlfn.SINGLE(_xlfn.XLOOKUP($A32,$A$203:$A$399,BO$203:BO$399,"Não Existe"))*$BI32</f>
        <v/>
      </c>
      <c r="CC32" s="515">
        <f>_xlfn.SINGLE(_xlfn.XLOOKUP($A32,$A$203:$A$399,BP$203:BP$399,"Não Existe"))*$BI32</f>
        <v/>
      </c>
      <c r="CD32" s="515">
        <f>_xlfn.SINGLE(_xlfn.XLOOKUP($A32,$A$203:$A$399,BQ$203:BQ$399,"Não Existe"))*$BI32</f>
        <v/>
      </c>
      <c r="CE32" s="515">
        <f>_xlfn.SINGLE(_xlfn.XLOOKUP($A32,$A$203:$A$399,BR$203:BR$399,"Não Existe"))*$BI32</f>
        <v/>
      </c>
      <c r="CF32" s="515">
        <f>_xlfn.SINGLE(_xlfn.XLOOKUP($A32,$A$203:$A$399,BS$203:BS$399,"Não Existe"))*$BI32</f>
        <v/>
      </c>
      <c r="CG32" s="515">
        <f>_xlfn.SINGLE(_xlfn.XLOOKUP($A32,$A$203:$A$399,BT$203:BT$399,"Não Existe"))*$BI32</f>
        <v/>
      </c>
      <c r="CH32" s="515">
        <f>_xlfn.SINGLE(_xlfn.XLOOKUP($A32,$A$203:$A$399,BU$203:BU$399,"Não Existe"))*$BI32</f>
        <v/>
      </c>
    </row>
    <row r="33" outlineLevel="1">
      <c r="A33" s="257" t="inlineStr">
        <is>
          <t>29.15</t>
        </is>
      </c>
      <c r="B33" s="212" t="inlineStr">
        <is>
          <t>Contirbuição Sindical</t>
        </is>
      </c>
      <c r="C33" s="213" t="inlineStr">
        <is>
          <t>Analítica</t>
        </is>
      </c>
      <c r="D33" s="213" t="inlineStr">
        <is>
          <t>Saída</t>
        </is>
      </c>
      <c r="E33" s="213">
        <f>VLOOKUP($A33,PL.C!$B:$F,5,0)</f>
        <v/>
      </c>
      <c r="F33" s="213" t="inlineStr">
        <is>
          <t>sim</t>
        </is>
      </c>
      <c r="G33" s="213" t="inlineStr">
        <is>
          <t>Budget</t>
        </is>
      </c>
      <c r="I33" s="506" t="n">
        <v>0</v>
      </c>
      <c r="J33" s="506" t="n">
        <v>0</v>
      </c>
      <c r="K33" s="506" t="n">
        <v>0</v>
      </c>
      <c r="L33" s="506" t="n">
        <v>0</v>
      </c>
      <c r="M33" s="506" t="n">
        <v>0</v>
      </c>
      <c r="N33" s="506" t="n">
        <v>0</v>
      </c>
      <c r="O33" s="506" t="n">
        <v>0</v>
      </c>
      <c r="P33" s="506" t="n">
        <v>0</v>
      </c>
      <c r="Q33" s="506" t="n">
        <v>0</v>
      </c>
      <c r="R33" s="506" t="n">
        <v>0</v>
      </c>
      <c r="S33" s="506" t="n">
        <v>0</v>
      </c>
      <c r="T33" s="507" t="n">
        <v>0</v>
      </c>
      <c r="V33" s="506" t="n">
        <v>0</v>
      </c>
      <c r="W33" s="506" t="n">
        <v>0</v>
      </c>
      <c r="X33" s="506" t="n">
        <v>0</v>
      </c>
      <c r="Y33" s="506" t="n">
        <v>0</v>
      </c>
      <c r="Z33" s="506" t="n">
        <v>0</v>
      </c>
      <c r="AA33" s="506" t="n">
        <v>0</v>
      </c>
      <c r="AB33" s="506" t="n">
        <v>0</v>
      </c>
      <c r="AC33" s="506" t="n">
        <v>0</v>
      </c>
      <c r="AD33" s="506" t="n">
        <v>0</v>
      </c>
      <c r="AE33" s="506" t="n">
        <v>0</v>
      </c>
      <c r="AF33" s="506" t="n">
        <v>0</v>
      </c>
      <c r="AG33" s="507" t="n">
        <v>0</v>
      </c>
      <c r="AI33" s="506" t="n">
        <v>0</v>
      </c>
      <c r="AJ33" s="506" t="n">
        <v>0</v>
      </c>
      <c r="AK33" s="506" t="n">
        <v>0</v>
      </c>
      <c r="AL33" s="506" t="n">
        <v>0</v>
      </c>
      <c r="AM33" s="506" t="n">
        <v>0</v>
      </c>
      <c r="AN33" s="506" t="n">
        <v>0</v>
      </c>
      <c r="AO33" s="506" t="n">
        <v>0</v>
      </c>
      <c r="AP33" s="506" t="n">
        <v>0</v>
      </c>
      <c r="AQ33" s="506" t="n">
        <v>0</v>
      </c>
      <c r="AR33" s="506" t="n">
        <v>0</v>
      </c>
      <c r="AS33" s="506" t="n">
        <v>0</v>
      </c>
      <c r="AT33" s="506" t="n">
        <v>0</v>
      </c>
      <c r="AV33" s="508" t="n">
        <v>0</v>
      </c>
      <c r="AW33" s="508" t="n">
        <v>0</v>
      </c>
      <c r="AX33" s="508" t="n">
        <v>0</v>
      </c>
      <c r="AY33" s="508" t="n">
        <v>0</v>
      </c>
      <c r="AZ33" s="508" t="n">
        <v>0</v>
      </c>
      <c r="BA33" s="508" t="n">
        <v>0</v>
      </c>
      <c r="BB33" s="508" t="n">
        <v>0</v>
      </c>
      <c r="BC33" s="508" t="n">
        <v>0</v>
      </c>
      <c r="BD33" s="508" t="n">
        <v>0</v>
      </c>
      <c r="BE33" s="508" t="n">
        <v>0</v>
      </c>
      <c r="BF33" s="508" t="n">
        <v>0</v>
      </c>
      <c r="BG33" s="508" t="n">
        <v>0</v>
      </c>
      <c r="BI33" s="298" t="n">
        <v>1.05</v>
      </c>
      <c r="BJ33" s="509" t="n">
        <v>0</v>
      </c>
      <c r="BK33" s="509" t="n">
        <v>0</v>
      </c>
      <c r="BL33" s="509" t="n">
        <v>0</v>
      </c>
      <c r="BM33" s="509" t="n">
        <v>0</v>
      </c>
      <c r="BN33" s="509" t="n">
        <v>0</v>
      </c>
      <c r="BO33" s="509" t="n">
        <v>0</v>
      </c>
      <c r="BP33" s="509" t="n">
        <v>0</v>
      </c>
      <c r="BQ33" s="509" t="n">
        <v>0</v>
      </c>
      <c r="BR33" s="509" t="n">
        <v>0</v>
      </c>
      <c r="BS33" s="509" t="n">
        <v>0</v>
      </c>
      <c r="BT33" s="509" t="n">
        <v>0</v>
      </c>
      <c r="BU33" s="509" t="n">
        <v>0</v>
      </c>
      <c r="BW33" s="510">
        <f>_xlfn.SINGLE(_xlfn.XLOOKUP($A33,$A$203:$A$399,BJ$203:BJ$399,"Não Existe"))*$BI33</f>
        <v/>
      </c>
      <c r="BX33" s="510">
        <f>_xlfn.SINGLE(_xlfn.XLOOKUP($A33,$A$203:$A$399,BK$203:BK$399,"Não Existe"))*$BI33</f>
        <v/>
      </c>
      <c r="BY33" s="510">
        <f>_xlfn.SINGLE(_xlfn.XLOOKUP($A33,$A$203:$A$399,BL$203:BL$399,"Não Existe"))*$BI33</f>
        <v/>
      </c>
      <c r="BZ33" s="510">
        <f>_xlfn.SINGLE(_xlfn.XLOOKUP($A33,$A$203:$A$399,BM$203:BM$399,"Não Existe"))*$BI33</f>
        <v/>
      </c>
      <c r="CA33" s="510">
        <f>_xlfn.SINGLE(_xlfn.XLOOKUP($A33,$A$203:$A$399,BN$203:BN$399,"Não Existe"))*$BI33</f>
        <v/>
      </c>
      <c r="CB33" s="510">
        <f>_xlfn.SINGLE(_xlfn.XLOOKUP($A33,$A$203:$A$399,BO$203:BO$399,"Não Existe"))*$BI33</f>
        <v/>
      </c>
      <c r="CC33" s="510">
        <f>_xlfn.SINGLE(_xlfn.XLOOKUP($A33,$A$203:$A$399,BP$203:BP$399,"Não Existe"))*$BI33</f>
        <v/>
      </c>
      <c r="CD33" s="510">
        <f>_xlfn.SINGLE(_xlfn.XLOOKUP($A33,$A$203:$A$399,BQ$203:BQ$399,"Não Existe"))*$BI33</f>
        <v/>
      </c>
      <c r="CE33" s="510">
        <f>_xlfn.SINGLE(_xlfn.XLOOKUP($A33,$A$203:$A$399,BR$203:BR$399,"Não Existe"))*$BI33</f>
        <v/>
      </c>
      <c r="CF33" s="510">
        <f>_xlfn.SINGLE(_xlfn.XLOOKUP($A33,$A$203:$A$399,BS$203:BS$399,"Não Existe"))*$BI33</f>
        <v/>
      </c>
      <c r="CG33" s="510">
        <f>_xlfn.SINGLE(_xlfn.XLOOKUP($A33,$A$203:$A$399,BT$203:BT$399,"Não Existe"))*$BI33</f>
        <v/>
      </c>
      <c r="CH33" s="510">
        <f>_xlfn.SINGLE(_xlfn.XLOOKUP($A33,$A$203:$A$399,BU$203:BU$399,"Não Existe"))*$BI33</f>
        <v/>
      </c>
    </row>
    <row r="34" outlineLevel="1">
      <c r="A34" s="220" t="inlineStr">
        <is>
          <t>29.16</t>
        </is>
      </c>
      <c r="B34" s="233" t="inlineStr">
        <is>
          <t>Bolsa de Estágio</t>
        </is>
      </c>
      <c r="C34" s="86" t="inlineStr">
        <is>
          <t>Analítica</t>
        </is>
      </c>
      <c r="D34" s="86" t="inlineStr">
        <is>
          <t>Saída</t>
        </is>
      </c>
      <c r="E34" s="86">
        <f>VLOOKUP($A34,PL.C!$B:$F,5,0)</f>
        <v/>
      </c>
      <c r="F34" s="86" t="inlineStr">
        <is>
          <t>sim</t>
        </is>
      </c>
      <c r="G34" s="86" t="inlineStr">
        <is>
          <t>Budget</t>
        </is>
      </c>
      <c r="I34" s="511" t="n">
        <v>0</v>
      </c>
      <c r="J34" s="511" t="n">
        <v>0</v>
      </c>
      <c r="K34" s="511" t="n">
        <v>0</v>
      </c>
      <c r="L34" s="511" t="n">
        <v>0</v>
      </c>
      <c r="M34" s="511" t="n">
        <v>0</v>
      </c>
      <c r="N34" s="511" t="n">
        <v>0</v>
      </c>
      <c r="O34" s="511" t="n">
        <v>0</v>
      </c>
      <c r="P34" s="511" t="n">
        <v>0</v>
      </c>
      <c r="Q34" s="511" t="n">
        <v>0</v>
      </c>
      <c r="R34" s="511" t="n">
        <v>0</v>
      </c>
      <c r="S34" s="511" t="n">
        <v>0</v>
      </c>
      <c r="T34" s="512" t="n">
        <v>0</v>
      </c>
      <c r="V34" s="511" t="n">
        <v>0</v>
      </c>
      <c r="W34" s="511" t="n">
        <v>0</v>
      </c>
      <c r="X34" s="511" t="n">
        <v>0</v>
      </c>
      <c r="Y34" s="511" t="n">
        <v>0</v>
      </c>
      <c r="Z34" s="511" t="n">
        <v>0</v>
      </c>
      <c r="AA34" s="511" t="n">
        <v>0</v>
      </c>
      <c r="AB34" s="511" t="n">
        <v>0</v>
      </c>
      <c r="AC34" s="511" t="n">
        <v>0</v>
      </c>
      <c r="AD34" s="511" t="n">
        <v>0</v>
      </c>
      <c r="AE34" s="511" t="n">
        <v>0</v>
      </c>
      <c r="AF34" s="511" t="n">
        <v>0</v>
      </c>
      <c r="AG34" s="512" t="n">
        <v>0</v>
      </c>
      <c r="AI34" s="511" t="n">
        <v>0</v>
      </c>
      <c r="AJ34" s="511" t="n">
        <v>0</v>
      </c>
      <c r="AK34" s="511" t="n">
        <v>0</v>
      </c>
      <c r="AL34" s="511" t="n">
        <v>0</v>
      </c>
      <c r="AM34" s="511" t="n">
        <v>0</v>
      </c>
      <c r="AN34" s="511" t="n">
        <v>0</v>
      </c>
      <c r="AO34" s="511" t="n">
        <v>0</v>
      </c>
      <c r="AP34" s="511" t="n">
        <v>0</v>
      </c>
      <c r="AQ34" s="511" t="n">
        <v>0</v>
      </c>
      <c r="AR34" s="511" t="n">
        <v>0</v>
      </c>
      <c r="AS34" s="511" t="n">
        <v>0</v>
      </c>
      <c r="AT34" s="511" t="n">
        <v>-718</v>
      </c>
      <c r="AV34" s="513" t="n">
        <v>0</v>
      </c>
      <c r="AW34" s="513" t="n">
        <v>0</v>
      </c>
      <c r="AX34" s="513" t="n">
        <v>0</v>
      </c>
      <c r="AY34" s="513" t="n">
        <v>0</v>
      </c>
      <c r="AZ34" s="513" t="n">
        <v>0</v>
      </c>
      <c r="BA34" s="513" t="n">
        <v>0</v>
      </c>
      <c r="BB34" s="513" t="n">
        <v>0</v>
      </c>
      <c r="BC34" s="513" t="n">
        <v>0</v>
      </c>
      <c r="BD34" s="513" t="n">
        <v>0</v>
      </c>
      <c r="BE34" s="513" t="n">
        <v>0</v>
      </c>
      <c r="BF34" s="513" t="n">
        <v>0</v>
      </c>
      <c r="BG34" s="513" t="n">
        <v>-755.336</v>
      </c>
      <c r="BI34" s="298" t="n">
        <v>1.05</v>
      </c>
      <c r="BJ34" s="514" t="n">
        <v>0</v>
      </c>
      <c r="BK34" s="514" t="n">
        <v>0</v>
      </c>
      <c r="BL34" s="514" t="n">
        <v>0</v>
      </c>
      <c r="BM34" s="514" t="n">
        <v>0</v>
      </c>
      <c r="BN34" s="514" t="n">
        <v>0</v>
      </c>
      <c r="BO34" s="514" t="n">
        <v>0</v>
      </c>
      <c r="BP34" s="514" t="n">
        <v>0</v>
      </c>
      <c r="BQ34" s="514" t="n">
        <v>0</v>
      </c>
      <c r="BR34" s="514" t="n">
        <v>0</v>
      </c>
      <c r="BS34" s="514" t="n">
        <v>0</v>
      </c>
      <c r="BT34" s="514" t="n">
        <v>0</v>
      </c>
      <c r="BU34" s="514" t="n">
        <v>0</v>
      </c>
      <c r="BW34" s="515">
        <f>_xlfn.SINGLE(_xlfn.XLOOKUP($A34,$A$203:$A$399,BJ$203:BJ$399,"Não Existe"))*$BI34</f>
        <v/>
      </c>
      <c r="BX34" s="515">
        <f>_xlfn.SINGLE(_xlfn.XLOOKUP($A34,$A$203:$A$399,BK$203:BK$399,"Não Existe"))*$BI34</f>
        <v/>
      </c>
      <c r="BY34" s="515">
        <f>_xlfn.SINGLE(_xlfn.XLOOKUP($A34,$A$203:$A$399,BL$203:BL$399,"Não Existe"))*$BI34</f>
        <v/>
      </c>
      <c r="BZ34" s="515">
        <f>_xlfn.SINGLE(_xlfn.XLOOKUP($A34,$A$203:$A$399,BM$203:BM$399,"Não Existe"))*$BI34</f>
        <v/>
      </c>
      <c r="CA34" s="515">
        <f>_xlfn.SINGLE(_xlfn.XLOOKUP($A34,$A$203:$A$399,BN$203:BN$399,"Não Existe"))*$BI34</f>
        <v/>
      </c>
      <c r="CB34" s="515">
        <f>_xlfn.SINGLE(_xlfn.XLOOKUP($A34,$A$203:$A$399,BO$203:BO$399,"Não Existe"))*$BI34</f>
        <v/>
      </c>
      <c r="CC34" s="515">
        <f>_xlfn.SINGLE(_xlfn.XLOOKUP($A34,$A$203:$A$399,BP$203:BP$399,"Não Existe"))*$BI34</f>
        <v/>
      </c>
      <c r="CD34" s="515">
        <f>_xlfn.SINGLE(_xlfn.XLOOKUP($A34,$A$203:$A$399,BQ$203:BQ$399,"Não Existe"))*$BI34</f>
        <v/>
      </c>
      <c r="CE34" s="515">
        <f>_xlfn.SINGLE(_xlfn.XLOOKUP($A34,$A$203:$A$399,BR$203:BR$399,"Não Existe"))*$BI34</f>
        <v/>
      </c>
      <c r="CF34" s="515">
        <f>_xlfn.SINGLE(_xlfn.XLOOKUP($A34,$A$203:$A$399,BS$203:BS$399,"Não Existe"))*$BI34</f>
        <v/>
      </c>
      <c r="CG34" s="515">
        <f>_xlfn.SINGLE(_xlfn.XLOOKUP($A34,$A$203:$A$399,BT$203:BT$399,"Não Existe"))*$BI34</f>
        <v/>
      </c>
      <c r="CH34" s="515">
        <f>_xlfn.SINGLE(_xlfn.XLOOKUP($A34,$A$203:$A$399,BU$203:BU$399,"Não Existe"))*$BI34</f>
        <v/>
      </c>
    </row>
    <row r="35" outlineLevel="1">
      <c r="A35" s="257" t="inlineStr">
        <is>
          <t>29.17</t>
        </is>
      </c>
      <c r="B35" s="212" t="inlineStr">
        <is>
          <t>Refeitório</t>
        </is>
      </c>
      <c r="C35" s="213" t="inlineStr">
        <is>
          <t>Analítica</t>
        </is>
      </c>
      <c r="D35" s="213" t="inlineStr">
        <is>
          <t>Saída</t>
        </is>
      </c>
      <c r="E35" s="213">
        <f>VLOOKUP($A35,PL.C!$B:$F,5,0)</f>
        <v/>
      </c>
      <c r="F35" s="213" t="inlineStr">
        <is>
          <t>sim</t>
        </is>
      </c>
      <c r="G35" s="213" t="inlineStr">
        <is>
          <t>Budget</t>
        </is>
      </c>
      <c r="I35" s="506" t="n">
        <v>0</v>
      </c>
      <c r="J35" s="506" t="n">
        <v>0</v>
      </c>
      <c r="K35" s="506" t="n">
        <v>-40</v>
      </c>
      <c r="L35" s="506" t="n">
        <v>-1153</v>
      </c>
      <c r="M35" s="506" t="n">
        <v>-862</v>
      </c>
      <c r="N35" s="506" t="n">
        <v>-624</v>
      </c>
      <c r="O35" s="506" t="n">
        <v>-1544</v>
      </c>
      <c r="P35" s="506" t="n">
        <v>-599</v>
      </c>
      <c r="Q35" s="506" t="n">
        <v>-1204</v>
      </c>
      <c r="R35" s="506" t="n">
        <v>-923</v>
      </c>
      <c r="S35" s="506" t="n">
        <v>-592</v>
      </c>
      <c r="T35" s="507" t="n">
        <v>-594</v>
      </c>
      <c r="V35" s="506" t="n">
        <v>-890</v>
      </c>
      <c r="W35" s="506" t="n">
        <v>-1168</v>
      </c>
      <c r="X35" s="506" t="n">
        <v>-862</v>
      </c>
      <c r="Y35" s="506" t="n">
        <v>-990</v>
      </c>
      <c r="Z35" s="506" t="n">
        <v>-699</v>
      </c>
      <c r="AA35" s="506" t="n">
        <v>-1033</v>
      </c>
      <c r="AB35" s="506" t="n">
        <v>-560</v>
      </c>
      <c r="AC35" s="506" t="n">
        <v>-846</v>
      </c>
      <c r="AD35" s="506" t="n">
        <v>-1227</v>
      </c>
      <c r="AE35" s="506" t="n">
        <v>-723</v>
      </c>
      <c r="AF35" s="506" t="n">
        <v>-1260</v>
      </c>
      <c r="AG35" s="507" t="n">
        <v>-1108</v>
      </c>
      <c r="AI35" s="506" t="n">
        <v>-585</v>
      </c>
      <c r="AJ35" s="506" t="n">
        <v>-1556</v>
      </c>
      <c r="AK35" s="506" t="n">
        <v>-1312</v>
      </c>
      <c r="AL35" s="506" t="n">
        <v>-697</v>
      </c>
      <c r="AM35" s="506" t="n">
        <v>-798</v>
      </c>
      <c r="AN35" s="506" t="n">
        <v>-1473</v>
      </c>
      <c r="AO35" s="506" t="n">
        <v>-1305</v>
      </c>
      <c r="AP35" s="506" t="n">
        <v>-987</v>
      </c>
      <c r="AQ35" s="506" t="n">
        <v>-817</v>
      </c>
      <c r="AR35" s="506" t="n">
        <v>-1671</v>
      </c>
      <c r="AS35" s="506" t="n">
        <v>-1488</v>
      </c>
      <c r="AT35" s="506" t="n">
        <v>-1382</v>
      </c>
      <c r="AV35" s="508" t="n">
        <v>-615.4200000000001</v>
      </c>
      <c r="AW35" s="508" t="n">
        <v>-1636.912</v>
      </c>
      <c r="AX35" s="508" t="n">
        <v>-1380.224</v>
      </c>
      <c r="AY35" s="508" t="n">
        <v>-733.244</v>
      </c>
      <c r="AZ35" s="508" t="n">
        <v>-839.496</v>
      </c>
      <c r="BA35" s="508" t="n">
        <v>-1549.596</v>
      </c>
      <c r="BB35" s="508" t="n">
        <v>-1372.86</v>
      </c>
      <c r="BC35" s="508" t="n">
        <v>-1038.324</v>
      </c>
      <c r="BD35" s="508" t="n">
        <v>-859.484</v>
      </c>
      <c r="BE35" s="508" t="n">
        <v>-1757.892</v>
      </c>
      <c r="BF35" s="508" t="n">
        <v>-1565.376</v>
      </c>
      <c r="BG35" s="508" t="n">
        <v>-1453.864</v>
      </c>
      <c r="BI35" s="298" t="n">
        <v>1.1</v>
      </c>
      <c r="BJ35" s="509" t="n">
        <v>-1118.7</v>
      </c>
      <c r="BK35" s="509" t="n">
        <v>-1488.3</v>
      </c>
      <c r="BL35" s="509" t="n">
        <v>-811.8000000000001</v>
      </c>
      <c r="BM35" s="509" t="n">
        <v>-2703.8</v>
      </c>
      <c r="BN35" s="509" t="n">
        <v>-1658.8</v>
      </c>
      <c r="BO35" s="509" t="n">
        <v>-1076.9</v>
      </c>
      <c r="BP35" s="509" t="n">
        <v>-1714.9</v>
      </c>
      <c r="BQ35" s="509" t="n">
        <v>-993.3000000000001</v>
      </c>
      <c r="BR35" s="509" t="n">
        <v>-1650</v>
      </c>
      <c r="BS35" s="509" t="n">
        <v>-2285.8</v>
      </c>
      <c r="BT35" s="509" t="n">
        <v>-1914</v>
      </c>
      <c r="BU35" s="509" t="n">
        <v>-5577</v>
      </c>
      <c r="BW35" s="510">
        <f>_xlfn.SINGLE(_xlfn.XLOOKUP($A35,$A$203:$A$399,BJ$203:BJ$399,"Não Existe"))*$BI35</f>
        <v/>
      </c>
      <c r="BX35" s="510">
        <f>_xlfn.SINGLE(_xlfn.XLOOKUP($A35,$A$203:$A$399,BK$203:BK$399,"Não Existe"))*$BI35</f>
        <v/>
      </c>
      <c r="BY35" s="510">
        <f>_xlfn.SINGLE(_xlfn.XLOOKUP($A35,$A$203:$A$399,BL$203:BL$399,"Não Existe"))*$BI35</f>
        <v/>
      </c>
      <c r="BZ35" s="510">
        <f>_xlfn.SINGLE(_xlfn.XLOOKUP($A35,$A$203:$A$399,BM$203:BM$399,"Não Existe"))*$BI35</f>
        <v/>
      </c>
      <c r="CA35" s="510">
        <f>_xlfn.SINGLE(_xlfn.XLOOKUP($A35,$A$203:$A$399,BN$203:BN$399,"Não Existe"))*$BI35</f>
        <v/>
      </c>
      <c r="CB35" s="510">
        <f>_xlfn.SINGLE(_xlfn.XLOOKUP($A35,$A$203:$A$399,BO$203:BO$399,"Não Existe"))*$BI35</f>
        <v/>
      </c>
      <c r="CC35" s="510">
        <f>_xlfn.SINGLE(_xlfn.XLOOKUP($A35,$A$203:$A$399,BP$203:BP$399,"Não Existe"))*$BI35</f>
        <v/>
      </c>
      <c r="CD35" s="510">
        <f>_xlfn.SINGLE(_xlfn.XLOOKUP($A35,$A$203:$A$399,BQ$203:BQ$399,"Não Existe"))*$BI35</f>
        <v/>
      </c>
      <c r="CE35" s="510">
        <f>_xlfn.SINGLE(_xlfn.XLOOKUP($A35,$A$203:$A$399,BR$203:BR$399,"Não Existe"))*$BI35</f>
        <v/>
      </c>
      <c r="CF35" s="510">
        <f>_xlfn.SINGLE(_xlfn.XLOOKUP($A35,$A$203:$A$399,BS$203:BS$399,"Não Existe"))*$BI35</f>
        <v/>
      </c>
      <c r="CG35" s="510">
        <f>_xlfn.SINGLE(_xlfn.XLOOKUP($A35,$A$203:$A$399,BT$203:BT$399,"Não Existe"))*$BI35</f>
        <v/>
      </c>
      <c r="CH35" s="510">
        <f>_xlfn.SINGLE(_xlfn.XLOOKUP($A35,$A$203:$A$399,BU$203:BU$399,"Não Existe"))*$BI35</f>
        <v/>
      </c>
    </row>
    <row r="36" outlineLevel="1">
      <c r="A36" s="220" t="inlineStr">
        <is>
          <t>29.18</t>
        </is>
      </c>
      <c r="B36" s="233" t="inlineStr">
        <is>
          <t>Adiantamento de Salário</t>
        </is>
      </c>
      <c r="C36" s="86" t="inlineStr">
        <is>
          <t>Analítica</t>
        </is>
      </c>
      <c r="D36" s="86" t="inlineStr">
        <is>
          <t>Saída</t>
        </is>
      </c>
      <c r="E36" s="86">
        <f>VLOOKUP($A36,PL.C!$B:$F,5,0)</f>
        <v/>
      </c>
      <c r="F36" s="86" t="inlineStr">
        <is>
          <t>sim</t>
        </is>
      </c>
      <c r="G36" s="86" t="inlineStr">
        <is>
          <t>Budget</t>
        </is>
      </c>
      <c r="I36" s="511" t="n">
        <v>0</v>
      </c>
      <c r="J36" s="511" t="n">
        <v>0</v>
      </c>
      <c r="K36" s="511" t="n">
        <v>0</v>
      </c>
      <c r="L36" s="511" t="n">
        <v>-30888</v>
      </c>
      <c r="M36" s="511" t="n">
        <v>-2528</v>
      </c>
      <c r="N36" s="511" t="n">
        <v>-3096</v>
      </c>
      <c r="O36" s="511" t="n">
        <v>-28819</v>
      </c>
      <c r="P36" s="511" t="n">
        <v>-30336</v>
      </c>
      <c r="Q36" s="511" t="n">
        <v>-32864</v>
      </c>
      <c r="R36" s="511" t="n">
        <v>-27723</v>
      </c>
      <c r="S36" s="511" t="n">
        <v>-31322</v>
      </c>
      <c r="T36" s="512" t="n">
        <v>-31878</v>
      </c>
      <c r="V36" s="511" t="n">
        <v>-29796</v>
      </c>
      <c r="W36" s="511" t="n">
        <v>-26023</v>
      </c>
      <c r="X36" s="511" t="n">
        <v>-27974</v>
      </c>
      <c r="Y36" s="511" t="n">
        <v>-29926</v>
      </c>
      <c r="Z36" s="511" t="n">
        <v>-29276</v>
      </c>
      <c r="AA36" s="511" t="n">
        <v>-29276</v>
      </c>
      <c r="AB36" s="511" t="n">
        <v>-27758</v>
      </c>
      <c r="AC36" s="511" t="n">
        <v>-30577</v>
      </c>
      <c r="AD36" s="511" t="n">
        <v>-29276</v>
      </c>
      <c r="AE36" s="511" t="n">
        <v>-26023</v>
      </c>
      <c r="AF36" s="511" t="n">
        <v>-27324</v>
      </c>
      <c r="AG36" s="512" t="n">
        <v>-31608</v>
      </c>
      <c r="AI36" s="511" t="n">
        <v>-30722</v>
      </c>
      <c r="AJ36" s="511" t="n">
        <v>-26579</v>
      </c>
      <c r="AK36" s="511" t="n">
        <v>-30027</v>
      </c>
      <c r="AL36" s="511" t="n">
        <v>-31536</v>
      </c>
      <c r="AM36" s="511" t="n">
        <v>-30889</v>
      </c>
      <c r="AN36" s="511" t="n">
        <v>-28734</v>
      </c>
      <c r="AO36" s="511" t="n">
        <v>-31947</v>
      </c>
      <c r="AP36" s="511" t="n">
        <v>-30889</v>
      </c>
      <c r="AQ36" s="511" t="n">
        <v>-30171</v>
      </c>
      <c r="AR36" s="511" t="n">
        <v>-32126</v>
      </c>
      <c r="AS36" s="511" t="n">
        <v>-29453</v>
      </c>
      <c r="AT36" s="511" t="n">
        <v>-29453</v>
      </c>
      <c r="AV36" s="513" t="n">
        <v>-32319.544</v>
      </c>
      <c r="AW36" s="513" t="n">
        <v>-27961.108</v>
      </c>
      <c r="AX36" s="513" t="n">
        <v>-31588.404</v>
      </c>
      <c r="AY36" s="513" t="n">
        <v>-33175.872</v>
      </c>
      <c r="AZ36" s="513" t="n">
        <v>-32495.228</v>
      </c>
      <c r="BA36" s="513" t="n">
        <v>-30228.168</v>
      </c>
      <c r="BB36" s="513" t="n">
        <v>-33608.244</v>
      </c>
      <c r="BC36" s="513" t="n">
        <v>-32495.228</v>
      </c>
      <c r="BD36" s="513" t="n">
        <v>-31739.892</v>
      </c>
      <c r="BE36" s="513" t="n">
        <v>-33796.552</v>
      </c>
      <c r="BF36" s="513" t="n">
        <v>-30984.556</v>
      </c>
      <c r="BG36" s="513" t="n">
        <v>-30984.556</v>
      </c>
      <c r="BI36" s="298" t="n">
        <v>1.1</v>
      </c>
      <c r="BJ36" s="514" t="n">
        <v>-33906.4</v>
      </c>
      <c r="BK36" s="514" t="n">
        <v>-31006.8</v>
      </c>
      <c r="BL36" s="514" t="n">
        <v>-35159.3</v>
      </c>
      <c r="BM36" s="514" t="n">
        <v>-35313.3</v>
      </c>
      <c r="BN36" s="514" t="n">
        <v>-34997.60000000001</v>
      </c>
      <c r="BO36" s="514" t="n">
        <v>-37035.9</v>
      </c>
      <c r="BP36" s="514" t="n">
        <v>-36166.9</v>
      </c>
      <c r="BQ36" s="514" t="n">
        <v>-38758.5</v>
      </c>
      <c r="BR36" s="514" t="n">
        <v>-39065.4</v>
      </c>
      <c r="BS36" s="514" t="n">
        <v>-37037</v>
      </c>
      <c r="BT36" s="514" t="n">
        <v>-37035.9</v>
      </c>
      <c r="BU36" s="514" t="n">
        <v>-42625</v>
      </c>
      <c r="BW36" s="515">
        <f>_xlfn.SINGLE(_xlfn.XLOOKUP($A36,$A$203:$A$399,BJ$203:BJ$399,"Não Existe"))*$BI36</f>
        <v/>
      </c>
      <c r="BX36" s="515">
        <f>_xlfn.SINGLE(_xlfn.XLOOKUP($A36,$A$203:$A$399,BK$203:BK$399,"Não Existe"))*$BI36</f>
        <v/>
      </c>
      <c r="BY36" s="515">
        <f>_xlfn.SINGLE(_xlfn.XLOOKUP($A36,$A$203:$A$399,BL$203:BL$399,"Não Existe"))*$BI36</f>
        <v/>
      </c>
      <c r="BZ36" s="515">
        <f>_xlfn.SINGLE(_xlfn.XLOOKUP($A36,$A$203:$A$399,BM$203:BM$399,"Não Existe"))*$BI36</f>
        <v/>
      </c>
      <c r="CA36" s="515">
        <f>_xlfn.SINGLE(_xlfn.XLOOKUP($A36,$A$203:$A$399,BN$203:BN$399,"Não Existe"))*$BI36</f>
        <v/>
      </c>
      <c r="CB36" s="515">
        <f>_xlfn.SINGLE(_xlfn.XLOOKUP($A36,$A$203:$A$399,BO$203:BO$399,"Não Existe"))*$BI36</f>
        <v/>
      </c>
      <c r="CC36" s="515">
        <f>_xlfn.SINGLE(_xlfn.XLOOKUP($A36,$A$203:$A$399,BP$203:BP$399,"Não Existe"))*$BI36</f>
        <v/>
      </c>
      <c r="CD36" s="515">
        <f>_xlfn.SINGLE(_xlfn.XLOOKUP($A36,$A$203:$A$399,BQ$203:BQ$399,"Não Existe"))*$BI36</f>
        <v/>
      </c>
      <c r="CE36" s="515">
        <f>_xlfn.SINGLE(_xlfn.XLOOKUP($A36,$A$203:$A$399,BR$203:BR$399,"Não Existe"))*$BI36</f>
        <v/>
      </c>
      <c r="CF36" s="515">
        <f>_xlfn.SINGLE(_xlfn.XLOOKUP($A36,$A$203:$A$399,BS$203:BS$399,"Não Existe"))*$BI36</f>
        <v/>
      </c>
      <c r="CG36" s="515">
        <f>_xlfn.SINGLE(_xlfn.XLOOKUP($A36,$A$203:$A$399,BT$203:BT$399,"Não Existe"))*$BI36</f>
        <v/>
      </c>
      <c r="CH36" s="515">
        <f>_xlfn.SINGLE(_xlfn.XLOOKUP($A36,$A$203:$A$399,BU$203:BU$399,"Não Existe"))*$BI36</f>
        <v/>
      </c>
    </row>
    <row r="37" outlineLevel="1">
      <c r="A37" s="257" t="inlineStr">
        <is>
          <t>29.19</t>
        </is>
      </c>
      <c r="B37" s="212" t="inlineStr">
        <is>
          <t>Horas Extras</t>
        </is>
      </c>
      <c r="C37" s="213" t="inlineStr">
        <is>
          <t>Analítica</t>
        </is>
      </c>
      <c r="D37" s="213" t="inlineStr">
        <is>
          <t>Saída</t>
        </is>
      </c>
      <c r="E37" s="213">
        <f>VLOOKUP($A37,PL.C!$B:$F,5,0)</f>
        <v/>
      </c>
      <c r="F37" s="213" t="inlineStr">
        <is>
          <t>sim</t>
        </is>
      </c>
      <c r="G37" s="213" t="inlineStr">
        <is>
          <t>Budget</t>
        </is>
      </c>
      <c r="I37" s="506" t="n">
        <v>0</v>
      </c>
      <c r="J37" s="506" t="n">
        <v>0</v>
      </c>
      <c r="K37" s="506" t="n">
        <v>0</v>
      </c>
      <c r="L37" s="506" t="n">
        <v>0</v>
      </c>
      <c r="M37" s="506" t="n">
        <v>-2204</v>
      </c>
      <c r="N37" s="506" t="n">
        <v>-1402</v>
      </c>
      <c r="O37" s="506" t="n">
        <v>-1669</v>
      </c>
      <c r="P37" s="506" t="n">
        <v>0</v>
      </c>
      <c r="Q37" s="506" t="n">
        <v>-1670</v>
      </c>
      <c r="R37" s="506" t="n">
        <v>-1201</v>
      </c>
      <c r="S37" s="506" t="n">
        <v>-1536</v>
      </c>
      <c r="T37" s="507" t="n">
        <v>-1306</v>
      </c>
      <c r="V37" s="506" t="n">
        <v>0</v>
      </c>
      <c r="W37" s="506" t="n">
        <v>-825</v>
      </c>
      <c r="X37" s="506" t="n">
        <v>0</v>
      </c>
      <c r="Y37" s="506" t="n">
        <v>-1303</v>
      </c>
      <c r="Z37" s="506" t="n">
        <v>-1183</v>
      </c>
      <c r="AA37" s="506" t="n">
        <v>0</v>
      </c>
      <c r="AB37" s="506" t="n">
        <v>-1498</v>
      </c>
      <c r="AC37" s="506" t="n">
        <v>-325</v>
      </c>
      <c r="AD37" s="506" t="n">
        <v>-1628</v>
      </c>
      <c r="AE37" s="506" t="n">
        <v>-1042</v>
      </c>
      <c r="AF37" s="506" t="n">
        <v>-781</v>
      </c>
      <c r="AG37" s="507" t="n">
        <v>0</v>
      </c>
      <c r="AI37" s="506" t="n">
        <v>-3382</v>
      </c>
      <c r="AJ37" s="506" t="n">
        <v>-1366</v>
      </c>
      <c r="AK37" s="506" t="n">
        <v>-1438</v>
      </c>
      <c r="AL37" s="506" t="n">
        <v>0</v>
      </c>
      <c r="AM37" s="506" t="n">
        <v>-1510</v>
      </c>
      <c r="AN37" s="506" t="n">
        <v>-1654</v>
      </c>
      <c r="AO37" s="506" t="n">
        <v>-1510</v>
      </c>
      <c r="AP37" s="506" t="n">
        <v>-1251</v>
      </c>
      <c r="AQ37" s="506" t="n">
        <v>-1294</v>
      </c>
      <c r="AR37" s="506" t="n">
        <v>-1366</v>
      </c>
      <c r="AS37" s="506" t="n">
        <v>0</v>
      </c>
      <c r="AT37" s="506" t="n">
        <v>-2683</v>
      </c>
      <c r="AV37" s="508" t="n">
        <v>-3557.864</v>
      </c>
      <c r="AW37" s="508" t="n">
        <v>-1437.032</v>
      </c>
      <c r="AX37" s="508" t="n">
        <v>-1512.776</v>
      </c>
      <c r="AY37" s="508" t="n">
        <v>0</v>
      </c>
      <c r="AZ37" s="508" t="n">
        <v>-1588.52</v>
      </c>
      <c r="BA37" s="508" t="n">
        <v>-1740.008</v>
      </c>
      <c r="BB37" s="508" t="n">
        <v>-1588.52</v>
      </c>
      <c r="BC37" s="508" t="n">
        <v>-1316.052</v>
      </c>
      <c r="BD37" s="508" t="n">
        <v>-1361.288</v>
      </c>
      <c r="BE37" s="508" t="n">
        <v>-1437.032</v>
      </c>
      <c r="BF37" s="508" t="n">
        <v>0</v>
      </c>
      <c r="BG37" s="508" t="n">
        <v>-2822.516</v>
      </c>
      <c r="BI37" s="298" t="n">
        <v>1.1</v>
      </c>
      <c r="BJ37" s="509" t="n">
        <v>-15703.6</v>
      </c>
      <c r="BK37" s="509" t="n">
        <v>-948.2</v>
      </c>
      <c r="BL37" s="509" t="n">
        <v>-1034</v>
      </c>
      <c r="BM37" s="509" t="n">
        <v>-1637.9</v>
      </c>
      <c r="BN37" s="509" t="n">
        <v>-689.7</v>
      </c>
      <c r="BO37" s="509" t="n">
        <v>0</v>
      </c>
      <c r="BP37" s="509" t="n">
        <v>-1466.3</v>
      </c>
      <c r="BQ37" s="509" t="n">
        <v>-1724.8</v>
      </c>
      <c r="BR37" s="509" t="n">
        <v>0</v>
      </c>
      <c r="BS37" s="509" t="n">
        <v>-2587.2</v>
      </c>
      <c r="BT37" s="509" t="n">
        <v>-1379.4</v>
      </c>
      <c r="BU37" s="509" t="n">
        <v>-1724.8</v>
      </c>
      <c r="BW37" s="510">
        <f>_xlfn.SINGLE(_xlfn.XLOOKUP($A37,$A$203:$A$399,BJ$203:BJ$399,"Não Existe"))*$BI37</f>
        <v/>
      </c>
      <c r="BX37" s="510">
        <f>_xlfn.SINGLE(_xlfn.XLOOKUP($A37,$A$203:$A$399,BK$203:BK$399,"Não Existe"))*$BI37</f>
        <v/>
      </c>
      <c r="BY37" s="510">
        <f>_xlfn.SINGLE(_xlfn.XLOOKUP($A37,$A$203:$A$399,BL$203:BL$399,"Não Existe"))*$BI37</f>
        <v/>
      </c>
      <c r="BZ37" s="510">
        <f>_xlfn.SINGLE(_xlfn.XLOOKUP($A37,$A$203:$A$399,BM$203:BM$399,"Não Existe"))*$BI37</f>
        <v/>
      </c>
      <c r="CA37" s="510">
        <f>_xlfn.SINGLE(_xlfn.XLOOKUP($A37,$A$203:$A$399,BN$203:BN$399,"Não Existe"))*$BI37</f>
        <v/>
      </c>
      <c r="CB37" s="510">
        <f>_xlfn.SINGLE(_xlfn.XLOOKUP($A37,$A$203:$A$399,BO$203:BO$399,"Não Existe"))*$BI37</f>
        <v/>
      </c>
      <c r="CC37" s="510">
        <f>_xlfn.SINGLE(_xlfn.XLOOKUP($A37,$A$203:$A$399,BP$203:BP$399,"Não Existe"))*$BI37</f>
        <v/>
      </c>
      <c r="CD37" s="510">
        <f>_xlfn.SINGLE(_xlfn.XLOOKUP($A37,$A$203:$A$399,BQ$203:BQ$399,"Não Existe"))*$BI37</f>
        <v/>
      </c>
      <c r="CE37" s="510">
        <f>_xlfn.SINGLE(_xlfn.XLOOKUP($A37,$A$203:$A$399,BR$203:BR$399,"Não Existe"))*$BI37</f>
        <v/>
      </c>
      <c r="CF37" s="510">
        <f>_xlfn.SINGLE(_xlfn.XLOOKUP($A37,$A$203:$A$399,BS$203:BS$399,"Não Existe"))*$BI37</f>
        <v/>
      </c>
      <c r="CG37" s="510">
        <f>_xlfn.SINGLE(_xlfn.XLOOKUP($A37,$A$203:$A$399,BT$203:BT$399,"Não Existe"))*$BI37</f>
        <v/>
      </c>
      <c r="CH37" s="510">
        <f>_xlfn.SINGLE(_xlfn.XLOOKUP($A37,$A$203:$A$399,BU$203:BU$399,"Não Existe"))*$BI37</f>
        <v/>
      </c>
    </row>
    <row r="38" outlineLevel="1">
      <c r="A38" s="220" t="inlineStr">
        <is>
          <t>30.01</t>
        </is>
      </c>
      <c r="B38" s="233" t="inlineStr">
        <is>
          <t>Matérias primas</t>
        </is>
      </c>
      <c r="C38" s="86" t="inlineStr">
        <is>
          <t>Analítica</t>
        </is>
      </c>
      <c r="D38" s="86" t="inlineStr">
        <is>
          <t>Saída</t>
        </is>
      </c>
      <c r="E38" s="86">
        <f>VLOOKUP($A38,PL.C!$B:$F,5,0)</f>
        <v/>
      </c>
      <c r="F38" s="86" t="inlineStr">
        <is>
          <t>sim</t>
        </is>
      </c>
      <c r="G38" s="86" t="inlineStr">
        <is>
          <t>Budget</t>
        </is>
      </c>
      <c r="I38" s="511" t="n">
        <v>-8820</v>
      </c>
      <c r="J38" s="511" t="n">
        <v>-1340</v>
      </c>
      <c r="K38" s="511" t="n">
        <v>-31192</v>
      </c>
      <c r="L38" s="511" t="n">
        <v>-725580</v>
      </c>
      <c r="M38" s="511" t="n">
        <v>-362221</v>
      </c>
      <c r="N38" s="511" t="n">
        <v>-329732</v>
      </c>
      <c r="O38" s="511" t="n">
        <v>-418711</v>
      </c>
      <c r="P38" s="511" t="n">
        <v>-257695</v>
      </c>
      <c r="Q38" s="511" t="n">
        <v>-394090</v>
      </c>
      <c r="R38" s="511" t="n">
        <v>-353821</v>
      </c>
      <c r="S38" s="511" t="n">
        <v>-269994</v>
      </c>
      <c r="T38" s="512" t="n">
        <v>-427686</v>
      </c>
      <c r="V38" s="511" t="n">
        <v>-288917</v>
      </c>
      <c r="W38" s="511" t="n">
        <v>-393626</v>
      </c>
      <c r="X38" s="511" t="n">
        <v>-313934</v>
      </c>
      <c r="Y38" s="511" t="n">
        <v>-325642</v>
      </c>
      <c r="Z38" s="511" t="n">
        <v>-262356</v>
      </c>
      <c r="AA38" s="511" t="n">
        <v>-449808</v>
      </c>
      <c r="AB38" s="511" t="n">
        <v>-409720</v>
      </c>
      <c r="AC38" s="511" t="n">
        <v>-425812</v>
      </c>
      <c r="AD38" s="511" t="n">
        <v>-430609</v>
      </c>
      <c r="AE38" s="511" t="n">
        <v>-288972</v>
      </c>
      <c r="AF38" s="511" t="n">
        <v>-291038</v>
      </c>
      <c r="AG38" s="512" t="n">
        <v>-367947</v>
      </c>
      <c r="AI38" s="511" t="n">
        <v>-445530</v>
      </c>
      <c r="AJ38" s="511" t="n">
        <v>-340474</v>
      </c>
      <c r="AK38" s="511" t="n">
        <v>-566881</v>
      </c>
      <c r="AL38" s="511" t="n">
        <v>-504432</v>
      </c>
      <c r="AM38" s="511" t="n">
        <v>-403513</v>
      </c>
      <c r="AN38" s="511" t="n">
        <v>-533057</v>
      </c>
      <c r="AO38" s="511" t="n">
        <v>-426002</v>
      </c>
      <c r="AP38" s="511" t="n">
        <v>-632218</v>
      </c>
      <c r="AQ38" s="511" t="n">
        <v>-329550</v>
      </c>
      <c r="AR38" s="511" t="n">
        <v>-487640</v>
      </c>
      <c r="AS38" s="511" t="n">
        <v>-583439</v>
      </c>
      <c r="AT38" s="511" t="n">
        <v>-492671</v>
      </c>
      <c r="AV38" s="513" t="n">
        <v>-490083.0000000001</v>
      </c>
      <c r="AW38" s="513" t="n">
        <v>-374521.4</v>
      </c>
      <c r="AX38" s="513" t="n">
        <v>-623569.1000000001</v>
      </c>
      <c r="AY38" s="513" t="n">
        <v>-554875.2000000001</v>
      </c>
      <c r="AZ38" s="513" t="n">
        <v>-443864.3</v>
      </c>
      <c r="BA38" s="513" t="n">
        <v>-586362.7000000001</v>
      </c>
      <c r="BB38" s="513" t="n">
        <v>-468602.2</v>
      </c>
      <c r="BC38" s="513" t="n">
        <v>-695439.8</v>
      </c>
      <c r="BD38" s="513" t="n">
        <v>-362505.0000000001</v>
      </c>
      <c r="BE38" s="513" t="n">
        <v>-536404</v>
      </c>
      <c r="BF38" s="513" t="n">
        <v>-641782.9</v>
      </c>
      <c r="BG38" s="513" t="n">
        <v>-541938.1000000001</v>
      </c>
      <c r="BI38" s="298" t="n">
        <v>1.05</v>
      </c>
      <c r="BJ38" s="514" t="n">
        <v>-519219.75</v>
      </c>
      <c r="BK38" s="514" t="n">
        <v>-501887.4</v>
      </c>
      <c r="BL38" s="514" t="n">
        <v>-389794.65</v>
      </c>
      <c r="BM38" s="514" t="n">
        <v>-464062.2</v>
      </c>
      <c r="BN38" s="514" t="n">
        <v>-553777.35</v>
      </c>
      <c r="BO38" s="514" t="n">
        <v>-531812.4</v>
      </c>
      <c r="BP38" s="514" t="n">
        <v>-511891.8</v>
      </c>
      <c r="BQ38" s="514" t="n">
        <v>-583335.9</v>
      </c>
      <c r="BR38" s="514" t="n">
        <v>-477484.35</v>
      </c>
      <c r="BS38" s="514" t="n">
        <v>-568900.5</v>
      </c>
      <c r="BT38" s="514" t="n">
        <v>-384162.45</v>
      </c>
      <c r="BU38" s="514" t="n">
        <v>-509614.35</v>
      </c>
      <c r="BW38" s="515">
        <f>_xlfn.SINGLE(_xlfn.XLOOKUP($A38,$A$203:$A$399,BJ$203:BJ$399,"Não Existe"))*$BI38</f>
        <v/>
      </c>
      <c r="BX38" s="515">
        <f>_xlfn.SINGLE(_xlfn.XLOOKUP($A38,$A$203:$A$399,BK$203:BK$399,"Não Existe"))*$BI38</f>
        <v/>
      </c>
      <c r="BY38" s="515">
        <f>_xlfn.SINGLE(_xlfn.XLOOKUP($A38,$A$203:$A$399,BL$203:BL$399,"Não Existe"))*$BI38</f>
        <v/>
      </c>
      <c r="BZ38" s="515">
        <f>_xlfn.SINGLE(_xlfn.XLOOKUP($A38,$A$203:$A$399,BM$203:BM$399,"Não Existe"))*$BI38</f>
        <v/>
      </c>
      <c r="CA38" s="515">
        <f>_xlfn.SINGLE(_xlfn.XLOOKUP($A38,$A$203:$A$399,BN$203:BN$399,"Não Existe"))*$BI38</f>
        <v/>
      </c>
      <c r="CB38" s="515">
        <f>_xlfn.SINGLE(_xlfn.XLOOKUP($A38,$A$203:$A$399,BO$203:BO$399,"Não Existe"))*$BI38</f>
        <v/>
      </c>
      <c r="CC38" s="515">
        <f>_xlfn.SINGLE(_xlfn.XLOOKUP($A38,$A$203:$A$399,BP$203:BP$399,"Não Existe"))*$BI38</f>
        <v/>
      </c>
      <c r="CD38" s="515">
        <f>_xlfn.SINGLE(_xlfn.XLOOKUP($A38,$A$203:$A$399,BQ$203:BQ$399,"Não Existe"))*$BI38</f>
        <v/>
      </c>
      <c r="CE38" s="515">
        <f>_xlfn.SINGLE(_xlfn.XLOOKUP($A38,$A$203:$A$399,BR$203:BR$399,"Não Existe"))*$BI38</f>
        <v/>
      </c>
      <c r="CF38" s="515">
        <f>_xlfn.SINGLE(_xlfn.XLOOKUP($A38,$A$203:$A$399,BS$203:BS$399,"Não Existe"))*$BI38</f>
        <v/>
      </c>
      <c r="CG38" s="515">
        <f>_xlfn.SINGLE(_xlfn.XLOOKUP($A38,$A$203:$A$399,BT$203:BT$399,"Não Existe"))*$BI38</f>
        <v/>
      </c>
      <c r="CH38" s="515">
        <f>_xlfn.SINGLE(_xlfn.XLOOKUP($A38,$A$203:$A$399,BU$203:BU$399,"Não Existe"))*$BI38</f>
        <v/>
      </c>
    </row>
    <row r="39" outlineLevel="1">
      <c r="A39" s="257" t="inlineStr">
        <is>
          <t>30.02</t>
        </is>
      </c>
      <c r="B39" s="212" t="inlineStr">
        <is>
          <t>Embalagens</t>
        </is>
      </c>
      <c r="C39" s="213" t="inlineStr">
        <is>
          <t>Analítica</t>
        </is>
      </c>
      <c r="D39" s="213" t="inlineStr">
        <is>
          <t>Saída</t>
        </is>
      </c>
      <c r="E39" s="213">
        <f>VLOOKUP($A39,PL.C!$B:$F,5,0)</f>
        <v/>
      </c>
      <c r="F39" s="213" t="inlineStr">
        <is>
          <t>sim</t>
        </is>
      </c>
      <c r="G39" s="213" t="inlineStr">
        <is>
          <t>Budget</t>
        </is>
      </c>
      <c r="I39" s="506" t="n">
        <v>-744</v>
      </c>
      <c r="J39" s="506" t="n">
        <v>-348</v>
      </c>
      <c r="K39" s="506" t="n">
        <v>-1207</v>
      </c>
      <c r="L39" s="506" t="n">
        <v>-176900</v>
      </c>
      <c r="M39" s="506" t="n">
        <v>-118456</v>
      </c>
      <c r="N39" s="506" t="n">
        <v>-200527</v>
      </c>
      <c r="O39" s="506" t="n">
        <v>-98688</v>
      </c>
      <c r="P39" s="506" t="n">
        <v>-125247</v>
      </c>
      <c r="Q39" s="506" t="n">
        <v>-105590</v>
      </c>
      <c r="R39" s="506" t="n">
        <v>-126256</v>
      </c>
      <c r="S39" s="506" t="n">
        <v>-74228</v>
      </c>
      <c r="T39" s="507" t="n">
        <v>-110358</v>
      </c>
      <c r="V39" s="506" t="n">
        <v>-158132</v>
      </c>
      <c r="W39" s="506" t="n">
        <v>-225200</v>
      </c>
      <c r="X39" s="506" t="n">
        <v>-259816</v>
      </c>
      <c r="Y39" s="506" t="n">
        <v>-168247</v>
      </c>
      <c r="Z39" s="506" t="n">
        <v>-89316</v>
      </c>
      <c r="AA39" s="506" t="n">
        <v>-80659</v>
      </c>
      <c r="AB39" s="506" t="n">
        <v>-103642</v>
      </c>
      <c r="AC39" s="506" t="n">
        <v>-146980</v>
      </c>
      <c r="AD39" s="506" t="n">
        <v>-161578</v>
      </c>
      <c r="AE39" s="506" t="n">
        <v>-114037</v>
      </c>
      <c r="AF39" s="506" t="n">
        <v>-106463</v>
      </c>
      <c r="AG39" s="507" t="n">
        <v>-134426</v>
      </c>
      <c r="AI39" s="506" t="n">
        <v>-141929</v>
      </c>
      <c r="AJ39" s="506" t="n">
        <v>-118961</v>
      </c>
      <c r="AK39" s="506" t="n">
        <v>-166956</v>
      </c>
      <c r="AL39" s="506" t="n">
        <v>-152367</v>
      </c>
      <c r="AM39" s="506" t="n">
        <v>-153500</v>
      </c>
      <c r="AN39" s="506" t="n">
        <v>-120884</v>
      </c>
      <c r="AO39" s="506" t="n">
        <v>-96660</v>
      </c>
      <c r="AP39" s="506" t="n">
        <v>-90781</v>
      </c>
      <c r="AQ39" s="506" t="n">
        <v>-156659</v>
      </c>
      <c r="AR39" s="506" t="n">
        <v>-119164</v>
      </c>
      <c r="AS39" s="506" t="n">
        <v>-122950</v>
      </c>
      <c r="AT39" s="506" t="n">
        <v>-158415</v>
      </c>
      <c r="AV39" s="508" t="n">
        <v>-156121.9</v>
      </c>
      <c r="AW39" s="508" t="n">
        <v>-130857.1</v>
      </c>
      <c r="AX39" s="508" t="n">
        <v>-183651.6</v>
      </c>
      <c r="AY39" s="508" t="n">
        <v>-167603.7</v>
      </c>
      <c r="AZ39" s="508" t="n">
        <v>-168850</v>
      </c>
      <c r="BA39" s="508" t="n">
        <v>-132972.4</v>
      </c>
      <c r="BB39" s="508" t="n">
        <v>-106326</v>
      </c>
      <c r="BC39" s="508" t="n">
        <v>-99859.10000000001</v>
      </c>
      <c r="BD39" s="508" t="n">
        <v>-172324.9</v>
      </c>
      <c r="BE39" s="508" t="n">
        <v>-131080.4</v>
      </c>
      <c r="BF39" s="508" t="n">
        <v>-135245</v>
      </c>
      <c r="BG39" s="508" t="n">
        <v>-174256.5</v>
      </c>
      <c r="BI39" s="298" t="n">
        <v>1.05</v>
      </c>
      <c r="BJ39" s="509" t="n">
        <v>-192519.6</v>
      </c>
      <c r="BK39" s="509" t="n">
        <v>-170556.75</v>
      </c>
      <c r="BL39" s="509" t="n">
        <v>-151751.25</v>
      </c>
      <c r="BM39" s="509" t="n">
        <v>-113176.35</v>
      </c>
      <c r="BN39" s="509" t="n">
        <v>-149300.55</v>
      </c>
      <c r="BO39" s="509" t="n">
        <v>-151207.35</v>
      </c>
      <c r="BP39" s="509" t="n">
        <v>-182753.55</v>
      </c>
      <c r="BQ39" s="509" t="n">
        <v>-173734.05</v>
      </c>
      <c r="BR39" s="509" t="n">
        <v>-179374.65</v>
      </c>
      <c r="BS39" s="509" t="n">
        <v>-152241.6</v>
      </c>
      <c r="BT39" s="509" t="n">
        <v>-170670.15</v>
      </c>
      <c r="BU39" s="509" t="n">
        <v>-166226.55</v>
      </c>
      <c r="BW39" s="510">
        <f>_xlfn.SINGLE(_xlfn.XLOOKUP($A39,$A$203:$A$399,BJ$203:BJ$399,"Não Existe"))*$BI39</f>
        <v/>
      </c>
      <c r="BX39" s="510">
        <f>_xlfn.SINGLE(_xlfn.XLOOKUP($A39,$A$203:$A$399,BK$203:BK$399,"Não Existe"))*$BI39</f>
        <v/>
      </c>
      <c r="BY39" s="510">
        <f>_xlfn.SINGLE(_xlfn.XLOOKUP($A39,$A$203:$A$399,BL$203:BL$399,"Não Existe"))*$BI39</f>
        <v/>
      </c>
      <c r="BZ39" s="510">
        <f>_xlfn.SINGLE(_xlfn.XLOOKUP($A39,$A$203:$A$399,BM$203:BM$399,"Não Existe"))*$BI39</f>
        <v/>
      </c>
      <c r="CA39" s="510">
        <f>_xlfn.SINGLE(_xlfn.XLOOKUP($A39,$A$203:$A$399,BN$203:BN$399,"Não Existe"))*$BI39</f>
        <v/>
      </c>
      <c r="CB39" s="510">
        <f>_xlfn.SINGLE(_xlfn.XLOOKUP($A39,$A$203:$A$399,BO$203:BO$399,"Não Existe"))*$BI39</f>
        <v/>
      </c>
      <c r="CC39" s="510">
        <f>_xlfn.SINGLE(_xlfn.XLOOKUP($A39,$A$203:$A$399,BP$203:BP$399,"Não Existe"))*$BI39</f>
        <v/>
      </c>
      <c r="CD39" s="510">
        <f>_xlfn.SINGLE(_xlfn.XLOOKUP($A39,$A$203:$A$399,BQ$203:BQ$399,"Não Existe"))*$BI39</f>
        <v/>
      </c>
      <c r="CE39" s="510">
        <f>_xlfn.SINGLE(_xlfn.XLOOKUP($A39,$A$203:$A$399,BR$203:BR$399,"Não Existe"))*$BI39</f>
        <v/>
      </c>
      <c r="CF39" s="510">
        <f>_xlfn.SINGLE(_xlfn.XLOOKUP($A39,$A$203:$A$399,BS$203:BS$399,"Não Existe"))*$BI39</f>
        <v/>
      </c>
      <c r="CG39" s="510">
        <f>_xlfn.SINGLE(_xlfn.XLOOKUP($A39,$A$203:$A$399,BT$203:BT$399,"Não Existe"))*$BI39</f>
        <v/>
      </c>
      <c r="CH39" s="510">
        <f>_xlfn.SINGLE(_xlfn.XLOOKUP($A39,$A$203:$A$399,BU$203:BU$399,"Não Existe"))*$BI39</f>
        <v/>
      </c>
    </row>
    <row r="40" outlineLevel="1">
      <c r="A40" s="220" t="inlineStr">
        <is>
          <t>31.02</t>
        </is>
      </c>
      <c r="B40" s="233" t="inlineStr">
        <is>
          <t>Produtos de higiene</t>
        </is>
      </c>
      <c r="C40" s="86" t="inlineStr">
        <is>
          <t>Analítica</t>
        </is>
      </c>
      <c r="D40" s="86" t="inlineStr">
        <is>
          <t>Saída</t>
        </is>
      </c>
      <c r="E40" s="86">
        <f>VLOOKUP($A40,PL.C!$B:$F,5,0)</f>
        <v/>
      </c>
      <c r="F40" s="86" t="inlineStr">
        <is>
          <t>sim</t>
        </is>
      </c>
      <c r="G40" s="86" t="inlineStr">
        <is>
          <t>Budget</t>
        </is>
      </c>
      <c r="I40" s="511" t="n">
        <v>0</v>
      </c>
      <c r="J40" s="511" t="n">
        <v>0</v>
      </c>
      <c r="K40" s="511" t="n">
        <v>0</v>
      </c>
      <c r="L40" s="511" t="n">
        <v>-416</v>
      </c>
      <c r="M40" s="511" t="n">
        <v>-544</v>
      </c>
      <c r="N40" s="511" t="n">
        <v>0</v>
      </c>
      <c r="O40" s="511" t="n">
        <v>-732</v>
      </c>
      <c r="P40" s="511" t="n">
        <v>-454</v>
      </c>
      <c r="Q40" s="511" t="n">
        <v>-1188</v>
      </c>
      <c r="R40" s="511" t="n">
        <v>-710</v>
      </c>
      <c r="S40" s="511" t="n">
        <v>-454</v>
      </c>
      <c r="T40" s="512" t="n">
        <v>0</v>
      </c>
      <c r="V40" s="511" t="n">
        <v>0</v>
      </c>
      <c r="W40" s="511" t="n">
        <v>-1185</v>
      </c>
      <c r="X40" s="511" t="n">
        <v>0</v>
      </c>
      <c r="Y40" s="511" t="n">
        <v>-298</v>
      </c>
      <c r="Z40" s="511" t="n">
        <v>-770</v>
      </c>
      <c r="AA40" s="511" t="n">
        <v>-84</v>
      </c>
      <c r="AB40" s="511" t="n">
        <v>-730</v>
      </c>
      <c r="AC40" s="511" t="n">
        <v>-1007</v>
      </c>
      <c r="AD40" s="511" t="n">
        <v>-264</v>
      </c>
      <c r="AE40" s="511" t="n">
        <v>0</v>
      </c>
      <c r="AF40" s="511" t="n">
        <v>-522</v>
      </c>
      <c r="AG40" s="512" t="n">
        <v>0</v>
      </c>
      <c r="AI40" s="511" t="n">
        <v>-1231</v>
      </c>
      <c r="AJ40" s="511" t="n">
        <v>0</v>
      </c>
      <c r="AK40" s="511" t="n">
        <v>-953</v>
      </c>
      <c r="AL40" s="511" t="n">
        <v>0</v>
      </c>
      <c r="AM40" s="511" t="n">
        <v>-1321</v>
      </c>
      <c r="AN40" s="511" t="n">
        <v>0</v>
      </c>
      <c r="AO40" s="511" t="n">
        <v>-915</v>
      </c>
      <c r="AP40" s="511" t="n">
        <v>-682</v>
      </c>
      <c r="AQ40" s="511" t="n">
        <v>-1121</v>
      </c>
      <c r="AR40" s="511" t="n">
        <v>-405</v>
      </c>
      <c r="AS40" s="511" t="n">
        <v>-198</v>
      </c>
      <c r="AT40" s="511" t="n">
        <v>-615</v>
      </c>
      <c r="AV40" s="513" t="n">
        <v>-1295.012</v>
      </c>
      <c r="AW40" s="513" t="n">
        <v>0</v>
      </c>
      <c r="AX40" s="513" t="n">
        <v>-1002.556</v>
      </c>
      <c r="AY40" s="513" t="n">
        <v>0</v>
      </c>
      <c r="AZ40" s="513" t="n">
        <v>-1389.692</v>
      </c>
      <c r="BA40" s="513" t="n">
        <v>0</v>
      </c>
      <c r="BB40" s="513" t="n">
        <v>-962.58</v>
      </c>
      <c r="BC40" s="513" t="n">
        <v>-717.4640000000001</v>
      </c>
      <c r="BD40" s="513" t="n">
        <v>-1179.292</v>
      </c>
      <c r="BE40" s="513" t="n">
        <v>-426.06</v>
      </c>
      <c r="BF40" s="513" t="n">
        <v>-208.296</v>
      </c>
      <c r="BG40" s="513" t="n">
        <v>-646.98</v>
      </c>
      <c r="BI40" s="298" t="n">
        <v>1.05</v>
      </c>
      <c r="BJ40" s="514" t="n">
        <v>-918.75</v>
      </c>
      <c r="BK40" s="514" t="n">
        <v>-1194.9</v>
      </c>
      <c r="BL40" s="514" t="n">
        <v>-1348.2</v>
      </c>
      <c r="BM40" s="514" t="n">
        <v>-1264.2</v>
      </c>
      <c r="BN40" s="514" t="n">
        <v>-173.25</v>
      </c>
      <c r="BO40" s="514" t="n">
        <v>-1677.9</v>
      </c>
      <c r="BP40" s="514" t="n">
        <v>0</v>
      </c>
      <c r="BQ40" s="514" t="n">
        <v>-2229.15</v>
      </c>
      <c r="BR40" s="514" t="n">
        <v>-1005.9</v>
      </c>
      <c r="BS40" s="514" t="n">
        <v>0</v>
      </c>
      <c r="BT40" s="514" t="n">
        <v>0</v>
      </c>
      <c r="BU40" s="514" t="n">
        <v>-1215.9</v>
      </c>
      <c r="BW40" s="515">
        <f>_xlfn.SINGLE(_xlfn.XLOOKUP($A40,$A$203:$A$399,BJ$203:BJ$399,"Não Existe"))*$BI40</f>
        <v/>
      </c>
      <c r="BX40" s="515">
        <f>_xlfn.SINGLE(_xlfn.XLOOKUP($A40,$A$203:$A$399,BK$203:BK$399,"Não Existe"))*$BI40</f>
        <v/>
      </c>
      <c r="BY40" s="515">
        <f>_xlfn.SINGLE(_xlfn.XLOOKUP($A40,$A$203:$A$399,BL$203:BL$399,"Não Existe"))*$BI40</f>
        <v/>
      </c>
      <c r="BZ40" s="515">
        <f>_xlfn.SINGLE(_xlfn.XLOOKUP($A40,$A$203:$A$399,BM$203:BM$399,"Não Existe"))*$BI40</f>
        <v/>
      </c>
      <c r="CA40" s="515">
        <f>_xlfn.SINGLE(_xlfn.XLOOKUP($A40,$A$203:$A$399,BN$203:BN$399,"Não Existe"))*$BI40</f>
        <v/>
      </c>
      <c r="CB40" s="515">
        <f>_xlfn.SINGLE(_xlfn.XLOOKUP($A40,$A$203:$A$399,BO$203:BO$399,"Não Existe"))*$BI40</f>
        <v/>
      </c>
      <c r="CC40" s="515">
        <f>_xlfn.SINGLE(_xlfn.XLOOKUP($A40,$A$203:$A$399,BP$203:BP$399,"Não Existe"))*$BI40</f>
        <v/>
      </c>
      <c r="CD40" s="515">
        <f>_xlfn.SINGLE(_xlfn.XLOOKUP($A40,$A$203:$A$399,BQ$203:BQ$399,"Não Existe"))*$BI40</f>
        <v/>
      </c>
      <c r="CE40" s="515">
        <f>_xlfn.SINGLE(_xlfn.XLOOKUP($A40,$A$203:$A$399,BR$203:BR$399,"Não Existe"))*$BI40</f>
        <v/>
      </c>
      <c r="CF40" s="515">
        <f>_xlfn.SINGLE(_xlfn.XLOOKUP($A40,$A$203:$A$399,BS$203:BS$399,"Não Existe"))*$BI40</f>
        <v/>
      </c>
      <c r="CG40" s="515">
        <f>_xlfn.SINGLE(_xlfn.XLOOKUP($A40,$A$203:$A$399,BT$203:BT$399,"Não Existe"))*$BI40</f>
        <v/>
      </c>
      <c r="CH40" s="515">
        <f>_xlfn.SINGLE(_xlfn.XLOOKUP($A40,$A$203:$A$399,BU$203:BU$399,"Não Existe"))*$BI40</f>
        <v/>
      </c>
    </row>
    <row r="41" outlineLevel="1">
      <c r="A41" s="257" t="inlineStr">
        <is>
          <t>31.04</t>
        </is>
      </c>
      <c r="B41" s="212" t="inlineStr">
        <is>
          <t>Equipamentos de Proteção Individual</t>
        </is>
      </c>
      <c r="C41" s="213" t="inlineStr">
        <is>
          <t>Analítica</t>
        </is>
      </c>
      <c r="D41" s="213" t="inlineStr">
        <is>
          <t>Saída</t>
        </is>
      </c>
      <c r="E41" s="213">
        <f>VLOOKUP($A41,PL.C!$B:$F,5,0)</f>
        <v/>
      </c>
      <c r="F41" s="213" t="inlineStr">
        <is>
          <t>sim</t>
        </is>
      </c>
      <c r="G41" s="213" t="inlineStr">
        <is>
          <t>Budget</t>
        </is>
      </c>
      <c r="I41" s="506" t="n">
        <v>0</v>
      </c>
      <c r="J41" s="506" t="n">
        <v>0</v>
      </c>
      <c r="K41" s="506" t="n">
        <v>0</v>
      </c>
      <c r="L41" s="506" t="n">
        <v>-1207</v>
      </c>
      <c r="M41" s="506" t="n">
        <v>-1005</v>
      </c>
      <c r="N41" s="506" t="n">
        <v>-213</v>
      </c>
      <c r="O41" s="506" t="n">
        <v>-865</v>
      </c>
      <c r="P41" s="506" t="n">
        <v>-1741</v>
      </c>
      <c r="Q41" s="506" t="n">
        <v>-612</v>
      </c>
      <c r="R41" s="506" t="n">
        <v>-732</v>
      </c>
      <c r="S41" s="506" t="n">
        <v>-40</v>
      </c>
      <c r="T41" s="507" t="n">
        <v>-586</v>
      </c>
      <c r="V41" s="506" t="n">
        <v>-1256</v>
      </c>
      <c r="W41" s="506" t="n">
        <v>-670</v>
      </c>
      <c r="X41" s="506" t="n">
        <v>-870</v>
      </c>
      <c r="Y41" s="506" t="n">
        <v>-985</v>
      </c>
      <c r="Z41" s="506" t="n">
        <v>-45</v>
      </c>
      <c r="AA41" s="506" t="n">
        <v>-340</v>
      </c>
      <c r="AB41" s="506" t="n">
        <v>-48</v>
      </c>
      <c r="AC41" s="506" t="n">
        <v>-1176</v>
      </c>
      <c r="AD41" s="506" t="n">
        <v>-2772</v>
      </c>
      <c r="AE41" s="506" t="n">
        <v>0</v>
      </c>
      <c r="AF41" s="506" t="n">
        <v>-118</v>
      </c>
      <c r="AG41" s="507" t="n">
        <v>-120</v>
      </c>
      <c r="AI41" s="506" t="n">
        <v>-243</v>
      </c>
      <c r="AJ41" s="506" t="n">
        <v>-2920</v>
      </c>
      <c r="AK41" s="506" t="n">
        <v>-180</v>
      </c>
      <c r="AL41" s="506" t="n">
        <v>-130</v>
      </c>
      <c r="AM41" s="506" t="n">
        <v>0</v>
      </c>
      <c r="AN41" s="506" t="n">
        <v>-440</v>
      </c>
      <c r="AO41" s="506" t="n">
        <v>-1160</v>
      </c>
      <c r="AP41" s="506" t="n">
        <v>-80</v>
      </c>
      <c r="AQ41" s="506" t="n">
        <v>-140</v>
      </c>
      <c r="AR41" s="506" t="n">
        <v>0</v>
      </c>
      <c r="AS41" s="506" t="n">
        <v>-110</v>
      </c>
      <c r="AT41" s="506" t="n">
        <v>-618</v>
      </c>
      <c r="AV41" s="508" t="n">
        <v>-255.636</v>
      </c>
      <c r="AW41" s="508" t="n">
        <v>-3071.84</v>
      </c>
      <c r="AX41" s="508" t="n">
        <v>-189.36</v>
      </c>
      <c r="AY41" s="508" t="n">
        <v>-136.76</v>
      </c>
      <c r="AZ41" s="508" t="n">
        <v>0</v>
      </c>
      <c r="BA41" s="508" t="n">
        <v>-462.88</v>
      </c>
      <c r="BB41" s="508" t="n">
        <v>-1220.32</v>
      </c>
      <c r="BC41" s="508" t="n">
        <v>-84.16</v>
      </c>
      <c r="BD41" s="508" t="n">
        <v>-147.28</v>
      </c>
      <c r="BE41" s="508" t="n">
        <v>0</v>
      </c>
      <c r="BF41" s="508" t="n">
        <v>-115.72</v>
      </c>
      <c r="BG41" s="508" t="n">
        <v>-650.1360000000001</v>
      </c>
      <c r="BI41" s="298" t="n">
        <v>1.05</v>
      </c>
      <c r="BJ41" s="509" t="n">
        <v>-1401.75</v>
      </c>
      <c r="BK41" s="509" t="n">
        <v>-58.8</v>
      </c>
      <c r="BL41" s="509" t="n">
        <v>-428.4</v>
      </c>
      <c r="BM41" s="509" t="n">
        <v>-89.25</v>
      </c>
      <c r="BN41" s="509" t="n">
        <v>-445.2</v>
      </c>
      <c r="BO41" s="509" t="n">
        <v>-283.5</v>
      </c>
      <c r="BP41" s="509" t="n">
        <v>-178.5</v>
      </c>
      <c r="BQ41" s="509" t="n">
        <v>-320.25</v>
      </c>
      <c r="BR41" s="509" t="n">
        <v>-1671.6</v>
      </c>
      <c r="BS41" s="509" t="n">
        <v>-119.7</v>
      </c>
      <c r="BT41" s="509" t="n">
        <v>-231</v>
      </c>
      <c r="BU41" s="509" t="n">
        <v>-330.75</v>
      </c>
      <c r="BW41" s="510">
        <f>_xlfn.SINGLE(_xlfn.XLOOKUP($A41,$A$203:$A$399,BJ$203:BJ$399,"Não Existe"))*$BI41</f>
        <v/>
      </c>
      <c r="BX41" s="510">
        <f>_xlfn.SINGLE(_xlfn.XLOOKUP($A41,$A$203:$A$399,BK$203:BK$399,"Não Existe"))*$BI41</f>
        <v/>
      </c>
      <c r="BY41" s="510">
        <f>_xlfn.SINGLE(_xlfn.XLOOKUP($A41,$A$203:$A$399,BL$203:BL$399,"Não Existe"))*$BI41</f>
        <v/>
      </c>
      <c r="BZ41" s="510">
        <f>_xlfn.SINGLE(_xlfn.XLOOKUP($A41,$A$203:$A$399,BM$203:BM$399,"Não Existe"))*$BI41</f>
        <v/>
      </c>
      <c r="CA41" s="510">
        <f>_xlfn.SINGLE(_xlfn.XLOOKUP($A41,$A$203:$A$399,BN$203:BN$399,"Não Existe"))*$BI41</f>
        <v/>
      </c>
      <c r="CB41" s="510">
        <f>_xlfn.SINGLE(_xlfn.XLOOKUP($A41,$A$203:$A$399,BO$203:BO$399,"Não Existe"))*$BI41</f>
        <v/>
      </c>
      <c r="CC41" s="510">
        <f>_xlfn.SINGLE(_xlfn.XLOOKUP($A41,$A$203:$A$399,BP$203:BP$399,"Não Existe"))*$BI41</f>
        <v/>
      </c>
      <c r="CD41" s="510">
        <f>_xlfn.SINGLE(_xlfn.XLOOKUP($A41,$A$203:$A$399,BQ$203:BQ$399,"Não Existe"))*$BI41</f>
        <v/>
      </c>
      <c r="CE41" s="510">
        <f>_xlfn.SINGLE(_xlfn.XLOOKUP($A41,$A$203:$A$399,BR$203:BR$399,"Não Existe"))*$BI41</f>
        <v/>
      </c>
      <c r="CF41" s="510">
        <f>_xlfn.SINGLE(_xlfn.XLOOKUP($A41,$A$203:$A$399,BS$203:BS$399,"Não Existe"))*$BI41</f>
        <v/>
      </c>
      <c r="CG41" s="510">
        <f>_xlfn.SINGLE(_xlfn.XLOOKUP($A41,$A$203:$A$399,BT$203:BT$399,"Não Existe"))*$BI41</f>
        <v/>
      </c>
      <c r="CH41" s="510">
        <f>_xlfn.SINGLE(_xlfn.XLOOKUP($A41,$A$203:$A$399,BU$203:BU$399,"Não Existe"))*$BI41</f>
        <v/>
      </c>
    </row>
    <row r="42" outlineLevel="1">
      <c r="A42" s="220" t="inlineStr">
        <is>
          <t>31.05</t>
        </is>
      </c>
      <c r="B42" s="233" t="inlineStr">
        <is>
          <t>Uniformes</t>
        </is>
      </c>
      <c r="C42" s="86" t="inlineStr">
        <is>
          <t>Analítica</t>
        </is>
      </c>
      <c r="D42" s="86" t="inlineStr">
        <is>
          <t>Saída</t>
        </is>
      </c>
      <c r="E42" s="86">
        <f>VLOOKUP($A42,PL.C!$B:$F,5,0)</f>
        <v/>
      </c>
      <c r="F42" s="86" t="inlineStr">
        <is>
          <t>sim</t>
        </is>
      </c>
      <c r="G42" s="86" t="inlineStr">
        <is>
          <t>Budget</t>
        </is>
      </c>
      <c r="I42" s="511" t="n">
        <v>0</v>
      </c>
      <c r="J42" s="511" t="n">
        <v>0</v>
      </c>
      <c r="K42" s="511" t="n">
        <v>0</v>
      </c>
      <c r="L42" s="511" t="n">
        <v>-170</v>
      </c>
      <c r="M42" s="511" t="n">
        <v>0</v>
      </c>
      <c r="N42" s="511" t="n">
        <v>0</v>
      </c>
      <c r="O42" s="511" t="n">
        <v>-3910</v>
      </c>
      <c r="P42" s="511" t="n">
        <v>-109</v>
      </c>
      <c r="Q42" s="511" t="n">
        <v>0</v>
      </c>
      <c r="R42" s="511" t="n">
        <v>-60</v>
      </c>
      <c r="S42" s="511" t="n">
        <v>-1762</v>
      </c>
      <c r="T42" s="512" t="n">
        <v>-533</v>
      </c>
      <c r="V42" s="511" t="n">
        <v>0</v>
      </c>
      <c r="W42" s="511" t="n">
        <v>0</v>
      </c>
      <c r="X42" s="511" t="n">
        <v>-820</v>
      </c>
      <c r="Y42" s="511" t="n">
        <v>0</v>
      </c>
      <c r="Z42" s="511" t="n">
        <v>0</v>
      </c>
      <c r="AA42" s="511" t="n">
        <v>0</v>
      </c>
      <c r="AB42" s="511" t="n">
        <v>-413</v>
      </c>
      <c r="AC42" s="511" t="n">
        <v>0</v>
      </c>
      <c r="AD42" s="511" t="n">
        <v>-575</v>
      </c>
      <c r="AE42" s="511" t="n">
        <v>0</v>
      </c>
      <c r="AF42" s="511" t="n">
        <v>0</v>
      </c>
      <c r="AG42" s="512" t="n">
        <v>0</v>
      </c>
      <c r="AI42" s="511" t="n">
        <v>0</v>
      </c>
      <c r="AJ42" s="511" t="n">
        <v>0</v>
      </c>
      <c r="AK42" s="511" t="n">
        <v>0</v>
      </c>
      <c r="AL42" s="511" t="n">
        <v>0</v>
      </c>
      <c r="AM42" s="511" t="n">
        <v>0</v>
      </c>
      <c r="AN42" s="511" t="n">
        <v>-250</v>
      </c>
      <c r="AO42" s="511" t="n">
        <v>0</v>
      </c>
      <c r="AP42" s="511" t="n">
        <v>0</v>
      </c>
      <c r="AQ42" s="511" t="n">
        <v>0</v>
      </c>
      <c r="AR42" s="511" t="n">
        <v>0</v>
      </c>
      <c r="AS42" s="511" t="n">
        <v>0</v>
      </c>
      <c r="AT42" s="511" t="n">
        <v>-111</v>
      </c>
      <c r="AV42" s="513" t="n">
        <v>0</v>
      </c>
      <c r="AW42" s="513" t="n">
        <v>0</v>
      </c>
      <c r="AX42" s="513" t="n">
        <v>0</v>
      </c>
      <c r="AY42" s="513" t="n">
        <v>0</v>
      </c>
      <c r="AZ42" s="513" t="n">
        <v>0</v>
      </c>
      <c r="BA42" s="513" t="n">
        <v>-263</v>
      </c>
      <c r="BB42" s="513" t="n">
        <v>0</v>
      </c>
      <c r="BC42" s="513" t="n">
        <v>0</v>
      </c>
      <c r="BD42" s="513" t="n">
        <v>0</v>
      </c>
      <c r="BE42" s="513" t="n">
        <v>0</v>
      </c>
      <c r="BF42" s="513" t="n">
        <v>0</v>
      </c>
      <c r="BG42" s="513" t="n">
        <v>-116.772</v>
      </c>
      <c r="BI42" s="298" t="n">
        <v>1.05</v>
      </c>
      <c r="BJ42" s="514" t="n">
        <v>-2239.65</v>
      </c>
      <c r="BK42" s="514" t="n">
        <v>-8778</v>
      </c>
      <c r="BL42" s="514" t="n">
        <v>0</v>
      </c>
      <c r="BM42" s="514" t="n">
        <v>0</v>
      </c>
      <c r="BN42" s="514" t="n">
        <v>0</v>
      </c>
      <c r="BO42" s="514" t="n">
        <v>-2649.15</v>
      </c>
      <c r="BP42" s="514" t="n">
        <v>-6703.200000000001</v>
      </c>
      <c r="BQ42" s="514" t="n">
        <v>-596.4</v>
      </c>
      <c r="BR42" s="514" t="n">
        <v>0</v>
      </c>
      <c r="BS42" s="514" t="n">
        <v>0</v>
      </c>
      <c r="BT42" s="514" t="n">
        <v>-808.5</v>
      </c>
      <c r="BU42" s="514" t="n">
        <v>0</v>
      </c>
      <c r="BW42" s="515">
        <f>_xlfn.SINGLE(_xlfn.XLOOKUP($A42,$A$203:$A$399,BJ$203:BJ$399,"Não Existe"))*$BI42</f>
        <v/>
      </c>
      <c r="BX42" s="515">
        <f>_xlfn.SINGLE(_xlfn.XLOOKUP($A42,$A$203:$A$399,BK$203:BK$399,"Não Existe"))*$BI42</f>
        <v/>
      </c>
      <c r="BY42" s="515">
        <f>_xlfn.SINGLE(_xlfn.XLOOKUP($A42,$A$203:$A$399,BL$203:BL$399,"Não Existe"))*$BI42</f>
        <v/>
      </c>
      <c r="BZ42" s="515">
        <f>_xlfn.SINGLE(_xlfn.XLOOKUP($A42,$A$203:$A$399,BM$203:BM$399,"Não Existe"))*$BI42</f>
        <v/>
      </c>
      <c r="CA42" s="515">
        <f>_xlfn.SINGLE(_xlfn.XLOOKUP($A42,$A$203:$A$399,BN$203:BN$399,"Não Existe"))*$BI42</f>
        <v/>
      </c>
      <c r="CB42" s="515">
        <f>_xlfn.SINGLE(_xlfn.XLOOKUP($A42,$A$203:$A$399,BO$203:BO$399,"Não Existe"))*$BI42</f>
        <v/>
      </c>
      <c r="CC42" s="515">
        <f>_xlfn.SINGLE(_xlfn.XLOOKUP($A42,$A$203:$A$399,BP$203:BP$399,"Não Existe"))*$BI42</f>
        <v/>
      </c>
      <c r="CD42" s="515">
        <f>_xlfn.SINGLE(_xlfn.XLOOKUP($A42,$A$203:$A$399,BQ$203:BQ$399,"Não Existe"))*$BI42</f>
        <v/>
      </c>
      <c r="CE42" s="515">
        <f>_xlfn.SINGLE(_xlfn.XLOOKUP($A42,$A$203:$A$399,BR$203:BR$399,"Não Existe"))*$BI42</f>
        <v/>
      </c>
      <c r="CF42" s="515">
        <f>_xlfn.SINGLE(_xlfn.XLOOKUP($A42,$A$203:$A$399,BS$203:BS$399,"Não Existe"))*$BI42</f>
        <v/>
      </c>
      <c r="CG42" s="515">
        <f>_xlfn.SINGLE(_xlfn.XLOOKUP($A42,$A$203:$A$399,BT$203:BT$399,"Não Existe"))*$BI42</f>
        <v/>
      </c>
      <c r="CH42" s="515">
        <f>_xlfn.SINGLE(_xlfn.XLOOKUP($A42,$A$203:$A$399,BU$203:BU$399,"Não Existe"))*$BI42</f>
        <v/>
      </c>
    </row>
    <row r="43" outlineLevel="1">
      <c r="A43" s="257" t="inlineStr">
        <is>
          <t>31.06</t>
        </is>
      </c>
      <c r="B43" s="212" t="inlineStr">
        <is>
          <t>Materiais de Limpeza</t>
        </is>
      </c>
      <c r="C43" s="213" t="inlineStr">
        <is>
          <t>Analítica</t>
        </is>
      </c>
      <c r="D43" s="213" t="inlineStr">
        <is>
          <t>Saída</t>
        </is>
      </c>
      <c r="E43" s="213">
        <f>VLOOKUP($A43,PL.C!$B:$F,5,0)</f>
        <v/>
      </c>
      <c r="F43" s="213" t="inlineStr">
        <is>
          <t>sim</t>
        </is>
      </c>
      <c r="G43" s="213" t="inlineStr">
        <is>
          <t>Budget</t>
        </is>
      </c>
      <c r="I43" s="506" t="n">
        <v>0</v>
      </c>
      <c r="J43" s="506" t="n">
        <v>0</v>
      </c>
      <c r="K43" s="506" t="n">
        <v>0</v>
      </c>
      <c r="L43" s="506" t="n">
        <v>-1455</v>
      </c>
      <c r="M43" s="506" t="n">
        <v>-602</v>
      </c>
      <c r="N43" s="506" t="n">
        <v>-495</v>
      </c>
      <c r="O43" s="506" t="n">
        <v>-744</v>
      </c>
      <c r="P43" s="506" t="n">
        <v>-1199</v>
      </c>
      <c r="Q43" s="506" t="n">
        <v>-1975</v>
      </c>
      <c r="R43" s="506" t="n">
        <v>-835</v>
      </c>
      <c r="S43" s="506" t="n">
        <v>-875</v>
      </c>
      <c r="T43" s="507" t="n">
        <v>-808</v>
      </c>
      <c r="V43" s="506" t="n">
        <v>-1516</v>
      </c>
      <c r="W43" s="506" t="n">
        <v>-1092</v>
      </c>
      <c r="X43" s="506" t="n">
        <v>-171</v>
      </c>
      <c r="Y43" s="506" t="n">
        <v>-371</v>
      </c>
      <c r="Z43" s="506" t="n">
        <v>-505</v>
      </c>
      <c r="AA43" s="506" t="n">
        <v>-1127</v>
      </c>
      <c r="AB43" s="506" t="n">
        <v>-536</v>
      </c>
      <c r="AC43" s="506" t="n">
        <v>-2295</v>
      </c>
      <c r="AD43" s="506" t="n">
        <v>-1893</v>
      </c>
      <c r="AE43" s="506" t="n">
        <v>-502</v>
      </c>
      <c r="AF43" s="506" t="n">
        <v>0</v>
      </c>
      <c r="AG43" s="507" t="n">
        <v>-482</v>
      </c>
      <c r="AI43" s="506" t="n">
        <v>-242</v>
      </c>
      <c r="AJ43" s="506" t="n">
        <v>-793</v>
      </c>
      <c r="AK43" s="506" t="n">
        <v>-2335</v>
      </c>
      <c r="AL43" s="506" t="n">
        <v>-293</v>
      </c>
      <c r="AM43" s="506" t="n">
        <v>-1733</v>
      </c>
      <c r="AN43" s="506" t="n">
        <v>-575</v>
      </c>
      <c r="AO43" s="506" t="n">
        <v>-2037</v>
      </c>
      <c r="AP43" s="506" t="n">
        <v>-952</v>
      </c>
      <c r="AQ43" s="506" t="n">
        <v>-214</v>
      </c>
      <c r="AR43" s="506" t="n">
        <v>-499</v>
      </c>
      <c r="AS43" s="506" t="n">
        <v>-330</v>
      </c>
      <c r="AT43" s="506" t="n">
        <v>-1762</v>
      </c>
      <c r="AV43" s="508" t="n">
        <v>-254.584</v>
      </c>
      <c r="AW43" s="508" t="n">
        <v>-834.236</v>
      </c>
      <c r="AX43" s="508" t="n">
        <v>-2456.42</v>
      </c>
      <c r="AY43" s="508" t="n">
        <v>-308.236</v>
      </c>
      <c r="AZ43" s="508" t="n">
        <v>-1823.116</v>
      </c>
      <c r="BA43" s="508" t="n">
        <v>-604.9</v>
      </c>
      <c r="BB43" s="508" t="n">
        <v>-2142.924</v>
      </c>
      <c r="BC43" s="508" t="n">
        <v>-1001.504</v>
      </c>
      <c r="BD43" s="508" t="n">
        <v>-225.128</v>
      </c>
      <c r="BE43" s="508" t="n">
        <v>-524.948</v>
      </c>
      <c r="BF43" s="508" t="n">
        <v>-347.16</v>
      </c>
      <c r="BG43" s="508" t="n">
        <v>-1853.624</v>
      </c>
      <c r="BI43" s="298" t="n">
        <v>1.05</v>
      </c>
      <c r="BJ43" s="509" t="n">
        <v>-3167.85</v>
      </c>
      <c r="BK43" s="509" t="n">
        <v>-1875.3</v>
      </c>
      <c r="BL43" s="509" t="n">
        <v>-1449</v>
      </c>
      <c r="BM43" s="509" t="n">
        <v>-3666.6</v>
      </c>
      <c r="BN43" s="509" t="n">
        <v>-1745.1</v>
      </c>
      <c r="BO43" s="509" t="n">
        <v>-99.75</v>
      </c>
      <c r="BP43" s="509" t="n">
        <v>-1347.15</v>
      </c>
      <c r="BQ43" s="509" t="n">
        <v>-3353.7</v>
      </c>
      <c r="BR43" s="509" t="n">
        <v>0</v>
      </c>
      <c r="BS43" s="509" t="n">
        <v>-2600.85</v>
      </c>
      <c r="BT43" s="509" t="n">
        <v>-925.0500000000001</v>
      </c>
      <c r="BU43" s="509" t="n">
        <v>-2445.45</v>
      </c>
      <c r="BW43" s="510">
        <f>_xlfn.SINGLE(_xlfn.XLOOKUP($A43,$A$203:$A$399,BJ$203:BJ$399,"Não Existe"))*$BI43</f>
        <v/>
      </c>
      <c r="BX43" s="510">
        <f>_xlfn.SINGLE(_xlfn.XLOOKUP($A43,$A$203:$A$399,BK$203:BK$399,"Não Existe"))*$BI43</f>
        <v/>
      </c>
      <c r="BY43" s="510">
        <f>_xlfn.SINGLE(_xlfn.XLOOKUP($A43,$A$203:$A$399,BL$203:BL$399,"Não Existe"))*$BI43</f>
        <v/>
      </c>
      <c r="BZ43" s="510">
        <f>_xlfn.SINGLE(_xlfn.XLOOKUP($A43,$A$203:$A$399,BM$203:BM$399,"Não Existe"))*$BI43</f>
        <v/>
      </c>
      <c r="CA43" s="510">
        <f>_xlfn.SINGLE(_xlfn.XLOOKUP($A43,$A$203:$A$399,BN$203:BN$399,"Não Existe"))*$BI43</f>
        <v/>
      </c>
      <c r="CB43" s="510">
        <f>_xlfn.SINGLE(_xlfn.XLOOKUP($A43,$A$203:$A$399,BO$203:BO$399,"Não Existe"))*$BI43</f>
        <v/>
      </c>
      <c r="CC43" s="510">
        <f>_xlfn.SINGLE(_xlfn.XLOOKUP($A43,$A$203:$A$399,BP$203:BP$399,"Não Existe"))*$BI43</f>
        <v/>
      </c>
      <c r="CD43" s="510">
        <f>_xlfn.SINGLE(_xlfn.XLOOKUP($A43,$A$203:$A$399,BQ$203:BQ$399,"Não Existe"))*$BI43</f>
        <v/>
      </c>
      <c r="CE43" s="510">
        <f>_xlfn.SINGLE(_xlfn.XLOOKUP($A43,$A$203:$A$399,BR$203:BR$399,"Não Existe"))*$BI43</f>
        <v/>
      </c>
      <c r="CF43" s="510">
        <f>_xlfn.SINGLE(_xlfn.XLOOKUP($A43,$A$203:$A$399,BS$203:BS$399,"Não Existe"))*$BI43</f>
        <v/>
      </c>
      <c r="CG43" s="510">
        <f>_xlfn.SINGLE(_xlfn.XLOOKUP($A43,$A$203:$A$399,BT$203:BT$399,"Não Existe"))*$BI43</f>
        <v/>
      </c>
      <c r="CH43" s="510">
        <f>_xlfn.SINGLE(_xlfn.XLOOKUP($A43,$A$203:$A$399,BU$203:BU$399,"Não Existe"))*$BI43</f>
        <v/>
      </c>
    </row>
    <row r="44" outlineLevel="1">
      <c r="A44" s="220" t="inlineStr">
        <is>
          <t>32.01</t>
        </is>
      </c>
      <c r="B44" s="233" t="inlineStr">
        <is>
          <t>Locação de Máquinas e Equipamentos</t>
        </is>
      </c>
      <c r="C44" s="86" t="inlineStr">
        <is>
          <t>Analítica</t>
        </is>
      </c>
      <c r="D44" s="86" t="inlineStr">
        <is>
          <t>Saída</t>
        </is>
      </c>
      <c r="E44" s="86">
        <f>VLOOKUP($A44,PL.C!$B:$F,5,0)</f>
        <v/>
      </c>
      <c r="F44" s="86" t="inlineStr">
        <is>
          <t>sim</t>
        </is>
      </c>
      <c r="G44" s="86" t="inlineStr">
        <is>
          <t>Budget</t>
        </is>
      </c>
      <c r="I44" s="511" t="n">
        <v>0</v>
      </c>
      <c r="J44" s="511" t="n">
        <v>0</v>
      </c>
      <c r="K44" s="511" t="n">
        <v>0</v>
      </c>
      <c r="L44" s="511" t="n">
        <v>-3300</v>
      </c>
      <c r="M44" s="511" t="n">
        <v>-3300</v>
      </c>
      <c r="N44" s="511" t="n">
        <v>-3300</v>
      </c>
      <c r="O44" s="511" t="n">
        <v>-3750</v>
      </c>
      <c r="P44" s="511" t="n">
        <v>-3300</v>
      </c>
      <c r="Q44" s="511" t="n">
        <v>-3300</v>
      </c>
      <c r="R44" s="511" t="n">
        <v>-3300</v>
      </c>
      <c r="S44" s="511" t="n">
        <v>-3300</v>
      </c>
      <c r="T44" s="512" t="n">
        <v>-3300</v>
      </c>
      <c r="V44" s="511" t="n">
        <v>-3300</v>
      </c>
      <c r="W44" s="511" t="n">
        <v>-3300</v>
      </c>
      <c r="X44" s="511" t="n">
        <v>-3300</v>
      </c>
      <c r="Y44" s="511" t="n">
        <v>-3300</v>
      </c>
      <c r="Z44" s="511" t="n">
        <v>0</v>
      </c>
      <c r="AA44" s="511" t="n">
        <v>-6600</v>
      </c>
      <c r="AB44" s="511" t="n">
        <v>-3300</v>
      </c>
      <c r="AC44" s="511" t="n">
        <v>-3300</v>
      </c>
      <c r="AD44" s="511" t="n">
        <v>-3300</v>
      </c>
      <c r="AE44" s="511" t="n">
        <v>-3300</v>
      </c>
      <c r="AF44" s="511" t="n">
        <v>-3300</v>
      </c>
      <c r="AG44" s="512" t="n">
        <v>-3300</v>
      </c>
      <c r="AI44" s="511" t="n">
        <v>-3300</v>
      </c>
      <c r="AJ44" s="511" t="n">
        <v>-3300</v>
      </c>
      <c r="AK44" s="511" t="n">
        <v>-3300</v>
      </c>
      <c r="AL44" s="511" t="n">
        <v>-3350</v>
      </c>
      <c r="AM44" s="511" t="n">
        <v>-3300</v>
      </c>
      <c r="AN44" s="511" t="n">
        <v>-3300</v>
      </c>
      <c r="AO44" s="511" t="n">
        <v>-3300</v>
      </c>
      <c r="AP44" s="511" t="n">
        <v>-3300</v>
      </c>
      <c r="AQ44" s="511" t="n">
        <v>-3300</v>
      </c>
      <c r="AR44" s="511" t="n">
        <v>-3300</v>
      </c>
      <c r="AS44" s="511" t="n">
        <v>-3300</v>
      </c>
      <c r="AT44" s="511" t="n">
        <v>-3300</v>
      </c>
      <c r="AV44" s="513" t="n">
        <v>-3471.6</v>
      </c>
      <c r="AW44" s="513" t="n">
        <v>-3471.6</v>
      </c>
      <c r="AX44" s="513" t="n">
        <v>-3471.6</v>
      </c>
      <c r="AY44" s="513" t="n">
        <v>-3524.2</v>
      </c>
      <c r="AZ44" s="513" t="n">
        <v>-3471.6</v>
      </c>
      <c r="BA44" s="513" t="n">
        <v>-3471.6</v>
      </c>
      <c r="BB44" s="513" t="n">
        <v>-3471.6</v>
      </c>
      <c r="BC44" s="513" t="n">
        <v>-3471.6</v>
      </c>
      <c r="BD44" s="513" t="n">
        <v>-3471.6</v>
      </c>
      <c r="BE44" s="513" t="n">
        <v>-3471.6</v>
      </c>
      <c r="BF44" s="513" t="n">
        <v>-3471.6</v>
      </c>
      <c r="BG44" s="513" t="n">
        <v>-3471.6</v>
      </c>
      <c r="BI44" s="298" t="n">
        <v>1.05</v>
      </c>
      <c r="BJ44" s="514" t="n">
        <v>-3465</v>
      </c>
      <c r="BK44" s="514" t="n">
        <v>-3638.25</v>
      </c>
      <c r="BL44" s="514" t="n">
        <v>-3638.25</v>
      </c>
      <c r="BM44" s="514" t="n">
        <v>-3638.25</v>
      </c>
      <c r="BN44" s="514" t="n">
        <v>-3638.25</v>
      </c>
      <c r="BO44" s="514" t="n">
        <v>-3638.25</v>
      </c>
      <c r="BP44" s="514" t="n">
        <v>-3638.25</v>
      </c>
      <c r="BQ44" s="514" t="n">
        <v>-3638.25</v>
      </c>
      <c r="BR44" s="514" t="n">
        <v>-3638.25</v>
      </c>
      <c r="BS44" s="514" t="n">
        <v>-3638.25</v>
      </c>
      <c r="BT44" s="514" t="n">
        <v>-3638.25</v>
      </c>
      <c r="BU44" s="514" t="n">
        <v>-3963.75</v>
      </c>
      <c r="BW44" s="515">
        <f>_xlfn.SINGLE(_xlfn.XLOOKUP($A44,$A$203:$A$399,BJ$203:BJ$399,"Não Existe"))*$BI44</f>
        <v/>
      </c>
      <c r="BX44" s="515">
        <f>_xlfn.SINGLE(_xlfn.XLOOKUP($A44,$A$203:$A$399,BK$203:BK$399,"Não Existe"))*$BI44</f>
        <v/>
      </c>
      <c r="BY44" s="515">
        <f>_xlfn.SINGLE(_xlfn.XLOOKUP($A44,$A$203:$A$399,BL$203:BL$399,"Não Existe"))*$BI44</f>
        <v/>
      </c>
      <c r="BZ44" s="515">
        <f>_xlfn.SINGLE(_xlfn.XLOOKUP($A44,$A$203:$A$399,BM$203:BM$399,"Não Existe"))*$BI44</f>
        <v/>
      </c>
      <c r="CA44" s="515">
        <f>_xlfn.SINGLE(_xlfn.XLOOKUP($A44,$A$203:$A$399,BN$203:BN$399,"Não Existe"))*$BI44</f>
        <v/>
      </c>
      <c r="CB44" s="515">
        <f>_xlfn.SINGLE(_xlfn.XLOOKUP($A44,$A$203:$A$399,BO$203:BO$399,"Não Existe"))*$BI44</f>
        <v/>
      </c>
      <c r="CC44" s="515">
        <f>_xlfn.SINGLE(_xlfn.XLOOKUP($A44,$A$203:$A$399,BP$203:BP$399,"Não Existe"))*$BI44</f>
        <v/>
      </c>
      <c r="CD44" s="515">
        <f>_xlfn.SINGLE(_xlfn.XLOOKUP($A44,$A$203:$A$399,BQ$203:BQ$399,"Não Existe"))*$BI44</f>
        <v/>
      </c>
      <c r="CE44" s="515">
        <f>_xlfn.SINGLE(_xlfn.XLOOKUP($A44,$A$203:$A$399,BR$203:BR$399,"Não Existe"))*$BI44</f>
        <v/>
      </c>
      <c r="CF44" s="515">
        <f>_xlfn.SINGLE(_xlfn.XLOOKUP($A44,$A$203:$A$399,BS$203:BS$399,"Não Existe"))*$BI44</f>
        <v/>
      </c>
      <c r="CG44" s="515">
        <f>_xlfn.SINGLE(_xlfn.XLOOKUP($A44,$A$203:$A$399,BT$203:BT$399,"Não Existe"))*$BI44</f>
        <v/>
      </c>
      <c r="CH44" s="515">
        <f>_xlfn.SINGLE(_xlfn.XLOOKUP($A44,$A$203:$A$399,BU$203:BU$399,"Não Existe"))*$BI44</f>
        <v/>
      </c>
    </row>
    <row r="45" outlineLevel="1" customFormat="1" s="364">
      <c r="A45" s="363" t="inlineStr">
        <is>
          <t>32.02</t>
        </is>
      </c>
      <c r="B45" s="361" t="inlineStr">
        <is>
          <t>Aluguel Industrial</t>
        </is>
      </c>
      <c r="G45" s="364" t="inlineStr">
        <is>
          <t>Budget</t>
        </is>
      </c>
      <c r="I45" s="511" t="n"/>
      <c r="J45" s="511" t="n"/>
      <c r="K45" s="511" t="n"/>
      <c r="L45" s="511" t="n"/>
      <c r="M45" s="511" t="n"/>
      <c r="N45" s="511" t="n"/>
      <c r="O45" s="511" t="n"/>
      <c r="P45" s="511" t="n"/>
      <c r="Q45" s="511" t="n"/>
      <c r="R45" s="511" t="n"/>
      <c r="S45" s="511" t="n"/>
      <c r="T45" s="512" t="n"/>
      <c r="U45" s="86" t="n"/>
      <c r="V45" s="511" t="n"/>
      <c r="W45" s="511" t="n"/>
      <c r="X45" s="511" t="n"/>
      <c r="Y45" s="511" t="n"/>
      <c r="Z45" s="511" t="n"/>
      <c r="AA45" s="511" t="n"/>
      <c r="AB45" s="511" t="n"/>
      <c r="AC45" s="511" t="n"/>
      <c r="AD45" s="511" t="n"/>
      <c r="AE45" s="511" t="n"/>
      <c r="AF45" s="511" t="n"/>
      <c r="AG45" s="512" t="n"/>
      <c r="AI45" s="511" t="n"/>
      <c r="AJ45" s="511" t="n"/>
      <c r="AK45" s="511" t="n"/>
      <c r="AL45" s="511" t="n"/>
      <c r="AM45" s="511" t="n"/>
      <c r="AN45" s="511" t="n"/>
      <c r="AO45" s="511" t="n"/>
      <c r="AP45" s="511" t="n"/>
      <c r="AQ45" s="511" t="n"/>
      <c r="AR45" s="511" t="n"/>
      <c r="AS45" s="511" t="n"/>
      <c r="AT45" s="511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I45" s="298" t="n">
        <v>1.05</v>
      </c>
      <c r="BJ45" s="516" t="n">
        <v>0</v>
      </c>
      <c r="BK45" s="516" t="n">
        <v>0</v>
      </c>
      <c r="BL45" s="516" t="n">
        <v>0</v>
      </c>
      <c r="BM45" s="516" t="n">
        <v>0</v>
      </c>
      <c r="BN45" s="516" t="n">
        <v>0</v>
      </c>
      <c r="BO45" s="516" t="n">
        <v>0</v>
      </c>
      <c r="BP45" s="516" t="n">
        <v>0</v>
      </c>
      <c r="BQ45" s="516" t="n">
        <v>0</v>
      </c>
      <c r="BR45" s="516" t="n">
        <v>0</v>
      </c>
      <c r="BS45" s="516" t="n">
        <v>-8648.85</v>
      </c>
      <c r="BT45" s="516" t="n">
        <v>-8150.1</v>
      </c>
      <c r="BU45" s="516" t="n">
        <v>-8432.550000000001</v>
      </c>
      <c r="BW45" s="515">
        <f>_xlfn.SINGLE(_xlfn.XLOOKUP($A45,$A$203:$A$399,BJ$203:BJ$399,"Não Existe"))*$BI45</f>
        <v/>
      </c>
      <c r="BX45" s="515">
        <f>_xlfn.SINGLE(_xlfn.XLOOKUP($A45,$A$203:$A$399,BK$203:BK$399,"Não Existe"))*$BI45</f>
        <v/>
      </c>
      <c r="BY45" s="515">
        <f>_xlfn.SINGLE(_xlfn.XLOOKUP($A45,$A$203:$A$399,BL$203:BL$399,"Não Existe"))*$BI45</f>
        <v/>
      </c>
      <c r="BZ45" s="515">
        <f>_xlfn.SINGLE(_xlfn.XLOOKUP($A45,$A$203:$A$399,BM$203:BM$399,"Não Existe"))*$BI45</f>
        <v/>
      </c>
      <c r="CA45" s="515">
        <f>_xlfn.SINGLE(_xlfn.XLOOKUP($A45,$A$203:$A$399,BN$203:BN$399,"Não Existe"))*$BI45</f>
        <v/>
      </c>
      <c r="CB45" s="515">
        <f>_xlfn.SINGLE(_xlfn.XLOOKUP($A45,$A$203:$A$399,BO$203:BO$399,"Não Existe"))*$BI45</f>
        <v/>
      </c>
      <c r="CC45" s="515">
        <f>_xlfn.SINGLE(_xlfn.XLOOKUP($A45,$A$203:$A$399,BP$203:BP$399,"Não Existe"))*$BI45</f>
        <v/>
      </c>
      <c r="CD45" s="515">
        <f>_xlfn.SINGLE(_xlfn.XLOOKUP($A45,$A$203:$A$399,BQ$203:BQ$399,"Não Existe"))*$BI45</f>
        <v/>
      </c>
      <c r="CE45" s="515">
        <f>_xlfn.SINGLE(_xlfn.XLOOKUP($A45,$A$203:$A$399,BR$203:BR$399,"Não Existe"))*$BI45</f>
        <v/>
      </c>
      <c r="CF45" s="515">
        <f>_xlfn.SINGLE(_xlfn.XLOOKUP($A45,$A$203:$A$399,BS$203:BS$399,"Não Existe"))*$BI45</f>
        <v/>
      </c>
      <c r="CG45" s="515">
        <f>_xlfn.SINGLE(_xlfn.XLOOKUP($A45,$A$203:$A$399,BT$203:BT$399,"Não Existe"))*$BI45</f>
        <v/>
      </c>
      <c r="CH45" s="515">
        <f>_xlfn.SINGLE(_xlfn.XLOOKUP($A45,$A$203:$A$399,BU$203:BU$399,"Não Existe"))*$BI45</f>
        <v/>
      </c>
    </row>
    <row r="46" outlineLevel="1" customFormat="1" s="213">
      <c r="A46" s="257" t="inlineStr">
        <is>
          <t>33.01</t>
        </is>
      </c>
      <c r="B46" s="212" t="inlineStr">
        <is>
          <t>Energia</t>
        </is>
      </c>
      <c r="C46" s="213" t="inlineStr">
        <is>
          <t>Analítica</t>
        </is>
      </c>
      <c r="D46" s="213" t="inlineStr">
        <is>
          <t>Saída</t>
        </is>
      </c>
      <c r="E46" s="213">
        <f>VLOOKUP($A46,PL.C!$B:$F,5,0)</f>
        <v/>
      </c>
      <c r="F46" s="213" t="inlineStr">
        <is>
          <t>sim</t>
        </is>
      </c>
      <c r="G46" s="213" t="inlineStr">
        <is>
          <t>Budget</t>
        </is>
      </c>
      <c r="I46" s="506" t="n">
        <v>0</v>
      </c>
      <c r="J46" s="506" t="n">
        <v>0</v>
      </c>
      <c r="K46" s="506" t="n">
        <v>0</v>
      </c>
      <c r="L46" s="506" t="n">
        <v>-14042</v>
      </c>
      <c r="M46" s="506" t="n">
        <v>-6938</v>
      </c>
      <c r="N46" s="506" t="n">
        <v>-15830</v>
      </c>
      <c r="O46" s="506" t="n">
        <v>-8806</v>
      </c>
      <c r="P46" s="506" t="n">
        <v>-7781</v>
      </c>
      <c r="Q46" s="506" t="n">
        <v>0</v>
      </c>
      <c r="R46" s="506" t="n">
        <v>-7773</v>
      </c>
      <c r="S46" s="506" t="n">
        <v>-15715</v>
      </c>
      <c r="T46" s="507" t="n">
        <v>-9281</v>
      </c>
      <c r="U46" s="86" t="n"/>
      <c r="V46" s="506" t="n">
        <v>-7311</v>
      </c>
      <c r="W46" s="506" t="n">
        <v>-8136</v>
      </c>
      <c r="X46" s="506" t="n">
        <v>0</v>
      </c>
      <c r="Y46" s="506" t="n">
        <v>-7965</v>
      </c>
      <c r="Z46" s="506" t="n">
        <v>-16001</v>
      </c>
      <c r="AA46" s="506" t="n">
        <v>-8149</v>
      </c>
      <c r="AB46" s="506" t="n">
        <v>0</v>
      </c>
      <c r="AC46" s="506" t="n">
        <v>-15924</v>
      </c>
      <c r="AD46" s="506" t="n">
        <v>0</v>
      </c>
      <c r="AE46" s="506" t="n">
        <v>-19666</v>
      </c>
      <c r="AF46" s="506" t="n">
        <v>0</v>
      </c>
      <c r="AG46" s="507" t="n">
        <v>-19866</v>
      </c>
      <c r="AH46" s="364" t="n"/>
      <c r="AI46" s="506" t="n">
        <v>0</v>
      </c>
      <c r="AJ46" s="506" t="n">
        <v>-13624</v>
      </c>
      <c r="AK46" s="506" t="n">
        <v>-20253</v>
      </c>
      <c r="AL46" s="506" t="n">
        <v>-11766</v>
      </c>
      <c r="AM46" s="506" t="n">
        <v>-8614</v>
      </c>
      <c r="AN46" s="506" t="n">
        <v>-7994</v>
      </c>
      <c r="AO46" s="506" t="n">
        <v>-8670</v>
      </c>
      <c r="AP46" s="506" t="n">
        <v>0</v>
      </c>
      <c r="AQ46" s="506" t="n">
        <v>-8802</v>
      </c>
      <c r="AR46" s="506" t="n">
        <v>-10415</v>
      </c>
      <c r="AS46" s="506" t="n">
        <v>-17758</v>
      </c>
      <c r="AT46" s="506" t="n">
        <v>0</v>
      </c>
      <c r="AU46" s="364" t="n"/>
      <c r="AV46" s="508" t="n">
        <v>0</v>
      </c>
      <c r="AW46" s="508" t="n">
        <v>-14332.448</v>
      </c>
      <c r="AX46" s="508" t="n">
        <v>-21306.156</v>
      </c>
      <c r="AY46" s="508" t="n">
        <v>-12377.832</v>
      </c>
      <c r="AZ46" s="508" t="n">
        <v>-9061.928</v>
      </c>
      <c r="BA46" s="508" t="n">
        <v>-8409.688</v>
      </c>
      <c r="BB46" s="508" t="n">
        <v>-9120.84</v>
      </c>
      <c r="BC46" s="508" t="n">
        <v>0</v>
      </c>
      <c r="BD46" s="508" t="n">
        <v>-9259.704</v>
      </c>
      <c r="BE46" s="508" t="n">
        <v>-10956.58</v>
      </c>
      <c r="BF46" s="508" t="n">
        <v>-18681.416</v>
      </c>
      <c r="BG46" s="508" t="n">
        <v>0</v>
      </c>
      <c r="BH46" s="364" t="n"/>
      <c r="BI46" s="298" t="n">
        <v>1.05</v>
      </c>
      <c r="BJ46" s="509" t="n">
        <v>0</v>
      </c>
      <c r="BK46" s="509" t="n">
        <v>0</v>
      </c>
      <c r="BL46" s="509" t="n">
        <v>0</v>
      </c>
      <c r="BM46" s="509" t="n">
        <v>-370.65</v>
      </c>
      <c r="BN46" s="509" t="n">
        <v>-869.4000000000001</v>
      </c>
      <c r="BO46" s="509" t="n">
        <v>-416.85</v>
      </c>
      <c r="BP46" s="509" t="n">
        <v>-442.05</v>
      </c>
      <c r="BQ46" s="509" t="n">
        <v>-709.8000000000001</v>
      </c>
      <c r="BR46" s="509" t="n">
        <v>-993.3000000000001</v>
      </c>
      <c r="BS46" s="509" t="n">
        <v>-722.4</v>
      </c>
      <c r="BT46" s="509" t="n">
        <v>-998.5500000000001</v>
      </c>
      <c r="BU46" s="509" t="n">
        <v>-930.3000000000001</v>
      </c>
      <c r="BV46" s="364" t="n"/>
      <c r="BW46" s="510">
        <f>_xlfn.SINGLE(_xlfn.XLOOKUP($A46,$A$203:$A$399,BJ$203:BJ$399,"Não Existe"))*$BI46</f>
        <v/>
      </c>
      <c r="BX46" s="510">
        <f>_xlfn.SINGLE(_xlfn.XLOOKUP($A46,$A$203:$A$399,BK$203:BK$399,"Não Existe"))*$BI46</f>
        <v/>
      </c>
      <c r="BY46" s="510">
        <f>_xlfn.SINGLE(_xlfn.XLOOKUP($A46,$A$203:$A$399,BL$203:BL$399,"Não Existe"))*$BI46</f>
        <v/>
      </c>
      <c r="BZ46" s="510">
        <f>_xlfn.SINGLE(_xlfn.XLOOKUP($A46,$A$203:$A$399,BM$203:BM$399,"Não Existe"))*$BI46</f>
        <v/>
      </c>
      <c r="CA46" s="510">
        <f>_xlfn.SINGLE(_xlfn.XLOOKUP($A46,$A$203:$A$399,BN$203:BN$399,"Não Existe"))*$BI46</f>
        <v/>
      </c>
      <c r="CB46" s="510">
        <f>_xlfn.SINGLE(_xlfn.XLOOKUP($A46,$A$203:$A$399,BO$203:BO$399,"Não Existe"))*$BI46</f>
        <v/>
      </c>
      <c r="CC46" s="510">
        <f>_xlfn.SINGLE(_xlfn.XLOOKUP($A46,$A$203:$A$399,BP$203:BP$399,"Não Existe"))*$BI46</f>
        <v/>
      </c>
      <c r="CD46" s="510">
        <f>_xlfn.SINGLE(_xlfn.XLOOKUP($A46,$A$203:$A$399,BQ$203:BQ$399,"Não Existe"))*$BI46</f>
        <v/>
      </c>
      <c r="CE46" s="510">
        <f>_xlfn.SINGLE(_xlfn.XLOOKUP($A46,$A$203:$A$399,BR$203:BR$399,"Não Existe"))*$BI46</f>
        <v/>
      </c>
      <c r="CF46" s="510">
        <f>_xlfn.SINGLE(_xlfn.XLOOKUP($A46,$A$203:$A$399,BS$203:BS$399,"Não Existe"))*$BI46</f>
        <v/>
      </c>
      <c r="CG46" s="510">
        <f>_xlfn.SINGLE(_xlfn.XLOOKUP($A46,$A$203:$A$399,BT$203:BT$399,"Não Existe"))*$BI46</f>
        <v/>
      </c>
      <c r="CH46" s="510">
        <f>_xlfn.SINGLE(_xlfn.XLOOKUP($A46,$A$203:$A$399,BU$203:BU$399,"Não Existe"))*$BI46</f>
        <v/>
      </c>
      <c r="CI46" s="364" t="n"/>
      <c r="CJ46" s="364" t="n"/>
      <c r="CK46" s="364" t="n"/>
      <c r="CL46" s="364" t="n"/>
      <c r="CM46" s="364" t="n"/>
      <c r="CN46" s="364" t="n"/>
      <c r="CO46" s="364" t="n"/>
      <c r="CP46" s="364" t="n"/>
      <c r="CQ46" s="364" t="n"/>
      <c r="CR46" s="364" t="n"/>
      <c r="CS46" s="364" t="n"/>
      <c r="CT46" s="364" t="n"/>
      <c r="CU46" s="364" t="n"/>
      <c r="CV46" s="364" t="n"/>
      <c r="CW46" s="364" t="n"/>
      <c r="CX46" s="364" t="n"/>
      <c r="CY46" s="364" t="n"/>
      <c r="CZ46" s="364" t="n"/>
      <c r="DA46" s="364" t="n"/>
      <c r="DB46" s="364" t="n"/>
      <c r="DC46" s="364" t="n"/>
      <c r="DD46" s="364" t="n"/>
      <c r="DE46" s="364" t="n"/>
      <c r="DF46" s="364" t="n"/>
      <c r="DG46" s="364" t="n"/>
      <c r="DH46" s="364" t="n"/>
      <c r="DI46" s="364" t="n"/>
      <c r="DJ46" s="364" t="n"/>
      <c r="DK46" s="364" t="n"/>
      <c r="DL46" s="364" t="n"/>
      <c r="DM46" s="364" t="n"/>
      <c r="DN46" s="364" t="n"/>
      <c r="DO46" s="364" t="n"/>
      <c r="DP46" s="364" t="n"/>
      <c r="DQ46" s="364" t="n"/>
      <c r="DR46" s="364" t="n"/>
      <c r="DS46" s="364" t="n"/>
      <c r="DT46" s="364" t="n"/>
      <c r="DU46" s="364" t="n"/>
      <c r="DV46" s="364" t="n"/>
      <c r="DW46" s="364" t="n"/>
      <c r="DX46" s="364" t="n"/>
      <c r="DY46" s="364" t="n"/>
      <c r="DZ46" s="364" t="n"/>
      <c r="EA46" s="364" t="n"/>
      <c r="EB46" s="364" t="n"/>
      <c r="EC46" s="364" t="n"/>
      <c r="ED46" s="364" t="n"/>
      <c r="EE46" s="364" t="n"/>
      <c r="EF46" s="364" t="n"/>
      <c r="EG46" s="364" t="n"/>
      <c r="EH46" s="364" t="n"/>
      <c r="EI46" s="364" t="n"/>
      <c r="EJ46" s="364" t="n"/>
      <c r="EK46" s="364" t="n"/>
      <c r="EL46" s="364" t="n"/>
      <c r="EM46" s="364" t="n"/>
      <c r="EN46" s="364" t="n"/>
      <c r="EO46" s="364" t="n"/>
      <c r="EP46" s="364" t="n"/>
      <c r="EQ46" s="364" t="n"/>
      <c r="ER46" s="364" t="n"/>
      <c r="ES46" s="364" t="n"/>
      <c r="ET46" s="364" t="n"/>
      <c r="EU46" s="364" t="n"/>
      <c r="EV46" s="364" t="n"/>
      <c r="EW46" s="364" t="n"/>
      <c r="EX46" s="364" t="n"/>
      <c r="EY46" s="364" t="n"/>
      <c r="EZ46" s="364" t="n"/>
      <c r="FA46" s="364" t="n"/>
      <c r="FB46" s="364" t="n"/>
      <c r="FC46" s="364" t="n"/>
      <c r="FD46" s="364" t="n"/>
      <c r="FE46" s="364" t="n"/>
      <c r="FF46" s="364" t="n"/>
      <c r="FG46" s="364" t="n"/>
      <c r="FH46" s="364" t="n"/>
      <c r="FI46" s="364" t="n"/>
      <c r="FJ46" s="364" t="n"/>
      <c r="FK46" s="364" t="n"/>
      <c r="FL46" s="364" t="n"/>
      <c r="FM46" s="364" t="n"/>
      <c r="FN46" s="364" t="n"/>
      <c r="FO46" s="364" t="n"/>
      <c r="FP46" s="364" t="n"/>
      <c r="FQ46" s="364" t="n"/>
      <c r="FR46" s="364" t="n"/>
      <c r="FS46" s="364" t="n"/>
      <c r="FT46" s="364" t="n"/>
      <c r="FU46" s="364" t="n"/>
      <c r="FV46" s="364" t="n"/>
      <c r="FW46" s="364" t="n"/>
      <c r="FX46" s="364" t="n"/>
      <c r="FY46" s="364" t="n"/>
      <c r="FZ46" s="364" t="n"/>
      <c r="GA46" s="364" t="n"/>
      <c r="GB46" s="364" t="n"/>
      <c r="GC46" s="364" t="n"/>
      <c r="GD46" s="364" t="n"/>
      <c r="GE46" s="364" t="n"/>
      <c r="GF46" s="364" t="n"/>
      <c r="GG46" s="364" t="n"/>
      <c r="GH46" s="364" t="n"/>
      <c r="GI46" s="364" t="n"/>
      <c r="GJ46" s="364" t="n"/>
      <c r="GK46" s="364" t="n"/>
      <c r="GL46" s="364" t="n"/>
      <c r="GM46" s="364" t="n"/>
      <c r="GN46" s="364" t="n"/>
      <c r="GO46" s="364" t="n"/>
      <c r="GP46" s="364" t="n"/>
      <c r="GQ46" s="364" t="n"/>
      <c r="GR46" s="364" t="n"/>
      <c r="GS46" s="364" t="n"/>
      <c r="GT46" s="364" t="n"/>
      <c r="GU46" s="364" t="n"/>
      <c r="GV46" s="364" t="n"/>
      <c r="GW46" s="364" t="n"/>
      <c r="GX46" s="364" t="n"/>
      <c r="GY46" s="364" t="n"/>
      <c r="GZ46" s="364" t="n"/>
      <c r="HA46" s="364" t="n"/>
      <c r="HB46" s="364" t="n"/>
      <c r="HC46" s="364" t="n"/>
      <c r="HD46" s="364" t="n"/>
      <c r="HE46" s="364" t="n"/>
      <c r="HF46" s="364" t="n"/>
      <c r="HG46" s="364" t="n"/>
      <c r="HH46" s="364" t="n"/>
      <c r="HI46" s="364" t="n"/>
      <c r="HJ46" s="364" t="n"/>
      <c r="HK46" s="364" t="n"/>
      <c r="HL46" s="364" t="n"/>
      <c r="HM46" s="364" t="n"/>
      <c r="HN46" s="364" t="n"/>
      <c r="HO46" s="364" t="n"/>
      <c r="HP46" s="364" t="n"/>
      <c r="HQ46" s="364" t="n"/>
      <c r="HR46" s="364" t="n"/>
      <c r="HS46" s="364" t="n"/>
      <c r="HT46" s="364" t="n"/>
      <c r="HU46" s="364" t="n"/>
      <c r="HV46" s="364" t="n"/>
      <c r="HW46" s="364" t="n"/>
      <c r="HX46" s="364" t="n"/>
      <c r="HY46" s="364" t="n"/>
      <c r="HZ46" s="364" t="n"/>
      <c r="IA46" s="364" t="n"/>
      <c r="IB46" s="364" t="n"/>
      <c r="IC46" s="364" t="n"/>
      <c r="ID46" s="364" t="n"/>
      <c r="IE46" s="364" t="n"/>
      <c r="IF46" s="364" t="n"/>
      <c r="IG46" s="364" t="n"/>
      <c r="IH46" s="364" t="n"/>
      <c r="II46" s="364" t="n"/>
      <c r="IJ46" s="364" t="n"/>
      <c r="IK46" s="364" t="n"/>
      <c r="IL46" s="364" t="n"/>
      <c r="IM46" s="364" t="n"/>
      <c r="IN46" s="364" t="n"/>
      <c r="IO46" s="364" t="n"/>
      <c r="IP46" s="364" t="n"/>
      <c r="IQ46" s="364" t="n"/>
      <c r="IR46" s="364" t="n"/>
      <c r="IS46" s="364" t="n"/>
      <c r="IT46" s="364" t="n"/>
      <c r="IU46" s="364" t="n"/>
      <c r="IV46" s="364" t="n"/>
      <c r="IW46" s="364" t="n"/>
      <c r="IX46" s="364" t="n"/>
      <c r="IY46" s="364" t="n"/>
      <c r="IZ46" s="364" t="n"/>
      <c r="JA46" s="364" t="n"/>
      <c r="JB46" s="364" t="n"/>
      <c r="JC46" s="364" t="n"/>
      <c r="JD46" s="364" t="n"/>
      <c r="JE46" s="364" t="n"/>
      <c r="JF46" s="364" t="n"/>
      <c r="JG46" s="364" t="n"/>
      <c r="JH46" s="364" t="n"/>
      <c r="JI46" s="364" t="n"/>
      <c r="JJ46" s="364" t="n"/>
      <c r="JK46" s="364" t="n"/>
      <c r="JL46" s="364" t="n"/>
      <c r="JM46" s="364" t="n"/>
      <c r="JN46" s="364" t="n"/>
      <c r="JO46" s="364" t="n"/>
      <c r="JP46" s="364" t="n"/>
      <c r="JQ46" s="364" t="n"/>
      <c r="JR46" s="364" t="n"/>
      <c r="JS46" s="364" t="n"/>
      <c r="JT46" s="364" t="n"/>
      <c r="JU46" s="364" t="n"/>
      <c r="JV46" s="364" t="n"/>
      <c r="JW46" s="364" t="n"/>
      <c r="JX46" s="364" t="n"/>
      <c r="JY46" s="364" t="n"/>
      <c r="JZ46" s="364" t="n"/>
      <c r="KA46" s="364" t="n"/>
      <c r="KB46" s="364" t="n"/>
      <c r="KC46" s="364" t="n"/>
      <c r="KD46" s="364" t="n"/>
      <c r="KE46" s="364" t="n"/>
      <c r="KF46" s="364" t="n"/>
      <c r="KG46" s="364" t="n"/>
      <c r="KH46" s="364" t="n"/>
      <c r="KI46" s="364" t="n"/>
      <c r="KJ46" s="364" t="n"/>
      <c r="KK46" s="364" t="n"/>
      <c r="KL46" s="364" t="n"/>
      <c r="KM46" s="364" t="n"/>
      <c r="KN46" s="364" t="n"/>
      <c r="KO46" s="364" t="n"/>
      <c r="KP46" s="364" t="n"/>
      <c r="KQ46" s="364" t="n"/>
      <c r="KR46" s="364" t="n"/>
      <c r="KS46" s="364" t="n"/>
      <c r="KT46" s="364" t="n"/>
      <c r="KU46" s="364" t="n"/>
      <c r="KV46" s="364" t="n"/>
      <c r="KW46" s="364" t="n"/>
      <c r="KX46" s="364" t="n"/>
      <c r="KY46" s="364" t="n"/>
      <c r="KZ46" s="364" t="n"/>
      <c r="LA46" s="364" t="n"/>
      <c r="LB46" s="364" t="n"/>
      <c r="LC46" s="364" t="n"/>
      <c r="LD46" s="364" t="n"/>
      <c r="LE46" s="364" t="n"/>
      <c r="LF46" s="364" t="n"/>
      <c r="LG46" s="364" t="n"/>
      <c r="LH46" s="364" t="n"/>
      <c r="LI46" s="364" t="n"/>
      <c r="LJ46" s="364" t="n"/>
      <c r="LK46" s="364" t="n"/>
      <c r="LL46" s="364" t="n"/>
      <c r="LM46" s="364" t="n"/>
      <c r="LN46" s="364" t="n"/>
      <c r="LO46" s="364" t="n"/>
      <c r="LP46" s="364" t="n"/>
      <c r="LQ46" s="364" t="n"/>
      <c r="LR46" s="364" t="n"/>
      <c r="LS46" s="364" t="n"/>
      <c r="LT46" s="364" t="n"/>
      <c r="LU46" s="364" t="n"/>
      <c r="LV46" s="364" t="n"/>
      <c r="LW46" s="364" t="n"/>
      <c r="LX46" s="364" t="n"/>
      <c r="LY46" s="364" t="n"/>
      <c r="LZ46" s="364" t="n"/>
      <c r="MA46" s="364" t="n"/>
      <c r="MB46" s="364" t="n"/>
      <c r="MC46" s="364" t="n"/>
      <c r="MD46" s="364" t="n"/>
      <c r="ME46" s="364" t="n"/>
      <c r="MF46" s="364" t="n"/>
      <c r="MG46" s="364" t="n"/>
      <c r="MH46" s="364" t="n"/>
      <c r="MI46" s="364" t="n"/>
      <c r="MJ46" s="364" t="n"/>
      <c r="MK46" s="364" t="n"/>
      <c r="ML46" s="364" t="n"/>
      <c r="MM46" s="364" t="n"/>
      <c r="MN46" s="364" t="n"/>
      <c r="MO46" s="364" t="n"/>
      <c r="MP46" s="364" t="n"/>
      <c r="MQ46" s="364" t="n"/>
      <c r="MR46" s="364" t="n"/>
      <c r="MS46" s="364" t="n"/>
      <c r="MT46" s="364" t="n"/>
      <c r="MU46" s="364" t="n"/>
      <c r="MV46" s="364" t="n"/>
      <c r="MW46" s="364" t="n"/>
      <c r="MX46" s="364" t="n"/>
      <c r="MY46" s="364" t="n"/>
      <c r="MZ46" s="364" t="n"/>
      <c r="NA46" s="364" t="n"/>
      <c r="NB46" s="364" t="n"/>
      <c r="NC46" s="364" t="n"/>
      <c r="ND46" s="364" t="n"/>
      <c r="NE46" s="364" t="n"/>
      <c r="NF46" s="364" t="n"/>
      <c r="NG46" s="364" t="n"/>
      <c r="NH46" s="364" t="n"/>
      <c r="NI46" s="364" t="n"/>
      <c r="NJ46" s="364" t="n"/>
      <c r="NK46" s="364" t="n"/>
      <c r="NL46" s="364" t="n"/>
      <c r="NM46" s="364" t="n"/>
      <c r="NN46" s="364" t="n"/>
      <c r="NO46" s="364" t="n"/>
      <c r="NP46" s="364" t="n"/>
      <c r="NQ46" s="364" t="n"/>
      <c r="NR46" s="364" t="n"/>
      <c r="NS46" s="364" t="n"/>
      <c r="NT46" s="364" t="n"/>
      <c r="NU46" s="364" t="n"/>
      <c r="NV46" s="364" t="n"/>
      <c r="NW46" s="364" t="n"/>
      <c r="NX46" s="364" t="n"/>
      <c r="NY46" s="364" t="n"/>
      <c r="NZ46" s="364" t="n"/>
      <c r="OA46" s="364" t="n"/>
      <c r="OB46" s="364" t="n"/>
      <c r="OC46" s="364" t="n"/>
      <c r="OD46" s="364" t="n"/>
      <c r="OE46" s="364" t="n"/>
      <c r="OF46" s="364" t="n"/>
      <c r="OG46" s="364" t="n"/>
      <c r="OH46" s="364" t="n"/>
      <c r="OI46" s="364" t="n"/>
      <c r="OJ46" s="364" t="n"/>
      <c r="OK46" s="364" t="n"/>
      <c r="OL46" s="364" t="n"/>
      <c r="OM46" s="364" t="n"/>
      <c r="ON46" s="364" t="n"/>
      <c r="OO46" s="364" t="n"/>
      <c r="OP46" s="364" t="n"/>
      <c r="OQ46" s="364" t="n"/>
      <c r="OR46" s="364" t="n"/>
      <c r="OS46" s="364" t="n"/>
      <c r="OT46" s="364" t="n"/>
      <c r="OU46" s="364" t="n"/>
      <c r="OV46" s="364" t="n"/>
      <c r="OW46" s="364" t="n"/>
      <c r="OX46" s="364" t="n"/>
      <c r="OY46" s="364" t="n"/>
      <c r="OZ46" s="364" t="n"/>
      <c r="PA46" s="364" t="n"/>
      <c r="PB46" s="364" t="n"/>
      <c r="PC46" s="364" t="n"/>
      <c r="PD46" s="364" t="n"/>
      <c r="PE46" s="364" t="n"/>
      <c r="PF46" s="364" t="n"/>
      <c r="PG46" s="364" t="n"/>
      <c r="PH46" s="364" t="n"/>
      <c r="PI46" s="364" t="n"/>
      <c r="PJ46" s="364" t="n"/>
      <c r="PK46" s="364" t="n"/>
      <c r="PL46" s="364" t="n"/>
      <c r="PM46" s="364" t="n"/>
      <c r="PN46" s="364" t="n"/>
      <c r="PO46" s="364" t="n"/>
      <c r="PP46" s="364" t="n"/>
      <c r="PQ46" s="364" t="n"/>
      <c r="PR46" s="364" t="n"/>
      <c r="PS46" s="364" t="n"/>
      <c r="PT46" s="364" t="n"/>
      <c r="PU46" s="364" t="n"/>
      <c r="PV46" s="364" t="n"/>
      <c r="PW46" s="364" t="n"/>
      <c r="PX46" s="364" t="n"/>
      <c r="PY46" s="364" t="n"/>
      <c r="PZ46" s="364" t="n"/>
      <c r="QA46" s="364" t="n"/>
      <c r="QB46" s="364" t="n"/>
      <c r="QC46" s="364" t="n"/>
      <c r="QD46" s="364" t="n"/>
      <c r="QE46" s="364" t="n"/>
      <c r="QF46" s="364" t="n"/>
      <c r="QG46" s="364" t="n"/>
      <c r="QH46" s="364" t="n"/>
      <c r="QI46" s="364" t="n"/>
      <c r="QJ46" s="364" t="n"/>
      <c r="QK46" s="364" t="n"/>
      <c r="QL46" s="364" t="n"/>
      <c r="QM46" s="364" t="n"/>
      <c r="QN46" s="364" t="n"/>
      <c r="QO46" s="364" t="n"/>
      <c r="QP46" s="364" t="n"/>
      <c r="QQ46" s="364" t="n"/>
      <c r="QR46" s="364" t="n"/>
      <c r="QS46" s="364" t="n"/>
      <c r="QT46" s="364" t="n"/>
      <c r="QU46" s="364" t="n"/>
      <c r="QV46" s="364" t="n"/>
      <c r="QW46" s="364" t="n"/>
      <c r="QX46" s="364" t="n"/>
      <c r="QY46" s="364" t="n"/>
      <c r="QZ46" s="364" t="n"/>
      <c r="RA46" s="364" t="n"/>
      <c r="RB46" s="364" t="n"/>
      <c r="RC46" s="364" t="n"/>
      <c r="RD46" s="364" t="n"/>
      <c r="RE46" s="364" t="n"/>
      <c r="RF46" s="364" t="n"/>
      <c r="RG46" s="364" t="n"/>
      <c r="RH46" s="364" t="n"/>
      <c r="RI46" s="364" t="n"/>
      <c r="RJ46" s="364" t="n"/>
      <c r="RK46" s="364" t="n"/>
      <c r="RL46" s="364" t="n"/>
      <c r="RM46" s="364" t="n"/>
      <c r="RN46" s="364" t="n"/>
      <c r="RO46" s="364" t="n"/>
      <c r="RP46" s="364" t="n"/>
      <c r="RQ46" s="364" t="n"/>
      <c r="RR46" s="364" t="n"/>
      <c r="RS46" s="364" t="n"/>
      <c r="RT46" s="364" t="n"/>
      <c r="RU46" s="364" t="n"/>
      <c r="RV46" s="364" t="n"/>
      <c r="RW46" s="364" t="n"/>
      <c r="RX46" s="364" t="n"/>
      <c r="RY46" s="364" t="n"/>
      <c r="RZ46" s="364" t="n"/>
      <c r="SA46" s="364" t="n"/>
      <c r="SB46" s="364" t="n"/>
      <c r="SC46" s="364" t="n"/>
      <c r="SD46" s="364" t="n"/>
      <c r="SE46" s="364" t="n"/>
      <c r="SF46" s="364" t="n"/>
      <c r="SG46" s="364" t="n"/>
      <c r="SH46" s="364" t="n"/>
      <c r="SI46" s="364" t="n"/>
      <c r="SJ46" s="364" t="n"/>
      <c r="SK46" s="364" t="n"/>
      <c r="SL46" s="364" t="n"/>
      <c r="SM46" s="364" t="n"/>
      <c r="SN46" s="364" t="n"/>
      <c r="SO46" s="364" t="n"/>
      <c r="SP46" s="364" t="n"/>
      <c r="SQ46" s="364" t="n"/>
      <c r="SR46" s="364" t="n"/>
      <c r="SS46" s="364" t="n"/>
      <c r="ST46" s="364" t="n"/>
      <c r="SU46" s="364" t="n"/>
      <c r="SV46" s="364" t="n"/>
      <c r="SW46" s="364" t="n"/>
      <c r="SX46" s="364" t="n"/>
      <c r="SY46" s="364" t="n"/>
      <c r="SZ46" s="364" t="n"/>
      <c r="TA46" s="364" t="n"/>
      <c r="TB46" s="364" t="n"/>
      <c r="TC46" s="364" t="n"/>
      <c r="TD46" s="364" t="n"/>
      <c r="TE46" s="364" t="n"/>
      <c r="TF46" s="364" t="n"/>
      <c r="TG46" s="364" t="n"/>
      <c r="TH46" s="364" t="n"/>
      <c r="TI46" s="364" t="n"/>
      <c r="TJ46" s="364" t="n"/>
      <c r="TK46" s="364" t="n"/>
      <c r="TL46" s="364" t="n"/>
      <c r="TM46" s="364" t="n"/>
      <c r="TN46" s="364" t="n"/>
      <c r="TO46" s="364" t="n"/>
      <c r="TP46" s="364" t="n"/>
      <c r="TQ46" s="364" t="n"/>
      <c r="TR46" s="364" t="n"/>
      <c r="TS46" s="364" t="n"/>
      <c r="TT46" s="364" t="n"/>
      <c r="TU46" s="364" t="n"/>
      <c r="TV46" s="364" t="n"/>
      <c r="TW46" s="364" t="n"/>
      <c r="TX46" s="364" t="n"/>
      <c r="TY46" s="364" t="n"/>
      <c r="TZ46" s="364" t="n"/>
      <c r="UA46" s="364" t="n"/>
      <c r="UB46" s="364" t="n"/>
      <c r="UC46" s="364" t="n"/>
      <c r="UD46" s="364" t="n"/>
      <c r="UE46" s="364" t="n"/>
      <c r="UF46" s="364" t="n"/>
      <c r="UG46" s="364" t="n"/>
      <c r="UH46" s="364" t="n"/>
      <c r="UI46" s="364" t="n"/>
      <c r="UJ46" s="364" t="n"/>
      <c r="UK46" s="364" t="n"/>
      <c r="UL46" s="364" t="n"/>
      <c r="UM46" s="364" t="n"/>
      <c r="UN46" s="364" t="n"/>
      <c r="UO46" s="364" t="n"/>
      <c r="UP46" s="364" t="n"/>
      <c r="UQ46" s="364" t="n"/>
      <c r="UR46" s="364" t="n"/>
      <c r="US46" s="364" t="n"/>
      <c r="UT46" s="364" t="n"/>
      <c r="UU46" s="364" t="n"/>
      <c r="UV46" s="364" t="n"/>
      <c r="UW46" s="364" t="n"/>
      <c r="UX46" s="364" t="n"/>
      <c r="UY46" s="364" t="n"/>
      <c r="UZ46" s="364" t="n"/>
      <c r="VA46" s="364" t="n"/>
      <c r="VB46" s="364" t="n"/>
      <c r="VC46" s="364" t="n"/>
      <c r="VD46" s="364" t="n"/>
      <c r="VE46" s="364" t="n"/>
      <c r="VF46" s="364" t="n"/>
      <c r="VG46" s="364" t="n"/>
      <c r="VH46" s="364" t="n"/>
      <c r="VI46" s="364" t="n"/>
      <c r="VJ46" s="364" t="n"/>
      <c r="VK46" s="364" t="n"/>
      <c r="VL46" s="364" t="n"/>
      <c r="VM46" s="364" t="n"/>
      <c r="VN46" s="364" t="n"/>
      <c r="VO46" s="364" t="n"/>
      <c r="VP46" s="364" t="n"/>
      <c r="VQ46" s="364" t="n"/>
      <c r="VR46" s="364" t="n"/>
      <c r="VS46" s="364" t="n"/>
      <c r="VT46" s="364" t="n"/>
      <c r="VU46" s="364" t="n"/>
      <c r="VV46" s="364" t="n"/>
      <c r="VW46" s="364" t="n"/>
      <c r="VX46" s="364" t="n"/>
      <c r="VY46" s="364" t="n"/>
      <c r="VZ46" s="364" t="n"/>
      <c r="WA46" s="364" t="n"/>
      <c r="WB46" s="364" t="n"/>
      <c r="WC46" s="364" t="n"/>
      <c r="WD46" s="364" t="n"/>
      <c r="WE46" s="364" t="n"/>
      <c r="WF46" s="364" t="n"/>
      <c r="WG46" s="364" t="n"/>
      <c r="WH46" s="364" t="n"/>
      <c r="WI46" s="364" t="n"/>
      <c r="WJ46" s="364" t="n"/>
      <c r="WK46" s="364" t="n"/>
      <c r="WL46" s="364" t="n"/>
      <c r="WM46" s="364" t="n"/>
      <c r="WN46" s="364" t="n"/>
      <c r="WO46" s="364" t="n"/>
      <c r="WP46" s="364" t="n"/>
      <c r="WQ46" s="364" t="n"/>
      <c r="WR46" s="364" t="n"/>
      <c r="WS46" s="364" t="n"/>
      <c r="WT46" s="364" t="n"/>
      <c r="WU46" s="364" t="n"/>
      <c r="WV46" s="364" t="n"/>
      <c r="WW46" s="364" t="n"/>
      <c r="WX46" s="364" t="n"/>
      <c r="WY46" s="364" t="n"/>
      <c r="WZ46" s="364" t="n"/>
      <c r="XA46" s="364" t="n"/>
      <c r="XB46" s="364" t="n"/>
      <c r="XC46" s="364" t="n"/>
      <c r="XD46" s="364" t="n"/>
      <c r="XE46" s="364" t="n"/>
      <c r="XF46" s="364" t="n"/>
      <c r="XG46" s="364" t="n"/>
      <c r="XH46" s="364" t="n"/>
      <c r="XI46" s="364" t="n"/>
      <c r="XJ46" s="364" t="n"/>
      <c r="XK46" s="364" t="n"/>
      <c r="XL46" s="364" t="n"/>
      <c r="XM46" s="364" t="n"/>
      <c r="XN46" s="364" t="n"/>
      <c r="XO46" s="364" t="n"/>
      <c r="XP46" s="364" t="n"/>
      <c r="XQ46" s="364" t="n"/>
      <c r="XR46" s="364" t="n"/>
      <c r="XS46" s="364" t="n"/>
      <c r="XT46" s="364" t="n"/>
      <c r="XU46" s="364" t="n"/>
      <c r="XV46" s="364" t="n"/>
      <c r="XW46" s="364" t="n"/>
      <c r="XX46" s="364" t="n"/>
      <c r="XY46" s="364" t="n"/>
      <c r="XZ46" s="364" t="n"/>
      <c r="YA46" s="364" t="n"/>
      <c r="YB46" s="364" t="n"/>
      <c r="YC46" s="364" t="n"/>
      <c r="YD46" s="364" t="n"/>
      <c r="YE46" s="364" t="n"/>
      <c r="YF46" s="364" t="n"/>
      <c r="YG46" s="364" t="n"/>
      <c r="YH46" s="364" t="n"/>
      <c r="YI46" s="364" t="n"/>
      <c r="YJ46" s="364" t="n"/>
      <c r="YK46" s="364" t="n"/>
      <c r="YL46" s="364" t="n"/>
      <c r="YM46" s="364" t="n"/>
      <c r="YN46" s="364" t="n"/>
      <c r="YO46" s="364" t="n"/>
      <c r="YP46" s="364" t="n"/>
      <c r="YQ46" s="364" t="n"/>
      <c r="YR46" s="364" t="n"/>
      <c r="YS46" s="364" t="n"/>
      <c r="YT46" s="364" t="n"/>
      <c r="YU46" s="364" t="n"/>
      <c r="YV46" s="364" t="n"/>
      <c r="YW46" s="364" t="n"/>
      <c r="YX46" s="364" t="n"/>
      <c r="YY46" s="364" t="n"/>
      <c r="YZ46" s="364" t="n"/>
      <c r="ZA46" s="364" t="n"/>
      <c r="ZB46" s="364" t="n"/>
      <c r="ZC46" s="364" t="n"/>
      <c r="ZD46" s="364" t="n"/>
      <c r="ZE46" s="364" t="n"/>
      <c r="ZF46" s="364" t="n"/>
      <c r="ZG46" s="364" t="n"/>
      <c r="ZH46" s="364" t="n"/>
      <c r="ZI46" s="364" t="n"/>
      <c r="ZJ46" s="364" t="n"/>
      <c r="ZK46" s="364" t="n"/>
      <c r="ZL46" s="364" t="n"/>
      <c r="ZM46" s="364" t="n"/>
      <c r="ZN46" s="364" t="n"/>
      <c r="ZO46" s="364" t="n"/>
      <c r="ZP46" s="364" t="n"/>
      <c r="ZQ46" s="364" t="n"/>
      <c r="ZR46" s="364" t="n"/>
      <c r="ZS46" s="364" t="n"/>
      <c r="ZT46" s="364" t="n"/>
      <c r="ZU46" s="364" t="n"/>
      <c r="ZV46" s="364" t="n"/>
      <c r="ZW46" s="364" t="n"/>
      <c r="ZX46" s="364" t="n"/>
      <c r="ZY46" s="364" t="n"/>
      <c r="ZZ46" s="364" t="n"/>
      <c r="AAA46" s="364" t="n"/>
      <c r="AAB46" s="364" t="n"/>
      <c r="AAC46" s="364" t="n"/>
      <c r="AAD46" s="364" t="n"/>
      <c r="AAE46" s="364" t="n"/>
      <c r="AAF46" s="364" t="n"/>
      <c r="AAG46" s="364" t="n"/>
      <c r="AAH46" s="364" t="n"/>
      <c r="AAI46" s="364" t="n"/>
      <c r="AAJ46" s="364" t="n"/>
      <c r="AAK46" s="364" t="n"/>
      <c r="AAL46" s="364" t="n"/>
      <c r="AAM46" s="364" t="n"/>
      <c r="AAN46" s="364" t="n"/>
      <c r="AAO46" s="364" t="n"/>
      <c r="AAP46" s="364" t="n"/>
      <c r="AAQ46" s="364" t="n"/>
      <c r="AAR46" s="364" t="n"/>
      <c r="AAS46" s="364" t="n"/>
      <c r="AAT46" s="364" t="n"/>
      <c r="AAU46" s="364" t="n"/>
      <c r="AAV46" s="364" t="n"/>
      <c r="AAW46" s="364" t="n"/>
      <c r="AAX46" s="364" t="n"/>
      <c r="AAY46" s="364" t="n"/>
      <c r="AAZ46" s="364" t="n"/>
      <c r="ABA46" s="364" t="n"/>
      <c r="ABB46" s="364" t="n"/>
      <c r="ABC46" s="364" t="n"/>
      <c r="ABD46" s="364" t="n"/>
      <c r="ABE46" s="364" t="n"/>
      <c r="ABF46" s="364" t="n"/>
      <c r="ABG46" s="364" t="n"/>
      <c r="ABH46" s="364" t="n"/>
      <c r="ABI46" s="364" t="n"/>
      <c r="ABJ46" s="364" t="n"/>
      <c r="ABK46" s="364" t="n"/>
      <c r="ABL46" s="364" t="n"/>
      <c r="ABM46" s="364" t="n"/>
      <c r="ABN46" s="364" t="n"/>
      <c r="ABO46" s="364" t="n"/>
      <c r="ABP46" s="364" t="n"/>
      <c r="ABQ46" s="364" t="n"/>
      <c r="ABR46" s="364" t="n"/>
      <c r="ABS46" s="364" t="n"/>
      <c r="ABT46" s="364" t="n"/>
      <c r="ABU46" s="364" t="n"/>
      <c r="ABV46" s="364" t="n"/>
      <c r="ABW46" s="364" t="n"/>
      <c r="ABX46" s="364" t="n"/>
      <c r="ABY46" s="364" t="n"/>
      <c r="ABZ46" s="364" t="n"/>
      <c r="ACA46" s="364" t="n"/>
      <c r="ACB46" s="364" t="n"/>
      <c r="ACC46" s="364" t="n"/>
      <c r="ACD46" s="364" t="n"/>
      <c r="ACE46" s="364" t="n"/>
      <c r="ACF46" s="364" t="n"/>
      <c r="ACG46" s="364" t="n"/>
      <c r="ACH46" s="364" t="n"/>
      <c r="ACI46" s="364" t="n"/>
      <c r="ACJ46" s="364" t="n"/>
      <c r="ACK46" s="364" t="n"/>
      <c r="ACL46" s="364" t="n"/>
      <c r="ACM46" s="364" t="n"/>
      <c r="ACN46" s="364" t="n"/>
      <c r="ACO46" s="364" t="n"/>
      <c r="ACP46" s="364" t="n"/>
      <c r="ACQ46" s="364" t="n"/>
      <c r="ACR46" s="364" t="n"/>
      <c r="ACS46" s="364" t="n"/>
      <c r="ACT46" s="364" t="n"/>
      <c r="ACU46" s="364" t="n"/>
      <c r="ACV46" s="364" t="n"/>
      <c r="ACW46" s="364" t="n"/>
      <c r="ACX46" s="364" t="n"/>
      <c r="ACY46" s="364" t="n"/>
      <c r="ACZ46" s="364" t="n"/>
      <c r="ADA46" s="364" t="n"/>
      <c r="ADB46" s="364" t="n"/>
      <c r="ADC46" s="364" t="n"/>
      <c r="ADD46" s="364" t="n"/>
      <c r="ADE46" s="364" t="n"/>
      <c r="ADF46" s="364" t="n"/>
      <c r="ADG46" s="364" t="n"/>
      <c r="ADH46" s="364" t="n"/>
      <c r="ADI46" s="364" t="n"/>
      <c r="ADJ46" s="364" t="n"/>
      <c r="ADK46" s="364" t="n"/>
      <c r="ADL46" s="364" t="n"/>
      <c r="ADM46" s="364" t="n"/>
      <c r="ADN46" s="364" t="n"/>
      <c r="ADO46" s="364" t="n"/>
      <c r="ADP46" s="364" t="n"/>
      <c r="ADQ46" s="364" t="n"/>
      <c r="ADR46" s="364" t="n"/>
      <c r="ADS46" s="364" t="n"/>
      <c r="ADT46" s="364" t="n"/>
      <c r="ADU46" s="364" t="n"/>
      <c r="ADV46" s="364" t="n"/>
      <c r="ADW46" s="364" t="n"/>
      <c r="ADX46" s="364" t="n"/>
      <c r="ADY46" s="364" t="n"/>
      <c r="ADZ46" s="364" t="n"/>
      <c r="AEA46" s="364" t="n"/>
      <c r="AEB46" s="364" t="n"/>
      <c r="AEC46" s="364" t="n"/>
      <c r="AED46" s="364" t="n"/>
      <c r="AEE46" s="364" t="n"/>
      <c r="AEF46" s="364" t="n"/>
      <c r="AEG46" s="364" t="n"/>
      <c r="AEH46" s="364" t="n"/>
      <c r="AEI46" s="364" t="n"/>
      <c r="AEJ46" s="364" t="n"/>
      <c r="AEK46" s="364" t="n"/>
      <c r="AEL46" s="364" t="n"/>
      <c r="AEM46" s="364" t="n"/>
      <c r="AEN46" s="364" t="n"/>
      <c r="AEO46" s="364" t="n"/>
      <c r="AEP46" s="364" t="n"/>
      <c r="AEQ46" s="364" t="n"/>
      <c r="AER46" s="364" t="n"/>
      <c r="AES46" s="364" t="n"/>
      <c r="AET46" s="364" t="n"/>
      <c r="AEU46" s="364" t="n"/>
      <c r="AEV46" s="364" t="n"/>
      <c r="AEW46" s="364" t="n"/>
      <c r="AEX46" s="364" t="n"/>
      <c r="AEY46" s="364" t="n"/>
      <c r="AEZ46" s="364" t="n"/>
      <c r="AFA46" s="364" t="n"/>
      <c r="AFB46" s="364" t="n"/>
      <c r="AFC46" s="364" t="n"/>
      <c r="AFD46" s="364" t="n"/>
      <c r="AFE46" s="364" t="n"/>
      <c r="AFF46" s="364" t="n"/>
      <c r="AFG46" s="364" t="n"/>
      <c r="AFH46" s="364" t="n"/>
      <c r="AFI46" s="364" t="n"/>
      <c r="AFJ46" s="364" t="n"/>
      <c r="AFK46" s="364" t="n"/>
      <c r="AFL46" s="364" t="n"/>
      <c r="AFM46" s="364" t="n"/>
      <c r="AFN46" s="364" t="n"/>
      <c r="AFO46" s="364" t="n"/>
      <c r="AFP46" s="364" t="n"/>
      <c r="AFQ46" s="364" t="n"/>
      <c r="AFR46" s="364" t="n"/>
      <c r="AFS46" s="364" t="n"/>
      <c r="AFT46" s="364" t="n"/>
      <c r="AFU46" s="364" t="n"/>
      <c r="AFV46" s="364" t="n"/>
      <c r="AFW46" s="364" t="n"/>
      <c r="AFX46" s="364" t="n"/>
      <c r="AFY46" s="364" t="n"/>
      <c r="AFZ46" s="364" t="n"/>
      <c r="AGA46" s="364" t="n"/>
      <c r="AGB46" s="364" t="n"/>
      <c r="AGC46" s="364" t="n"/>
      <c r="AGD46" s="364" t="n"/>
      <c r="AGE46" s="364" t="n"/>
      <c r="AGF46" s="364" t="n"/>
      <c r="AGG46" s="364" t="n"/>
      <c r="AGH46" s="364" t="n"/>
      <c r="AGI46" s="364" t="n"/>
      <c r="AGJ46" s="364" t="n"/>
      <c r="AGK46" s="364" t="n"/>
      <c r="AGL46" s="364" t="n"/>
      <c r="AGM46" s="364" t="n"/>
      <c r="AGN46" s="364" t="n"/>
      <c r="AGO46" s="364" t="n"/>
      <c r="AGP46" s="364" t="n"/>
      <c r="AGQ46" s="364" t="n"/>
      <c r="AGR46" s="364" t="n"/>
      <c r="AGS46" s="364" t="n"/>
      <c r="AGT46" s="364" t="n"/>
      <c r="AGU46" s="364" t="n"/>
      <c r="AGV46" s="364" t="n"/>
      <c r="AGW46" s="364" t="n"/>
      <c r="AGX46" s="364" t="n"/>
      <c r="AGY46" s="364" t="n"/>
      <c r="AGZ46" s="364" t="n"/>
      <c r="AHA46" s="364" t="n"/>
      <c r="AHB46" s="364" t="n"/>
      <c r="AHC46" s="364" t="n"/>
      <c r="AHD46" s="364" t="n"/>
      <c r="AHE46" s="364" t="n"/>
      <c r="AHF46" s="364" t="n"/>
      <c r="AHG46" s="364" t="n"/>
      <c r="AHH46" s="364" t="n"/>
      <c r="AHI46" s="364" t="n"/>
      <c r="AHJ46" s="364" t="n"/>
      <c r="AHK46" s="364" t="n"/>
      <c r="AHL46" s="364" t="n"/>
      <c r="AHM46" s="364" t="n"/>
      <c r="AHN46" s="364" t="n"/>
      <c r="AHO46" s="364" t="n"/>
      <c r="AHP46" s="364" t="n"/>
      <c r="AHQ46" s="364" t="n"/>
      <c r="AHR46" s="364" t="n"/>
      <c r="AHS46" s="364" t="n"/>
      <c r="AHT46" s="364" t="n"/>
      <c r="AHU46" s="364" t="n"/>
      <c r="AHV46" s="364" t="n"/>
      <c r="AHW46" s="364" t="n"/>
      <c r="AHX46" s="364" t="n"/>
      <c r="AHY46" s="364" t="n"/>
      <c r="AHZ46" s="364" t="n"/>
      <c r="AIA46" s="364" t="n"/>
      <c r="AIB46" s="364" t="n"/>
      <c r="AIC46" s="364" t="n"/>
      <c r="AID46" s="364" t="n"/>
      <c r="AIE46" s="364" t="n"/>
      <c r="AIF46" s="364" t="n"/>
      <c r="AIG46" s="364" t="n"/>
      <c r="AIH46" s="364" t="n"/>
      <c r="AII46" s="364" t="n"/>
      <c r="AIJ46" s="364" t="n"/>
      <c r="AIK46" s="364" t="n"/>
      <c r="AIL46" s="364" t="n"/>
      <c r="AIM46" s="364" t="n"/>
      <c r="AIN46" s="364" t="n"/>
      <c r="AIO46" s="364" t="n"/>
      <c r="AIP46" s="364" t="n"/>
      <c r="AIQ46" s="364" t="n"/>
      <c r="AIR46" s="364" t="n"/>
      <c r="AIS46" s="364" t="n"/>
      <c r="AIT46" s="364" t="n"/>
      <c r="AIU46" s="364" t="n"/>
      <c r="AIV46" s="364" t="n"/>
      <c r="AIW46" s="364" t="n"/>
      <c r="AIX46" s="364" t="n"/>
      <c r="AIY46" s="364" t="n"/>
      <c r="AIZ46" s="364" t="n"/>
      <c r="AJA46" s="364" t="n"/>
      <c r="AJB46" s="364" t="n"/>
      <c r="AJC46" s="364" t="n"/>
      <c r="AJD46" s="364" t="n"/>
      <c r="AJE46" s="364" t="n"/>
      <c r="AJF46" s="364" t="n"/>
      <c r="AJG46" s="364" t="n"/>
      <c r="AJH46" s="364" t="n"/>
      <c r="AJI46" s="364" t="n"/>
      <c r="AJJ46" s="364" t="n"/>
      <c r="AJK46" s="364" t="n"/>
      <c r="AJL46" s="364" t="n"/>
      <c r="AJM46" s="364" t="n"/>
      <c r="AJN46" s="364" t="n"/>
      <c r="AJO46" s="364" t="n"/>
      <c r="AJP46" s="364" t="n"/>
      <c r="AJQ46" s="364" t="n"/>
      <c r="AJR46" s="364" t="n"/>
      <c r="AJS46" s="364" t="n"/>
      <c r="AJT46" s="364" t="n"/>
      <c r="AJU46" s="364" t="n"/>
      <c r="AJV46" s="364" t="n"/>
      <c r="AJW46" s="364" t="n"/>
      <c r="AJX46" s="364" t="n"/>
      <c r="AJY46" s="364" t="n"/>
      <c r="AJZ46" s="364" t="n"/>
      <c r="AKA46" s="364" t="n"/>
      <c r="AKB46" s="364" t="n"/>
      <c r="AKC46" s="364" t="n"/>
      <c r="AKD46" s="364" t="n"/>
      <c r="AKE46" s="364" t="n"/>
      <c r="AKF46" s="364" t="n"/>
      <c r="AKG46" s="364" t="n"/>
      <c r="AKH46" s="364" t="n"/>
      <c r="AKI46" s="364" t="n"/>
      <c r="AKJ46" s="364" t="n"/>
      <c r="AKK46" s="364" t="n"/>
      <c r="AKL46" s="364" t="n"/>
      <c r="AKM46" s="364" t="n"/>
      <c r="AKN46" s="364" t="n"/>
      <c r="AKO46" s="364" t="n"/>
      <c r="AKP46" s="364" t="n"/>
      <c r="AKQ46" s="364" t="n"/>
      <c r="AKR46" s="364" t="n"/>
      <c r="AKS46" s="364" t="n"/>
      <c r="AKT46" s="364" t="n"/>
      <c r="AKU46" s="364" t="n"/>
      <c r="AKV46" s="364" t="n"/>
      <c r="AKW46" s="364" t="n"/>
      <c r="AKX46" s="364" t="n"/>
      <c r="AKY46" s="364" t="n"/>
      <c r="AKZ46" s="364" t="n"/>
      <c r="ALA46" s="364" t="n"/>
      <c r="ALB46" s="364" t="n"/>
      <c r="ALC46" s="364" t="n"/>
      <c r="ALD46" s="364" t="n"/>
      <c r="ALE46" s="364" t="n"/>
      <c r="ALF46" s="364" t="n"/>
      <c r="ALG46" s="364" t="n"/>
      <c r="ALH46" s="364" t="n"/>
      <c r="ALI46" s="364" t="n"/>
      <c r="ALJ46" s="364" t="n"/>
      <c r="ALK46" s="364" t="n"/>
      <c r="ALL46" s="364" t="n"/>
      <c r="ALM46" s="364" t="n"/>
      <c r="ALN46" s="364" t="n"/>
      <c r="ALO46" s="364" t="n"/>
      <c r="ALP46" s="364" t="n"/>
      <c r="ALQ46" s="364" t="n"/>
      <c r="ALR46" s="364" t="n"/>
      <c r="ALS46" s="364" t="n"/>
      <c r="ALT46" s="364" t="n"/>
      <c r="ALU46" s="364" t="n"/>
      <c r="ALV46" s="364" t="n"/>
      <c r="ALW46" s="364" t="n"/>
      <c r="ALX46" s="364" t="n"/>
      <c r="ALY46" s="364" t="n"/>
      <c r="ALZ46" s="364" t="n"/>
      <c r="AMA46" s="364" t="n"/>
      <c r="AMB46" s="364" t="n"/>
      <c r="AMC46" s="364" t="n"/>
      <c r="AMD46" s="364" t="n"/>
      <c r="AME46" s="364" t="n"/>
      <c r="AMF46" s="364" t="n"/>
      <c r="AMG46" s="364" t="n"/>
      <c r="AMH46" s="364" t="n"/>
      <c r="AMI46" s="364" t="n"/>
      <c r="AMJ46" s="364" t="n"/>
      <c r="AMK46" s="364" t="n"/>
      <c r="AML46" s="364" t="n"/>
      <c r="AMM46" s="364" t="n"/>
      <c r="AMN46" s="364" t="n"/>
      <c r="AMO46" s="364" t="n"/>
      <c r="AMP46" s="364" t="n"/>
      <c r="AMQ46" s="364" t="n"/>
      <c r="AMR46" s="364" t="n"/>
      <c r="AMS46" s="364" t="n"/>
      <c r="AMT46" s="364" t="n"/>
      <c r="AMU46" s="364" t="n"/>
      <c r="AMV46" s="364" t="n"/>
      <c r="AMW46" s="364" t="n"/>
      <c r="AMX46" s="364" t="n"/>
      <c r="AMY46" s="364" t="n"/>
      <c r="AMZ46" s="364" t="n"/>
      <c r="ANA46" s="364" t="n"/>
      <c r="ANB46" s="364" t="n"/>
      <c r="ANC46" s="364" t="n"/>
      <c r="AND46" s="364" t="n"/>
      <c r="ANE46" s="364" t="n"/>
      <c r="ANF46" s="364" t="n"/>
      <c r="ANG46" s="364" t="n"/>
      <c r="ANH46" s="364" t="n"/>
      <c r="ANI46" s="364" t="n"/>
      <c r="ANJ46" s="364" t="n"/>
      <c r="ANK46" s="364" t="n"/>
      <c r="ANL46" s="364" t="n"/>
      <c r="ANM46" s="364" t="n"/>
      <c r="ANN46" s="364" t="n"/>
      <c r="ANO46" s="364" t="n"/>
      <c r="ANP46" s="364" t="n"/>
      <c r="ANQ46" s="364" t="n"/>
      <c r="ANR46" s="364" t="n"/>
      <c r="ANS46" s="364" t="n"/>
      <c r="ANT46" s="364" t="n"/>
      <c r="ANU46" s="364" t="n"/>
      <c r="ANV46" s="364" t="n"/>
      <c r="ANW46" s="364" t="n"/>
      <c r="ANX46" s="364" t="n"/>
      <c r="ANY46" s="364" t="n"/>
      <c r="ANZ46" s="364" t="n"/>
      <c r="AOA46" s="364" t="n"/>
      <c r="AOB46" s="364" t="n"/>
      <c r="AOC46" s="364" t="n"/>
      <c r="AOD46" s="364" t="n"/>
      <c r="AOE46" s="364" t="n"/>
      <c r="AOF46" s="364" t="n"/>
      <c r="AOG46" s="364" t="n"/>
      <c r="AOH46" s="364" t="n"/>
      <c r="AOI46" s="364" t="n"/>
      <c r="AOJ46" s="364" t="n"/>
      <c r="AOK46" s="364" t="n"/>
      <c r="AOL46" s="364" t="n"/>
      <c r="AOM46" s="364" t="n"/>
      <c r="AON46" s="364" t="n"/>
      <c r="AOO46" s="364" t="n"/>
      <c r="AOP46" s="364" t="n"/>
      <c r="AOQ46" s="364" t="n"/>
      <c r="AOR46" s="364" t="n"/>
      <c r="AOS46" s="364" t="n"/>
      <c r="AOT46" s="364" t="n"/>
      <c r="AOU46" s="364" t="n"/>
      <c r="AOV46" s="364" t="n"/>
      <c r="AOW46" s="364" t="n"/>
      <c r="AOX46" s="364" t="n"/>
      <c r="AOY46" s="364" t="n"/>
      <c r="AOZ46" s="364" t="n"/>
      <c r="APA46" s="364" t="n"/>
      <c r="APB46" s="364" t="n"/>
      <c r="APC46" s="364" t="n"/>
      <c r="APD46" s="364" t="n"/>
      <c r="APE46" s="364" t="n"/>
      <c r="APF46" s="364" t="n"/>
      <c r="APG46" s="364" t="n"/>
      <c r="APH46" s="364" t="n"/>
      <c r="API46" s="364" t="n"/>
      <c r="APJ46" s="364" t="n"/>
      <c r="APK46" s="364" t="n"/>
      <c r="APL46" s="364" t="n"/>
      <c r="APM46" s="364" t="n"/>
      <c r="APN46" s="364" t="n"/>
      <c r="APO46" s="364" t="n"/>
      <c r="APP46" s="364" t="n"/>
      <c r="APQ46" s="364" t="n"/>
      <c r="APR46" s="364" t="n"/>
      <c r="APS46" s="364" t="n"/>
      <c r="APT46" s="364" t="n"/>
      <c r="APU46" s="364" t="n"/>
      <c r="APV46" s="364" t="n"/>
      <c r="APW46" s="364" t="n"/>
      <c r="APX46" s="364" t="n"/>
      <c r="APY46" s="364" t="n"/>
      <c r="APZ46" s="364" t="n"/>
      <c r="AQA46" s="364" t="n"/>
      <c r="AQB46" s="364" t="n"/>
      <c r="AQC46" s="364" t="n"/>
      <c r="AQD46" s="364" t="n"/>
      <c r="AQE46" s="364" t="n"/>
      <c r="AQF46" s="364" t="n"/>
      <c r="AQG46" s="364" t="n"/>
      <c r="AQH46" s="364" t="n"/>
      <c r="AQI46" s="364" t="n"/>
      <c r="AQJ46" s="364" t="n"/>
      <c r="AQK46" s="364" t="n"/>
      <c r="AQL46" s="364" t="n"/>
      <c r="AQM46" s="364" t="n"/>
      <c r="AQN46" s="364" t="n"/>
      <c r="AQO46" s="364" t="n"/>
      <c r="AQP46" s="364" t="n"/>
      <c r="AQQ46" s="364" t="n"/>
      <c r="AQR46" s="364" t="n"/>
      <c r="AQS46" s="364" t="n"/>
      <c r="AQT46" s="364" t="n"/>
      <c r="AQU46" s="364" t="n"/>
      <c r="AQV46" s="364" t="n"/>
      <c r="AQW46" s="364" t="n"/>
      <c r="AQX46" s="364" t="n"/>
      <c r="AQY46" s="364" t="n"/>
      <c r="AQZ46" s="364" t="n"/>
      <c r="ARA46" s="364" t="n"/>
      <c r="ARB46" s="364" t="n"/>
      <c r="ARC46" s="364" t="n"/>
      <c r="ARD46" s="364" t="n"/>
      <c r="ARE46" s="364" t="n"/>
      <c r="ARF46" s="364" t="n"/>
      <c r="ARG46" s="364" t="n"/>
      <c r="ARH46" s="364" t="n"/>
      <c r="ARI46" s="364" t="n"/>
      <c r="ARJ46" s="364" t="n"/>
      <c r="ARK46" s="364" t="n"/>
      <c r="ARL46" s="364" t="n"/>
      <c r="ARM46" s="364" t="n"/>
      <c r="ARN46" s="364" t="n"/>
      <c r="ARO46" s="364" t="n"/>
    </row>
    <row r="47" outlineLevel="1">
      <c r="A47" s="220" t="inlineStr">
        <is>
          <t>33.02</t>
        </is>
      </c>
      <c r="B47" s="233" t="inlineStr">
        <is>
          <t>Gás</t>
        </is>
      </c>
      <c r="C47" s="86" t="inlineStr">
        <is>
          <t>Analítica</t>
        </is>
      </c>
      <c r="D47" s="86" t="inlineStr">
        <is>
          <t>Saída</t>
        </is>
      </c>
      <c r="E47" s="86">
        <f>VLOOKUP($A47,PL.C!$B:$F,5,0)</f>
        <v/>
      </c>
      <c r="F47" s="86" t="inlineStr">
        <is>
          <t>sim</t>
        </is>
      </c>
      <c r="G47" s="86" t="inlineStr">
        <is>
          <t>Budget</t>
        </is>
      </c>
      <c r="I47" s="511" t="n">
        <v>0</v>
      </c>
      <c r="J47" s="511" t="n">
        <v>0</v>
      </c>
      <c r="K47" s="511" t="n">
        <v>0</v>
      </c>
      <c r="L47" s="511" t="n">
        <v>-6487</v>
      </c>
      <c r="M47" s="511" t="n">
        <v>-9646</v>
      </c>
      <c r="N47" s="511" t="n">
        <v>-12882</v>
      </c>
      <c r="O47" s="511" t="n">
        <v>-9089</v>
      </c>
      <c r="P47" s="511" t="n">
        <v>-10969</v>
      </c>
      <c r="Q47" s="511" t="n">
        <v>-10236</v>
      </c>
      <c r="R47" s="511" t="n">
        <v>-7029</v>
      </c>
      <c r="S47" s="511" t="n">
        <v>-11096</v>
      </c>
      <c r="T47" s="512" t="n">
        <v>-9135</v>
      </c>
      <c r="V47" s="511" t="n">
        <v>-8869</v>
      </c>
      <c r="W47" s="511" t="n">
        <v>-10375</v>
      </c>
      <c r="X47" s="511" t="n">
        <v>-12773</v>
      </c>
      <c r="Y47" s="511" t="n">
        <v>-11559</v>
      </c>
      <c r="Z47" s="511" t="n">
        <v>-12337</v>
      </c>
      <c r="AA47" s="511" t="n">
        <v>-11208</v>
      </c>
      <c r="AB47" s="511" t="n">
        <v>-14935</v>
      </c>
      <c r="AC47" s="511" t="n">
        <v>-16704</v>
      </c>
      <c r="AD47" s="511" t="n">
        <v>-10748</v>
      </c>
      <c r="AE47" s="511" t="n">
        <v>-14723</v>
      </c>
      <c r="AF47" s="511" t="n">
        <v>-15906</v>
      </c>
      <c r="AG47" s="512" t="n">
        <v>-15614</v>
      </c>
      <c r="AI47" s="511" t="n">
        <v>-9912</v>
      </c>
      <c r="AJ47" s="511" t="n">
        <v>-8107</v>
      </c>
      <c r="AK47" s="511" t="n">
        <v>-13197</v>
      </c>
      <c r="AL47" s="511" t="n">
        <v>-8510</v>
      </c>
      <c r="AM47" s="511" t="n">
        <v>-19360</v>
      </c>
      <c r="AN47" s="511" t="n">
        <v>-9727</v>
      </c>
      <c r="AO47" s="511" t="n">
        <v>-11789</v>
      </c>
      <c r="AP47" s="511" t="n">
        <v>-16144</v>
      </c>
      <c r="AQ47" s="511" t="n">
        <v>-7860</v>
      </c>
      <c r="AR47" s="511" t="n">
        <v>-15056</v>
      </c>
      <c r="AS47" s="511" t="n">
        <v>-12267</v>
      </c>
      <c r="AT47" s="511" t="n">
        <v>-11859</v>
      </c>
      <c r="AV47" s="513" t="n">
        <v>-10427.424</v>
      </c>
      <c r="AW47" s="513" t="n">
        <v>-8528.564</v>
      </c>
      <c r="AX47" s="513" t="n">
        <v>-13883.244</v>
      </c>
      <c r="AY47" s="513" t="n">
        <v>-8952.52</v>
      </c>
      <c r="AZ47" s="513" t="n">
        <v>-20366.72</v>
      </c>
      <c r="BA47" s="513" t="n">
        <v>-10232.804</v>
      </c>
      <c r="BB47" s="513" t="n">
        <v>-12402.028</v>
      </c>
      <c r="BC47" s="513" t="n">
        <v>-16983.488</v>
      </c>
      <c r="BD47" s="513" t="n">
        <v>-8268.720000000001</v>
      </c>
      <c r="BE47" s="513" t="n">
        <v>-15838.912</v>
      </c>
      <c r="BF47" s="513" t="n">
        <v>-12904.884</v>
      </c>
      <c r="BG47" s="513" t="n">
        <v>-12475.668</v>
      </c>
      <c r="BI47" s="298" t="n">
        <v>1.05</v>
      </c>
      <c r="BJ47" s="514" t="n">
        <v>-15680.7</v>
      </c>
      <c r="BK47" s="514" t="n">
        <v>-12854.1</v>
      </c>
      <c r="BL47" s="514" t="n">
        <v>-11068.05</v>
      </c>
      <c r="BM47" s="514" t="n">
        <v>-11680.2</v>
      </c>
      <c r="BN47" s="514" t="n">
        <v>-15589.35</v>
      </c>
      <c r="BO47" s="514" t="n">
        <v>-12877.2</v>
      </c>
      <c r="BP47" s="514" t="n">
        <v>-18252.15</v>
      </c>
      <c r="BQ47" s="514" t="n">
        <v>-12417.3</v>
      </c>
      <c r="BR47" s="514" t="n">
        <v>-12520.2</v>
      </c>
      <c r="BS47" s="514" t="n">
        <v>-18091.5</v>
      </c>
      <c r="BT47" s="514" t="n">
        <v>-11469.15</v>
      </c>
      <c r="BU47" s="514" t="n">
        <v>-13086.15</v>
      </c>
      <c r="BW47" s="515">
        <f>_xlfn.SINGLE(_xlfn.XLOOKUP($A47,$A$203:$A$399,BJ$203:BJ$399,"Não Existe"))*$BI47</f>
        <v/>
      </c>
      <c r="BX47" s="515">
        <f>_xlfn.SINGLE(_xlfn.XLOOKUP($A47,$A$203:$A$399,BK$203:BK$399,"Não Existe"))*$BI47</f>
        <v/>
      </c>
      <c r="BY47" s="515">
        <f>_xlfn.SINGLE(_xlfn.XLOOKUP($A47,$A$203:$A$399,BL$203:BL$399,"Não Existe"))*$BI47</f>
        <v/>
      </c>
      <c r="BZ47" s="515">
        <f>_xlfn.SINGLE(_xlfn.XLOOKUP($A47,$A$203:$A$399,BM$203:BM$399,"Não Existe"))*$BI47</f>
        <v/>
      </c>
      <c r="CA47" s="515">
        <f>_xlfn.SINGLE(_xlfn.XLOOKUP($A47,$A$203:$A$399,BN$203:BN$399,"Não Existe"))*$BI47</f>
        <v/>
      </c>
      <c r="CB47" s="515">
        <f>_xlfn.SINGLE(_xlfn.XLOOKUP($A47,$A$203:$A$399,BO$203:BO$399,"Não Existe"))*$BI47</f>
        <v/>
      </c>
      <c r="CC47" s="515">
        <f>_xlfn.SINGLE(_xlfn.XLOOKUP($A47,$A$203:$A$399,BP$203:BP$399,"Não Existe"))*$BI47</f>
        <v/>
      </c>
      <c r="CD47" s="515">
        <f>_xlfn.SINGLE(_xlfn.XLOOKUP($A47,$A$203:$A$399,BQ$203:BQ$399,"Não Existe"))*$BI47</f>
        <v/>
      </c>
      <c r="CE47" s="515">
        <f>_xlfn.SINGLE(_xlfn.XLOOKUP($A47,$A$203:$A$399,BR$203:BR$399,"Não Existe"))*$BI47</f>
        <v/>
      </c>
      <c r="CF47" s="515">
        <f>_xlfn.SINGLE(_xlfn.XLOOKUP($A47,$A$203:$A$399,BS$203:BS$399,"Não Existe"))*$BI47</f>
        <v/>
      </c>
      <c r="CG47" s="515">
        <f>_xlfn.SINGLE(_xlfn.XLOOKUP($A47,$A$203:$A$399,BT$203:BT$399,"Não Existe"))*$BI47</f>
        <v/>
      </c>
      <c r="CH47" s="515">
        <f>_xlfn.SINGLE(_xlfn.XLOOKUP($A47,$A$203:$A$399,BU$203:BU$399,"Não Existe"))*$BI47</f>
        <v/>
      </c>
    </row>
    <row r="48" outlineLevel="1" customFormat="1" s="213">
      <c r="A48" s="257" t="inlineStr">
        <is>
          <t>33.03</t>
        </is>
      </c>
      <c r="B48" s="212" t="inlineStr">
        <is>
          <t>Agua</t>
        </is>
      </c>
      <c r="C48" s="213" t="inlineStr">
        <is>
          <t>Analítica</t>
        </is>
      </c>
      <c r="D48" s="213" t="inlineStr">
        <is>
          <t>Saída</t>
        </is>
      </c>
      <c r="E48" s="213">
        <f>VLOOKUP($A48,PL.C!$B:$F,5,0)</f>
        <v/>
      </c>
      <c r="F48" s="213" t="inlineStr">
        <is>
          <t>sim</t>
        </is>
      </c>
      <c r="G48" s="213" t="inlineStr">
        <is>
          <t>Budget</t>
        </is>
      </c>
      <c r="I48" s="506" t="n">
        <v>0</v>
      </c>
      <c r="J48" s="506" t="n">
        <v>0</v>
      </c>
      <c r="K48" s="506" t="n">
        <v>0</v>
      </c>
      <c r="L48" s="506" t="n">
        <v>-352</v>
      </c>
      <c r="M48" s="506" t="n">
        <v>-360</v>
      </c>
      <c r="N48" s="506" t="n">
        <v>-616</v>
      </c>
      <c r="O48" s="506" t="n">
        <v>-616</v>
      </c>
      <c r="P48" s="506" t="n">
        <v>-451</v>
      </c>
      <c r="Q48" s="506" t="n">
        <v>-526</v>
      </c>
      <c r="R48" s="506" t="n">
        <v>-343</v>
      </c>
      <c r="S48" s="506" t="n">
        <v>-792</v>
      </c>
      <c r="T48" s="507" t="n">
        <v>-482</v>
      </c>
      <c r="U48" s="86" t="n"/>
      <c r="V48" s="506" t="n">
        <v>-305</v>
      </c>
      <c r="W48" s="506" t="n">
        <v>-453</v>
      </c>
      <c r="X48" s="506" t="n">
        <v>-319</v>
      </c>
      <c r="Y48" s="506" t="n">
        <v>-383</v>
      </c>
      <c r="Z48" s="506" t="n">
        <v>-722</v>
      </c>
      <c r="AA48" s="506" t="n">
        <v>-446</v>
      </c>
      <c r="AB48" s="506" t="n">
        <v>-392</v>
      </c>
      <c r="AC48" s="506" t="n">
        <v>-709</v>
      </c>
      <c r="AD48" s="506" t="n">
        <v>-631</v>
      </c>
      <c r="AE48" s="506" t="n">
        <v>-390</v>
      </c>
      <c r="AF48" s="506" t="n">
        <v>-408</v>
      </c>
      <c r="AG48" s="507" t="n">
        <v>-313</v>
      </c>
      <c r="AH48" s="364" t="n"/>
      <c r="AI48" s="506" t="n">
        <v>-284</v>
      </c>
      <c r="AJ48" s="506" t="n">
        <v>0</v>
      </c>
      <c r="AK48" s="506" t="n">
        <v>-823</v>
      </c>
      <c r="AL48" s="506" t="n">
        <v>-551</v>
      </c>
      <c r="AM48" s="506" t="n">
        <v>-511</v>
      </c>
      <c r="AN48" s="506" t="n">
        <v>-360</v>
      </c>
      <c r="AO48" s="506" t="n">
        <v>-472</v>
      </c>
      <c r="AP48" s="506" t="n">
        <v>-491</v>
      </c>
      <c r="AQ48" s="506" t="n">
        <v>-466</v>
      </c>
      <c r="AR48" s="506" t="n">
        <v>-579</v>
      </c>
      <c r="AS48" s="506" t="n">
        <v>-599</v>
      </c>
      <c r="AT48" s="506" t="n">
        <v>-389</v>
      </c>
      <c r="AU48" s="364" t="n"/>
      <c r="AV48" s="508" t="n">
        <v>-298.768</v>
      </c>
      <c r="AW48" s="508" t="n">
        <v>0</v>
      </c>
      <c r="AX48" s="508" t="n">
        <v>-865.796</v>
      </c>
      <c r="AY48" s="508" t="n">
        <v>-579.652</v>
      </c>
      <c r="AZ48" s="508" t="n">
        <v>-537.572</v>
      </c>
      <c r="BA48" s="508" t="n">
        <v>-378.72</v>
      </c>
      <c r="BB48" s="508" t="n">
        <v>-496.544</v>
      </c>
      <c r="BC48" s="508" t="n">
        <v>-516.532</v>
      </c>
      <c r="BD48" s="508" t="n">
        <v>-490.232</v>
      </c>
      <c r="BE48" s="508" t="n">
        <v>-609.1080000000001</v>
      </c>
      <c r="BF48" s="508" t="n">
        <v>-630.148</v>
      </c>
      <c r="BG48" s="508" t="n">
        <v>-409.228</v>
      </c>
      <c r="BH48" s="364" t="n"/>
      <c r="BI48" s="298" t="n">
        <v>1.2</v>
      </c>
      <c r="BJ48" s="509" t="n">
        <v>-566.4</v>
      </c>
      <c r="BK48" s="509" t="n">
        <v>-625.1999999999999</v>
      </c>
      <c r="BL48" s="509" t="n">
        <v>-498</v>
      </c>
      <c r="BM48" s="509" t="n">
        <v>-613.1999999999999</v>
      </c>
      <c r="BN48" s="509" t="n">
        <v>-566.4</v>
      </c>
      <c r="BO48" s="509" t="n">
        <v>-1092</v>
      </c>
      <c r="BP48" s="509" t="n">
        <v>-890.4</v>
      </c>
      <c r="BQ48" s="509" t="n">
        <v>0</v>
      </c>
      <c r="BR48" s="509" t="n">
        <v>-2325.6</v>
      </c>
      <c r="BS48" s="509" t="n">
        <v>-2554.8</v>
      </c>
      <c r="BT48" s="509" t="n">
        <v>-2085.6</v>
      </c>
      <c r="BU48" s="509" t="n">
        <v>-1292.4</v>
      </c>
      <c r="BV48" s="364" t="n"/>
      <c r="BW48" s="510">
        <f>_xlfn.SINGLE(_xlfn.XLOOKUP($A48,$A$203:$A$399,BJ$203:BJ$399,"Não Existe"))*$BI48</f>
        <v/>
      </c>
      <c r="BX48" s="510">
        <f>_xlfn.SINGLE(_xlfn.XLOOKUP($A48,$A$203:$A$399,BK$203:BK$399,"Não Existe"))*$BI48</f>
        <v/>
      </c>
      <c r="BY48" s="510">
        <f>_xlfn.SINGLE(_xlfn.XLOOKUP($A48,$A$203:$A$399,BL$203:BL$399,"Não Existe"))*$BI48</f>
        <v/>
      </c>
      <c r="BZ48" s="510">
        <f>_xlfn.SINGLE(_xlfn.XLOOKUP($A48,$A$203:$A$399,BM$203:BM$399,"Não Existe"))*$BI48</f>
        <v/>
      </c>
      <c r="CA48" s="510">
        <f>_xlfn.SINGLE(_xlfn.XLOOKUP($A48,$A$203:$A$399,BN$203:BN$399,"Não Existe"))*$BI48</f>
        <v/>
      </c>
      <c r="CB48" s="510">
        <f>_xlfn.SINGLE(_xlfn.XLOOKUP($A48,$A$203:$A$399,BO$203:BO$399,"Não Existe"))*$BI48</f>
        <v/>
      </c>
      <c r="CC48" s="510">
        <f>_xlfn.SINGLE(_xlfn.XLOOKUP($A48,$A$203:$A$399,BP$203:BP$399,"Não Existe"))*$BI48</f>
        <v/>
      </c>
      <c r="CD48" s="510">
        <f>_xlfn.SINGLE(_xlfn.XLOOKUP($A48,$A$203:$A$399,BQ$203:BQ$399,"Não Existe"))*$BI48</f>
        <v/>
      </c>
      <c r="CE48" s="510">
        <f>_xlfn.SINGLE(_xlfn.XLOOKUP($A48,$A$203:$A$399,BR$203:BR$399,"Não Existe"))*$BI48</f>
        <v/>
      </c>
      <c r="CF48" s="510">
        <f>_xlfn.SINGLE(_xlfn.XLOOKUP($A48,$A$203:$A$399,BS$203:BS$399,"Não Existe"))*$BI48</f>
        <v/>
      </c>
      <c r="CG48" s="510">
        <f>_xlfn.SINGLE(_xlfn.XLOOKUP($A48,$A$203:$A$399,BT$203:BT$399,"Não Existe"))*$BI48</f>
        <v/>
      </c>
      <c r="CH48" s="510">
        <f>_xlfn.SINGLE(_xlfn.XLOOKUP($A48,$A$203:$A$399,BU$203:BU$399,"Não Existe"))*$BI48</f>
        <v/>
      </c>
      <c r="CI48" s="364" t="n"/>
      <c r="CJ48" s="364" t="n"/>
      <c r="CK48" s="364" t="n"/>
      <c r="CL48" s="364" t="n"/>
      <c r="CM48" s="364" t="n"/>
      <c r="CN48" s="364" t="n"/>
      <c r="CO48" s="364" t="n"/>
      <c r="CP48" s="364" t="n"/>
      <c r="CQ48" s="364" t="n"/>
      <c r="CR48" s="364" t="n"/>
      <c r="CS48" s="364" t="n"/>
      <c r="CT48" s="364" t="n"/>
      <c r="CU48" s="364" t="n"/>
      <c r="CV48" s="364" t="n"/>
      <c r="CW48" s="364" t="n"/>
      <c r="CX48" s="364" t="n"/>
      <c r="CY48" s="364" t="n"/>
      <c r="CZ48" s="364" t="n"/>
      <c r="DA48" s="364" t="n"/>
      <c r="DB48" s="364" t="n"/>
      <c r="DC48" s="364" t="n"/>
      <c r="DD48" s="364" t="n"/>
      <c r="DE48" s="364" t="n"/>
      <c r="DF48" s="364" t="n"/>
      <c r="DG48" s="364" t="n"/>
      <c r="DH48" s="364" t="n"/>
      <c r="DI48" s="364" t="n"/>
      <c r="DJ48" s="364" t="n"/>
      <c r="DK48" s="364" t="n"/>
      <c r="DL48" s="364" t="n"/>
      <c r="DM48" s="364" t="n"/>
      <c r="DN48" s="364" t="n"/>
      <c r="DO48" s="364" t="n"/>
      <c r="DP48" s="364" t="n"/>
      <c r="DQ48" s="364" t="n"/>
      <c r="DR48" s="364" t="n"/>
      <c r="DS48" s="364" t="n"/>
      <c r="DT48" s="364" t="n"/>
      <c r="DU48" s="364" t="n"/>
      <c r="DV48" s="364" t="n"/>
      <c r="DW48" s="364" t="n"/>
      <c r="DX48" s="364" t="n"/>
      <c r="DY48" s="364" t="n"/>
      <c r="DZ48" s="364" t="n"/>
      <c r="EA48" s="364" t="n"/>
      <c r="EB48" s="364" t="n"/>
      <c r="EC48" s="364" t="n"/>
      <c r="ED48" s="364" t="n"/>
      <c r="EE48" s="364" t="n"/>
      <c r="EF48" s="364" t="n"/>
      <c r="EG48" s="364" t="n"/>
      <c r="EH48" s="364" t="n"/>
      <c r="EI48" s="364" t="n"/>
      <c r="EJ48" s="364" t="n"/>
      <c r="EK48" s="364" t="n"/>
      <c r="EL48" s="364" t="n"/>
      <c r="EM48" s="364" t="n"/>
      <c r="EN48" s="364" t="n"/>
      <c r="EO48" s="364" t="n"/>
      <c r="EP48" s="364" t="n"/>
      <c r="EQ48" s="364" t="n"/>
      <c r="ER48" s="364" t="n"/>
      <c r="ES48" s="364" t="n"/>
      <c r="ET48" s="364" t="n"/>
      <c r="EU48" s="364" t="n"/>
      <c r="EV48" s="364" t="n"/>
      <c r="EW48" s="364" t="n"/>
      <c r="EX48" s="364" t="n"/>
      <c r="EY48" s="364" t="n"/>
      <c r="EZ48" s="364" t="n"/>
      <c r="FA48" s="364" t="n"/>
      <c r="FB48" s="364" t="n"/>
      <c r="FC48" s="364" t="n"/>
      <c r="FD48" s="364" t="n"/>
      <c r="FE48" s="364" t="n"/>
      <c r="FF48" s="364" t="n"/>
      <c r="FG48" s="364" t="n"/>
      <c r="FH48" s="364" t="n"/>
      <c r="FI48" s="364" t="n"/>
      <c r="FJ48" s="364" t="n"/>
      <c r="FK48" s="364" t="n"/>
      <c r="FL48" s="364" t="n"/>
      <c r="FM48" s="364" t="n"/>
      <c r="FN48" s="364" t="n"/>
      <c r="FO48" s="364" t="n"/>
      <c r="FP48" s="364" t="n"/>
      <c r="FQ48" s="364" t="n"/>
      <c r="FR48" s="364" t="n"/>
      <c r="FS48" s="364" t="n"/>
      <c r="FT48" s="364" t="n"/>
      <c r="FU48" s="364" t="n"/>
      <c r="FV48" s="364" t="n"/>
      <c r="FW48" s="364" t="n"/>
      <c r="FX48" s="364" t="n"/>
      <c r="FY48" s="364" t="n"/>
      <c r="FZ48" s="364" t="n"/>
      <c r="GA48" s="364" t="n"/>
      <c r="GB48" s="364" t="n"/>
      <c r="GC48" s="364" t="n"/>
      <c r="GD48" s="364" t="n"/>
      <c r="GE48" s="364" t="n"/>
      <c r="GF48" s="364" t="n"/>
      <c r="GG48" s="364" t="n"/>
      <c r="GH48" s="364" t="n"/>
      <c r="GI48" s="364" t="n"/>
      <c r="GJ48" s="364" t="n"/>
      <c r="GK48" s="364" t="n"/>
      <c r="GL48" s="364" t="n"/>
      <c r="GM48" s="364" t="n"/>
      <c r="GN48" s="364" t="n"/>
      <c r="GO48" s="364" t="n"/>
      <c r="GP48" s="364" t="n"/>
      <c r="GQ48" s="364" t="n"/>
      <c r="GR48" s="364" t="n"/>
      <c r="GS48" s="364" t="n"/>
      <c r="GT48" s="364" t="n"/>
      <c r="GU48" s="364" t="n"/>
      <c r="GV48" s="364" t="n"/>
      <c r="GW48" s="364" t="n"/>
      <c r="GX48" s="364" t="n"/>
      <c r="GY48" s="364" t="n"/>
      <c r="GZ48" s="364" t="n"/>
      <c r="HA48" s="364" t="n"/>
      <c r="HB48" s="364" t="n"/>
      <c r="HC48" s="364" t="n"/>
      <c r="HD48" s="364" t="n"/>
      <c r="HE48" s="364" t="n"/>
      <c r="HF48" s="364" t="n"/>
      <c r="HG48" s="364" t="n"/>
      <c r="HH48" s="364" t="n"/>
      <c r="HI48" s="364" t="n"/>
      <c r="HJ48" s="364" t="n"/>
      <c r="HK48" s="364" t="n"/>
      <c r="HL48" s="364" t="n"/>
      <c r="HM48" s="364" t="n"/>
      <c r="HN48" s="364" t="n"/>
      <c r="HO48" s="364" t="n"/>
      <c r="HP48" s="364" t="n"/>
      <c r="HQ48" s="364" t="n"/>
      <c r="HR48" s="364" t="n"/>
      <c r="HS48" s="364" t="n"/>
      <c r="HT48" s="364" t="n"/>
      <c r="HU48" s="364" t="n"/>
      <c r="HV48" s="364" t="n"/>
      <c r="HW48" s="364" t="n"/>
      <c r="HX48" s="364" t="n"/>
      <c r="HY48" s="364" t="n"/>
      <c r="HZ48" s="364" t="n"/>
      <c r="IA48" s="364" t="n"/>
      <c r="IB48" s="364" t="n"/>
      <c r="IC48" s="364" t="n"/>
      <c r="ID48" s="364" t="n"/>
      <c r="IE48" s="364" t="n"/>
      <c r="IF48" s="364" t="n"/>
      <c r="IG48" s="364" t="n"/>
      <c r="IH48" s="364" t="n"/>
      <c r="II48" s="364" t="n"/>
      <c r="IJ48" s="364" t="n"/>
      <c r="IK48" s="364" t="n"/>
      <c r="IL48" s="364" t="n"/>
      <c r="IM48" s="364" t="n"/>
      <c r="IN48" s="364" t="n"/>
      <c r="IO48" s="364" t="n"/>
      <c r="IP48" s="364" t="n"/>
      <c r="IQ48" s="364" t="n"/>
      <c r="IR48" s="364" t="n"/>
      <c r="IS48" s="364" t="n"/>
      <c r="IT48" s="364" t="n"/>
      <c r="IU48" s="364" t="n"/>
      <c r="IV48" s="364" t="n"/>
      <c r="IW48" s="364" t="n"/>
      <c r="IX48" s="364" t="n"/>
      <c r="IY48" s="364" t="n"/>
      <c r="IZ48" s="364" t="n"/>
      <c r="JA48" s="364" t="n"/>
      <c r="JB48" s="364" t="n"/>
      <c r="JC48" s="364" t="n"/>
      <c r="JD48" s="364" t="n"/>
      <c r="JE48" s="364" t="n"/>
      <c r="JF48" s="364" t="n"/>
      <c r="JG48" s="364" t="n"/>
      <c r="JH48" s="364" t="n"/>
      <c r="JI48" s="364" t="n"/>
      <c r="JJ48" s="364" t="n"/>
      <c r="JK48" s="364" t="n"/>
      <c r="JL48" s="364" t="n"/>
      <c r="JM48" s="364" t="n"/>
      <c r="JN48" s="364" t="n"/>
      <c r="JO48" s="364" t="n"/>
      <c r="JP48" s="364" t="n"/>
      <c r="JQ48" s="364" t="n"/>
      <c r="JR48" s="364" t="n"/>
      <c r="JS48" s="364" t="n"/>
      <c r="JT48" s="364" t="n"/>
      <c r="JU48" s="364" t="n"/>
      <c r="JV48" s="364" t="n"/>
      <c r="JW48" s="364" t="n"/>
      <c r="JX48" s="364" t="n"/>
      <c r="JY48" s="364" t="n"/>
      <c r="JZ48" s="364" t="n"/>
      <c r="KA48" s="364" t="n"/>
      <c r="KB48" s="364" t="n"/>
      <c r="KC48" s="364" t="n"/>
      <c r="KD48" s="364" t="n"/>
      <c r="KE48" s="364" t="n"/>
      <c r="KF48" s="364" t="n"/>
      <c r="KG48" s="364" t="n"/>
      <c r="KH48" s="364" t="n"/>
      <c r="KI48" s="364" t="n"/>
      <c r="KJ48" s="364" t="n"/>
      <c r="KK48" s="364" t="n"/>
      <c r="KL48" s="364" t="n"/>
      <c r="KM48" s="364" t="n"/>
      <c r="KN48" s="364" t="n"/>
      <c r="KO48" s="364" t="n"/>
      <c r="KP48" s="364" t="n"/>
      <c r="KQ48" s="364" t="n"/>
      <c r="KR48" s="364" t="n"/>
      <c r="KS48" s="364" t="n"/>
      <c r="KT48" s="364" t="n"/>
      <c r="KU48" s="364" t="n"/>
      <c r="KV48" s="364" t="n"/>
      <c r="KW48" s="364" t="n"/>
      <c r="KX48" s="364" t="n"/>
      <c r="KY48" s="364" t="n"/>
      <c r="KZ48" s="364" t="n"/>
      <c r="LA48" s="364" t="n"/>
      <c r="LB48" s="364" t="n"/>
      <c r="LC48" s="364" t="n"/>
      <c r="LD48" s="364" t="n"/>
      <c r="LE48" s="364" t="n"/>
      <c r="LF48" s="364" t="n"/>
      <c r="LG48" s="364" t="n"/>
      <c r="LH48" s="364" t="n"/>
      <c r="LI48" s="364" t="n"/>
      <c r="LJ48" s="364" t="n"/>
      <c r="LK48" s="364" t="n"/>
      <c r="LL48" s="364" t="n"/>
      <c r="LM48" s="364" t="n"/>
      <c r="LN48" s="364" t="n"/>
      <c r="LO48" s="364" t="n"/>
      <c r="LP48" s="364" t="n"/>
      <c r="LQ48" s="364" t="n"/>
      <c r="LR48" s="364" t="n"/>
      <c r="LS48" s="364" t="n"/>
      <c r="LT48" s="364" t="n"/>
      <c r="LU48" s="364" t="n"/>
      <c r="LV48" s="364" t="n"/>
      <c r="LW48" s="364" t="n"/>
      <c r="LX48" s="364" t="n"/>
      <c r="LY48" s="364" t="n"/>
      <c r="LZ48" s="364" t="n"/>
      <c r="MA48" s="364" t="n"/>
      <c r="MB48" s="364" t="n"/>
      <c r="MC48" s="364" t="n"/>
      <c r="MD48" s="364" t="n"/>
      <c r="ME48" s="364" t="n"/>
      <c r="MF48" s="364" t="n"/>
      <c r="MG48" s="364" t="n"/>
      <c r="MH48" s="364" t="n"/>
      <c r="MI48" s="364" t="n"/>
      <c r="MJ48" s="364" t="n"/>
      <c r="MK48" s="364" t="n"/>
      <c r="ML48" s="364" t="n"/>
      <c r="MM48" s="364" t="n"/>
      <c r="MN48" s="364" t="n"/>
      <c r="MO48" s="364" t="n"/>
      <c r="MP48" s="364" t="n"/>
      <c r="MQ48" s="364" t="n"/>
      <c r="MR48" s="364" t="n"/>
      <c r="MS48" s="364" t="n"/>
      <c r="MT48" s="364" t="n"/>
      <c r="MU48" s="364" t="n"/>
      <c r="MV48" s="364" t="n"/>
      <c r="MW48" s="364" t="n"/>
      <c r="MX48" s="364" t="n"/>
      <c r="MY48" s="364" t="n"/>
      <c r="MZ48" s="364" t="n"/>
      <c r="NA48" s="364" t="n"/>
      <c r="NB48" s="364" t="n"/>
      <c r="NC48" s="364" t="n"/>
      <c r="ND48" s="364" t="n"/>
      <c r="NE48" s="364" t="n"/>
      <c r="NF48" s="364" t="n"/>
      <c r="NG48" s="364" t="n"/>
      <c r="NH48" s="364" t="n"/>
      <c r="NI48" s="364" t="n"/>
      <c r="NJ48" s="364" t="n"/>
      <c r="NK48" s="364" t="n"/>
      <c r="NL48" s="364" t="n"/>
      <c r="NM48" s="364" t="n"/>
      <c r="NN48" s="364" t="n"/>
      <c r="NO48" s="364" t="n"/>
      <c r="NP48" s="364" t="n"/>
      <c r="NQ48" s="364" t="n"/>
      <c r="NR48" s="364" t="n"/>
      <c r="NS48" s="364" t="n"/>
      <c r="NT48" s="364" t="n"/>
      <c r="NU48" s="364" t="n"/>
      <c r="NV48" s="364" t="n"/>
      <c r="NW48" s="364" t="n"/>
      <c r="NX48" s="364" t="n"/>
      <c r="NY48" s="364" t="n"/>
      <c r="NZ48" s="364" t="n"/>
      <c r="OA48" s="364" t="n"/>
      <c r="OB48" s="364" t="n"/>
      <c r="OC48" s="364" t="n"/>
      <c r="OD48" s="364" t="n"/>
      <c r="OE48" s="364" t="n"/>
      <c r="OF48" s="364" t="n"/>
      <c r="OG48" s="364" t="n"/>
      <c r="OH48" s="364" t="n"/>
      <c r="OI48" s="364" t="n"/>
      <c r="OJ48" s="364" t="n"/>
      <c r="OK48" s="364" t="n"/>
      <c r="OL48" s="364" t="n"/>
      <c r="OM48" s="364" t="n"/>
      <c r="ON48" s="364" t="n"/>
      <c r="OO48" s="364" t="n"/>
      <c r="OP48" s="364" t="n"/>
      <c r="OQ48" s="364" t="n"/>
      <c r="OR48" s="364" t="n"/>
      <c r="OS48" s="364" t="n"/>
      <c r="OT48" s="364" t="n"/>
      <c r="OU48" s="364" t="n"/>
      <c r="OV48" s="364" t="n"/>
      <c r="OW48" s="364" t="n"/>
      <c r="OX48" s="364" t="n"/>
      <c r="OY48" s="364" t="n"/>
      <c r="OZ48" s="364" t="n"/>
      <c r="PA48" s="364" t="n"/>
      <c r="PB48" s="364" t="n"/>
      <c r="PC48" s="364" t="n"/>
      <c r="PD48" s="364" t="n"/>
      <c r="PE48" s="364" t="n"/>
      <c r="PF48" s="364" t="n"/>
      <c r="PG48" s="364" t="n"/>
      <c r="PH48" s="364" t="n"/>
      <c r="PI48" s="364" t="n"/>
      <c r="PJ48" s="364" t="n"/>
      <c r="PK48" s="364" t="n"/>
      <c r="PL48" s="364" t="n"/>
      <c r="PM48" s="364" t="n"/>
      <c r="PN48" s="364" t="n"/>
      <c r="PO48" s="364" t="n"/>
      <c r="PP48" s="364" t="n"/>
      <c r="PQ48" s="364" t="n"/>
      <c r="PR48" s="364" t="n"/>
      <c r="PS48" s="364" t="n"/>
      <c r="PT48" s="364" t="n"/>
      <c r="PU48" s="364" t="n"/>
      <c r="PV48" s="364" t="n"/>
      <c r="PW48" s="364" t="n"/>
      <c r="PX48" s="364" t="n"/>
      <c r="PY48" s="364" t="n"/>
      <c r="PZ48" s="364" t="n"/>
      <c r="QA48" s="364" t="n"/>
      <c r="QB48" s="364" t="n"/>
      <c r="QC48" s="364" t="n"/>
      <c r="QD48" s="364" t="n"/>
      <c r="QE48" s="364" t="n"/>
      <c r="QF48" s="364" t="n"/>
      <c r="QG48" s="364" t="n"/>
      <c r="QH48" s="364" t="n"/>
      <c r="QI48" s="364" t="n"/>
      <c r="QJ48" s="364" t="n"/>
      <c r="QK48" s="364" t="n"/>
      <c r="QL48" s="364" t="n"/>
      <c r="QM48" s="364" t="n"/>
      <c r="QN48" s="364" t="n"/>
      <c r="QO48" s="364" t="n"/>
      <c r="QP48" s="364" t="n"/>
      <c r="QQ48" s="364" t="n"/>
      <c r="QR48" s="364" t="n"/>
      <c r="QS48" s="364" t="n"/>
      <c r="QT48" s="364" t="n"/>
      <c r="QU48" s="364" t="n"/>
      <c r="QV48" s="364" t="n"/>
      <c r="QW48" s="364" t="n"/>
      <c r="QX48" s="364" t="n"/>
      <c r="QY48" s="364" t="n"/>
      <c r="QZ48" s="364" t="n"/>
      <c r="RA48" s="364" t="n"/>
      <c r="RB48" s="364" t="n"/>
      <c r="RC48" s="364" t="n"/>
      <c r="RD48" s="364" t="n"/>
      <c r="RE48" s="364" t="n"/>
      <c r="RF48" s="364" t="n"/>
      <c r="RG48" s="364" t="n"/>
      <c r="RH48" s="364" t="n"/>
      <c r="RI48" s="364" t="n"/>
      <c r="RJ48" s="364" t="n"/>
      <c r="RK48" s="364" t="n"/>
      <c r="RL48" s="364" t="n"/>
      <c r="RM48" s="364" t="n"/>
      <c r="RN48" s="364" t="n"/>
      <c r="RO48" s="364" t="n"/>
      <c r="RP48" s="364" t="n"/>
      <c r="RQ48" s="364" t="n"/>
      <c r="RR48" s="364" t="n"/>
      <c r="RS48" s="364" t="n"/>
      <c r="RT48" s="364" t="n"/>
      <c r="RU48" s="364" t="n"/>
      <c r="RV48" s="364" t="n"/>
      <c r="RW48" s="364" t="n"/>
      <c r="RX48" s="364" t="n"/>
      <c r="RY48" s="364" t="n"/>
      <c r="RZ48" s="364" t="n"/>
      <c r="SA48" s="364" t="n"/>
      <c r="SB48" s="364" t="n"/>
      <c r="SC48" s="364" t="n"/>
      <c r="SD48" s="364" t="n"/>
      <c r="SE48" s="364" t="n"/>
      <c r="SF48" s="364" t="n"/>
      <c r="SG48" s="364" t="n"/>
      <c r="SH48" s="364" t="n"/>
      <c r="SI48" s="364" t="n"/>
      <c r="SJ48" s="364" t="n"/>
      <c r="SK48" s="364" t="n"/>
      <c r="SL48" s="364" t="n"/>
      <c r="SM48" s="364" t="n"/>
      <c r="SN48" s="364" t="n"/>
      <c r="SO48" s="364" t="n"/>
      <c r="SP48" s="364" t="n"/>
      <c r="SQ48" s="364" t="n"/>
      <c r="SR48" s="364" t="n"/>
      <c r="SS48" s="364" t="n"/>
      <c r="ST48" s="364" t="n"/>
      <c r="SU48" s="364" t="n"/>
      <c r="SV48" s="364" t="n"/>
      <c r="SW48" s="364" t="n"/>
      <c r="SX48" s="364" t="n"/>
      <c r="SY48" s="364" t="n"/>
      <c r="SZ48" s="364" t="n"/>
      <c r="TA48" s="364" t="n"/>
      <c r="TB48" s="364" t="n"/>
      <c r="TC48" s="364" t="n"/>
      <c r="TD48" s="364" t="n"/>
      <c r="TE48" s="364" t="n"/>
      <c r="TF48" s="364" t="n"/>
      <c r="TG48" s="364" t="n"/>
      <c r="TH48" s="364" t="n"/>
      <c r="TI48" s="364" t="n"/>
      <c r="TJ48" s="364" t="n"/>
      <c r="TK48" s="364" t="n"/>
      <c r="TL48" s="364" t="n"/>
      <c r="TM48" s="364" t="n"/>
      <c r="TN48" s="364" t="n"/>
      <c r="TO48" s="364" t="n"/>
      <c r="TP48" s="364" t="n"/>
      <c r="TQ48" s="364" t="n"/>
      <c r="TR48" s="364" t="n"/>
      <c r="TS48" s="364" t="n"/>
      <c r="TT48" s="364" t="n"/>
      <c r="TU48" s="364" t="n"/>
      <c r="TV48" s="364" t="n"/>
      <c r="TW48" s="364" t="n"/>
      <c r="TX48" s="364" t="n"/>
      <c r="TY48" s="364" t="n"/>
      <c r="TZ48" s="364" t="n"/>
      <c r="UA48" s="364" t="n"/>
      <c r="UB48" s="364" t="n"/>
      <c r="UC48" s="364" t="n"/>
      <c r="UD48" s="364" t="n"/>
      <c r="UE48" s="364" t="n"/>
      <c r="UF48" s="364" t="n"/>
      <c r="UG48" s="364" t="n"/>
      <c r="UH48" s="364" t="n"/>
      <c r="UI48" s="364" t="n"/>
      <c r="UJ48" s="364" t="n"/>
      <c r="UK48" s="364" t="n"/>
      <c r="UL48" s="364" t="n"/>
      <c r="UM48" s="364" t="n"/>
      <c r="UN48" s="364" t="n"/>
      <c r="UO48" s="364" t="n"/>
      <c r="UP48" s="364" t="n"/>
      <c r="UQ48" s="364" t="n"/>
      <c r="UR48" s="364" t="n"/>
      <c r="US48" s="364" t="n"/>
      <c r="UT48" s="364" t="n"/>
      <c r="UU48" s="364" t="n"/>
      <c r="UV48" s="364" t="n"/>
      <c r="UW48" s="364" t="n"/>
      <c r="UX48" s="364" t="n"/>
      <c r="UY48" s="364" t="n"/>
      <c r="UZ48" s="364" t="n"/>
      <c r="VA48" s="364" t="n"/>
      <c r="VB48" s="364" t="n"/>
      <c r="VC48" s="364" t="n"/>
      <c r="VD48" s="364" t="n"/>
      <c r="VE48" s="364" t="n"/>
      <c r="VF48" s="364" t="n"/>
      <c r="VG48" s="364" t="n"/>
      <c r="VH48" s="364" t="n"/>
      <c r="VI48" s="364" t="n"/>
      <c r="VJ48" s="364" t="n"/>
      <c r="VK48" s="364" t="n"/>
      <c r="VL48" s="364" t="n"/>
      <c r="VM48" s="364" t="n"/>
      <c r="VN48" s="364" t="n"/>
      <c r="VO48" s="364" t="n"/>
      <c r="VP48" s="364" t="n"/>
      <c r="VQ48" s="364" t="n"/>
      <c r="VR48" s="364" t="n"/>
      <c r="VS48" s="364" t="n"/>
      <c r="VT48" s="364" t="n"/>
      <c r="VU48" s="364" t="n"/>
      <c r="VV48" s="364" t="n"/>
      <c r="VW48" s="364" t="n"/>
      <c r="VX48" s="364" t="n"/>
      <c r="VY48" s="364" t="n"/>
      <c r="VZ48" s="364" t="n"/>
      <c r="WA48" s="364" t="n"/>
      <c r="WB48" s="364" t="n"/>
      <c r="WC48" s="364" t="n"/>
      <c r="WD48" s="364" t="n"/>
      <c r="WE48" s="364" t="n"/>
      <c r="WF48" s="364" t="n"/>
      <c r="WG48" s="364" t="n"/>
      <c r="WH48" s="364" t="n"/>
      <c r="WI48" s="364" t="n"/>
      <c r="WJ48" s="364" t="n"/>
      <c r="WK48" s="364" t="n"/>
      <c r="WL48" s="364" t="n"/>
      <c r="WM48" s="364" t="n"/>
      <c r="WN48" s="364" t="n"/>
      <c r="WO48" s="364" t="n"/>
      <c r="WP48" s="364" t="n"/>
      <c r="WQ48" s="364" t="n"/>
      <c r="WR48" s="364" t="n"/>
      <c r="WS48" s="364" t="n"/>
      <c r="WT48" s="364" t="n"/>
      <c r="WU48" s="364" t="n"/>
      <c r="WV48" s="364" t="n"/>
      <c r="WW48" s="364" t="n"/>
      <c r="WX48" s="364" t="n"/>
      <c r="WY48" s="364" t="n"/>
      <c r="WZ48" s="364" t="n"/>
      <c r="XA48" s="364" t="n"/>
      <c r="XB48" s="364" t="n"/>
      <c r="XC48" s="364" t="n"/>
      <c r="XD48" s="364" t="n"/>
      <c r="XE48" s="364" t="n"/>
      <c r="XF48" s="364" t="n"/>
      <c r="XG48" s="364" t="n"/>
      <c r="XH48" s="364" t="n"/>
      <c r="XI48" s="364" t="n"/>
      <c r="XJ48" s="364" t="n"/>
      <c r="XK48" s="364" t="n"/>
      <c r="XL48" s="364" t="n"/>
      <c r="XM48" s="364" t="n"/>
      <c r="XN48" s="364" t="n"/>
      <c r="XO48" s="364" t="n"/>
      <c r="XP48" s="364" t="n"/>
      <c r="XQ48" s="364" t="n"/>
      <c r="XR48" s="364" t="n"/>
      <c r="XS48" s="364" t="n"/>
      <c r="XT48" s="364" t="n"/>
      <c r="XU48" s="364" t="n"/>
      <c r="XV48" s="364" t="n"/>
      <c r="XW48" s="364" t="n"/>
      <c r="XX48" s="364" t="n"/>
      <c r="XY48" s="364" t="n"/>
      <c r="XZ48" s="364" t="n"/>
      <c r="YA48" s="364" t="n"/>
      <c r="YB48" s="364" t="n"/>
      <c r="YC48" s="364" t="n"/>
      <c r="YD48" s="364" t="n"/>
      <c r="YE48" s="364" t="n"/>
      <c r="YF48" s="364" t="n"/>
      <c r="YG48" s="364" t="n"/>
      <c r="YH48" s="364" t="n"/>
      <c r="YI48" s="364" t="n"/>
      <c r="YJ48" s="364" t="n"/>
      <c r="YK48" s="364" t="n"/>
      <c r="YL48" s="364" t="n"/>
      <c r="YM48" s="364" t="n"/>
      <c r="YN48" s="364" t="n"/>
      <c r="YO48" s="364" t="n"/>
      <c r="YP48" s="364" t="n"/>
      <c r="YQ48" s="364" t="n"/>
      <c r="YR48" s="364" t="n"/>
      <c r="YS48" s="364" t="n"/>
      <c r="YT48" s="364" t="n"/>
      <c r="YU48" s="364" t="n"/>
      <c r="YV48" s="364" t="n"/>
      <c r="YW48" s="364" t="n"/>
      <c r="YX48" s="364" t="n"/>
      <c r="YY48" s="364" t="n"/>
      <c r="YZ48" s="364" t="n"/>
      <c r="ZA48" s="364" t="n"/>
      <c r="ZB48" s="364" t="n"/>
      <c r="ZC48" s="364" t="n"/>
      <c r="ZD48" s="364" t="n"/>
      <c r="ZE48" s="364" t="n"/>
      <c r="ZF48" s="364" t="n"/>
      <c r="ZG48" s="364" t="n"/>
      <c r="ZH48" s="364" t="n"/>
      <c r="ZI48" s="364" t="n"/>
      <c r="ZJ48" s="364" t="n"/>
      <c r="ZK48" s="364" t="n"/>
      <c r="ZL48" s="364" t="n"/>
      <c r="ZM48" s="364" t="n"/>
      <c r="ZN48" s="364" t="n"/>
      <c r="ZO48" s="364" t="n"/>
      <c r="ZP48" s="364" t="n"/>
      <c r="ZQ48" s="364" t="n"/>
      <c r="ZR48" s="364" t="n"/>
      <c r="ZS48" s="364" t="n"/>
      <c r="ZT48" s="364" t="n"/>
      <c r="ZU48" s="364" t="n"/>
      <c r="ZV48" s="364" t="n"/>
      <c r="ZW48" s="364" t="n"/>
      <c r="ZX48" s="364" t="n"/>
      <c r="ZY48" s="364" t="n"/>
      <c r="ZZ48" s="364" t="n"/>
      <c r="AAA48" s="364" t="n"/>
      <c r="AAB48" s="364" t="n"/>
      <c r="AAC48" s="364" t="n"/>
      <c r="AAD48" s="364" t="n"/>
      <c r="AAE48" s="364" t="n"/>
      <c r="AAF48" s="364" t="n"/>
      <c r="AAG48" s="364" t="n"/>
      <c r="AAH48" s="364" t="n"/>
      <c r="AAI48" s="364" t="n"/>
      <c r="AAJ48" s="364" t="n"/>
      <c r="AAK48" s="364" t="n"/>
      <c r="AAL48" s="364" t="n"/>
      <c r="AAM48" s="364" t="n"/>
      <c r="AAN48" s="364" t="n"/>
      <c r="AAO48" s="364" t="n"/>
      <c r="AAP48" s="364" t="n"/>
      <c r="AAQ48" s="364" t="n"/>
      <c r="AAR48" s="364" t="n"/>
      <c r="AAS48" s="364" t="n"/>
      <c r="AAT48" s="364" t="n"/>
      <c r="AAU48" s="364" t="n"/>
      <c r="AAV48" s="364" t="n"/>
      <c r="AAW48" s="364" t="n"/>
      <c r="AAX48" s="364" t="n"/>
      <c r="AAY48" s="364" t="n"/>
      <c r="AAZ48" s="364" t="n"/>
      <c r="ABA48" s="364" t="n"/>
      <c r="ABB48" s="364" t="n"/>
      <c r="ABC48" s="364" t="n"/>
      <c r="ABD48" s="364" t="n"/>
      <c r="ABE48" s="364" t="n"/>
      <c r="ABF48" s="364" t="n"/>
      <c r="ABG48" s="364" t="n"/>
      <c r="ABH48" s="364" t="n"/>
      <c r="ABI48" s="364" t="n"/>
      <c r="ABJ48" s="364" t="n"/>
      <c r="ABK48" s="364" t="n"/>
      <c r="ABL48" s="364" t="n"/>
      <c r="ABM48" s="364" t="n"/>
      <c r="ABN48" s="364" t="n"/>
      <c r="ABO48" s="364" t="n"/>
      <c r="ABP48" s="364" t="n"/>
      <c r="ABQ48" s="364" t="n"/>
      <c r="ABR48" s="364" t="n"/>
      <c r="ABS48" s="364" t="n"/>
      <c r="ABT48" s="364" t="n"/>
      <c r="ABU48" s="364" t="n"/>
      <c r="ABV48" s="364" t="n"/>
      <c r="ABW48" s="364" t="n"/>
      <c r="ABX48" s="364" t="n"/>
      <c r="ABY48" s="364" t="n"/>
      <c r="ABZ48" s="364" t="n"/>
      <c r="ACA48" s="364" t="n"/>
      <c r="ACB48" s="364" t="n"/>
      <c r="ACC48" s="364" t="n"/>
      <c r="ACD48" s="364" t="n"/>
      <c r="ACE48" s="364" t="n"/>
      <c r="ACF48" s="364" t="n"/>
      <c r="ACG48" s="364" t="n"/>
      <c r="ACH48" s="364" t="n"/>
      <c r="ACI48" s="364" t="n"/>
      <c r="ACJ48" s="364" t="n"/>
      <c r="ACK48" s="364" t="n"/>
      <c r="ACL48" s="364" t="n"/>
      <c r="ACM48" s="364" t="n"/>
      <c r="ACN48" s="364" t="n"/>
      <c r="ACO48" s="364" t="n"/>
      <c r="ACP48" s="364" t="n"/>
      <c r="ACQ48" s="364" t="n"/>
      <c r="ACR48" s="364" t="n"/>
      <c r="ACS48" s="364" t="n"/>
      <c r="ACT48" s="364" t="n"/>
      <c r="ACU48" s="364" t="n"/>
      <c r="ACV48" s="364" t="n"/>
      <c r="ACW48" s="364" t="n"/>
      <c r="ACX48" s="364" t="n"/>
      <c r="ACY48" s="364" t="n"/>
      <c r="ACZ48" s="364" t="n"/>
      <c r="ADA48" s="364" t="n"/>
      <c r="ADB48" s="364" t="n"/>
      <c r="ADC48" s="364" t="n"/>
      <c r="ADD48" s="364" t="n"/>
      <c r="ADE48" s="364" t="n"/>
      <c r="ADF48" s="364" t="n"/>
      <c r="ADG48" s="364" t="n"/>
      <c r="ADH48" s="364" t="n"/>
      <c r="ADI48" s="364" t="n"/>
      <c r="ADJ48" s="364" t="n"/>
      <c r="ADK48" s="364" t="n"/>
      <c r="ADL48" s="364" t="n"/>
      <c r="ADM48" s="364" t="n"/>
      <c r="ADN48" s="364" t="n"/>
      <c r="ADO48" s="364" t="n"/>
      <c r="ADP48" s="364" t="n"/>
      <c r="ADQ48" s="364" t="n"/>
      <c r="ADR48" s="364" t="n"/>
      <c r="ADS48" s="364" t="n"/>
      <c r="ADT48" s="364" t="n"/>
      <c r="ADU48" s="364" t="n"/>
      <c r="ADV48" s="364" t="n"/>
      <c r="ADW48" s="364" t="n"/>
      <c r="ADX48" s="364" t="n"/>
      <c r="ADY48" s="364" t="n"/>
      <c r="ADZ48" s="364" t="n"/>
      <c r="AEA48" s="364" t="n"/>
      <c r="AEB48" s="364" t="n"/>
      <c r="AEC48" s="364" t="n"/>
      <c r="AED48" s="364" t="n"/>
      <c r="AEE48" s="364" t="n"/>
      <c r="AEF48" s="364" t="n"/>
      <c r="AEG48" s="364" t="n"/>
      <c r="AEH48" s="364" t="n"/>
      <c r="AEI48" s="364" t="n"/>
      <c r="AEJ48" s="364" t="n"/>
      <c r="AEK48" s="364" t="n"/>
      <c r="AEL48" s="364" t="n"/>
      <c r="AEM48" s="364" t="n"/>
      <c r="AEN48" s="364" t="n"/>
      <c r="AEO48" s="364" t="n"/>
      <c r="AEP48" s="364" t="n"/>
      <c r="AEQ48" s="364" t="n"/>
      <c r="AER48" s="364" t="n"/>
      <c r="AES48" s="364" t="n"/>
      <c r="AET48" s="364" t="n"/>
      <c r="AEU48" s="364" t="n"/>
      <c r="AEV48" s="364" t="n"/>
      <c r="AEW48" s="364" t="n"/>
      <c r="AEX48" s="364" t="n"/>
      <c r="AEY48" s="364" t="n"/>
      <c r="AEZ48" s="364" t="n"/>
      <c r="AFA48" s="364" t="n"/>
      <c r="AFB48" s="364" t="n"/>
      <c r="AFC48" s="364" t="n"/>
      <c r="AFD48" s="364" t="n"/>
      <c r="AFE48" s="364" t="n"/>
      <c r="AFF48" s="364" t="n"/>
      <c r="AFG48" s="364" t="n"/>
      <c r="AFH48" s="364" t="n"/>
      <c r="AFI48" s="364" t="n"/>
      <c r="AFJ48" s="364" t="n"/>
      <c r="AFK48" s="364" t="n"/>
      <c r="AFL48" s="364" t="n"/>
      <c r="AFM48" s="364" t="n"/>
      <c r="AFN48" s="364" t="n"/>
      <c r="AFO48" s="364" t="n"/>
      <c r="AFP48" s="364" t="n"/>
      <c r="AFQ48" s="364" t="n"/>
      <c r="AFR48" s="364" t="n"/>
      <c r="AFS48" s="364" t="n"/>
      <c r="AFT48" s="364" t="n"/>
      <c r="AFU48" s="364" t="n"/>
      <c r="AFV48" s="364" t="n"/>
      <c r="AFW48" s="364" t="n"/>
      <c r="AFX48" s="364" t="n"/>
      <c r="AFY48" s="364" t="n"/>
      <c r="AFZ48" s="364" t="n"/>
      <c r="AGA48" s="364" t="n"/>
      <c r="AGB48" s="364" t="n"/>
      <c r="AGC48" s="364" t="n"/>
      <c r="AGD48" s="364" t="n"/>
      <c r="AGE48" s="364" t="n"/>
      <c r="AGF48" s="364" t="n"/>
      <c r="AGG48" s="364" t="n"/>
      <c r="AGH48" s="364" t="n"/>
      <c r="AGI48" s="364" t="n"/>
      <c r="AGJ48" s="364" t="n"/>
      <c r="AGK48" s="364" t="n"/>
      <c r="AGL48" s="364" t="n"/>
      <c r="AGM48" s="364" t="n"/>
      <c r="AGN48" s="364" t="n"/>
      <c r="AGO48" s="364" t="n"/>
      <c r="AGP48" s="364" t="n"/>
      <c r="AGQ48" s="364" t="n"/>
      <c r="AGR48" s="364" t="n"/>
      <c r="AGS48" s="364" t="n"/>
      <c r="AGT48" s="364" t="n"/>
      <c r="AGU48" s="364" t="n"/>
      <c r="AGV48" s="364" t="n"/>
      <c r="AGW48" s="364" t="n"/>
      <c r="AGX48" s="364" t="n"/>
      <c r="AGY48" s="364" t="n"/>
      <c r="AGZ48" s="364" t="n"/>
      <c r="AHA48" s="364" t="n"/>
      <c r="AHB48" s="364" t="n"/>
      <c r="AHC48" s="364" t="n"/>
      <c r="AHD48" s="364" t="n"/>
      <c r="AHE48" s="364" t="n"/>
      <c r="AHF48" s="364" t="n"/>
      <c r="AHG48" s="364" t="n"/>
      <c r="AHH48" s="364" t="n"/>
      <c r="AHI48" s="364" t="n"/>
      <c r="AHJ48" s="364" t="n"/>
      <c r="AHK48" s="364" t="n"/>
      <c r="AHL48" s="364" t="n"/>
      <c r="AHM48" s="364" t="n"/>
      <c r="AHN48" s="364" t="n"/>
      <c r="AHO48" s="364" t="n"/>
      <c r="AHP48" s="364" t="n"/>
      <c r="AHQ48" s="364" t="n"/>
      <c r="AHR48" s="364" t="n"/>
      <c r="AHS48" s="364" t="n"/>
      <c r="AHT48" s="364" t="n"/>
      <c r="AHU48" s="364" t="n"/>
      <c r="AHV48" s="364" t="n"/>
      <c r="AHW48" s="364" t="n"/>
      <c r="AHX48" s="364" t="n"/>
      <c r="AHY48" s="364" t="n"/>
      <c r="AHZ48" s="364" t="n"/>
      <c r="AIA48" s="364" t="n"/>
      <c r="AIB48" s="364" t="n"/>
      <c r="AIC48" s="364" t="n"/>
      <c r="AID48" s="364" t="n"/>
      <c r="AIE48" s="364" t="n"/>
      <c r="AIF48" s="364" t="n"/>
      <c r="AIG48" s="364" t="n"/>
      <c r="AIH48" s="364" t="n"/>
      <c r="AII48" s="364" t="n"/>
      <c r="AIJ48" s="364" t="n"/>
      <c r="AIK48" s="364" t="n"/>
      <c r="AIL48" s="364" t="n"/>
      <c r="AIM48" s="364" t="n"/>
      <c r="AIN48" s="364" t="n"/>
      <c r="AIO48" s="364" t="n"/>
      <c r="AIP48" s="364" t="n"/>
      <c r="AIQ48" s="364" t="n"/>
      <c r="AIR48" s="364" t="n"/>
      <c r="AIS48" s="364" t="n"/>
      <c r="AIT48" s="364" t="n"/>
      <c r="AIU48" s="364" t="n"/>
      <c r="AIV48" s="364" t="n"/>
      <c r="AIW48" s="364" t="n"/>
      <c r="AIX48" s="364" t="n"/>
      <c r="AIY48" s="364" t="n"/>
      <c r="AIZ48" s="364" t="n"/>
      <c r="AJA48" s="364" t="n"/>
      <c r="AJB48" s="364" t="n"/>
      <c r="AJC48" s="364" t="n"/>
      <c r="AJD48" s="364" t="n"/>
      <c r="AJE48" s="364" t="n"/>
      <c r="AJF48" s="364" t="n"/>
      <c r="AJG48" s="364" t="n"/>
      <c r="AJH48" s="364" t="n"/>
      <c r="AJI48" s="364" t="n"/>
      <c r="AJJ48" s="364" t="n"/>
      <c r="AJK48" s="364" t="n"/>
      <c r="AJL48" s="364" t="n"/>
      <c r="AJM48" s="364" t="n"/>
      <c r="AJN48" s="364" t="n"/>
      <c r="AJO48" s="364" t="n"/>
      <c r="AJP48" s="364" t="n"/>
      <c r="AJQ48" s="364" t="n"/>
      <c r="AJR48" s="364" t="n"/>
      <c r="AJS48" s="364" t="n"/>
      <c r="AJT48" s="364" t="n"/>
      <c r="AJU48" s="364" t="n"/>
      <c r="AJV48" s="364" t="n"/>
      <c r="AJW48" s="364" t="n"/>
      <c r="AJX48" s="364" t="n"/>
      <c r="AJY48" s="364" t="n"/>
      <c r="AJZ48" s="364" t="n"/>
      <c r="AKA48" s="364" t="n"/>
      <c r="AKB48" s="364" t="n"/>
      <c r="AKC48" s="364" t="n"/>
      <c r="AKD48" s="364" t="n"/>
      <c r="AKE48" s="364" t="n"/>
      <c r="AKF48" s="364" t="n"/>
      <c r="AKG48" s="364" t="n"/>
      <c r="AKH48" s="364" t="n"/>
      <c r="AKI48" s="364" t="n"/>
      <c r="AKJ48" s="364" t="n"/>
      <c r="AKK48" s="364" t="n"/>
      <c r="AKL48" s="364" t="n"/>
      <c r="AKM48" s="364" t="n"/>
      <c r="AKN48" s="364" t="n"/>
      <c r="AKO48" s="364" t="n"/>
      <c r="AKP48" s="364" t="n"/>
      <c r="AKQ48" s="364" t="n"/>
      <c r="AKR48" s="364" t="n"/>
      <c r="AKS48" s="364" t="n"/>
      <c r="AKT48" s="364" t="n"/>
      <c r="AKU48" s="364" t="n"/>
      <c r="AKV48" s="364" t="n"/>
      <c r="AKW48" s="364" t="n"/>
      <c r="AKX48" s="364" t="n"/>
      <c r="AKY48" s="364" t="n"/>
      <c r="AKZ48" s="364" t="n"/>
      <c r="ALA48" s="364" t="n"/>
      <c r="ALB48" s="364" t="n"/>
      <c r="ALC48" s="364" t="n"/>
      <c r="ALD48" s="364" t="n"/>
      <c r="ALE48" s="364" t="n"/>
      <c r="ALF48" s="364" t="n"/>
      <c r="ALG48" s="364" t="n"/>
      <c r="ALH48" s="364" t="n"/>
      <c r="ALI48" s="364" t="n"/>
      <c r="ALJ48" s="364" t="n"/>
      <c r="ALK48" s="364" t="n"/>
      <c r="ALL48" s="364" t="n"/>
      <c r="ALM48" s="364" t="n"/>
      <c r="ALN48" s="364" t="n"/>
      <c r="ALO48" s="364" t="n"/>
      <c r="ALP48" s="364" t="n"/>
      <c r="ALQ48" s="364" t="n"/>
      <c r="ALR48" s="364" t="n"/>
      <c r="ALS48" s="364" t="n"/>
      <c r="ALT48" s="364" t="n"/>
      <c r="ALU48" s="364" t="n"/>
      <c r="ALV48" s="364" t="n"/>
      <c r="ALW48" s="364" t="n"/>
      <c r="ALX48" s="364" t="n"/>
      <c r="ALY48" s="364" t="n"/>
      <c r="ALZ48" s="364" t="n"/>
      <c r="AMA48" s="364" t="n"/>
      <c r="AMB48" s="364" t="n"/>
      <c r="AMC48" s="364" t="n"/>
      <c r="AMD48" s="364" t="n"/>
      <c r="AME48" s="364" t="n"/>
      <c r="AMF48" s="364" t="n"/>
      <c r="AMG48" s="364" t="n"/>
      <c r="AMH48" s="364" t="n"/>
      <c r="AMI48" s="364" t="n"/>
      <c r="AMJ48" s="364" t="n"/>
      <c r="AMK48" s="364" t="n"/>
      <c r="AML48" s="364" t="n"/>
      <c r="AMM48" s="364" t="n"/>
      <c r="AMN48" s="364" t="n"/>
      <c r="AMO48" s="364" t="n"/>
      <c r="AMP48" s="364" t="n"/>
      <c r="AMQ48" s="364" t="n"/>
      <c r="AMR48" s="364" t="n"/>
      <c r="AMS48" s="364" t="n"/>
      <c r="AMT48" s="364" t="n"/>
      <c r="AMU48" s="364" t="n"/>
      <c r="AMV48" s="364" t="n"/>
      <c r="AMW48" s="364" t="n"/>
      <c r="AMX48" s="364" t="n"/>
      <c r="AMY48" s="364" t="n"/>
      <c r="AMZ48" s="364" t="n"/>
      <c r="ANA48" s="364" t="n"/>
      <c r="ANB48" s="364" t="n"/>
      <c r="ANC48" s="364" t="n"/>
      <c r="AND48" s="364" t="n"/>
      <c r="ANE48" s="364" t="n"/>
      <c r="ANF48" s="364" t="n"/>
      <c r="ANG48" s="364" t="n"/>
      <c r="ANH48" s="364" t="n"/>
      <c r="ANI48" s="364" t="n"/>
      <c r="ANJ48" s="364" t="n"/>
      <c r="ANK48" s="364" t="n"/>
      <c r="ANL48" s="364" t="n"/>
      <c r="ANM48" s="364" t="n"/>
      <c r="ANN48" s="364" t="n"/>
      <c r="ANO48" s="364" t="n"/>
      <c r="ANP48" s="364" t="n"/>
      <c r="ANQ48" s="364" t="n"/>
      <c r="ANR48" s="364" t="n"/>
      <c r="ANS48" s="364" t="n"/>
      <c r="ANT48" s="364" t="n"/>
      <c r="ANU48" s="364" t="n"/>
      <c r="ANV48" s="364" t="n"/>
      <c r="ANW48" s="364" t="n"/>
      <c r="ANX48" s="364" t="n"/>
      <c r="ANY48" s="364" t="n"/>
      <c r="ANZ48" s="364" t="n"/>
      <c r="AOA48" s="364" t="n"/>
      <c r="AOB48" s="364" t="n"/>
      <c r="AOC48" s="364" t="n"/>
      <c r="AOD48" s="364" t="n"/>
      <c r="AOE48" s="364" t="n"/>
      <c r="AOF48" s="364" t="n"/>
      <c r="AOG48" s="364" t="n"/>
      <c r="AOH48" s="364" t="n"/>
      <c r="AOI48" s="364" t="n"/>
      <c r="AOJ48" s="364" t="n"/>
      <c r="AOK48" s="364" t="n"/>
      <c r="AOL48" s="364" t="n"/>
      <c r="AOM48" s="364" t="n"/>
      <c r="AON48" s="364" t="n"/>
      <c r="AOO48" s="364" t="n"/>
      <c r="AOP48" s="364" t="n"/>
      <c r="AOQ48" s="364" t="n"/>
      <c r="AOR48" s="364" t="n"/>
      <c r="AOS48" s="364" t="n"/>
      <c r="AOT48" s="364" t="n"/>
      <c r="AOU48" s="364" t="n"/>
      <c r="AOV48" s="364" t="n"/>
      <c r="AOW48" s="364" t="n"/>
      <c r="AOX48" s="364" t="n"/>
      <c r="AOY48" s="364" t="n"/>
      <c r="AOZ48" s="364" t="n"/>
      <c r="APA48" s="364" t="n"/>
      <c r="APB48" s="364" t="n"/>
      <c r="APC48" s="364" t="n"/>
      <c r="APD48" s="364" t="n"/>
      <c r="APE48" s="364" t="n"/>
      <c r="APF48" s="364" t="n"/>
      <c r="APG48" s="364" t="n"/>
      <c r="APH48" s="364" t="n"/>
      <c r="API48" s="364" t="n"/>
      <c r="APJ48" s="364" t="n"/>
      <c r="APK48" s="364" t="n"/>
      <c r="APL48" s="364" t="n"/>
      <c r="APM48" s="364" t="n"/>
      <c r="APN48" s="364" t="n"/>
      <c r="APO48" s="364" t="n"/>
      <c r="APP48" s="364" t="n"/>
      <c r="APQ48" s="364" t="n"/>
      <c r="APR48" s="364" t="n"/>
      <c r="APS48" s="364" t="n"/>
      <c r="APT48" s="364" t="n"/>
      <c r="APU48" s="364" t="n"/>
      <c r="APV48" s="364" t="n"/>
      <c r="APW48" s="364" t="n"/>
      <c r="APX48" s="364" t="n"/>
      <c r="APY48" s="364" t="n"/>
      <c r="APZ48" s="364" t="n"/>
      <c r="AQA48" s="364" t="n"/>
      <c r="AQB48" s="364" t="n"/>
      <c r="AQC48" s="364" t="n"/>
      <c r="AQD48" s="364" t="n"/>
      <c r="AQE48" s="364" t="n"/>
      <c r="AQF48" s="364" t="n"/>
      <c r="AQG48" s="364" t="n"/>
      <c r="AQH48" s="364" t="n"/>
      <c r="AQI48" s="364" t="n"/>
      <c r="AQJ48" s="364" t="n"/>
      <c r="AQK48" s="364" t="n"/>
      <c r="AQL48" s="364" t="n"/>
      <c r="AQM48" s="364" t="n"/>
      <c r="AQN48" s="364" t="n"/>
      <c r="AQO48" s="364" t="n"/>
      <c r="AQP48" s="364" t="n"/>
      <c r="AQQ48" s="364" t="n"/>
      <c r="AQR48" s="364" t="n"/>
      <c r="AQS48" s="364" t="n"/>
      <c r="AQT48" s="364" t="n"/>
      <c r="AQU48" s="364" t="n"/>
      <c r="AQV48" s="364" t="n"/>
      <c r="AQW48" s="364" t="n"/>
      <c r="AQX48" s="364" t="n"/>
      <c r="AQY48" s="364" t="n"/>
      <c r="AQZ48" s="364" t="n"/>
      <c r="ARA48" s="364" t="n"/>
      <c r="ARB48" s="364" t="n"/>
      <c r="ARC48" s="364" t="n"/>
      <c r="ARD48" s="364" t="n"/>
      <c r="ARE48" s="364" t="n"/>
      <c r="ARF48" s="364" t="n"/>
      <c r="ARG48" s="364" t="n"/>
      <c r="ARH48" s="364" t="n"/>
      <c r="ARI48" s="364" t="n"/>
      <c r="ARJ48" s="364" t="n"/>
      <c r="ARK48" s="364" t="n"/>
      <c r="ARL48" s="364" t="n"/>
      <c r="ARM48" s="364" t="n"/>
      <c r="ARN48" s="364" t="n"/>
      <c r="ARO48" s="364" t="n"/>
    </row>
    <row r="49" outlineLevel="1">
      <c r="A49" s="220" t="inlineStr">
        <is>
          <t>33.04</t>
        </is>
      </c>
      <c r="B49" s="233" t="inlineStr">
        <is>
          <t>Consumíveis de Produção</t>
        </is>
      </c>
      <c r="C49" s="86" t="inlineStr">
        <is>
          <t>Analítica</t>
        </is>
      </c>
      <c r="D49" s="86" t="inlineStr">
        <is>
          <t>Saída</t>
        </is>
      </c>
      <c r="E49" s="86">
        <f>VLOOKUP($A49,PL.C!$B:$F,5,0)</f>
        <v/>
      </c>
      <c r="F49" s="86" t="inlineStr">
        <is>
          <t>sim</t>
        </is>
      </c>
      <c r="G49" s="86" t="inlineStr">
        <is>
          <t>Budget</t>
        </is>
      </c>
      <c r="I49" s="511" t="n">
        <v>-3074</v>
      </c>
      <c r="J49" s="511" t="n">
        <v>0</v>
      </c>
      <c r="K49" s="511" t="n">
        <v>-840</v>
      </c>
      <c r="L49" s="511" t="n">
        <v>-9222</v>
      </c>
      <c r="M49" s="511" t="n">
        <v>-886</v>
      </c>
      <c r="N49" s="511" t="n">
        <v>-1105</v>
      </c>
      <c r="O49" s="511" t="n">
        <v>0</v>
      </c>
      <c r="P49" s="511" t="n">
        <v>-11</v>
      </c>
      <c r="Q49" s="511" t="n">
        <v>0</v>
      </c>
      <c r="R49" s="511" t="n">
        <v>0</v>
      </c>
      <c r="S49" s="511" t="n">
        <v>-2034</v>
      </c>
      <c r="T49" s="512" t="n">
        <v>-5988</v>
      </c>
      <c r="V49" s="511" t="n">
        <v>-122</v>
      </c>
      <c r="W49" s="511" t="n">
        <v>-2917</v>
      </c>
      <c r="X49" s="511" t="n">
        <v>-1620</v>
      </c>
      <c r="Y49" s="511" t="n">
        <v>-56</v>
      </c>
      <c r="Z49" s="511" t="n">
        <v>-1064</v>
      </c>
      <c r="AA49" s="511" t="n">
        <v>-1216</v>
      </c>
      <c r="AB49" s="511" t="n">
        <v>-99</v>
      </c>
      <c r="AC49" s="511" t="n">
        <v>-40</v>
      </c>
      <c r="AD49" s="511" t="n">
        <v>-1167</v>
      </c>
      <c r="AE49" s="511" t="n">
        <v>-1452</v>
      </c>
      <c r="AF49" s="511" t="n">
        <v>-2052</v>
      </c>
      <c r="AG49" s="512" t="n">
        <v>-1807</v>
      </c>
      <c r="AI49" s="511" t="n">
        <v>-814</v>
      </c>
      <c r="AJ49" s="511" t="n">
        <v>-353</v>
      </c>
      <c r="AK49" s="511" t="n">
        <v>-1463</v>
      </c>
      <c r="AL49" s="511" t="n">
        <v>-29</v>
      </c>
      <c r="AM49" s="511" t="n">
        <v>-1668</v>
      </c>
      <c r="AN49" s="511" t="n">
        <v>-2340</v>
      </c>
      <c r="AO49" s="511" t="n">
        <v>-289</v>
      </c>
      <c r="AP49" s="511" t="n">
        <v>-1120</v>
      </c>
      <c r="AQ49" s="511" t="n">
        <v>-3731</v>
      </c>
      <c r="AR49" s="511" t="n">
        <v>-1242</v>
      </c>
      <c r="AS49" s="511" t="n">
        <v>-956</v>
      </c>
      <c r="AT49" s="511" t="n">
        <v>-147</v>
      </c>
      <c r="AV49" s="513" t="n">
        <v>-856.3280000000001</v>
      </c>
      <c r="AW49" s="513" t="n">
        <v>-371.356</v>
      </c>
      <c r="AX49" s="513" t="n">
        <v>-1539.076</v>
      </c>
      <c r="AY49" s="513" t="n">
        <v>-30.508</v>
      </c>
      <c r="AZ49" s="513" t="n">
        <v>-1754.736</v>
      </c>
      <c r="BA49" s="513" t="n">
        <v>-2461.68</v>
      </c>
      <c r="BB49" s="513" t="n">
        <v>-304.028</v>
      </c>
      <c r="BC49" s="513" t="n">
        <v>-1178.24</v>
      </c>
      <c r="BD49" s="513" t="n">
        <v>-3925.012</v>
      </c>
      <c r="BE49" s="513" t="n">
        <v>-1306.584</v>
      </c>
      <c r="BF49" s="513" t="n">
        <v>-1005.712</v>
      </c>
      <c r="BG49" s="513" t="n">
        <v>-154.644</v>
      </c>
      <c r="BI49" s="298" t="n">
        <v>1.05</v>
      </c>
      <c r="BJ49" s="514" t="n">
        <v>-1453.2</v>
      </c>
      <c r="BK49" s="514" t="n">
        <v>-84</v>
      </c>
      <c r="BL49" s="514" t="n">
        <v>-2420.25</v>
      </c>
      <c r="BM49" s="514" t="n">
        <v>-804.3000000000001</v>
      </c>
      <c r="BN49" s="514" t="n">
        <v>-4952.85</v>
      </c>
      <c r="BO49" s="514" t="n">
        <v>-5505.150000000001</v>
      </c>
      <c r="BP49" s="514" t="n">
        <v>-753.9</v>
      </c>
      <c r="BQ49" s="514" t="n">
        <v>-1746.15</v>
      </c>
      <c r="BR49" s="514" t="n">
        <v>-9893.1</v>
      </c>
      <c r="BS49" s="514" t="n">
        <v>-554.4</v>
      </c>
      <c r="BT49" s="514" t="n">
        <v>-4128.6</v>
      </c>
      <c r="BU49" s="514" t="n">
        <v>-58.8</v>
      </c>
      <c r="BW49" s="515">
        <f>_xlfn.SINGLE(_xlfn.XLOOKUP($A49,$A$203:$A$399,BJ$203:BJ$399,"Não Existe"))*$BI49</f>
        <v/>
      </c>
      <c r="BX49" s="515">
        <f>_xlfn.SINGLE(_xlfn.XLOOKUP($A49,$A$203:$A$399,BK$203:BK$399,"Não Existe"))*$BI49</f>
        <v/>
      </c>
      <c r="BY49" s="515">
        <f>_xlfn.SINGLE(_xlfn.XLOOKUP($A49,$A$203:$A$399,BL$203:BL$399,"Não Existe"))*$BI49</f>
        <v/>
      </c>
      <c r="BZ49" s="515">
        <f>_xlfn.SINGLE(_xlfn.XLOOKUP($A49,$A$203:$A$399,BM$203:BM$399,"Não Existe"))*$BI49</f>
        <v/>
      </c>
      <c r="CA49" s="515">
        <f>_xlfn.SINGLE(_xlfn.XLOOKUP($A49,$A$203:$A$399,BN$203:BN$399,"Não Existe"))*$BI49</f>
        <v/>
      </c>
      <c r="CB49" s="515">
        <f>_xlfn.SINGLE(_xlfn.XLOOKUP($A49,$A$203:$A$399,BO$203:BO$399,"Não Existe"))*$BI49</f>
        <v/>
      </c>
      <c r="CC49" s="515">
        <f>_xlfn.SINGLE(_xlfn.XLOOKUP($A49,$A$203:$A$399,BP$203:BP$399,"Não Existe"))*$BI49</f>
        <v/>
      </c>
      <c r="CD49" s="515">
        <f>_xlfn.SINGLE(_xlfn.XLOOKUP($A49,$A$203:$A$399,BQ$203:BQ$399,"Não Existe"))*$BI49</f>
        <v/>
      </c>
      <c r="CE49" s="515">
        <f>_xlfn.SINGLE(_xlfn.XLOOKUP($A49,$A$203:$A$399,BR$203:BR$399,"Não Existe"))*$BI49</f>
        <v/>
      </c>
      <c r="CF49" s="515">
        <f>_xlfn.SINGLE(_xlfn.XLOOKUP($A49,$A$203:$A$399,BS$203:BS$399,"Não Existe"))*$BI49</f>
        <v/>
      </c>
      <c r="CG49" s="515">
        <f>_xlfn.SINGLE(_xlfn.XLOOKUP($A49,$A$203:$A$399,BT$203:BT$399,"Não Existe"))*$BI49</f>
        <v/>
      </c>
      <c r="CH49" s="515">
        <f>_xlfn.SINGLE(_xlfn.XLOOKUP($A49,$A$203:$A$399,BU$203:BU$399,"Não Existe"))*$BI49</f>
        <v/>
      </c>
    </row>
    <row r="50" outlineLevel="1" customFormat="1" s="213">
      <c r="A50" s="257" t="inlineStr">
        <is>
          <t>33.05</t>
        </is>
      </c>
      <c r="B50" s="212" t="inlineStr">
        <is>
          <t>Outros custos fabris</t>
        </is>
      </c>
      <c r="C50" s="213" t="inlineStr">
        <is>
          <t>Analítica</t>
        </is>
      </c>
      <c r="D50" s="213" t="inlineStr">
        <is>
          <t>Saída</t>
        </is>
      </c>
      <c r="E50" s="213">
        <f>VLOOKUP($A50,PL.C!$B:$F,5,0)</f>
        <v/>
      </c>
      <c r="F50" s="213" t="inlineStr">
        <is>
          <t>sim</t>
        </is>
      </c>
      <c r="G50" s="213" t="inlineStr">
        <is>
          <t>Budget</t>
        </is>
      </c>
      <c r="I50" s="506" t="n">
        <v>0</v>
      </c>
      <c r="J50" s="506" t="n">
        <v>0</v>
      </c>
      <c r="K50" s="506" t="n">
        <v>0</v>
      </c>
      <c r="L50" s="506" t="n">
        <v>-1477</v>
      </c>
      <c r="M50" s="506" t="n">
        <v>-2839</v>
      </c>
      <c r="N50" s="506" t="n">
        <v>-153</v>
      </c>
      <c r="O50" s="506" t="n">
        <v>0</v>
      </c>
      <c r="P50" s="506" t="n">
        <v>-373</v>
      </c>
      <c r="Q50" s="506" t="n">
        <v>-250</v>
      </c>
      <c r="R50" s="506" t="n">
        <v>-1700</v>
      </c>
      <c r="S50" s="506" t="n">
        <v>0</v>
      </c>
      <c r="T50" s="507" t="n">
        <v>0</v>
      </c>
      <c r="U50" s="86" t="n"/>
      <c r="V50" s="506" t="n">
        <v>-50</v>
      </c>
      <c r="W50" s="506" t="n">
        <v>-62</v>
      </c>
      <c r="X50" s="506" t="n">
        <v>0</v>
      </c>
      <c r="Y50" s="506" t="n">
        <v>-96</v>
      </c>
      <c r="Z50" s="506" t="n">
        <v>0</v>
      </c>
      <c r="AA50" s="506" t="n">
        <v>-59</v>
      </c>
      <c r="AB50" s="506" t="n">
        <v>-198</v>
      </c>
      <c r="AC50" s="506" t="n">
        <v>-330</v>
      </c>
      <c r="AD50" s="506" t="n">
        <v>-1107</v>
      </c>
      <c r="AE50" s="506" t="n">
        <v>-1757</v>
      </c>
      <c r="AF50" s="506" t="n">
        <v>0</v>
      </c>
      <c r="AG50" s="507" t="n">
        <v>0</v>
      </c>
      <c r="AH50" s="364" t="n"/>
      <c r="AI50" s="506" t="n">
        <v>0</v>
      </c>
      <c r="AJ50" s="506" t="n">
        <v>0</v>
      </c>
      <c r="AK50" s="506" t="n">
        <v>0</v>
      </c>
      <c r="AL50" s="506" t="n">
        <v>0</v>
      </c>
      <c r="AM50" s="506" t="n">
        <v>0</v>
      </c>
      <c r="AN50" s="506" t="n">
        <v>-100</v>
      </c>
      <c r="AO50" s="506" t="n">
        <v>0</v>
      </c>
      <c r="AP50" s="506" t="n">
        <v>-120</v>
      </c>
      <c r="AQ50" s="506" t="n">
        <v>0</v>
      </c>
      <c r="AR50" s="506" t="n">
        <v>0</v>
      </c>
      <c r="AS50" s="506" t="n">
        <v>0</v>
      </c>
      <c r="AT50" s="506" t="n">
        <v>-37</v>
      </c>
      <c r="AU50" s="364" t="n"/>
      <c r="AV50" s="508" t="n">
        <v>0</v>
      </c>
      <c r="AW50" s="508" t="n">
        <v>0</v>
      </c>
      <c r="AX50" s="508" t="n">
        <v>0</v>
      </c>
      <c r="AY50" s="508" t="n">
        <v>0</v>
      </c>
      <c r="AZ50" s="508" t="n">
        <v>0</v>
      </c>
      <c r="BA50" s="508" t="n">
        <v>-105.2</v>
      </c>
      <c r="BB50" s="508" t="n">
        <v>0</v>
      </c>
      <c r="BC50" s="508" t="n">
        <v>-126.24</v>
      </c>
      <c r="BD50" s="508" t="n">
        <v>0</v>
      </c>
      <c r="BE50" s="508" t="n">
        <v>0</v>
      </c>
      <c r="BF50" s="508" t="n">
        <v>0</v>
      </c>
      <c r="BG50" s="508" t="n">
        <v>-38.924</v>
      </c>
      <c r="BH50" s="364" t="n"/>
      <c r="BI50" s="298" t="n">
        <v>1.05</v>
      </c>
      <c r="BJ50" s="509" t="n">
        <v>-43.05</v>
      </c>
      <c r="BK50" s="509" t="n">
        <v>-84</v>
      </c>
      <c r="BL50" s="509" t="n">
        <v>-563.85</v>
      </c>
      <c r="BM50" s="509" t="n">
        <v>-164.85</v>
      </c>
      <c r="BN50" s="509" t="n">
        <v>-1647.45</v>
      </c>
      <c r="BO50" s="509" t="n">
        <v>0</v>
      </c>
      <c r="BP50" s="509" t="n">
        <v>0</v>
      </c>
      <c r="BQ50" s="509" t="n">
        <v>-52.5</v>
      </c>
      <c r="BR50" s="509" t="n">
        <v>-1345.05</v>
      </c>
      <c r="BS50" s="509" t="n">
        <v>0</v>
      </c>
      <c r="BT50" s="509" t="n">
        <v>-500.85</v>
      </c>
      <c r="BU50" s="509" t="n">
        <v>0</v>
      </c>
      <c r="BV50" s="364" t="n"/>
      <c r="BW50" s="510">
        <f>_xlfn.SINGLE(_xlfn.XLOOKUP($A50,$A$203:$A$399,BJ$203:BJ$399,"Não Existe"))*$BI50</f>
        <v/>
      </c>
      <c r="BX50" s="510">
        <f>_xlfn.SINGLE(_xlfn.XLOOKUP($A50,$A$203:$A$399,BK$203:BK$399,"Não Existe"))*$BI50</f>
        <v/>
      </c>
      <c r="BY50" s="510">
        <f>_xlfn.SINGLE(_xlfn.XLOOKUP($A50,$A$203:$A$399,BL$203:BL$399,"Não Existe"))*$BI50</f>
        <v/>
      </c>
      <c r="BZ50" s="510">
        <f>_xlfn.SINGLE(_xlfn.XLOOKUP($A50,$A$203:$A$399,BM$203:BM$399,"Não Existe"))*$BI50</f>
        <v/>
      </c>
      <c r="CA50" s="510">
        <f>_xlfn.SINGLE(_xlfn.XLOOKUP($A50,$A$203:$A$399,BN$203:BN$399,"Não Existe"))*$BI50</f>
        <v/>
      </c>
      <c r="CB50" s="510">
        <f>_xlfn.SINGLE(_xlfn.XLOOKUP($A50,$A$203:$A$399,BO$203:BO$399,"Não Existe"))*$BI50</f>
        <v/>
      </c>
      <c r="CC50" s="510">
        <f>_xlfn.SINGLE(_xlfn.XLOOKUP($A50,$A$203:$A$399,BP$203:BP$399,"Não Existe"))*$BI50</f>
        <v/>
      </c>
      <c r="CD50" s="510">
        <f>_xlfn.SINGLE(_xlfn.XLOOKUP($A50,$A$203:$A$399,BQ$203:BQ$399,"Não Existe"))*$BI50</f>
        <v/>
      </c>
      <c r="CE50" s="510">
        <f>_xlfn.SINGLE(_xlfn.XLOOKUP($A50,$A$203:$A$399,BR$203:BR$399,"Não Existe"))*$BI50</f>
        <v/>
      </c>
      <c r="CF50" s="510">
        <f>_xlfn.SINGLE(_xlfn.XLOOKUP($A50,$A$203:$A$399,BS$203:BS$399,"Não Existe"))*$BI50</f>
        <v/>
      </c>
      <c r="CG50" s="510">
        <f>_xlfn.SINGLE(_xlfn.XLOOKUP($A50,$A$203:$A$399,BT$203:BT$399,"Não Existe"))*$BI50</f>
        <v/>
      </c>
      <c r="CH50" s="510">
        <f>_xlfn.SINGLE(_xlfn.XLOOKUP($A50,$A$203:$A$399,BU$203:BU$399,"Não Existe"))*$BI50</f>
        <v/>
      </c>
      <c r="CI50" s="364" t="n"/>
      <c r="CJ50" s="364" t="n"/>
      <c r="CK50" s="364" t="n"/>
      <c r="CL50" s="364" t="n"/>
      <c r="CM50" s="364" t="n"/>
      <c r="CN50" s="364" t="n"/>
      <c r="CO50" s="364" t="n"/>
      <c r="CP50" s="364" t="n"/>
      <c r="CQ50" s="364" t="n"/>
      <c r="CR50" s="364" t="n"/>
      <c r="CS50" s="364" t="n"/>
      <c r="CT50" s="364" t="n"/>
      <c r="CU50" s="364" t="n"/>
      <c r="CV50" s="364" t="n"/>
      <c r="CW50" s="364" t="n"/>
      <c r="CX50" s="364" t="n"/>
      <c r="CY50" s="364" t="n"/>
      <c r="CZ50" s="364" t="n"/>
      <c r="DA50" s="364" t="n"/>
      <c r="DB50" s="364" t="n"/>
      <c r="DC50" s="364" t="n"/>
      <c r="DD50" s="364" t="n"/>
      <c r="DE50" s="364" t="n"/>
      <c r="DF50" s="364" t="n"/>
      <c r="DG50" s="364" t="n"/>
      <c r="DH50" s="364" t="n"/>
      <c r="DI50" s="364" t="n"/>
      <c r="DJ50" s="364" t="n"/>
      <c r="DK50" s="364" t="n"/>
      <c r="DL50" s="364" t="n"/>
      <c r="DM50" s="364" t="n"/>
      <c r="DN50" s="364" t="n"/>
      <c r="DO50" s="364" t="n"/>
      <c r="DP50" s="364" t="n"/>
      <c r="DQ50" s="364" t="n"/>
      <c r="DR50" s="364" t="n"/>
      <c r="DS50" s="364" t="n"/>
      <c r="DT50" s="364" t="n"/>
      <c r="DU50" s="364" t="n"/>
      <c r="DV50" s="364" t="n"/>
      <c r="DW50" s="364" t="n"/>
      <c r="DX50" s="364" t="n"/>
      <c r="DY50" s="364" t="n"/>
      <c r="DZ50" s="364" t="n"/>
      <c r="EA50" s="364" t="n"/>
      <c r="EB50" s="364" t="n"/>
      <c r="EC50" s="364" t="n"/>
      <c r="ED50" s="364" t="n"/>
      <c r="EE50" s="364" t="n"/>
      <c r="EF50" s="364" t="n"/>
      <c r="EG50" s="364" t="n"/>
      <c r="EH50" s="364" t="n"/>
      <c r="EI50" s="364" t="n"/>
      <c r="EJ50" s="364" t="n"/>
      <c r="EK50" s="364" t="n"/>
      <c r="EL50" s="364" t="n"/>
      <c r="EM50" s="364" t="n"/>
      <c r="EN50" s="364" t="n"/>
      <c r="EO50" s="364" t="n"/>
      <c r="EP50" s="364" t="n"/>
      <c r="EQ50" s="364" t="n"/>
      <c r="ER50" s="364" t="n"/>
      <c r="ES50" s="364" t="n"/>
      <c r="ET50" s="364" t="n"/>
      <c r="EU50" s="364" t="n"/>
      <c r="EV50" s="364" t="n"/>
      <c r="EW50" s="364" t="n"/>
      <c r="EX50" s="364" t="n"/>
      <c r="EY50" s="364" t="n"/>
      <c r="EZ50" s="364" t="n"/>
      <c r="FA50" s="364" t="n"/>
      <c r="FB50" s="364" t="n"/>
      <c r="FC50" s="364" t="n"/>
      <c r="FD50" s="364" t="n"/>
      <c r="FE50" s="364" t="n"/>
      <c r="FF50" s="364" t="n"/>
      <c r="FG50" s="364" t="n"/>
      <c r="FH50" s="364" t="n"/>
      <c r="FI50" s="364" t="n"/>
      <c r="FJ50" s="364" t="n"/>
      <c r="FK50" s="364" t="n"/>
      <c r="FL50" s="364" t="n"/>
      <c r="FM50" s="364" t="n"/>
      <c r="FN50" s="364" t="n"/>
      <c r="FO50" s="364" t="n"/>
      <c r="FP50" s="364" t="n"/>
      <c r="FQ50" s="364" t="n"/>
      <c r="FR50" s="364" t="n"/>
      <c r="FS50" s="364" t="n"/>
      <c r="FT50" s="364" t="n"/>
      <c r="FU50" s="364" t="n"/>
      <c r="FV50" s="364" t="n"/>
      <c r="FW50" s="364" t="n"/>
      <c r="FX50" s="364" t="n"/>
      <c r="FY50" s="364" t="n"/>
      <c r="FZ50" s="364" t="n"/>
      <c r="GA50" s="364" t="n"/>
      <c r="GB50" s="364" t="n"/>
      <c r="GC50" s="364" t="n"/>
      <c r="GD50" s="364" t="n"/>
      <c r="GE50" s="364" t="n"/>
      <c r="GF50" s="364" t="n"/>
      <c r="GG50" s="364" t="n"/>
      <c r="GH50" s="364" t="n"/>
      <c r="GI50" s="364" t="n"/>
      <c r="GJ50" s="364" t="n"/>
      <c r="GK50" s="364" t="n"/>
      <c r="GL50" s="364" t="n"/>
      <c r="GM50" s="364" t="n"/>
      <c r="GN50" s="364" t="n"/>
      <c r="GO50" s="364" t="n"/>
      <c r="GP50" s="364" t="n"/>
      <c r="GQ50" s="364" t="n"/>
      <c r="GR50" s="364" t="n"/>
      <c r="GS50" s="364" t="n"/>
      <c r="GT50" s="364" t="n"/>
      <c r="GU50" s="364" t="n"/>
      <c r="GV50" s="364" t="n"/>
      <c r="GW50" s="364" t="n"/>
      <c r="GX50" s="364" t="n"/>
      <c r="GY50" s="364" t="n"/>
      <c r="GZ50" s="364" t="n"/>
      <c r="HA50" s="364" t="n"/>
      <c r="HB50" s="364" t="n"/>
      <c r="HC50" s="364" t="n"/>
      <c r="HD50" s="364" t="n"/>
      <c r="HE50" s="364" t="n"/>
      <c r="HF50" s="364" t="n"/>
      <c r="HG50" s="364" t="n"/>
      <c r="HH50" s="364" t="n"/>
      <c r="HI50" s="364" t="n"/>
      <c r="HJ50" s="364" t="n"/>
      <c r="HK50" s="364" t="n"/>
      <c r="HL50" s="364" t="n"/>
      <c r="HM50" s="364" t="n"/>
      <c r="HN50" s="364" t="n"/>
      <c r="HO50" s="364" t="n"/>
      <c r="HP50" s="364" t="n"/>
      <c r="HQ50" s="364" t="n"/>
      <c r="HR50" s="364" t="n"/>
      <c r="HS50" s="364" t="n"/>
      <c r="HT50" s="364" t="n"/>
      <c r="HU50" s="364" t="n"/>
      <c r="HV50" s="364" t="n"/>
      <c r="HW50" s="364" t="n"/>
      <c r="HX50" s="364" t="n"/>
      <c r="HY50" s="364" t="n"/>
      <c r="HZ50" s="364" t="n"/>
      <c r="IA50" s="364" t="n"/>
      <c r="IB50" s="364" t="n"/>
      <c r="IC50" s="364" t="n"/>
      <c r="ID50" s="364" t="n"/>
      <c r="IE50" s="364" t="n"/>
      <c r="IF50" s="364" t="n"/>
      <c r="IG50" s="364" t="n"/>
      <c r="IH50" s="364" t="n"/>
      <c r="II50" s="364" t="n"/>
      <c r="IJ50" s="364" t="n"/>
      <c r="IK50" s="364" t="n"/>
      <c r="IL50" s="364" t="n"/>
      <c r="IM50" s="364" t="n"/>
      <c r="IN50" s="364" t="n"/>
      <c r="IO50" s="364" t="n"/>
      <c r="IP50" s="364" t="n"/>
      <c r="IQ50" s="364" t="n"/>
      <c r="IR50" s="364" t="n"/>
      <c r="IS50" s="364" t="n"/>
      <c r="IT50" s="364" t="n"/>
      <c r="IU50" s="364" t="n"/>
      <c r="IV50" s="364" t="n"/>
      <c r="IW50" s="364" t="n"/>
      <c r="IX50" s="364" t="n"/>
      <c r="IY50" s="364" t="n"/>
      <c r="IZ50" s="364" t="n"/>
      <c r="JA50" s="364" t="n"/>
      <c r="JB50" s="364" t="n"/>
      <c r="JC50" s="364" t="n"/>
      <c r="JD50" s="364" t="n"/>
      <c r="JE50" s="364" t="n"/>
      <c r="JF50" s="364" t="n"/>
      <c r="JG50" s="364" t="n"/>
      <c r="JH50" s="364" t="n"/>
      <c r="JI50" s="364" t="n"/>
      <c r="JJ50" s="364" t="n"/>
      <c r="JK50" s="364" t="n"/>
      <c r="JL50" s="364" t="n"/>
      <c r="JM50" s="364" t="n"/>
      <c r="JN50" s="364" t="n"/>
      <c r="JO50" s="364" t="n"/>
      <c r="JP50" s="364" t="n"/>
      <c r="JQ50" s="364" t="n"/>
      <c r="JR50" s="364" t="n"/>
      <c r="JS50" s="364" t="n"/>
      <c r="JT50" s="364" t="n"/>
      <c r="JU50" s="364" t="n"/>
      <c r="JV50" s="364" t="n"/>
      <c r="JW50" s="364" t="n"/>
      <c r="JX50" s="364" t="n"/>
      <c r="JY50" s="364" t="n"/>
      <c r="JZ50" s="364" t="n"/>
      <c r="KA50" s="364" t="n"/>
      <c r="KB50" s="364" t="n"/>
      <c r="KC50" s="364" t="n"/>
      <c r="KD50" s="364" t="n"/>
      <c r="KE50" s="364" t="n"/>
      <c r="KF50" s="364" t="n"/>
      <c r="KG50" s="364" t="n"/>
      <c r="KH50" s="364" t="n"/>
      <c r="KI50" s="364" t="n"/>
      <c r="KJ50" s="364" t="n"/>
      <c r="KK50" s="364" t="n"/>
      <c r="KL50" s="364" t="n"/>
      <c r="KM50" s="364" t="n"/>
      <c r="KN50" s="364" t="n"/>
      <c r="KO50" s="364" t="n"/>
      <c r="KP50" s="364" t="n"/>
      <c r="KQ50" s="364" t="n"/>
      <c r="KR50" s="364" t="n"/>
      <c r="KS50" s="364" t="n"/>
      <c r="KT50" s="364" t="n"/>
      <c r="KU50" s="364" t="n"/>
      <c r="KV50" s="364" t="n"/>
      <c r="KW50" s="364" t="n"/>
      <c r="KX50" s="364" t="n"/>
      <c r="KY50" s="364" t="n"/>
      <c r="KZ50" s="364" t="n"/>
      <c r="LA50" s="364" t="n"/>
      <c r="LB50" s="364" t="n"/>
      <c r="LC50" s="364" t="n"/>
      <c r="LD50" s="364" t="n"/>
      <c r="LE50" s="364" t="n"/>
      <c r="LF50" s="364" t="n"/>
      <c r="LG50" s="364" t="n"/>
      <c r="LH50" s="364" t="n"/>
      <c r="LI50" s="364" t="n"/>
      <c r="LJ50" s="364" t="n"/>
      <c r="LK50" s="364" t="n"/>
      <c r="LL50" s="364" t="n"/>
      <c r="LM50" s="364" t="n"/>
      <c r="LN50" s="364" t="n"/>
      <c r="LO50" s="364" t="n"/>
      <c r="LP50" s="364" t="n"/>
      <c r="LQ50" s="364" t="n"/>
      <c r="LR50" s="364" t="n"/>
      <c r="LS50" s="364" t="n"/>
      <c r="LT50" s="364" t="n"/>
      <c r="LU50" s="364" t="n"/>
      <c r="LV50" s="364" t="n"/>
      <c r="LW50" s="364" t="n"/>
      <c r="LX50" s="364" t="n"/>
      <c r="LY50" s="364" t="n"/>
      <c r="LZ50" s="364" t="n"/>
      <c r="MA50" s="364" t="n"/>
      <c r="MB50" s="364" t="n"/>
      <c r="MC50" s="364" t="n"/>
      <c r="MD50" s="364" t="n"/>
      <c r="ME50" s="364" t="n"/>
      <c r="MF50" s="364" t="n"/>
      <c r="MG50" s="364" t="n"/>
      <c r="MH50" s="364" t="n"/>
      <c r="MI50" s="364" t="n"/>
      <c r="MJ50" s="364" t="n"/>
      <c r="MK50" s="364" t="n"/>
      <c r="ML50" s="364" t="n"/>
      <c r="MM50" s="364" t="n"/>
      <c r="MN50" s="364" t="n"/>
      <c r="MO50" s="364" t="n"/>
      <c r="MP50" s="364" t="n"/>
      <c r="MQ50" s="364" t="n"/>
      <c r="MR50" s="364" t="n"/>
      <c r="MS50" s="364" t="n"/>
      <c r="MT50" s="364" t="n"/>
      <c r="MU50" s="364" t="n"/>
      <c r="MV50" s="364" t="n"/>
      <c r="MW50" s="364" t="n"/>
      <c r="MX50" s="364" t="n"/>
      <c r="MY50" s="364" t="n"/>
      <c r="MZ50" s="364" t="n"/>
      <c r="NA50" s="364" t="n"/>
      <c r="NB50" s="364" t="n"/>
      <c r="NC50" s="364" t="n"/>
      <c r="ND50" s="364" t="n"/>
      <c r="NE50" s="364" t="n"/>
      <c r="NF50" s="364" t="n"/>
      <c r="NG50" s="364" t="n"/>
      <c r="NH50" s="364" t="n"/>
      <c r="NI50" s="364" t="n"/>
      <c r="NJ50" s="364" t="n"/>
      <c r="NK50" s="364" t="n"/>
      <c r="NL50" s="364" t="n"/>
      <c r="NM50" s="364" t="n"/>
      <c r="NN50" s="364" t="n"/>
      <c r="NO50" s="364" t="n"/>
      <c r="NP50" s="364" t="n"/>
      <c r="NQ50" s="364" t="n"/>
      <c r="NR50" s="364" t="n"/>
      <c r="NS50" s="364" t="n"/>
      <c r="NT50" s="364" t="n"/>
      <c r="NU50" s="364" t="n"/>
      <c r="NV50" s="364" t="n"/>
      <c r="NW50" s="364" t="n"/>
      <c r="NX50" s="364" t="n"/>
      <c r="NY50" s="364" t="n"/>
      <c r="NZ50" s="364" t="n"/>
      <c r="OA50" s="364" t="n"/>
      <c r="OB50" s="364" t="n"/>
      <c r="OC50" s="364" t="n"/>
      <c r="OD50" s="364" t="n"/>
      <c r="OE50" s="364" t="n"/>
      <c r="OF50" s="364" t="n"/>
      <c r="OG50" s="364" t="n"/>
      <c r="OH50" s="364" t="n"/>
      <c r="OI50" s="364" t="n"/>
      <c r="OJ50" s="364" t="n"/>
      <c r="OK50" s="364" t="n"/>
      <c r="OL50" s="364" t="n"/>
      <c r="OM50" s="364" t="n"/>
      <c r="ON50" s="364" t="n"/>
      <c r="OO50" s="364" t="n"/>
      <c r="OP50" s="364" t="n"/>
      <c r="OQ50" s="364" t="n"/>
      <c r="OR50" s="364" t="n"/>
      <c r="OS50" s="364" t="n"/>
      <c r="OT50" s="364" t="n"/>
      <c r="OU50" s="364" t="n"/>
      <c r="OV50" s="364" t="n"/>
      <c r="OW50" s="364" t="n"/>
      <c r="OX50" s="364" t="n"/>
      <c r="OY50" s="364" t="n"/>
      <c r="OZ50" s="364" t="n"/>
      <c r="PA50" s="364" t="n"/>
      <c r="PB50" s="364" t="n"/>
      <c r="PC50" s="364" t="n"/>
      <c r="PD50" s="364" t="n"/>
      <c r="PE50" s="364" t="n"/>
      <c r="PF50" s="364" t="n"/>
      <c r="PG50" s="364" t="n"/>
      <c r="PH50" s="364" t="n"/>
      <c r="PI50" s="364" t="n"/>
      <c r="PJ50" s="364" t="n"/>
      <c r="PK50" s="364" t="n"/>
      <c r="PL50" s="364" t="n"/>
      <c r="PM50" s="364" t="n"/>
      <c r="PN50" s="364" t="n"/>
      <c r="PO50" s="364" t="n"/>
      <c r="PP50" s="364" t="n"/>
      <c r="PQ50" s="364" t="n"/>
      <c r="PR50" s="364" t="n"/>
      <c r="PS50" s="364" t="n"/>
      <c r="PT50" s="364" t="n"/>
      <c r="PU50" s="364" t="n"/>
      <c r="PV50" s="364" t="n"/>
      <c r="PW50" s="364" t="n"/>
      <c r="PX50" s="364" t="n"/>
      <c r="PY50" s="364" t="n"/>
      <c r="PZ50" s="364" t="n"/>
      <c r="QA50" s="364" t="n"/>
      <c r="QB50" s="364" t="n"/>
      <c r="QC50" s="364" t="n"/>
      <c r="QD50" s="364" t="n"/>
      <c r="QE50" s="364" t="n"/>
      <c r="QF50" s="364" t="n"/>
      <c r="QG50" s="364" t="n"/>
      <c r="QH50" s="364" t="n"/>
      <c r="QI50" s="364" t="n"/>
      <c r="QJ50" s="364" t="n"/>
      <c r="QK50" s="364" t="n"/>
      <c r="QL50" s="364" t="n"/>
      <c r="QM50" s="364" t="n"/>
      <c r="QN50" s="364" t="n"/>
      <c r="QO50" s="364" t="n"/>
      <c r="QP50" s="364" t="n"/>
      <c r="QQ50" s="364" t="n"/>
      <c r="QR50" s="364" t="n"/>
      <c r="QS50" s="364" t="n"/>
      <c r="QT50" s="364" t="n"/>
      <c r="QU50" s="364" t="n"/>
      <c r="QV50" s="364" t="n"/>
      <c r="QW50" s="364" t="n"/>
      <c r="QX50" s="364" t="n"/>
      <c r="QY50" s="364" t="n"/>
      <c r="QZ50" s="364" t="n"/>
      <c r="RA50" s="364" t="n"/>
      <c r="RB50" s="364" t="n"/>
      <c r="RC50" s="364" t="n"/>
      <c r="RD50" s="364" t="n"/>
      <c r="RE50" s="364" t="n"/>
      <c r="RF50" s="364" t="n"/>
      <c r="RG50" s="364" t="n"/>
      <c r="RH50" s="364" t="n"/>
      <c r="RI50" s="364" t="n"/>
      <c r="RJ50" s="364" t="n"/>
      <c r="RK50" s="364" t="n"/>
      <c r="RL50" s="364" t="n"/>
      <c r="RM50" s="364" t="n"/>
      <c r="RN50" s="364" t="n"/>
      <c r="RO50" s="364" t="n"/>
      <c r="RP50" s="364" t="n"/>
      <c r="RQ50" s="364" t="n"/>
      <c r="RR50" s="364" t="n"/>
      <c r="RS50" s="364" t="n"/>
      <c r="RT50" s="364" t="n"/>
      <c r="RU50" s="364" t="n"/>
      <c r="RV50" s="364" t="n"/>
      <c r="RW50" s="364" t="n"/>
      <c r="RX50" s="364" t="n"/>
      <c r="RY50" s="364" t="n"/>
      <c r="RZ50" s="364" t="n"/>
      <c r="SA50" s="364" t="n"/>
      <c r="SB50" s="364" t="n"/>
      <c r="SC50" s="364" t="n"/>
      <c r="SD50" s="364" t="n"/>
      <c r="SE50" s="364" t="n"/>
      <c r="SF50" s="364" t="n"/>
      <c r="SG50" s="364" t="n"/>
      <c r="SH50" s="364" t="n"/>
      <c r="SI50" s="364" t="n"/>
      <c r="SJ50" s="364" t="n"/>
      <c r="SK50" s="364" t="n"/>
      <c r="SL50" s="364" t="n"/>
      <c r="SM50" s="364" t="n"/>
      <c r="SN50" s="364" t="n"/>
      <c r="SO50" s="364" t="n"/>
      <c r="SP50" s="364" t="n"/>
      <c r="SQ50" s="364" t="n"/>
      <c r="SR50" s="364" t="n"/>
      <c r="SS50" s="364" t="n"/>
      <c r="ST50" s="364" t="n"/>
      <c r="SU50" s="364" t="n"/>
      <c r="SV50" s="364" t="n"/>
      <c r="SW50" s="364" t="n"/>
      <c r="SX50" s="364" t="n"/>
      <c r="SY50" s="364" t="n"/>
      <c r="SZ50" s="364" t="n"/>
      <c r="TA50" s="364" t="n"/>
      <c r="TB50" s="364" t="n"/>
      <c r="TC50" s="364" t="n"/>
      <c r="TD50" s="364" t="n"/>
      <c r="TE50" s="364" t="n"/>
      <c r="TF50" s="364" t="n"/>
      <c r="TG50" s="364" t="n"/>
      <c r="TH50" s="364" t="n"/>
      <c r="TI50" s="364" t="n"/>
      <c r="TJ50" s="364" t="n"/>
      <c r="TK50" s="364" t="n"/>
      <c r="TL50" s="364" t="n"/>
      <c r="TM50" s="364" t="n"/>
      <c r="TN50" s="364" t="n"/>
      <c r="TO50" s="364" t="n"/>
      <c r="TP50" s="364" t="n"/>
      <c r="TQ50" s="364" t="n"/>
      <c r="TR50" s="364" t="n"/>
      <c r="TS50" s="364" t="n"/>
      <c r="TT50" s="364" t="n"/>
      <c r="TU50" s="364" t="n"/>
      <c r="TV50" s="364" t="n"/>
      <c r="TW50" s="364" t="n"/>
      <c r="TX50" s="364" t="n"/>
      <c r="TY50" s="364" t="n"/>
      <c r="TZ50" s="364" t="n"/>
      <c r="UA50" s="364" t="n"/>
      <c r="UB50" s="364" t="n"/>
      <c r="UC50" s="364" t="n"/>
      <c r="UD50" s="364" t="n"/>
      <c r="UE50" s="364" t="n"/>
      <c r="UF50" s="364" t="n"/>
      <c r="UG50" s="364" t="n"/>
      <c r="UH50" s="364" t="n"/>
      <c r="UI50" s="364" t="n"/>
      <c r="UJ50" s="364" t="n"/>
      <c r="UK50" s="364" t="n"/>
      <c r="UL50" s="364" t="n"/>
      <c r="UM50" s="364" t="n"/>
      <c r="UN50" s="364" t="n"/>
      <c r="UO50" s="364" t="n"/>
      <c r="UP50" s="364" t="n"/>
      <c r="UQ50" s="364" t="n"/>
      <c r="UR50" s="364" t="n"/>
      <c r="US50" s="364" t="n"/>
      <c r="UT50" s="364" t="n"/>
      <c r="UU50" s="364" t="n"/>
      <c r="UV50" s="364" t="n"/>
      <c r="UW50" s="364" t="n"/>
      <c r="UX50" s="364" t="n"/>
      <c r="UY50" s="364" t="n"/>
      <c r="UZ50" s="364" t="n"/>
      <c r="VA50" s="364" t="n"/>
      <c r="VB50" s="364" t="n"/>
      <c r="VC50" s="364" t="n"/>
      <c r="VD50" s="364" t="n"/>
      <c r="VE50" s="364" t="n"/>
      <c r="VF50" s="364" t="n"/>
      <c r="VG50" s="364" t="n"/>
      <c r="VH50" s="364" t="n"/>
      <c r="VI50" s="364" t="n"/>
      <c r="VJ50" s="364" t="n"/>
      <c r="VK50" s="364" t="n"/>
      <c r="VL50" s="364" t="n"/>
      <c r="VM50" s="364" t="n"/>
      <c r="VN50" s="364" t="n"/>
      <c r="VO50" s="364" t="n"/>
      <c r="VP50" s="364" t="n"/>
      <c r="VQ50" s="364" t="n"/>
      <c r="VR50" s="364" t="n"/>
      <c r="VS50" s="364" t="n"/>
      <c r="VT50" s="364" t="n"/>
      <c r="VU50" s="364" t="n"/>
      <c r="VV50" s="364" t="n"/>
      <c r="VW50" s="364" t="n"/>
      <c r="VX50" s="364" t="n"/>
      <c r="VY50" s="364" t="n"/>
      <c r="VZ50" s="364" t="n"/>
      <c r="WA50" s="364" t="n"/>
      <c r="WB50" s="364" t="n"/>
      <c r="WC50" s="364" t="n"/>
      <c r="WD50" s="364" t="n"/>
      <c r="WE50" s="364" t="n"/>
      <c r="WF50" s="364" t="n"/>
      <c r="WG50" s="364" t="n"/>
      <c r="WH50" s="364" t="n"/>
      <c r="WI50" s="364" t="n"/>
      <c r="WJ50" s="364" t="n"/>
      <c r="WK50" s="364" t="n"/>
      <c r="WL50" s="364" t="n"/>
      <c r="WM50" s="364" t="n"/>
      <c r="WN50" s="364" t="n"/>
      <c r="WO50" s="364" t="n"/>
      <c r="WP50" s="364" t="n"/>
      <c r="WQ50" s="364" t="n"/>
      <c r="WR50" s="364" t="n"/>
      <c r="WS50" s="364" t="n"/>
      <c r="WT50" s="364" t="n"/>
      <c r="WU50" s="364" t="n"/>
      <c r="WV50" s="364" t="n"/>
      <c r="WW50" s="364" t="n"/>
      <c r="WX50" s="364" t="n"/>
      <c r="WY50" s="364" t="n"/>
      <c r="WZ50" s="364" t="n"/>
      <c r="XA50" s="364" t="n"/>
      <c r="XB50" s="364" t="n"/>
      <c r="XC50" s="364" t="n"/>
      <c r="XD50" s="364" t="n"/>
      <c r="XE50" s="364" t="n"/>
      <c r="XF50" s="364" t="n"/>
      <c r="XG50" s="364" t="n"/>
      <c r="XH50" s="364" t="n"/>
      <c r="XI50" s="364" t="n"/>
      <c r="XJ50" s="364" t="n"/>
      <c r="XK50" s="364" t="n"/>
      <c r="XL50" s="364" t="n"/>
      <c r="XM50" s="364" t="n"/>
      <c r="XN50" s="364" t="n"/>
      <c r="XO50" s="364" t="n"/>
      <c r="XP50" s="364" t="n"/>
      <c r="XQ50" s="364" t="n"/>
      <c r="XR50" s="364" t="n"/>
      <c r="XS50" s="364" t="n"/>
      <c r="XT50" s="364" t="n"/>
      <c r="XU50" s="364" t="n"/>
      <c r="XV50" s="364" t="n"/>
      <c r="XW50" s="364" t="n"/>
      <c r="XX50" s="364" t="n"/>
      <c r="XY50" s="364" t="n"/>
      <c r="XZ50" s="364" t="n"/>
      <c r="YA50" s="364" t="n"/>
      <c r="YB50" s="364" t="n"/>
      <c r="YC50" s="364" t="n"/>
      <c r="YD50" s="364" t="n"/>
      <c r="YE50" s="364" t="n"/>
      <c r="YF50" s="364" t="n"/>
      <c r="YG50" s="364" t="n"/>
      <c r="YH50" s="364" t="n"/>
      <c r="YI50" s="364" t="n"/>
      <c r="YJ50" s="364" t="n"/>
      <c r="YK50" s="364" t="n"/>
      <c r="YL50" s="364" t="n"/>
      <c r="YM50" s="364" t="n"/>
      <c r="YN50" s="364" t="n"/>
      <c r="YO50" s="364" t="n"/>
      <c r="YP50" s="364" t="n"/>
      <c r="YQ50" s="364" t="n"/>
      <c r="YR50" s="364" t="n"/>
      <c r="YS50" s="364" t="n"/>
      <c r="YT50" s="364" t="n"/>
      <c r="YU50" s="364" t="n"/>
      <c r="YV50" s="364" t="n"/>
      <c r="YW50" s="364" t="n"/>
      <c r="YX50" s="364" t="n"/>
      <c r="YY50" s="364" t="n"/>
      <c r="YZ50" s="364" t="n"/>
      <c r="ZA50" s="364" t="n"/>
      <c r="ZB50" s="364" t="n"/>
      <c r="ZC50" s="364" t="n"/>
      <c r="ZD50" s="364" t="n"/>
      <c r="ZE50" s="364" t="n"/>
      <c r="ZF50" s="364" t="n"/>
      <c r="ZG50" s="364" t="n"/>
      <c r="ZH50" s="364" t="n"/>
      <c r="ZI50" s="364" t="n"/>
      <c r="ZJ50" s="364" t="n"/>
      <c r="ZK50" s="364" t="n"/>
      <c r="ZL50" s="364" t="n"/>
      <c r="ZM50" s="364" t="n"/>
      <c r="ZN50" s="364" t="n"/>
      <c r="ZO50" s="364" t="n"/>
      <c r="ZP50" s="364" t="n"/>
      <c r="ZQ50" s="364" t="n"/>
      <c r="ZR50" s="364" t="n"/>
      <c r="ZS50" s="364" t="n"/>
      <c r="ZT50" s="364" t="n"/>
      <c r="ZU50" s="364" t="n"/>
      <c r="ZV50" s="364" t="n"/>
      <c r="ZW50" s="364" t="n"/>
      <c r="ZX50" s="364" t="n"/>
      <c r="ZY50" s="364" t="n"/>
      <c r="ZZ50" s="364" t="n"/>
      <c r="AAA50" s="364" t="n"/>
      <c r="AAB50" s="364" t="n"/>
      <c r="AAC50" s="364" t="n"/>
      <c r="AAD50" s="364" t="n"/>
      <c r="AAE50" s="364" t="n"/>
      <c r="AAF50" s="364" t="n"/>
      <c r="AAG50" s="364" t="n"/>
      <c r="AAH50" s="364" t="n"/>
      <c r="AAI50" s="364" t="n"/>
      <c r="AAJ50" s="364" t="n"/>
      <c r="AAK50" s="364" t="n"/>
      <c r="AAL50" s="364" t="n"/>
      <c r="AAM50" s="364" t="n"/>
      <c r="AAN50" s="364" t="n"/>
      <c r="AAO50" s="364" t="n"/>
      <c r="AAP50" s="364" t="n"/>
      <c r="AAQ50" s="364" t="n"/>
      <c r="AAR50" s="364" t="n"/>
      <c r="AAS50" s="364" t="n"/>
      <c r="AAT50" s="364" t="n"/>
      <c r="AAU50" s="364" t="n"/>
      <c r="AAV50" s="364" t="n"/>
      <c r="AAW50" s="364" t="n"/>
      <c r="AAX50" s="364" t="n"/>
      <c r="AAY50" s="364" t="n"/>
      <c r="AAZ50" s="364" t="n"/>
      <c r="ABA50" s="364" t="n"/>
      <c r="ABB50" s="364" t="n"/>
      <c r="ABC50" s="364" t="n"/>
      <c r="ABD50" s="364" t="n"/>
      <c r="ABE50" s="364" t="n"/>
      <c r="ABF50" s="364" t="n"/>
      <c r="ABG50" s="364" t="n"/>
      <c r="ABH50" s="364" t="n"/>
      <c r="ABI50" s="364" t="n"/>
      <c r="ABJ50" s="364" t="n"/>
      <c r="ABK50" s="364" t="n"/>
      <c r="ABL50" s="364" t="n"/>
      <c r="ABM50" s="364" t="n"/>
      <c r="ABN50" s="364" t="n"/>
      <c r="ABO50" s="364" t="n"/>
      <c r="ABP50" s="364" t="n"/>
      <c r="ABQ50" s="364" t="n"/>
      <c r="ABR50" s="364" t="n"/>
      <c r="ABS50" s="364" t="n"/>
      <c r="ABT50" s="364" t="n"/>
      <c r="ABU50" s="364" t="n"/>
      <c r="ABV50" s="364" t="n"/>
      <c r="ABW50" s="364" t="n"/>
      <c r="ABX50" s="364" t="n"/>
      <c r="ABY50" s="364" t="n"/>
      <c r="ABZ50" s="364" t="n"/>
      <c r="ACA50" s="364" t="n"/>
      <c r="ACB50" s="364" t="n"/>
      <c r="ACC50" s="364" t="n"/>
      <c r="ACD50" s="364" t="n"/>
      <c r="ACE50" s="364" t="n"/>
      <c r="ACF50" s="364" t="n"/>
      <c r="ACG50" s="364" t="n"/>
      <c r="ACH50" s="364" t="n"/>
      <c r="ACI50" s="364" t="n"/>
      <c r="ACJ50" s="364" t="n"/>
      <c r="ACK50" s="364" t="n"/>
      <c r="ACL50" s="364" t="n"/>
      <c r="ACM50" s="364" t="n"/>
      <c r="ACN50" s="364" t="n"/>
      <c r="ACO50" s="364" t="n"/>
      <c r="ACP50" s="364" t="n"/>
      <c r="ACQ50" s="364" t="n"/>
      <c r="ACR50" s="364" t="n"/>
      <c r="ACS50" s="364" t="n"/>
      <c r="ACT50" s="364" t="n"/>
      <c r="ACU50" s="364" t="n"/>
      <c r="ACV50" s="364" t="n"/>
      <c r="ACW50" s="364" t="n"/>
      <c r="ACX50" s="364" t="n"/>
      <c r="ACY50" s="364" t="n"/>
      <c r="ACZ50" s="364" t="n"/>
      <c r="ADA50" s="364" t="n"/>
      <c r="ADB50" s="364" t="n"/>
      <c r="ADC50" s="364" t="n"/>
      <c r="ADD50" s="364" t="n"/>
      <c r="ADE50" s="364" t="n"/>
      <c r="ADF50" s="364" t="n"/>
      <c r="ADG50" s="364" t="n"/>
      <c r="ADH50" s="364" t="n"/>
      <c r="ADI50" s="364" t="n"/>
      <c r="ADJ50" s="364" t="n"/>
      <c r="ADK50" s="364" t="n"/>
      <c r="ADL50" s="364" t="n"/>
      <c r="ADM50" s="364" t="n"/>
      <c r="ADN50" s="364" t="n"/>
      <c r="ADO50" s="364" t="n"/>
      <c r="ADP50" s="364" t="n"/>
      <c r="ADQ50" s="364" t="n"/>
      <c r="ADR50" s="364" t="n"/>
      <c r="ADS50" s="364" t="n"/>
      <c r="ADT50" s="364" t="n"/>
      <c r="ADU50" s="364" t="n"/>
      <c r="ADV50" s="364" t="n"/>
      <c r="ADW50" s="364" t="n"/>
      <c r="ADX50" s="364" t="n"/>
      <c r="ADY50" s="364" t="n"/>
      <c r="ADZ50" s="364" t="n"/>
      <c r="AEA50" s="364" t="n"/>
      <c r="AEB50" s="364" t="n"/>
      <c r="AEC50" s="364" t="n"/>
      <c r="AED50" s="364" t="n"/>
      <c r="AEE50" s="364" t="n"/>
      <c r="AEF50" s="364" t="n"/>
      <c r="AEG50" s="364" t="n"/>
      <c r="AEH50" s="364" t="n"/>
      <c r="AEI50" s="364" t="n"/>
      <c r="AEJ50" s="364" t="n"/>
      <c r="AEK50" s="364" t="n"/>
      <c r="AEL50" s="364" t="n"/>
      <c r="AEM50" s="364" t="n"/>
      <c r="AEN50" s="364" t="n"/>
      <c r="AEO50" s="364" t="n"/>
      <c r="AEP50" s="364" t="n"/>
      <c r="AEQ50" s="364" t="n"/>
      <c r="AER50" s="364" t="n"/>
      <c r="AES50" s="364" t="n"/>
      <c r="AET50" s="364" t="n"/>
      <c r="AEU50" s="364" t="n"/>
      <c r="AEV50" s="364" t="n"/>
      <c r="AEW50" s="364" t="n"/>
      <c r="AEX50" s="364" t="n"/>
      <c r="AEY50" s="364" t="n"/>
      <c r="AEZ50" s="364" t="n"/>
      <c r="AFA50" s="364" t="n"/>
      <c r="AFB50" s="364" t="n"/>
      <c r="AFC50" s="364" t="n"/>
      <c r="AFD50" s="364" t="n"/>
      <c r="AFE50" s="364" t="n"/>
      <c r="AFF50" s="364" t="n"/>
      <c r="AFG50" s="364" t="n"/>
      <c r="AFH50" s="364" t="n"/>
      <c r="AFI50" s="364" t="n"/>
      <c r="AFJ50" s="364" t="n"/>
      <c r="AFK50" s="364" t="n"/>
      <c r="AFL50" s="364" t="n"/>
      <c r="AFM50" s="364" t="n"/>
      <c r="AFN50" s="364" t="n"/>
      <c r="AFO50" s="364" t="n"/>
      <c r="AFP50" s="364" t="n"/>
      <c r="AFQ50" s="364" t="n"/>
      <c r="AFR50" s="364" t="n"/>
      <c r="AFS50" s="364" t="n"/>
      <c r="AFT50" s="364" t="n"/>
      <c r="AFU50" s="364" t="n"/>
      <c r="AFV50" s="364" t="n"/>
      <c r="AFW50" s="364" t="n"/>
      <c r="AFX50" s="364" t="n"/>
      <c r="AFY50" s="364" t="n"/>
      <c r="AFZ50" s="364" t="n"/>
      <c r="AGA50" s="364" t="n"/>
      <c r="AGB50" s="364" t="n"/>
      <c r="AGC50" s="364" t="n"/>
      <c r="AGD50" s="364" t="n"/>
      <c r="AGE50" s="364" t="n"/>
      <c r="AGF50" s="364" t="n"/>
      <c r="AGG50" s="364" t="n"/>
      <c r="AGH50" s="364" t="n"/>
      <c r="AGI50" s="364" t="n"/>
      <c r="AGJ50" s="364" t="n"/>
      <c r="AGK50" s="364" t="n"/>
      <c r="AGL50" s="364" t="n"/>
      <c r="AGM50" s="364" t="n"/>
      <c r="AGN50" s="364" t="n"/>
      <c r="AGO50" s="364" t="n"/>
      <c r="AGP50" s="364" t="n"/>
      <c r="AGQ50" s="364" t="n"/>
      <c r="AGR50" s="364" t="n"/>
      <c r="AGS50" s="364" t="n"/>
      <c r="AGT50" s="364" t="n"/>
      <c r="AGU50" s="364" t="n"/>
      <c r="AGV50" s="364" t="n"/>
      <c r="AGW50" s="364" t="n"/>
      <c r="AGX50" s="364" t="n"/>
      <c r="AGY50" s="364" t="n"/>
      <c r="AGZ50" s="364" t="n"/>
      <c r="AHA50" s="364" t="n"/>
      <c r="AHB50" s="364" t="n"/>
      <c r="AHC50" s="364" t="n"/>
      <c r="AHD50" s="364" t="n"/>
      <c r="AHE50" s="364" t="n"/>
      <c r="AHF50" s="364" t="n"/>
      <c r="AHG50" s="364" t="n"/>
      <c r="AHH50" s="364" t="n"/>
      <c r="AHI50" s="364" t="n"/>
      <c r="AHJ50" s="364" t="n"/>
      <c r="AHK50" s="364" t="n"/>
      <c r="AHL50" s="364" t="n"/>
      <c r="AHM50" s="364" t="n"/>
      <c r="AHN50" s="364" t="n"/>
      <c r="AHO50" s="364" t="n"/>
      <c r="AHP50" s="364" t="n"/>
      <c r="AHQ50" s="364" t="n"/>
      <c r="AHR50" s="364" t="n"/>
      <c r="AHS50" s="364" t="n"/>
      <c r="AHT50" s="364" t="n"/>
      <c r="AHU50" s="364" t="n"/>
      <c r="AHV50" s="364" t="n"/>
      <c r="AHW50" s="364" t="n"/>
      <c r="AHX50" s="364" t="n"/>
      <c r="AHY50" s="364" t="n"/>
      <c r="AHZ50" s="364" t="n"/>
      <c r="AIA50" s="364" t="n"/>
      <c r="AIB50" s="364" t="n"/>
      <c r="AIC50" s="364" t="n"/>
      <c r="AID50" s="364" t="n"/>
      <c r="AIE50" s="364" t="n"/>
      <c r="AIF50" s="364" t="n"/>
      <c r="AIG50" s="364" t="n"/>
      <c r="AIH50" s="364" t="n"/>
      <c r="AII50" s="364" t="n"/>
      <c r="AIJ50" s="364" t="n"/>
      <c r="AIK50" s="364" t="n"/>
      <c r="AIL50" s="364" t="n"/>
      <c r="AIM50" s="364" t="n"/>
      <c r="AIN50" s="364" t="n"/>
      <c r="AIO50" s="364" t="n"/>
      <c r="AIP50" s="364" t="n"/>
      <c r="AIQ50" s="364" t="n"/>
      <c r="AIR50" s="364" t="n"/>
      <c r="AIS50" s="364" t="n"/>
      <c r="AIT50" s="364" t="n"/>
      <c r="AIU50" s="364" t="n"/>
      <c r="AIV50" s="364" t="n"/>
      <c r="AIW50" s="364" t="n"/>
      <c r="AIX50" s="364" t="n"/>
      <c r="AIY50" s="364" t="n"/>
      <c r="AIZ50" s="364" t="n"/>
      <c r="AJA50" s="364" t="n"/>
      <c r="AJB50" s="364" t="n"/>
      <c r="AJC50" s="364" t="n"/>
      <c r="AJD50" s="364" t="n"/>
      <c r="AJE50" s="364" t="n"/>
      <c r="AJF50" s="364" t="n"/>
      <c r="AJG50" s="364" t="n"/>
      <c r="AJH50" s="364" t="n"/>
      <c r="AJI50" s="364" t="n"/>
      <c r="AJJ50" s="364" t="n"/>
      <c r="AJK50" s="364" t="n"/>
      <c r="AJL50" s="364" t="n"/>
      <c r="AJM50" s="364" t="n"/>
      <c r="AJN50" s="364" t="n"/>
      <c r="AJO50" s="364" t="n"/>
      <c r="AJP50" s="364" t="n"/>
      <c r="AJQ50" s="364" t="n"/>
      <c r="AJR50" s="364" t="n"/>
      <c r="AJS50" s="364" t="n"/>
      <c r="AJT50" s="364" t="n"/>
      <c r="AJU50" s="364" t="n"/>
      <c r="AJV50" s="364" t="n"/>
      <c r="AJW50" s="364" t="n"/>
      <c r="AJX50" s="364" t="n"/>
      <c r="AJY50" s="364" t="n"/>
      <c r="AJZ50" s="364" t="n"/>
      <c r="AKA50" s="364" t="n"/>
      <c r="AKB50" s="364" t="n"/>
      <c r="AKC50" s="364" t="n"/>
      <c r="AKD50" s="364" t="n"/>
      <c r="AKE50" s="364" t="n"/>
      <c r="AKF50" s="364" t="n"/>
      <c r="AKG50" s="364" t="n"/>
      <c r="AKH50" s="364" t="n"/>
      <c r="AKI50" s="364" t="n"/>
      <c r="AKJ50" s="364" t="n"/>
      <c r="AKK50" s="364" t="n"/>
      <c r="AKL50" s="364" t="n"/>
      <c r="AKM50" s="364" t="n"/>
      <c r="AKN50" s="364" t="n"/>
      <c r="AKO50" s="364" t="n"/>
      <c r="AKP50" s="364" t="n"/>
      <c r="AKQ50" s="364" t="n"/>
      <c r="AKR50" s="364" t="n"/>
      <c r="AKS50" s="364" t="n"/>
      <c r="AKT50" s="364" t="n"/>
      <c r="AKU50" s="364" t="n"/>
      <c r="AKV50" s="364" t="n"/>
      <c r="AKW50" s="364" t="n"/>
      <c r="AKX50" s="364" t="n"/>
      <c r="AKY50" s="364" t="n"/>
      <c r="AKZ50" s="364" t="n"/>
      <c r="ALA50" s="364" t="n"/>
      <c r="ALB50" s="364" t="n"/>
      <c r="ALC50" s="364" t="n"/>
      <c r="ALD50" s="364" t="n"/>
      <c r="ALE50" s="364" t="n"/>
      <c r="ALF50" s="364" t="n"/>
      <c r="ALG50" s="364" t="n"/>
      <c r="ALH50" s="364" t="n"/>
      <c r="ALI50" s="364" t="n"/>
      <c r="ALJ50" s="364" t="n"/>
      <c r="ALK50" s="364" t="n"/>
      <c r="ALL50" s="364" t="n"/>
      <c r="ALM50" s="364" t="n"/>
      <c r="ALN50" s="364" t="n"/>
      <c r="ALO50" s="364" t="n"/>
      <c r="ALP50" s="364" t="n"/>
      <c r="ALQ50" s="364" t="n"/>
      <c r="ALR50" s="364" t="n"/>
      <c r="ALS50" s="364" t="n"/>
      <c r="ALT50" s="364" t="n"/>
      <c r="ALU50" s="364" t="n"/>
      <c r="ALV50" s="364" t="n"/>
      <c r="ALW50" s="364" t="n"/>
      <c r="ALX50" s="364" t="n"/>
      <c r="ALY50" s="364" t="n"/>
      <c r="ALZ50" s="364" t="n"/>
      <c r="AMA50" s="364" t="n"/>
      <c r="AMB50" s="364" t="n"/>
      <c r="AMC50" s="364" t="n"/>
      <c r="AMD50" s="364" t="n"/>
      <c r="AME50" s="364" t="n"/>
      <c r="AMF50" s="364" t="n"/>
      <c r="AMG50" s="364" t="n"/>
      <c r="AMH50" s="364" t="n"/>
      <c r="AMI50" s="364" t="n"/>
      <c r="AMJ50" s="364" t="n"/>
      <c r="AMK50" s="364" t="n"/>
      <c r="AML50" s="364" t="n"/>
      <c r="AMM50" s="364" t="n"/>
      <c r="AMN50" s="364" t="n"/>
      <c r="AMO50" s="364" t="n"/>
      <c r="AMP50" s="364" t="n"/>
      <c r="AMQ50" s="364" t="n"/>
      <c r="AMR50" s="364" t="n"/>
      <c r="AMS50" s="364" t="n"/>
      <c r="AMT50" s="364" t="n"/>
      <c r="AMU50" s="364" t="n"/>
      <c r="AMV50" s="364" t="n"/>
      <c r="AMW50" s="364" t="n"/>
      <c r="AMX50" s="364" t="n"/>
      <c r="AMY50" s="364" t="n"/>
      <c r="AMZ50" s="364" t="n"/>
      <c r="ANA50" s="364" t="n"/>
      <c r="ANB50" s="364" t="n"/>
      <c r="ANC50" s="364" t="n"/>
      <c r="AND50" s="364" t="n"/>
      <c r="ANE50" s="364" t="n"/>
      <c r="ANF50" s="364" t="n"/>
      <c r="ANG50" s="364" t="n"/>
      <c r="ANH50" s="364" t="n"/>
      <c r="ANI50" s="364" t="n"/>
      <c r="ANJ50" s="364" t="n"/>
      <c r="ANK50" s="364" t="n"/>
      <c r="ANL50" s="364" t="n"/>
      <c r="ANM50" s="364" t="n"/>
      <c r="ANN50" s="364" t="n"/>
      <c r="ANO50" s="364" t="n"/>
      <c r="ANP50" s="364" t="n"/>
      <c r="ANQ50" s="364" t="n"/>
      <c r="ANR50" s="364" t="n"/>
      <c r="ANS50" s="364" t="n"/>
      <c r="ANT50" s="364" t="n"/>
      <c r="ANU50" s="364" t="n"/>
      <c r="ANV50" s="364" t="n"/>
      <c r="ANW50" s="364" t="n"/>
      <c r="ANX50" s="364" t="n"/>
      <c r="ANY50" s="364" t="n"/>
      <c r="ANZ50" s="364" t="n"/>
      <c r="AOA50" s="364" t="n"/>
      <c r="AOB50" s="364" t="n"/>
      <c r="AOC50" s="364" t="n"/>
      <c r="AOD50" s="364" t="n"/>
      <c r="AOE50" s="364" t="n"/>
      <c r="AOF50" s="364" t="n"/>
      <c r="AOG50" s="364" t="n"/>
      <c r="AOH50" s="364" t="n"/>
      <c r="AOI50" s="364" t="n"/>
      <c r="AOJ50" s="364" t="n"/>
      <c r="AOK50" s="364" t="n"/>
      <c r="AOL50" s="364" t="n"/>
      <c r="AOM50" s="364" t="n"/>
      <c r="AON50" s="364" t="n"/>
      <c r="AOO50" s="364" t="n"/>
      <c r="AOP50" s="364" t="n"/>
      <c r="AOQ50" s="364" t="n"/>
      <c r="AOR50" s="364" t="n"/>
      <c r="AOS50" s="364" t="n"/>
      <c r="AOT50" s="364" t="n"/>
      <c r="AOU50" s="364" t="n"/>
      <c r="AOV50" s="364" t="n"/>
      <c r="AOW50" s="364" t="n"/>
      <c r="AOX50" s="364" t="n"/>
      <c r="AOY50" s="364" t="n"/>
      <c r="AOZ50" s="364" t="n"/>
      <c r="APA50" s="364" t="n"/>
      <c r="APB50" s="364" t="n"/>
      <c r="APC50" s="364" t="n"/>
      <c r="APD50" s="364" t="n"/>
      <c r="APE50" s="364" t="n"/>
      <c r="APF50" s="364" t="n"/>
      <c r="APG50" s="364" t="n"/>
      <c r="APH50" s="364" t="n"/>
      <c r="API50" s="364" t="n"/>
      <c r="APJ50" s="364" t="n"/>
      <c r="APK50" s="364" t="n"/>
      <c r="APL50" s="364" t="n"/>
      <c r="APM50" s="364" t="n"/>
      <c r="APN50" s="364" t="n"/>
      <c r="APO50" s="364" t="n"/>
      <c r="APP50" s="364" t="n"/>
      <c r="APQ50" s="364" t="n"/>
      <c r="APR50" s="364" t="n"/>
      <c r="APS50" s="364" t="n"/>
      <c r="APT50" s="364" t="n"/>
      <c r="APU50" s="364" t="n"/>
      <c r="APV50" s="364" t="n"/>
      <c r="APW50" s="364" t="n"/>
      <c r="APX50" s="364" t="n"/>
      <c r="APY50" s="364" t="n"/>
      <c r="APZ50" s="364" t="n"/>
      <c r="AQA50" s="364" t="n"/>
      <c r="AQB50" s="364" t="n"/>
      <c r="AQC50" s="364" t="n"/>
      <c r="AQD50" s="364" t="n"/>
      <c r="AQE50" s="364" t="n"/>
      <c r="AQF50" s="364" t="n"/>
      <c r="AQG50" s="364" t="n"/>
      <c r="AQH50" s="364" t="n"/>
      <c r="AQI50" s="364" t="n"/>
      <c r="AQJ50" s="364" t="n"/>
      <c r="AQK50" s="364" t="n"/>
      <c r="AQL50" s="364" t="n"/>
      <c r="AQM50" s="364" t="n"/>
      <c r="AQN50" s="364" t="n"/>
      <c r="AQO50" s="364" t="n"/>
      <c r="AQP50" s="364" t="n"/>
      <c r="AQQ50" s="364" t="n"/>
      <c r="AQR50" s="364" t="n"/>
      <c r="AQS50" s="364" t="n"/>
      <c r="AQT50" s="364" t="n"/>
      <c r="AQU50" s="364" t="n"/>
      <c r="AQV50" s="364" t="n"/>
      <c r="AQW50" s="364" t="n"/>
      <c r="AQX50" s="364" t="n"/>
      <c r="AQY50" s="364" t="n"/>
      <c r="AQZ50" s="364" t="n"/>
      <c r="ARA50" s="364" t="n"/>
      <c r="ARB50" s="364" t="n"/>
      <c r="ARC50" s="364" t="n"/>
      <c r="ARD50" s="364" t="n"/>
      <c r="ARE50" s="364" t="n"/>
      <c r="ARF50" s="364" t="n"/>
      <c r="ARG50" s="364" t="n"/>
      <c r="ARH50" s="364" t="n"/>
      <c r="ARI50" s="364" t="n"/>
      <c r="ARJ50" s="364" t="n"/>
      <c r="ARK50" s="364" t="n"/>
      <c r="ARL50" s="364" t="n"/>
      <c r="ARM50" s="364" t="n"/>
      <c r="ARN50" s="364" t="n"/>
      <c r="ARO50" s="364" t="n"/>
    </row>
    <row r="51" outlineLevel="1">
      <c r="A51" s="220" t="inlineStr">
        <is>
          <t>34.01</t>
        </is>
      </c>
      <c r="B51" s="233" t="inlineStr">
        <is>
          <t>Manutenção de ar condicionado</t>
        </is>
      </c>
      <c r="C51" s="86" t="inlineStr">
        <is>
          <t>Analítica</t>
        </is>
      </c>
      <c r="D51" s="86" t="inlineStr">
        <is>
          <t>Saída</t>
        </is>
      </c>
      <c r="E51" s="86">
        <f>VLOOKUP($A51,PL.C!$B:$F,5,0)</f>
        <v/>
      </c>
      <c r="F51" s="86" t="inlineStr">
        <is>
          <t>sim</t>
        </is>
      </c>
      <c r="G51" s="86" t="inlineStr">
        <is>
          <t>Budget</t>
        </is>
      </c>
      <c r="I51" s="511" t="n">
        <v>0</v>
      </c>
      <c r="J51" s="511" t="n">
        <v>0</v>
      </c>
      <c r="K51" s="511" t="n">
        <v>0</v>
      </c>
      <c r="L51" s="511" t="n">
        <v>0</v>
      </c>
      <c r="M51" s="511" t="n">
        <v>0</v>
      </c>
      <c r="N51" s="511" t="n">
        <v>0</v>
      </c>
      <c r="O51" s="511" t="n">
        <v>0</v>
      </c>
      <c r="P51" s="511" t="n">
        <v>-250</v>
      </c>
      <c r="Q51" s="511" t="n">
        <v>0</v>
      </c>
      <c r="R51" s="511" t="n">
        <v>0</v>
      </c>
      <c r="S51" s="511" t="n">
        <v>0</v>
      </c>
      <c r="T51" s="512" t="n">
        <v>-360</v>
      </c>
      <c r="V51" s="511" t="n">
        <v>0</v>
      </c>
      <c r="W51" s="511" t="n">
        <v>0</v>
      </c>
      <c r="X51" s="511" t="n">
        <v>-280</v>
      </c>
      <c r="Y51" s="511" t="n">
        <v>0</v>
      </c>
      <c r="Z51" s="511" t="n">
        <v>-150</v>
      </c>
      <c r="AA51" s="511" t="n">
        <v>0</v>
      </c>
      <c r="AB51" s="511" t="n">
        <v>0</v>
      </c>
      <c r="AC51" s="511" t="n">
        <v>0</v>
      </c>
      <c r="AD51" s="511" t="n">
        <v>0</v>
      </c>
      <c r="AE51" s="511" t="n">
        <v>0</v>
      </c>
      <c r="AF51" s="511" t="n">
        <v>0</v>
      </c>
      <c r="AG51" s="512" t="n">
        <v>-600</v>
      </c>
      <c r="AI51" s="511" t="n">
        <v>-280</v>
      </c>
      <c r="AJ51" s="511" t="n">
        <v>0</v>
      </c>
      <c r="AK51" s="511" t="n">
        <v>-850</v>
      </c>
      <c r="AL51" s="511" t="n">
        <v>-250</v>
      </c>
      <c r="AM51" s="511" t="n">
        <v>0</v>
      </c>
      <c r="AN51" s="511" t="n">
        <v>0</v>
      </c>
      <c r="AO51" s="511" t="n">
        <v>0</v>
      </c>
      <c r="AP51" s="511" t="n">
        <v>-610</v>
      </c>
      <c r="AQ51" s="511" t="n">
        <v>0</v>
      </c>
      <c r="AR51" s="511" t="n">
        <v>0</v>
      </c>
      <c r="AS51" s="511" t="n">
        <v>0</v>
      </c>
      <c r="AT51" s="511" t="n">
        <v>0</v>
      </c>
      <c r="AV51" s="513" t="n">
        <v>-294.56</v>
      </c>
      <c r="AW51" s="513" t="n">
        <v>0</v>
      </c>
      <c r="AX51" s="513" t="n">
        <v>-894.2</v>
      </c>
      <c r="AY51" s="513" t="n">
        <v>-263</v>
      </c>
      <c r="AZ51" s="513" t="n">
        <v>0</v>
      </c>
      <c r="BA51" s="513" t="n">
        <v>0</v>
      </c>
      <c r="BB51" s="513" t="n">
        <v>0</v>
      </c>
      <c r="BC51" s="513" t="n">
        <v>-641.72</v>
      </c>
      <c r="BD51" s="513" t="n">
        <v>0</v>
      </c>
      <c r="BE51" s="513" t="n">
        <v>0</v>
      </c>
      <c r="BF51" s="513" t="n">
        <v>0</v>
      </c>
      <c r="BG51" s="513" t="n">
        <v>0</v>
      </c>
      <c r="BI51" s="298" t="n">
        <v>1.05</v>
      </c>
      <c r="BJ51" s="514" t="n">
        <v>-672</v>
      </c>
      <c r="BK51" s="514" t="n">
        <v>0</v>
      </c>
      <c r="BL51" s="514" t="n">
        <v>0</v>
      </c>
      <c r="BM51" s="514" t="n">
        <v>0</v>
      </c>
      <c r="BN51" s="514" t="n">
        <v>0</v>
      </c>
      <c r="BO51" s="514" t="n">
        <v>0</v>
      </c>
      <c r="BP51" s="514" t="n">
        <v>0</v>
      </c>
      <c r="BQ51" s="514" t="n">
        <v>0</v>
      </c>
      <c r="BR51" s="514" t="n">
        <v>0</v>
      </c>
      <c r="BS51" s="514" t="n">
        <v>0</v>
      </c>
      <c r="BT51" s="514" t="n">
        <v>0</v>
      </c>
      <c r="BU51" s="514" t="n">
        <v>-157.5</v>
      </c>
      <c r="BW51" s="515">
        <f>_xlfn.SINGLE(_xlfn.XLOOKUP($A51,$A$203:$A$399,BJ$203:BJ$399,"Não Existe"))*$BI51</f>
        <v/>
      </c>
      <c r="BX51" s="515">
        <f>_xlfn.SINGLE(_xlfn.XLOOKUP($A51,$A$203:$A$399,BK$203:BK$399,"Não Existe"))*$BI51</f>
        <v/>
      </c>
      <c r="BY51" s="515">
        <f>_xlfn.SINGLE(_xlfn.XLOOKUP($A51,$A$203:$A$399,BL$203:BL$399,"Não Existe"))*$BI51</f>
        <v/>
      </c>
      <c r="BZ51" s="515">
        <f>_xlfn.SINGLE(_xlfn.XLOOKUP($A51,$A$203:$A$399,BM$203:BM$399,"Não Existe"))*$BI51</f>
        <v/>
      </c>
      <c r="CA51" s="515">
        <f>_xlfn.SINGLE(_xlfn.XLOOKUP($A51,$A$203:$A$399,BN$203:BN$399,"Não Existe"))*$BI51</f>
        <v/>
      </c>
      <c r="CB51" s="515">
        <f>_xlfn.SINGLE(_xlfn.XLOOKUP($A51,$A$203:$A$399,BO$203:BO$399,"Não Existe"))*$BI51</f>
        <v/>
      </c>
      <c r="CC51" s="515">
        <f>_xlfn.SINGLE(_xlfn.XLOOKUP($A51,$A$203:$A$399,BP$203:BP$399,"Não Existe"))*$BI51</f>
        <v/>
      </c>
      <c r="CD51" s="515">
        <f>_xlfn.SINGLE(_xlfn.XLOOKUP($A51,$A$203:$A$399,BQ$203:BQ$399,"Não Existe"))*$BI51</f>
        <v/>
      </c>
      <c r="CE51" s="515">
        <f>_xlfn.SINGLE(_xlfn.XLOOKUP($A51,$A$203:$A$399,BR$203:BR$399,"Não Existe"))*$BI51</f>
        <v/>
      </c>
      <c r="CF51" s="515">
        <f>_xlfn.SINGLE(_xlfn.XLOOKUP($A51,$A$203:$A$399,BS$203:BS$399,"Não Existe"))*$BI51</f>
        <v/>
      </c>
      <c r="CG51" s="515">
        <f>_xlfn.SINGLE(_xlfn.XLOOKUP($A51,$A$203:$A$399,BT$203:BT$399,"Não Existe"))*$BI51</f>
        <v/>
      </c>
      <c r="CH51" s="515">
        <f>_xlfn.SINGLE(_xlfn.XLOOKUP($A51,$A$203:$A$399,BU$203:BU$399,"Não Existe"))*$BI51</f>
        <v/>
      </c>
    </row>
    <row r="52" outlineLevel="1" customFormat="1" s="213">
      <c r="A52" s="257" t="inlineStr">
        <is>
          <t>34.04</t>
        </is>
      </c>
      <c r="B52" s="212" t="inlineStr">
        <is>
          <t>Manutenção de infra-estrutura</t>
        </is>
      </c>
      <c r="C52" s="213" t="inlineStr">
        <is>
          <t>Analítica</t>
        </is>
      </c>
      <c r="D52" s="213" t="inlineStr">
        <is>
          <t>Saída</t>
        </is>
      </c>
      <c r="E52" s="213">
        <f>VLOOKUP($A52,PL.C!$B:$F,5,0)</f>
        <v/>
      </c>
      <c r="F52" s="213" t="inlineStr">
        <is>
          <t>sim</t>
        </is>
      </c>
      <c r="G52" s="213" t="inlineStr">
        <is>
          <t>Budget</t>
        </is>
      </c>
      <c r="I52" s="506" t="n">
        <v>0</v>
      </c>
      <c r="J52" s="506" t="n">
        <v>0</v>
      </c>
      <c r="K52" s="506" t="n">
        <v>0</v>
      </c>
      <c r="L52" s="506" t="n">
        <v>-108</v>
      </c>
      <c r="M52" s="506" t="n">
        <v>-2267</v>
      </c>
      <c r="N52" s="506" t="n">
        <v>-860</v>
      </c>
      <c r="O52" s="506" t="n">
        <v>-1680</v>
      </c>
      <c r="P52" s="506" t="n">
        <v>-1701</v>
      </c>
      <c r="Q52" s="506" t="n">
        <v>-1532</v>
      </c>
      <c r="R52" s="506" t="n">
        <v>-215</v>
      </c>
      <c r="S52" s="506" t="n">
        <v>-100</v>
      </c>
      <c r="T52" s="507" t="n">
        <v>-1561</v>
      </c>
      <c r="U52" s="86" t="n"/>
      <c r="V52" s="506" t="n">
        <v>-9752</v>
      </c>
      <c r="W52" s="506" t="n">
        <v>-7920</v>
      </c>
      <c r="X52" s="506" t="n">
        <v>-1035</v>
      </c>
      <c r="Y52" s="506" t="n">
        <v>-1290</v>
      </c>
      <c r="Z52" s="506" t="n">
        <v>-916</v>
      </c>
      <c r="AA52" s="506" t="n">
        <v>-3100</v>
      </c>
      <c r="AB52" s="506" t="n">
        <v>-341</v>
      </c>
      <c r="AC52" s="506" t="n">
        <v>-916</v>
      </c>
      <c r="AD52" s="506" t="n">
        <v>-1497</v>
      </c>
      <c r="AE52" s="506" t="n">
        <v>-1346</v>
      </c>
      <c r="AF52" s="506" t="n">
        <v>-3365</v>
      </c>
      <c r="AG52" s="507" t="n">
        <v>-98</v>
      </c>
      <c r="AH52" s="364" t="n"/>
      <c r="AI52" s="506" t="n">
        <v>-118</v>
      </c>
      <c r="AJ52" s="506" t="n">
        <v>-810</v>
      </c>
      <c r="AK52" s="506" t="n">
        <v>-1028</v>
      </c>
      <c r="AL52" s="506" t="n">
        <v>-2972</v>
      </c>
      <c r="AM52" s="506" t="n">
        <v>-7947</v>
      </c>
      <c r="AN52" s="506" t="n">
        <v>-1034</v>
      </c>
      <c r="AO52" s="506" t="n">
        <v>-479</v>
      </c>
      <c r="AP52" s="506" t="n">
        <v>-930</v>
      </c>
      <c r="AQ52" s="506" t="n">
        <v>-145</v>
      </c>
      <c r="AR52" s="506" t="n">
        <v>-50</v>
      </c>
      <c r="AS52" s="506" t="n">
        <v>-17145</v>
      </c>
      <c r="AT52" s="506" t="n">
        <v>-220</v>
      </c>
      <c r="AU52" s="364" t="n"/>
      <c r="AV52" s="508" t="n">
        <v>-124.136</v>
      </c>
      <c r="AW52" s="508" t="n">
        <v>-852.12</v>
      </c>
      <c r="AX52" s="508" t="n">
        <v>-1081.456</v>
      </c>
      <c r="AY52" s="508" t="n">
        <v>-3126.544</v>
      </c>
      <c r="AZ52" s="508" t="n">
        <v>-8360.244000000001</v>
      </c>
      <c r="BA52" s="508" t="n">
        <v>-1087.768</v>
      </c>
      <c r="BB52" s="508" t="n">
        <v>-503.908</v>
      </c>
      <c r="BC52" s="508" t="n">
        <v>-978.36</v>
      </c>
      <c r="BD52" s="508" t="n">
        <v>-152.54</v>
      </c>
      <c r="BE52" s="508" t="n">
        <v>-52.6</v>
      </c>
      <c r="BF52" s="508" t="n">
        <v>-18036.54</v>
      </c>
      <c r="BG52" s="508" t="n">
        <v>-231.44</v>
      </c>
      <c r="BH52" s="364" t="n"/>
      <c r="BI52" s="298" t="n">
        <v>1.05</v>
      </c>
      <c r="BJ52" s="509" t="n">
        <v>-1397.55</v>
      </c>
      <c r="BK52" s="509" t="n">
        <v>-6310.5</v>
      </c>
      <c r="BL52" s="509" t="n">
        <v>-6443.85</v>
      </c>
      <c r="BM52" s="509" t="n">
        <v>-1927.8</v>
      </c>
      <c r="BN52" s="509" t="n">
        <v>-961.8000000000001</v>
      </c>
      <c r="BO52" s="509" t="n">
        <v>-1822.8</v>
      </c>
      <c r="BP52" s="509" t="n">
        <v>-703.5</v>
      </c>
      <c r="BQ52" s="509" t="n">
        <v>-349.65</v>
      </c>
      <c r="BR52" s="509" t="n">
        <v>-5839.05</v>
      </c>
      <c r="BS52" s="509" t="n">
        <v>-7493.85</v>
      </c>
      <c r="BT52" s="509" t="n">
        <v>-1365</v>
      </c>
      <c r="BU52" s="509" t="n">
        <v>-3182.55</v>
      </c>
      <c r="BV52" s="364" t="n"/>
      <c r="BW52" s="510">
        <f>_xlfn.SINGLE(_xlfn.XLOOKUP($A52,$A$203:$A$399,BJ$203:BJ$399,"Não Existe"))*$BI52</f>
        <v/>
      </c>
      <c r="BX52" s="510">
        <f>_xlfn.SINGLE(_xlfn.XLOOKUP($A52,$A$203:$A$399,BK$203:BK$399,"Não Existe"))*$BI52</f>
        <v/>
      </c>
      <c r="BY52" s="510">
        <f>_xlfn.SINGLE(_xlfn.XLOOKUP($A52,$A$203:$A$399,BL$203:BL$399,"Não Existe"))*$BI52</f>
        <v/>
      </c>
      <c r="BZ52" s="510">
        <f>_xlfn.SINGLE(_xlfn.XLOOKUP($A52,$A$203:$A$399,BM$203:BM$399,"Não Existe"))*$BI52</f>
        <v/>
      </c>
      <c r="CA52" s="510">
        <f>_xlfn.SINGLE(_xlfn.XLOOKUP($A52,$A$203:$A$399,BN$203:BN$399,"Não Existe"))*$BI52</f>
        <v/>
      </c>
      <c r="CB52" s="510">
        <f>_xlfn.SINGLE(_xlfn.XLOOKUP($A52,$A$203:$A$399,BO$203:BO$399,"Não Existe"))*$BI52</f>
        <v/>
      </c>
      <c r="CC52" s="510">
        <f>_xlfn.SINGLE(_xlfn.XLOOKUP($A52,$A$203:$A$399,BP$203:BP$399,"Não Existe"))*$BI52</f>
        <v/>
      </c>
      <c r="CD52" s="510">
        <f>_xlfn.SINGLE(_xlfn.XLOOKUP($A52,$A$203:$A$399,BQ$203:BQ$399,"Não Existe"))*$BI52</f>
        <v/>
      </c>
      <c r="CE52" s="510">
        <f>_xlfn.SINGLE(_xlfn.XLOOKUP($A52,$A$203:$A$399,BR$203:BR$399,"Não Existe"))*$BI52</f>
        <v/>
      </c>
      <c r="CF52" s="510">
        <f>_xlfn.SINGLE(_xlfn.XLOOKUP($A52,$A$203:$A$399,BS$203:BS$399,"Não Existe"))*$BI52</f>
        <v/>
      </c>
      <c r="CG52" s="510">
        <f>_xlfn.SINGLE(_xlfn.XLOOKUP($A52,$A$203:$A$399,BT$203:BT$399,"Não Existe"))*$BI52</f>
        <v/>
      </c>
      <c r="CH52" s="510">
        <f>_xlfn.SINGLE(_xlfn.XLOOKUP($A52,$A$203:$A$399,BU$203:BU$399,"Não Existe"))*$BI52</f>
        <v/>
      </c>
      <c r="CI52" s="364" t="n"/>
      <c r="CJ52" s="364" t="n"/>
      <c r="CK52" s="364" t="n"/>
      <c r="CL52" s="364" t="n"/>
      <c r="CM52" s="364" t="n"/>
      <c r="CN52" s="364" t="n"/>
      <c r="CO52" s="364" t="n"/>
      <c r="CP52" s="364" t="n"/>
      <c r="CQ52" s="364" t="n"/>
      <c r="CR52" s="364" t="n"/>
      <c r="CS52" s="364" t="n"/>
      <c r="CT52" s="364" t="n"/>
      <c r="CU52" s="364" t="n"/>
      <c r="CV52" s="364" t="n"/>
      <c r="CW52" s="364" t="n"/>
      <c r="CX52" s="364" t="n"/>
      <c r="CY52" s="364" t="n"/>
      <c r="CZ52" s="364" t="n"/>
      <c r="DA52" s="364" t="n"/>
      <c r="DB52" s="364" t="n"/>
      <c r="DC52" s="364" t="n"/>
      <c r="DD52" s="364" t="n"/>
      <c r="DE52" s="364" t="n"/>
      <c r="DF52" s="364" t="n"/>
      <c r="DG52" s="364" t="n"/>
      <c r="DH52" s="364" t="n"/>
      <c r="DI52" s="364" t="n"/>
      <c r="DJ52" s="364" t="n"/>
      <c r="DK52" s="364" t="n"/>
      <c r="DL52" s="364" t="n"/>
      <c r="DM52" s="364" t="n"/>
      <c r="DN52" s="364" t="n"/>
      <c r="DO52" s="364" t="n"/>
      <c r="DP52" s="364" t="n"/>
      <c r="DQ52" s="364" t="n"/>
      <c r="DR52" s="364" t="n"/>
      <c r="DS52" s="364" t="n"/>
      <c r="DT52" s="364" t="n"/>
      <c r="DU52" s="364" t="n"/>
      <c r="DV52" s="364" t="n"/>
      <c r="DW52" s="364" t="n"/>
      <c r="DX52" s="364" t="n"/>
      <c r="DY52" s="364" t="n"/>
      <c r="DZ52" s="364" t="n"/>
      <c r="EA52" s="364" t="n"/>
      <c r="EB52" s="364" t="n"/>
      <c r="EC52" s="364" t="n"/>
      <c r="ED52" s="364" t="n"/>
      <c r="EE52" s="364" t="n"/>
      <c r="EF52" s="364" t="n"/>
      <c r="EG52" s="364" t="n"/>
      <c r="EH52" s="364" t="n"/>
      <c r="EI52" s="364" t="n"/>
      <c r="EJ52" s="364" t="n"/>
      <c r="EK52" s="364" t="n"/>
      <c r="EL52" s="364" t="n"/>
      <c r="EM52" s="364" t="n"/>
      <c r="EN52" s="364" t="n"/>
      <c r="EO52" s="364" t="n"/>
      <c r="EP52" s="364" t="n"/>
      <c r="EQ52" s="364" t="n"/>
      <c r="ER52" s="364" t="n"/>
      <c r="ES52" s="364" t="n"/>
      <c r="ET52" s="364" t="n"/>
      <c r="EU52" s="364" t="n"/>
      <c r="EV52" s="364" t="n"/>
      <c r="EW52" s="364" t="n"/>
      <c r="EX52" s="364" t="n"/>
      <c r="EY52" s="364" t="n"/>
      <c r="EZ52" s="364" t="n"/>
      <c r="FA52" s="364" t="n"/>
      <c r="FB52" s="364" t="n"/>
      <c r="FC52" s="364" t="n"/>
      <c r="FD52" s="364" t="n"/>
      <c r="FE52" s="364" t="n"/>
      <c r="FF52" s="364" t="n"/>
      <c r="FG52" s="364" t="n"/>
      <c r="FH52" s="364" t="n"/>
      <c r="FI52" s="364" t="n"/>
      <c r="FJ52" s="364" t="n"/>
      <c r="FK52" s="364" t="n"/>
      <c r="FL52" s="364" t="n"/>
      <c r="FM52" s="364" t="n"/>
      <c r="FN52" s="364" t="n"/>
      <c r="FO52" s="364" t="n"/>
      <c r="FP52" s="364" t="n"/>
      <c r="FQ52" s="364" t="n"/>
      <c r="FR52" s="364" t="n"/>
      <c r="FS52" s="364" t="n"/>
      <c r="FT52" s="364" t="n"/>
      <c r="FU52" s="364" t="n"/>
      <c r="FV52" s="364" t="n"/>
      <c r="FW52" s="364" t="n"/>
      <c r="FX52" s="364" t="n"/>
      <c r="FY52" s="364" t="n"/>
      <c r="FZ52" s="364" t="n"/>
      <c r="GA52" s="364" t="n"/>
      <c r="GB52" s="364" t="n"/>
      <c r="GC52" s="364" t="n"/>
      <c r="GD52" s="364" t="n"/>
      <c r="GE52" s="364" t="n"/>
      <c r="GF52" s="364" t="n"/>
      <c r="GG52" s="364" t="n"/>
      <c r="GH52" s="364" t="n"/>
      <c r="GI52" s="364" t="n"/>
      <c r="GJ52" s="364" t="n"/>
      <c r="GK52" s="364" t="n"/>
      <c r="GL52" s="364" t="n"/>
      <c r="GM52" s="364" t="n"/>
      <c r="GN52" s="364" t="n"/>
      <c r="GO52" s="364" t="n"/>
      <c r="GP52" s="364" t="n"/>
      <c r="GQ52" s="364" t="n"/>
      <c r="GR52" s="364" t="n"/>
      <c r="GS52" s="364" t="n"/>
      <c r="GT52" s="364" t="n"/>
      <c r="GU52" s="364" t="n"/>
      <c r="GV52" s="364" t="n"/>
      <c r="GW52" s="364" t="n"/>
      <c r="GX52" s="364" t="n"/>
      <c r="GY52" s="364" t="n"/>
      <c r="GZ52" s="364" t="n"/>
      <c r="HA52" s="364" t="n"/>
      <c r="HB52" s="364" t="n"/>
      <c r="HC52" s="364" t="n"/>
      <c r="HD52" s="364" t="n"/>
      <c r="HE52" s="364" t="n"/>
      <c r="HF52" s="364" t="n"/>
      <c r="HG52" s="364" t="n"/>
      <c r="HH52" s="364" t="n"/>
      <c r="HI52" s="364" t="n"/>
      <c r="HJ52" s="364" t="n"/>
      <c r="HK52" s="364" t="n"/>
      <c r="HL52" s="364" t="n"/>
      <c r="HM52" s="364" t="n"/>
      <c r="HN52" s="364" t="n"/>
      <c r="HO52" s="364" t="n"/>
      <c r="HP52" s="364" t="n"/>
      <c r="HQ52" s="364" t="n"/>
      <c r="HR52" s="364" t="n"/>
      <c r="HS52" s="364" t="n"/>
      <c r="HT52" s="364" t="n"/>
      <c r="HU52" s="364" t="n"/>
      <c r="HV52" s="364" t="n"/>
      <c r="HW52" s="364" t="n"/>
      <c r="HX52" s="364" t="n"/>
      <c r="HY52" s="364" t="n"/>
      <c r="HZ52" s="364" t="n"/>
      <c r="IA52" s="364" t="n"/>
      <c r="IB52" s="364" t="n"/>
      <c r="IC52" s="364" t="n"/>
      <c r="ID52" s="364" t="n"/>
      <c r="IE52" s="364" t="n"/>
      <c r="IF52" s="364" t="n"/>
      <c r="IG52" s="364" t="n"/>
      <c r="IH52" s="364" t="n"/>
      <c r="II52" s="364" t="n"/>
      <c r="IJ52" s="364" t="n"/>
      <c r="IK52" s="364" t="n"/>
      <c r="IL52" s="364" t="n"/>
      <c r="IM52" s="364" t="n"/>
      <c r="IN52" s="364" t="n"/>
      <c r="IO52" s="364" t="n"/>
      <c r="IP52" s="364" t="n"/>
      <c r="IQ52" s="364" t="n"/>
      <c r="IR52" s="364" t="n"/>
      <c r="IS52" s="364" t="n"/>
      <c r="IT52" s="364" t="n"/>
      <c r="IU52" s="364" t="n"/>
      <c r="IV52" s="364" t="n"/>
      <c r="IW52" s="364" t="n"/>
      <c r="IX52" s="364" t="n"/>
      <c r="IY52" s="364" t="n"/>
      <c r="IZ52" s="364" t="n"/>
      <c r="JA52" s="364" t="n"/>
      <c r="JB52" s="364" t="n"/>
      <c r="JC52" s="364" t="n"/>
      <c r="JD52" s="364" t="n"/>
      <c r="JE52" s="364" t="n"/>
      <c r="JF52" s="364" t="n"/>
      <c r="JG52" s="364" t="n"/>
      <c r="JH52" s="364" t="n"/>
      <c r="JI52" s="364" t="n"/>
      <c r="JJ52" s="364" t="n"/>
      <c r="JK52" s="364" t="n"/>
      <c r="JL52" s="364" t="n"/>
      <c r="JM52" s="364" t="n"/>
      <c r="JN52" s="364" t="n"/>
      <c r="JO52" s="364" t="n"/>
      <c r="JP52" s="364" t="n"/>
      <c r="JQ52" s="364" t="n"/>
      <c r="JR52" s="364" t="n"/>
      <c r="JS52" s="364" t="n"/>
      <c r="JT52" s="364" t="n"/>
      <c r="JU52" s="364" t="n"/>
      <c r="JV52" s="364" t="n"/>
      <c r="JW52" s="364" t="n"/>
      <c r="JX52" s="364" t="n"/>
      <c r="JY52" s="364" t="n"/>
      <c r="JZ52" s="364" t="n"/>
      <c r="KA52" s="364" t="n"/>
      <c r="KB52" s="364" t="n"/>
      <c r="KC52" s="364" t="n"/>
      <c r="KD52" s="364" t="n"/>
      <c r="KE52" s="364" t="n"/>
      <c r="KF52" s="364" t="n"/>
      <c r="KG52" s="364" t="n"/>
      <c r="KH52" s="364" t="n"/>
      <c r="KI52" s="364" t="n"/>
      <c r="KJ52" s="364" t="n"/>
      <c r="KK52" s="364" t="n"/>
      <c r="KL52" s="364" t="n"/>
      <c r="KM52" s="364" t="n"/>
      <c r="KN52" s="364" t="n"/>
      <c r="KO52" s="364" t="n"/>
      <c r="KP52" s="364" t="n"/>
      <c r="KQ52" s="364" t="n"/>
      <c r="KR52" s="364" t="n"/>
      <c r="KS52" s="364" t="n"/>
      <c r="KT52" s="364" t="n"/>
      <c r="KU52" s="364" t="n"/>
      <c r="KV52" s="364" t="n"/>
      <c r="KW52" s="364" t="n"/>
      <c r="KX52" s="364" t="n"/>
      <c r="KY52" s="364" t="n"/>
      <c r="KZ52" s="364" t="n"/>
      <c r="LA52" s="364" t="n"/>
      <c r="LB52" s="364" t="n"/>
      <c r="LC52" s="364" t="n"/>
      <c r="LD52" s="364" t="n"/>
      <c r="LE52" s="364" t="n"/>
      <c r="LF52" s="364" t="n"/>
      <c r="LG52" s="364" t="n"/>
      <c r="LH52" s="364" t="n"/>
      <c r="LI52" s="364" t="n"/>
      <c r="LJ52" s="364" t="n"/>
      <c r="LK52" s="364" t="n"/>
      <c r="LL52" s="364" t="n"/>
      <c r="LM52" s="364" t="n"/>
      <c r="LN52" s="364" t="n"/>
      <c r="LO52" s="364" t="n"/>
      <c r="LP52" s="364" t="n"/>
      <c r="LQ52" s="364" t="n"/>
      <c r="LR52" s="364" t="n"/>
      <c r="LS52" s="364" t="n"/>
      <c r="LT52" s="364" t="n"/>
      <c r="LU52" s="364" t="n"/>
      <c r="LV52" s="364" t="n"/>
      <c r="LW52" s="364" t="n"/>
      <c r="LX52" s="364" t="n"/>
      <c r="LY52" s="364" t="n"/>
      <c r="LZ52" s="364" t="n"/>
      <c r="MA52" s="364" t="n"/>
      <c r="MB52" s="364" t="n"/>
      <c r="MC52" s="364" t="n"/>
      <c r="MD52" s="364" t="n"/>
      <c r="ME52" s="364" t="n"/>
      <c r="MF52" s="364" t="n"/>
      <c r="MG52" s="364" t="n"/>
      <c r="MH52" s="364" t="n"/>
      <c r="MI52" s="364" t="n"/>
      <c r="MJ52" s="364" t="n"/>
      <c r="MK52" s="364" t="n"/>
      <c r="ML52" s="364" t="n"/>
      <c r="MM52" s="364" t="n"/>
      <c r="MN52" s="364" t="n"/>
      <c r="MO52" s="364" t="n"/>
      <c r="MP52" s="364" t="n"/>
      <c r="MQ52" s="364" t="n"/>
      <c r="MR52" s="364" t="n"/>
      <c r="MS52" s="364" t="n"/>
      <c r="MT52" s="364" t="n"/>
      <c r="MU52" s="364" t="n"/>
      <c r="MV52" s="364" t="n"/>
      <c r="MW52" s="364" t="n"/>
      <c r="MX52" s="364" t="n"/>
      <c r="MY52" s="364" t="n"/>
      <c r="MZ52" s="364" t="n"/>
      <c r="NA52" s="364" t="n"/>
      <c r="NB52" s="364" t="n"/>
      <c r="NC52" s="364" t="n"/>
      <c r="ND52" s="364" t="n"/>
      <c r="NE52" s="364" t="n"/>
      <c r="NF52" s="364" t="n"/>
      <c r="NG52" s="364" t="n"/>
      <c r="NH52" s="364" t="n"/>
      <c r="NI52" s="364" t="n"/>
      <c r="NJ52" s="364" t="n"/>
      <c r="NK52" s="364" t="n"/>
      <c r="NL52" s="364" t="n"/>
      <c r="NM52" s="364" t="n"/>
      <c r="NN52" s="364" t="n"/>
      <c r="NO52" s="364" t="n"/>
      <c r="NP52" s="364" t="n"/>
      <c r="NQ52" s="364" t="n"/>
      <c r="NR52" s="364" t="n"/>
      <c r="NS52" s="364" t="n"/>
      <c r="NT52" s="364" t="n"/>
      <c r="NU52" s="364" t="n"/>
      <c r="NV52" s="364" t="n"/>
      <c r="NW52" s="364" t="n"/>
      <c r="NX52" s="364" t="n"/>
      <c r="NY52" s="364" t="n"/>
      <c r="NZ52" s="364" t="n"/>
      <c r="OA52" s="364" t="n"/>
      <c r="OB52" s="364" t="n"/>
      <c r="OC52" s="364" t="n"/>
      <c r="OD52" s="364" t="n"/>
      <c r="OE52" s="364" t="n"/>
      <c r="OF52" s="364" t="n"/>
      <c r="OG52" s="364" t="n"/>
      <c r="OH52" s="364" t="n"/>
      <c r="OI52" s="364" t="n"/>
      <c r="OJ52" s="364" t="n"/>
      <c r="OK52" s="364" t="n"/>
      <c r="OL52" s="364" t="n"/>
      <c r="OM52" s="364" t="n"/>
      <c r="ON52" s="364" t="n"/>
      <c r="OO52" s="364" t="n"/>
      <c r="OP52" s="364" t="n"/>
      <c r="OQ52" s="364" t="n"/>
      <c r="OR52" s="364" t="n"/>
      <c r="OS52" s="364" t="n"/>
      <c r="OT52" s="364" t="n"/>
      <c r="OU52" s="364" t="n"/>
      <c r="OV52" s="364" t="n"/>
      <c r="OW52" s="364" t="n"/>
      <c r="OX52" s="364" t="n"/>
      <c r="OY52" s="364" t="n"/>
      <c r="OZ52" s="364" t="n"/>
      <c r="PA52" s="364" t="n"/>
      <c r="PB52" s="364" t="n"/>
      <c r="PC52" s="364" t="n"/>
      <c r="PD52" s="364" t="n"/>
      <c r="PE52" s="364" t="n"/>
      <c r="PF52" s="364" t="n"/>
      <c r="PG52" s="364" t="n"/>
      <c r="PH52" s="364" t="n"/>
      <c r="PI52" s="364" t="n"/>
      <c r="PJ52" s="364" t="n"/>
      <c r="PK52" s="364" t="n"/>
      <c r="PL52" s="364" t="n"/>
      <c r="PM52" s="364" t="n"/>
      <c r="PN52" s="364" t="n"/>
      <c r="PO52" s="364" t="n"/>
      <c r="PP52" s="364" t="n"/>
      <c r="PQ52" s="364" t="n"/>
      <c r="PR52" s="364" t="n"/>
      <c r="PS52" s="364" t="n"/>
      <c r="PT52" s="364" t="n"/>
      <c r="PU52" s="364" t="n"/>
      <c r="PV52" s="364" t="n"/>
      <c r="PW52" s="364" t="n"/>
      <c r="PX52" s="364" t="n"/>
      <c r="PY52" s="364" t="n"/>
      <c r="PZ52" s="364" t="n"/>
      <c r="QA52" s="364" t="n"/>
      <c r="QB52" s="364" t="n"/>
      <c r="QC52" s="364" t="n"/>
      <c r="QD52" s="364" t="n"/>
      <c r="QE52" s="364" t="n"/>
      <c r="QF52" s="364" t="n"/>
      <c r="QG52" s="364" t="n"/>
      <c r="QH52" s="364" t="n"/>
      <c r="QI52" s="364" t="n"/>
      <c r="QJ52" s="364" t="n"/>
      <c r="QK52" s="364" t="n"/>
      <c r="QL52" s="364" t="n"/>
      <c r="QM52" s="364" t="n"/>
      <c r="QN52" s="364" t="n"/>
      <c r="QO52" s="364" t="n"/>
      <c r="QP52" s="364" t="n"/>
      <c r="QQ52" s="364" t="n"/>
      <c r="QR52" s="364" t="n"/>
      <c r="QS52" s="364" t="n"/>
      <c r="QT52" s="364" t="n"/>
      <c r="QU52" s="364" t="n"/>
      <c r="QV52" s="364" t="n"/>
      <c r="QW52" s="364" t="n"/>
      <c r="QX52" s="364" t="n"/>
      <c r="QY52" s="364" t="n"/>
      <c r="QZ52" s="364" t="n"/>
      <c r="RA52" s="364" t="n"/>
      <c r="RB52" s="364" t="n"/>
      <c r="RC52" s="364" t="n"/>
      <c r="RD52" s="364" t="n"/>
      <c r="RE52" s="364" t="n"/>
      <c r="RF52" s="364" t="n"/>
      <c r="RG52" s="364" t="n"/>
      <c r="RH52" s="364" t="n"/>
      <c r="RI52" s="364" t="n"/>
      <c r="RJ52" s="364" t="n"/>
      <c r="RK52" s="364" t="n"/>
      <c r="RL52" s="364" t="n"/>
      <c r="RM52" s="364" t="n"/>
      <c r="RN52" s="364" t="n"/>
      <c r="RO52" s="364" t="n"/>
      <c r="RP52" s="364" t="n"/>
      <c r="RQ52" s="364" t="n"/>
      <c r="RR52" s="364" t="n"/>
      <c r="RS52" s="364" t="n"/>
      <c r="RT52" s="364" t="n"/>
      <c r="RU52" s="364" t="n"/>
      <c r="RV52" s="364" t="n"/>
      <c r="RW52" s="364" t="n"/>
      <c r="RX52" s="364" t="n"/>
      <c r="RY52" s="364" t="n"/>
      <c r="RZ52" s="364" t="n"/>
      <c r="SA52" s="364" t="n"/>
      <c r="SB52" s="364" t="n"/>
      <c r="SC52" s="364" t="n"/>
      <c r="SD52" s="364" t="n"/>
      <c r="SE52" s="364" t="n"/>
      <c r="SF52" s="364" t="n"/>
      <c r="SG52" s="364" t="n"/>
      <c r="SH52" s="364" t="n"/>
      <c r="SI52" s="364" t="n"/>
      <c r="SJ52" s="364" t="n"/>
      <c r="SK52" s="364" t="n"/>
      <c r="SL52" s="364" t="n"/>
      <c r="SM52" s="364" t="n"/>
      <c r="SN52" s="364" t="n"/>
      <c r="SO52" s="364" t="n"/>
      <c r="SP52" s="364" t="n"/>
      <c r="SQ52" s="364" t="n"/>
      <c r="SR52" s="364" t="n"/>
      <c r="SS52" s="364" t="n"/>
      <c r="ST52" s="364" t="n"/>
      <c r="SU52" s="364" t="n"/>
      <c r="SV52" s="364" t="n"/>
      <c r="SW52" s="364" t="n"/>
      <c r="SX52" s="364" t="n"/>
      <c r="SY52" s="364" t="n"/>
      <c r="SZ52" s="364" t="n"/>
      <c r="TA52" s="364" t="n"/>
      <c r="TB52" s="364" t="n"/>
      <c r="TC52" s="364" t="n"/>
      <c r="TD52" s="364" t="n"/>
      <c r="TE52" s="364" t="n"/>
      <c r="TF52" s="364" t="n"/>
      <c r="TG52" s="364" t="n"/>
      <c r="TH52" s="364" t="n"/>
      <c r="TI52" s="364" t="n"/>
      <c r="TJ52" s="364" t="n"/>
      <c r="TK52" s="364" t="n"/>
      <c r="TL52" s="364" t="n"/>
      <c r="TM52" s="364" t="n"/>
      <c r="TN52" s="364" t="n"/>
      <c r="TO52" s="364" t="n"/>
      <c r="TP52" s="364" t="n"/>
      <c r="TQ52" s="364" t="n"/>
      <c r="TR52" s="364" t="n"/>
      <c r="TS52" s="364" t="n"/>
      <c r="TT52" s="364" t="n"/>
      <c r="TU52" s="364" t="n"/>
      <c r="TV52" s="364" t="n"/>
      <c r="TW52" s="364" t="n"/>
      <c r="TX52" s="364" t="n"/>
      <c r="TY52" s="364" t="n"/>
      <c r="TZ52" s="364" t="n"/>
      <c r="UA52" s="364" t="n"/>
      <c r="UB52" s="364" t="n"/>
      <c r="UC52" s="364" t="n"/>
      <c r="UD52" s="364" t="n"/>
      <c r="UE52" s="364" t="n"/>
      <c r="UF52" s="364" t="n"/>
      <c r="UG52" s="364" t="n"/>
      <c r="UH52" s="364" t="n"/>
      <c r="UI52" s="364" t="n"/>
      <c r="UJ52" s="364" t="n"/>
      <c r="UK52" s="364" t="n"/>
      <c r="UL52" s="364" t="n"/>
      <c r="UM52" s="364" t="n"/>
      <c r="UN52" s="364" t="n"/>
      <c r="UO52" s="364" t="n"/>
      <c r="UP52" s="364" t="n"/>
      <c r="UQ52" s="364" t="n"/>
      <c r="UR52" s="364" t="n"/>
      <c r="US52" s="364" t="n"/>
      <c r="UT52" s="364" t="n"/>
      <c r="UU52" s="364" t="n"/>
      <c r="UV52" s="364" t="n"/>
      <c r="UW52" s="364" t="n"/>
      <c r="UX52" s="364" t="n"/>
      <c r="UY52" s="364" t="n"/>
      <c r="UZ52" s="364" t="n"/>
      <c r="VA52" s="364" t="n"/>
      <c r="VB52" s="364" t="n"/>
      <c r="VC52" s="364" t="n"/>
      <c r="VD52" s="364" t="n"/>
      <c r="VE52" s="364" t="n"/>
      <c r="VF52" s="364" t="n"/>
      <c r="VG52" s="364" t="n"/>
      <c r="VH52" s="364" t="n"/>
      <c r="VI52" s="364" t="n"/>
      <c r="VJ52" s="364" t="n"/>
      <c r="VK52" s="364" t="n"/>
      <c r="VL52" s="364" t="n"/>
      <c r="VM52" s="364" t="n"/>
      <c r="VN52" s="364" t="n"/>
      <c r="VO52" s="364" t="n"/>
      <c r="VP52" s="364" t="n"/>
      <c r="VQ52" s="364" t="n"/>
      <c r="VR52" s="364" t="n"/>
      <c r="VS52" s="364" t="n"/>
      <c r="VT52" s="364" t="n"/>
      <c r="VU52" s="364" t="n"/>
      <c r="VV52" s="364" t="n"/>
      <c r="VW52" s="364" t="n"/>
      <c r="VX52" s="364" t="n"/>
      <c r="VY52" s="364" t="n"/>
      <c r="VZ52" s="364" t="n"/>
      <c r="WA52" s="364" t="n"/>
      <c r="WB52" s="364" t="n"/>
      <c r="WC52" s="364" t="n"/>
      <c r="WD52" s="364" t="n"/>
      <c r="WE52" s="364" t="n"/>
      <c r="WF52" s="364" t="n"/>
      <c r="WG52" s="364" t="n"/>
      <c r="WH52" s="364" t="n"/>
      <c r="WI52" s="364" t="n"/>
      <c r="WJ52" s="364" t="n"/>
      <c r="WK52" s="364" t="n"/>
      <c r="WL52" s="364" t="n"/>
      <c r="WM52" s="364" t="n"/>
      <c r="WN52" s="364" t="n"/>
      <c r="WO52" s="364" t="n"/>
      <c r="WP52" s="364" t="n"/>
      <c r="WQ52" s="364" t="n"/>
      <c r="WR52" s="364" t="n"/>
      <c r="WS52" s="364" t="n"/>
      <c r="WT52" s="364" t="n"/>
      <c r="WU52" s="364" t="n"/>
      <c r="WV52" s="364" t="n"/>
      <c r="WW52" s="364" t="n"/>
      <c r="WX52" s="364" t="n"/>
      <c r="WY52" s="364" t="n"/>
      <c r="WZ52" s="364" t="n"/>
      <c r="XA52" s="364" t="n"/>
      <c r="XB52" s="364" t="n"/>
      <c r="XC52" s="364" t="n"/>
      <c r="XD52" s="364" t="n"/>
      <c r="XE52" s="364" t="n"/>
      <c r="XF52" s="364" t="n"/>
      <c r="XG52" s="364" t="n"/>
      <c r="XH52" s="364" t="n"/>
      <c r="XI52" s="364" t="n"/>
      <c r="XJ52" s="364" t="n"/>
      <c r="XK52" s="364" t="n"/>
      <c r="XL52" s="364" t="n"/>
      <c r="XM52" s="364" t="n"/>
      <c r="XN52" s="364" t="n"/>
      <c r="XO52" s="364" t="n"/>
      <c r="XP52" s="364" t="n"/>
      <c r="XQ52" s="364" t="n"/>
      <c r="XR52" s="364" t="n"/>
      <c r="XS52" s="364" t="n"/>
      <c r="XT52" s="364" t="n"/>
      <c r="XU52" s="364" t="n"/>
      <c r="XV52" s="364" t="n"/>
      <c r="XW52" s="364" t="n"/>
      <c r="XX52" s="364" t="n"/>
      <c r="XY52" s="364" t="n"/>
      <c r="XZ52" s="364" t="n"/>
      <c r="YA52" s="364" t="n"/>
      <c r="YB52" s="364" t="n"/>
      <c r="YC52" s="364" t="n"/>
      <c r="YD52" s="364" t="n"/>
      <c r="YE52" s="364" t="n"/>
      <c r="YF52" s="364" t="n"/>
      <c r="YG52" s="364" t="n"/>
      <c r="YH52" s="364" t="n"/>
      <c r="YI52" s="364" t="n"/>
      <c r="YJ52" s="364" t="n"/>
      <c r="YK52" s="364" t="n"/>
      <c r="YL52" s="364" t="n"/>
      <c r="YM52" s="364" t="n"/>
      <c r="YN52" s="364" t="n"/>
      <c r="YO52" s="364" t="n"/>
      <c r="YP52" s="364" t="n"/>
      <c r="YQ52" s="364" t="n"/>
      <c r="YR52" s="364" t="n"/>
      <c r="YS52" s="364" t="n"/>
      <c r="YT52" s="364" t="n"/>
      <c r="YU52" s="364" t="n"/>
      <c r="YV52" s="364" t="n"/>
      <c r="YW52" s="364" t="n"/>
      <c r="YX52" s="364" t="n"/>
      <c r="YY52" s="364" t="n"/>
      <c r="YZ52" s="364" t="n"/>
      <c r="ZA52" s="364" t="n"/>
      <c r="ZB52" s="364" t="n"/>
      <c r="ZC52" s="364" t="n"/>
      <c r="ZD52" s="364" t="n"/>
      <c r="ZE52" s="364" t="n"/>
      <c r="ZF52" s="364" t="n"/>
      <c r="ZG52" s="364" t="n"/>
      <c r="ZH52" s="364" t="n"/>
      <c r="ZI52" s="364" t="n"/>
      <c r="ZJ52" s="364" t="n"/>
      <c r="ZK52" s="364" t="n"/>
      <c r="ZL52" s="364" t="n"/>
      <c r="ZM52" s="364" t="n"/>
      <c r="ZN52" s="364" t="n"/>
      <c r="ZO52" s="364" t="n"/>
      <c r="ZP52" s="364" t="n"/>
      <c r="ZQ52" s="364" t="n"/>
      <c r="ZR52" s="364" t="n"/>
      <c r="ZS52" s="364" t="n"/>
      <c r="ZT52" s="364" t="n"/>
      <c r="ZU52" s="364" t="n"/>
      <c r="ZV52" s="364" t="n"/>
      <c r="ZW52" s="364" t="n"/>
      <c r="ZX52" s="364" t="n"/>
      <c r="ZY52" s="364" t="n"/>
      <c r="ZZ52" s="364" t="n"/>
      <c r="AAA52" s="364" t="n"/>
      <c r="AAB52" s="364" t="n"/>
      <c r="AAC52" s="364" t="n"/>
      <c r="AAD52" s="364" t="n"/>
      <c r="AAE52" s="364" t="n"/>
      <c r="AAF52" s="364" t="n"/>
      <c r="AAG52" s="364" t="n"/>
      <c r="AAH52" s="364" t="n"/>
      <c r="AAI52" s="364" t="n"/>
      <c r="AAJ52" s="364" t="n"/>
      <c r="AAK52" s="364" t="n"/>
      <c r="AAL52" s="364" t="n"/>
      <c r="AAM52" s="364" t="n"/>
      <c r="AAN52" s="364" t="n"/>
      <c r="AAO52" s="364" t="n"/>
      <c r="AAP52" s="364" t="n"/>
      <c r="AAQ52" s="364" t="n"/>
      <c r="AAR52" s="364" t="n"/>
      <c r="AAS52" s="364" t="n"/>
      <c r="AAT52" s="364" t="n"/>
      <c r="AAU52" s="364" t="n"/>
      <c r="AAV52" s="364" t="n"/>
      <c r="AAW52" s="364" t="n"/>
      <c r="AAX52" s="364" t="n"/>
      <c r="AAY52" s="364" t="n"/>
      <c r="AAZ52" s="364" t="n"/>
      <c r="ABA52" s="364" t="n"/>
      <c r="ABB52" s="364" t="n"/>
      <c r="ABC52" s="364" t="n"/>
      <c r="ABD52" s="364" t="n"/>
      <c r="ABE52" s="364" t="n"/>
      <c r="ABF52" s="364" t="n"/>
      <c r="ABG52" s="364" t="n"/>
      <c r="ABH52" s="364" t="n"/>
      <c r="ABI52" s="364" t="n"/>
      <c r="ABJ52" s="364" t="n"/>
      <c r="ABK52" s="364" t="n"/>
      <c r="ABL52" s="364" t="n"/>
      <c r="ABM52" s="364" t="n"/>
      <c r="ABN52" s="364" t="n"/>
      <c r="ABO52" s="364" t="n"/>
      <c r="ABP52" s="364" t="n"/>
      <c r="ABQ52" s="364" t="n"/>
      <c r="ABR52" s="364" t="n"/>
      <c r="ABS52" s="364" t="n"/>
      <c r="ABT52" s="364" t="n"/>
      <c r="ABU52" s="364" t="n"/>
      <c r="ABV52" s="364" t="n"/>
      <c r="ABW52" s="364" t="n"/>
      <c r="ABX52" s="364" t="n"/>
      <c r="ABY52" s="364" t="n"/>
      <c r="ABZ52" s="364" t="n"/>
      <c r="ACA52" s="364" t="n"/>
      <c r="ACB52" s="364" t="n"/>
      <c r="ACC52" s="364" t="n"/>
      <c r="ACD52" s="364" t="n"/>
      <c r="ACE52" s="364" t="n"/>
      <c r="ACF52" s="364" t="n"/>
      <c r="ACG52" s="364" t="n"/>
      <c r="ACH52" s="364" t="n"/>
      <c r="ACI52" s="364" t="n"/>
      <c r="ACJ52" s="364" t="n"/>
      <c r="ACK52" s="364" t="n"/>
      <c r="ACL52" s="364" t="n"/>
      <c r="ACM52" s="364" t="n"/>
      <c r="ACN52" s="364" t="n"/>
      <c r="ACO52" s="364" t="n"/>
      <c r="ACP52" s="364" t="n"/>
      <c r="ACQ52" s="364" t="n"/>
      <c r="ACR52" s="364" t="n"/>
      <c r="ACS52" s="364" t="n"/>
      <c r="ACT52" s="364" t="n"/>
      <c r="ACU52" s="364" t="n"/>
      <c r="ACV52" s="364" t="n"/>
      <c r="ACW52" s="364" t="n"/>
      <c r="ACX52" s="364" t="n"/>
      <c r="ACY52" s="364" t="n"/>
      <c r="ACZ52" s="364" t="n"/>
      <c r="ADA52" s="364" t="n"/>
      <c r="ADB52" s="364" t="n"/>
      <c r="ADC52" s="364" t="n"/>
      <c r="ADD52" s="364" t="n"/>
      <c r="ADE52" s="364" t="n"/>
      <c r="ADF52" s="364" t="n"/>
      <c r="ADG52" s="364" t="n"/>
      <c r="ADH52" s="364" t="n"/>
      <c r="ADI52" s="364" t="n"/>
      <c r="ADJ52" s="364" t="n"/>
      <c r="ADK52" s="364" t="n"/>
      <c r="ADL52" s="364" t="n"/>
      <c r="ADM52" s="364" t="n"/>
      <c r="ADN52" s="364" t="n"/>
      <c r="ADO52" s="364" t="n"/>
      <c r="ADP52" s="364" t="n"/>
      <c r="ADQ52" s="364" t="n"/>
      <c r="ADR52" s="364" t="n"/>
      <c r="ADS52" s="364" t="n"/>
      <c r="ADT52" s="364" t="n"/>
      <c r="ADU52" s="364" t="n"/>
      <c r="ADV52" s="364" t="n"/>
      <c r="ADW52" s="364" t="n"/>
      <c r="ADX52" s="364" t="n"/>
      <c r="ADY52" s="364" t="n"/>
      <c r="ADZ52" s="364" t="n"/>
      <c r="AEA52" s="364" t="n"/>
      <c r="AEB52" s="364" t="n"/>
      <c r="AEC52" s="364" t="n"/>
      <c r="AED52" s="364" t="n"/>
      <c r="AEE52" s="364" t="n"/>
      <c r="AEF52" s="364" t="n"/>
      <c r="AEG52" s="364" t="n"/>
      <c r="AEH52" s="364" t="n"/>
      <c r="AEI52" s="364" t="n"/>
      <c r="AEJ52" s="364" t="n"/>
      <c r="AEK52" s="364" t="n"/>
      <c r="AEL52" s="364" t="n"/>
      <c r="AEM52" s="364" t="n"/>
      <c r="AEN52" s="364" t="n"/>
      <c r="AEO52" s="364" t="n"/>
      <c r="AEP52" s="364" t="n"/>
      <c r="AEQ52" s="364" t="n"/>
      <c r="AER52" s="364" t="n"/>
      <c r="AES52" s="364" t="n"/>
      <c r="AET52" s="364" t="n"/>
      <c r="AEU52" s="364" t="n"/>
      <c r="AEV52" s="364" t="n"/>
      <c r="AEW52" s="364" t="n"/>
      <c r="AEX52" s="364" t="n"/>
      <c r="AEY52" s="364" t="n"/>
      <c r="AEZ52" s="364" t="n"/>
      <c r="AFA52" s="364" t="n"/>
      <c r="AFB52" s="364" t="n"/>
      <c r="AFC52" s="364" t="n"/>
      <c r="AFD52" s="364" t="n"/>
      <c r="AFE52" s="364" t="n"/>
      <c r="AFF52" s="364" t="n"/>
      <c r="AFG52" s="364" t="n"/>
      <c r="AFH52" s="364" t="n"/>
      <c r="AFI52" s="364" t="n"/>
      <c r="AFJ52" s="364" t="n"/>
      <c r="AFK52" s="364" t="n"/>
      <c r="AFL52" s="364" t="n"/>
      <c r="AFM52" s="364" t="n"/>
      <c r="AFN52" s="364" t="n"/>
      <c r="AFO52" s="364" t="n"/>
      <c r="AFP52" s="364" t="n"/>
      <c r="AFQ52" s="364" t="n"/>
      <c r="AFR52" s="364" t="n"/>
      <c r="AFS52" s="364" t="n"/>
      <c r="AFT52" s="364" t="n"/>
      <c r="AFU52" s="364" t="n"/>
      <c r="AFV52" s="364" t="n"/>
      <c r="AFW52" s="364" t="n"/>
      <c r="AFX52" s="364" t="n"/>
      <c r="AFY52" s="364" t="n"/>
      <c r="AFZ52" s="364" t="n"/>
      <c r="AGA52" s="364" t="n"/>
      <c r="AGB52" s="364" t="n"/>
      <c r="AGC52" s="364" t="n"/>
      <c r="AGD52" s="364" t="n"/>
      <c r="AGE52" s="364" t="n"/>
      <c r="AGF52" s="364" t="n"/>
      <c r="AGG52" s="364" t="n"/>
      <c r="AGH52" s="364" t="n"/>
      <c r="AGI52" s="364" t="n"/>
      <c r="AGJ52" s="364" t="n"/>
      <c r="AGK52" s="364" t="n"/>
      <c r="AGL52" s="364" t="n"/>
      <c r="AGM52" s="364" t="n"/>
      <c r="AGN52" s="364" t="n"/>
      <c r="AGO52" s="364" t="n"/>
      <c r="AGP52" s="364" t="n"/>
      <c r="AGQ52" s="364" t="n"/>
      <c r="AGR52" s="364" t="n"/>
      <c r="AGS52" s="364" t="n"/>
      <c r="AGT52" s="364" t="n"/>
      <c r="AGU52" s="364" t="n"/>
      <c r="AGV52" s="364" t="n"/>
      <c r="AGW52" s="364" t="n"/>
      <c r="AGX52" s="364" t="n"/>
      <c r="AGY52" s="364" t="n"/>
      <c r="AGZ52" s="364" t="n"/>
      <c r="AHA52" s="364" t="n"/>
      <c r="AHB52" s="364" t="n"/>
      <c r="AHC52" s="364" t="n"/>
      <c r="AHD52" s="364" t="n"/>
      <c r="AHE52" s="364" t="n"/>
      <c r="AHF52" s="364" t="n"/>
      <c r="AHG52" s="364" t="n"/>
      <c r="AHH52" s="364" t="n"/>
      <c r="AHI52" s="364" t="n"/>
      <c r="AHJ52" s="364" t="n"/>
      <c r="AHK52" s="364" t="n"/>
      <c r="AHL52" s="364" t="n"/>
      <c r="AHM52" s="364" t="n"/>
      <c r="AHN52" s="364" t="n"/>
      <c r="AHO52" s="364" t="n"/>
      <c r="AHP52" s="364" t="n"/>
      <c r="AHQ52" s="364" t="n"/>
      <c r="AHR52" s="364" t="n"/>
      <c r="AHS52" s="364" t="n"/>
      <c r="AHT52" s="364" t="n"/>
      <c r="AHU52" s="364" t="n"/>
      <c r="AHV52" s="364" t="n"/>
      <c r="AHW52" s="364" t="n"/>
      <c r="AHX52" s="364" t="n"/>
      <c r="AHY52" s="364" t="n"/>
      <c r="AHZ52" s="364" t="n"/>
      <c r="AIA52" s="364" t="n"/>
      <c r="AIB52" s="364" t="n"/>
      <c r="AIC52" s="364" t="n"/>
      <c r="AID52" s="364" t="n"/>
      <c r="AIE52" s="364" t="n"/>
      <c r="AIF52" s="364" t="n"/>
      <c r="AIG52" s="364" t="n"/>
      <c r="AIH52" s="364" t="n"/>
      <c r="AII52" s="364" t="n"/>
      <c r="AIJ52" s="364" t="n"/>
      <c r="AIK52" s="364" t="n"/>
      <c r="AIL52" s="364" t="n"/>
      <c r="AIM52" s="364" t="n"/>
      <c r="AIN52" s="364" t="n"/>
      <c r="AIO52" s="364" t="n"/>
      <c r="AIP52" s="364" t="n"/>
      <c r="AIQ52" s="364" t="n"/>
      <c r="AIR52" s="364" t="n"/>
      <c r="AIS52" s="364" t="n"/>
      <c r="AIT52" s="364" t="n"/>
      <c r="AIU52" s="364" t="n"/>
      <c r="AIV52" s="364" t="n"/>
      <c r="AIW52" s="364" t="n"/>
      <c r="AIX52" s="364" t="n"/>
      <c r="AIY52" s="364" t="n"/>
      <c r="AIZ52" s="364" t="n"/>
      <c r="AJA52" s="364" t="n"/>
      <c r="AJB52" s="364" t="n"/>
      <c r="AJC52" s="364" t="n"/>
      <c r="AJD52" s="364" t="n"/>
      <c r="AJE52" s="364" t="n"/>
      <c r="AJF52" s="364" t="n"/>
      <c r="AJG52" s="364" t="n"/>
      <c r="AJH52" s="364" t="n"/>
      <c r="AJI52" s="364" t="n"/>
      <c r="AJJ52" s="364" t="n"/>
      <c r="AJK52" s="364" t="n"/>
      <c r="AJL52" s="364" t="n"/>
      <c r="AJM52" s="364" t="n"/>
      <c r="AJN52" s="364" t="n"/>
      <c r="AJO52" s="364" t="n"/>
      <c r="AJP52" s="364" t="n"/>
      <c r="AJQ52" s="364" t="n"/>
      <c r="AJR52" s="364" t="n"/>
      <c r="AJS52" s="364" t="n"/>
      <c r="AJT52" s="364" t="n"/>
      <c r="AJU52" s="364" t="n"/>
      <c r="AJV52" s="364" t="n"/>
      <c r="AJW52" s="364" t="n"/>
      <c r="AJX52" s="364" t="n"/>
      <c r="AJY52" s="364" t="n"/>
      <c r="AJZ52" s="364" t="n"/>
      <c r="AKA52" s="364" t="n"/>
      <c r="AKB52" s="364" t="n"/>
      <c r="AKC52" s="364" t="n"/>
      <c r="AKD52" s="364" t="n"/>
      <c r="AKE52" s="364" t="n"/>
      <c r="AKF52" s="364" t="n"/>
      <c r="AKG52" s="364" t="n"/>
      <c r="AKH52" s="364" t="n"/>
      <c r="AKI52" s="364" t="n"/>
      <c r="AKJ52" s="364" t="n"/>
      <c r="AKK52" s="364" t="n"/>
      <c r="AKL52" s="364" t="n"/>
      <c r="AKM52" s="364" t="n"/>
      <c r="AKN52" s="364" t="n"/>
      <c r="AKO52" s="364" t="n"/>
      <c r="AKP52" s="364" t="n"/>
      <c r="AKQ52" s="364" t="n"/>
      <c r="AKR52" s="364" t="n"/>
      <c r="AKS52" s="364" t="n"/>
      <c r="AKT52" s="364" t="n"/>
      <c r="AKU52" s="364" t="n"/>
      <c r="AKV52" s="364" t="n"/>
      <c r="AKW52" s="364" t="n"/>
      <c r="AKX52" s="364" t="n"/>
      <c r="AKY52" s="364" t="n"/>
      <c r="AKZ52" s="364" t="n"/>
      <c r="ALA52" s="364" t="n"/>
      <c r="ALB52" s="364" t="n"/>
      <c r="ALC52" s="364" t="n"/>
      <c r="ALD52" s="364" t="n"/>
      <c r="ALE52" s="364" t="n"/>
      <c r="ALF52" s="364" t="n"/>
      <c r="ALG52" s="364" t="n"/>
      <c r="ALH52" s="364" t="n"/>
      <c r="ALI52" s="364" t="n"/>
      <c r="ALJ52" s="364" t="n"/>
      <c r="ALK52" s="364" t="n"/>
      <c r="ALL52" s="364" t="n"/>
      <c r="ALM52" s="364" t="n"/>
      <c r="ALN52" s="364" t="n"/>
      <c r="ALO52" s="364" t="n"/>
      <c r="ALP52" s="364" t="n"/>
      <c r="ALQ52" s="364" t="n"/>
      <c r="ALR52" s="364" t="n"/>
      <c r="ALS52" s="364" t="n"/>
      <c r="ALT52" s="364" t="n"/>
      <c r="ALU52" s="364" t="n"/>
      <c r="ALV52" s="364" t="n"/>
      <c r="ALW52" s="364" t="n"/>
      <c r="ALX52" s="364" t="n"/>
      <c r="ALY52" s="364" t="n"/>
      <c r="ALZ52" s="364" t="n"/>
      <c r="AMA52" s="364" t="n"/>
      <c r="AMB52" s="364" t="n"/>
      <c r="AMC52" s="364" t="n"/>
      <c r="AMD52" s="364" t="n"/>
      <c r="AME52" s="364" t="n"/>
      <c r="AMF52" s="364" t="n"/>
      <c r="AMG52" s="364" t="n"/>
      <c r="AMH52" s="364" t="n"/>
      <c r="AMI52" s="364" t="n"/>
      <c r="AMJ52" s="364" t="n"/>
      <c r="AMK52" s="364" t="n"/>
      <c r="AML52" s="364" t="n"/>
      <c r="AMM52" s="364" t="n"/>
      <c r="AMN52" s="364" t="n"/>
      <c r="AMO52" s="364" t="n"/>
      <c r="AMP52" s="364" t="n"/>
      <c r="AMQ52" s="364" t="n"/>
      <c r="AMR52" s="364" t="n"/>
      <c r="AMS52" s="364" t="n"/>
      <c r="AMT52" s="364" t="n"/>
      <c r="AMU52" s="364" t="n"/>
      <c r="AMV52" s="364" t="n"/>
      <c r="AMW52" s="364" t="n"/>
      <c r="AMX52" s="364" t="n"/>
      <c r="AMY52" s="364" t="n"/>
      <c r="AMZ52" s="364" t="n"/>
      <c r="ANA52" s="364" t="n"/>
      <c r="ANB52" s="364" t="n"/>
      <c r="ANC52" s="364" t="n"/>
      <c r="AND52" s="364" t="n"/>
      <c r="ANE52" s="364" t="n"/>
      <c r="ANF52" s="364" t="n"/>
      <c r="ANG52" s="364" t="n"/>
      <c r="ANH52" s="364" t="n"/>
      <c r="ANI52" s="364" t="n"/>
      <c r="ANJ52" s="364" t="n"/>
      <c r="ANK52" s="364" t="n"/>
      <c r="ANL52" s="364" t="n"/>
      <c r="ANM52" s="364" t="n"/>
      <c r="ANN52" s="364" t="n"/>
      <c r="ANO52" s="364" t="n"/>
      <c r="ANP52" s="364" t="n"/>
      <c r="ANQ52" s="364" t="n"/>
      <c r="ANR52" s="364" t="n"/>
      <c r="ANS52" s="364" t="n"/>
      <c r="ANT52" s="364" t="n"/>
      <c r="ANU52" s="364" t="n"/>
      <c r="ANV52" s="364" t="n"/>
      <c r="ANW52" s="364" t="n"/>
      <c r="ANX52" s="364" t="n"/>
      <c r="ANY52" s="364" t="n"/>
      <c r="ANZ52" s="364" t="n"/>
      <c r="AOA52" s="364" t="n"/>
      <c r="AOB52" s="364" t="n"/>
      <c r="AOC52" s="364" t="n"/>
      <c r="AOD52" s="364" t="n"/>
      <c r="AOE52" s="364" t="n"/>
      <c r="AOF52" s="364" t="n"/>
      <c r="AOG52" s="364" t="n"/>
      <c r="AOH52" s="364" t="n"/>
      <c r="AOI52" s="364" t="n"/>
      <c r="AOJ52" s="364" t="n"/>
      <c r="AOK52" s="364" t="n"/>
      <c r="AOL52" s="364" t="n"/>
      <c r="AOM52" s="364" t="n"/>
      <c r="AON52" s="364" t="n"/>
      <c r="AOO52" s="364" t="n"/>
      <c r="AOP52" s="364" t="n"/>
      <c r="AOQ52" s="364" t="n"/>
      <c r="AOR52" s="364" t="n"/>
      <c r="AOS52" s="364" t="n"/>
      <c r="AOT52" s="364" t="n"/>
      <c r="AOU52" s="364" t="n"/>
      <c r="AOV52" s="364" t="n"/>
      <c r="AOW52" s="364" t="n"/>
      <c r="AOX52" s="364" t="n"/>
      <c r="AOY52" s="364" t="n"/>
      <c r="AOZ52" s="364" t="n"/>
      <c r="APA52" s="364" t="n"/>
      <c r="APB52" s="364" t="n"/>
      <c r="APC52" s="364" t="n"/>
      <c r="APD52" s="364" t="n"/>
      <c r="APE52" s="364" t="n"/>
      <c r="APF52" s="364" t="n"/>
      <c r="APG52" s="364" t="n"/>
      <c r="APH52" s="364" t="n"/>
      <c r="API52" s="364" t="n"/>
      <c r="APJ52" s="364" t="n"/>
      <c r="APK52" s="364" t="n"/>
      <c r="APL52" s="364" t="n"/>
      <c r="APM52" s="364" t="n"/>
      <c r="APN52" s="364" t="n"/>
      <c r="APO52" s="364" t="n"/>
      <c r="APP52" s="364" t="n"/>
      <c r="APQ52" s="364" t="n"/>
      <c r="APR52" s="364" t="n"/>
      <c r="APS52" s="364" t="n"/>
      <c r="APT52" s="364" t="n"/>
      <c r="APU52" s="364" t="n"/>
      <c r="APV52" s="364" t="n"/>
      <c r="APW52" s="364" t="n"/>
      <c r="APX52" s="364" t="n"/>
      <c r="APY52" s="364" t="n"/>
      <c r="APZ52" s="364" t="n"/>
      <c r="AQA52" s="364" t="n"/>
      <c r="AQB52" s="364" t="n"/>
      <c r="AQC52" s="364" t="n"/>
      <c r="AQD52" s="364" t="n"/>
      <c r="AQE52" s="364" t="n"/>
      <c r="AQF52" s="364" t="n"/>
      <c r="AQG52" s="364" t="n"/>
      <c r="AQH52" s="364" t="n"/>
      <c r="AQI52" s="364" t="n"/>
      <c r="AQJ52" s="364" t="n"/>
      <c r="AQK52" s="364" t="n"/>
      <c r="AQL52" s="364" t="n"/>
      <c r="AQM52" s="364" t="n"/>
      <c r="AQN52" s="364" t="n"/>
      <c r="AQO52" s="364" t="n"/>
      <c r="AQP52" s="364" t="n"/>
      <c r="AQQ52" s="364" t="n"/>
      <c r="AQR52" s="364" t="n"/>
      <c r="AQS52" s="364" t="n"/>
      <c r="AQT52" s="364" t="n"/>
      <c r="AQU52" s="364" t="n"/>
      <c r="AQV52" s="364" t="n"/>
      <c r="AQW52" s="364" t="n"/>
      <c r="AQX52" s="364" t="n"/>
      <c r="AQY52" s="364" t="n"/>
      <c r="AQZ52" s="364" t="n"/>
      <c r="ARA52" s="364" t="n"/>
      <c r="ARB52" s="364" t="n"/>
      <c r="ARC52" s="364" t="n"/>
      <c r="ARD52" s="364" t="n"/>
      <c r="ARE52" s="364" t="n"/>
      <c r="ARF52" s="364" t="n"/>
      <c r="ARG52" s="364" t="n"/>
      <c r="ARH52" s="364" t="n"/>
      <c r="ARI52" s="364" t="n"/>
      <c r="ARJ52" s="364" t="n"/>
      <c r="ARK52" s="364" t="n"/>
      <c r="ARL52" s="364" t="n"/>
      <c r="ARM52" s="364" t="n"/>
      <c r="ARN52" s="364" t="n"/>
      <c r="ARO52" s="364" t="n"/>
    </row>
    <row r="53" outlineLevel="1">
      <c r="A53" s="220" t="inlineStr">
        <is>
          <t>34.05</t>
        </is>
      </c>
      <c r="B53" s="233" t="inlineStr">
        <is>
          <t>Manutenção de máquinas</t>
        </is>
      </c>
      <c r="C53" s="86" t="inlineStr">
        <is>
          <t>Analítica</t>
        </is>
      </c>
      <c r="D53" s="86" t="inlineStr">
        <is>
          <t>Saída</t>
        </is>
      </c>
      <c r="E53" s="86">
        <f>VLOOKUP($A53,PL.C!$B:$F,5,0)</f>
        <v/>
      </c>
      <c r="F53" s="86" t="inlineStr">
        <is>
          <t>sim</t>
        </is>
      </c>
      <c r="G53" s="86" t="inlineStr">
        <is>
          <t>Budget</t>
        </is>
      </c>
      <c r="I53" s="511" t="n">
        <v>0</v>
      </c>
      <c r="J53" s="511" t="n">
        <v>0</v>
      </c>
      <c r="K53" s="511" t="n">
        <v>0</v>
      </c>
      <c r="L53" s="511" t="n">
        <v>-2418</v>
      </c>
      <c r="M53" s="511" t="n">
        <v>-3512</v>
      </c>
      <c r="N53" s="511" t="n">
        <v>-3837</v>
      </c>
      <c r="O53" s="511" t="n">
        <v>-1701</v>
      </c>
      <c r="P53" s="511" t="n">
        <v>-1336</v>
      </c>
      <c r="Q53" s="511" t="n">
        <v>-1670</v>
      </c>
      <c r="R53" s="511" t="n">
        <v>-6135</v>
      </c>
      <c r="S53" s="511" t="n">
        <v>-2160</v>
      </c>
      <c r="T53" s="512" t="n">
        <v>-6979</v>
      </c>
      <c r="V53" s="511" t="n">
        <v>-4623</v>
      </c>
      <c r="W53" s="511" t="n">
        <v>-6401</v>
      </c>
      <c r="X53" s="511" t="n">
        <v>-5444</v>
      </c>
      <c r="Y53" s="511" t="n">
        <v>-3266</v>
      </c>
      <c r="Z53" s="511" t="n">
        <v>-2453</v>
      </c>
      <c r="AA53" s="511" t="n">
        <v>-4765</v>
      </c>
      <c r="AB53" s="511" t="n">
        <v>-6667</v>
      </c>
      <c r="AC53" s="511" t="n">
        <v>-6392</v>
      </c>
      <c r="AD53" s="511" t="n">
        <v>-3198</v>
      </c>
      <c r="AE53" s="511" t="n">
        <v>-6758</v>
      </c>
      <c r="AF53" s="511" t="n">
        <v>-2435</v>
      </c>
      <c r="AG53" s="512" t="n">
        <v>-2090</v>
      </c>
      <c r="AI53" s="511" t="n">
        <v>-4652</v>
      </c>
      <c r="AJ53" s="511" t="n">
        <v>-4068</v>
      </c>
      <c r="AK53" s="511" t="n">
        <v>-13880</v>
      </c>
      <c r="AL53" s="511" t="n">
        <v>-4541</v>
      </c>
      <c r="AM53" s="511" t="n">
        <v>-2372</v>
      </c>
      <c r="AN53" s="511" t="n">
        <v>-4891</v>
      </c>
      <c r="AO53" s="511" t="n">
        <v>-2162</v>
      </c>
      <c r="AP53" s="511" t="n">
        <v>-2993</v>
      </c>
      <c r="AQ53" s="511" t="n">
        <v>-12867</v>
      </c>
      <c r="AR53" s="511" t="n">
        <v>-2029</v>
      </c>
      <c r="AS53" s="511" t="n">
        <v>-7864</v>
      </c>
      <c r="AT53" s="511" t="n">
        <v>-10739</v>
      </c>
      <c r="AV53" s="513" t="n">
        <v>-4893.904</v>
      </c>
      <c r="AW53" s="513" t="n">
        <v>-4279.536</v>
      </c>
      <c r="AX53" s="513" t="n">
        <v>-14601.76</v>
      </c>
      <c r="AY53" s="513" t="n">
        <v>-4777.132000000001</v>
      </c>
      <c r="AZ53" s="513" t="n">
        <v>-2495.344</v>
      </c>
      <c r="BA53" s="513" t="n">
        <v>-5145.332</v>
      </c>
      <c r="BB53" s="513" t="n">
        <v>-2274.424</v>
      </c>
      <c r="BC53" s="513" t="n">
        <v>-3148.636</v>
      </c>
      <c r="BD53" s="513" t="n">
        <v>-13536.084</v>
      </c>
      <c r="BE53" s="513" t="n">
        <v>-2134.508</v>
      </c>
      <c r="BF53" s="513" t="n">
        <v>-8272.928</v>
      </c>
      <c r="BG53" s="513" t="n">
        <v>-11297.428</v>
      </c>
      <c r="BI53" s="298" t="n">
        <v>1.05</v>
      </c>
      <c r="BJ53" s="514" t="n">
        <v>-2292.15</v>
      </c>
      <c r="BK53" s="514" t="n">
        <v>-1807.05</v>
      </c>
      <c r="BL53" s="514" t="n">
        <v>-2384.55</v>
      </c>
      <c r="BM53" s="514" t="n">
        <v>-5134.5</v>
      </c>
      <c r="BN53" s="514" t="n">
        <v>-4275.6</v>
      </c>
      <c r="BO53" s="514" t="n">
        <v>-8149.05</v>
      </c>
      <c r="BP53" s="514" t="n">
        <v>-7770</v>
      </c>
      <c r="BQ53" s="514" t="n">
        <v>-5182.8</v>
      </c>
      <c r="BR53" s="514" t="n">
        <v>-9646.35</v>
      </c>
      <c r="BS53" s="514" t="n">
        <v>-11588.85</v>
      </c>
      <c r="BT53" s="514" t="n">
        <v>-1853.25</v>
      </c>
      <c r="BU53" s="514" t="n">
        <v>-1638</v>
      </c>
      <c r="BW53" s="515">
        <f>_xlfn.SINGLE(_xlfn.XLOOKUP($A53,$A$203:$A$399,BJ$203:BJ$399,"Não Existe"))*$BI53</f>
        <v/>
      </c>
      <c r="BX53" s="515">
        <f>_xlfn.SINGLE(_xlfn.XLOOKUP($A53,$A$203:$A$399,BK$203:BK$399,"Não Existe"))*$BI53</f>
        <v/>
      </c>
      <c r="BY53" s="515">
        <f>_xlfn.SINGLE(_xlfn.XLOOKUP($A53,$A$203:$A$399,BL$203:BL$399,"Não Existe"))*$BI53</f>
        <v/>
      </c>
      <c r="BZ53" s="515">
        <f>_xlfn.SINGLE(_xlfn.XLOOKUP($A53,$A$203:$A$399,BM$203:BM$399,"Não Existe"))*$BI53</f>
        <v/>
      </c>
      <c r="CA53" s="515">
        <f>_xlfn.SINGLE(_xlfn.XLOOKUP($A53,$A$203:$A$399,BN$203:BN$399,"Não Existe"))*$BI53</f>
        <v/>
      </c>
      <c r="CB53" s="515">
        <f>_xlfn.SINGLE(_xlfn.XLOOKUP($A53,$A$203:$A$399,BO$203:BO$399,"Não Existe"))*$BI53</f>
        <v/>
      </c>
      <c r="CC53" s="515">
        <f>_xlfn.SINGLE(_xlfn.XLOOKUP($A53,$A$203:$A$399,BP$203:BP$399,"Não Existe"))*$BI53</f>
        <v/>
      </c>
      <c r="CD53" s="515">
        <f>_xlfn.SINGLE(_xlfn.XLOOKUP($A53,$A$203:$A$399,BQ$203:BQ$399,"Não Existe"))*$BI53</f>
        <v/>
      </c>
      <c r="CE53" s="515">
        <f>_xlfn.SINGLE(_xlfn.XLOOKUP($A53,$A$203:$A$399,BR$203:BR$399,"Não Existe"))*$BI53</f>
        <v/>
      </c>
      <c r="CF53" s="515">
        <f>_xlfn.SINGLE(_xlfn.XLOOKUP($A53,$A$203:$A$399,BS$203:BS$399,"Não Existe"))*$BI53</f>
        <v/>
      </c>
      <c r="CG53" s="515">
        <f>_xlfn.SINGLE(_xlfn.XLOOKUP($A53,$A$203:$A$399,BT$203:BT$399,"Não Existe"))*$BI53</f>
        <v/>
      </c>
      <c r="CH53" s="515">
        <f>_xlfn.SINGLE(_xlfn.XLOOKUP($A53,$A$203:$A$399,BU$203:BU$399,"Não Existe"))*$BI53</f>
        <v/>
      </c>
    </row>
    <row r="54" outlineLevel="1" customFormat="1" s="213">
      <c r="A54" s="257" t="inlineStr">
        <is>
          <t>34.06</t>
        </is>
      </c>
      <c r="B54" s="212" t="inlineStr">
        <is>
          <t>Manutenção de Ferramentas</t>
        </is>
      </c>
      <c r="C54" s="213" t="inlineStr">
        <is>
          <t>Analítica</t>
        </is>
      </c>
      <c r="D54" s="213" t="inlineStr">
        <is>
          <t>Saída</t>
        </is>
      </c>
      <c r="E54" s="213">
        <f>VLOOKUP($A54,PL.C!$B:$F,5,0)</f>
        <v/>
      </c>
      <c r="F54" s="213" t="inlineStr">
        <is>
          <t>sim</t>
        </is>
      </c>
      <c r="G54" s="213" t="inlineStr">
        <is>
          <t>Budget</t>
        </is>
      </c>
      <c r="I54" s="506" t="n">
        <v>0</v>
      </c>
      <c r="J54" s="506" t="n">
        <v>0</v>
      </c>
      <c r="K54" s="506" t="n">
        <v>0</v>
      </c>
      <c r="L54" s="506" t="n">
        <v>0</v>
      </c>
      <c r="M54" s="506" t="n">
        <v>0</v>
      </c>
      <c r="N54" s="506" t="n">
        <v>0</v>
      </c>
      <c r="O54" s="506" t="n">
        <v>0</v>
      </c>
      <c r="P54" s="506" t="n">
        <v>0</v>
      </c>
      <c r="Q54" s="506" t="n">
        <v>0</v>
      </c>
      <c r="R54" s="506" t="n">
        <v>0</v>
      </c>
      <c r="S54" s="506" t="n">
        <v>0</v>
      </c>
      <c r="T54" s="507" t="n">
        <v>0</v>
      </c>
      <c r="U54" s="86" t="n"/>
      <c r="V54" s="506" t="n">
        <v>0</v>
      </c>
      <c r="W54" s="506" t="n">
        <v>0</v>
      </c>
      <c r="X54" s="506" t="n">
        <v>0</v>
      </c>
      <c r="Y54" s="506" t="n">
        <v>0</v>
      </c>
      <c r="Z54" s="506" t="n">
        <v>0</v>
      </c>
      <c r="AA54" s="506" t="n">
        <v>0</v>
      </c>
      <c r="AB54" s="506" t="n">
        <v>0</v>
      </c>
      <c r="AC54" s="506" t="n">
        <v>0</v>
      </c>
      <c r="AD54" s="506" t="n">
        <v>0</v>
      </c>
      <c r="AE54" s="506" t="n">
        <v>0</v>
      </c>
      <c r="AF54" s="506" t="n">
        <v>0</v>
      </c>
      <c r="AG54" s="507" t="n">
        <v>0</v>
      </c>
      <c r="AH54" s="364" t="n"/>
      <c r="AI54" s="506" t="n">
        <v>0</v>
      </c>
      <c r="AJ54" s="506" t="n">
        <v>0</v>
      </c>
      <c r="AK54" s="506" t="n">
        <v>0</v>
      </c>
      <c r="AL54" s="506" t="n">
        <v>0</v>
      </c>
      <c r="AM54" s="506" t="n">
        <v>0</v>
      </c>
      <c r="AN54" s="506" t="n">
        <v>0</v>
      </c>
      <c r="AO54" s="506" t="n">
        <v>-40</v>
      </c>
      <c r="AP54" s="506" t="n">
        <v>0</v>
      </c>
      <c r="AQ54" s="506" t="n">
        <v>0</v>
      </c>
      <c r="AR54" s="506" t="n">
        <v>0</v>
      </c>
      <c r="AS54" s="506" t="n">
        <v>0</v>
      </c>
      <c r="AT54" s="506" t="n">
        <v>0</v>
      </c>
      <c r="AU54" s="364" t="n"/>
      <c r="AV54" s="508" t="n">
        <v>0</v>
      </c>
      <c r="AW54" s="508" t="n">
        <v>0</v>
      </c>
      <c r="AX54" s="508" t="n">
        <v>0</v>
      </c>
      <c r="AY54" s="508" t="n">
        <v>0</v>
      </c>
      <c r="AZ54" s="508" t="n">
        <v>0</v>
      </c>
      <c r="BA54" s="508" t="n">
        <v>0</v>
      </c>
      <c r="BB54" s="508" t="n">
        <v>-42.08</v>
      </c>
      <c r="BC54" s="508" t="n">
        <v>0</v>
      </c>
      <c r="BD54" s="508" t="n">
        <v>0</v>
      </c>
      <c r="BE54" s="508" t="n">
        <v>0</v>
      </c>
      <c r="BF54" s="508" t="n">
        <v>0</v>
      </c>
      <c r="BG54" s="508" t="n">
        <v>0</v>
      </c>
      <c r="BH54" s="364" t="n"/>
      <c r="BI54" s="298" t="n">
        <v>1.05</v>
      </c>
      <c r="BJ54" s="509" t="n">
        <v>0</v>
      </c>
      <c r="BK54" s="509" t="n">
        <v>0</v>
      </c>
      <c r="BL54" s="509" t="n">
        <v>0</v>
      </c>
      <c r="BM54" s="509" t="n">
        <v>0</v>
      </c>
      <c r="BN54" s="509" t="n">
        <v>0</v>
      </c>
      <c r="BO54" s="509" t="n">
        <v>0</v>
      </c>
      <c r="BP54" s="509" t="n">
        <v>0</v>
      </c>
      <c r="BQ54" s="509" t="n">
        <v>0</v>
      </c>
      <c r="BR54" s="509" t="n">
        <v>0</v>
      </c>
      <c r="BS54" s="509" t="n">
        <v>0</v>
      </c>
      <c r="BT54" s="509" t="n">
        <v>0</v>
      </c>
      <c r="BU54" s="509" t="n">
        <v>0</v>
      </c>
      <c r="BV54" s="364" t="n"/>
      <c r="BW54" s="510">
        <f>_xlfn.SINGLE(_xlfn.XLOOKUP($A54,$A$203:$A$399,BJ$203:BJ$399,"Não Existe"))*$BI54</f>
        <v/>
      </c>
      <c r="BX54" s="510">
        <f>_xlfn.SINGLE(_xlfn.XLOOKUP($A54,$A$203:$A$399,BK$203:BK$399,"Não Existe"))*$BI54</f>
        <v/>
      </c>
      <c r="BY54" s="510">
        <f>_xlfn.SINGLE(_xlfn.XLOOKUP($A54,$A$203:$A$399,BL$203:BL$399,"Não Existe"))*$BI54</f>
        <v/>
      </c>
      <c r="BZ54" s="510">
        <f>_xlfn.SINGLE(_xlfn.XLOOKUP($A54,$A$203:$A$399,BM$203:BM$399,"Não Existe"))*$BI54</f>
        <v/>
      </c>
      <c r="CA54" s="510">
        <f>_xlfn.SINGLE(_xlfn.XLOOKUP($A54,$A$203:$A$399,BN$203:BN$399,"Não Existe"))*$BI54</f>
        <v/>
      </c>
      <c r="CB54" s="510">
        <f>_xlfn.SINGLE(_xlfn.XLOOKUP($A54,$A$203:$A$399,BO$203:BO$399,"Não Existe"))*$BI54</f>
        <v/>
      </c>
      <c r="CC54" s="510">
        <f>_xlfn.SINGLE(_xlfn.XLOOKUP($A54,$A$203:$A$399,BP$203:BP$399,"Não Existe"))*$BI54</f>
        <v/>
      </c>
      <c r="CD54" s="510">
        <f>_xlfn.SINGLE(_xlfn.XLOOKUP($A54,$A$203:$A$399,BQ$203:BQ$399,"Não Existe"))*$BI54</f>
        <v/>
      </c>
      <c r="CE54" s="510">
        <f>_xlfn.SINGLE(_xlfn.XLOOKUP($A54,$A$203:$A$399,BR$203:BR$399,"Não Existe"))*$BI54</f>
        <v/>
      </c>
      <c r="CF54" s="510">
        <f>_xlfn.SINGLE(_xlfn.XLOOKUP($A54,$A$203:$A$399,BS$203:BS$399,"Não Existe"))*$BI54</f>
        <v/>
      </c>
      <c r="CG54" s="510">
        <f>_xlfn.SINGLE(_xlfn.XLOOKUP($A54,$A$203:$A$399,BT$203:BT$399,"Não Existe"))*$BI54</f>
        <v/>
      </c>
      <c r="CH54" s="510">
        <f>_xlfn.SINGLE(_xlfn.XLOOKUP($A54,$A$203:$A$399,BU$203:BU$399,"Não Existe"))*$BI54</f>
        <v/>
      </c>
      <c r="CI54" s="364" t="n"/>
      <c r="CJ54" s="364" t="n"/>
      <c r="CK54" s="364" t="n"/>
      <c r="CL54" s="364" t="n"/>
      <c r="CM54" s="364" t="n"/>
      <c r="CN54" s="364" t="n"/>
      <c r="CO54" s="364" t="n"/>
      <c r="CP54" s="364" t="n"/>
      <c r="CQ54" s="364" t="n"/>
      <c r="CR54" s="364" t="n"/>
      <c r="CS54" s="364" t="n"/>
      <c r="CT54" s="364" t="n"/>
      <c r="CU54" s="364" t="n"/>
      <c r="CV54" s="364" t="n"/>
      <c r="CW54" s="364" t="n"/>
      <c r="CX54" s="364" t="n"/>
      <c r="CY54" s="364" t="n"/>
      <c r="CZ54" s="364" t="n"/>
      <c r="DA54" s="364" t="n"/>
      <c r="DB54" s="364" t="n"/>
      <c r="DC54" s="364" t="n"/>
      <c r="DD54" s="364" t="n"/>
      <c r="DE54" s="364" t="n"/>
      <c r="DF54" s="364" t="n"/>
      <c r="DG54" s="364" t="n"/>
      <c r="DH54" s="364" t="n"/>
      <c r="DI54" s="364" t="n"/>
      <c r="DJ54" s="364" t="n"/>
      <c r="DK54" s="364" t="n"/>
      <c r="DL54" s="364" t="n"/>
      <c r="DM54" s="364" t="n"/>
      <c r="DN54" s="364" t="n"/>
      <c r="DO54" s="364" t="n"/>
      <c r="DP54" s="364" t="n"/>
      <c r="DQ54" s="364" t="n"/>
      <c r="DR54" s="364" t="n"/>
      <c r="DS54" s="364" t="n"/>
      <c r="DT54" s="364" t="n"/>
      <c r="DU54" s="364" t="n"/>
      <c r="DV54" s="364" t="n"/>
      <c r="DW54" s="364" t="n"/>
      <c r="DX54" s="364" t="n"/>
      <c r="DY54" s="364" t="n"/>
      <c r="DZ54" s="364" t="n"/>
      <c r="EA54" s="364" t="n"/>
      <c r="EB54" s="364" t="n"/>
      <c r="EC54" s="364" t="n"/>
      <c r="ED54" s="364" t="n"/>
      <c r="EE54" s="364" t="n"/>
      <c r="EF54" s="364" t="n"/>
      <c r="EG54" s="364" t="n"/>
      <c r="EH54" s="364" t="n"/>
      <c r="EI54" s="364" t="n"/>
      <c r="EJ54" s="364" t="n"/>
      <c r="EK54" s="364" t="n"/>
      <c r="EL54" s="364" t="n"/>
      <c r="EM54" s="364" t="n"/>
      <c r="EN54" s="364" t="n"/>
      <c r="EO54" s="364" t="n"/>
      <c r="EP54" s="364" t="n"/>
      <c r="EQ54" s="364" t="n"/>
      <c r="ER54" s="364" t="n"/>
      <c r="ES54" s="364" t="n"/>
      <c r="ET54" s="364" t="n"/>
      <c r="EU54" s="364" t="n"/>
      <c r="EV54" s="364" t="n"/>
      <c r="EW54" s="364" t="n"/>
      <c r="EX54" s="364" t="n"/>
      <c r="EY54" s="364" t="n"/>
      <c r="EZ54" s="364" t="n"/>
      <c r="FA54" s="364" t="n"/>
      <c r="FB54" s="364" t="n"/>
      <c r="FC54" s="364" t="n"/>
      <c r="FD54" s="364" t="n"/>
      <c r="FE54" s="364" t="n"/>
      <c r="FF54" s="364" t="n"/>
      <c r="FG54" s="364" t="n"/>
      <c r="FH54" s="364" t="n"/>
      <c r="FI54" s="364" t="n"/>
      <c r="FJ54" s="364" t="n"/>
      <c r="FK54" s="364" t="n"/>
      <c r="FL54" s="364" t="n"/>
      <c r="FM54" s="364" t="n"/>
      <c r="FN54" s="364" t="n"/>
      <c r="FO54" s="364" t="n"/>
      <c r="FP54" s="364" t="n"/>
      <c r="FQ54" s="364" t="n"/>
      <c r="FR54" s="364" t="n"/>
      <c r="FS54" s="364" t="n"/>
      <c r="FT54" s="364" t="n"/>
      <c r="FU54" s="364" t="n"/>
      <c r="FV54" s="364" t="n"/>
      <c r="FW54" s="364" t="n"/>
      <c r="FX54" s="364" t="n"/>
      <c r="FY54" s="364" t="n"/>
      <c r="FZ54" s="364" t="n"/>
      <c r="GA54" s="364" t="n"/>
      <c r="GB54" s="364" t="n"/>
      <c r="GC54" s="364" t="n"/>
      <c r="GD54" s="364" t="n"/>
      <c r="GE54" s="364" t="n"/>
      <c r="GF54" s="364" t="n"/>
      <c r="GG54" s="364" t="n"/>
      <c r="GH54" s="364" t="n"/>
      <c r="GI54" s="364" t="n"/>
      <c r="GJ54" s="364" t="n"/>
      <c r="GK54" s="364" t="n"/>
      <c r="GL54" s="364" t="n"/>
      <c r="GM54" s="364" t="n"/>
      <c r="GN54" s="364" t="n"/>
      <c r="GO54" s="364" t="n"/>
      <c r="GP54" s="364" t="n"/>
      <c r="GQ54" s="364" t="n"/>
      <c r="GR54" s="364" t="n"/>
      <c r="GS54" s="364" t="n"/>
      <c r="GT54" s="364" t="n"/>
      <c r="GU54" s="364" t="n"/>
      <c r="GV54" s="364" t="n"/>
      <c r="GW54" s="364" t="n"/>
      <c r="GX54" s="364" t="n"/>
      <c r="GY54" s="364" t="n"/>
      <c r="GZ54" s="364" t="n"/>
      <c r="HA54" s="364" t="n"/>
      <c r="HB54" s="364" t="n"/>
      <c r="HC54" s="364" t="n"/>
      <c r="HD54" s="364" t="n"/>
      <c r="HE54" s="364" t="n"/>
      <c r="HF54" s="364" t="n"/>
      <c r="HG54" s="364" t="n"/>
      <c r="HH54" s="364" t="n"/>
      <c r="HI54" s="364" t="n"/>
      <c r="HJ54" s="364" t="n"/>
      <c r="HK54" s="364" t="n"/>
      <c r="HL54" s="364" t="n"/>
      <c r="HM54" s="364" t="n"/>
      <c r="HN54" s="364" t="n"/>
      <c r="HO54" s="364" t="n"/>
      <c r="HP54" s="364" t="n"/>
      <c r="HQ54" s="364" t="n"/>
      <c r="HR54" s="364" t="n"/>
      <c r="HS54" s="364" t="n"/>
      <c r="HT54" s="364" t="n"/>
      <c r="HU54" s="364" t="n"/>
      <c r="HV54" s="364" t="n"/>
      <c r="HW54" s="364" t="n"/>
      <c r="HX54" s="364" t="n"/>
      <c r="HY54" s="364" t="n"/>
      <c r="HZ54" s="364" t="n"/>
      <c r="IA54" s="364" t="n"/>
      <c r="IB54" s="364" t="n"/>
      <c r="IC54" s="364" t="n"/>
      <c r="ID54" s="364" t="n"/>
      <c r="IE54" s="364" t="n"/>
      <c r="IF54" s="364" t="n"/>
      <c r="IG54" s="364" t="n"/>
      <c r="IH54" s="364" t="n"/>
      <c r="II54" s="364" t="n"/>
      <c r="IJ54" s="364" t="n"/>
      <c r="IK54" s="364" t="n"/>
      <c r="IL54" s="364" t="n"/>
      <c r="IM54" s="364" t="n"/>
      <c r="IN54" s="364" t="n"/>
      <c r="IO54" s="364" t="n"/>
      <c r="IP54" s="364" t="n"/>
      <c r="IQ54" s="364" t="n"/>
      <c r="IR54" s="364" t="n"/>
      <c r="IS54" s="364" t="n"/>
      <c r="IT54" s="364" t="n"/>
      <c r="IU54" s="364" t="n"/>
      <c r="IV54" s="364" t="n"/>
      <c r="IW54" s="364" t="n"/>
      <c r="IX54" s="364" t="n"/>
      <c r="IY54" s="364" t="n"/>
      <c r="IZ54" s="364" t="n"/>
      <c r="JA54" s="364" t="n"/>
      <c r="JB54" s="364" t="n"/>
      <c r="JC54" s="364" t="n"/>
      <c r="JD54" s="364" t="n"/>
      <c r="JE54" s="364" t="n"/>
      <c r="JF54" s="364" t="n"/>
      <c r="JG54" s="364" t="n"/>
      <c r="JH54" s="364" t="n"/>
      <c r="JI54" s="364" t="n"/>
      <c r="JJ54" s="364" t="n"/>
      <c r="JK54" s="364" t="n"/>
      <c r="JL54" s="364" t="n"/>
      <c r="JM54" s="364" t="n"/>
      <c r="JN54" s="364" t="n"/>
      <c r="JO54" s="364" t="n"/>
      <c r="JP54" s="364" t="n"/>
      <c r="JQ54" s="364" t="n"/>
      <c r="JR54" s="364" t="n"/>
      <c r="JS54" s="364" t="n"/>
      <c r="JT54" s="364" t="n"/>
      <c r="JU54" s="364" t="n"/>
      <c r="JV54" s="364" t="n"/>
      <c r="JW54" s="364" t="n"/>
      <c r="JX54" s="364" t="n"/>
      <c r="JY54" s="364" t="n"/>
      <c r="JZ54" s="364" t="n"/>
      <c r="KA54" s="364" t="n"/>
      <c r="KB54" s="364" t="n"/>
      <c r="KC54" s="364" t="n"/>
      <c r="KD54" s="364" t="n"/>
      <c r="KE54" s="364" t="n"/>
      <c r="KF54" s="364" t="n"/>
      <c r="KG54" s="364" t="n"/>
      <c r="KH54" s="364" t="n"/>
      <c r="KI54" s="364" t="n"/>
      <c r="KJ54" s="364" t="n"/>
      <c r="KK54" s="364" t="n"/>
      <c r="KL54" s="364" t="n"/>
      <c r="KM54" s="364" t="n"/>
      <c r="KN54" s="364" t="n"/>
      <c r="KO54" s="364" t="n"/>
      <c r="KP54" s="364" t="n"/>
      <c r="KQ54" s="364" t="n"/>
      <c r="KR54" s="364" t="n"/>
      <c r="KS54" s="364" t="n"/>
      <c r="KT54" s="364" t="n"/>
      <c r="KU54" s="364" t="n"/>
      <c r="KV54" s="364" t="n"/>
      <c r="KW54" s="364" t="n"/>
      <c r="KX54" s="364" t="n"/>
      <c r="KY54" s="364" t="n"/>
      <c r="KZ54" s="364" t="n"/>
      <c r="LA54" s="364" t="n"/>
      <c r="LB54" s="364" t="n"/>
      <c r="LC54" s="364" t="n"/>
      <c r="LD54" s="364" t="n"/>
      <c r="LE54" s="364" t="n"/>
      <c r="LF54" s="364" t="n"/>
      <c r="LG54" s="364" t="n"/>
      <c r="LH54" s="364" t="n"/>
      <c r="LI54" s="364" t="n"/>
      <c r="LJ54" s="364" t="n"/>
      <c r="LK54" s="364" t="n"/>
      <c r="LL54" s="364" t="n"/>
      <c r="LM54" s="364" t="n"/>
      <c r="LN54" s="364" t="n"/>
      <c r="LO54" s="364" t="n"/>
      <c r="LP54" s="364" t="n"/>
      <c r="LQ54" s="364" t="n"/>
      <c r="LR54" s="364" t="n"/>
      <c r="LS54" s="364" t="n"/>
      <c r="LT54" s="364" t="n"/>
      <c r="LU54" s="364" t="n"/>
      <c r="LV54" s="364" t="n"/>
      <c r="LW54" s="364" t="n"/>
      <c r="LX54" s="364" t="n"/>
      <c r="LY54" s="364" t="n"/>
      <c r="LZ54" s="364" t="n"/>
      <c r="MA54" s="364" t="n"/>
      <c r="MB54" s="364" t="n"/>
      <c r="MC54" s="364" t="n"/>
      <c r="MD54" s="364" t="n"/>
      <c r="ME54" s="364" t="n"/>
      <c r="MF54" s="364" t="n"/>
      <c r="MG54" s="364" t="n"/>
      <c r="MH54" s="364" t="n"/>
      <c r="MI54" s="364" t="n"/>
      <c r="MJ54" s="364" t="n"/>
      <c r="MK54" s="364" t="n"/>
      <c r="ML54" s="364" t="n"/>
      <c r="MM54" s="364" t="n"/>
      <c r="MN54" s="364" t="n"/>
      <c r="MO54" s="364" t="n"/>
      <c r="MP54" s="364" t="n"/>
      <c r="MQ54" s="364" t="n"/>
      <c r="MR54" s="364" t="n"/>
      <c r="MS54" s="364" t="n"/>
      <c r="MT54" s="364" t="n"/>
      <c r="MU54" s="364" t="n"/>
      <c r="MV54" s="364" t="n"/>
      <c r="MW54" s="364" t="n"/>
      <c r="MX54" s="364" t="n"/>
      <c r="MY54" s="364" t="n"/>
      <c r="MZ54" s="364" t="n"/>
      <c r="NA54" s="364" t="n"/>
      <c r="NB54" s="364" t="n"/>
      <c r="NC54" s="364" t="n"/>
      <c r="ND54" s="364" t="n"/>
      <c r="NE54" s="364" t="n"/>
      <c r="NF54" s="364" t="n"/>
      <c r="NG54" s="364" t="n"/>
      <c r="NH54" s="364" t="n"/>
      <c r="NI54" s="364" t="n"/>
      <c r="NJ54" s="364" t="n"/>
      <c r="NK54" s="364" t="n"/>
      <c r="NL54" s="364" t="n"/>
      <c r="NM54" s="364" t="n"/>
      <c r="NN54" s="364" t="n"/>
      <c r="NO54" s="364" t="n"/>
      <c r="NP54" s="364" t="n"/>
      <c r="NQ54" s="364" t="n"/>
      <c r="NR54" s="364" t="n"/>
      <c r="NS54" s="364" t="n"/>
      <c r="NT54" s="364" t="n"/>
      <c r="NU54" s="364" t="n"/>
      <c r="NV54" s="364" t="n"/>
      <c r="NW54" s="364" t="n"/>
      <c r="NX54" s="364" t="n"/>
      <c r="NY54" s="364" t="n"/>
      <c r="NZ54" s="364" t="n"/>
      <c r="OA54" s="364" t="n"/>
      <c r="OB54" s="364" t="n"/>
      <c r="OC54" s="364" t="n"/>
      <c r="OD54" s="364" t="n"/>
      <c r="OE54" s="364" t="n"/>
      <c r="OF54" s="364" t="n"/>
      <c r="OG54" s="364" t="n"/>
      <c r="OH54" s="364" t="n"/>
      <c r="OI54" s="364" t="n"/>
      <c r="OJ54" s="364" t="n"/>
      <c r="OK54" s="364" t="n"/>
      <c r="OL54" s="364" t="n"/>
      <c r="OM54" s="364" t="n"/>
      <c r="ON54" s="364" t="n"/>
      <c r="OO54" s="364" t="n"/>
      <c r="OP54" s="364" t="n"/>
      <c r="OQ54" s="364" t="n"/>
      <c r="OR54" s="364" t="n"/>
      <c r="OS54" s="364" t="n"/>
      <c r="OT54" s="364" t="n"/>
      <c r="OU54" s="364" t="n"/>
      <c r="OV54" s="364" t="n"/>
      <c r="OW54" s="364" t="n"/>
      <c r="OX54" s="364" t="n"/>
      <c r="OY54" s="364" t="n"/>
      <c r="OZ54" s="364" t="n"/>
      <c r="PA54" s="364" t="n"/>
      <c r="PB54" s="364" t="n"/>
      <c r="PC54" s="364" t="n"/>
      <c r="PD54" s="364" t="n"/>
      <c r="PE54" s="364" t="n"/>
      <c r="PF54" s="364" t="n"/>
      <c r="PG54" s="364" t="n"/>
      <c r="PH54" s="364" t="n"/>
      <c r="PI54" s="364" t="n"/>
      <c r="PJ54" s="364" t="n"/>
      <c r="PK54" s="364" t="n"/>
      <c r="PL54" s="364" t="n"/>
      <c r="PM54" s="364" t="n"/>
      <c r="PN54" s="364" t="n"/>
      <c r="PO54" s="364" t="n"/>
      <c r="PP54" s="364" t="n"/>
      <c r="PQ54" s="364" t="n"/>
      <c r="PR54" s="364" t="n"/>
      <c r="PS54" s="364" t="n"/>
      <c r="PT54" s="364" t="n"/>
      <c r="PU54" s="364" t="n"/>
      <c r="PV54" s="364" t="n"/>
      <c r="PW54" s="364" t="n"/>
      <c r="PX54" s="364" t="n"/>
      <c r="PY54" s="364" t="n"/>
      <c r="PZ54" s="364" t="n"/>
      <c r="QA54" s="364" t="n"/>
      <c r="QB54" s="364" t="n"/>
      <c r="QC54" s="364" t="n"/>
      <c r="QD54" s="364" t="n"/>
      <c r="QE54" s="364" t="n"/>
      <c r="QF54" s="364" t="n"/>
      <c r="QG54" s="364" t="n"/>
      <c r="QH54" s="364" t="n"/>
      <c r="QI54" s="364" t="n"/>
      <c r="QJ54" s="364" t="n"/>
      <c r="QK54" s="364" t="n"/>
      <c r="QL54" s="364" t="n"/>
      <c r="QM54" s="364" t="n"/>
      <c r="QN54" s="364" t="n"/>
      <c r="QO54" s="364" t="n"/>
      <c r="QP54" s="364" t="n"/>
      <c r="QQ54" s="364" t="n"/>
      <c r="QR54" s="364" t="n"/>
      <c r="QS54" s="364" t="n"/>
      <c r="QT54" s="364" t="n"/>
      <c r="QU54" s="364" t="n"/>
      <c r="QV54" s="364" t="n"/>
      <c r="QW54" s="364" t="n"/>
      <c r="QX54" s="364" t="n"/>
      <c r="QY54" s="364" t="n"/>
      <c r="QZ54" s="364" t="n"/>
      <c r="RA54" s="364" t="n"/>
      <c r="RB54" s="364" t="n"/>
      <c r="RC54" s="364" t="n"/>
      <c r="RD54" s="364" t="n"/>
      <c r="RE54" s="364" t="n"/>
      <c r="RF54" s="364" t="n"/>
      <c r="RG54" s="364" t="n"/>
      <c r="RH54" s="364" t="n"/>
      <c r="RI54" s="364" t="n"/>
      <c r="RJ54" s="364" t="n"/>
      <c r="RK54" s="364" t="n"/>
      <c r="RL54" s="364" t="n"/>
      <c r="RM54" s="364" t="n"/>
      <c r="RN54" s="364" t="n"/>
      <c r="RO54" s="364" t="n"/>
      <c r="RP54" s="364" t="n"/>
      <c r="RQ54" s="364" t="n"/>
      <c r="RR54" s="364" t="n"/>
      <c r="RS54" s="364" t="n"/>
      <c r="RT54" s="364" t="n"/>
      <c r="RU54" s="364" t="n"/>
      <c r="RV54" s="364" t="n"/>
      <c r="RW54" s="364" t="n"/>
      <c r="RX54" s="364" t="n"/>
      <c r="RY54" s="364" t="n"/>
      <c r="RZ54" s="364" t="n"/>
      <c r="SA54" s="364" t="n"/>
      <c r="SB54" s="364" t="n"/>
      <c r="SC54" s="364" t="n"/>
      <c r="SD54" s="364" t="n"/>
      <c r="SE54" s="364" t="n"/>
      <c r="SF54" s="364" t="n"/>
      <c r="SG54" s="364" t="n"/>
      <c r="SH54" s="364" t="n"/>
      <c r="SI54" s="364" t="n"/>
      <c r="SJ54" s="364" t="n"/>
      <c r="SK54" s="364" t="n"/>
      <c r="SL54" s="364" t="n"/>
      <c r="SM54" s="364" t="n"/>
      <c r="SN54" s="364" t="n"/>
      <c r="SO54" s="364" t="n"/>
      <c r="SP54" s="364" t="n"/>
      <c r="SQ54" s="364" t="n"/>
      <c r="SR54" s="364" t="n"/>
      <c r="SS54" s="364" t="n"/>
      <c r="ST54" s="364" t="n"/>
      <c r="SU54" s="364" t="n"/>
      <c r="SV54" s="364" t="n"/>
      <c r="SW54" s="364" t="n"/>
      <c r="SX54" s="364" t="n"/>
      <c r="SY54" s="364" t="n"/>
      <c r="SZ54" s="364" t="n"/>
      <c r="TA54" s="364" t="n"/>
      <c r="TB54" s="364" t="n"/>
      <c r="TC54" s="364" t="n"/>
      <c r="TD54" s="364" t="n"/>
      <c r="TE54" s="364" t="n"/>
      <c r="TF54" s="364" t="n"/>
      <c r="TG54" s="364" t="n"/>
      <c r="TH54" s="364" t="n"/>
      <c r="TI54" s="364" t="n"/>
      <c r="TJ54" s="364" t="n"/>
      <c r="TK54" s="364" t="n"/>
      <c r="TL54" s="364" t="n"/>
      <c r="TM54" s="364" t="n"/>
      <c r="TN54" s="364" t="n"/>
      <c r="TO54" s="364" t="n"/>
      <c r="TP54" s="364" t="n"/>
      <c r="TQ54" s="364" t="n"/>
      <c r="TR54" s="364" t="n"/>
      <c r="TS54" s="364" t="n"/>
      <c r="TT54" s="364" t="n"/>
      <c r="TU54" s="364" t="n"/>
      <c r="TV54" s="364" t="n"/>
      <c r="TW54" s="364" t="n"/>
      <c r="TX54" s="364" t="n"/>
      <c r="TY54" s="364" t="n"/>
      <c r="TZ54" s="364" t="n"/>
      <c r="UA54" s="364" t="n"/>
      <c r="UB54" s="364" t="n"/>
      <c r="UC54" s="364" t="n"/>
      <c r="UD54" s="364" t="n"/>
      <c r="UE54" s="364" t="n"/>
      <c r="UF54" s="364" t="n"/>
      <c r="UG54" s="364" t="n"/>
      <c r="UH54" s="364" t="n"/>
      <c r="UI54" s="364" t="n"/>
      <c r="UJ54" s="364" t="n"/>
      <c r="UK54" s="364" t="n"/>
      <c r="UL54" s="364" t="n"/>
      <c r="UM54" s="364" t="n"/>
      <c r="UN54" s="364" t="n"/>
      <c r="UO54" s="364" t="n"/>
      <c r="UP54" s="364" t="n"/>
      <c r="UQ54" s="364" t="n"/>
      <c r="UR54" s="364" t="n"/>
      <c r="US54" s="364" t="n"/>
      <c r="UT54" s="364" t="n"/>
      <c r="UU54" s="364" t="n"/>
      <c r="UV54" s="364" t="n"/>
      <c r="UW54" s="364" t="n"/>
      <c r="UX54" s="364" t="n"/>
      <c r="UY54" s="364" t="n"/>
      <c r="UZ54" s="364" t="n"/>
      <c r="VA54" s="364" t="n"/>
      <c r="VB54" s="364" t="n"/>
      <c r="VC54" s="364" t="n"/>
      <c r="VD54" s="364" t="n"/>
      <c r="VE54" s="364" t="n"/>
      <c r="VF54" s="364" t="n"/>
      <c r="VG54" s="364" t="n"/>
      <c r="VH54" s="364" t="n"/>
      <c r="VI54" s="364" t="n"/>
      <c r="VJ54" s="364" t="n"/>
      <c r="VK54" s="364" t="n"/>
      <c r="VL54" s="364" t="n"/>
      <c r="VM54" s="364" t="n"/>
      <c r="VN54" s="364" t="n"/>
      <c r="VO54" s="364" t="n"/>
      <c r="VP54" s="364" t="n"/>
      <c r="VQ54" s="364" t="n"/>
      <c r="VR54" s="364" t="n"/>
      <c r="VS54" s="364" t="n"/>
      <c r="VT54" s="364" t="n"/>
      <c r="VU54" s="364" t="n"/>
      <c r="VV54" s="364" t="n"/>
      <c r="VW54" s="364" t="n"/>
      <c r="VX54" s="364" t="n"/>
      <c r="VY54" s="364" t="n"/>
      <c r="VZ54" s="364" t="n"/>
      <c r="WA54" s="364" t="n"/>
      <c r="WB54" s="364" t="n"/>
      <c r="WC54" s="364" t="n"/>
      <c r="WD54" s="364" t="n"/>
      <c r="WE54" s="364" t="n"/>
      <c r="WF54" s="364" t="n"/>
      <c r="WG54" s="364" t="n"/>
      <c r="WH54" s="364" t="n"/>
      <c r="WI54" s="364" t="n"/>
      <c r="WJ54" s="364" t="n"/>
      <c r="WK54" s="364" t="n"/>
      <c r="WL54" s="364" t="n"/>
      <c r="WM54" s="364" t="n"/>
      <c r="WN54" s="364" t="n"/>
      <c r="WO54" s="364" t="n"/>
      <c r="WP54" s="364" t="n"/>
      <c r="WQ54" s="364" t="n"/>
      <c r="WR54" s="364" t="n"/>
      <c r="WS54" s="364" t="n"/>
      <c r="WT54" s="364" t="n"/>
      <c r="WU54" s="364" t="n"/>
      <c r="WV54" s="364" t="n"/>
      <c r="WW54" s="364" t="n"/>
      <c r="WX54" s="364" t="n"/>
      <c r="WY54" s="364" t="n"/>
      <c r="WZ54" s="364" t="n"/>
      <c r="XA54" s="364" t="n"/>
      <c r="XB54" s="364" t="n"/>
      <c r="XC54" s="364" t="n"/>
      <c r="XD54" s="364" t="n"/>
      <c r="XE54" s="364" t="n"/>
      <c r="XF54" s="364" t="n"/>
      <c r="XG54" s="364" t="n"/>
      <c r="XH54" s="364" t="n"/>
      <c r="XI54" s="364" t="n"/>
      <c r="XJ54" s="364" t="n"/>
      <c r="XK54" s="364" t="n"/>
      <c r="XL54" s="364" t="n"/>
      <c r="XM54" s="364" t="n"/>
      <c r="XN54" s="364" t="n"/>
      <c r="XO54" s="364" t="n"/>
      <c r="XP54" s="364" t="n"/>
      <c r="XQ54" s="364" t="n"/>
      <c r="XR54" s="364" t="n"/>
      <c r="XS54" s="364" t="n"/>
      <c r="XT54" s="364" t="n"/>
      <c r="XU54" s="364" t="n"/>
      <c r="XV54" s="364" t="n"/>
      <c r="XW54" s="364" t="n"/>
      <c r="XX54" s="364" t="n"/>
      <c r="XY54" s="364" t="n"/>
      <c r="XZ54" s="364" t="n"/>
      <c r="YA54" s="364" t="n"/>
      <c r="YB54" s="364" t="n"/>
      <c r="YC54" s="364" t="n"/>
      <c r="YD54" s="364" t="n"/>
      <c r="YE54" s="364" t="n"/>
      <c r="YF54" s="364" t="n"/>
      <c r="YG54" s="364" t="n"/>
      <c r="YH54" s="364" t="n"/>
      <c r="YI54" s="364" t="n"/>
      <c r="YJ54" s="364" t="n"/>
      <c r="YK54" s="364" t="n"/>
      <c r="YL54" s="364" t="n"/>
      <c r="YM54" s="364" t="n"/>
      <c r="YN54" s="364" t="n"/>
      <c r="YO54" s="364" t="n"/>
      <c r="YP54" s="364" t="n"/>
      <c r="YQ54" s="364" t="n"/>
      <c r="YR54" s="364" t="n"/>
      <c r="YS54" s="364" t="n"/>
      <c r="YT54" s="364" t="n"/>
      <c r="YU54" s="364" t="n"/>
      <c r="YV54" s="364" t="n"/>
      <c r="YW54" s="364" t="n"/>
      <c r="YX54" s="364" t="n"/>
      <c r="YY54" s="364" t="n"/>
      <c r="YZ54" s="364" t="n"/>
      <c r="ZA54" s="364" t="n"/>
      <c r="ZB54" s="364" t="n"/>
      <c r="ZC54" s="364" t="n"/>
      <c r="ZD54" s="364" t="n"/>
      <c r="ZE54" s="364" t="n"/>
      <c r="ZF54" s="364" t="n"/>
      <c r="ZG54" s="364" t="n"/>
      <c r="ZH54" s="364" t="n"/>
      <c r="ZI54" s="364" t="n"/>
      <c r="ZJ54" s="364" t="n"/>
      <c r="ZK54" s="364" t="n"/>
      <c r="ZL54" s="364" t="n"/>
      <c r="ZM54" s="364" t="n"/>
      <c r="ZN54" s="364" t="n"/>
      <c r="ZO54" s="364" t="n"/>
      <c r="ZP54" s="364" t="n"/>
      <c r="ZQ54" s="364" t="n"/>
      <c r="ZR54" s="364" t="n"/>
      <c r="ZS54" s="364" t="n"/>
      <c r="ZT54" s="364" t="n"/>
      <c r="ZU54" s="364" t="n"/>
      <c r="ZV54" s="364" t="n"/>
      <c r="ZW54" s="364" t="n"/>
      <c r="ZX54" s="364" t="n"/>
      <c r="ZY54" s="364" t="n"/>
      <c r="ZZ54" s="364" t="n"/>
      <c r="AAA54" s="364" t="n"/>
      <c r="AAB54" s="364" t="n"/>
      <c r="AAC54" s="364" t="n"/>
      <c r="AAD54" s="364" t="n"/>
      <c r="AAE54" s="364" t="n"/>
      <c r="AAF54" s="364" t="n"/>
      <c r="AAG54" s="364" t="n"/>
      <c r="AAH54" s="364" t="n"/>
      <c r="AAI54" s="364" t="n"/>
      <c r="AAJ54" s="364" t="n"/>
      <c r="AAK54" s="364" t="n"/>
      <c r="AAL54" s="364" t="n"/>
      <c r="AAM54" s="364" t="n"/>
      <c r="AAN54" s="364" t="n"/>
      <c r="AAO54" s="364" t="n"/>
      <c r="AAP54" s="364" t="n"/>
      <c r="AAQ54" s="364" t="n"/>
      <c r="AAR54" s="364" t="n"/>
      <c r="AAS54" s="364" t="n"/>
      <c r="AAT54" s="364" t="n"/>
      <c r="AAU54" s="364" t="n"/>
      <c r="AAV54" s="364" t="n"/>
      <c r="AAW54" s="364" t="n"/>
      <c r="AAX54" s="364" t="n"/>
      <c r="AAY54" s="364" t="n"/>
      <c r="AAZ54" s="364" t="n"/>
      <c r="ABA54" s="364" t="n"/>
      <c r="ABB54" s="364" t="n"/>
      <c r="ABC54" s="364" t="n"/>
      <c r="ABD54" s="364" t="n"/>
      <c r="ABE54" s="364" t="n"/>
      <c r="ABF54" s="364" t="n"/>
      <c r="ABG54" s="364" t="n"/>
      <c r="ABH54" s="364" t="n"/>
      <c r="ABI54" s="364" t="n"/>
      <c r="ABJ54" s="364" t="n"/>
      <c r="ABK54" s="364" t="n"/>
      <c r="ABL54" s="364" t="n"/>
      <c r="ABM54" s="364" t="n"/>
      <c r="ABN54" s="364" t="n"/>
      <c r="ABO54" s="364" t="n"/>
      <c r="ABP54" s="364" t="n"/>
      <c r="ABQ54" s="364" t="n"/>
      <c r="ABR54" s="364" t="n"/>
      <c r="ABS54" s="364" t="n"/>
      <c r="ABT54" s="364" t="n"/>
      <c r="ABU54" s="364" t="n"/>
      <c r="ABV54" s="364" t="n"/>
      <c r="ABW54" s="364" t="n"/>
      <c r="ABX54" s="364" t="n"/>
      <c r="ABY54" s="364" t="n"/>
      <c r="ABZ54" s="364" t="n"/>
      <c r="ACA54" s="364" t="n"/>
      <c r="ACB54" s="364" t="n"/>
      <c r="ACC54" s="364" t="n"/>
      <c r="ACD54" s="364" t="n"/>
      <c r="ACE54" s="364" t="n"/>
      <c r="ACF54" s="364" t="n"/>
      <c r="ACG54" s="364" t="n"/>
      <c r="ACH54" s="364" t="n"/>
      <c r="ACI54" s="364" t="n"/>
      <c r="ACJ54" s="364" t="n"/>
      <c r="ACK54" s="364" t="n"/>
      <c r="ACL54" s="364" t="n"/>
      <c r="ACM54" s="364" t="n"/>
      <c r="ACN54" s="364" t="n"/>
      <c r="ACO54" s="364" t="n"/>
      <c r="ACP54" s="364" t="n"/>
      <c r="ACQ54" s="364" t="n"/>
      <c r="ACR54" s="364" t="n"/>
      <c r="ACS54" s="364" t="n"/>
      <c r="ACT54" s="364" t="n"/>
      <c r="ACU54" s="364" t="n"/>
      <c r="ACV54" s="364" t="n"/>
      <c r="ACW54" s="364" t="n"/>
      <c r="ACX54" s="364" t="n"/>
      <c r="ACY54" s="364" t="n"/>
      <c r="ACZ54" s="364" t="n"/>
      <c r="ADA54" s="364" t="n"/>
      <c r="ADB54" s="364" t="n"/>
      <c r="ADC54" s="364" t="n"/>
      <c r="ADD54" s="364" t="n"/>
      <c r="ADE54" s="364" t="n"/>
      <c r="ADF54" s="364" t="n"/>
      <c r="ADG54" s="364" t="n"/>
      <c r="ADH54" s="364" t="n"/>
      <c r="ADI54" s="364" t="n"/>
      <c r="ADJ54" s="364" t="n"/>
      <c r="ADK54" s="364" t="n"/>
      <c r="ADL54" s="364" t="n"/>
      <c r="ADM54" s="364" t="n"/>
      <c r="ADN54" s="364" t="n"/>
      <c r="ADO54" s="364" t="n"/>
      <c r="ADP54" s="364" t="n"/>
      <c r="ADQ54" s="364" t="n"/>
      <c r="ADR54" s="364" t="n"/>
      <c r="ADS54" s="364" t="n"/>
      <c r="ADT54" s="364" t="n"/>
      <c r="ADU54" s="364" t="n"/>
      <c r="ADV54" s="364" t="n"/>
      <c r="ADW54" s="364" t="n"/>
      <c r="ADX54" s="364" t="n"/>
      <c r="ADY54" s="364" t="n"/>
      <c r="ADZ54" s="364" t="n"/>
      <c r="AEA54" s="364" t="n"/>
      <c r="AEB54" s="364" t="n"/>
      <c r="AEC54" s="364" t="n"/>
      <c r="AED54" s="364" t="n"/>
      <c r="AEE54" s="364" t="n"/>
      <c r="AEF54" s="364" t="n"/>
      <c r="AEG54" s="364" t="n"/>
      <c r="AEH54" s="364" t="n"/>
      <c r="AEI54" s="364" t="n"/>
      <c r="AEJ54" s="364" t="n"/>
      <c r="AEK54" s="364" t="n"/>
      <c r="AEL54" s="364" t="n"/>
      <c r="AEM54" s="364" t="n"/>
      <c r="AEN54" s="364" t="n"/>
      <c r="AEO54" s="364" t="n"/>
      <c r="AEP54" s="364" t="n"/>
      <c r="AEQ54" s="364" t="n"/>
      <c r="AER54" s="364" t="n"/>
      <c r="AES54" s="364" t="n"/>
      <c r="AET54" s="364" t="n"/>
      <c r="AEU54" s="364" t="n"/>
      <c r="AEV54" s="364" t="n"/>
      <c r="AEW54" s="364" t="n"/>
      <c r="AEX54" s="364" t="n"/>
      <c r="AEY54" s="364" t="n"/>
      <c r="AEZ54" s="364" t="n"/>
      <c r="AFA54" s="364" t="n"/>
      <c r="AFB54" s="364" t="n"/>
      <c r="AFC54" s="364" t="n"/>
      <c r="AFD54" s="364" t="n"/>
      <c r="AFE54" s="364" t="n"/>
      <c r="AFF54" s="364" t="n"/>
      <c r="AFG54" s="364" t="n"/>
      <c r="AFH54" s="364" t="n"/>
      <c r="AFI54" s="364" t="n"/>
      <c r="AFJ54" s="364" t="n"/>
      <c r="AFK54" s="364" t="n"/>
      <c r="AFL54" s="364" t="n"/>
      <c r="AFM54" s="364" t="n"/>
      <c r="AFN54" s="364" t="n"/>
      <c r="AFO54" s="364" t="n"/>
      <c r="AFP54" s="364" t="n"/>
      <c r="AFQ54" s="364" t="n"/>
      <c r="AFR54" s="364" t="n"/>
      <c r="AFS54" s="364" t="n"/>
      <c r="AFT54" s="364" t="n"/>
      <c r="AFU54" s="364" t="n"/>
      <c r="AFV54" s="364" t="n"/>
      <c r="AFW54" s="364" t="n"/>
      <c r="AFX54" s="364" t="n"/>
      <c r="AFY54" s="364" t="n"/>
      <c r="AFZ54" s="364" t="n"/>
      <c r="AGA54" s="364" t="n"/>
      <c r="AGB54" s="364" t="n"/>
      <c r="AGC54" s="364" t="n"/>
      <c r="AGD54" s="364" t="n"/>
      <c r="AGE54" s="364" t="n"/>
      <c r="AGF54" s="364" t="n"/>
      <c r="AGG54" s="364" t="n"/>
      <c r="AGH54" s="364" t="n"/>
      <c r="AGI54" s="364" t="n"/>
      <c r="AGJ54" s="364" t="n"/>
      <c r="AGK54" s="364" t="n"/>
      <c r="AGL54" s="364" t="n"/>
      <c r="AGM54" s="364" t="n"/>
      <c r="AGN54" s="364" t="n"/>
      <c r="AGO54" s="364" t="n"/>
      <c r="AGP54" s="364" t="n"/>
      <c r="AGQ54" s="364" t="n"/>
      <c r="AGR54" s="364" t="n"/>
      <c r="AGS54" s="364" t="n"/>
      <c r="AGT54" s="364" t="n"/>
      <c r="AGU54" s="364" t="n"/>
      <c r="AGV54" s="364" t="n"/>
      <c r="AGW54" s="364" t="n"/>
      <c r="AGX54" s="364" t="n"/>
      <c r="AGY54" s="364" t="n"/>
      <c r="AGZ54" s="364" t="n"/>
      <c r="AHA54" s="364" t="n"/>
      <c r="AHB54" s="364" t="n"/>
      <c r="AHC54" s="364" t="n"/>
      <c r="AHD54" s="364" t="n"/>
      <c r="AHE54" s="364" t="n"/>
      <c r="AHF54" s="364" t="n"/>
      <c r="AHG54" s="364" t="n"/>
      <c r="AHH54" s="364" t="n"/>
      <c r="AHI54" s="364" t="n"/>
      <c r="AHJ54" s="364" t="n"/>
      <c r="AHK54" s="364" t="n"/>
      <c r="AHL54" s="364" t="n"/>
      <c r="AHM54" s="364" t="n"/>
      <c r="AHN54" s="364" t="n"/>
      <c r="AHO54" s="364" t="n"/>
      <c r="AHP54" s="364" t="n"/>
      <c r="AHQ54" s="364" t="n"/>
      <c r="AHR54" s="364" t="n"/>
      <c r="AHS54" s="364" t="n"/>
      <c r="AHT54" s="364" t="n"/>
      <c r="AHU54" s="364" t="n"/>
      <c r="AHV54" s="364" t="n"/>
      <c r="AHW54" s="364" t="n"/>
      <c r="AHX54" s="364" t="n"/>
      <c r="AHY54" s="364" t="n"/>
      <c r="AHZ54" s="364" t="n"/>
      <c r="AIA54" s="364" t="n"/>
      <c r="AIB54" s="364" t="n"/>
      <c r="AIC54" s="364" t="n"/>
      <c r="AID54" s="364" t="n"/>
      <c r="AIE54" s="364" t="n"/>
      <c r="AIF54" s="364" t="n"/>
      <c r="AIG54" s="364" t="n"/>
      <c r="AIH54" s="364" t="n"/>
      <c r="AII54" s="364" t="n"/>
      <c r="AIJ54" s="364" t="n"/>
      <c r="AIK54" s="364" t="n"/>
      <c r="AIL54" s="364" t="n"/>
      <c r="AIM54" s="364" t="n"/>
      <c r="AIN54" s="364" t="n"/>
      <c r="AIO54" s="364" t="n"/>
      <c r="AIP54" s="364" t="n"/>
      <c r="AIQ54" s="364" t="n"/>
      <c r="AIR54" s="364" t="n"/>
      <c r="AIS54" s="364" t="n"/>
      <c r="AIT54" s="364" t="n"/>
      <c r="AIU54" s="364" t="n"/>
      <c r="AIV54" s="364" t="n"/>
      <c r="AIW54" s="364" t="n"/>
      <c r="AIX54" s="364" t="n"/>
      <c r="AIY54" s="364" t="n"/>
      <c r="AIZ54" s="364" t="n"/>
      <c r="AJA54" s="364" t="n"/>
      <c r="AJB54" s="364" t="n"/>
      <c r="AJC54" s="364" t="n"/>
      <c r="AJD54" s="364" t="n"/>
      <c r="AJE54" s="364" t="n"/>
      <c r="AJF54" s="364" t="n"/>
      <c r="AJG54" s="364" t="n"/>
      <c r="AJH54" s="364" t="n"/>
      <c r="AJI54" s="364" t="n"/>
      <c r="AJJ54" s="364" t="n"/>
      <c r="AJK54" s="364" t="n"/>
      <c r="AJL54" s="364" t="n"/>
      <c r="AJM54" s="364" t="n"/>
      <c r="AJN54" s="364" t="n"/>
      <c r="AJO54" s="364" t="n"/>
      <c r="AJP54" s="364" t="n"/>
      <c r="AJQ54" s="364" t="n"/>
      <c r="AJR54" s="364" t="n"/>
      <c r="AJS54" s="364" t="n"/>
      <c r="AJT54" s="364" t="n"/>
      <c r="AJU54" s="364" t="n"/>
      <c r="AJV54" s="364" t="n"/>
      <c r="AJW54" s="364" t="n"/>
      <c r="AJX54" s="364" t="n"/>
      <c r="AJY54" s="364" t="n"/>
      <c r="AJZ54" s="364" t="n"/>
      <c r="AKA54" s="364" t="n"/>
      <c r="AKB54" s="364" t="n"/>
      <c r="AKC54" s="364" t="n"/>
      <c r="AKD54" s="364" t="n"/>
      <c r="AKE54" s="364" t="n"/>
      <c r="AKF54" s="364" t="n"/>
      <c r="AKG54" s="364" t="n"/>
      <c r="AKH54" s="364" t="n"/>
      <c r="AKI54" s="364" t="n"/>
      <c r="AKJ54" s="364" t="n"/>
      <c r="AKK54" s="364" t="n"/>
      <c r="AKL54" s="364" t="n"/>
      <c r="AKM54" s="364" t="n"/>
      <c r="AKN54" s="364" t="n"/>
      <c r="AKO54" s="364" t="n"/>
      <c r="AKP54" s="364" t="n"/>
      <c r="AKQ54" s="364" t="n"/>
      <c r="AKR54" s="364" t="n"/>
      <c r="AKS54" s="364" t="n"/>
      <c r="AKT54" s="364" t="n"/>
      <c r="AKU54" s="364" t="n"/>
      <c r="AKV54" s="364" t="n"/>
      <c r="AKW54" s="364" t="n"/>
      <c r="AKX54" s="364" t="n"/>
      <c r="AKY54" s="364" t="n"/>
      <c r="AKZ54" s="364" t="n"/>
      <c r="ALA54" s="364" t="n"/>
      <c r="ALB54" s="364" t="n"/>
      <c r="ALC54" s="364" t="n"/>
      <c r="ALD54" s="364" t="n"/>
      <c r="ALE54" s="364" t="n"/>
      <c r="ALF54" s="364" t="n"/>
      <c r="ALG54" s="364" t="n"/>
      <c r="ALH54" s="364" t="n"/>
      <c r="ALI54" s="364" t="n"/>
      <c r="ALJ54" s="364" t="n"/>
      <c r="ALK54" s="364" t="n"/>
      <c r="ALL54" s="364" t="n"/>
      <c r="ALM54" s="364" t="n"/>
      <c r="ALN54" s="364" t="n"/>
      <c r="ALO54" s="364" t="n"/>
      <c r="ALP54" s="364" t="n"/>
      <c r="ALQ54" s="364" t="n"/>
      <c r="ALR54" s="364" t="n"/>
      <c r="ALS54" s="364" t="n"/>
      <c r="ALT54" s="364" t="n"/>
      <c r="ALU54" s="364" t="n"/>
      <c r="ALV54" s="364" t="n"/>
      <c r="ALW54" s="364" t="n"/>
      <c r="ALX54" s="364" t="n"/>
      <c r="ALY54" s="364" t="n"/>
      <c r="ALZ54" s="364" t="n"/>
      <c r="AMA54" s="364" t="n"/>
      <c r="AMB54" s="364" t="n"/>
      <c r="AMC54" s="364" t="n"/>
      <c r="AMD54" s="364" t="n"/>
      <c r="AME54" s="364" t="n"/>
      <c r="AMF54" s="364" t="n"/>
      <c r="AMG54" s="364" t="n"/>
      <c r="AMH54" s="364" t="n"/>
      <c r="AMI54" s="364" t="n"/>
      <c r="AMJ54" s="364" t="n"/>
      <c r="AMK54" s="364" t="n"/>
      <c r="AML54" s="364" t="n"/>
      <c r="AMM54" s="364" t="n"/>
      <c r="AMN54" s="364" t="n"/>
      <c r="AMO54" s="364" t="n"/>
      <c r="AMP54" s="364" t="n"/>
      <c r="AMQ54" s="364" t="n"/>
      <c r="AMR54" s="364" t="n"/>
      <c r="AMS54" s="364" t="n"/>
      <c r="AMT54" s="364" t="n"/>
      <c r="AMU54" s="364" t="n"/>
      <c r="AMV54" s="364" t="n"/>
      <c r="AMW54" s="364" t="n"/>
      <c r="AMX54" s="364" t="n"/>
      <c r="AMY54" s="364" t="n"/>
      <c r="AMZ54" s="364" t="n"/>
      <c r="ANA54" s="364" t="n"/>
      <c r="ANB54" s="364" t="n"/>
      <c r="ANC54" s="364" t="n"/>
      <c r="AND54" s="364" t="n"/>
      <c r="ANE54" s="364" t="n"/>
      <c r="ANF54" s="364" t="n"/>
      <c r="ANG54" s="364" t="n"/>
      <c r="ANH54" s="364" t="n"/>
      <c r="ANI54" s="364" t="n"/>
      <c r="ANJ54" s="364" t="n"/>
      <c r="ANK54" s="364" t="n"/>
      <c r="ANL54" s="364" t="n"/>
      <c r="ANM54" s="364" t="n"/>
      <c r="ANN54" s="364" t="n"/>
      <c r="ANO54" s="364" t="n"/>
      <c r="ANP54" s="364" t="n"/>
      <c r="ANQ54" s="364" t="n"/>
      <c r="ANR54" s="364" t="n"/>
      <c r="ANS54" s="364" t="n"/>
      <c r="ANT54" s="364" t="n"/>
      <c r="ANU54" s="364" t="n"/>
      <c r="ANV54" s="364" t="n"/>
      <c r="ANW54" s="364" t="n"/>
      <c r="ANX54" s="364" t="n"/>
      <c r="ANY54" s="364" t="n"/>
      <c r="ANZ54" s="364" t="n"/>
      <c r="AOA54" s="364" t="n"/>
      <c r="AOB54" s="364" t="n"/>
      <c r="AOC54" s="364" t="n"/>
      <c r="AOD54" s="364" t="n"/>
      <c r="AOE54" s="364" t="n"/>
      <c r="AOF54" s="364" t="n"/>
      <c r="AOG54" s="364" t="n"/>
      <c r="AOH54" s="364" t="n"/>
      <c r="AOI54" s="364" t="n"/>
      <c r="AOJ54" s="364" t="n"/>
      <c r="AOK54" s="364" t="n"/>
      <c r="AOL54" s="364" t="n"/>
      <c r="AOM54" s="364" t="n"/>
      <c r="AON54" s="364" t="n"/>
      <c r="AOO54" s="364" t="n"/>
      <c r="AOP54" s="364" t="n"/>
      <c r="AOQ54" s="364" t="n"/>
      <c r="AOR54" s="364" t="n"/>
      <c r="AOS54" s="364" t="n"/>
      <c r="AOT54" s="364" t="n"/>
      <c r="AOU54" s="364" t="n"/>
      <c r="AOV54" s="364" t="n"/>
      <c r="AOW54" s="364" t="n"/>
      <c r="AOX54" s="364" t="n"/>
      <c r="AOY54" s="364" t="n"/>
      <c r="AOZ54" s="364" t="n"/>
      <c r="APA54" s="364" t="n"/>
      <c r="APB54" s="364" t="n"/>
      <c r="APC54" s="364" t="n"/>
      <c r="APD54" s="364" t="n"/>
      <c r="APE54" s="364" t="n"/>
      <c r="APF54" s="364" t="n"/>
      <c r="APG54" s="364" t="n"/>
      <c r="APH54" s="364" t="n"/>
      <c r="API54" s="364" t="n"/>
      <c r="APJ54" s="364" t="n"/>
      <c r="APK54" s="364" t="n"/>
      <c r="APL54" s="364" t="n"/>
      <c r="APM54" s="364" t="n"/>
      <c r="APN54" s="364" t="n"/>
      <c r="APO54" s="364" t="n"/>
      <c r="APP54" s="364" t="n"/>
      <c r="APQ54" s="364" t="n"/>
      <c r="APR54" s="364" t="n"/>
      <c r="APS54" s="364" t="n"/>
      <c r="APT54" s="364" t="n"/>
      <c r="APU54" s="364" t="n"/>
      <c r="APV54" s="364" t="n"/>
      <c r="APW54" s="364" t="n"/>
      <c r="APX54" s="364" t="n"/>
      <c r="APY54" s="364" t="n"/>
      <c r="APZ54" s="364" t="n"/>
      <c r="AQA54" s="364" t="n"/>
      <c r="AQB54" s="364" t="n"/>
      <c r="AQC54" s="364" t="n"/>
      <c r="AQD54" s="364" t="n"/>
      <c r="AQE54" s="364" t="n"/>
      <c r="AQF54" s="364" t="n"/>
      <c r="AQG54" s="364" t="n"/>
      <c r="AQH54" s="364" t="n"/>
      <c r="AQI54" s="364" t="n"/>
      <c r="AQJ54" s="364" t="n"/>
      <c r="AQK54" s="364" t="n"/>
      <c r="AQL54" s="364" t="n"/>
      <c r="AQM54" s="364" t="n"/>
      <c r="AQN54" s="364" t="n"/>
      <c r="AQO54" s="364" t="n"/>
      <c r="AQP54" s="364" t="n"/>
      <c r="AQQ54" s="364" t="n"/>
      <c r="AQR54" s="364" t="n"/>
      <c r="AQS54" s="364" t="n"/>
      <c r="AQT54" s="364" t="n"/>
      <c r="AQU54" s="364" t="n"/>
      <c r="AQV54" s="364" t="n"/>
      <c r="AQW54" s="364" t="n"/>
      <c r="AQX54" s="364" t="n"/>
      <c r="AQY54" s="364" t="n"/>
      <c r="AQZ54" s="364" t="n"/>
      <c r="ARA54" s="364" t="n"/>
      <c r="ARB54" s="364" t="n"/>
      <c r="ARC54" s="364" t="n"/>
      <c r="ARD54" s="364" t="n"/>
      <c r="ARE54" s="364" t="n"/>
      <c r="ARF54" s="364" t="n"/>
      <c r="ARG54" s="364" t="n"/>
      <c r="ARH54" s="364" t="n"/>
      <c r="ARI54" s="364" t="n"/>
      <c r="ARJ54" s="364" t="n"/>
      <c r="ARK54" s="364" t="n"/>
      <c r="ARL54" s="364" t="n"/>
      <c r="ARM54" s="364" t="n"/>
      <c r="ARN54" s="364" t="n"/>
      <c r="ARO54" s="364" t="n"/>
    </row>
    <row r="55" outlineLevel="1">
      <c r="A55" s="220" t="inlineStr">
        <is>
          <t>34.07</t>
        </is>
      </c>
      <c r="B55" s="233" t="inlineStr">
        <is>
          <t>Calibração de instrumentos</t>
        </is>
      </c>
      <c r="C55" s="86" t="inlineStr">
        <is>
          <t>Analítica</t>
        </is>
      </c>
      <c r="D55" s="86" t="inlineStr">
        <is>
          <t>Saída</t>
        </is>
      </c>
      <c r="E55" s="86">
        <f>VLOOKUP($A55,PL.C!$B:$F,5,0)</f>
        <v/>
      </c>
      <c r="F55" s="86" t="inlineStr">
        <is>
          <t>sim</t>
        </is>
      </c>
      <c r="G55" s="86" t="inlineStr">
        <is>
          <t>Budget</t>
        </is>
      </c>
      <c r="I55" s="511" t="n">
        <v>0</v>
      </c>
      <c r="J55" s="511" t="n">
        <v>0</v>
      </c>
      <c r="K55" s="511" t="n">
        <v>0</v>
      </c>
      <c r="L55" s="511" t="n">
        <v>0</v>
      </c>
      <c r="M55" s="511" t="n">
        <v>0</v>
      </c>
      <c r="N55" s="511" t="n">
        <v>0</v>
      </c>
      <c r="O55" s="511" t="n">
        <v>0</v>
      </c>
      <c r="P55" s="511" t="n">
        <v>0</v>
      </c>
      <c r="Q55" s="511" t="n">
        <v>0</v>
      </c>
      <c r="R55" s="511" t="n">
        <v>0</v>
      </c>
      <c r="S55" s="511" t="n">
        <v>0</v>
      </c>
      <c r="T55" s="512" t="n">
        <v>0</v>
      </c>
      <c r="V55" s="511" t="n">
        <v>0</v>
      </c>
      <c r="W55" s="511" t="n">
        <v>0</v>
      </c>
      <c r="X55" s="511" t="n">
        <v>0</v>
      </c>
      <c r="Y55" s="511" t="n">
        <v>0</v>
      </c>
      <c r="Z55" s="511" t="n">
        <v>0</v>
      </c>
      <c r="AA55" s="511" t="n">
        <v>0</v>
      </c>
      <c r="AB55" s="511" t="n">
        <v>0</v>
      </c>
      <c r="AC55" s="511" t="n">
        <v>0</v>
      </c>
      <c r="AD55" s="511" t="n">
        <v>0</v>
      </c>
      <c r="AE55" s="511" t="n">
        <v>0</v>
      </c>
      <c r="AF55" s="511" t="n">
        <v>0</v>
      </c>
      <c r="AG55" s="512" t="n">
        <v>0</v>
      </c>
      <c r="AI55" s="511" t="n">
        <v>0</v>
      </c>
      <c r="AJ55" s="511" t="n">
        <v>0</v>
      </c>
      <c r="AK55" s="511" t="n">
        <v>0</v>
      </c>
      <c r="AL55" s="511" t="n">
        <v>0</v>
      </c>
      <c r="AM55" s="511" t="n">
        <v>0</v>
      </c>
      <c r="AN55" s="511" t="n">
        <v>0</v>
      </c>
      <c r="AO55" s="511" t="n">
        <v>0</v>
      </c>
      <c r="AP55" s="511" t="n">
        <v>0</v>
      </c>
      <c r="AQ55" s="511" t="n">
        <v>0</v>
      </c>
      <c r="AR55" s="511" t="n">
        <v>0</v>
      </c>
      <c r="AS55" s="511" t="n">
        <v>0</v>
      </c>
      <c r="AT55" s="511" t="n">
        <v>0</v>
      </c>
      <c r="AV55" s="513" t="n">
        <v>0</v>
      </c>
      <c r="AW55" s="513" t="n">
        <v>0</v>
      </c>
      <c r="AX55" s="513" t="n">
        <v>0</v>
      </c>
      <c r="AY55" s="513" t="n">
        <v>0</v>
      </c>
      <c r="AZ55" s="513" t="n">
        <v>0</v>
      </c>
      <c r="BA55" s="513" t="n">
        <v>0</v>
      </c>
      <c r="BB55" s="513" t="n">
        <v>0</v>
      </c>
      <c r="BC55" s="513" t="n">
        <v>0</v>
      </c>
      <c r="BD55" s="513" t="n">
        <v>0</v>
      </c>
      <c r="BE55" s="513" t="n">
        <v>0</v>
      </c>
      <c r="BF55" s="513" t="n">
        <v>0</v>
      </c>
      <c r="BG55" s="513" t="n">
        <v>0</v>
      </c>
      <c r="BI55" s="298" t="n">
        <v>1.05</v>
      </c>
      <c r="BJ55" s="514" t="n">
        <v>0</v>
      </c>
      <c r="BK55" s="514" t="n">
        <v>0</v>
      </c>
      <c r="BL55" s="514" t="n">
        <v>-685.65</v>
      </c>
      <c r="BM55" s="514" t="n">
        <v>0</v>
      </c>
      <c r="BN55" s="514" t="n">
        <v>0</v>
      </c>
      <c r="BO55" s="514" t="n">
        <v>0</v>
      </c>
      <c r="BP55" s="514" t="n">
        <v>0</v>
      </c>
      <c r="BQ55" s="514" t="n">
        <v>0</v>
      </c>
      <c r="BR55" s="514" t="n">
        <v>0</v>
      </c>
      <c r="BS55" s="514" t="n">
        <v>0</v>
      </c>
      <c r="BT55" s="514" t="n">
        <v>0</v>
      </c>
      <c r="BU55" s="514" t="n">
        <v>0</v>
      </c>
      <c r="BW55" s="515">
        <f>_xlfn.SINGLE(_xlfn.XLOOKUP($A55,$A$203:$A$399,BJ$203:BJ$399,"Não Existe"))*$BI55</f>
        <v/>
      </c>
      <c r="BX55" s="515">
        <f>_xlfn.SINGLE(_xlfn.XLOOKUP($A55,$A$203:$A$399,BK$203:BK$399,"Não Existe"))*$BI55</f>
        <v/>
      </c>
      <c r="BY55" s="515">
        <f>_xlfn.SINGLE(_xlfn.XLOOKUP($A55,$A$203:$A$399,BL$203:BL$399,"Não Existe"))*$BI55</f>
        <v/>
      </c>
      <c r="BZ55" s="515">
        <f>_xlfn.SINGLE(_xlfn.XLOOKUP($A55,$A$203:$A$399,BM$203:BM$399,"Não Existe"))*$BI55</f>
        <v/>
      </c>
      <c r="CA55" s="515">
        <f>_xlfn.SINGLE(_xlfn.XLOOKUP($A55,$A$203:$A$399,BN$203:BN$399,"Não Existe"))*$BI55</f>
        <v/>
      </c>
      <c r="CB55" s="515">
        <f>_xlfn.SINGLE(_xlfn.XLOOKUP($A55,$A$203:$A$399,BO$203:BO$399,"Não Existe"))*$BI55</f>
        <v/>
      </c>
      <c r="CC55" s="515">
        <f>_xlfn.SINGLE(_xlfn.XLOOKUP($A55,$A$203:$A$399,BP$203:BP$399,"Não Existe"))*$BI55</f>
        <v/>
      </c>
      <c r="CD55" s="515">
        <f>_xlfn.SINGLE(_xlfn.XLOOKUP($A55,$A$203:$A$399,BQ$203:BQ$399,"Não Existe"))*$BI55</f>
        <v/>
      </c>
      <c r="CE55" s="515">
        <f>_xlfn.SINGLE(_xlfn.XLOOKUP($A55,$A$203:$A$399,BR$203:BR$399,"Não Existe"))*$BI55</f>
        <v/>
      </c>
      <c r="CF55" s="515">
        <f>_xlfn.SINGLE(_xlfn.XLOOKUP($A55,$A$203:$A$399,BS$203:BS$399,"Não Existe"))*$BI55</f>
        <v/>
      </c>
      <c r="CG55" s="515">
        <f>_xlfn.SINGLE(_xlfn.XLOOKUP($A55,$A$203:$A$399,BT$203:BT$399,"Não Existe"))*$BI55</f>
        <v/>
      </c>
      <c r="CH55" s="515">
        <f>_xlfn.SINGLE(_xlfn.XLOOKUP($A55,$A$203:$A$399,BU$203:BU$399,"Não Existe"))*$BI55</f>
        <v/>
      </c>
    </row>
    <row r="56" outlineLevel="1" customFormat="1" s="213">
      <c r="A56" s="257" t="inlineStr">
        <is>
          <t>35.02</t>
        </is>
      </c>
      <c r="B56" s="212" t="inlineStr">
        <is>
          <t>Comissão de vendedores direto</t>
        </is>
      </c>
      <c r="C56" s="213" t="inlineStr">
        <is>
          <t>Analítica</t>
        </is>
      </c>
      <c r="D56" s="213" t="inlineStr">
        <is>
          <t>Saída</t>
        </is>
      </c>
      <c r="E56" s="213">
        <f>VLOOKUP($A56,PL.C!$B:$F,5,0)</f>
        <v/>
      </c>
      <c r="F56" s="213" t="inlineStr">
        <is>
          <t>sim</t>
        </is>
      </c>
      <c r="G56" s="213" t="inlineStr">
        <is>
          <t>Budget</t>
        </is>
      </c>
      <c r="I56" s="506" t="n">
        <v>0</v>
      </c>
      <c r="J56" s="506" t="n">
        <v>0</v>
      </c>
      <c r="K56" s="506" t="n">
        <v>0</v>
      </c>
      <c r="L56" s="506" t="n">
        <v>0</v>
      </c>
      <c r="M56" s="506" t="n">
        <v>-6850</v>
      </c>
      <c r="N56" s="506" t="n">
        <v>0</v>
      </c>
      <c r="O56" s="506" t="n">
        <v>-4570</v>
      </c>
      <c r="P56" s="506" t="n">
        <v>-5660</v>
      </c>
      <c r="Q56" s="506" t="n">
        <v>0</v>
      </c>
      <c r="R56" s="506" t="n">
        <v>-8220</v>
      </c>
      <c r="S56" s="506" t="n">
        <v>-2600</v>
      </c>
      <c r="T56" s="507" t="n">
        <v>0</v>
      </c>
      <c r="U56" s="86" t="n"/>
      <c r="V56" s="506" t="n">
        <v>-2575</v>
      </c>
      <c r="W56" s="506" t="n">
        <v>0</v>
      </c>
      <c r="X56" s="506" t="n">
        <v>-4160</v>
      </c>
      <c r="Y56" s="506" t="n">
        <v>-5440</v>
      </c>
      <c r="Z56" s="506" t="n">
        <v>0</v>
      </c>
      <c r="AA56" s="506" t="n">
        <v>0</v>
      </c>
      <c r="AB56" s="506" t="n">
        <v>0</v>
      </c>
      <c r="AC56" s="506" t="n">
        <v>0</v>
      </c>
      <c r="AD56" s="506" t="n">
        <v>0</v>
      </c>
      <c r="AE56" s="506" t="n">
        <v>0</v>
      </c>
      <c r="AF56" s="506" t="n">
        <v>-840</v>
      </c>
      <c r="AG56" s="507" t="n">
        <v>-1912</v>
      </c>
      <c r="AH56" s="364" t="n"/>
      <c r="AI56" s="506" t="n">
        <v>0</v>
      </c>
      <c r="AJ56" s="506" t="n">
        <v>0</v>
      </c>
      <c r="AK56" s="506" t="n">
        <v>0</v>
      </c>
      <c r="AL56" s="506" t="n">
        <v>0</v>
      </c>
      <c r="AM56" s="506" t="n">
        <v>0</v>
      </c>
      <c r="AN56" s="506" t="n">
        <v>0</v>
      </c>
      <c r="AO56" s="506" t="n">
        <v>0</v>
      </c>
      <c r="AP56" s="506" t="n">
        <v>0</v>
      </c>
      <c r="AQ56" s="506" t="n">
        <v>0</v>
      </c>
      <c r="AR56" s="506" t="n">
        <v>0</v>
      </c>
      <c r="AS56" s="506" t="n">
        <v>0</v>
      </c>
      <c r="AT56" s="506" t="n">
        <v>0</v>
      </c>
      <c r="AU56" s="364" t="n"/>
      <c r="AV56" s="508" t="n">
        <v>0</v>
      </c>
      <c r="AW56" s="508" t="n">
        <v>0</v>
      </c>
      <c r="AX56" s="508" t="n">
        <v>0</v>
      </c>
      <c r="AY56" s="508" t="n">
        <v>0</v>
      </c>
      <c r="AZ56" s="508" t="n">
        <v>0</v>
      </c>
      <c r="BA56" s="508" t="n">
        <v>0</v>
      </c>
      <c r="BB56" s="508" t="n">
        <v>0</v>
      </c>
      <c r="BC56" s="508" t="n">
        <v>0</v>
      </c>
      <c r="BD56" s="508" t="n">
        <v>0</v>
      </c>
      <c r="BE56" s="508" t="n">
        <v>0</v>
      </c>
      <c r="BF56" s="508" t="n">
        <v>0</v>
      </c>
      <c r="BG56" s="508" t="n">
        <v>0</v>
      </c>
      <c r="BH56" s="364" t="n"/>
      <c r="BI56" s="298" t="n">
        <v>1.05</v>
      </c>
      <c r="BJ56" s="509" t="n">
        <v>0</v>
      </c>
      <c r="BK56" s="509" t="n">
        <v>0</v>
      </c>
      <c r="BL56" s="509" t="n">
        <v>0</v>
      </c>
      <c r="BM56" s="509" t="n">
        <v>0</v>
      </c>
      <c r="BN56" s="509" t="n">
        <v>0</v>
      </c>
      <c r="BO56" s="509" t="n">
        <v>0</v>
      </c>
      <c r="BP56" s="509" t="n">
        <v>0</v>
      </c>
      <c r="BQ56" s="509" t="n">
        <v>0</v>
      </c>
      <c r="BR56" s="509" t="n">
        <v>0</v>
      </c>
      <c r="BS56" s="509" t="n">
        <v>0</v>
      </c>
      <c r="BT56" s="509" t="n">
        <v>0</v>
      </c>
      <c r="BU56" s="509" t="n">
        <v>0</v>
      </c>
      <c r="BV56" s="364" t="n"/>
      <c r="BW56" s="510">
        <f>_xlfn.SINGLE(_xlfn.XLOOKUP($A56,$A$203:$A$399,BJ$203:BJ$399,"Não Existe"))*$BI56</f>
        <v/>
      </c>
      <c r="BX56" s="510">
        <f>_xlfn.SINGLE(_xlfn.XLOOKUP($A56,$A$203:$A$399,BK$203:BK$399,"Não Existe"))*$BI56</f>
        <v/>
      </c>
      <c r="BY56" s="510">
        <f>_xlfn.SINGLE(_xlfn.XLOOKUP($A56,$A$203:$A$399,BL$203:BL$399,"Não Existe"))*$BI56</f>
        <v/>
      </c>
      <c r="BZ56" s="510">
        <f>_xlfn.SINGLE(_xlfn.XLOOKUP($A56,$A$203:$A$399,BM$203:BM$399,"Não Existe"))*$BI56</f>
        <v/>
      </c>
      <c r="CA56" s="510">
        <f>_xlfn.SINGLE(_xlfn.XLOOKUP($A56,$A$203:$A$399,BN$203:BN$399,"Não Existe"))*$BI56</f>
        <v/>
      </c>
      <c r="CB56" s="510">
        <f>_xlfn.SINGLE(_xlfn.XLOOKUP($A56,$A$203:$A$399,BO$203:BO$399,"Não Existe"))*$BI56</f>
        <v/>
      </c>
      <c r="CC56" s="510">
        <f>_xlfn.SINGLE(_xlfn.XLOOKUP($A56,$A$203:$A$399,BP$203:BP$399,"Não Existe"))*$BI56</f>
        <v/>
      </c>
      <c r="CD56" s="510">
        <f>_xlfn.SINGLE(_xlfn.XLOOKUP($A56,$A$203:$A$399,BQ$203:BQ$399,"Não Existe"))*$BI56</f>
        <v/>
      </c>
      <c r="CE56" s="510">
        <f>_xlfn.SINGLE(_xlfn.XLOOKUP($A56,$A$203:$A$399,BR$203:BR$399,"Não Existe"))*$BI56</f>
        <v/>
      </c>
      <c r="CF56" s="510">
        <f>_xlfn.SINGLE(_xlfn.XLOOKUP($A56,$A$203:$A$399,BS$203:BS$399,"Não Existe"))*$BI56</f>
        <v/>
      </c>
      <c r="CG56" s="510">
        <f>_xlfn.SINGLE(_xlfn.XLOOKUP($A56,$A$203:$A$399,BT$203:BT$399,"Não Existe"))*$BI56</f>
        <v/>
      </c>
      <c r="CH56" s="510">
        <f>_xlfn.SINGLE(_xlfn.XLOOKUP($A56,$A$203:$A$399,BU$203:BU$399,"Não Existe"))*$BI56</f>
        <v/>
      </c>
      <c r="CI56" s="364" t="n"/>
      <c r="CJ56" s="364" t="n"/>
      <c r="CK56" s="364" t="n"/>
      <c r="CL56" s="364" t="n"/>
      <c r="CM56" s="364" t="n"/>
      <c r="CN56" s="364" t="n"/>
      <c r="CO56" s="364" t="n"/>
      <c r="CP56" s="364" t="n"/>
      <c r="CQ56" s="364" t="n"/>
      <c r="CR56" s="364" t="n"/>
      <c r="CS56" s="364" t="n"/>
      <c r="CT56" s="364" t="n"/>
      <c r="CU56" s="364" t="n"/>
      <c r="CV56" s="364" t="n"/>
      <c r="CW56" s="364" t="n"/>
      <c r="CX56" s="364" t="n"/>
      <c r="CY56" s="364" t="n"/>
      <c r="CZ56" s="364" t="n"/>
      <c r="DA56" s="364" t="n"/>
      <c r="DB56" s="364" t="n"/>
      <c r="DC56" s="364" t="n"/>
      <c r="DD56" s="364" t="n"/>
      <c r="DE56" s="364" t="n"/>
      <c r="DF56" s="364" t="n"/>
      <c r="DG56" s="364" t="n"/>
      <c r="DH56" s="364" t="n"/>
      <c r="DI56" s="364" t="n"/>
      <c r="DJ56" s="364" t="n"/>
      <c r="DK56" s="364" t="n"/>
      <c r="DL56" s="364" t="n"/>
      <c r="DM56" s="364" t="n"/>
      <c r="DN56" s="364" t="n"/>
      <c r="DO56" s="364" t="n"/>
      <c r="DP56" s="364" t="n"/>
      <c r="DQ56" s="364" t="n"/>
      <c r="DR56" s="364" t="n"/>
      <c r="DS56" s="364" t="n"/>
      <c r="DT56" s="364" t="n"/>
      <c r="DU56" s="364" t="n"/>
      <c r="DV56" s="364" t="n"/>
      <c r="DW56" s="364" t="n"/>
      <c r="DX56" s="364" t="n"/>
      <c r="DY56" s="364" t="n"/>
      <c r="DZ56" s="364" t="n"/>
      <c r="EA56" s="364" t="n"/>
      <c r="EB56" s="364" t="n"/>
      <c r="EC56" s="364" t="n"/>
      <c r="ED56" s="364" t="n"/>
      <c r="EE56" s="364" t="n"/>
      <c r="EF56" s="364" t="n"/>
      <c r="EG56" s="364" t="n"/>
      <c r="EH56" s="364" t="n"/>
      <c r="EI56" s="364" t="n"/>
      <c r="EJ56" s="364" t="n"/>
      <c r="EK56" s="364" t="n"/>
      <c r="EL56" s="364" t="n"/>
      <c r="EM56" s="364" t="n"/>
      <c r="EN56" s="364" t="n"/>
      <c r="EO56" s="364" t="n"/>
      <c r="EP56" s="364" t="n"/>
      <c r="EQ56" s="364" t="n"/>
      <c r="ER56" s="364" t="n"/>
      <c r="ES56" s="364" t="n"/>
      <c r="ET56" s="364" t="n"/>
      <c r="EU56" s="364" t="n"/>
      <c r="EV56" s="364" t="n"/>
      <c r="EW56" s="364" t="n"/>
      <c r="EX56" s="364" t="n"/>
      <c r="EY56" s="364" t="n"/>
      <c r="EZ56" s="364" t="n"/>
      <c r="FA56" s="364" t="n"/>
      <c r="FB56" s="364" t="n"/>
      <c r="FC56" s="364" t="n"/>
      <c r="FD56" s="364" t="n"/>
      <c r="FE56" s="364" t="n"/>
      <c r="FF56" s="364" t="n"/>
      <c r="FG56" s="364" t="n"/>
      <c r="FH56" s="364" t="n"/>
      <c r="FI56" s="364" t="n"/>
      <c r="FJ56" s="364" t="n"/>
      <c r="FK56" s="364" t="n"/>
      <c r="FL56" s="364" t="n"/>
      <c r="FM56" s="364" t="n"/>
      <c r="FN56" s="364" t="n"/>
      <c r="FO56" s="364" t="n"/>
      <c r="FP56" s="364" t="n"/>
      <c r="FQ56" s="364" t="n"/>
      <c r="FR56" s="364" t="n"/>
      <c r="FS56" s="364" t="n"/>
      <c r="FT56" s="364" t="n"/>
      <c r="FU56" s="364" t="n"/>
      <c r="FV56" s="364" t="n"/>
      <c r="FW56" s="364" t="n"/>
      <c r="FX56" s="364" t="n"/>
      <c r="FY56" s="364" t="n"/>
      <c r="FZ56" s="364" t="n"/>
      <c r="GA56" s="364" t="n"/>
      <c r="GB56" s="364" t="n"/>
      <c r="GC56" s="364" t="n"/>
      <c r="GD56" s="364" t="n"/>
      <c r="GE56" s="364" t="n"/>
      <c r="GF56" s="364" t="n"/>
      <c r="GG56" s="364" t="n"/>
      <c r="GH56" s="364" t="n"/>
      <c r="GI56" s="364" t="n"/>
      <c r="GJ56" s="364" t="n"/>
      <c r="GK56" s="364" t="n"/>
      <c r="GL56" s="364" t="n"/>
      <c r="GM56" s="364" t="n"/>
      <c r="GN56" s="364" t="n"/>
      <c r="GO56" s="364" t="n"/>
      <c r="GP56" s="364" t="n"/>
      <c r="GQ56" s="364" t="n"/>
      <c r="GR56" s="364" t="n"/>
      <c r="GS56" s="364" t="n"/>
      <c r="GT56" s="364" t="n"/>
      <c r="GU56" s="364" t="n"/>
      <c r="GV56" s="364" t="n"/>
      <c r="GW56" s="364" t="n"/>
      <c r="GX56" s="364" t="n"/>
      <c r="GY56" s="364" t="n"/>
      <c r="GZ56" s="364" t="n"/>
      <c r="HA56" s="364" t="n"/>
      <c r="HB56" s="364" t="n"/>
      <c r="HC56" s="364" t="n"/>
      <c r="HD56" s="364" t="n"/>
      <c r="HE56" s="364" t="n"/>
      <c r="HF56" s="364" t="n"/>
      <c r="HG56" s="364" t="n"/>
      <c r="HH56" s="364" t="n"/>
      <c r="HI56" s="364" t="n"/>
      <c r="HJ56" s="364" t="n"/>
      <c r="HK56" s="364" t="n"/>
      <c r="HL56" s="364" t="n"/>
      <c r="HM56" s="364" t="n"/>
      <c r="HN56" s="364" t="n"/>
      <c r="HO56" s="364" t="n"/>
      <c r="HP56" s="364" t="n"/>
      <c r="HQ56" s="364" t="n"/>
      <c r="HR56" s="364" t="n"/>
      <c r="HS56" s="364" t="n"/>
      <c r="HT56" s="364" t="n"/>
      <c r="HU56" s="364" t="n"/>
      <c r="HV56" s="364" t="n"/>
      <c r="HW56" s="364" t="n"/>
      <c r="HX56" s="364" t="n"/>
      <c r="HY56" s="364" t="n"/>
      <c r="HZ56" s="364" t="n"/>
      <c r="IA56" s="364" t="n"/>
      <c r="IB56" s="364" t="n"/>
      <c r="IC56" s="364" t="n"/>
      <c r="ID56" s="364" t="n"/>
      <c r="IE56" s="364" t="n"/>
      <c r="IF56" s="364" t="n"/>
      <c r="IG56" s="364" t="n"/>
      <c r="IH56" s="364" t="n"/>
      <c r="II56" s="364" t="n"/>
      <c r="IJ56" s="364" t="n"/>
      <c r="IK56" s="364" t="n"/>
      <c r="IL56" s="364" t="n"/>
      <c r="IM56" s="364" t="n"/>
      <c r="IN56" s="364" t="n"/>
      <c r="IO56" s="364" t="n"/>
      <c r="IP56" s="364" t="n"/>
      <c r="IQ56" s="364" t="n"/>
      <c r="IR56" s="364" t="n"/>
      <c r="IS56" s="364" t="n"/>
      <c r="IT56" s="364" t="n"/>
      <c r="IU56" s="364" t="n"/>
      <c r="IV56" s="364" t="n"/>
      <c r="IW56" s="364" t="n"/>
      <c r="IX56" s="364" t="n"/>
      <c r="IY56" s="364" t="n"/>
      <c r="IZ56" s="364" t="n"/>
      <c r="JA56" s="364" t="n"/>
      <c r="JB56" s="364" t="n"/>
      <c r="JC56" s="364" t="n"/>
      <c r="JD56" s="364" t="n"/>
      <c r="JE56" s="364" t="n"/>
      <c r="JF56" s="364" t="n"/>
      <c r="JG56" s="364" t="n"/>
      <c r="JH56" s="364" t="n"/>
      <c r="JI56" s="364" t="n"/>
      <c r="JJ56" s="364" t="n"/>
      <c r="JK56" s="364" t="n"/>
      <c r="JL56" s="364" t="n"/>
      <c r="JM56" s="364" t="n"/>
      <c r="JN56" s="364" t="n"/>
      <c r="JO56" s="364" t="n"/>
      <c r="JP56" s="364" t="n"/>
      <c r="JQ56" s="364" t="n"/>
      <c r="JR56" s="364" t="n"/>
      <c r="JS56" s="364" t="n"/>
      <c r="JT56" s="364" t="n"/>
      <c r="JU56" s="364" t="n"/>
      <c r="JV56" s="364" t="n"/>
      <c r="JW56" s="364" t="n"/>
      <c r="JX56" s="364" t="n"/>
      <c r="JY56" s="364" t="n"/>
      <c r="JZ56" s="364" t="n"/>
      <c r="KA56" s="364" t="n"/>
      <c r="KB56" s="364" t="n"/>
      <c r="KC56" s="364" t="n"/>
      <c r="KD56" s="364" t="n"/>
      <c r="KE56" s="364" t="n"/>
      <c r="KF56" s="364" t="n"/>
      <c r="KG56" s="364" t="n"/>
      <c r="KH56" s="364" t="n"/>
      <c r="KI56" s="364" t="n"/>
      <c r="KJ56" s="364" t="n"/>
      <c r="KK56" s="364" t="n"/>
      <c r="KL56" s="364" t="n"/>
      <c r="KM56" s="364" t="n"/>
      <c r="KN56" s="364" t="n"/>
      <c r="KO56" s="364" t="n"/>
      <c r="KP56" s="364" t="n"/>
      <c r="KQ56" s="364" t="n"/>
      <c r="KR56" s="364" t="n"/>
      <c r="KS56" s="364" t="n"/>
      <c r="KT56" s="364" t="n"/>
      <c r="KU56" s="364" t="n"/>
      <c r="KV56" s="364" t="n"/>
      <c r="KW56" s="364" t="n"/>
      <c r="KX56" s="364" t="n"/>
      <c r="KY56" s="364" t="n"/>
      <c r="KZ56" s="364" t="n"/>
      <c r="LA56" s="364" t="n"/>
      <c r="LB56" s="364" t="n"/>
      <c r="LC56" s="364" t="n"/>
      <c r="LD56" s="364" t="n"/>
      <c r="LE56" s="364" t="n"/>
      <c r="LF56" s="364" t="n"/>
      <c r="LG56" s="364" t="n"/>
      <c r="LH56" s="364" t="n"/>
      <c r="LI56" s="364" t="n"/>
      <c r="LJ56" s="364" t="n"/>
      <c r="LK56" s="364" t="n"/>
      <c r="LL56" s="364" t="n"/>
      <c r="LM56" s="364" t="n"/>
      <c r="LN56" s="364" t="n"/>
      <c r="LO56" s="364" t="n"/>
      <c r="LP56" s="364" t="n"/>
      <c r="LQ56" s="364" t="n"/>
      <c r="LR56" s="364" t="n"/>
      <c r="LS56" s="364" t="n"/>
      <c r="LT56" s="364" t="n"/>
      <c r="LU56" s="364" t="n"/>
      <c r="LV56" s="364" t="n"/>
      <c r="LW56" s="364" t="n"/>
      <c r="LX56" s="364" t="n"/>
      <c r="LY56" s="364" t="n"/>
      <c r="LZ56" s="364" t="n"/>
      <c r="MA56" s="364" t="n"/>
      <c r="MB56" s="364" t="n"/>
      <c r="MC56" s="364" t="n"/>
      <c r="MD56" s="364" t="n"/>
      <c r="ME56" s="364" t="n"/>
      <c r="MF56" s="364" t="n"/>
      <c r="MG56" s="364" t="n"/>
      <c r="MH56" s="364" t="n"/>
      <c r="MI56" s="364" t="n"/>
      <c r="MJ56" s="364" t="n"/>
      <c r="MK56" s="364" t="n"/>
      <c r="ML56" s="364" t="n"/>
      <c r="MM56" s="364" t="n"/>
      <c r="MN56" s="364" t="n"/>
      <c r="MO56" s="364" t="n"/>
      <c r="MP56" s="364" t="n"/>
      <c r="MQ56" s="364" t="n"/>
      <c r="MR56" s="364" t="n"/>
      <c r="MS56" s="364" t="n"/>
      <c r="MT56" s="364" t="n"/>
      <c r="MU56" s="364" t="n"/>
      <c r="MV56" s="364" t="n"/>
      <c r="MW56" s="364" t="n"/>
      <c r="MX56" s="364" t="n"/>
      <c r="MY56" s="364" t="n"/>
      <c r="MZ56" s="364" t="n"/>
      <c r="NA56" s="364" t="n"/>
      <c r="NB56" s="364" t="n"/>
      <c r="NC56" s="364" t="n"/>
      <c r="ND56" s="364" t="n"/>
      <c r="NE56" s="364" t="n"/>
      <c r="NF56" s="364" t="n"/>
      <c r="NG56" s="364" t="n"/>
      <c r="NH56" s="364" t="n"/>
      <c r="NI56" s="364" t="n"/>
      <c r="NJ56" s="364" t="n"/>
      <c r="NK56" s="364" t="n"/>
      <c r="NL56" s="364" t="n"/>
      <c r="NM56" s="364" t="n"/>
      <c r="NN56" s="364" t="n"/>
      <c r="NO56" s="364" t="n"/>
      <c r="NP56" s="364" t="n"/>
      <c r="NQ56" s="364" t="n"/>
      <c r="NR56" s="364" t="n"/>
      <c r="NS56" s="364" t="n"/>
      <c r="NT56" s="364" t="n"/>
      <c r="NU56" s="364" t="n"/>
      <c r="NV56" s="364" t="n"/>
      <c r="NW56" s="364" t="n"/>
      <c r="NX56" s="364" t="n"/>
      <c r="NY56" s="364" t="n"/>
      <c r="NZ56" s="364" t="n"/>
      <c r="OA56" s="364" t="n"/>
      <c r="OB56" s="364" t="n"/>
      <c r="OC56" s="364" t="n"/>
      <c r="OD56" s="364" t="n"/>
      <c r="OE56" s="364" t="n"/>
      <c r="OF56" s="364" t="n"/>
      <c r="OG56" s="364" t="n"/>
      <c r="OH56" s="364" t="n"/>
      <c r="OI56" s="364" t="n"/>
      <c r="OJ56" s="364" t="n"/>
      <c r="OK56" s="364" t="n"/>
      <c r="OL56" s="364" t="n"/>
      <c r="OM56" s="364" t="n"/>
      <c r="ON56" s="364" t="n"/>
      <c r="OO56" s="364" t="n"/>
      <c r="OP56" s="364" t="n"/>
      <c r="OQ56" s="364" t="n"/>
      <c r="OR56" s="364" t="n"/>
      <c r="OS56" s="364" t="n"/>
      <c r="OT56" s="364" t="n"/>
      <c r="OU56" s="364" t="n"/>
      <c r="OV56" s="364" t="n"/>
      <c r="OW56" s="364" t="n"/>
      <c r="OX56" s="364" t="n"/>
      <c r="OY56" s="364" t="n"/>
      <c r="OZ56" s="364" t="n"/>
      <c r="PA56" s="364" t="n"/>
      <c r="PB56" s="364" t="n"/>
      <c r="PC56" s="364" t="n"/>
      <c r="PD56" s="364" t="n"/>
      <c r="PE56" s="364" t="n"/>
      <c r="PF56" s="364" t="n"/>
      <c r="PG56" s="364" t="n"/>
      <c r="PH56" s="364" t="n"/>
      <c r="PI56" s="364" t="n"/>
      <c r="PJ56" s="364" t="n"/>
      <c r="PK56" s="364" t="n"/>
      <c r="PL56" s="364" t="n"/>
      <c r="PM56" s="364" t="n"/>
      <c r="PN56" s="364" t="n"/>
      <c r="PO56" s="364" t="n"/>
      <c r="PP56" s="364" t="n"/>
      <c r="PQ56" s="364" t="n"/>
      <c r="PR56" s="364" t="n"/>
      <c r="PS56" s="364" t="n"/>
      <c r="PT56" s="364" t="n"/>
      <c r="PU56" s="364" t="n"/>
      <c r="PV56" s="364" t="n"/>
      <c r="PW56" s="364" t="n"/>
      <c r="PX56" s="364" t="n"/>
      <c r="PY56" s="364" t="n"/>
      <c r="PZ56" s="364" t="n"/>
      <c r="QA56" s="364" t="n"/>
      <c r="QB56" s="364" t="n"/>
      <c r="QC56" s="364" t="n"/>
      <c r="QD56" s="364" t="n"/>
      <c r="QE56" s="364" t="n"/>
      <c r="QF56" s="364" t="n"/>
      <c r="QG56" s="364" t="n"/>
      <c r="QH56" s="364" t="n"/>
      <c r="QI56" s="364" t="n"/>
      <c r="QJ56" s="364" t="n"/>
      <c r="QK56" s="364" t="n"/>
      <c r="QL56" s="364" t="n"/>
      <c r="QM56" s="364" t="n"/>
      <c r="QN56" s="364" t="n"/>
      <c r="QO56" s="364" t="n"/>
      <c r="QP56" s="364" t="n"/>
      <c r="QQ56" s="364" t="n"/>
      <c r="QR56" s="364" t="n"/>
      <c r="QS56" s="364" t="n"/>
      <c r="QT56" s="364" t="n"/>
      <c r="QU56" s="364" t="n"/>
      <c r="QV56" s="364" t="n"/>
      <c r="QW56" s="364" t="n"/>
      <c r="QX56" s="364" t="n"/>
      <c r="QY56" s="364" t="n"/>
      <c r="QZ56" s="364" t="n"/>
      <c r="RA56" s="364" t="n"/>
      <c r="RB56" s="364" t="n"/>
      <c r="RC56" s="364" t="n"/>
      <c r="RD56" s="364" t="n"/>
      <c r="RE56" s="364" t="n"/>
      <c r="RF56" s="364" t="n"/>
      <c r="RG56" s="364" t="n"/>
      <c r="RH56" s="364" t="n"/>
      <c r="RI56" s="364" t="n"/>
      <c r="RJ56" s="364" t="n"/>
      <c r="RK56" s="364" t="n"/>
      <c r="RL56" s="364" t="n"/>
      <c r="RM56" s="364" t="n"/>
      <c r="RN56" s="364" t="n"/>
      <c r="RO56" s="364" t="n"/>
      <c r="RP56" s="364" t="n"/>
      <c r="RQ56" s="364" t="n"/>
      <c r="RR56" s="364" t="n"/>
      <c r="RS56" s="364" t="n"/>
      <c r="RT56" s="364" t="n"/>
      <c r="RU56" s="364" t="n"/>
      <c r="RV56" s="364" t="n"/>
      <c r="RW56" s="364" t="n"/>
      <c r="RX56" s="364" t="n"/>
      <c r="RY56" s="364" t="n"/>
      <c r="RZ56" s="364" t="n"/>
      <c r="SA56" s="364" t="n"/>
      <c r="SB56" s="364" t="n"/>
      <c r="SC56" s="364" t="n"/>
      <c r="SD56" s="364" t="n"/>
      <c r="SE56" s="364" t="n"/>
      <c r="SF56" s="364" t="n"/>
      <c r="SG56" s="364" t="n"/>
      <c r="SH56" s="364" t="n"/>
      <c r="SI56" s="364" t="n"/>
      <c r="SJ56" s="364" t="n"/>
      <c r="SK56" s="364" t="n"/>
      <c r="SL56" s="364" t="n"/>
      <c r="SM56" s="364" t="n"/>
      <c r="SN56" s="364" t="n"/>
      <c r="SO56" s="364" t="n"/>
      <c r="SP56" s="364" t="n"/>
      <c r="SQ56" s="364" t="n"/>
      <c r="SR56" s="364" t="n"/>
      <c r="SS56" s="364" t="n"/>
      <c r="ST56" s="364" t="n"/>
      <c r="SU56" s="364" t="n"/>
      <c r="SV56" s="364" t="n"/>
      <c r="SW56" s="364" t="n"/>
      <c r="SX56" s="364" t="n"/>
      <c r="SY56" s="364" t="n"/>
      <c r="SZ56" s="364" t="n"/>
      <c r="TA56" s="364" t="n"/>
      <c r="TB56" s="364" t="n"/>
      <c r="TC56" s="364" t="n"/>
      <c r="TD56" s="364" t="n"/>
      <c r="TE56" s="364" t="n"/>
      <c r="TF56" s="364" t="n"/>
      <c r="TG56" s="364" t="n"/>
      <c r="TH56" s="364" t="n"/>
      <c r="TI56" s="364" t="n"/>
      <c r="TJ56" s="364" t="n"/>
      <c r="TK56" s="364" t="n"/>
      <c r="TL56" s="364" t="n"/>
      <c r="TM56" s="364" t="n"/>
      <c r="TN56" s="364" t="n"/>
      <c r="TO56" s="364" t="n"/>
      <c r="TP56" s="364" t="n"/>
      <c r="TQ56" s="364" t="n"/>
      <c r="TR56" s="364" t="n"/>
      <c r="TS56" s="364" t="n"/>
      <c r="TT56" s="364" t="n"/>
      <c r="TU56" s="364" t="n"/>
      <c r="TV56" s="364" t="n"/>
      <c r="TW56" s="364" t="n"/>
      <c r="TX56" s="364" t="n"/>
      <c r="TY56" s="364" t="n"/>
      <c r="TZ56" s="364" t="n"/>
      <c r="UA56" s="364" t="n"/>
      <c r="UB56" s="364" t="n"/>
      <c r="UC56" s="364" t="n"/>
      <c r="UD56" s="364" t="n"/>
      <c r="UE56" s="364" t="n"/>
      <c r="UF56" s="364" t="n"/>
      <c r="UG56" s="364" t="n"/>
      <c r="UH56" s="364" t="n"/>
      <c r="UI56" s="364" t="n"/>
      <c r="UJ56" s="364" t="n"/>
      <c r="UK56" s="364" t="n"/>
      <c r="UL56" s="364" t="n"/>
      <c r="UM56" s="364" t="n"/>
      <c r="UN56" s="364" t="n"/>
      <c r="UO56" s="364" t="n"/>
      <c r="UP56" s="364" t="n"/>
      <c r="UQ56" s="364" t="n"/>
      <c r="UR56" s="364" t="n"/>
      <c r="US56" s="364" t="n"/>
      <c r="UT56" s="364" t="n"/>
      <c r="UU56" s="364" t="n"/>
      <c r="UV56" s="364" t="n"/>
      <c r="UW56" s="364" t="n"/>
      <c r="UX56" s="364" t="n"/>
      <c r="UY56" s="364" t="n"/>
      <c r="UZ56" s="364" t="n"/>
      <c r="VA56" s="364" t="n"/>
      <c r="VB56" s="364" t="n"/>
      <c r="VC56" s="364" t="n"/>
      <c r="VD56" s="364" t="n"/>
      <c r="VE56" s="364" t="n"/>
      <c r="VF56" s="364" t="n"/>
      <c r="VG56" s="364" t="n"/>
      <c r="VH56" s="364" t="n"/>
      <c r="VI56" s="364" t="n"/>
      <c r="VJ56" s="364" t="n"/>
      <c r="VK56" s="364" t="n"/>
      <c r="VL56" s="364" t="n"/>
      <c r="VM56" s="364" t="n"/>
      <c r="VN56" s="364" t="n"/>
      <c r="VO56" s="364" t="n"/>
      <c r="VP56" s="364" t="n"/>
      <c r="VQ56" s="364" t="n"/>
      <c r="VR56" s="364" t="n"/>
      <c r="VS56" s="364" t="n"/>
      <c r="VT56" s="364" t="n"/>
      <c r="VU56" s="364" t="n"/>
      <c r="VV56" s="364" t="n"/>
      <c r="VW56" s="364" t="n"/>
      <c r="VX56" s="364" t="n"/>
      <c r="VY56" s="364" t="n"/>
      <c r="VZ56" s="364" t="n"/>
      <c r="WA56" s="364" t="n"/>
      <c r="WB56" s="364" t="n"/>
      <c r="WC56" s="364" t="n"/>
      <c r="WD56" s="364" t="n"/>
      <c r="WE56" s="364" t="n"/>
      <c r="WF56" s="364" t="n"/>
      <c r="WG56" s="364" t="n"/>
      <c r="WH56" s="364" t="n"/>
      <c r="WI56" s="364" t="n"/>
      <c r="WJ56" s="364" t="n"/>
      <c r="WK56" s="364" t="n"/>
      <c r="WL56" s="364" t="n"/>
      <c r="WM56" s="364" t="n"/>
      <c r="WN56" s="364" t="n"/>
      <c r="WO56" s="364" t="n"/>
      <c r="WP56" s="364" t="n"/>
      <c r="WQ56" s="364" t="n"/>
      <c r="WR56" s="364" t="n"/>
      <c r="WS56" s="364" t="n"/>
      <c r="WT56" s="364" t="n"/>
      <c r="WU56" s="364" t="n"/>
      <c r="WV56" s="364" t="n"/>
      <c r="WW56" s="364" t="n"/>
      <c r="WX56" s="364" t="n"/>
      <c r="WY56" s="364" t="n"/>
      <c r="WZ56" s="364" t="n"/>
      <c r="XA56" s="364" t="n"/>
      <c r="XB56" s="364" t="n"/>
      <c r="XC56" s="364" t="n"/>
      <c r="XD56" s="364" t="n"/>
      <c r="XE56" s="364" t="n"/>
      <c r="XF56" s="364" t="n"/>
      <c r="XG56" s="364" t="n"/>
      <c r="XH56" s="364" t="n"/>
      <c r="XI56" s="364" t="n"/>
      <c r="XJ56" s="364" t="n"/>
      <c r="XK56" s="364" t="n"/>
      <c r="XL56" s="364" t="n"/>
      <c r="XM56" s="364" t="n"/>
      <c r="XN56" s="364" t="n"/>
      <c r="XO56" s="364" t="n"/>
      <c r="XP56" s="364" t="n"/>
      <c r="XQ56" s="364" t="n"/>
      <c r="XR56" s="364" t="n"/>
      <c r="XS56" s="364" t="n"/>
      <c r="XT56" s="364" t="n"/>
      <c r="XU56" s="364" t="n"/>
      <c r="XV56" s="364" t="n"/>
      <c r="XW56" s="364" t="n"/>
      <c r="XX56" s="364" t="n"/>
      <c r="XY56" s="364" t="n"/>
      <c r="XZ56" s="364" t="n"/>
      <c r="YA56" s="364" t="n"/>
      <c r="YB56" s="364" t="n"/>
      <c r="YC56" s="364" t="n"/>
      <c r="YD56" s="364" t="n"/>
      <c r="YE56" s="364" t="n"/>
      <c r="YF56" s="364" t="n"/>
      <c r="YG56" s="364" t="n"/>
      <c r="YH56" s="364" t="n"/>
      <c r="YI56" s="364" t="n"/>
      <c r="YJ56" s="364" t="n"/>
      <c r="YK56" s="364" t="n"/>
      <c r="YL56" s="364" t="n"/>
      <c r="YM56" s="364" t="n"/>
      <c r="YN56" s="364" t="n"/>
      <c r="YO56" s="364" t="n"/>
      <c r="YP56" s="364" t="n"/>
      <c r="YQ56" s="364" t="n"/>
      <c r="YR56" s="364" t="n"/>
      <c r="YS56" s="364" t="n"/>
      <c r="YT56" s="364" t="n"/>
      <c r="YU56" s="364" t="n"/>
      <c r="YV56" s="364" t="n"/>
      <c r="YW56" s="364" t="n"/>
      <c r="YX56" s="364" t="n"/>
      <c r="YY56" s="364" t="n"/>
      <c r="YZ56" s="364" t="n"/>
      <c r="ZA56" s="364" t="n"/>
      <c r="ZB56" s="364" t="n"/>
      <c r="ZC56" s="364" t="n"/>
      <c r="ZD56" s="364" t="n"/>
      <c r="ZE56" s="364" t="n"/>
      <c r="ZF56" s="364" t="n"/>
      <c r="ZG56" s="364" t="n"/>
      <c r="ZH56" s="364" t="n"/>
      <c r="ZI56" s="364" t="n"/>
      <c r="ZJ56" s="364" t="n"/>
      <c r="ZK56" s="364" t="n"/>
      <c r="ZL56" s="364" t="n"/>
      <c r="ZM56" s="364" t="n"/>
      <c r="ZN56" s="364" t="n"/>
      <c r="ZO56" s="364" t="n"/>
      <c r="ZP56" s="364" t="n"/>
      <c r="ZQ56" s="364" t="n"/>
      <c r="ZR56" s="364" t="n"/>
      <c r="ZS56" s="364" t="n"/>
      <c r="ZT56" s="364" t="n"/>
      <c r="ZU56" s="364" t="n"/>
      <c r="ZV56" s="364" t="n"/>
      <c r="ZW56" s="364" t="n"/>
      <c r="ZX56" s="364" t="n"/>
      <c r="ZY56" s="364" t="n"/>
      <c r="ZZ56" s="364" t="n"/>
      <c r="AAA56" s="364" t="n"/>
      <c r="AAB56" s="364" t="n"/>
      <c r="AAC56" s="364" t="n"/>
      <c r="AAD56" s="364" t="n"/>
      <c r="AAE56" s="364" t="n"/>
      <c r="AAF56" s="364" t="n"/>
      <c r="AAG56" s="364" t="n"/>
      <c r="AAH56" s="364" t="n"/>
      <c r="AAI56" s="364" t="n"/>
      <c r="AAJ56" s="364" t="n"/>
      <c r="AAK56" s="364" t="n"/>
      <c r="AAL56" s="364" t="n"/>
      <c r="AAM56" s="364" t="n"/>
      <c r="AAN56" s="364" t="n"/>
      <c r="AAO56" s="364" t="n"/>
      <c r="AAP56" s="364" t="n"/>
      <c r="AAQ56" s="364" t="n"/>
      <c r="AAR56" s="364" t="n"/>
      <c r="AAS56" s="364" t="n"/>
      <c r="AAT56" s="364" t="n"/>
      <c r="AAU56" s="364" t="n"/>
      <c r="AAV56" s="364" t="n"/>
      <c r="AAW56" s="364" t="n"/>
      <c r="AAX56" s="364" t="n"/>
      <c r="AAY56" s="364" t="n"/>
      <c r="AAZ56" s="364" t="n"/>
      <c r="ABA56" s="364" t="n"/>
      <c r="ABB56" s="364" t="n"/>
      <c r="ABC56" s="364" t="n"/>
      <c r="ABD56" s="364" t="n"/>
      <c r="ABE56" s="364" t="n"/>
      <c r="ABF56" s="364" t="n"/>
      <c r="ABG56" s="364" t="n"/>
      <c r="ABH56" s="364" t="n"/>
      <c r="ABI56" s="364" t="n"/>
      <c r="ABJ56" s="364" t="n"/>
      <c r="ABK56" s="364" t="n"/>
      <c r="ABL56" s="364" t="n"/>
      <c r="ABM56" s="364" t="n"/>
      <c r="ABN56" s="364" t="n"/>
      <c r="ABO56" s="364" t="n"/>
      <c r="ABP56" s="364" t="n"/>
      <c r="ABQ56" s="364" t="n"/>
      <c r="ABR56" s="364" t="n"/>
      <c r="ABS56" s="364" t="n"/>
      <c r="ABT56" s="364" t="n"/>
      <c r="ABU56" s="364" t="n"/>
      <c r="ABV56" s="364" t="n"/>
      <c r="ABW56" s="364" t="n"/>
      <c r="ABX56" s="364" t="n"/>
      <c r="ABY56" s="364" t="n"/>
      <c r="ABZ56" s="364" t="n"/>
      <c r="ACA56" s="364" t="n"/>
      <c r="ACB56" s="364" t="n"/>
      <c r="ACC56" s="364" t="n"/>
      <c r="ACD56" s="364" t="n"/>
      <c r="ACE56" s="364" t="n"/>
      <c r="ACF56" s="364" t="n"/>
      <c r="ACG56" s="364" t="n"/>
      <c r="ACH56" s="364" t="n"/>
      <c r="ACI56" s="364" t="n"/>
      <c r="ACJ56" s="364" t="n"/>
      <c r="ACK56" s="364" t="n"/>
      <c r="ACL56" s="364" t="n"/>
      <c r="ACM56" s="364" t="n"/>
      <c r="ACN56" s="364" t="n"/>
      <c r="ACO56" s="364" t="n"/>
      <c r="ACP56" s="364" t="n"/>
      <c r="ACQ56" s="364" t="n"/>
      <c r="ACR56" s="364" t="n"/>
      <c r="ACS56" s="364" t="n"/>
      <c r="ACT56" s="364" t="n"/>
      <c r="ACU56" s="364" t="n"/>
      <c r="ACV56" s="364" t="n"/>
      <c r="ACW56" s="364" t="n"/>
      <c r="ACX56" s="364" t="n"/>
      <c r="ACY56" s="364" t="n"/>
      <c r="ACZ56" s="364" t="n"/>
      <c r="ADA56" s="364" t="n"/>
      <c r="ADB56" s="364" t="n"/>
      <c r="ADC56" s="364" t="n"/>
      <c r="ADD56" s="364" t="n"/>
      <c r="ADE56" s="364" t="n"/>
      <c r="ADF56" s="364" t="n"/>
      <c r="ADG56" s="364" t="n"/>
      <c r="ADH56" s="364" t="n"/>
      <c r="ADI56" s="364" t="n"/>
      <c r="ADJ56" s="364" t="n"/>
      <c r="ADK56" s="364" t="n"/>
      <c r="ADL56" s="364" t="n"/>
      <c r="ADM56" s="364" t="n"/>
      <c r="ADN56" s="364" t="n"/>
      <c r="ADO56" s="364" t="n"/>
      <c r="ADP56" s="364" t="n"/>
      <c r="ADQ56" s="364" t="n"/>
      <c r="ADR56" s="364" t="n"/>
      <c r="ADS56" s="364" t="n"/>
      <c r="ADT56" s="364" t="n"/>
      <c r="ADU56" s="364" t="n"/>
      <c r="ADV56" s="364" t="n"/>
      <c r="ADW56" s="364" t="n"/>
      <c r="ADX56" s="364" t="n"/>
      <c r="ADY56" s="364" t="n"/>
      <c r="ADZ56" s="364" t="n"/>
      <c r="AEA56" s="364" t="n"/>
      <c r="AEB56" s="364" t="n"/>
      <c r="AEC56" s="364" t="n"/>
      <c r="AED56" s="364" t="n"/>
      <c r="AEE56" s="364" t="n"/>
      <c r="AEF56" s="364" t="n"/>
      <c r="AEG56" s="364" t="n"/>
      <c r="AEH56" s="364" t="n"/>
      <c r="AEI56" s="364" t="n"/>
      <c r="AEJ56" s="364" t="n"/>
      <c r="AEK56" s="364" t="n"/>
      <c r="AEL56" s="364" t="n"/>
      <c r="AEM56" s="364" t="n"/>
      <c r="AEN56" s="364" t="n"/>
      <c r="AEO56" s="364" t="n"/>
      <c r="AEP56" s="364" t="n"/>
      <c r="AEQ56" s="364" t="n"/>
      <c r="AER56" s="364" t="n"/>
      <c r="AES56" s="364" t="n"/>
      <c r="AET56" s="364" t="n"/>
      <c r="AEU56" s="364" t="n"/>
      <c r="AEV56" s="364" t="n"/>
      <c r="AEW56" s="364" t="n"/>
      <c r="AEX56" s="364" t="n"/>
      <c r="AEY56" s="364" t="n"/>
      <c r="AEZ56" s="364" t="n"/>
      <c r="AFA56" s="364" t="n"/>
      <c r="AFB56" s="364" t="n"/>
      <c r="AFC56" s="364" t="n"/>
      <c r="AFD56" s="364" t="n"/>
      <c r="AFE56" s="364" t="n"/>
      <c r="AFF56" s="364" t="n"/>
      <c r="AFG56" s="364" t="n"/>
      <c r="AFH56" s="364" t="n"/>
      <c r="AFI56" s="364" t="n"/>
      <c r="AFJ56" s="364" t="n"/>
      <c r="AFK56" s="364" t="n"/>
      <c r="AFL56" s="364" t="n"/>
      <c r="AFM56" s="364" t="n"/>
      <c r="AFN56" s="364" t="n"/>
      <c r="AFO56" s="364" t="n"/>
      <c r="AFP56" s="364" t="n"/>
      <c r="AFQ56" s="364" t="n"/>
      <c r="AFR56" s="364" t="n"/>
      <c r="AFS56" s="364" t="n"/>
      <c r="AFT56" s="364" t="n"/>
      <c r="AFU56" s="364" t="n"/>
      <c r="AFV56" s="364" t="n"/>
      <c r="AFW56" s="364" t="n"/>
      <c r="AFX56" s="364" t="n"/>
      <c r="AFY56" s="364" t="n"/>
      <c r="AFZ56" s="364" t="n"/>
      <c r="AGA56" s="364" t="n"/>
      <c r="AGB56" s="364" t="n"/>
      <c r="AGC56" s="364" t="n"/>
      <c r="AGD56" s="364" t="n"/>
      <c r="AGE56" s="364" t="n"/>
      <c r="AGF56" s="364" t="n"/>
      <c r="AGG56" s="364" t="n"/>
      <c r="AGH56" s="364" t="n"/>
      <c r="AGI56" s="364" t="n"/>
      <c r="AGJ56" s="364" t="n"/>
      <c r="AGK56" s="364" t="n"/>
      <c r="AGL56" s="364" t="n"/>
      <c r="AGM56" s="364" t="n"/>
      <c r="AGN56" s="364" t="n"/>
      <c r="AGO56" s="364" t="n"/>
      <c r="AGP56" s="364" t="n"/>
      <c r="AGQ56" s="364" t="n"/>
      <c r="AGR56" s="364" t="n"/>
      <c r="AGS56" s="364" t="n"/>
      <c r="AGT56" s="364" t="n"/>
      <c r="AGU56" s="364" t="n"/>
      <c r="AGV56" s="364" t="n"/>
      <c r="AGW56" s="364" t="n"/>
      <c r="AGX56" s="364" t="n"/>
      <c r="AGY56" s="364" t="n"/>
      <c r="AGZ56" s="364" t="n"/>
      <c r="AHA56" s="364" t="n"/>
      <c r="AHB56" s="364" t="n"/>
      <c r="AHC56" s="364" t="n"/>
      <c r="AHD56" s="364" t="n"/>
      <c r="AHE56" s="364" t="n"/>
      <c r="AHF56" s="364" t="n"/>
      <c r="AHG56" s="364" t="n"/>
      <c r="AHH56" s="364" t="n"/>
      <c r="AHI56" s="364" t="n"/>
      <c r="AHJ56" s="364" t="n"/>
      <c r="AHK56" s="364" t="n"/>
      <c r="AHL56" s="364" t="n"/>
      <c r="AHM56" s="364" t="n"/>
      <c r="AHN56" s="364" t="n"/>
      <c r="AHO56" s="364" t="n"/>
      <c r="AHP56" s="364" t="n"/>
      <c r="AHQ56" s="364" t="n"/>
      <c r="AHR56" s="364" t="n"/>
      <c r="AHS56" s="364" t="n"/>
      <c r="AHT56" s="364" t="n"/>
      <c r="AHU56" s="364" t="n"/>
      <c r="AHV56" s="364" t="n"/>
      <c r="AHW56" s="364" t="n"/>
      <c r="AHX56" s="364" t="n"/>
      <c r="AHY56" s="364" t="n"/>
      <c r="AHZ56" s="364" t="n"/>
      <c r="AIA56" s="364" t="n"/>
      <c r="AIB56" s="364" t="n"/>
      <c r="AIC56" s="364" t="n"/>
      <c r="AID56" s="364" t="n"/>
      <c r="AIE56" s="364" t="n"/>
      <c r="AIF56" s="364" t="n"/>
      <c r="AIG56" s="364" t="n"/>
      <c r="AIH56" s="364" t="n"/>
      <c r="AII56" s="364" t="n"/>
      <c r="AIJ56" s="364" t="n"/>
      <c r="AIK56" s="364" t="n"/>
      <c r="AIL56" s="364" t="n"/>
      <c r="AIM56" s="364" t="n"/>
      <c r="AIN56" s="364" t="n"/>
      <c r="AIO56" s="364" t="n"/>
      <c r="AIP56" s="364" t="n"/>
      <c r="AIQ56" s="364" t="n"/>
      <c r="AIR56" s="364" t="n"/>
      <c r="AIS56" s="364" t="n"/>
      <c r="AIT56" s="364" t="n"/>
      <c r="AIU56" s="364" t="n"/>
      <c r="AIV56" s="364" t="n"/>
      <c r="AIW56" s="364" t="n"/>
      <c r="AIX56" s="364" t="n"/>
      <c r="AIY56" s="364" t="n"/>
      <c r="AIZ56" s="364" t="n"/>
      <c r="AJA56" s="364" t="n"/>
      <c r="AJB56" s="364" t="n"/>
      <c r="AJC56" s="364" t="n"/>
      <c r="AJD56" s="364" t="n"/>
      <c r="AJE56" s="364" t="n"/>
      <c r="AJF56" s="364" t="n"/>
      <c r="AJG56" s="364" t="n"/>
      <c r="AJH56" s="364" t="n"/>
      <c r="AJI56" s="364" t="n"/>
      <c r="AJJ56" s="364" t="n"/>
      <c r="AJK56" s="364" t="n"/>
      <c r="AJL56" s="364" t="n"/>
      <c r="AJM56" s="364" t="n"/>
      <c r="AJN56" s="364" t="n"/>
      <c r="AJO56" s="364" t="n"/>
      <c r="AJP56" s="364" t="n"/>
      <c r="AJQ56" s="364" t="n"/>
      <c r="AJR56" s="364" t="n"/>
      <c r="AJS56" s="364" t="n"/>
      <c r="AJT56" s="364" t="n"/>
      <c r="AJU56" s="364" t="n"/>
      <c r="AJV56" s="364" t="n"/>
      <c r="AJW56" s="364" t="n"/>
      <c r="AJX56" s="364" t="n"/>
      <c r="AJY56" s="364" t="n"/>
      <c r="AJZ56" s="364" t="n"/>
      <c r="AKA56" s="364" t="n"/>
      <c r="AKB56" s="364" t="n"/>
      <c r="AKC56" s="364" t="n"/>
      <c r="AKD56" s="364" t="n"/>
      <c r="AKE56" s="364" t="n"/>
      <c r="AKF56" s="364" t="n"/>
      <c r="AKG56" s="364" t="n"/>
      <c r="AKH56" s="364" t="n"/>
      <c r="AKI56" s="364" t="n"/>
      <c r="AKJ56" s="364" t="n"/>
      <c r="AKK56" s="364" t="n"/>
      <c r="AKL56" s="364" t="n"/>
      <c r="AKM56" s="364" t="n"/>
      <c r="AKN56" s="364" t="n"/>
      <c r="AKO56" s="364" t="n"/>
      <c r="AKP56" s="364" t="n"/>
      <c r="AKQ56" s="364" t="n"/>
      <c r="AKR56" s="364" t="n"/>
      <c r="AKS56" s="364" t="n"/>
      <c r="AKT56" s="364" t="n"/>
      <c r="AKU56" s="364" t="n"/>
      <c r="AKV56" s="364" t="n"/>
      <c r="AKW56" s="364" t="n"/>
      <c r="AKX56" s="364" t="n"/>
      <c r="AKY56" s="364" t="n"/>
      <c r="AKZ56" s="364" t="n"/>
      <c r="ALA56" s="364" t="n"/>
      <c r="ALB56" s="364" t="n"/>
      <c r="ALC56" s="364" t="n"/>
      <c r="ALD56" s="364" t="n"/>
      <c r="ALE56" s="364" t="n"/>
      <c r="ALF56" s="364" t="n"/>
      <c r="ALG56" s="364" t="n"/>
      <c r="ALH56" s="364" t="n"/>
      <c r="ALI56" s="364" t="n"/>
      <c r="ALJ56" s="364" t="n"/>
      <c r="ALK56" s="364" t="n"/>
      <c r="ALL56" s="364" t="n"/>
      <c r="ALM56" s="364" t="n"/>
      <c r="ALN56" s="364" t="n"/>
      <c r="ALO56" s="364" t="n"/>
      <c r="ALP56" s="364" t="n"/>
      <c r="ALQ56" s="364" t="n"/>
      <c r="ALR56" s="364" t="n"/>
      <c r="ALS56" s="364" t="n"/>
      <c r="ALT56" s="364" t="n"/>
      <c r="ALU56" s="364" t="n"/>
      <c r="ALV56" s="364" t="n"/>
      <c r="ALW56" s="364" t="n"/>
      <c r="ALX56" s="364" t="n"/>
      <c r="ALY56" s="364" t="n"/>
      <c r="ALZ56" s="364" t="n"/>
      <c r="AMA56" s="364" t="n"/>
      <c r="AMB56" s="364" t="n"/>
      <c r="AMC56" s="364" t="n"/>
      <c r="AMD56" s="364" t="n"/>
      <c r="AME56" s="364" t="n"/>
      <c r="AMF56" s="364" t="n"/>
      <c r="AMG56" s="364" t="n"/>
      <c r="AMH56" s="364" t="n"/>
      <c r="AMI56" s="364" t="n"/>
      <c r="AMJ56" s="364" t="n"/>
      <c r="AMK56" s="364" t="n"/>
      <c r="AML56" s="364" t="n"/>
      <c r="AMM56" s="364" t="n"/>
      <c r="AMN56" s="364" t="n"/>
      <c r="AMO56" s="364" t="n"/>
      <c r="AMP56" s="364" t="n"/>
      <c r="AMQ56" s="364" t="n"/>
      <c r="AMR56" s="364" t="n"/>
      <c r="AMS56" s="364" t="n"/>
      <c r="AMT56" s="364" t="n"/>
      <c r="AMU56" s="364" t="n"/>
      <c r="AMV56" s="364" t="n"/>
      <c r="AMW56" s="364" t="n"/>
      <c r="AMX56" s="364" t="n"/>
      <c r="AMY56" s="364" t="n"/>
      <c r="AMZ56" s="364" t="n"/>
      <c r="ANA56" s="364" t="n"/>
      <c r="ANB56" s="364" t="n"/>
      <c r="ANC56" s="364" t="n"/>
      <c r="AND56" s="364" t="n"/>
      <c r="ANE56" s="364" t="n"/>
      <c r="ANF56" s="364" t="n"/>
      <c r="ANG56" s="364" t="n"/>
      <c r="ANH56" s="364" t="n"/>
      <c r="ANI56" s="364" t="n"/>
      <c r="ANJ56" s="364" t="n"/>
      <c r="ANK56" s="364" t="n"/>
      <c r="ANL56" s="364" t="n"/>
      <c r="ANM56" s="364" t="n"/>
      <c r="ANN56" s="364" t="n"/>
      <c r="ANO56" s="364" t="n"/>
      <c r="ANP56" s="364" t="n"/>
      <c r="ANQ56" s="364" t="n"/>
      <c r="ANR56" s="364" t="n"/>
      <c r="ANS56" s="364" t="n"/>
      <c r="ANT56" s="364" t="n"/>
      <c r="ANU56" s="364" t="n"/>
      <c r="ANV56" s="364" t="n"/>
      <c r="ANW56" s="364" t="n"/>
      <c r="ANX56" s="364" t="n"/>
      <c r="ANY56" s="364" t="n"/>
      <c r="ANZ56" s="364" t="n"/>
      <c r="AOA56" s="364" t="n"/>
      <c r="AOB56" s="364" t="n"/>
      <c r="AOC56" s="364" t="n"/>
      <c r="AOD56" s="364" t="n"/>
      <c r="AOE56" s="364" t="n"/>
      <c r="AOF56" s="364" t="n"/>
      <c r="AOG56" s="364" t="n"/>
      <c r="AOH56" s="364" t="n"/>
      <c r="AOI56" s="364" t="n"/>
      <c r="AOJ56" s="364" t="n"/>
      <c r="AOK56" s="364" t="n"/>
      <c r="AOL56" s="364" t="n"/>
      <c r="AOM56" s="364" t="n"/>
      <c r="AON56" s="364" t="n"/>
      <c r="AOO56" s="364" t="n"/>
      <c r="AOP56" s="364" t="n"/>
      <c r="AOQ56" s="364" t="n"/>
      <c r="AOR56" s="364" t="n"/>
      <c r="AOS56" s="364" t="n"/>
      <c r="AOT56" s="364" t="n"/>
      <c r="AOU56" s="364" t="n"/>
      <c r="AOV56" s="364" t="n"/>
      <c r="AOW56" s="364" t="n"/>
      <c r="AOX56" s="364" t="n"/>
      <c r="AOY56" s="364" t="n"/>
      <c r="AOZ56" s="364" t="n"/>
      <c r="APA56" s="364" t="n"/>
      <c r="APB56" s="364" t="n"/>
      <c r="APC56" s="364" t="n"/>
      <c r="APD56" s="364" t="n"/>
      <c r="APE56" s="364" t="n"/>
      <c r="APF56" s="364" t="n"/>
      <c r="APG56" s="364" t="n"/>
      <c r="APH56" s="364" t="n"/>
      <c r="API56" s="364" t="n"/>
      <c r="APJ56" s="364" t="n"/>
      <c r="APK56" s="364" t="n"/>
      <c r="APL56" s="364" t="n"/>
      <c r="APM56" s="364" t="n"/>
      <c r="APN56" s="364" t="n"/>
      <c r="APO56" s="364" t="n"/>
      <c r="APP56" s="364" t="n"/>
      <c r="APQ56" s="364" t="n"/>
      <c r="APR56" s="364" t="n"/>
      <c r="APS56" s="364" t="n"/>
      <c r="APT56" s="364" t="n"/>
      <c r="APU56" s="364" t="n"/>
      <c r="APV56" s="364" t="n"/>
      <c r="APW56" s="364" t="n"/>
      <c r="APX56" s="364" t="n"/>
      <c r="APY56" s="364" t="n"/>
      <c r="APZ56" s="364" t="n"/>
      <c r="AQA56" s="364" t="n"/>
      <c r="AQB56" s="364" t="n"/>
      <c r="AQC56" s="364" t="n"/>
      <c r="AQD56" s="364" t="n"/>
      <c r="AQE56" s="364" t="n"/>
      <c r="AQF56" s="364" t="n"/>
      <c r="AQG56" s="364" t="n"/>
      <c r="AQH56" s="364" t="n"/>
      <c r="AQI56" s="364" t="n"/>
      <c r="AQJ56" s="364" t="n"/>
      <c r="AQK56" s="364" t="n"/>
      <c r="AQL56" s="364" t="n"/>
      <c r="AQM56" s="364" t="n"/>
      <c r="AQN56" s="364" t="n"/>
      <c r="AQO56" s="364" t="n"/>
      <c r="AQP56" s="364" t="n"/>
      <c r="AQQ56" s="364" t="n"/>
      <c r="AQR56" s="364" t="n"/>
      <c r="AQS56" s="364" t="n"/>
      <c r="AQT56" s="364" t="n"/>
      <c r="AQU56" s="364" t="n"/>
      <c r="AQV56" s="364" t="n"/>
      <c r="AQW56" s="364" t="n"/>
      <c r="AQX56" s="364" t="n"/>
      <c r="AQY56" s="364" t="n"/>
      <c r="AQZ56" s="364" t="n"/>
      <c r="ARA56" s="364" t="n"/>
      <c r="ARB56" s="364" t="n"/>
      <c r="ARC56" s="364" t="n"/>
      <c r="ARD56" s="364" t="n"/>
      <c r="ARE56" s="364" t="n"/>
      <c r="ARF56" s="364" t="n"/>
      <c r="ARG56" s="364" t="n"/>
      <c r="ARH56" s="364" t="n"/>
      <c r="ARI56" s="364" t="n"/>
      <c r="ARJ56" s="364" t="n"/>
      <c r="ARK56" s="364" t="n"/>
      <c r="ARL56" s="364" t="n"/>
      <c r="ARM56" s="364" t="n"/>
      <c r="ARN56" s="364" t="n"/>
      <c r="ARO56" s="364" t="n"/>
    </row>
    <row r="57" outlineLevel="1">
      <c r="A57" s="220" t="inlineStr">
        <is>
          <t>36.01</t>
        </is>
      </c>
      <c r="B57" s="233" t="inlineStr">
        <is>
          <t>Salário líquido</t>
        </is>
      </c>
      <c r="C57" s="86" t="inlineStr">
        <is>
          <t>Analítica</t>
        </is>
      </c>
      <c r="D57" s="86" t="inlineStr">
        <is>
          <t>Saída</t>
        </is>
      </c>
      <c r="E57" s="86">
        <f>VLOOKUP($A57,PL.C!$B:$F,5,0)</f>
        <v/>
      </c>
      <c r="F57" s="86" t="inlineStr">
        <is>
          <t>sim</t>
        </is>
      </c>
      <c r="G57" s="86" t="inlineStr">
        <is>
          <t>Budget</t>
        </is>
      </c>
      <c r="I57" s="511" t="n">
        <v>0</v>
      </c>
      <c r="J57" s="511" t="n">
        <v>0</v>
      </c>
      <c r="K57" s="511" t="n">
        <v>0</v>
      </c>
      <c r="L57" s="511" t="n">
        <v>-220</v>
      </c>
      <c r="M57" s="511" t="n">
        <v>-2532</v>
      </c>
      <c r="N57" s="511" t="n">
        <v>-2532</v>
      </c>
      <c r="O57" s="511" t="n">
        <v>-2532</v>
      </c>
      <c r="P57" s="511" t="n">
        <v>-2532</v>
      </c>
      <c r="Q57" s="511" t="n">
        <v>-2532</v>
      </c>
      <c r="R57" s="511" t="n">
        <v>-2532</v>
      </c>
      <c r="S57" s="511" t="n">
        <v>-2532</v>
      </c>
      <c r="T57" s="512" t="n">
        <v>-2542</v>
      </c>
      <c r="V57" s="511" t="n">
        <v>-2542</v>
      </c>
      <c r="W57" s="511" t="n">
        <v>-2548</v>
      </c>
      <c r="X57" s="511" t="n">
        <v>-2548</v>
      </c>
      <c r="Y57" s="511" t="n">
        <v>0</v>
      </c>
      <c r="Z57" s="511" t="n">
        <v>-2548</v>
      </c>
      <c r="AA57" s="511" t="n">
        <v>-2548</v>
      </c>
      <c r="AB57" s="511" t="n">
        <v>-2548</v>
      </c>
      <c r="AC57" s="511" t="n">
        <v>-2548</v>
      </c>
      <c r="AD57" s="511" t="n">
        <v>-2548</v>
      </c>
      <c r="AE57" s="511" t="n">
        <v>-2548</v>
      </c>
      <c r="AF57" s="511" t="n">
        <v>-2548</v>
      </c>
      <c r="AG57" s="512" t="n">
        <v>-2620</v>
      </c>
      <c r="AI57" s="511" t="n">
        <v>-2572</v>
      </c>
      <c r="AJ57" s="511" t="n">
        <v>-2583</v>
      </c>
      <c r="AK57" s="511" t="n">
        <v>-2583</v>
      </c>
      <c r="AL57" s="511" t="n">
        <v>-254</v>
      </c>
      <c r="AM57" s="511" t="n">
        <v>-2583</v>
      </c>
      <c r="AN57" s="511" t="n">
        <v>0</v>
      </c>
      <c r="AO57" s="511" t="n">
        <v>-4792</v>
      </c>
      <c r="AP57" s="511" t="n">
        <v>-4792</v>
      </c>
      <c r="AQ57" s="511" t="n">
        <v>-4792</v>
      </c>
      <c r="AR57" s="511" t="n">
        <v>-4792</v>
      </c>
      <c r="AS57" s="511" t="n">
        <v>-4792</v>
      </c>
      <c r="AT57" s="511" t="n">
        <v>-4792</v>
      </c>
      <c r="AV57" s="513" t="n">
        <v>-2705.744</v>
      </c>
      <c r="AW57" s="513" t="n">
        <v>-2717.316</v>
      </c>
      <c r="AX57" s="513" t="n">
        <v>-2717.316</v>
      </c>
      <c r="AY57" s="513" t="n">
        <v>-267.208</v>
      </c>
      <c r="AZ57" s="513" t="n">
        <v>-2717.316</v>
      </c>
      <c r="BA57" s="513" t="n">
        <v>0</v>
      </c>
      <c r="BB57" s="513" t="n">
        <v>-5041.184</v>
      </c>
      <c r="BC57" s="513" t="n">
        <v>-5041.184</v>
      </c>
      <c r="BD57" s="513" t="n">
        <v>-5041.184</v>
      </c>
      <c r="BE57" s="513" t="n">
        <v>-5041.184</v>
      </c>
      <c r="BF57" s="513" t="n">
        <v>-5041.184</v>
      </c>
      <c r="BG57" s="513" t="n">
        <v>-5041.184</v>
      </c>
      <c r="BI57" s="298" t="n">
        <v>1.1</v>
      </c>
      <c r="BJ57" s="514" t="n">
        <v>-5271.200000000001</v>
      </c>
      <c r="BK57" s="514" t="n">
        <v>-5303.1</v>
      </c>
      <c r="BL57" s="514" t="n">
        <v>-5303.1</v>
      </c>
      <c r="BM57" s="514" t="n">
        <v>-5303.1</v>
      </c>
      <c r="BN57" s="514" t="n">
        <v>-5303.1</v>
      </c>
      <c r="BO57" s="514" t="n">
        <v>-10254.2</v>
      </c>
      <c r="BP57" s="514" t="n">
        <v>-310.2</v>
      </c>
      <c r="BQ57" s="514" t="n">
        <v>-10254.2</v>
      </c>
      <c r="BR57" s="514" t="n">
        <v>-1453.1</v>
      </c>
      <c r="BS57" s="514" t="n">
        <v>-5854.200000000001</v>
      </c>
      <c r="BT57" s="514" t="n">
        <v>-5854.200000000001</v>
      </c>
      <c r="BU57" s="514" t="n">
        <v>-5854.200000000001</v>
      </c>
      <c r="BW57" s="515">
        <f>_xlfn.SINGLE(_xlfn.XLOOKUP($A57,$A$203:$A$399,BJ$203:BJ$399,"Não Existe"))*$BI57</f>
        <v/>
      </c>
      <c r="BX57" s="515">
        <f>_xlfn.SINGLE(_xlfn.XLOOKUP($A57,$A$203:$A$399,BK$203:BK$399,"Não Existe"))*$BI57</f>
        <v/>
      </c>
      <c r="BY57" s="515">
        <f>_xlfn.SINGLE(_xlfn.XLOOKUP($A57,$A$203:$A$399,BL$203:BL$399,"Não Existe"))*$BI57</f>
        <v/>
      </c>
      <c r="BZ57" s="515">
        <f>_xlfn.SINGLE(_xlfn.XLOOKUP($A57,$A$203:$A$399,BM$203:BM$399,"Não Existe"))*$BI57</f>
        <v/>
      </c>
      <c r="CA57" s="515">
        <f>_xlfn.SINGLE(_xlfn.XLOOKUP($A57,$A$203:$A$399,BN$203:BN$399,"Não Existe"))*$BI57</f>
        <v/>
      </c>
      <c r="CB57" s="515">
        <f>_xlfn.SINGLE(_xlfn.XLOOKUP($A57,$A$203:$A$399,BO$203:BO$399,"Não Existe"))*$BI57</f>
        <v/>
      </c>
      <c r="CC57" s="515">
        <f>_xlfn.SINGLE(_xlfn.XLOOKUP($A57,$A$203:$A$399,BP$203:BP$399,"Não Existe"))*$BI57</f>
        <v/>
      </c>
      <c r="CD57" s="515">
        <f>_xlfn.SINGLE(_xlfn.XLOOKUP($A57,$A$203:$A$399,BQ$203:BQ$399,"Não Existe"))*$BI57</f>
        <v/>
      </c>
      <c r="CE57" s="515">
        <f>_xlfn.SINGLE(_xlfn.XLOOKUP($A57,$A$203:$A$399,BR$203:BR$399,"Não Existe"))*$BI57</f>
        <v/>
      </c>
      <c r="CF57" s="515">
        <f>_xlfn.SINGLE(_xlfn.XLOOKUP($A57,$A$203:$A$399,BS$203:BS$399,"Não Existe"))*$BI57</f>
        <v/>
      </c>
      <c r="CG57" s="515">
        <f>_xlfn.SINGLE(_xlfn.XLOOKUP($A57,$A$203:$A$399,BT$203:BT$399,"Não Existe"))*$BI57</f>
        <v/>
      </c>
      <c r="CH57" s="515">
        <f>_xlfn.SINGLE(_xlfn.XLOOKUP($A57,$A$203:$A$399,BU$203:BU$399,"Não Existe"))*$BI57</f>
        <v/>
      </c>
    </row>
    <row r="58" outlineLevel="1" customFormat="1" s="213">
      <c r="A58" s="257" t="inlineStr">
        <is>
          <t>36.02</t>
        </is>
      </c>
      <c r="B58" s="212" t="inlineStr">
        <is>
          <t>13o salário</t>
        </is>
      </c>
      <c r="C58" s="213" t="inlineStr">
        <is>
          <t>Analítica</t>
        </is>
      </c>
      <c r="D58" s="213" t="inlineStr">
        <is>
          <t>Saída</t>
        </is>
      </c>
      <c r="E58" s="213">
        <f>VLOOKUP($A58,PL.C!$B:$F,5,0)</f>
        <v/>
      </c>
      <c r="F58" s="213" t="inlineStr">
        <is>
          <t>sim</t>
        </is>
      </c>
      <c r="G58" s="213" t="inlineStr">
        <is>
          <t>Budget</t>
        </is>
      </c>
      <c r="I58" s="506" t="n">
        <v>0</v>
      </c>
      <c r="J58" s="506" t="n">
        <v>0</v>
      </c>
      <c r="K58" s="506" t="n">
        <v>0</v>
      </c>
      <c r="L58" s="506" t="n">
        <v>0</v>
      </c>
      <c r="M58" s="506" t="n">
        <v>0</v>
      </c>
      <c r="N58" s="506" t="n">
        <v>0</v>
      </c>
      <c r="O58" s="506" t="n">
        <v>0</v>
      </c>
      <c r="P58" s="506" t="n">
        <v>0</v>
      </c>
      <c r="Q58" s="506" t="n">
        <v>-1657</v>
      </c>
      <c r="R58" s="506" t="n">
        <v>-1657</v>
      </c>
      <c r="S58" s="506" t="n">
        <v>-1657</v>
      </c>
      <c r="T58" s="507" t="n">
        <v>0</v>
      </c>
      <c r="U58" s="86" t="n"/>
      <c r="V58" s="506" t="n">
        <v>0</v>
      </c>
      <c r="W58" s="506" t="n">
        <v>0</v>
      </c>
      <c r="X58" s="506" t="n">
        <v>0</v>
      </c>
      <c r="Y58" s="506" t="n">
        <v>0</v>
      </c>
      <c r="Z58" s="506" t="n">
        <v>0</v>
      </c>
      <c r="AA58" s="506" t="n">
        <v>0</v>
      </c>
      <c r="AB58" s="506" t="n">
        <v>0</v>
      </c>
      <c r="AC58" s="506" t="n">
        <v>0</v>
      </c>
      <c r="AD58" s="506" t="n">
        <v>-1200</v>
      </c>
      <c r="AE58" s="506" t="n">
        <v>-1200</v>
      </c>
      <c r="AF58" s="506" t="n">
        <v>-1200</v>
      </c>
      <c r="AG58" s="507" t="n">
        <v>-1118</v>
      </c>
      <c r="AH58" s="364" t="n"/>
      <c r="AI58" s="506" t="n">
        <v>0</v>
      </c>
      <c r="AJ58" s="506" t="n">
        <v>0</v>
      </c>
      <c r="AK58" s="506" t="n">
        <v>0</v>
      </c>
      <c r="AL58" s="506" t="n">
        <v>0</v>
      </c>
      <c r="AM58" s="506" t="n">
        <v>0</v>
      </c>
      <c r="AN58" s="506" t="n">
        <v>0</v>
      </c>
      <c r="AO58" s="506" t="n">
        <v>0</v>
      </c>
      <c r="AP58" s="506" t="n">
        <v>0</v>
      </c>
      <c r="AQ58" s="506" t="n">
        <v>-291</v>
      </c>
      <c r="AR58" s="506" t="n">
        <v>0</v>
      </c>
      <c r="AS58" s="506" t="n">
        <v>-291</v>
      </c>
      <c r="AT58" s="506" t="n">
        <v>-2410</v>
      </c>
      <c r="AU58" s="364" t="n"/>
      <c r="AV58" s="508" t="n">
        <v>0</v>
      </c>
      <c r="AW58" s="508" t="n">
        <v>0</v>
      </c>
      <c r="AX58" s="508" t="n">
        <v>0</v>
      </c>
      <c r="AY58" s="508" t="n">
        <v>0</v>
      </c>
      <c r="AZ58" s="508" t="n">
        <v>0</v>
      </c>
      <c r="BA58" s="508" t="n">
        <v>0</v>
      </c>
      <c r="BB58" s="508" t="n">
        <v>0</v>
      </c>
      <c r="BC58" s="508" t="n">
        <v>0</v>
      </c>
      <c r="BD58" s="508" t="n">
        <v>-306.132</v>
      </c>
      <c r="BE58" s="508" t="n">
        <v>0</v>
      </c>
      <c r="BF58" s="508" t="n">
        <v>-306.132</v>
      </c>
      <c r="BG58" s="508" t="n">
        <v>-2535.32</v>
      </c>
      <c r="BH58" s="364" t="n"/>
      <c r="BI58" s="298" t="n">
        <v>1.1</v>
      </c>
      <c r="BJ58" s="509" t="n">
        <v>0</v>
      </c>
      <c r="BK58" s="509" t="n">
        <v>0</v>
      </c>
      <c r="BL58" s="509" t="n">
        <v>0</v>
      </c>
      <c r="BM58" s="509" t="n">
        <v>0</v>
      </c>
      <c r="BN58" s="509" t="n">
        <v>0</v>
      </c>
      <c r="BO58" s="509" t="n">
        <v>0</v>
      </c>
      <c r="BP58" s="509" t="n">
        <v>0</v>
      </c>
      <c r="BQ58" s="509" t="n">
        <v>0</v>
      </c>
      <c r="BR58" s="509" t="n">
        <v>-550</v>
      </c>
      <c r="BS58" s="509" t="n">
        <v>-550</v>
      </c>
      <c r="BT58" s="509" t="n">
        <v>-1738</v>
      </c>
      <c r="BU58" s="509" t="n">
        <v>-2841.3</v>
      </c>
      <c r="BV58" s="364" t="n"/>
      <c r="BW58" s="510">
        <f>_xlfn.SINGLE(_xlfn.XLOOKUP($A58,$A$203:$A$399,BJ$203:BJ$399,"Não Existe"))*$BI58</f>
        <v/>
      </c>
      <c r="BX58" s="510">
        <f>_xlfn.SINGLE(_xlfn.XLOOKUP($A58,$A$203:$A$399,BK$203:BK$399,"Não Existe"))*$BI58</f>
        <v/>
      </c>
      <c r="BY58" s="510">
        <f>_xlfn.SINGLE(_xlfn.XLOOKUP($A58,$A$203:$A$399,BL$203:BL$399,"Não Existe"))*$BI58</f>
        <v/>
      </c>
      <c r="BZ58" s="510">
        <f>_xlfn.SINGLE(_xlfn.XLOOKUP($A58,$A$203:$A$399,BM$203:BM$399,"Não Existe"))*$BI58</f>
        <v/>
      </c>
      <c r="CA58" s="510">
        <f>_xlfn.SINGLE(_xlfn.XLOOKUP($A58,$A$203:$A$399,BN$203:BN$399,"Não Existe"))*$BI58</f>
        <v/>
      </c>
      <c r="CB58" s="510">
        <f>_xlfn.SINGLE(_xlfn.XLOOKUP($A58,$A$203:$A$399,BO$203:BO$399,"Não Existe"))*$BI58</f>
        <v/>
      </c>
      <c r="CC58" s="510">
        <f>_xlfn.SINGLE(_xlfn.XLOOKUP($A58,$A$203:$A$399,BP$203:BP$399,"Não Existe"))*$BI58</f>
        <v/>
      </c>
      <c r="CD58" s="510">
        <f>_xlfn.SINGLE(_xlfn.XLOOKUP($A58,$A$203:$A$399,BQ$203:BQ$399,"Não Existe"))*$BI58</f>
        <v/>
      </c>
      <c r="CE58" s="510">
        <f>_xlfn.SINGLE(_xlfn.XLOOKUP($A58,$A$203:$A$399,BR$203:BR$399,"Não Existe"))*$BI58</f>
        <v/>
      </c>
      <c r="CF58" s="510">
        <f>_xlfn.SINGLE(_xlfn.XLOOKUP($A58,$A$203:$A$399,BS$203:BS$399,"Não Existe"))*$BI58</f>
        <v/>
      </c>
      <c r="CG58" s="510">
        <f>_xlfn.SINGLE(_xlfn.XLOOKUP($A58,$A$203:$A$399,BT$203:BT$399,"Não Existe"))*$BI58</f>
        <v/>
      </c>
      <c r="CH58" s="510">
        <f>_xlfn.SINGLE(_xlfn.XLOOKUP($A58,$A$203:$A$399,BU$203:BU$399,"Não Existe"))*$BI58</f>
        <v/>
      </c>
      <c r="CI58" s="364" t="n"/>
      <c r="CJ58" s="364" t="n"/>
      <c r="CK58" s="364" t="n"/>
      <c r="CL58" s="364" t="n"/>
      <c r="CM58" s="364" t="n"/>
      <c r="CN58" s="364" t="n"/>
      <c r="CO58" s="364" t="n"/>
      <c r="CP58" s="364" t="n"/>
      <c r="CQ58" s="364" t="n"/>
      <c r="CR58" s="364" t="n"/>
      <c r="CS58" s="364" t="n"/>
      <c r="CT58" s="364" t="n"/>
      <c r="CU58" s="364" t="n"/>
      <c r="CV58" s="364" t="n"/>
      <c r="CW58" s="364" t="n"/>
      <c r="CX58" s="364" t="n"/>
      <c r="CY58" s="364" t="n"/>
      <c r="CZ58" s="364" t="n"/>
      <c r="DA58" s="364" t="n"/>
      <c r="DB58" s="364" t="n"/>
      <c r="DC58" s="364" t="n"/>
      <c r="DD58" s="364" t="n"/>
      <c r="DE58" s="364" t="n"/>
      <c r="DF58" s="364" t="n"/>
      <c r="DG58" s="364" t="n"/>
      <c r="DH58" s="364" t="n"/>
      <c r="DI58" s="364" t="n"/>
      <c r="DJ58" s="364" t="n"/>
      <c r="DK58" s="364" t="n"/>
      <c r="DL58" s="364" t="n"/>
      <c r="DM58" s="364" t="n"/>
      <c r="DN58" s="364" t="n"/>
      <c r="DO58" s="364" t="n"/>
      <c r="DP58" s="364" t="n"/>
      <c r="DQ58" s="364" t="n"/>
      <c r="DR58" s="364" t="n"/>
      <c r="DS58" s="364" t="n"/>
      <c r="DT58" s="364" t="n"/>
      <c r="DU58" s="364" t="n"/>
      <c r="DV58" s="364" t="n"/>
      <c r="DW58" s="364" t="n"/>
      <c r="DX58" s="364" t="n"/>
      <c r="DY58" s="364" t="n"/>
      <c r="DZ58" s="364" t="n"/>
      <c r="EA58" s="364" t="n"/>
      <c r="EB58" s="364" t="n"/>
      <c r="EC58" s="364" t="n"/>
      <c r="ED58" s="364" t="n"/>
      <c r="EE58" s="364" t="n"/>
      <c r="EF58" s="364" t="n"/>
      <c r="EG58" s="364" t="n"/>
      <c r="EH58" s="364" t="n"/>
      <c r="EI58" s="364" t="n"/>
      <c r="EJ58" s="364" t="n"/>
      <c r="EK58" s="364" t="n"/>
      <c r="EL58" s="364" t="n"/>
      <c r="EM58" s="364" t="n"/>
      <c r="EN58" s="364" t="n"/>
      <c r="EO58" s="364" t="n"/>
      <c r="EP58" s="364" t="n"/>
      <c r="EQ58" s="364" t="n"/>
      <c r="ER58" s="364" t="n"/>
      <c r="ES58" s="364" t="n"/>
      <c r="ET58" s="364" t="n"/>
      <c r="EU58" s="364" t="n"/>
      <c r="EV58" s="364" t="n"/>
      <c r="EW58" s="364" t="n"/>
      <c r="EX58" s="364" t="n"/>
      <c r="EY58" s="364" t="n"/>
      <c r="EZ58" s="364" t="n"/>
      <c r="FA58" s="364" t="n"/>
      <c r="FB58" s="364" t="n"/>
      <c r="FC58" s="364" t="n"/>
      <c r="FD58" s="364" t="n"/>
      <c r="FE58" s="364" t="n"/>
      <c r="FF58" s="364" t="n"/>
      <c r="FG58" s="364" t="n"/>
      <c r="FH58" s="364" t="n"/>
      <c r="FI58" s="364" t="n"/>
      <c r="FJ58" s="364" t="n"/>
      <c r="FK58" s="364" t="n"/>
      <c r="FL58" s="364" t="n"/>
      <c r="FM58" s="364" t="n"/>
      <c r="FN58" s="364" t="n"/>
      <c r="FO58" s="364" t="n"/>
      <c r="FP58" s="364" t="n"/>
      <c r="FQ58" s="364" t="n"/>
      <c r="FR58" s="364" t="n"/>
      <c r="FS58" s="364" t="n"/>
      <c r="FT58" s="364" t="n"/>
      <c r="FU58" s="364" t="n"/>
      <c r="FV58" s="364" t="n"/>
      <c r="FW58" s="364" t="n"/>
      <c r="FX58" s="364" t="n"/>
      <c r="FY58" s="364" t="n"/>
      <c r="FZ58" s="364" t="n"/>
      <c r="GA58" s="364" t="n"/>
      <c r="GB58" s="364" t="n"/>
      <c r="GC58" s="364" t="n"/>
      <c r="GD58" s="364" t="n"/>
      <c r="GE58" s="364" t="n"/>
      <c r="GF58" s="364" t="n"/>
      <c r="GG58" s="364" t="n"/>
      <c r="GH58" s="364" t="n"/>
      <c r="GI58" s="364" t="n"/>
      <c r="GJ58" s="364" t="n"/>
      <c r="GK58" s="364" t="n"/>
      <c r="GL58" s="364" t="n"/>
      <c r="GM58" s="364" t="n"/>
      <c r="GN58" s="364" t="n"/>
      <c r="GO58" s="364" t="n"/>
      <c r="GP58" s="364" t="n"/>
      <c r="GQ58" s="364" t="n"/>
      <c r="GR58" s="364" t="n"/>
      <c r="GS58" s="364" t="n"/>
      <c r="GT58" s="364" t="n"/>
      <c r="GU58" s="364" t="n"/>
      <c r="GV58" s="364" t="n"/>
      <c r="GW58" s="364" t="n"/>
      <c r="GX58" s="364" t="n"/>
      <c r="GY58" s="364" t="n"/>
      <c r="GZ58" s="364" t="n"/>
      <c r="HA58" s="364" t="n"/>
      <c r="HB58" s="364" t="n"/>
      <c r="HC58" s="364" t="n"/>
      <c r="HD58" s="364" t="n"/>
      <c r="HE58" s="364" t="n"/>
      <c r="HF58" s="364" t="n"/>
      <c r="HG58" s="364" t="n"/>
      <c r="HH58" s="364" t="n"/>
      <c r="HI58" s="364" t="n"/>
      <c r="HJ58" s="364" t="n"/>
      <c r="HK58" s="364" t="n"/>
      <c r="HL58" s="364" t="n"/>
      <c r="HM58" s="364" t="n"/>
      <c r="HN58" s="364" t="n"/>
      <c r="HO58" s="364" t="n"/>
      <c r="HP58" s="364" t="n"/>
      <c r="HQ58" s="364" t="n"/>
      <c r="HR58" s="364" t="n"/>
      <c r="HS58" s="364" t="n"/>
      <c r="HT58" s="364" t="n"/>
      <c r="HU58" s="364" t="n"/>
      <c r="HV58" s="364" t="n"/>
      <c r="HW58" s="364" t="n"/>
      <c r="HX58" s="364" t="n"/>
      <c r="HY58" s="364" t="n"/>
      <c r="HZ58" s="364" t="n"/>
      <c r="IA58" s="364" t="n"/>
      <c r="IB58" s="364" t="n"/>
      <c r="IC58" s="364" t="n"/>
      <c r="ID58" s="364" t="n"/>
      <c r="IE58" s="364" t="n"/>
      <c r="IF58" s="364" t="n"/>
      <c r="IG58" s="364" t="n"/>
      <c r="IH58" s="364" t="n"/>
      <c r="II58" s="364" t="n"/>
      <c r="IJ58" s="364" t="n"/>
      <c r="IK58" s="364" t="n"/>
      <c r="IL58" s="364" t="n"/>
      <c r="IM58" s="364" t="n"/>
      <c r="IN58" s="364" t="n"/>
      <c r="IO58" s="364" t="n"/>
      <c r="IP58" s="364" t="n"/>
      <c r="IQ58" s="364" t="n"/>
      <c r="IR58" s="364" t="n"/>
      <c r="IS58" s="364" t="n"/>
      <c r="IT58" s="364" t="n"/>
      <c r="IU58" s="364" t="n"/>
      <c r="IV58" s="364" t="n"/>
      <c r="IW58" s="364" t="n"/>
      <c r="IX58" s="364" t="n"/>
      <c r="IY58" s="364" t="n"/>
      <c r="IZ58" s="364" t="n"/>
      <c r="JA58" s="364" t="n"/>
      <c r="JB58" s="364" t="n"/>
      <c r="JC58" s="364" t="n"/>
      <c r="JD58" s="364" t="n"/>
      <c r="JE58" s="364" t="n"/>
      <c r="JF58" s="364" t="n"/>
      <c r="JG58" s="364" t="n"/>
      <c r="JH58" s="364" t="n"/>
      <c r="JI58" s="364" t="n"/>
      <c r="JJ58" s="364" t="n"/>
      <c r="JK58" s="364" t="n"/>
      <c r="JL58" s="364" t="n"/>
      <c r="JM58" s="364" t="n"/>
      <c r="JN58" s="364" t="n"/>
      <c r="JO58" s="364" t="n"/>
      <c r="JP58" s="364" t="n"/>
      <c r="JQ58" s="364" t="n"/>
      <c r="JR58" s="364" t="n"/>
      <c r="JS58" s="364" t="n"/>
      <c r="JT58" s="364" t="n"/>
      <c r="JU58" s="364" t="n"/>
      <c r="JV58" s="364" t="n"/>
      <c r="JW58" s="364" t="n"/>
      <c r="JX58" s="364" t="n"/>
      <c r="JY58" s="364" t="n"/>
      <c r="JZ58" s="364" t="n"/>
      <c r="KA58" s="364" t="n"/>
      <c r="KB58" s="364" t="n"/>
      <c r="KC58" s="364" t="n"/>
      <c r="KD58" s="364" t="n"/>
      <c r="KE58" s="364" t="n"/>
      <c r="KF58" s="364" t="n"/>
      <c r="KG58" s="364" t="n"/>
      <c r="KH58" s="364" t="n"/>
      <c r="KI58" s="364" t="n"/>
      <c r="KJ58" s="364" t="n"/>
      <c r="KK58" s="364" t="n"/>
      <c r="KL58" s="364" t="n"/>
      <c r="KM58" s="364" t="n"/>
      <c r="KN58" s="364" t="n"/>
      <c r="KO58" s="364" t="n"/>
      <c r="KP58" s="364" t="n"/>
      <c r="KQ58" s="364" t="n"/>
      <c r="KR58" s="364" t="n"/>
      <c r="KS58" s="364" t="n"/>
      <c r="KT58" s="364" t="n"/>
      <c r="KU58" s="364" t="n"/>
      <c r="KV58" s="364" t="n"/>
      <c r="KW58" s="364" t="n"/>
      <c r="KX58" s="364" t="n"/>
      <c r="KY58" s="364" t="n"/>
      <c r="KZ58" s="364" t="n"/>
      <c r="LA58" s="364" t="n"/>
      <c r="LB58" s="364" t="n"/>
      <c r="LC58" s="364" t="n"/>
      <c r="LD58" s="364" t="n"/>
      <c r="LE58" s="364" t="n"/>
      <c r="LF58" s="364" t="n"/>
      <c r="LG58" s="364" t="n"/>
      <c r="LH58" s="364" t="n"/>
      <c r="LI58" s="364" t="n"/>
      <c r="LJ58" s="364" t="n"/>
      <c r="LK58" s="364" t="n"/>
      <c r="LL58" s="364" t="n"/>
      <c r="LM58" s="364" t="n"/>
      <c r="LN58" s="364" t="n"/>
      <c r="LO58" s="364" t="n"/>
      <c r="LP58" s="364" t="n"/>
      <c r="LQ58" s="364" t="n"/>
      <c r="LR58" s="364" t="n"/>
      <c r="LS58" s="364" t="n"/>
      <c r="LT58" s="364" t="n"/>
      <c r="LU58" s="364" t="n"/>
      <c r="LV58" s="364" t="n"/>
      <c r="LW58" s="364" t="n"/>
      <c r="LX58" s="364" t="n"/>
      <c r="LY58" s="364" t="n"/>
      <c r="LZ58" s="364" t="n"/>
      <c r="MA58" s="364" t="n"/>
      <c r="MB58" s="364" t="n"/>
      <c r="MC58" s="364" t="n"/>
      <c r="MD58" s="364" t="n"/>
      <c r="ME58" s="364" t="n"/>
      <c r="MF58" s="364" t="n"/>
      <c r="MG58" s="364" t="n"/>
      <c r="MH58" s="364" t="n"/>
      <c r="MI58" s="364" t="n"/>
      <c r="MJ58" s="364" t="n"/>
      <c r="MK58" s="364" t="n"/>
      <c r="ML58" s="364" t="n"/>
      <c r="MM58" s="364" t="n"/>
      <c r="MN58" s="364" t="n"/>
      <c r="MO58" s="364" t="n"/>
      <c r="MP58" s="364" t="n"/>
      <c r="MQ58" s="364" t="n"/>
      <c r="MR58" s="364" t="n"/>
      <c r="MS58" s="364" t="n"/>
      <c r="MT58" s="364" t="n"/>
      <c r="MU58" s="364" t="n"/>
      <c r="MV58" s="364" t="n"/>
      <c r="MW58" s="364" t="n"/>
      <c r="MX58" s="364" t="n"/>
      <c r="MY58" s="364" t="n"/>
      <c r="MZ58" s="364" t="n"/>
      <c r="NA58" s="364" t="n"/>
      <c r="NB58" s="364" t="n"/>
      <c r="NC58" s="364" t="n"/>
      <c r="ND58" s="364" t="n"/>
      <c r="NE58" s="364" t="n"/>
      <c r="NF58" s="364" t="n"/>
      <c r="NG58" s="364" t="n"/>
      <c r="NH58" s="364" t="n"/>
      <c r="NI58" s="364" t="n"/>
      <c r="NJ58" s="364" t="n"/>
      <c r="NK58" s="364" t="n"/>
      <c r="NL58" s="364" t="n"/>
      <c r="NM58" s="364" t="n"/>
      <c r="NN58" s="364" t="n"/>
      <c r="NO58" s="364" t="n"/>
      <c r="NP58" s="364" t="n"/>
      <c r="NQ58" s="364" t="n"/>
      <c r="NR58" s="364" t="n"/>
      <c r="NS58" s="364" t="n"/>
      <c r="NT58" s="364" t="n"/>
      <c r="NU58" s="364" t="n"/>
      <c r="NV58" s="364" t="n"/>
      <c r="NW58" s="364" t="n"/>
      <c r="NX58" s="364" t="n"/>
      <c r="NY58" s="364" t="n"/>
      <c r="NZ58" s="364" t="n"/>
      <c r="OA58" s="364" t="n"/>
      <c r="OB58" s="364" t="n"/>
      <c r="OC58" s="364" t="n"/>
      <c r="OD58" s="364" t="n"/>
      <c r="OE58" s="364" t="n"/>
      <c r="OF58" s="364" t="n"/>
      <c r="OG58" s="364" t="n"/>
      <c r="OH58" s="364" t="n"/>
      <c r="OI58" s="364" t="n"/>
      <c r="OJ58" s="364" t="n"/>
      <c r="OK58" s="364" t="n"/>
      <c r="OL58" s="364" t="n"/>
      <c r="OM58" s="364" t="n"/>
      <c r="ON58" s="364" t="n"/>
      <c r="OO58" s="364" t="n"/>
      <c r="OP58" s="364" t="n"/>
      <c r="OQ58" s="364" t="n"/>
      <c r="OR58" s="364" t="n"/>
      <c r="OS58" s="364" t="n"/>
      <c r="OT58" s="364" t="n"/>
      <c r="OU58" s="364" t="n"/>
      <c r="OV58" s="364" t="n"/>
      <c r="OW58" s="364" t="n"/>
      <c r="OX58" s="364" t="n"/>
      <c r="OY58" s="364" t="n"/>
      <c r="OZ58" s="364" t="n"/>
      <c r="PA58" s="364" t="n"/>
      <c r="PB58" s="364" t="n"/>
      <c r="PC58" s="364" t="n"/>
      <c r="PD58" s="364" t="n"/>
      <c r="PE58" s="364" t="n"/>
      <c r="PF58" s="364" t="n"/>
      <c r="PG58" s="364" t="n"/>
      <c r="PH58" s="364" t="n"/>
      <c r="PI58" s="364" t="n"/>
      <c r="PJ58" s="364" t="n"/>
      <c r="PK58" s="364" t="n"/>
      <c r="PL58" s="364" t="n"/>
      <c r="PM58" s="364" t="n"/>
      <c r="PN58" s="364" t="n"/>
      <c r="PO58" s="364" t="n"/>
      <c r="PP58" s="364" t="n"/>
      <c r="PQ58" s="364" t="n"/>
      <c r="PR58" s="364" t="n"/>
      <c r="PS58" s="364" t="n"/>
      <c r="PT58" s="364" t="n"/>
      <c r="PU58" s="364" t="n"/>
      <c r="PV58" s="364" t="n"/>
      <c r="PW58" s="364" t="n"/>
      <c r="PX58" s="364" t="n"/>
      <c r="PY58" s="364" t="n"/>
      <c r="PZ58" s="364" t="n"/>
      <c r="QA58" s="364" t="n"/>
      <c r="QB58" s="364" t="n"/>
      <c r="QC58" s="364" t="n"/>
      <c r="QD58" s="364" t="n"/>
      <c r="QE58" s="364" t="n"/>
      <c r="QF58" s="364" t="n"/>
      <c r="QG58" s="364" t="n"/>
      <c r="QH58" s="364" t="n"/>
      <c r="QI58" s="364" t="n"/>
      <c r="QJ58" s="364" t="n"/>
      <c r="QK58" s="364" t="n"/>
      <c r="QL58" s="364" t="n"/>
      <c r="QM58" s="364" t="n"/>
      <c r="QN58" s="364" t="n"/>
      <c r="QO58" s="364" t="n"/>
      <c r="QP58" s="364" t="n"/>
      <c r="QQ58" s="364" t="n"/>
      <c r="QR58" s="364" t="n"/>
      <c r="QS58" s="364" t="n"/>
      <c r="QT58" s="364" t="n"/>
      <c r="QU58" s="364" t="n"/>
      <c r="QV58" s="364" t="n"/>
      <c r="QW58" s="364" t="n"/>
      <c r="QX58" s="364" t="n"/>
      <c r="QY58" s="364" t="n"/>
      <c r="QZ58" s="364" t="n"/>
      <c r="RA58" s="364" t="n"/>
      <c r="RB58" s="364" t="n"/>
      <c r="RC58" s="364" t="n"/>
      <c r="RD58" s="364" t="n"/>
      <c r="RE58" s="364" t="n"/>
      <c r="RF58" s="364" t="n"/>
      <c r="RG58" s="364" t="n"/>
      <c r="RH58" s="364" t="n"/>
      <c r="RI58" s="364" t="n"/>
      <c r="RJ58" s="364" t="n"/>
      <c r="RK58" s="364" t="n"/>
      <c r="RL58" s="364" t="n"/>
      <c r="RM58" s="364" t="n"/>
      <c r="RN58" s="364" t="n"/>
      <c r="RO58" s="364" t="n"/>
      <c r="RP58" s="364" t="n"/>
      <c r="RQ58" s="364" t="n"/>
      <c r="RR58" s="364" t="n"/>
      <c r="RS58" s="364" t="n"/>
      <c r="RT58" s="364" t="n"/>
      <c r="RU58" s="364" t="n"/>
      <c r="RV58" s="364" t="n"/>
      <c r="RW58" s="364" t="n"/>
      <c r="RX58" s="364" t="n"/>
      <c r="RY58" s="364" t="n"/>
      <c r="RZ58" s="364" t="n"/>
      <c r="SA58" s="364" t="n"/>
      <c r="SB58" s="364" t="n"/>
      <c r="SC58" s="364" t="n"/>
      <c r="SD58" s="364" t="n"/>
      <c r="SE58" s="364" t="n"/>
      <c r="SF58" s="364" t="n"/>
      <c r="SG58" s="364" t="n"/>
      <c r="SH58" s="364" t="n"/>
      <c r="SI58" s="364" t="n"/>
      <c r="SJ58" s="364" t="n"/>
      <c r="SK58" s="364" t="n"/>
      <c r="SL58" s="364" t="n"/>
      <c r="SM58" s="364" t="n"/>
      <c r="SN58" s="364" t="n"/>
      <c r="SO58" s="364" t="n"/>
      <c r="SP58" s="364" t="n"/>
      <c r="SQ58" s="364" t="n"/>
      <c r="SR58" s="364" t="n"/>
      <c r="SS58" s="364" t="n"/>
      <c r="ST58" s="364" t="n"/>
      <c r="SU58" s="364" t="n"/>
      <c r="SV58" s="364" t="n"/>
      <c r="SW58" s="364" t="n"/>
      <c r="SX58" s="364" t="n"/>
      <c r="SY58" s="364" t="n"/>
      <c r="SZ58" s="364" t="n"/>
      <c r="TA58" s="364" t="n"/>
      <c r="TB58" s="364" t="n"/>
      <c r="TC58" s="364" t="n"/>
      <c r="TD58" s="364" t="n"/>
      <c r="TE58" s="364" t="n"/>
      <c r="TF58" s="364" t="n"/>
      <c r="TG58" s="364" t="n"/>
      <c r="TH58" s="364" t="n"/>
      <c r="TI58" s="364" t="n"/>
      <c r="TJ58" s="364" t="n"/>
      <c r="TK58" s="364" t="n"/>
      <c r="TL58" s="364" t="n"/>
      <c r="TM58" s="364" t="n"/>
      <c r="TN58" s="364" t="n"/>
      <c r="TO58" s="364" t="n"/>
      <c r="TP58" s="364" t="n"/>
      <c r="TQ58" s="364" t="n"/>
      <c r="TR58" s="364" t="n"/>
      <c r="TS58" s="364" t="n"/>
      <c r="TT58" s="364" t="n"/>
      <c r="TU58" s="364" t="n"/>
      <c r="TV58" s="364" t="n"/>
      <c r="TW58" s="364" t="n"/>
      <c r="TX58" s="364" t="n"/>
      <c r="TY58" s="364" t="n"/>
      <c r="TZ58" s="364" t="n"/>
      <c r="UA58" s="364" t="n"/>
      <c r="UB58" s="364" t="n"/>
      <c r="UC58" s="364" t="n"/>
      <c r="UD58" s="364" t="n"/>
      <c r="UE58" s="364" t="n"/>
      <c r="UF58" s="364" t="n"/>
      <c r="UG58" s="364" t="n"/>
      <c r="UH58" s="364" t="n"/>
      <c r="UI58" s="364" t="n"/>
      <c r="UJ58" s="364" t="n"/>
      <c r="UK58" s="364" t="n"/>
      <c r="UL58" s="364" t="n"/>
      <c r="UM58" s="364" t="n"/>
      <c r="UN58" s="364" t="n"/>
      <c r="UO58" s="364" t="n"/>
      <c r="UP58" s="364" t="n"/>
      <c r="UQ58" s="364" t="n"/>
      <c r="UR58" s="364" t="n"/>
      <c r="US58" s="364" t="n"/>
      <c r="UT58" s="364" t="n"/>
      <c r="UU58" s="364" t="n"/>
      <c r="UV58" s="364" t="n"/>
      <c r="UW58" s="364" t="n"/>
      <c r="UX58" s="364" t="n"/>
      <c r="UY58" s="364" t="n"/>
      <c r="UZ58" s="364" t="n"/>
      <c r="VA58" s="364" t="n"/>
      <c r="VB58" s="364" t="n"/>
      <c r="VC58" s="364" t="n"/>
      <c r="VD58" s="364" t="n"/>
      <c r="VE58" s="364" t="n"/>
      <c r="VF58" s="364" t="n"/>
      <c r="VG58" s="364" t="n"/>
      <c r="VH58" s="364" t="n"/>
      <c r="VI58" s="364" t="n"/>
      <c r="VJ58" s="364" t="n"/>
      <c r="VK58" s="364" t="n"/>
      <c r="VL58" s="364" t="n"/>
      <c r="VM58" s="364" t="n"/>
      <c r="VN58" s="364" t="n"/>
      <c r="VO58" s="364" t="n"/>
      <c r="VP58" s="364" t="n"/>
      <c r="VQ58" s="364" t="n"/>
      <c r="VR58" s="364" t="n"/>
      <c r="VS58" s="364" t="n"/>
      <c r="VT58" s="364" t="n"/>
      <c r="VU58" s="364" t="n"/>
      <c r="VV58" s="364" t="n"/>
      <c r="VW58" s="364" t="n"/>
      <c r="VX58" s="364" t="n"/>
      <c r="VY58" s="364" t="n"/>
      <c r="VZ58" s="364" t="n"/>
      <c r="WA58" s="364" t="n"/>
      <c r="WB58" s="364" t="n"/>
      <c r="WC58" s="364" t="n"/>
      <c r="WD58" s="364" t="n"/>
      <c r="WE58" s="364" t="n"/>
      <c r="WF58" s="364" t="n"/>
      <c r="WG58" s="364" t="n"/>
      <c r="WH58" s="364" t="n"/>
      <c r="WI58" s="364" t="n"/>
      <c r="WJ58" s="364" t="n"/>
      <c r="WK58" s="364" t="n"/>
      <c r="WL58" s="364" t="n"/>
      <c r="WM58" s="364" t="n"/>
      <c r="WN58" s="364" t="n"/>
      <c r="WO58" s="364" t="n"/>
      <c r="WP58" s="364" t="n"/>
      <c r="WQ58" s="364" t="n"/>
      <c r="WR58" s="364" t="n"/>
      <c r="WS58" s="364" t="n"/>
      <c r="WT58" s="364" t="n"/>
      <c r="WU58" s="364" t="n"/>
      <c r="WV58" s="364" t="n"/>
      <c r="WW58" s="364" t="n"/>
      <c r="WX58" s="364" t="n"/>
      <c r="WY58" s="364" t="n"/>
      <c r="WZ58" s="364" t="n"/>
      <c r="XA58" s="364" t="n"/>
      <c r="XB58" s="364" t="n"/>
      <c r="XC58" s="364" t="n"/>
      <c r="XD58" s="364" t="n"/>
      <c r="XE58" s="364" t="n"/>
      <c r="XF58" s="364" t="n"/>
      <c r="XG58" s="364" t="n"/>
      <c r="XH58" s="364" t="n"/>
      <c r="XI58" s="364" t="n"/>
      <c r="XJ58" s="364" t="n"/>
      <c r="XK58" s="364" t="n"/>
      <c r="XL58" s="364" t="n"/>
      <c r="XM58" s="364" t="n"/>
      <c r="XN58" s="364" t="n"/>
      <c r="XO58" s="364" t="n"/>
      <c r="XP58" s="364" t="n"/>
      <c r="XQ58" s="364" t="n"/>
      <c r="XR58" s="364" t="n"/>
      <c r="XS58" s="364" t="n"/>
      <c r="XT58" s="364" t="n"/>
      <c r="XU58" s="364" t="n"/>
      <c r="XV58" s="364" t="n"/>
      <c r="XW58" s="364" t="n"/>
      <c r="XX58" s="364" t="n"/>
      <c r="XY58" s="364" t="n"/>
      <c r="XZ58" s="364" t="n"/>
      <c r="YA58" s="364" t="n"/>
      <c r="YB58" s="364" t="n"/>
      <c r="YC58" s="364" t="n"/>
      <c r="YD58" s="364" t="n"/>
      <c r="YE58" s="364" t="n"/>
      <c r="YF58" s="364" t="n"/>
      <c r="YG58" s="364" t="n"/>
      <c r="YH58" s="364" t="n"/>
      <c r="YI58" s="364" t="n"/>
      <c r="YJ58" s="364" t="n"/>
      <c r="YK58" s="364" t="n"/>
      <c r="YL58" s="364" t="n"/>
      <c r="YM58" s="364" t="n"/>
      <c r="YN58" s="364" t="n"/>
      <c r="YO58" s="364" t="n"/>
      <c r="YP58" s="364" t="n"/>
      <c r="YQ58" s="364" t="n"/>
      <c r="YR58" s="364" t="n"/>
      <c r="YS58" s="364" t="n"/>
      <c r="YT58" s="364" t="n"/>
      <c r="YU58" s="364" t="n"/>
      <c r="YV58" s="364" t="n"/>
      <c r="YW58" s="364" t="n"/>
      <c r="YX58" s="364" t="n"/>
      <c r="YY58" s="364" t="n"/>
      <c r="YZ58" s="364" t="n"/>
      <c r="ZA58" s="364" t="n"/>
      <c r="ZB58" s="364" t="n"/>
      <c r="ZC58" s="364" t="n"/>
      <c r="ZD58" s="364" t="n"/>
      <c r="ZE58" s="364" t="n"/>
      <c r="ZF58" s="364" t="n"/>
      <c r="ZG58" s="364" t="n"/>
      <c r="ZH58" s="364" t="n"/>
      <c r="ZI58" s="364" t="n"/>
      <c r="ZJ58" s="364" t="n"/>
      <c r="ZK58" s="364" t="n"/>
      <c r="ZL58" s="364" t="n"/>
      <c r="ZM58" s="364" t="n"/>
      <c r="ZN58" s="364" t="n"/>
      <c r="ZO58" s="364" t="n"/>
      <c r="ZP58" s="364" t="n"/>
      <c r="ZQ58" s="364" t="n"/>
      <c r="ZR58" s="364" t="n"/>
      <c r="ZS58" s="364" t="n"/>
      <c r="ZT58" s="364" t="n"/>
      <c r="ZU58" s="364" t="n"/>
      <c r="ZV58" s="364" t="n"/>
      <c r="ZW58" s="364" t="n"/>
      <c r="ZX58" s="364" t="n"/>
      <c r="ZY58" s="364" t="n"/>
      <c r="ZZ58" s="364" t="n"/>
      <c r="AAA58" s="364" t="n"/>
      <c r="AAB58" s="364" t="n"/>
      <c r="AAC58" s="364" t="n"/>
      <c r="AAD58" s="364" t="n"/>
      <c r="AAE58" s="364" t="n"/>
      <c r="AAF58" s="364" t="n"/>
      <c r="AAG58" s="364" t="n"/>
      <c r="AAH58" s="364" t="n"/>
      <c r="AAI58" s="364" t="n"/>
      <c r="AAJ58" s="364" t="n"/>
      <c r="AAK58" s="364" t="n"/>
      <c r="AAL58" s="364" t="n"/>
      <c r="AAM58" s="364" t="n"/>
      <c r="AAN58" s="364" t="n"/>
      <c r="AAO58" s="364" t="n"/>
      <c r="AAP58" s="364" t="n"/>
      <c r="AAQ58" s="364" t="n"/>
      <c r="AAR58" s="364" t="n"/>
      <c r="AAS58" s="364" t="n"/>
      <c r="AAT58" s="364" t="n"/>
      <c r="AAU58" s="364" t="n"/>
      <c r="AAV58" s="364" t="n"/>
      <c r="AAW58" s="364" t="n"/>
      <c r="AAX58" s="364" t="n"/>
      <c r="AAY58" s="364" t="n"/>
      <c r="AAZ58" s="364" t="n"/>
      <c r="ABA58" s="364" t="n"/>
      <c r="ABB58" s="364" t="n"/>
      <c r="ABC58" s="364" t="n"/>
      <c r="ABD58" s="364" t="n"/>
      <c r="ABE58" s="364" t="n"/>
      <c r="ABF58" s="364" t="n"/>
      <c r="ABG58" s="364" t="n"/>
      <c r="ABH58" s="364" t="n"/>
      <c r="ABI58" s="364" t="n"/>
      <c r="ABJ58" s="364" t="n"/>
      <c r="ABK58" s="364" t="n"/>
      <c r="ABL58" s="364" t="n"/>
      <c r="ABM58" s="364" t="n"/>
      <c r="ABN58" s="364" t="n"/>
      <c r="ABO58" s="364" t="n"/>
      <c r="ABP58" s="364" t="n"/>
      <c r="ABQ58" s="364" t="n"/>
      <c r="ABR58" s="364" t="n"/>
      <c r="ABS58" s="364" t="n"/>
      <c r="ABT58" s="364" t="n"/>
      <c r="ABU58" s="364" t="n"/>
      <c r="ABV58" s="364" t="n"/>
      <c r="ABW58" s="364" t="n"/>
      <c r="ABX58" s="364" t="n"/>
      <c r="ABY58" s="364" t="n"/>
      <c r="ABZ58" s="364" t="n"/>
      <c r="ACA58" s="364" t="n"/>
      <c r="ACB58" s="364" t="n"/>
      <c r="ACC58" s="364" t="n"/>
      <c r="ACD58" s="364" t="n"/>
      <c r="ACE58" s="364" t="n"/>
      <c r="ACF58" s="364" t="n"/>
      <c r="ACG58" s="364" t="n"/>
      <c r="ACH58" s="364" t="n"/>
      <c r="ACI58" s="364" t="n"/>
      <c r="ACJ58" s="364" t="n"/>
      <c r="ACK58" s="364" t="n"/>
      <c r="ACL58" s="364" t="n"/>
      <c r="ACM58" s="364" t="n"/>
      <c r="ACN58" s="364" t="n"/>
      <c r="ACO58" s="364" t="n"/>
      <c r="ACP58" s="364" t="n"/>
      <c r="ACQ58" s="364" t="n"/>
      <c r="ACR58" s="364" t="n"/>
      <c r="ACS58" s="364" t="n"/>
      <c r="ACT58" s="364" t="n"/>
      <c r="ACU58" s="364" t="n"/>
      <c r="ACV58" s="364" t="n"/>
      <c r="ACW58" s="364" t="n"/>
      <c r="ACX58" s="364" t="n"/>
      <c r="ACY58" s="364" t="n"/>
      <c r="ACZ58" s="364" t="n"/>
      <c r="ADA58" s="364" t="n"/>
      <c r="ADB58" s="364" t="n"/>
      <c r="ADC58" s="364" t="n"/>
      <c r="ADD58" s="364" t="n"/>
      <c r="ADE58" s="364" t="n"/>
      <c r="ADF58" s="364" t="n"/>
      <c r="ADG58" s="364" t="n"/>
      <c r="ADH58" s="364" t="n"/>
      <c r="ADI58" s="364" t="n"/>
      <c r="ADJ58" s="364" t="n"/>
      <c r="ADK58" s="364" t="n"/>
      <c r="ADL58" s="364" t="n"/>
      <c r="ADM58" s="364" t="n"/>
      <c r="ADN58" s="364" t="n"/>
      <c r="ADO58" s="364" t="n"/>
      <c r="ADP58" s="364" t="n"/>
      <c r="ADQ58" s="364" t="n"/>
      <c r="ADR58" s="364" t="n"/>
      <c r="ADS58" s="364" t="n"/>
      <c r="ADT58" s="364" t="n"/>
      <c r="ADU58" s="364" t="n"/>
      <c r="ADV58" s="364" t="n"/>
      <c r="ADW58" s="364" t="n"/>
      <c r="ADX58" s="364" t="n"/>
      <c r="ADY58" s="364" t="n"/>
      <c r="ADZ58" s="364" t="n"/>
      <c r="AEA58" s="364" t="n"/>
      <c r="AEB58" s="364" t="n"/>
      <c r="AEC58" s="364" t="n"/>
      <c r="AED58" s="364" t="n"/>
      <c r="AEE58" s="364" t="n"/>
      <c r="AEF58" s="364" t="n"/>
      <c r="AEG58" s="364" t="n"/>
      <c r="AEH58" s="364" t="n"/>
      <c r="AEI58" s="364" t="n"/>
      <c r="AEJ58" s="364" t="n"/>
      <c r="AEK58" s="364" t="n"/>
      <c r="AEL58" s="364" t="n"/>
      <c r="AEM58" s="364" t="n"/>
      <c r="AEN58" s="364" t="n"/>
      <c r="AEO58" s="364" t="n"/>
      <c r="AEP58" s="364" t="n"/>
      <c r="AEQ58" s="364" t="n"/>
      <c r="AER58" s="364" t="n"/>
      <c r="AES58" s="364" t="n"/>
      <c r="AET58" s="364" t="n"/>
      <c r="AEU58" s="364" t="n"/>
      <c r="AEV58" s="364" t="n"/>
      <c r="AEW58" s="364" t="n"/>
      <c r="AEX58" s="364" t="n"/>
      <c r="AEY58" s="364" t="n"/>
      <c r="AEZ58" s="364" t="n"/>
      <c r="AFA58" s="364" t="n"/>
      <c r="AFB58" s="364" t="n"/>
      <c r="AFC58" s="364" t="n"/>
      <c r="AFD58" s="364" t="n"/>
      <c r="AFE58" s="364" t="n"/>
      <c r="AFF58" s="364" t="n"/>
      <c r="AFG58" s="364" t="n"/>
      <c r="AFH58" s="364" t="n"/>
      <c r="AFI58" s="364" t="n"/>
      <c r="AFJ58" s="364" t="n"/>
      <c r="AFK58" s="364" t="n"/>
      <c r="AFL58" s="364" t="n"/>
      <c r="AFM58" s="364" t="n"/>
      <c r="AFN58" s="364" t="n"/>
      <c r="AFO58" s="364" t="n"/>
      <c r="AFP58" s="364" t="n"/>
      <c r="AFQ58" s="364" t="n"/>
      <c r="AFR58" s="364" t="n"/>
      <c r="AFS58" s="364" t="n"/>
      <c r="AFT58" s="364" t="n"/>
      <c r="AFU58" s="364" t="n"/>
      <c r="AFV58" s="364" t="n"/>
      <c r="AFW58" s="364" t="n"/>
      <c r="AFX58" s="364" t="n"/>
      <c r="AFY58" s="364" t="n"/>
      <c r="AFZ58" s="364" t="n"/>
      <c r="AGA58" s="364" t="n"/>
      <c r="AGB58" s="364" t="n"/>
      <c r="AGC58" s="364" t="n"/>
      <c r="AGD58" s="364" t="n"/>
      <c r="AGE58" s="364" t="n"/>
      <c r="AGF58" s="364" t="n"/>
      <c r="AGG58" s="364" t="n"/>
      <c r="AGH58" s="364" t="n"/>
      <c r="AGI58" s="364" t="n"/>
      <c r="AGJ58" s="364" t="n"/>
      <c r="AGK58" s="364" t="n"/>
      <c r="AGL58" s="364" t="n"/>
      <c r="AGM58" s="364" t="n"/>
      <c r="AGN58" s="364" t="n"/>
      <c r="AGO58" s="364" t="n"/>
      <c r="AGP58" s="364" t="n"/>
      <c r="AGQ58" s="364" t="n"/>
      <c r="AGR58" s="364" t="n"/>
      <c r="AGS58" s="364" t="n"/>
      <c r="AGT58" s="364" t="n"/>
      <c r="AGU58" s="364" t="n"/>
      <c r="AGV58" s="364" t="n"/>
      <c r="AGW58" s="364" t="n"/>
      <c r="AGX58" s="364" t="n"/>
      <c r="AGY58" s="364" t="n"/>
      <c r="AGZ58" s="364" t="n"/>
      <c r="AHA58" s="364" t="n"/>
      <c r="AHB58" s="364" t="n"/>
      <c r="AHC58" s="364" t="n"/>
      <c r="AHD58" s="364" t="n"/>
      <c r="AHE58" s="364" t="n"/>
      <c r="AHF58" s="364" t="n"/>
      <c r="AHG58" s="364" t="n"/>
      <c r="AHH58" s="364" t="n"/>
      <c r="AHI58" s="364" t="n"/>
      <c r="AHJ58" s="364" t="n"/>
      <c r="AHK58" s="364" t="n"/>
      <c r="AHL58" s="364" t="n"/>
      <c r="AHM58" s="364" t="n"/>
      <c r="AHN58" s="364" t="n"/>
      <c r="AHO58" s="364" t="n"/>
      <c r="AHP58" s="364" t="n"/>
      <c r="AHQ58" s="364" t="n"/>
      <c r="AHR58" s="364" t="n"/>
      <c r="AHS58" s="364" t="n"/>
      <c r="AHT58" s="364" t="n"/>
      <c r="AHU58" s="364" t="n"/>
      <c r="AHV58" s="364" t="n"/>
      <c r="AHW58" s="364" t="n"/>
      <c r="AHX58" s="364" t="n"/>
      <c r="AHY58" s="364" t="n"/>
      <c r="AHZ58" s="364" t="n"/>
      <c r="AIA58" s="364" t="n"/>
      <c r="AIB58" s="364" t="n"/>
      <c r="AIC58" s="364" t="n"/>
      <c r="AID58" s="364" t="n"/>
      <c r="AIE58" s="364" t="n"/>
      <c r="AIF58" s="364" t="n"/>
      <c r="AIG58" s="364" t="n"/>
      <c r="AIH58" s="364" t="n"/>
      <c r="AII58" s="364" t="n"/>
      <c r="AIJ58" s="364" t="n"/>
      <c r="AIK58" s="364" t="n"/>
      <c r="AIL58" s="364" t="n"/>
      <c r="AIM58" s="364" t="n"/>
      <c r="AIN58" s="364" t="n"/>
      <c r="AIO58" s="364" t="n"/>
      <c r="AIP58" s="364" t="n"/>
      <c r="AIQ58" s="364" t="n"/>
      <c r="AIR58" s="364" t="n"/>
      <c r="AIS58" s="364" t="n"/>
      <c r="AIT58" s="364" t="n"/>
      <c r="AIU58" s="364" t="n"/>
      <c r="AIV58" s="364" t="n"/>
      <c r="AIW58" s="364" t="n"/>
      <c r="AIX58" s="364" t="n"/>
      <c r="AIY58" s="364" t="n"/>
      <c r="AIZ58" s="364" t="n"/>
      <c r="AJA58" s="364" t="n"/>
      <c r="AJB58" s="364" t="n"/>
      <c r="AJC58" s="364" t="n"/>
      <c r="AJD58" s="364" t="n"/>
      <c r="AJE58" s="364" t="n"/>
      <c r="AJF58" s="364" t="n"/>
      <c r="AJG58" s="364" t="n"/>
      <c r="AJH58" s="364" t="n"/>
      <c r="AJI58" s="364" t="n"/>
      <c r="AJJ58" s="364" t="n"/>
      <c r="AJK58" s="364" t="n"/>
      <c r="AJL58" s="364" t="n"/>
      <c r="AJM58" s="364" t="n"/>
      <c r="AJN58" s="364" t="n"/>
      <c r="AJO58" s="364" t="n"/>
      <c r="AJP58" s="364" t="n"/>
      <c r="AJQ58" s="364" t="n"/>
      <c r="AJR58" s="364" t="n"/>
      <c r="AJS58" s="364" t="n"/>
      <c r="AJT58" s="364" t="n"/>
      <c r="AJU58" s="364" t="n"/>
      <c r="AJV58" s="364" t="n"/>
      <c r="AJW58" s="364" t="n"/>
      <c r="AJX58" s="364" t="n"/>
      <c r="AJY58" s="364" t="n"/>
      <c r="AJZ58" s="364" t="n"/>
      <c r="AKA58" s="364" t="n"/>
      <c r="AKB58" s="364" t="n"/>
      <c r="AKC58" s="364" t="n"/>
      <c r="AKD58" s="364" t="n"/>
      <c r="AKE58" s="364" t="n"/>
      <c r="AKF58" s="364" t="n"/>
      <c r="AKG58" s="364" t="n"/>
      <c r="AKH58" s="364" t="n"/>
      <c r="AKI58" s="364" t="n"/>
      <c r="AKJ58" s="364" t="n"/>
      <c r="AKK58" s="364" t="n"/>
      <c r="AKL58" s="364" t="n"/>
      <c r="AKM58" s="364" t="n"/>
      <c r="AKN58" s="364" t="n"/>
      <c r="AKO58" s="364" t="n"/>
      <c r="AKP58" s="364" t="n"/>
      <c r="AKQ58" s="364" t="n"/>
      <c r="AKR58" s="364" t="n"/>
      <c r="AKS58" s="364" t="n"/>
      <c r="AKT58" s="364" t="n"/>
      <c r="AKU58" s="364" t="n"/>
      <c r="AKV58" s="364" t="n"/>
      <c r="AKW58" s="364" t="n"/>
      <c r="AKX58" s="364" t="n"/>
      <c r="AKY58" s="364" t="n"/>
      <c r="AKZ58" s="364" t="n"/>
      <c r="ALA58" s="364" t="n"/>
      <c r="ALB58" s="364" t="n"/>
      <c r="ALC58" s="364" t="n"/>
      <c r="ALD58" s="364" t="n"/>
      <c r="ALE58" s="364" t="n"/>
      <c r="ALF58" s="364" t="n"/>
      <c r="ALG58" s="364" t="n"/>
      <c r="ALH58" s="364" t="n"/>
      <c r="ALI58" s="364" t="n"/>
      <c r="ALJ58" s="364" t="n"/>
      <c r="ALK58" s="364" t="n"/>
      <c r="ALL58" s="364" t="n"/>
      <c r="ALM58" s="364" t="n"/>
      <c r="ALN58" s="364" t="n"/>
      <c r="ALO58" s="364" t="n"/>
      <c r="ALP58" s="364" t="n"/>
      <c r="ALQ58" s="364" t="n"/>
      <c r="ALR58" s="364" t="n"/>
      <c r="ALS58" s="364" t="n"/>
      <c r="ALT58" s="364" t="n"/>
      <c r="ALU58" s="364" t="n"/>
      <c r="ALV58" s="364" t="n"/>
      <c r="ALW58" s="364" t="n"/>
      <c r="ALX58" s="364" t="n"/>
      <c r="ALY58" s="364" t="n"/>
      <c r="ALZ58" s="364" t="n"/>
      <c r="AMA58" s="364" t="n"/>
      <c r="AMB58" s="364" t="n"/>
      <c r="AMC58" s="364" t="n"/>
      <c r="AMD58" s="364" t="n"/>
      <c r="AME58" s="364" t="n"/>
      <c r="AMF58" s="364" t="n"/>
      <c r="AMG58" s="364" t="n"/>
      <c r="AMH58" s="364" t="n"/>
      <c r="AMI58" s="364" t="n"/>
      <c r="AMJ58" s="364" t="n"/>
      <c r="AMK58" s="364" t="n"/>
      <c r="AML58" s="364" t="n"/>
      <c r="AMM58" s="364" t="n"/>
      <c r="AMN58" s="364" t="n"/>
      <c r="AMO58" s="364" t="n"/>
      <c r="AMP58" s="364" t="n"/>
      <c r="AMQ58" s="364" t="n"/>
      <c r="AMR58" s="364" t="n"/>
      <c r="AMS58" s="364" t="n"/>
      <c r="AMT58" s="364" t="n"/>
      <c r="AMU58" s="364" t="n"/>
      <c r="AMV58" s="364" t="n"/>
      <c r="AMW58" s="364" t="n"/>
      <c r="AMX58" s="364" t="n"/>
      <c r="AMY58" s="364" t="n"/>
      <c r="AMZ58" s="364" t="n"/>
      <c r="ANA58" s="364" t="n"/>
      <c r="ANB58" s="364" t="n"/>
      <c r="ANC58" s="364" t="n"/>
      <c r="AND58" s="364" t="n"/>
      <c r="ANE58" s="364" t="n"/>
      <c r="ANF58" s="364" t="n"/>
      <c r="ANG58" s="364" t="n"/>
      <c r="ANH58" s="364" t="n"/>
      <c r="ANI58" s="364" t="n"/>
      <c r="ANJ58" s="364" t="n"/>
      <c r="ANK58" s="364" t="n"/>
      <c r="ANL58" s="364" t="n"/>
      <c r="ANM58" s="364" t="n"/>
      <c r="ANN58" s="364" t="n"/>
      <c r="ANO58" s="364" t="n"/>
      <c r="ANP58" s="364" t="n"/>
      <c r="ANQ58" s="364" t="n"/>
      <c r="ANR58" s="364" t="n"/>
      <c r="ANS58" s="364" t="n"/>
      <c r="ANT58" s="364" t="n"/>
      <c r="ANU58" s="364" t="n"/>
      <c r="ANV58" s="364" t="n"/>
      <c r="ANW58" s="364" t="n"/>
      <c r="ANX58" s="364" t="n"/>
      <c r="ANY58" s="364" t="n"/>
      <c r="ANZ58" s="364" t="n"/>
      <c r="AOA58" s="364" t="n"/>
      <c r="AOB58" s="364" t="n"/>
      <c r="AOC58" s="364" t="n"/>
      <c r="AOD58" s="364" t="n"/>
      <c r="AOE58" s="364" t="n"/>
      <c r="AOF58" s="364" t="n"/>
      <c r="AOG58" s="364" t="n"/>
      <c r="AOH58" s="364" t="n"/>
      <c r="AOI58" s="364" t="n"/>
      <c r="AOJ58" s="364" t="n"/>
      <c r="AOK58" s="364" t="n"/>
      <c r="AOL58" s="364" t="n"/>
      <c r="AOM58" s="364" t="n"/>
      <c r="AON58" s="364" t="n"/>
      <c r="AOO58" s="364" t="n"/>
      <c r="AOP58" s="364" t="n"/>
      <c r="AOQ58" s="364" t="n"/>
      <c r="AOR58" s="364" t="n"/>
      <c r="AOS58" s="364" t="n"/>
      <c r="AOT58" s="364" t="n"/>
      <c r="AOU58" s="364" t="n"/>
      <c r="AOV58" s="364" t="n"/>
      <c r="AOW58" s="364" t="n"/>
      <c r="AOX58" s="364" t="n"/>
      <c r="AOY58" s="364" t="n"/>
      <c r="AOZ58" s="364" t="n"/>
      <c r="APA58" s="364" t="n"/>
      <c r="APB58" s="364" t="n"/>
      <c r="APC58" s="364" t="n"/>
      <c r="APD58" s="364" t="n"/>
      <c r="APE58" s="364" t="n"/>
      <c r="APF58" s="364" t="n"/>
      <c r="APG58" s="364" t="n"/>
      <c r="APH58" s="364" t="n"/>
      <c r="API58" s="364" t="n"/>
      <c r="APJ58" s="364" t="n"/>
      <c r="APK58" s="364" t="n"/>
      <c r="APL58" s="364" t="n"/>
      <c r="APM58" s="364" t="n"/>
      <c r="APN58" s="364" t="n"/>
      <c r="APO58" s="364" t="n"/>
      <c r="APP58" s="364" t="n"/>
      <c r="APQ58" s="364" t="n"/>
      <c r="APR58" s="364" t="n"/>
      <c r="APS58" s="364" t="n"/>
      <c r="APT58" s="364" t="n"/>
      <c r="APU58" s="364" t="n"/>
      <c r="APV58" s="364" t="n"/>
      <c r="APW58" s="364" t="n"/>
      <c r="APX58" s="364" t="n"/>
      <c r="APY58" s="364" t="n"/>
      <c r="APZ58" s="364" t="n"/>
      <c r="AQA58" s="364" t="n"/>
      <c r="AQB58" s="364" t="n"/>
      <c r="AQC58" s="364" t="n"/>
      <c r="AQD58" s="364" t="n"/>
      <c r="AQE58" s="364" t="n"/>
      <c r="AQF58" s="364" t="n"/>
      <c r="AQG58" s="364" t="n"/>
      <c r="AQH58" s="364" t="n"/>
      <c r="AQI58" s="364" t="n"/>
      <c r="AQJ58" s="364" t="n"/>
      <c r="AQK58" s="364" t="n"/>
      <c r="AQL58" s="364" t="n"/>
      <c r="AQM58" s="364" t="n"/>
      <c r="AQN58" s="364" t="n"/>
      <c r="AQO58" s="364" t="n"/>
      <c r="AQP58" s="364" t="n"/>
      <c r="AQQ58" s="364" t="n"/>
      <c r="AQR58" s="364" t="n"/>
      <c r="AQS58" s="364" t="n"/>
      <c r="AQT58" s="364" t="n"/>
      <c r="AQU58" s="364" t="n"/>
      <c r="AQV58" s="364" t="n"/>
      <c r="AQW58" s="364" t="n"/>
      <c r="AQX58" s="364" t="n"/>
      <c r="AQY58" s="364" t="n"/>
      <c r="AQZ58" s="364" t="n"/>
      <c r="ARA58" s="364" t="n"/>
      <c r="ARB58" s="364" t="n"/>
      <c r="ARC58" s="364" t="n"/>
      <c r="ARD58" s="364" t="n"/>
      <c r="ARE58" s="364" t="n"/>
      <c r="ARF58" s="364" t="n"/>
      <c r="ARG58" s="364" t="n"/>
      <c r="ARH58" s="364" t="n"/>
      <c r="ARI58" s="364" t="n"/>
      <c r="ARJ58" s="364" t="n"/>
      <c r="ARK58" s="364" t="n"/>
      <c r="ARL58" s="364" t="n"/>
      <c r="ARM58" s="364" t="n"/>
      <c r="ARN58" s="364" t="n"/>
      <c r="ARO58" s="364" t="n"/>
    </row>
    <row r="59" outlineLevel="1">
      <c r="A59" s="220" t="inlineStr">
        <is>
          <t>36.03</t>
        </is>
      </c>
      <c r="B59" s="233" t="inlineStr">
        <is>
          <t>Férias</t>
        </is>
      </c>
      <c r="C59" s="86" t="inlineStr">
        <is>
          <t>Analítica</t>
        </is>
      </c>
      <c r="D59" s="86" t="inlineStr">
        <is>
          <t>Saída</t>
        </is>
      </c>
      <c r="E59" s="86">
        <f>VLOOKUP($A59,PL.C!$B:$F,5,0)</f>
        <v/>
      </c>
      <c r="F59" s="86" t="inlineStr">
        <is>
          <t>sim</t>
        </is>
      </c>
      <c r="G59" s="86" t="inlineStr">
        <is>
          <t>Budget</t>
        </is>
      </c>
      <c r="I59" s="511" t="n">
        <v>0</v>
      </c>
      <c r="J59" s="511" t="n">
        <v>0</v>
      </c>
      <c r="K59" s="511" t="n">
        <v>0</v>
      </c>
      <c r="L59" s="511" t="n">
        <v>0</v>
      </c>
      <c r="M59" s="511" t="n">
        <v>0</v>
      </c>
      <c r="N59" s="511" t="n">
        <v>0</v>
      </c>
      <c r="O59" s="511" t="n">
        <v>0</v>
      </c>
      <c r="P59" s="511" t="n">
        <v>0</v>
      </c>
      <c r="Q59" s="511" t="n">
        <v>0</v>
      </c>
      <c r="R59" s="511" t="n">
        <v>0</v>
      </c>
      <c r="S59" s="511" t="n">
        <v>0</v>
      </c>
      <c r="T59" s="512" t="n">
        <v>0</v>
      </c>
      <c r="V59" s="511" t="n">
        <v>0</v>
      </c>
      <c r="W59" s="511" t="n">
        <v>0</v>
      </c>
      <c r="X59" s="511" t="n">
        <v>-6124</v>
      </c>
      <c r="Y59" s="511" t="n">
        <v>0</v>
      </c>
      <c r="Z59" s="511" t="n">
        <v>0</v>
      </c>
      <c r="AA59" s="511" t="n">
        <v>0</v>
      </c>
      <c r="AB59" s="511" t="n">
        <v>0</v>
      </c>
      <c r="AC59" s="511" t="n">
        <v>0</v>
      </c>
      <c r="AD59" s="511" t="n">
        <v>0</v>
      </c>
      <c r="AE59" s="511" t="n">
        <v>0</v>
      </c>
      <c r="AF59" s="511" t="n">
        <v>0</v>
      </c>
      <c r="AG59" s="512" t="n">
        <v>0</v>
      </c>
      <c r="AI59" s="511" t="n">
        <v>0</v>
      </c>
      <c r="AJ59" s="511" t="n">
        <v>0</v>
      </c>
      <c r="AK59" s="511" t="n">
        <v>-6068</v>
      </c>
      <c r="AL59" s="511" t="n">
        <v>0</v>
      </c>
      <c r="AM59" s="511" t="n">
        <v>0</v>
      </c>
      <c r="AN59" s="511" t="n">
        <v>0</v>
      </c>
      <c r="AO59" s="511" t="n">
        <v>0</v>
      </c>
      <c r="AP59" s="511" t="n">
        <v>0</v>
      </c>
      <c r="AQ59" s="511" t="n">
        <v>0</v>
      </c>
      <c r="AR59" s="511" t="n">
        <v>0</v>
      </c>
      <c r="AS59" s="511" t="n">
        <v>0</v>
      </c>
      <c r="AT59" s="511" t="n">
        <v>0</v>
      </c>
      <c r="AV59" s="513" t="n">
        <v>0</v>
      </c>
      <c r="AW59" s="513" t="n">
        <v>0</v>
      </c>
      <c r="AX59" s="513" t="n">
        <v>-6383.536</v>
      </c>
      <c r="AY59" s="513" t="n">
        <v>0</v>
      </c>
      <c r="AZ59" s="513" t="n">
        <v>0</v>
      </c>
      <c r="BA59" s="513" t="n">
        <v>0</v>
      </c>
      <c r="BB59" s="513" t="n">
        <v>0</v>
      </c>
      <c r="BC59" s="513" t="n">
        <v>0</v>
      </c>
      <c r="BD59" s="513" t="n">
        <v>0</v>
      </c>
      <c r="BE59" s="513" t="n">
        <v>0</v>
      </c>
      <c r="BF59" s="513" t="n">
        <v>0</v>
      </c>
      <c r="BG59" s="513" t="n">
        <v>0</v>
      </c>
      <c r="BI59" s="298" t="n">
        <v>1.1</v>
      </c>
      <c r="BJ59" s="514" t="n">
        <v>0</v>
      </c>
      <c r="BK59" s="514" t="n">
        <v>0</v>
      </c>
      <c r="BL59" s="514" t="n">
        <v>0</v>
      </c>
      <c r="BM59" s="514" t="n">
        <v>0</v>
      </c>
      <c r="BN59" s="514" t="n">
        <v>0</v>
      </c>
      <c r="BO59" s="514" t="n">
        <v>-4154.700000000001</v>
      </c>
      <c r="BP59" s="514" t="n">
        <v>0</v>
      </c>
      <c r="BQ59" s="514" t="n">
        <v>0</v>
      </c>
      <c r="BR59" s="514" t="n">
        <v>0</v>
      </c>
      <c r="BS59" s="514" t="n">
        <v>0</v>
      </c>
      <c r="BT59" s="514" t="n">
        <v>0</v>
      </c>
      <c r="BU59" s="514" t="n">
        <v>0</v>
      </c>
      <c r="BW59" s="515">
        <f>_xlfn.SINGLE(_xlfn.XLOOKUP($A59,$A$203:$A$399,BJ$203:BJ$399,"Não Existe"))*$BI59</f>
        <v/>
      </c>
      <c r="BX59" s="515">
        <f>_xlfn.SINGLE(_xlfn.XLOOKUP($A59,$A$203:$A$399,BK$203:BK$399,"Não Existe"))*$BI59</f>
        <v/>
      </c>
      <c r="BY59" s="515">
        <f>_xlfn.SINGLE(_xlfn.XLOOKUP($A59,$A$203:$A$399,BL$203:BL$399,"Não Existe"))*$BI59</f>
        <v/>
      </c>
      <c r="BZ59" s="515">
        <f>_xlfn.SINGLE(_xlfn.XLOOKUP($A59,$A$203:$A$399,BM$203:BM$399,"Não Existe"))*$BI59</f>
        <v/>
      </c>
      <c r="CA59" s="515">
        <f>_xlfn.SINGLE(_xlfn.XLOOKUP($A59,$A$203:$A$399,BN$203:BN$399,"Não Existe"))*$BI59</f>
        <v/>
      </c>
      <c r="CB59" s="515">
        <f>_xlfn.SINGLE(_xlfn.XLOOKUP($A59,$A$203:$A$399,BO$203:BO$399,"Não Existe"))*$BI59</f>
        <v/>
      </c>
      <c r="CC59" s="515">
        <f>_xlfn.SINGLE(_xlfn.XLOOKUP($A59,$A$203:$A$399,BP$203:BP$399,"Não Existe"))*$BI59</f>
        <v/>
      </c>
      <c r="CD59" s="515">
        <f>_xlfn.SINGLE(_xlfn.XLOOKUP($A59,$A$203:$A$399,BQ$203:BQ$399,"Não Existe"))*$BI59</f>
        <v/>
      </c>
      <c r="CE59" s="515">
        <f>_xlfn.SINGLE(_xlfn.XLOOKUP($A59,$A$203:$A$399,BR$203:BR$399,"Não Existe"))*$BI59</f>
        <v/>
      </c>
      <c r="CF59" s="515">
        <f>_xlfn.SINGLE(_xlfn.XLOOKUP($A59,$A$203:$A$399,BS$203:BS$399,"Não Existe"))*$BI59</f>
        <v/>
      </c>
      <c r="CG59" s="515">
        <f>_xlfn.SINGLE(_xlfn.XLOOKUP($A59,$A$203:$A$399,BT$203:BT$399,"Não Existe"))*$BI59</f>
        <v/>
      </c>
      <c r="CH59" s="515">
        <f>_xlfn.SINGLE(_xlfn.XLOOKUP($A59,$A$203:$A$399,BU$203:BU$399,"Não Existe"))*$BI59</f>
        <v/>
      </c>
    </row>
    <row r="60" outlineLevel="1" customFormat="1" s="213">
      <c r="A60" s="257" t="inlineStr">
        <is>
          <t>36.04</t>
        </is>
      </c>
      <c r="B60" s="212" t="inlineStr">
        <is>
          <t>Rescisão</t>
        </is>
      </c>
      <c r="C60" s="213" t="inlineStr">
        <is>
          <t>Analítica</t>
        </is>
      </c>
      <c r="D60" s="213" t="inlineStr">
        <is>
          <t>Saída</t>
        </is>
      </c>
      <c r="E60" s="213">
        <f>VLOOKUP($A60,PL.C!$B:$F,5,0)</f>
        <v/>
      </c>
      <c r="F60" s="213" t="inlineStr">
        <is>
          <t>sim</t>
        </is>
      </c>
      <c r="G60" s="213" t="inlineStr">
        <is>
          <t>Budget</t>
        </is>
      </c>
      <c r="I60" s="506" t="n">
        <v>0</v>
      </c>
      <c r="J60" s="506" t="n">
        <v>0</v>
      </c>
      <c r="K60" s="506" t="n">
        <v>0</v>
      </c>
      <c r="L60" s="506" t="n">
        <v>0</v>
      </c>
      <c r="M60" s="506" t="n">
        <v>0</v>
      </c>
      <c r="N60" s="506" t="n">
        <v>0</v>
      </c>
      <c r="O60" s="506" t="n">
        <v>0</v>
      </c>
      <c r="P60" s="506" t="n">
        <v>0</v>
      </c>
      <c r="Q60" s="506" t="n">
        <v>0</v>
      </c>
      <c r="R60" s="506" t="n">
        <v>0</v>
      </c>
      <c r="S60" s="506" t="n">
        <v>0</v>
      </c>
      <c r="T60" s="507" t="n">
        <v>0</v>
      </c>
      <c r="U60" s="86" t="n"/>
      <c r="V60" s="506" t="n">
        <v>0</v>
      </c>
      <c r="W60" s="506" t="n">
        <v>0</v>
      </c>
      <c r="X60" s="506" t="n">
        <v>0</v>
      </c>
      <c r="Y60" s="506" t="n">
        <v>0</v>
      </c>
      <c r="Z60" s="506" t="n">
        <v>0</v>
      </c>
      <c r="AA60" s="506" t="n">
        <v>0</v>
      </c>
      <c r="AB60" s="506" t="n">
        <v>0</v>
      </c>
      <c r="AC60" s="506" t="n">
        <v>0</v>
      </c>
      <c r="AD60" s="506" t="n">
        <v>0</v>
      </c>
      <c r="AE60" s="506" t="n">
        <v>0</v>
      </c>
      <c r="AF60" s="506" t="n">
        <v>0</v>
      </c>
      <c r="AG60" s="507" t="n">
        <v>0</v>
      </c>
      <c r="AH60" s="364" t="n"/>
      <c r="AI60" s="506" t="n">
        <v>0</v>
      </c>
      <c r="AJ60" s="506" t="n">
        <v>0</v>
      </c>
      <c r="AK60" s="506" t="n">
        <v>0</v>
      </c>
      <c r="AL60" s="506" t="n">
        <v>0</v>
      </c>
      <c r="AM60" s="506" t="n">
        <v>0</v>
      </c>
      <c r="AN60" s="506" t="n">
        <v>-21090</v>
      </c>
      <c r="AO60" s="506" t="n">
        <v>0</v>
      </c>
      <c r="AP60" s="506" t="n">
        <v>0</v>
      </c>
      <c r="AQ60" s="506" t="n">
        <v>0</v>
      </c>
      <c r="AR60" s="506" t="n">
        <v>0</v>
      </c>
      <c r="AS60" s="506" t="n">
        <v>0</v>
      </c>
      <c r="AT60" s="506" t="n">
        <v>0</v>
      </c>
      <c r="AU60" s="364" t="n"/>
      <c r="AV60" s="508" t="n">
        <v>0</v>
      </c>
      <c r="AW60" s="508" t="n">
        <v>0</v>
      </c>
      <c r="AX60" s="508" t="n">
        <v>0</v>
      </c>
      <c r="AY60" s="508" t="n">
        <v>0</v>
      </c>
      <c r="AZ60" s="508" t="n">
        <v>0</v>
      </c>
      <c r="BA60" s="508" t="n">
        <v>-22186.68</v>
      </c>
      <c r="BB60" s="508" t="n">
        <v>0</v>
      </c>
      <c r="BC60" s="508" t="n">
        <v>0</v>
      </c>
      <c r="BD60" s="508" t="n">
        <v>0</v>
      </c>
      <c r="BE60" s="508" t="n">
        <v>0</v>
      </c>
      <c r="BF60" s="508" t="n">
        <v>0</v>
      </c>
      <c r="BG60" s="508" t="n">
        <v>0</v>
      </c>
      <c r="BH60" s="364" t="n"/>
      <c r="BI60" s="298" t="n">
        <v>1.1</v>
      </c>
      <c r="BJ60" s="509" t="n">
        <v>0</v>
      </c>
      <c r="BK60" s="509" t="n">
        <v>0</v>
      </c>
      <c r="BL60" s="509" t="n">
        <v>0</v>
      </c>
      <c r="BM60" s="509" t="n">
        <v>0</v>
      </c>
      <c r="BN60" s="509" t="n">
        <v>0</v>
      </c>
      <c r="BO60" s="509" t="n">
        <v>0</v>
      </c>
      <c r="BP60" s="509" t="n">
        <v>0</v>
      </c>
      <c r="BQ60" s="509" t="n">
        <v>0</v>
      </c>
      <c r="BR60" s="509" t="n">
        <v>0</v>
      </c>
      <c r="BS60" s="509" t="n">
        <v>0</v>
      </c>
      <c r="BT60" s="509" t="n">
        <v>0</v>
      </c>
      <c r="BU60" s="509" t="n">
        <v>0</v>
      </c>
      <c r="BV60" s="364" t="n"/>
      <c r="BW60" s="510">
        <f>_xlfn.SINGLE(_xlfn.XLOOKUP($A60,$A$203:$A$399,BJ$203:BJ$399,"Não Existe"))*$BI60</f>
        <v/>
      </c>
      <c r="BX60" s="510">
        <f>_xlfn.SINGLE(_xlfn.XLOOKUP($A60,$A$203:$A$399,BK$203:BK$399,"Não Existe"))*$BI60</f>
        <v/>
      </c>
      <c r="BY60" s="510">
        <f>_xlfn.SINGLE(_xlfn.XLOOKUP($A60,$A$203:$A$399,BL$203:BL$399,"Não Existe"))*$BI60</f>
        <v/>
      </c>
      <c r="BZ60" s="510">
        <f>_xlfn.SINGLE(_xlfn.XLOOKUP($A60,$A$203:$A$399,BM$203:BM$399,"Não Existe"))*$BI60</f>
        <v/>
      </c>
      <c r="CA60" s="510">
        <f>_xlfn.SINGLE(_xlfn.XLOOKUP($A60,$A$203:$A$399,BN$203:BN$399,"Não Existe"))*$BI60</f>
        <v/>
      </c>
      <c r="CB60" s="510">
        <f>_xlfn.SINGLE(_xlfn.XLOOKUP($A60,$A$203:$A$399,BO$203:BO$399,"Não Existe"))*$BI60</f>
        <v/>
      </c>
      <c r="CC60" s="510">
        <f>_xlfn.SINGLE(_xlfn.XLOOKUP($A60,$A$203:$A$399,BP$203:BP$399,"Não Existe"))*$BI60</f>
        <v/>
      </c>
      <c r="CD60" s="510">
        <f>_xlfn.SINGLE(_xlfn.XLOOKUP($A60,$A$203:$A$399,BQ$203:BQ$399,"Não Existe"))*$BI60</f>
        <v/>
      </c>
      <c r="CE60" s="510">
        <f>_xlfn.SINGLE(_xlfn.XLOOKUP($A60,$A$203:$A$399,BR$203:BR$399,"Não Existe"))*$BI60</f>
        <v/>
      </c>
      <c r="CF60" s="510">
        <f>_xlfn.SINGLE(_xlfn.XLOOKUP($A60,$A$203:$A$399,BS$203:BS$399,"Não Existe"))*$BI60</f>
        <v/>
      </c>
      <c r="CG60" s="510">
        <f>_xlfn.SINGLE(_xlfn.XLOOKUP($A60,$A$203:$A$399,BT$203:BT$399,"Não Existe"))*$BI60</f>
        <v/>
      </c>
      <c r="CH60" s="510">
        <f>_xlfn.SINGLE(_xlfn.XLOOKUP($A60,$A$203:$A$399,BU$203:BU$399,"Não Existe"))*$BI60</f>
        <v/>
      </c>
      <c r="CI60" s="364" t="n"/>
      <c r="CJ60" s="364" t="n"/>
      <c r="CK60" s="364" t="n"/>
      <c r="CL60" s="364" t="n"/>
      <c r="CM60" s="364" t="n"/>
      <c r="CN60" s="364" t="n"/>
      <c r="CO60" s="364" t="n"/>
      <c r="CP60" s="364" t="n"/>
      <c r="CQ60" s="364" t="n"/>
      <c r="CR60" s="364" t="n"/>
      <c r="CS60" s="364" t="n"/>
      <c r="CT60" s="364" t="n"/>
      <c r="CU60" s="364" t="n"/>
      <c r="CV60" s="364" t="n"/>
      <c r="CW60" s="364" t="n"/>
      <c r="CX60" s="364" t="n"/>
      <c r="CY60" s="364" t="n"/>
      <c r="CZ60" s="364" t="n"/>
      <c r="DA60" s="364" t="n"/>
      <c r="DB60" s="364" t="n"/>
      <c r="DC60" s="364" t="n"/>
      <c r="DD60" s="364" t="n"/>
      <c r="DE60" s="364" t="n"/>
      <c r="DF60" s="364" t="n"/>
      <c r="DG60" s="364" t="n"/>
      <c r="DH60" s="364" t="n"/>
      <c r="DI60" s="364" t="n"/>
      <c r="DJ60" s="364" t="n"/>
      <c r="DK60" s="364" t="n"/>
      <c r="DL60" s="364" t="n"/>
      <c r="DM60" s="364" t="n"/>
      <c r="DN60" s="364" t="n"/>
      <c r="DO60" s="364" t="n"/>
      <c r="DP60" s="364" t="n"/>
      <c r="DQ60" s="364" t="n"/>
      <c r="DR60" s="364" t="n"/>
      <c r="DS60" s="364" t="n"/>
      <c r="DT60" s="364" t="n"/>
      <c r="DU60" s="364" t="n"/>
      <c r="DV60" s="364" t="n"/>
      <c r="DW60" s="364" t="n"/>
      <c r="DX60" s="364" t="n"/>
      <c r="DY60" s="364" t="n"/>
      <c r="DZ60" s="364" t="n"/>
      <c r="EA60" s="364" t="n"/>
      <c r="EB60" s="364" t="n"/>
      <c r="EC60" s="364" t="n"/>
      <c r="ED60" s="364" t="n"/>
      <c r="EE60" s="364" t="n"/>
      <c r="EF60" s="364" t="n"/>
      <c r="EG60" s="364" t="n"/>
      <c r="EH60" s="364" t="n"/>
      <c r="EI60" s="364" t="n"/>
      <c r="EJ60" s="364" t="n"/>
      <c r="EK60" s="364" t="n"/>
      <c r="EL60" s="364" t="n"/>
      <c r="EM60" s="364" t="n"/>
      <c r="EN60" s="364" t="n"/>
      <c r="EO60" s="364" t="n"/>
      <c r="EP60" s="364" t="n"/>
      <c r="EQ60" s="364" t="n"/>
      <c r="ER60" s="364" t="n"/>
      <c r="ES60" s="364" t="n"/>
      <c r="ET60" s="364" t="n"/>
      <c r="EU60" s="364" t="n"/>
      <c r="EV60" s="364" t="n"/>
      <c r="EW60" s="364" t="n"/>
      <c r="EX60" s="364" t="n"/>
      <c r="EY60" s="364" t="n"/>
      <c r="EZ60" s="364" t="n"/>
      <c r="FA60" s="364" t="n"/>
      <c r="FB60" s="364" t="n"/>
      <c r="FC60" s="364" t="n"/>
      <c r="FD60" s="364" t="n"/>
      <c r="FE60" s="364" t="n"/>
      <c r="FF60" s="364" t="n"/>
      <c r="FG60" s="364" t="n"/>
      <c r="FH60" s="364" t="n"/>
      <c r="FI60" s="364" t="n"/>
      <c r="FJ60" s="364" t="n"/>
      <c r="FK60" s="364" t="n"/>
      <c r="FL60" s="364" t="n"/>
      <c r="FM60" s="364" t="n"/>
      <c r="FN60" s="364" t="n"/>
      <c r="FO60" s="364" t="n"/>
      <c r="FP60" s="364" t="n"/>
      <c r="FQ60" s="364" t="n"/>
      <c r="FR60" s="364" t="n"/>
      <c r="FS60" s="364" t="n"/>
      <c r="FT60" s="364" t="n"/>
      <c r="FU60" s="364" t="n"/>
      <c r="FV60" s="364" t="n"/>
      <c r="FW60" s="364" t="n"/>
      <c r="FX60" s="364" t="n"/>
      <c r="FY60" s="364" t="n"/>
      <c r="FZ60" s="364" t="n"/>
      <c r="GA60" s="364" t="n"/>
      <c r="GB60" s="364" t="n"/>
      <c r="GC60" s="364" t="n"/>
      <c r="GD60" s="364" t="n"/>
      <c r="GE60" s="364" t="n"/>
      <c r="GF60" s="364" t="n"/>
      <c r="GG60" s="364" t="n"/>
      <c r="GH60" s="364" t="n"/>
      <c r="GI60" s="364" t="n"/>
      <c r="GJ60" s="364" t="n"/>
      <c r="GK60" s="364" t="n"/>
      <c r="GL60" s="364" t="n"/>
      <c r="GM60" s="364" t="n"/>
      <c r="GN60" s="364" t="n"/>
      <c r="GO60" s="364" t="n"/>
      <c r="GP60" s="364" t="n"/>
      <c r="GQ60" s="364" t="n"/>
      <c r="GR60" s="364" t="n"/>
      <c r="GS60" s="364" t="n"/>
      <c r="GT60" s="364" t="n"/>
      <c r="GU60" s="364" t="n"/>
      <c r="GV60" s="364" t="n"/>
      <c r="GW60" s="364" t="n"/>
      <c r="GX60" s="364" t="n"/>
      <c r="GY60" s="364" t="n"/>
      <c r="GZ60" s="364" t="n"/>
      <c r="HA60" s="364" t="n"/>
      <c r="HB60" s="364" t="n"/>
      <c r="HC60" s="364" t="n"/>
      <c r="HD60" s="364" t="n"/>
      <c r="HE60" s="364" t="n"/>
      <c r="HF60" s="364" t="n"/>
      <c r="HG60" s="364" t="n"/>
      <c r="HH60" s="364" t="n"/>
      <c r="HI60" s="364" t="n"/>
      <c r="HJ60" s="364" t="n"/>
      <c r="HK60" s="364" t="n"/>
      <c r="HL60" s="364" t="n"/>
      <c r="HM60" s="364" t="n"/>
      <c r="HN60" s="364" t="n"/>
      <c r="HO60" s="364" t="n"/>
      <c r="HP60" s="364" t="n"/>
      <c r="HQ60" s="364" t="n"/>
      <c r="HR60" s="364" t="n"/>
      <c r="HS60" s="364" t="n"/>
      <c r="HT60" s="364" t="n"/>
      <c r="HU60" s="364" t="n"/>
      <c r="HV60" s="364" t="n"/>
      <c r="HW60" s="364" t="n"/>
      <c r="HX60" s="364" t="n"/>
      <c r="HY60" s="364" t="n"/>
      <c r="HZ60" s="364" t="n"/>
      <c r="IA60" s="364" t="n"/>
      <c r="IB60" s="364" t="n"/>
      <c r="IC60" s="364" t="n"/>
      <c r="ID60" s="364" t="n"/>
      <c r="IE60" s="364" t="n"/>
      <c r="IF60" s="364" t="n"/>
      <c r="IG60" s="364" t="n"/>
      <c r="IH60" s="364" t="n"/>
      <c r="II60" s="364" t="n"/>
      <c r="IJ60" s="364" t="n"/>
      <c r="IK60" s="364" t="n"/>
      <c r="IL60" s="364" t="n"/>
      <c r="IM60" s="364" t="n"/>
      <c r="IN60" s="364" t="n"/>
      <c r="IO60" s="364" t="n"/>
      <c r="IP60" s="364" t="n"/>
      <c r="IQ60" s="364" t="n"/>
      <c r="IR60" s="364" t="n"/>
      <c r="IS60" s="364" t="n"/>
      <c r="IT60" s="364" t="n"/>
      <c r="IU60" s="364" t="n"/>
      <c r="IV60" s="364" t="n"/>
      <c r="IW60" s="364" t="n"/>
      <c r="IX60" s="364" t="n"/>
      <c r="IY60" s="364" t="n"/>
      <c r="IZ60" s="364" t="n"/>
      <c r="JA60" s="364" t="n"/>
      <c r="JB60" s="364" t="n"/>
      <c r="JC60" s="364" t="n"/>
      <c r="JD60" s="364" t="n"/>
      <c r="JE60" s="364" t="n"/>
      <c r="JF60" s="364" t="n"/>
      <c r="JG60" s="364" t="n"/>
      <c r="JH60" s="364" t="n"/>
      <c r="JI60" s="364" t="n"/>
      <c r="JJ60" s="364" t="n"/>
      <c r="JK60" s="364" t="n"/>
      <c r="JL60" s="364" t="n"/>
      <c r="JM60" s="364" t="n"/>
      <c r="JN60" s="364" t="n"/>
      <c r="JO60" s="364" t="n"/>
      <c r="JP60" s="364" t="n"/>
      <c r="JQ60" s="364" t="n"/>
      <c r="JR60" s="364" t="n"/>
      <c r="JS60" s="364" t="n"/>
      <c r="JT60" s="364" t="n"/>
      <c r="JU60" s="364" t="n"/>
      <c r="JV60" s="364" t="n"/>
      <c r="JW60" s="364" t="n"/>
      <c r="JX60" s="364" t="n"/>
      <c r="JY60" s="364" t="n"/>
      <c r="JZ60" s="364" t="n"/>
      <c r="KA60" s="364" t="n"/>
      <c r="KB60" s="364" t="n"/>
      <c r="KC60" s="364" t="n"/>
      <c r="KD60" s="364" t="n"/>
      <c r="KE60" s="364" t="n"/>
      <c r="KF60" s="364" t="n"/>
      <c r="KG60" s="364" t="n"/>
      <c r="KH60" s="364" t="n"/>
      <c r="KI60" s="364" t="n"/>
      <c r="KJ60" s="364" t="n"/>
      <c r="KK60" s="364" t="n"/>
      <c r="KL60" s="364" t="n"/>
      <c r="KM60" s="364" t="n"/>
      <c r="KN60" s="364" t="n"/>
      <c r="KO60" s="364" t="n"/>
      <c r="KP60" s="364" t="n"/>
      <c r="KQ60" s="364" t="n"/>
      <c r="KR60" s="364" t="n"/>
      <c r="KS60" s="364" t="n"/>
      <c r="KT60" s="364" t="n"/>
      <c r="KU60" s="364" t="n"/>
      <c r="KV60" s="364" t="n"/>
      <c r="KW60" s="364" t="n"/>
      <c r="KX60" s="364" t="n"/>
      <c r="KY60" s="364" t="n"/>
      <c r="KZ60" s="364" t="n"/>
      <c r="LA60" s="364" t="n"/>
      <c r="LB60" s="364" t="n"/>
      <c r="LC60" s="364" t="n"/>
      <c r="LD60" s="364" t="n"/>
      <c r="LE60" s="364" t="n"/>
      <c r="LF60" s="364" t="n"/>
      <c r="LG60" s="364" t="n"/>
      <c r="LH60" s="364" t="n"/>
      <c r="LI60" s="364" t="n"/>
      <c r="LJ60" s="364" t="n"/>
      <c r="LK60" s="364" t="n"/>
      <c r="LL60" s="364" t="n"/>
      <c r="LM60" s="364" t="n"/>
      <c r="LN60" s="364" t="n"/>
      <c r="LO60" s="364" t="n"/>
      <c r="LP60" s="364" t="n"/>
      <c r="LQ60" s="364" t="n"/>
      <c r="LR60" s="364" t="n"/>
      <c r="LS60" s="364" t="n"/>
      <c r="LT60" s="364" t="n"/>
      <c r="LU60" s="364" t="n"/>
      <c r="LV60" s="364" t="n"/>
      <c r="LW60" s="364" t="n"/>
      <c r="LX60" s="364" t="n"/>
      <c r="LY60" s="364" t="n"/>
      <c r="LZ60" s="364" t="n"/>
      <c r="MA60" s="364" t="n"/>
      <c r="MB60" s="364" t="n"/>
      <c r="MC60" s="364" t="n"/>
      <c r="MD60" s="364" t="n"/>
      <c r="ME60" s="364" t="n"/>
      <c r="MF60" s="364" t="n"/>
      <c r="MG60" s="364" t="n"/>
      <c r="MH60" s="364" t="n"/>
      <c r="MI60" s="364" t="n"/>
      <c r="MJ60" s="364" t="n"/>
      <c r="MK60" s="364" t="n"/>
      <c r="ML60" s="364" t="n"/>
      <c r="MM60" s="364" t="n"/>
      <c r="MN60" s="364" t="n"/>
      <c r="MO60" s="364" t="n"/>
      <c r="MP60" s="364" t="n"/>
      <c r="MQ60" s="364" t="n"/>
      <c r="MR60" s="364" t="n"/>
      <c r="MS60" s="364" t="n"/>
      <c r="MT60" s="364" t="n"/>
      <c r="MU60" s="364" t="n"/>
      <c r="MV60" s="364" t="n"/>
      <c r="MW60" s="364" t="n"/>
      <c r="MX60" s="364" t="n"/>
      <c r="MY60" s="364" t="n"/>
      <c r="MZ60" s="364" t="n"/>
      <c r="NA60" s="364" t="n"/>
      <c r="NB60" s="364" t="n"/>
      <c r="NC60" s="364" t="n"/>
      <c r="ND60" s="364" t="n"/>
      <c r="NE60" s="364" t="n"/>
      <c r="NF60" s="364" t="n"/>
      <c r="NG60" s="364" t="n"/>
      <c r="NH60" s="364" t="n"/>
      <c r="NI60" s="364" t="n"/>
      <c r="NJ60" s="364" t="n"/>
      <c r="NK60" s="364" t="n"/>
      <c r="NL60" s="364" t="n"/>
      <c r="NM60" s="364" t="n"/>
      <c r="NN60" s="364" t="n"/>
      <c r="NO60" s="364" t="n"/>
      <c r="NP60" s="364" t="n"/>
      <c r="NQ60" s="364" t="n"/>
      <c r="NR60" s="364" t="n"/>
      <c r="NS60" s="364" t="n"/>
      <c r="NT60" s="364" t="n"/>
      <c r="NU60" s="364" t="n"/>
      <c r="NV60" s="364" t="n"/>
      <c r="NW60" s="364" t="n"/>
      <c r="NX60" s="364" t="n"/>
      <c r="NY60" s="364" t="n"/>
      <c r="NZ60" s="364" t="n"/>
      <c r="OA60" s="364" t="n"/>
      <c r="OB60" s="364" t="n"/>
      <c r="OC60" s="364" t="n"/>
      <c r="OD60" s="364" t="n"/>
      <c r="OE60" s="364" t="n"/>
      <c r="OF60" s="364" t="n"/>
      <c r="OG60" s="364" t="n"/>
      <c r="OH60" s="364" t="n"/>
      <c r="OI60" s="364" t="n"/>
      <c r="OJ60" s="364" t="n"/>
      <c r="OK60" s="364" t="n"/>
      <c r="OL60" s="364" t="n"/>
      <c r="OM60" s="364" t="n"/>
      <c r="ON60" s="364" t="n"/>
      <c r="OO60" s="364" t="n"/>
      <c r="OP60" s="364" t="n"/>
      <c r="OQ60" s="364" t="n"/>
      <c r="OR60" s="364" t="n"/>
      <c r="OS60" s="364" t="n"/>
      <c r="OT60" s="364" t="n"/>
      <c r="OU60" s="364" t="n"/>
      <c r="OV60" s="364" t="n"/>
      <c r="OW60" s="364" t="n"/>
      <c r="OX60" s="364" t="n"/>
      <c r="OY60" s="364" t="n"/>
      <c r="OZ60" s="364" t="n"/>
      <c r="PA60" s="364" t="n"/>
      <c r="PB60" s="364" t="n"/>
      <c r="PC60" s="364" t="n"/>
      <c r="PD60" s="364" t="n"/>
      <c r="PE60" s="364" t="n"/>
      <c r="PF60" s="364" t="n"/>
      <c r="PG60" s="364" t="n"/>
      <c r="PH60" s="364" t="n"/>
      <c r="PI60" s="364" t="n"/>
      <c r="PJ60" s="364" t="n"/>
      <c r="PK60" s="364" t="n"/>
      <c r="PL60" s="364" t="n"/>
      <c r="PM60" s="364" t="n"/>
      <c r="PN60" s="364" t="n"/>
      <c r="PO60" s="364" t="n"/>
      <c r="PP60" s="364" t="n"/>
      <c r="PQ60" s="364" t="n"/>
      <c r="PR60" s="364" t="n"/>
      <c r="PS60" s="364" t="n"/>
      <c r="PT60" s="364" t="n"/>
      <c r="PU60" s="364" t="n"/>
      <c r="PV60" s="364" t="n"/>
      <c r="PW60" s="364" t="n"/>
      <c r="PX60" s="364" t="n"/>
      <c r="PY60" s="364" t="n"/>
      <c r="PZ60" s="364" t="n"/>
      <c r="QA60" s="364" t="n"/>
      <c r="QB60" s="364" t="n"/>
      <c r="QC60" s="364" t="n"/>
      <c r="QD60" s="364" t="n"/>
      <c r="QE60" s="364" t="n"/>
      <c r="QF60" s="364" t="n"/>
      <c r="QG60" s="364" t="n"/>
      <c r="QH60" s="364" t="n"/>
      <c r="QI60" s="364" t="n"/>
      <c r="QJ60" s="364" t="n"/>
      <c r="QK60" s="364" t="n"/>
      <c r="QL60" s="364" t="n"/>
      <c r="QM60" s="364" t="n"/>
      <c r="QN60" s="364" t="n"/>
      <c r="QO60" s="364" t="n"/>
      <c r="QP60" s="364" t="n"/>
      <c r="QQ60" s="364" t="n"/>
      <c r="QR60" s="364" t="n"/>
      <c r="QS60" s="364" t="n"/>
      <c r="QT60" s="364" t="n"/>
      <c r="QU60" s="364" t="n"/>
      <c r="QV60" s="364" t="n"/>
      <c r="QW60" s="364" t="n"/>
      <c r="QX60" s="364" t="n"/>
      <c r="QY60" s="364" t="n"/>
      <c r="QZ60" s="364" t="n"/>
      <c r="RA60" s="364" t="n"/>
      <c r="RB60" s="364" t="n"/>
      <c r="RC60" s="364" t="n"/>
      <c r="RD60" s="364" t="n"/>
      <c r="RE60" s="364" t="n"/>
      <c r="RF60" s="364" t="n"/>
      <c r="RG60" s="364" t="n"/>
      <c r="RH60" s="364" t="n"/>
      <c r="RI60" s="364" t="n"/>
      <c r="RJ60" s="364" t="n"/>
      <c r="RK60" s="364" t="n"/>
      <c r="RL60" s="364" t="n"/>
      <c r="RM60" s="364" t="n"/>
      <c r="RN60" s="364" t="n"/>
      <c r="RO60" s="364" t="n"/>
      <c r="RP60" s="364" t="n"/>
      <c r="RQ60" s="364" t="n"/>
      <c r="RR60" s="364" t="n"/>
      <c r="RS60" s="364" t="n"/>
      <c r="RT60" s="364" t="n"/>
      <c r="RU60" s="364" t="n"/>
      <c r="RV60" s="364" t="n"/>
      <c r="RW60" s="364" t="n"/>
      <c r="RX60" s="364" t="n"/>
      <c r="RY60" s="364" t="n"/>
      <c r="RZ60" s="364" t="n"/>
      <c r="SA60" s="364" t="n"/>
      <c r="SB60" s="364" t="n"/>
      <c r="SC60" s="364" t="n"/>
      <c r="SD60" s="364" t="n"/>
      <c r="SE60" s="364" t="n"/>
      <c r="SF60" s="364" t="n"/>
      <c r="SG60" s="364" t="n"/>
      <c r="SH60" s="364" t="n"/>
      <c r="SI60" s="364" t="n"/>
      <c r="SJ60" s="364" t="n"/>
      <c r="SK60" s="364" t="n"/>
      <c r="SL60" s="364" t="n"/>
      <c r="SM60" s="364" t="n"/>
      <c r="SN60" s="364" t="n"/>
      <c r="SO60" s="364" t="n"/>
      <c r="SP60" s="364" t="n"/>
      <c r="SQ60" s="364" t="n"/>
      <c r="SR60" s="364" t="n"/>
      <c r="SS60" s="364" t="n"/>
      <c r="ST60" s="364" t="n"/>
      <c r="SU60" s="364" t="n"/>
      <c r="SV60" s="364" t="n"/>
      <c r="SW60" s="364" t="n"/>
      <c r="SX60" s="364" t="n"/>
      <c r="SY60" s="364" t="n"/>
      <c r="SZ60" s="364" t="n"/>
      <c r="TA60" s="364" t="n"/>
      <c r="TB60" s="364" t="n"/>
      <c r="TC60" s="364" t="n"/>
      <c r="TD60" s="364" t="n"/>
      <c r="TE60" s="364" t="n"/>
      <c r="TF60" s="364" t="n"/>
      <c r="TG60" s="364" t="n"/>
      <c r="TH60" s="364" t="n"/>
      <c r="TI60" s="364" t="n"/>
      <c r="TJ60" s="364" t="n"/>
      <c r="TK60" s="364" t="n"/>
      <c r="TL60" s="364" t="n"/>
      <c r="TM60" s="364" t="n"/>
      <c r="TN60" s="364" t="n"/>
      <c r="TO60" s="364" t="n"/>
      <c r="TP60" s="364" t="n"/>
      <c r="TQ60" s="364" t="n"/>
      <c r="TR60" s="364" t="n"/>
      <c r="TS60" s="364" t="n"/>
      <c r="TT60" s="364" t="n"/>
      <c r="TU60" s="364" t="n"/>
      <c r="TV60" s="364" t="n"/>
      <c r="TW60" s="364" t="n"/>
      <c r="TX60" s="364" t="n"/>
      <c r="TY60" s="364" t="n"/>
      <c r="TZ60" s="364" t="n"/>
      <c r="UA60" s="364" t="n"/>
      <c r="UB60" s="364" t="n"/>
      <c r="UC60" s="364" t="n"/>
      <c r="UD60" s="364" t="n"/>
      <c r="UE60" s="364" t="n"/>
      <c r="UF60" s="364" t="n"/>
      <c r="UG60" s="364" t="n"/>
      <c r="UH60" s="364" t="n"/>
      <c r="UI60" s="364" t="n"/>
      <c r="UJ60" s="364" t="n"/>
      <c r="UK60" s="364" t="n"/>
      <c r="UL60" s="364" t="n"/>
      <c r="UM60" s="364" t="n"/>
      <c r="UN60" s="364" t="n"/>
      <c r="UO60" s="364" t="n"/>
      <c r="UP60" s="364" t="n"/>
      <c r="UQ60" s="364" t="n"/>
      <c r="UR60" s="364" t="n"/>
      <c r="US60" s="364" t="n"/>
      <c r="UT60" s="364" t="n"/>
      <c r="UU60" s="364" t="n"/>
      <c r="UV60" s="364" t="n"/>
      <c r="UW60" s="364" t="n"/>
      <c r="UX60" s="364" t="n"/>
      <c r="UY60" s="364" t="n"/>
      <c r="UZ60" s="364" t="n"/>
      <c r="VA60" s="364" t="n"/>
      <c r="VB60" s="364" t="n"/>
      <c r="VC60" s="364" t="n"/>
      <c r="VD60" s="364" t="n"/>
      <c r="VE60" s="364" t="n"/>
      <c r="VF60" s="364" t="n"/>
      <c r="VG60" s="364" t="n"/>
      <c r="VH60" s="364" t="n"/>
      <c r="VI60" s="364" t="n"/>
      <c r="VJ60" s="364" t="n"/>
      <c r="VK60" s="364" t="n"/>
      <c r="VL60" s="364" t="n"/>
      <c r="VM60" s="364" t="n"/>
      <c r="VN60" s="364" t="n"/>
      <c r="VO60" s="364" t="n"/>
      <c r="VP60" s="364" t="n"/>
      <c r="VQ60" s="364" t="n"/>
      <c r="VR60" s="364" t="n"/>
      <c r="VS60" s="364" t="n"/>
      <c r="VT60" s="364" t="n"/>
      <c r="VU60" s="364" t="n"/>
      <c r="VV60" s="364" t="n"/>
      <c r="VW60" s="364" t="n"/>
      <c r="VX60" s="364" t="n"/>
      <c r="VY60" s="364" t="n"/>
      <c r="VZ60" s="364" t="n"/>
      <c r="WA60" s="364" t="n"/>
      <c r="WB60" s="364" t="n"/>
      <c r="WC60" s="364" t="n"/>
      <c r="WD60" s="364" t="n"/>
      <c r="WE60" s="364" t="n"/>
      <c r="WF60" s="364" t="n"/>
      <c r="WG60" s="364" t="n"/>
      <c r="WH60" s="364" t="n"/>
      <c r="WI60" s="364" t="n"/>
      <c r="WJ60" s="364" t="n"/>
      <c r="WK60" s="364" t="n"/>
      <c r="WL60" s="364" t="n"/>
      <c r="WM60" s="364" t="n"/>
      <c r="WN60" s="364" t="n"/>
      <c r="WO60" s="364" t="n"/>
      <c r="WP60" s="364" t="n"/>
      <c r="WQ60" s="364" t="n"/>
      <c r="WR60" s="364" t="n"/>
      <c r="WS60" s="364" t="n"/>
      <c r="WT60" s="364" t="n"/>
      <c r="WU60" s="364" t="n"/>
      <c r="WV60" s="364" t="n"/>
      <c r="WW60" s="364" t="n"/>
      <c r="WX60" s="364" t="n"/>
      <c r="WY60" s="364" t="n"/>
      <c r="WZ60" s="364" t="n"/>
      <c r="XA60" s="364" t="n"/>
      <c r="XB60" s="364" t="n"/>
      <c r="XC60" s="364" t="n"/>
      <c r="XD60" s="364" t="n"/>
      <c r="XE60" s="364" t="n"/>
      <c r="XF60" s="364" t="n"/>
      <c r="XG60" s="364" t="n"/>
      <c r="XH60" s="364" t="n"/>
      <c r="XI60" s="364" t="n"/>
      <c r="XJ60" s="364" t="n"/>
      <c r="XK60" s="364" t="n"/>
      <c r="XL60" s="364" t="n"/>
      <c r="XM60" s="364" t="n"/>
      <c r="XN60" s="364" t="n"/>
      <c r="XO60" s="364" t="n"/>
      <c r="XP60" s="364" t="n"/>
      <c r="XQ60" s="364" t="n"/>
      <c r="XR60" s="364" t="n"/>
      <c r="XS60" s="364" t="n"/>
      <c r="XT60" s="364" t="n"/>
      <c r="XU60" s="364" t="n"/>
      <c r="XV60" s="364" t="n"/>
      <c r="XW60" s="364" t="n"/>
      <c r="XX60" s="364" t="n"/>
      <c r="XY60" s="364" t="n"/>
      <c r="XZ60" s="364" t="n"/>
      <c r="YA60" s="364" t="n"/>
      <c r="YB60" s="364" t="n"/>
      <c r="YC60" s="364" t="n"/>
      <c r="YD60" s="364" t="n"/>
      <c r="YE60" s="364" t="n"/>
      <c r="YF60" s="364" t="n"/>
      <c r="YG60" s="364" t="n"/>
      <c r="YH60" s="364" t="n"/>
      <c r="YI60" s="364" t="n"/>
      <c r="YJ60" s="364" t="n"/>
      <c r="YK60" s="364" t="n"/>
      <c r="YL60" s="364" t="n"/>
      <c r="YM60" s="364" t="n"/>
      <c r="YN60" s="364" t="n"/>
      <c r="YO60" s="364" t="n"/>
      <c r="YP60" s="364" t="n"/>
      <c r="YQ60" s="364" t="n"/>
      <c r="YR60" s="364" t="n"/>
      <c r="YS60" s="364" t="n"/>
      <c r="YT60" s="364" t="n"/>
      <c r="YU60" s="364" t="n"/>
      <c r="YV60" s="364" t="n"/>
      <c r="YW60" s="364" t="n"/>
      <c r="YX60" s="364" t="n"/>
      <c r="YY60" s="364" t="n"/>
      <c r="YZ60" s="364" t="n"/>
      <c r="ZA60" s="364" t="n"/>
      <c r="ZB60" s="364" t="n"/>
      <c r="ZC60" s="364" t="n"/>
      <c r="ZD60" s="364" t="n"/>
      <c r="ZE60" s="364" t="n"/>
      <c r="ZF60" s="364" t="n"/>
      <c r="ZG60" s="364" t="n"/>
      <c r="ZH60" s="364" t="n"/>
      <c r="ZI60" s="364" t="n"/>
      <c r="ZJ60" s="364" t="n"/>
      <c r="ZK60" s="364" t="n"/>
      <c r="ZL60" s="364" t="n"/>
      <c r="ZM60" s="364" t="n"/>
      <c r="ZN60" s="364" t="n"/>
      <c r="ZO60" s="364" t="n"/>
      <c r="ZP60" s="364" t="n"/>
      <c r="ZQ60" s="364" t="n"/>
      <c r="ZR60" s="364" t="n"/>
      <c r="ZS60" s="364" t="n"/>
      <c r="ZT60" s="364" t="n"/>
      <c r="ZU60" s="364" t="n"/>
      <c r="ZV60" s="364" t="n"/>
      <c r="ZW60" s="364" t="n"/>
      <c r="ZX60" s="364" t="n"/>
      <c r="ZY60" s="364" t="n"/>
      <c r="ZZ60" s="364" t="n"/>
      <c r="AAA60" s="364" t="n"/>
      <c r="AAB60" s="364" t="n"/>
      <c r="AAC60" s="364" t="n"/>
      <c r="AAD60" s="364" t="n"/>
      <c r="AAE60" s="364" t="n"/>
      <c r="AAF60" s="364" t="n"/>
      <c r="AAG60" s="364" t="n"/>
      <c r="AAH60" s="364" t="n"/>
      <c r="AAI60" s="364" t="n"/>
      <c r="AAJ60" s="364" t="n"/>
      <c r="AAK60" s="364" t="n"/>
      <c r="AAL60" s="364" t="n"/>
      <c r="AAM60" s="364" t="n"/>
      <c r="AAN60" s="364" t="n"/>
      <c r="AAO60" s="364" t="n"/>
      <c r="AAP60" s="364" t="n"/>
      <c r="AAQ60" s="364" t="n"/>
      <c r="AAR60" s="364" t="n"/>
      <c r="AAS60" s="364" t="n"/>
      <c r="AAT60" s="364" t="n"/>
      <c r="AAU60" s="364" t="n"/>
      <c r="AAV60" s="364" t="n"/>
      <c r="AAW60" s="364" t="n"/>
      <c r="AAX60" s="364" t="n"/>
      <c r="AAY60" s="364" t="n"/>
      <c r="AAZ60" s="364" t="n"/>
      <c r="ABA60" s="364" t="n"/>
      <c r="ABB60" s="364" t="n"/>
      <c r="ABC60" s="364" t="n"/>
      <c r="ABD60" s="364" t="n"/>
      <c r="ABE60" s="364" t="n"/>
      <c r="ABF60" s="364" t="n"/>
      <c r="ABG60" s="364" t="n"/>
      <c r="ABH60" s="364" t="n"/>
      <c r="ABI60" s="364" t="n"/>
      <c r="ABJ60" s="364" t="n"/>
      <c r="ABK60" s="364" t="n"/>
      <c r="ABL60" s="364" t="n"/>
      <c r="ABM60" s="364" t="n"/>
      <c r="ABN60" s="364" t="n"/>
      <c r="ABO60" s="364" t="n"/>
      <c r="ABP60" s="364" t="n"/>
      <c r="ABQ60" s="364" t="n"/>
      <c r="ABR60" s="364" t="n"/>
      <c r="ABS60" s="364" t="n"/>
      <c r="ABT60" s="364" t="n"/>
      <c r="ABU60" s="364" t="n"/>
      <c r="ABV60" s="364" t="n"/>
      <c r="ABW60" s="364" t="n"/>
      <c r="ABX60" s="364" t="n"/>
      <c r="ABY60" s="364" t="n"/>
      <c r="ABZ60" s="364" t="n"/>
      <c r="ACA60" s="364" t="n"/>
      <c r="ACB60" s="364" t="n"/>
      <c r="ACC60" s="364" t="n"/>
      <c r="ACD60" s="364" t="n"/>
      <c r="ACE60" s="364" t="n"/>
      <c r="ACF60" s="364" t="n"/>
      <c r="ACG60" s="364" t="n"/>
      <c r="ACH60" s="364" t="n"/>
      <c r="ACI60" s="364" t="n"/>
      <c r="ACJ60" s="364" t="n"/>
      <c r="ACK60" s="364" t="n"/>
      <c r="ACL60" s="364" t="n"/>
      <c r="ACM60" s="364" t="n"/>
      <c r="ACN60" s="364" t="n"/>
      <c r="ACO60" s="364" t="n"/>
      <c r="ACP60" s="364" t="n"/>
      <c r="ACQ60" s="364" t="n"/>
      <c r="ACR60" s="364" t="n"/>
      <c r="ACS60" s="364" t="n"/>
      <c r="ACT60" s="364" t="n"/>
      <c r="ACU60" s="364" t="n"/>
      <c r="ACV60" s="364" t="n"/>
      <c r="ACW60" s="364" t="n"/>
      <c r="ACX60" s="364" t="n"/>
      <c r="ACY60" s="364" t="n"/>
      <c r="ACZ60" s="364" t="n"/>
      <c r="ADA60" s="364" t="n"/>
      <c r="ADB60" s="364" t="n"/>
      <c r="ADC60" s="364" t="n"/>
      <c r="ADD60" s="364" t="n"/>
      <c r="ADE60" s="364" t="n"/>
      <c r="ADF60" s="364" t="n"/>
      <c r="ADG60" s="364" t="n"/>
      <c r="ADH60" s="364" t="n"/>
      <c r="ADI60" s="364" t="n"/>
      <c r="ADJ60" s="364" t="n"/>
      <c r="ADK60" s="364" t="n"/>
      <c r="ADL60" s="364" t="n"/>
      <c r="ADM60" s="364" t="n"/>
      <c r="ADN60" s="364" t="n"/>
      <c r="ADO60" s="364" t="n"/>
      <c r="ADP60" s="364" t="n"/>
      <c r="ADQ60" s="364" t="n"/>
      <c r="ADR60" s="364" t="n"/>
      <c r="ADS60" s="364" t="n"/>
      <c r="ADT60" s="364" t="n"/>
      <c r="ADU60" s="364" t="n"/>
      <c r="ADV60" s="364" t="n"/>
      <c r="ADW60" s="364" t="n"/>
      <c r="ADX60" s="364" t="n"/>
      <c r="ADY60" s="364" t="n"/>
      <c r="ADZ60" s="364" t="n"/>
      <c r="AEA60" s="364" t="n"/>
      <c r="AEB60" s="364" t="n"/>
      <c r="AEC60" s="364" t="n"/>
      <c r="AED60" s="364" t="n"/>
      <c r="AEE60" s="364" t="n"/>
      <c r="AEF60" s="364" t="n"/>
      <c r="AEG60" s="364" t="n"/>
      <c r="AEH60" s="364" t="n"/>
      <c r="AEI60" s="364" t="n"/>
      <c r="AEJ60" s="364" t="n"/>
      <c r="AEK60" s="364" t="n"/>
      <c r="AEL60" s="364" t="n"/>
      <c r="AEM60" s="364" t="n"/>
      <c r="AEN60" s="364" t="n"/>
      <c r="AEO60" s="364" t="n"/>
      <c r="AEP60" s="364" t="n"/>
      <c r="AEQ60" s="364" t="n"/>
      <c r="AER60" s="364" t="n"/>
      <c r="AES60" s="364" t="n"/>
      <c r="AET60" s="364" t="n"/>
      <c r="AEU60" s="364" t="n"/>
      <c r="AEV60" s="364" t="n"/>
      <c r="AEW60" s="364" t="n"/>
      <c r="AEX60" s="364" t="n"/>
      <c r="AEY60" s="364" t="n"/>
      <c r="AEZ60" s="364" t="n"/>
      <c r="AFA60" s="364" t="n"/>
      <c r="AFB60" s="364" t="n"/>
      <c r="AFC60" s="364" t="n"/>
      <c r="AFD60" s="364" t="n"/>
      <c r="AFE60" s="364" t="n"/>
      <c r="AFF60" s="364" t="n"/>
      <c r="AFG60" s="364" t="n"/>
      <c r="AFH60" s="364" t="n"/>
      <c r="AFI60" s="364" t="n"/>
      <c r="AFJ60" s="364" t="n"/>
      <c r="AFK60" s="364" t="n"/>
      <c r="AFL60" s="364" t="n"/>
      <c r="AFM60" s="364" t="n"/>
      <c r="AFN60" s="364" t="n"/>
      <c r="AFO60" s="364" t="n"/>
      <c r="AFP60" s="364" t="n"/>
      <c r="AFQ60" s="364" t="n"/>
      <c r="AFR60" s="364" t="n"/>
      <c r="AFS60" s="364" t="n"/>
      <c r="AFT60" s="364" t="n"/>
      <c r="AFU60" s="364" t="n"/>
      <c r="AFV60" s="364" t="n"/>
      <c r="AFW60" s="364" t="n"/>
      <c r="AFX60" s="364" t="n"/>
      <c r="AFY60" s="364" t="n"/>
      <c r="AFZ60" s="364" t="n"/>
      <c r="AGA60" s="364" t="n"/>
      <c r="AGB60" s="364" t="n"/>
      <c r="AGC60" s="364" t="n"/>
      <c r="AGD60" s="364" t="n"/>
      <c r="AGE60" s="364" t="n"/>
      <c r="AGF60" s="364" t="n"/>
      <c r="AGG60" s="364" t="n"/>
      <c r="AGH60" s="364" t="n"/>
      <c r="AGI60" s="364" t="n"/>
      <c r="AGJ60" s="364" t="n"/>
      <c r="AGK60" s="364" t="n"/>
      <c r="AGL60" s="364" t="n"/>
      <c r="AGM60" s="364" t="n"/>
      <c r="AGN60" s="364" t="n"/>
      <c r="AGO60" s="364" t="n"/>
      <c r="AGP60" s="364" t="n"/>
      <c r="AGQ60" s="364" t="n"/>
      <c r="AGR60" s="364" t="n"/>
      <c r="AGS60" s="364" t="n"/>
      <c r="AGT60" s="364" t="n"/>
      <c r="AGU60" s="364" t="n"/>
      <c r="AGV60" s="364" t="n"/>
      <c r="AGW60" s="364" t="n"/>
      <c r="AGX60" s="364" t="n"/>
      <c r="AGY60" s="364" t="n"/>
      <c r="AGZ60" s="364" t="n"/>
      <c r="AHA60" s="364" t="n"/>
      <c r="AHB60" s="364" t="n"/>
      <c r="AHC60" s="364" t="n"/>
      <c r="AHD60" s="364" t="n"/>
      <c r="AHE60" s="364" t="n"/>
      <c r="AHF60" s="364" t="n"/>
      <c r="AHG60" s="364" t="n"/>
      <c r="AHH60" s="364" t="n"/>
      <c r="AHI60" s="364" t="n"/>
      <c r="AHJ60" s="364" t="n"/>
      <c r="AHK60" s="364" t="n"/>
      <c r="AHL60" s="364" t="n"/>
      <c r="AHM60" s="364" t="n"/>
      <c r="AHN60" s="364" t="n"/>
      <c r="AHO60" s="364" t="n"/>
      <c r="AHP60" s="364" t="n"/>
      <c r="AHQ60" s="364" t="n"/>
      <c r="AHR60" s="364" t="n"/>
      <c r="AHS60" s="364" t="n"/>
      <c r="AHT60" s="364" t="n"/>
      <c r="AHU60" s="364" t="n"/>
      <c r="AHV60" s="364" t="n"/>
      <c r="AHW60" s="364" t="n"/>
      <c r="AHX60" s="364" t="n"/>
      <c r="AHY60" s="364" t="n"/>
      <c r="AHZ60" s="364" t="n"/>
      <c r="AIA60" s="364" t="n"/>
      <c r="AIB60" s="364" t="n"/>
      <c r="AIC60" s="364" t="n"/>
      <c r="AID60" s="364" t="n"/>
      <c r="AIE60" s="364" t="n"/>
      <c r="AIF60" s="364" t="n"/>
      <c r="AIG60" s="364" t="n"/>
      <c r="AIH60" s="364" t="n"/>
      <c r="AII60" s="364" t="n"/>
      <c r="AIJ60" s="364" t="n"/>
      <c r="AIK60" s="364" t="n"/>
      <c r="AIL60" s="364" t="n"/>
      <c r="AIM60" s="364" t="n"/>
      <c r="AIN60" s="364" t="n"/>
      <c r="AIO60" s="364" t="n"/>
      <c r="AIP60" s="364" t="n"/>
      <c r="AIQ60" s="364" t="n"/>
      <c r="AIR60" s="364" t="n"/>
      <c r="AIS60" s="364" t="n"/>
      <c r="AIT60" s="364" t="n"/>
      <c r="AIU60" s="364" t="n"/>
      <c r="AIV60" s="364" t="n"/>
      <c r="AIW60" s="364" t="n"/>
      <c r="AIX60" s="364" t="n"/>
      <c r="AIY60" s="364" t="n"/>
      <c r="AIZ60" s="364" t="n"/>
      <c r="AJA60" s="364" t="n"/>
      <c r="AJB60" s="364" t="n"/>
      <c r="AJC60" s="364" t="n"/>
      <c r="AJD60" s="364" t="n"/>
      <c r="AJE60" s="364" t="n"/>
      <c r="AJF60" s="364" t="n"/>
      <c r="AJG60" s="364" t="n"/>
      <c r="AJH60" s="364" t="n"/>
      <c r="AJI60" s="364" t="n"/>
      <c r="AJJ60" s="364" t="n"/>
      <c r="AJK60" s="364" t="n"/>
      <c r="AJL60" s="364" t="n"/>
      <c r="AJM60" s="364" t="n"/>
      <c r="AJN60" s="364" t="n"/>
      <c r="AJO60" s="364" t="n"/>
      <c r="AJP60" s="364" t="n"/>
      <c r="AJQ60" s="364" t="n"/>
      <c r="AJR60" s="364" t="n"/>
      <c r="AJS60" s="364" t="n"/>
      <c r="AJT60" s="364" t="n"/>
      <c r="AJU60" s="364" t="n"/>
      <c r="AJV60" s="364" t="n"/>
      <c r="AJW60" s="364" t="n"/>
      <c r="AJX60" s="364" t="n"/>
      <c r="AJY60" s="364" t="n"/>
      <c r="AJZ60" s="364" t="n"/>
      <c r="AKA60" s="364" t="n"/>
      <c r="AKB60" s="364" t="n"/>
      <c r="AKC60" s="364" t="n"/>
      <c r="AKD60" s="364" t="n"/>
      <c r="AKE60" s="364" t="n"/>
      <c r="AKF60" s="364" t="n"/>
      <c r="AKG60" s="364" t="n"/>
      <c r="AKH60" s="364" t="n"/>
      <c r="AKI60" s="364" t="n"/>
      <c r="AKJ60" s="364" t="n"/>
      <c r="AKK60" s="364" t="n"/>
      <c r="AKL60" s="364" t="n"/>
      <c r="AKM60" s="364" t="n"/>
      <c r="AKN60" s="364" t="n"/>
      <c r="AKO60" s="364" t="n"/>
      <c r="AKP60" s="364" t="n"/>
      <c r="AKQ60" s="364" t="n"/>
      <c r="AKR60" s="364" t="n"/>
      <c r="AKS60" s="364" t="n"/>
      <c r="AKT60" s="364" t="n"/>
      <c r="AKU60" s="364" t="n"/>
      <c r="AKV60" s="364" t="n"/>
      <c r="AKW60" s="364" t="n"/>
      <c r="AKX60" s="364" t="n"/>
      <c r="AKY60" s="364" t="n"/>
      <c r="AKZ60" s="364" t="n"/>
      <c r="ALA60" s="364" t="n"/>
      <c r="ALB60" s="364" t="n"/>
      <c r="ALC60" s="364" t="n"/>
      <c r="ALD60" s="364" t="n"/>
      <c r="ALE60" s="364" t="n"/>
      <c r="ALF60" s="364" t="n"/>
      <c r="ALG60" s="364" t="n"/>
      <c r="ALH60" s="364" t="n"/>
      <c r="ALI60" s="364" t="n"/>
      <c r="ALJ60" s="364" t="n"/>
      <c r="ALK60" s="364" t="n"/>
      <c r="ALL60" s="364" t="n"/>
      <c r="ALM60" s="364" t="n"/>
      <c r="ALN60" s="364" t="n"/>
      <c r="ALO60" s="364" t="n"/>
      <c r="ALP60" s="364" t="n"/>
      <c r="ALQ60" s="364" t="n"/>
      <c r="ALR60" s="364" t="n"/>
      <c r="ALS60" s="364" t="n"/>
      <c r="ALT60" s="364" t="n"/>
      <c r="ALU60" s="364" t="n"/>
      <c r="ALV60" s="364" t="n"/>
      <c r="ALW60" s="364" t="n"/>
      <c r="ALX60" s="364" t="n"/>
      <c r="ALY60" s="364" t="n"/>
      <c r="ALZ60" s="364" t="n"/>
      <c r="AMA60" s="364" t="n"/>
      <c r="AMB60" s="364" t="n"/>
      <c r="AMC60" s="364" t="n"/>
      <c r="AMD60" s="364" t="n"/>
      <c r="AME60" s="364" t="n"/>
      <c r="AMF60" s="364" t="n"/>
      <c r="AMG60" s="364" t="n"/>
      <c r="AMH60" s="364" t="n"/>
      <c r="AMI60" s="364" t="n"/>
      <c r="AMJ60" s="364" t="n"/>
      <c r="AMK60" s="364" t="n"/>
      <c r="AML60" s="364" t="n"/>
      <c r="AMM60" s="364" t="n"/>
      <c r="AMN60" s="364" t="n"/>
      <c r="AMO60" s="364" t="n"/>
      <c r="AMP60" s="364" t="n"/>
      <c r="AMQ60" s="364" t="n"/>
      <c r="AMR60" s="364" t="n"/>
      <c r="AMS60" s="364" t="n"/>
      <c r="AMT60" s="364" t="n"/>
      <c r="AMU60" s="364" t="n"/>
      <c r="AMV60" s="364" t="n"/>
      <c r="AMW60" s="364" t="n"/>
      <c r="AMX60" s="364" t="n"/>
      <c r="AMY60" s="364" t="n"/>
      <c r="AMZ60" s="364" t="n"/>
      <c r="ANA60" s="364" t="n"/>
      <c r="ANB60" s="364" t="n"/>
      <c r="ANC60" s="364" t="n"/>
      <c r="AND60" s="364" t="n"/>
      <c r="ANE60" s="364" t="n"/>
      <c r="ANF60" s="364" t="n"/>
      <c r="ANG60" s="364" t="n"/>
      <c r="ANH60" s="364" t="n"/>
      <c r="ANI60" s="364" t="n"/>
      <c r="ANJ60" s="364" t="n"/>
      <c r="ANK60" s="364" t="n"/>
      <c r="ANL60" s="364" t="n"/>
      <c r="ANM60" s="364" t="n"/>
      <c r="ANN60" s="364" t="n"/>
      <c r="ANO60" s="364" t="n"/>
      <c r="ANP60" s="364" t="n"/>
      <c r="ANQ60" s="364" t="n"/>
      <c r="ANR60" s="364" t="n"/>
      <c r="ANS60" s="364" t="n"/>
      <c r="ANT60" s="364" t="n"/>
      <c r="ANU60" s="364" t="n"/>
      <c r="ANV60" s="364" t="n"/>
      <c r="ANW60" s="364" t="n"/>
      <c r="ANX60" s="364" t="n"/>
      <c r="ANY60" s="364" t="n"/>
      <c r="ANZ60" s="364" t="n"/>
      <c r="AOA60" s="364" t="n"/>
      <c r="AOB60" s="364" t="n"/>
      <c r="AOC60" s="364" t="n"/>
      <c r="AOD60" s="364" t="n"/>
      <c r="AOE60" s="364" t="n"/>
      <c r="AOF60" s="364" t="n"/>
      <c r="AOG60" s="364" t="n"/>
      <c r="AOH60" s="364" t="n"/>
      <c r="AOI60" s="364" t="n"/>
      <c r="AOJ60" s="364" t="n"/>
      <c r="AOK60" s="364" t="n"/>
      <c r="AOL60" s="364" t="n"/>
      <c r="AOM60" s="364" t="n"/>
      <c r="AON60" s="364" t="n"/>
      <c r="AOO60" s="364" t="n"/>
      <c r="AOP60" s="364" t="n"/>
      <c r="AOQ60" s="364" t="n"/>
      <c r="AOR60" s="364" t="n"/>
      <c r="AOS60" s="364" t="n"/>
      <c r="AOT60" s="364" t="n"/>
      <c r="AOU60" s="364" t="n"/>
      <c r="AOV60" s="364" t="n"/>
      <c r="AOW60" s="364" t="n"/>
      <c r="AOX60" s="364" t="n"/>
      <c r="AOY60" s="364" t="n"/>
      <c r="AOZ60" s="364" t="n"/>
      <c r="APA60" s="364" t="n"/>
      <c r="APB60" s="364" t="n"/>
      <c r="APC60" s="364" t="n"/>
      <c r="APD60" s="364" t="n"/>
      <c r="APE60" s="364" t="n"/>
      <c r="APF60" s="364" t="n"/>
      <c r="APG60" s="364" t="n"/>
      <c r="APH60" s="364" t="n"/>
      <c r="API60" s="364" t="n"/>
      <c r="APJ60" s="364" t="n"/>
      <c r="APK60" s="364" t="n"/>
      <c r="APL60" s="364" t="n"/>
      <c r="APM60" s="364" t="n"/>
      <c r="APN60" s="364" t="n"/>
      <c r="APO60" s="364" t="n"/>
      <c r="APP60" s="364" t="n"/>
      <c r="APQ60" s="364" t="n"/>
      <c r="APR60" s="364" t="n"/>
      <c r="APS60" s="364" t="n"/>
      <c r="APT60" s="364" t="n"/>
      <c r="APU60" s="364" t="n"/>
      <c r="APV60" s="364" t="n"/>
      <c r="APW60" s="364" t="n"/>
      <c r="APX60" s="364" t="n"/>
      <c r="APY60" s="364" t="n"/>
      <c r="APZ60" s="364" t="n"/>
      <c r="AQA60" s="364" t="n"/>
      <c r="AQB60" s="364" t="n"/>
      <c r="AQC60" s="364" t="n"/>
      <c r="AQD60" s="364" t="n"/>
      <c r="AQE60" s="364" t="n"/>
      <c r="AQF60" s="364" t="n"/>
      <c r="AQG60" s="364" t="n"/>
      <c r="AQH60" s="364" t="n"/>
      <c r="AQI60" s="364" t="n"/>
      <c r="AQJ60" s="364" t="n"/>
      <c r="AQK60" s="364" t="n"/>
      <c r="AQL60" s="364" t="n"/>
      <c r="AQM60" s="364" t="n"/>
      <c r="AQN60" s="364" t="n"/>
      <c r="AQO60" s="364" t="n"/>
      <c r="AQP60" s="364" t="n"/>
      <c r="AQQ60" s="364" t="n"/>
      <c r="AQR60" s="364" t="n"/>
      <c r="AQS60" s="364" t="n"/>
      <c r="AQT60" s="364" t="n"/>
      <c r="AQU60" s="364" t="n"/>
      <c r="AQV60" s="364" t="n"/>
      <c r="AQW60" s="364" t="n"/>
      <c r="AQX60" s="364" t="n"/>
      <c r="AQY60" s="364" t="n"/>
      <c r="AQZ60" s="364" t="n"/>
      <c r="ARA60" s="364" t="n"/>
      <c r="ARB60" s="364" t="n"/>
      <c r="ARC60" s="364" t="n"/>
      <c r="ARD60" s="364" t="n"/>
      <c r="ARE60" s="364" t="n"/>
      <c r="ARF60" s="364" t="n"/>
      <c r="ARG60" s="364" t="n"/>
      <c r="ARH60" s="364" t="n"/>
      <c r="ARI60" s="364" t="n"/>
      <c r="ARJ60" s="364" t="n"/>
      <c r="ARK60" s="364" t="n"/>
      <c r="ARL60" s="364" t="n"/>
      <c r="ARM60" s="364" t="n"/>
      <c r="ARN60" s="364" t="n"/>
      <c r="ARO60" s="364" t="n"/>
    </row>
    <row r="61" outlineLevel="1">
      <c r="A61" s="220" t="inlineStr">
        <is>
          <t>36.05</t>
        </is>
      </c>
      <c r="B61" s="233" t="inlineStr">
        <is>
          <t>Multa rescisória</t>
        </is>
      </c>
      <c r="C61" s="86" t="inlineStr">
        <is>
          <t>Analítica</t>
        </is>
      </c>
      <c r="D61" s="86" t="inlineStr">
        <is>
          <t>Saída</t>
        </is>
      </c>
      <c r="E61" s="86">
        <f>VLOOKUP($A61,PL.C!$B:$F,5,0)</f>
        <v/>
      </c>
      <c r="F61" s="86" t="inlineStr">
        <is>
          <t>sim</t>
        </is>
      </c>
      <c r="G61" s="86" t="inlineStr">
        <is>
          <t>Budget</t>
        </is>
      </c>
      <c r="I61" s="511" t="n">
        <v>0</v>
      </c>
      <c r="J61" s="511" t="n">
        <v>0</v>
      </c>
      <c r="K61" s="511" t="n">
        <v>0</v>
      </c>
      <c r="L61" s="511" t="n">
        <v>0</v>
      </c>
      <c r="M61" s="511" t="n">
        <v>0</v>
      </c>
      <c r="N61" s="511" t="n">
        <v>0</v>
      </c>
      <c r="O61" s="511" t="n">
        <v>0</v>
      </c>
      <c r="P61" s="511" t="n">
        <v>0</v>
      </c>
      <c r="Q61" s="511" t="n">
        <v>0</v>
      </c>
      <c r="R61" s="511" t="n">
        <v>0</v>
      </c>
      <c r="S61" s="511" t="n">
        <v>0</v>
      </c>
      <c r="T61" s="512" t="n">
        <v>0</v>
      </c>
      <c r="V61" s="511" t="n">
        <v>0</v>
      </c>
      <c r="W61" s="511" t="n">
        <v>0</v>
      </c>
      <c r="X61" s="511" t="n">
        <v>0</v>
      </c>
      <c r="Y61" s="511" t="n">
        <v>0</v>
      </c>
      <c r="Z61" s="511" t="n">
        <v>0</v>
      </c>
      <c r="AA61" s="511" t="n">
        <v>0</v>
      </c>
      <c r="AB61" s="511" t="n">
        <v>0</v>
      </c>
      <c r="AC61" s="511" t="n">
        <v>0</v>
      </c>
      <c r="AD61" s="511" t="n">
        <v>0</v>
      </c>
      <c r="AE61" s="511" t="n">
        <v>0</v>
      </c>
      <c r="AF61" s="511" t="n">
        <v>0</v>
      </c>
      <c r="AG61" s="512" t="n">
        <v>0</v>
      </c>
      <c r="AI61" s="511" t="n">
        <v>0</v>
      </c>
      <c r="AJ61" s="511" t="n">
        <v>0</v>
      </c>
      <c r="AK61" s="511" t="n">
        <v>0</v>
      </c>
      <c r="AL61" s="511" t="n">
        <v>0</v>
      </c>
      <c r="AM61" s="511" t="n">
        <v>0</v>
      </c>
      <c r="AN61" s="511" t="n">
        <v>-10195</v>
      </c>
      <c r="AO61" s="511" t="n">
        <v>0</v>
      </c>
      <c r="AP61" s="511" t="n">
        <v>0</v>
      </c>
      <c r="AQ61" s="511" t="n">
        <v>0</v>
      </c>
      <c r="AR61" s="511" t="n">
        <v>0</v>
      </c>
      <c r="AS61" s="511" t="n">
        <v>0</v>
      </c>
      <c r="AT61" s="511" t="n">
        <v>0</v>
      </c>
      <c r="AV61" s="513" t="n">
        <v>0</v>
      </c>
      <c r="AW61" s="513" t="n">
        <v>0</v>
      </c>
      <c r="AX61" s="513" t="n">
        <v>0</v>
      </c>
      <c r="AY61" s="513" t="n">
        <v>0</v>
      </c>
      <c r="AZ61" s="513" t="n">
        <v>0</v>
      </c>
      <c r="BA61" s="513" t="n">
        <v>-10725.14</v>
      </c>
      <c r="BB61" s="513" t="n">
        <v>0</v>
      </c>
      <c r="BC61" s="513" t="n">
        <v>0</v>
      </c>
      <c r="BD61" s="513" t="n">
        <v>0</v>
      </c>
      <c r="BE61" s="513" t="n">
        <v>0</v>
      </c>
      <c r="BF61" s="513" t="n">
        <v>0</v>
      </c>
      <c r="BG61" s="513" t="n">
        <v>0</v>
      </c>
      <c r="BI61" s="298" t="n">
        <v>1.1</v>
      </c>
      <c r="BJ61" s="514" t="n">
        <v>0</v>
      </c>
      <c r="BK61" s="514" t="n">
        <v>0</v>
      </c>
      <c r="BL61" s="514" t="n">
        <v>0</v>
      </c>
      <c r="BM61" s="514" t="n">
        <v>0</v>
      </c>
      <c r="BN61" s="514" t="n">
        <v>0</v>
      </c>
      <c r="BO61" s="514" t="n">
        <v>0</v>
      </c>
      <c r="BP61" s="514" t="n">
        <v>0</v>
      </c>
      <c r="BQ61" s="514" t="n">
        <v>0</v>
      </c>
      <c r="BR61" s="514" t="n">
        <v>0</v>
      </c>
      <c r="BS61" s="514" t="n">
        <v>0</v>
      </c>
      <c r="BT61" s="514" t="n">
        <v>0</v>
      </c>
      <c r="BU61" s="514" t="n">
        <v>0</v>
      </c>
      <c r="BW61" s="515">
        <f>_xlfn.SINGLE(_xlfn.XLOOKUP($A61,$A$203:$A$399,BJ$203:BJ$399,"Não Existe"))*$BI61</f>
        <v/>
      </c>
      <c r="BX61" s="515">
        <f>_xlfn.SINGLE(_xlfn.XLOOKUP($A61,$A$203:$A$399,BK$203:BK$399,"Não Existe"))*$BI61</f>
        <v/>
      </c>
      <c r="BY61" s="515">
        <f>_xlfn.SINGLE(_xlfn.XLOOKUP($A61,$A$203:$A$399,BL$203:BL$399,"Não Existe"))*$BI61</f>
        <v/>
      </c>
      <c r="BZ61" s="515">
        <f>_xlfn.SINGLE(_xlfn.XLOOKUP($A61,$A$203:$A$399,BM$203:BM$399,"Não Existe"))*$BI61</f>
        <v/>
      </c>
      <c r="CA61" s="515">
        <f>_xlfn.SINGLE(_xlfn.XLOOKUP($A61,$A$203:$A$399,BN$203:BN$399,"Não Existe"))*$BI61</f>
        <v/>
      </c>
      <c r="CB61" s="515">
        <f>_xlfn.SINGLE(_xlfn.XLOOKUP($A61,$A$203:$A$399,BO$203:BO$399,"Não Existe"))*$BI61</f>
        <v/>
      </c>
      <c r="CC61" s="515">
        <f>_xlfn.SINGLE(_xlfn.XLOOKUP($A61,$A$203:$A$399,BP$203:BP$399,"Não Existe"))*$BI61</f>
        <v/>
      </c>
      <c r="CD61" s="515">
        <f>_xlfn.SINGLE(_xlfn.XLOOKUP($A61,$A$203:$A$399,BQ$203:BQ$399,"Não Existe"))*$BI61</f>
        <v/>
      </c>
      <c r="CE61" s="515">
        <f>_xlfn.SINGLE(_xlfn.XLOOKUP($A61,$A$203:$A$399,BR$203:BR$399,"Não Existe"))*$BI61</f>
        <v/>
      </c>
      <c r="CF61" s="515">
        <f>_xlfn.SINGLE(_xlfn.XLOOKUP($A61,$A$203:$A$399,BS$203:BS$399,"Não Existe"))*$BI61</f>
        <v/>
      </c>
      <c r="CG61" s="515">
        <f>_xlfn.SINGLE(_xlfn.XLOOKUP($A61,$A$203:$A$399,BT$203:BT$399,"Não Existe"))*$BI61</f>
        <v/>
      </c>
      <c r="CH61" s="515">
        <f>_xlfn.SINGLE(_xlfn.XLOOKUP($A61,$A$203:$A$399,BU$203:BU$399,"Não Existe"))*$BI61</f>
        <v/>
      </c>
    </row>
    <row r="62" outlineLevel="1" customFormat="1" s="213">
      <c r="A62" s="257" t="inlineStr">
        <is>
          <t>36.06</t>
        </is>
      </c>
      <c r="B62" s="212" t="inlineStr">
        <is>
          <t>INSS</t>
        </is>
      </c>
      <c r="C62" s="213" t="inlineStr">
        <is>
          <t>Analítica</t>
        </is>
      </c>
      <c r="D62" s="213" t="inlineStr">
        <is>
          <t>Saída</t>
        </is>
      </c>
      <c r="E62" s="213">
        <f>VLOOKUP($A62,PL.C!$B:$F,5,0)</f>
        <v/>
      </c>
      <c r="F62" s="213" t="inlineStr">
        <is>
          <t>sim</t>
        </is>
      </c>
      <c r="G62" s="213" t="inlineStr">
        <is>
          <t>Budget</t>
        </is>
      </c>
      <c r="I62" s="506" t="n">
        <v>0</v>
      </c>
      <c r="J62" s="506" t="n">
        <v>0</v>
      </c>
      <c r="K62" s="506" t="n">
        <v>0</v>
      </c>
      <c r="L62" s="506" t="n">
        <v>0</v>
      </c>
      <c r="M62" s="506" t="n">
        <v>-698</v>
      </c>
      <c r="N62" s="506" t="n">
        <v>-698</v>
      </c>
      <c r="O62" s="506" t="n">
        <v>-698</v>
      </c>
      <c r="P62" s="506" t="n">
        <v>-698</v>
      </c>
      <c r="Q62" s="506" t="n">
        <v>-698</v>
      </c>
      <c r="R62" s="506" t="n">
        <v>-698</v>
      </c>
      <c r="S62" s="506" t="n">
        <v>-698</v>
      </c>
      <c r="T62" s="507" t="n">
        <v>-1397</v>
      </c>
      <c r="U62" s="86" t="n"/>
      <c r="V62" s="506" t="n">
        <v>-698</v>
      </c>
      <c r="W62" s="506" t="n">
        <v>-691</v>
      </c>
      <c r="X62" s="506" t="n">
        <v>-691</v>
      </c>
      <c r="Y62" s="506" t="n">
        <v>0</v>
      </c>
      <c r="Z62" s="506" t="n">
        <v>-691</v>
      </c>
      <c r="AA62" s="506" t="n">
        <v>-691</v>
      </c>
      <c r="AB62" s="506" t="n">
        <v>-691</v>
      </c>
      <c r="AC62" s="506" t="n">
        <v>-691</v>
      </c>
      <c r="AD62" s="506" t="n">
        <v>-691</v>
      </c>
      <c r="AE62" s="506" t="n">
        <v>-691</v>
      </c>
      <c r="AF62" s="506" t="n">
        <v>-691</v>
      </c>
      <c r="AG62" s="507" t="n">
        <v>-1382</v>
      </c>
      <c r="AH62" s="364" t="n"/>
      <c r="AI62" s="506" t="n">
        <v>-691</v>
      </c>
      <c r="AJ62" s="506" t="n">
        <v>-676</v>
      </c>
      <c r="AK62" s="506" t="n">
        <v>-676</v>
      </c>
      <c r="AL62" s="506" t="n">
        <v>0</v>
      </c>
      <c r="AM62" s="506" t="n">
        <v>-676</v>
      </c>
      <c r="AN62" s="506" t="n">
        <v>0</v>
      </c>
      <c r="AO62" s="506" t="n">
        <v>-161</v>
      </c>
      <c r="AP62" s="506" t="n">
        <v>-161</v>
      </c>
      <c r="AQ62" s="506" t="n">
        <v>-161</v>
      </c>
      <c r="AR62" s="506" t="n">
        <v>-161</v>
      </c>
      <c r="AS62" s="506" t="n">
        <v>-161</v>
      </c>
      <c r="AT62" s="506" t="n">
        <v>-248</v>
      </c>
      <c r="AU62" s="364" t="n"/>
      <c r="AV62" s="508" t="n">
        <v>-726.932</v>
      </c>
      <c r="AW62" s="508" t="n">
        <v>-711.152</v>
      </c>
      <c r="AX62" s="508" t="n">
        <v>-711.152</v>
      </c>
      <c r="AY62" s="508" t="n">
        <v>0</v>
      </c>
      <c r="AZ62" s="508" t="n">
        <v>-711.152</v>
      </c>
      <c r="BA62" s="508" t="n">
        <v>0</v>
      </c>
      <c r="BB62" s="508" t="n">
        <v>-169.372</v>
      </c>
      <c r="BC62" s="508" t="n">
        <v>-169.372</v>
      </c>
      <c r="BD62" s="508" t="n">
        <v>-169.372</v>
      </c>
      <c r="BE62" s="508" t="n">
        <v>-169.372</v>
      </c>
      <c r="BF62" s="508" t="n">
        <v>-169.372</v>
      </c>
      <c r="BG62" s="508" t="n">
        <v>-260.896</v>
      </c>
      <c r="BH62" s="364" t="n"/>
      <c r="BI62" s="298" t="n">
        <v>1.1</v>
      </c>
      <c r="BJ62" s="509" t="n">
        <v>-177.1</v>
      </c>
      <c r="BK62" s="509" t="n">
        <v>-176</v>
      </c>
      <c r="BL62" s="509" t="n">
        <v>-176</v>
      </c>
      <c r="BM62" s="509" t="n">
        <v>-176</v>
      </c>
      <c r="BN62" s="509" t="n">
        <v>-176</v>
      </c>
      <c r="BO62" s="509" t="n">
        <v>-176</v>
      </c>
      <c r="BP62" s="509" t="n">
        <v>0</v>
      </c>
      <c r="BQ62" s="509" t="n">
        <v>-176</v>
      </c>
      <c r="BR62" s="509" t="n">
        <v>-176</v>
      </c>
      <c r="BS62" s="509" t="n">
        <v>-176</v>
      </c>
      <c r="BT62" s="509" t="n">
        <v>-176</v>
      </c>
      <c r="BU62" s="509" t="n">
        <v>-534.6</v>
      </c>
      <c r="BV62" s="364" t="n"/>
      <c r="BW62" s="510">
        <f>_xlfn.SINGLE(_xlfn.XLOOKUP($A62,$A$203:$A$399,BJ$203:BJ$399,"Não Existe"))*$BI62</f>
        <v/>
      </c>
      <c r="BX62" s="510">
        <f>_xlfn.SINGLE(_xlfn.XLOOKUP($A62,$A$203:$A$399,BK$203:BK$399,"Não Existe"))*$BI62</f>
        <v/>
      </c>
      <c r="BY62" s="510">
        <f>_xlfn.SINGLE(_xlfn.XLOOKUP($A62,$A$203:$A$399,BL$203:BL$399,"Não Existe"))*$BI62</f>
        <v/>
      </c>
      <c r="BZ62" s="510">
        <f>_xlfn.SINGLE(_xlfn.XLOOKUP($A62,$A$203:$A$399,BM$203:BM$399,"Não Existe"))*$BI62</f>
        <v/>
      </c>
      <c r="CA62" s="510">
        <f>_xlfn.SINGLE(_xlfn.XLOOKUP($A62,$A$203:$A$399,BN$203:BN$399,"Não Existe"))*$BI62</f>
        <v/>
      </c>
      <c r="CB62" s="510">
        <f>_xlfn.SINGLE(_xlfn.XLOOKUP($A62,$A$203:$A$399,BO$203:BO$399,"Não Existe"))*$BI62</f>
        <v/>
      </c>
      <c r="CC62" s="510">
        <f>_xlfn.SINGLE(_xlfn.XLOOKUP($A62,$A$203:$A$399,BP$203:BP$399,"Não Existe"))*$BI62</f>
        <v/>
      </c>
      <c r="CD62" s="510">
        <f>_xlfn.SINGLE(_xlfn.XLOOKUP($A62,$A$203:$A$399,BQ$203:BQ$399,"Não Existe"))*$BI62</f>
        <v/>
      </c>
      <c r="CE62" s="510">
        <f>_xlfn.SINGLE(_xlfn.XLOOKUP($A62,$A$203:$A$399,BR$203:BR$399,"Não Existe"))*$BI62</f>
        <v/>
      </c>
      <c r="CF62" s="510">
        <f>_xlfn.SINGLE(_xlfn.XLOOKUP($A62,$A$203:$A$399,BS$203:BS$399,"Não Existe"))*$BI62</f>
        <v/>
      </c>
      <c r="CG62" s="510">
        <f>_xlfn.SINGLE(_xlfn.XLOOKUP($A62,$A$203:$A$399,BT$203:BT$399,"Não Existe"))*$BI62</f>
        <v/>
      </c>
      <c r="CH62" s="510">
        <f>_xlfn.SINGLE(_xlfn.XLOOKUP($A62,$A$203:$A$399,BU$203:BU$399,"Não Existe"))*$BI62</f>
        <v/>
      </c>
      <c r="CI62" s="364" t="n"/>
      <c r="CJ62" s="364" t="n"/>
      <c r="CK62" s="364" t="n"/>
      <c r="CL62" s="364" t="n"/>
      <c r="CM62" s="364" t="n"/>
      <c r="CN62" s="364" t="n"/>
      <c r="CO62" s="364" t="n"/>
      <c r="CP62" s="364" t="n"/>
      <c r="CQ62" s="364" t="n"/>
      <c r="CR62" s="364" t="n"/>
      <c r="CS62" s="364" t="n"/>
      <c r="CT62" s="364" t="n"/>
      <c r="CU62" s="364" t="n"/>
      <c r="CV62" s="364" t="n"/>
      <c r="CW62" s="364" t="n"/>
      <c r="CX62" s="364" t="n"/>
      <c r="CY62" s="364" t="n"/>
      <c r="CZ62" s="364" t="n"/>
      <c r="DA62" s="364" t="n"/>
      <c r="DB62" s="364" t="n"/>
      <c r="DC62" s="364" t="n"/>
      <c r="DD62" s="364" t="n"/>
      <c r="DE62" s="364" t="n"/>
      <c r="DF62" s="364" t="n"/>
      <c r="DG62" s="364" t="n"/>
      <c r="DH62" s="364" t="n"/>
      <c r="DI62" s="364" t="n"/>
      <c r="DJ62" s="364" t="n"/>
      <c r="DK62" s="364" t="n"/>
      <c r="DL62" s="364" t="n"/>
      <c r="DM62" s="364" t="n"/>
      <c r="DN62" s="364" t="n"/>
      <c r="DO62" s="364" t="n"/>
      <c r="DP62" s="364" t="n"/>
      <c r="DQ62" s="364" t="n"/>
      <c r="DR62" s="364" t="n"/>
      <c r="DS62" s="364" t="n"/>
      <c r="DT62" s="364" t="n"/>
      <c r="DU62" s="364" t="n"/>
      <c r="DV62" s="364" t="n"/>
      <c r="DW62" s="364" t="n"/>
      <c r="DX62" s="364" t="n"/>
      <c r="DY62" s="364" t="n"/>
      <c r="DZ62" s="364" t="n"/>
      <c r="EA62" s="364" t="n"/>
      <c r="EB62" s="364" t="n"/>
      <c r="EC62" s="364" t="n"/>
      <c r="ED62" s="364" t="n"/>
      <c r="EE62" s="364" t="n"/>
      <c r="EF62" s="364" t="n"/>
      <c r="EG62" s="364" t="n"/>
      <c r="EH62" s="364" t="n"/>
      <c r="EI62" s="364" t="n"/>
      <c r="EJ62" s="364" t="n"/>
      <c r="EK62" s="364" t="n"/>
      <c r="EL62" s="364" t="n"/>
      <c r="EM62" s="364" t="n"/>
      <c r="EN62" s="364" t="n"/>
      <c r="EO62" s="364" t="n"/>
      <c r="EP62" s="364" t="n"/>
      <c r="EQ62" s="364" t="n"/>
      <c r="ER62" s="364" t="n"/>
      <c r="ES62" s="364" t="n"/>
      <c r="ET62" s="364" t="n"/>
      <c r="EU62" s="364" t="n"/>
      <c r="EV62" s="364" t="n"/>
      <c r="EW62" s="364" t="n"/>
      <c r="EX62" s="364" t="n"/>
      <c r="EY62" s="364" t="n"/>
      <c r="EZ62" s="364" t="n"/>
      <c r="FA62" s="364" t="n"/>
      <c r="FB62" s="364" t="n"/>
      <c r="FC62" s="364" t="n"/>
      <c r="FD62" s="364" t="n"/>
      <c r="FE62" s="364" t="n"/>
      <c r="FF62" s="364" t="n"/>
      <c r="FG62" s="364" t="n"/>
      <c r="FH62" s="364" t="n"/>
      <c r="FI62" s="364" t="n"/>
      <c r="FJ62" s="364" t="n"/>
      <c r="FK62" s="364" t="n"/>
      <c r="FL62" s="364" t="n"/>
      <c r="FM62" s="364" t="n"/>
      <c r="FN62" s="364" t="n"/>
      <c r="FO62" s="364" t="n"/>
      <c r="FP62" s="364" t="n"/>
      <c r="FQ62" s="364" t="n"/>
      <c r="FR62" s="364" t="n"/>
      <c r="FS62" s="364" t="n"/>
      <c r="FT62" s="364" t="n"/>
      <c r="FU62" s="364" t="n"/>
      <c r="FV62" s="364" t="n"/>
      <c r="FW62" s="364" t="n"/>
      <c r="FX62" s="364" t="n"/>
      <c r="FY62" s="364" t="n"/>
      <c r="FZ62" s="364" t="n"/>
      <c r="GA62" s="364" t="n"/>
      <c r="GB62" s="364" t="n"/>
      <c r="GC62" s="364" t="n"/>
      <c r="GD62" s="364" t="n"/>
      <c r="GE62" s="364" t="n"/>
      <c r="GF62" s="364" t="n"/>
      <c r="GG62" s="364" t="n"/>
      <c r="GH62" s="364" t="n"/>
      <c r="GI62" s="364" t="n"/>
      <c r="GJ62" s="364" t="n"/>
      <c r="GK62" s="364" t="n"/>
      <c r="GL62" s="364" t="n"/>
      <c r="GM62" s="364" t="n"/>
      <c r="GN62" s="364" t="n"/>
      <c r="GO62" s="364" t="n"/>
      <c r="GP62" s="364" t="n"/>
      <c r="GQ62" s="364" t="n"/>
      <c r="GR62" s="364" t="n"/>
      <c r="GS62" s="364" t="n"/>
      <c r="GT62" s="364" t="n"/>
      <c r="GU62" s="364" t="n"/>
      <c r="GV62" s="364" t="n"/>
      <c r="GW62" s="364" t="n"/>
      <c r="GX62" s="364" t="n"/>
      <c r="GY62" s="364" t="n"/>
      <c r="GZ62" s="364" t="n"/>
      <c r="HA62" s="364" t="n"/>
      <c r="HB62" s="364" t="n"/>
      <c r="HC62" s="364" t="n"/>
      <c r="HD62" s="364" t="n"/>
      <c r="HE62" s="364" t="n"/>
      <c r="HF62" s="364" t="n"/>
      <c r="HG62" s="364" t="n"/>
      <c r="HH62" s="364" t="n"/>
      <c r="HI62" s="364" t="n"/>
      <c r="HJ62" s="364" t="n"/>
      <c r="HK62" s="364" t="n"/>
      <c r="HL62" s="364" t="n"/>
      <c r="HM62" s="364" t="n"/>
      <c r="HN62" s="364" t="n"/>
      <c r="HO62" s="364" t="n"/>
      <c r="HP62" s="364" t="n"/>
      <c r="HQ62" s="364" t="n"/>
      <c r="HR62" s="364" t="n"/>
      <c r="HS62" s="364" t="n"/>
      <c r="HT62" s="364" t="n"/>
      <c r="HU62" s="364" t="n"/>
      <c r="HV62" s="364" t="n"/>
      <c r="HW62" s="364" t="n"/>
      <c r="HX62" s="364" t="n"/>
      <c r="HY62" s="364" t="n"/>
      <c r="HZ62" s="364" t="n"/>
      <c r="IA62" s="364" t="n"/>
      <c r="IB62" s="364" t="n"/>
      <c r="IC62" s="364" t="n"/>
      <c r="ID62" s="364" t="n"/>
      <c r="IE62" s="364" t="n"/>
      <c r="IF62" s="364" t="n"/>
      <c r="IG62" s="364" t="n"/>
      <c r="IH62" s="364" t="n"/>
      <c r="II62" s="364" t="n"/>
      <c r="IJ62" s="364" t="n"/>
      <c r="IK62" s="364" t="n"/>
      <c r="IL62" s="364" t="n"/>
      <c r="IM62" s="364" t="n"/>
      <c r="IN62" s="364" t="n"/>
      <c r="IO62" s="364" t="n"/>
      <c r="IP62" s="364" t="n"/>
      <c r="IQ62" s="364" t="n"/>
      <c r="IR62" s="364" t="n"/>
      <c r="IS62" s="364" t="n"/>
      <c r="IT62" s="364" t="n"/>
      <c r="IU62" s="364" t="n"/>
      <c r="IV62" s="364" t="n"/>
      <c r="IW62" s="364" t="n"/>
      <c r="IX62" s="364" t="n"/>
      <c r="IY62" s="364" t="n"/>
      <c r="IZ62" s="364" t="n"/>
      <c r="JA62" s="364" t="n"/>
      <c r="JB62" s="364" t="n"/>
      <c r="JC62" s="364" t="n"/>
      <c r="JD62" s="364" t="n"/>
      <c r="JE62" s="364" t="n"/>
      <c r="JF62" s="364" t="n"/>
      <c r="JG62" s="364" t="n"/>
      <c r="JH62" s="364" t="n"/>
      <c r="JI62" s="364" t="n"/>
      <c r="JJ62" s="364" t="n"/>
      <c r="JK62" s="364" t="n"/>
      <c r="JL62" s="364" t="n"/>
      <c r="JM62" s="364" t="n"/>
      <c r="JN62" s="364" t="n"/>
      <c r="JO62" s="364" t="n"/>
      <c r="JP62" s="364" t="n"/>
      <c r="JQ62" s="364" t="n"/>
      <c r="JR62" s="364" t="n"/>
      <c r="JS62" s="364" t="n"/>
      <c r="JT62" s="364" t="n"/>
      <c r="JU62" s="364" t="n"/>
      <c r="JV62" s="364" t="n"/>
      <c r="JW62" s="364" t="n"/>
      <c r="JX62" s="364" t="n"/>
      <c r="JY62" s="364" t="n"/>
      <c r="JZ62" s="364" t="n"/>
      <c r="KA62" s="364" t="n"/>
      <c r="KB62" s="364" t="n"/>
      <c r="KC62" s="364" t="n"/>
      <c r="KD62" s="364" t="n"/>
      <c r="KE62" s="364" t="n"/>
      <c r="KF62" s="364" t="n"/>
      <c r="KG62" s="364" t="n"/>
      <c r="KH62" s="364" t="n"/>
      <c r="KI62" s="364" t="n"/>
      <c r="KJ62" s="364" t="n"/>
      <c r="KK62" s="364" t="n"/>
      <c r="KL62" s="364" t="n"/>
      <c r="KM62" s="364" t="n"/>
      <c r="KN62" s="364" t="n"/>
      <c r="KO62" s="364" t="n"/>
      <c r="KP62" s="364" t="n"/>
      <c r="KQ62" s="364" t="n"/>
      <c r="KR62" s="364" t="n"/>
      <c r="KS62" s="364" t="n"/>
      <c r="KT62" s="364" t="n"/>
      <c r="KU62" s="364" t="n"/>
      <c r="KV62" s="364" t="n"/>
      <c r="KW62" s="364" t="n"/>
      <c r="KX62" s="364" t="n"/>
      <c r="KY62" s="364" t="n"/>
      <c r="KZ62" s="364" t="n"/>
      <c r="LA62" s="364" t="n"/>
      <c r="LB62" s="364" t="n"/>
      <c r="LC62" s="364" t="n"/>
      <c r="LD62" s="364" t="n"/>
      <c r="LE62" s="364" t="n"/>
      <c r="LF62" s="364" t="n"/>
      <c r="LG62" s="364" t="n"/>
      <c r="LH62" s="364" t="n"/>
      <c r="LI62" s="364" t="n"/>
      <c r="LJ62" s="364" t="n"/>
      <c r="LK62" s="364" t="n"/>
      <c r="LL62" s="364" t="n"/>
      <c r="LM62" s="364" t="n"/>
      <c r="LN62" s="364" t="n"/>
      <c r="LO62" s="364" t="n"/>
      <c r="LP62" s="364" t="n"/>
      <c r="LQ62" s="364" t="n"/>
      <c r="LR62" s="364" t="n"/>
      <c r="LS62" s="364" t="n"/>
      <c r="LT62" s="364" t="n"/>
      <c r="LU62" s="364" t="n"/>
      <c r="LV62" s="364" t="n"/>
      <c r="LW62" s="364" t="n"/>
      <c r="LX62" s="364" t="n"/>
      <c r="LY62" s="364" t="n"/>
      <c r="LZ62" s="364" t="n"/>
      <c r="MA62" s="364" t="n"/>
      <c r="MB62" s="364" t="n"/>
      <c r="MC62" s="364" t="n"/>
      <c r="MD62" s="364" t="n"/>
      <c r="ME62" s="364" t="n"/>
      <c r="MF62" s="364" t="n"/>
      <c r="MG62" s="364" t="n"/>
      <c r="MH62" s="364" t="n"/>
      <c r="MI62" s="364" t="n"/>
      <c r="MJ62" s="364" t="n"/>
      <c r="MK62" s="364" t="n"/>
      <c r="ML62" s="364" t="n"/>
      <c r="MM62" s="364" t="n"/>
      <c r="MN62" s="364" t="n"/>
      <c r="MO62" s="364" t="n"/>
      <c r="MP62" s="364" t="n"/>
      <c r="MQ62" s="364" t="n"/>
      <c r="MR62" s="364" t="n"/>
      <c r="MS62" s="364" t="n"/>
      <c r="MT62" s="364" t="n"/>
      <c r="MU62" s="364" t="n"/>
      <c r="MV62" s="364" t="n"/>
      <c r="MW62" s="364" t="n"/>
      <c r="MX62" s="364" t="n"/>
      <c r="MY62" s="364" t="n"/>
      <c r="MZ62" s="364" t="n"/>
      <c r="NA62" s="364" t="n"/>
      <c r="NB62" s="364" t="n"/>
      <c r="NC62" s="364" t="n"/>
      <c r="ND62" s="364" t="n"/>
      <c r="NE62" s="364" t="n"/>
      <c r="NF62" s="364" t="n"/>
      <c r="NG62" s="364" t="n"/>
      <c r="NH62" s="364" t="n"/>
      <c r="NI62" s="364" t="n"/>
      <c r="NJ62" s="364" t="n"/>
      <c r="NK62" s="364" t="n"/>
      <c r="NL62" s="364" t="n"/>
      <c r="NM62" s="364" t="n"/>
      <c r="NN62" s="364" t="n"/>
      <c r="NO62" s="364" t="n"/>
      <c r="NP62" s="364" t="n"/>
      <c r="NQ62" s="364" t="n"/>
      <c r="NR62" s="364" t="n"/>
      <c r="NS62" s="364" t="n"/>
      <c r="NT62" s="364" t="n"/>
      <c r="NU62" s="364" t="n"/>
      <c r="NV62" s="364" t="n"/>
      <c r="NW62" s="364" t="n"/>
      <c r="NX62" s="364" t="n"/>
      <c r="NY62" s="364" t="n"/>
      <c r="NZ62" s="364" t="n"/>
      <c r="OA62" s="364" t="n"/>
      <c r="OB62" s="364" t="n"/>
      <c r="OC62" s="364" t="n"/>
      <c r="OD62" s="364" t="n"/>
      <c r="OE62" s="364" t="n"/>
      <c r="OF62" s="364" t="n"/>
      <c r="OG62" s="364" t="n"/>
      <c r="OH62" s="364" t="n"/>
      <c r="OI62" s="364" t="n"/>
      <c r="OJ62" s="364" t="n"/>
      <c r="OK62" s="364" t="n"/>
      <c r="OL62" s="364" t="n"/>
      <c r="OM62" s="364" t="n"/>
      <c r="ON62" s="364" t="n"/>
      <c r="OO62" s="364" t="n"/>
      <c r="OP62" s="364" t="n"/>
      <c r="OQ62" s="364" t="n"/>
      <c r="OR62" s="364" t="n"/>
      <c r="OS62" s="364" t="n"/>
      <c r="OT62" s="364" t="n"/>
      <c r="OU62" s="364" t="n"/>
      <c r="OV62" s="364" t="n"/>
      <c r="OW62" s="364" t="n"/>
      <c r="OX62" s="364" t="n"/>
      <c r="OY62" s="364" t="n"/>
      <c r="OZ62" s="364" t="n"/>
      <c r="PA62" s="364" t="n"/>
      <c r="PB62" s="364" t="n"/>
      <c r="PC62" s="364" t="n"/>
      <c r="PD62" s="364" t="n"/>
      <c r="PE62" s="364" t="n"/>
      <c r="PF62" s="364" t="n"/>
      <c r="PG62" s="364" t="n"/>
      <c r="PH62" s="364" t="n"/>
      <c r="PI62" s="364" t="n"/>
      <c r="PJ62" s="364" t="n"/>
      <c r="PK62" s="364" t="n"/>
      <c r="PL62" s="364" t="n"/>
      <c r="PM62" s="364" t="n"/>
      <c r="PN62" s="364" t="n"/>
      <c r="PO62" s="364" t="n"/>
      <c r="PP62" s="364" t="n"/>
      <c r="PQ62" s="364" t="n"/>
      <c r="PR62" s="364" t="n"/>
      <c r="PS62" s="364" t="n"/>
      <c r="PT62" s="364" t="n"/>
      <c r="PU62" s="364" t="n"/>
      <c r="PV62" s="364" t="n"/>
      <c r="PW62" s="364" t="n"/>
      <c r="PX62" s="364" t="n"/>
      <c r="PY62" s="364" t="n"/>
      <c r="PZ62" s="364" t="n"/>
      <c r="QA62" s="364" t="n"/>
      <c r="QB62" s="364" t="n"/>
      <c r="QC62" s="364" t="n"/>
      <c r="QD62" s="364" t="n"/>
      <c r="QE62" s="364" t="n"/>
      <c r="QF62" s="364" t="n"/>
      <c r="QG62" s="364" t="n"/>
      <c r="QH62" s="364" t="n"/>
      <c r="QI62" s="364" t="n"/>
      <c r="QJ62" s="364" t="n"/>
      <c r="QK62" s="364" t="n"/>
      <c r="QL62" s="364" t="n"/>
      <c r="QM62" s="364" t="n"/>
      <c r="QN62" s="364" t="n"/>
      <c r="QO62" s="364" t="n"/>
      <c r="QP62" s="364" t="n"/>
      <c r="QQ62" s="364" t="n"/>
      <c r="QR62" s="364" t="n"/>
      <c r="QS62" s="364" t="n"/>
      <c r="QT62" s="364" t="n"/>
      <c r="QU62" s="364" t="n"/>
      <c r="QV62" s="364" t="n"/>
      <c r="QW62" s="364" t="n"/>
      <c r="QX62" s="364" t="n"/>
      <c r="QY62" s="364" t="n"/>
      <c r="QZ62" s="364" t="n"/>
      <c r="RA62" s="364" t="n"/>
      <c r="RB62" s="364" t="n"/>
      <c r="RC62" s="364" t="n"/>
      <c r="RD62" s="364" t="n"/>
      <c r="RE62" s="364" t="n"/>
      <c r="RF62" s="364" t="n"/>
      <c r="RG62" s="364" t="n"/>
      <c r="RH62" s="364" t="n"/>
      <c r="RI62" s="364" t="n"/>
      <c r="RJ62" s="364" t="n"/>
      <c r="RK62" s="364" t="n"/>
      <c r="RL62" s="364" t="n"/>
      <c r="RM62" s="364" t="n"/>
      <c r="RN62" s="364" t="n"/>
      <c r="RO62" s="364" t="n"/>
      <c r="RP62" s="364" t="n"/>
      <c r="RQ62" s="364" t="n"/>
      <c r="RR62" s="364" t="n"/>
      <c r="RS62" s="364" t="n"/>
      <c r="RT62" s="364" t="n"/>
      <c r="RU62" s="364" t="n"/>
      <c r="RV62" s="364" t="n"/>
      <c r="RW62" s="364" t="n"/>
      <c r="RX62" s="364" t="n"/>
      <c r="RY62" s="364" t="n"/>
      <c r="RZ62" s="364" t="n"/>
      <c r="SA62" s="364" t="n"/>
      <c r="SB62" s="364" t="n"/>
      <c r="SC62" s="364" t="n"/>
      <c r="SD62" s="364" t="n"/>
      <c r="SE62" s="364" t="n"/>
      <c r="SF62" s="364" t="n"/>
      <c r="SG62" s="364" t="n"/>
      <c r="SH62" s="364" t="n"/>
      <c r="SI62" s="364" t="n"/>
      <c r="SJ62" s="364" t="n"/>
      <c r="SK62" s="364" t="n"/>
      <c r="SL62" s="364" t="n"/>
      <c r="SM62" s="364" t="n"/>
      <c r="SN62" s="364" t="n"/>
      <c r="SO62" s="364" t="n"/>
      <c r="SP62" s="364" t="n"/>
      <c r="SQ62" s="364" t="n"/>
      <c r="SR62" s="364" t="n"/>
      <c r="SS62" s="364" t="n"/>
      <c r="ST62" s="364" t="n"/>
      <c r="SU62" s="364" t="n"/>
      <c r="SV62" s="364" t="n"/>
      <c r="SW62" s="364" t="n"/>
      <c r="SX62" s="364" t="n"/>
      <c r="SY62" s="364" t="n"/>
      <c r="SZ62" s="364" t="n"/>
      <c r="TA62" s="364" t="n"/>
      <c r="TB62" s="364" t="n"/>
      <c r="TC62" s="364" t="n"/>
      <c r="TD62" s="364" t="n"/>
      <c r="TE62" s="364" t="n"/>
      <c r="TF62" s="364" t="n"/>
      <c r="TG62" s="364" t="n"/>
      <c r="TH62" s="364" t="n"/>
      <c r="TI62" s="364" t="n"/>
      <c r="TJ62" s="364" t="n"/>
      <c r="TK62" s="364" t="n"/>
      <c r="TL62" s="364" t="n"/>
      <c r="TM62" s="364" t="n"/>
      <c r="TN62" s="364" t="n"/>
      <c r="TO62" s="364" t="n"/>
      <c r="TP62" s="364" t="n"/>
      <c r="TQ62" s="364" t="n"/>
      <c r="TR62" s="364" t="n"/>
      <c r="TS62" s="364" t="n"/>
      <c r="TT62" s="364" t="n"/>
      <c r="TU62" s="364" t="n"/>
      <c r="TV62" s="364" t="n"/>
      <c r="TW62" s="364" t="n"/>
      <c r="TX62" s="364" t="n"/>
      <c r="TY62" s="364" t="n"/>
      <c r="TZ62" s="364" t="n"/>
      <c r="UA62" s="364" t="n"/>
      <c r="UB62" s="364" t="n"/>
      <c r="UC62" s="364" t="n"/>
      <c r="UD62" s="364" t="n"/>
      <c r="UE62" s="364" t="n"/>
      <c r="UF62" s="364" t="n"/>
      <c r="UG62" s="364" t="n"/>
      <c r="UH62" s="364" t="n"/>
      <c r="UI62" s="364" t="n"/>
      <c r="UJ62" s="364" t="n"/>
      <c r="UK62" s="364" t="n"/>
      <c r="UL62" s="364" t="n"/>
      <c r="UM62" s="364" t="n"/>
      <c r="UN62" s="364" t="n"/>
      <c r="UO62" s="364" t="n"/>
      <c r="UP62" s="364" t="n"/>
      <c r="UQ62" s="364" t="n"/>
      <c r="UR62" s="364" t="n"/>
      <c r="US62" s="364" t="n"/>
      <c r="UT62" s="364" t="n"/>
      <c r="UU62" s="364" t="n"/>
      <c r="UV62" s="364" t="n"/>
      <c r="UW62" s="364" t="n"/>
      <c r="UX62" s="364" t="n"/>
      <c r="UY62" s="364" t="n"/>
      <c r="UZ62" s="364" t="n"/>
      <c r="VA62" s="364" t="n"/>
      <c r="VB62" s="364" t="n"/>
      <c r="VC62" s="364" t="n"/>
      <c r="VD62" s="364" t="n"/>
      <c r="VE62" s="364" t="n"/>
      <c r="VF62" s="364" t="n"/>
      <c r="VG62" s="364" t="n"/>
      <c r="VH62" s="364" t="n"/>
      <c r="VI62" s="364" t="n"/>
      <c r="VJ62" s="364" t="n"/>
      <c r="VK62" s="364" t="n"/>
      <c r="VL62" s="364" t="n"/>
      <c r="VM62" s="364" t="n"/>
      <c r="VN62" s="364" t="n"/>
      <c r="VO62" s="364" t="n"/>
      <c r="VP62" s="364" t="n"/>
      <c r="VQ62" s="364" t="n"/>
      <c r="VR62" s="364" t="n"/>
      <c r="VS62" s="364" t="n"/>
      <c r="VT62" s="364" t="n"/>
      <c r="VU62" s="364" t="n"/>
      <c r="VV62" s="364" t="n"/>
      <c r="VW62" s="364" t="n"/>
      <c r="VX62" s="364" t="n"/>
      <c r="VY62" s="364" t="n"/>
      <c r="VZ62" s="364" t="n"/>
      <c r="WA62" s="364" t="n"/>
      <c r="WB62" s="364" t="n"/>
      <c r="WC62" s="364" t="n"/>
      <c r="WD62" s="364" t="n"/>
      <c r="WE62" s="364" t="n"/>
      <c r="WF62" s="364" t="n"/>
      <c r="WG62" s="364" t="n"/>
      <c r="WH62" s="364" t="n"/>
      <c r="WI62" s="364" t="n"/>
      <c r="WJ62" s="364" t="n"/>
      <c r="WK62" s="364" t="n"/>
      <c r="WL62" s="364" t="n"/>
      <c r="WM62" s="364" t="n"/>
      <c r="WN62" s="364" t="n"/>
      <c r="WO62" s="364" t="n"/>
      <c r="WP62" s="364" t="n"/>
      <c r="WQ62" s="364" t="n"/>
      <c r="WR62" s="364" t="n"/>
      <c r="WS62" s="364" t="n"/>
      <c r="WT62" s="364" t="n"/>
      <c r="WU62" s="364" t="n"/>
      <c r="WV62" s="364" t="n"/>
      <c r="WW62" s="364" t="n"/>
      <c r="WX62" s="364" t="n"/>
      <c r="WY62" s="364" t="n"/>
      <c r="WZ62" s="364" t="n"/>
      <c r="XA62" s="364" t="n"/>
      <c r="XB62" s="364" t="n"/>
      <c r="XC62" s="364" t="n"/>
      <c r="XD62" s="364" t="n"/>
      <c r="XE62" s="364" t="n"/>
      <c r="XF62" s="364" t="n"/>
      <c r="XG62" s="364" t="n"/>
      <c r="XH62" s="364" t="n"/>
      <c r="XI62" s="364" t="n"/>
      <c r="XJ62" s="364" t="n"/>
      <c r="XK62" s="364" t="n"/>
      <c r="XL62" s="364" t="n"/>
      <c r="XM62" s="364" t="n"/>
      <c r="XN62" s="364" t="n"/>
      <c r="XO62" s="364" t="n"/>
      <c r="XP62" s="364" t="n"/>
      <c r="XQ62" s="364" t="n"/>
      <c r="XR62" s="364" t="n"/>
      <c r="XS62" s="364" t="n"/>
      <c r="XT62" s="364" t="n"/>
      <c r="XU62" s="364" t="n"/>
      <c r="XV62" s="364" t="n"/>
      <c r="XW62" s="364" t="n"/>
      <c r="XX62" s="364" t="n"/>
      <c r="XY62" s="364" t="n"/>
      <c r="XZ62" s="364" t="n"/>
      <c r="YA62" s="364" t="n"/>
      <c r="YB62" s="364" t="n"/>
      <c r="YC62" s="364" t="n"/>
      <c r="YD62" s="364" t="n"/>
      <c r="YE62" s="364" t="n"/>
      <c r="YF62" s="364" t="n"/>
      <c r="YG62" s="364" t="n"/>
      <c r="YH62" s="364" t="n"/>
      <c r="YI62" s="364" t="n"/>
      <c r="YJ62" s="364" t="n"/>
      <c r="YK62" s="364" t="n"/>
      <c r="YL62" s="364" t="n"/>
      <c r="YM62" s="364" t="n"/>
      <c r="YN62" s="364" t="n"/>
      <c r="YO62" s="364" t="n"/>
      <c r="YP62" s="364" t="n"/>
      <c r="YQ62" s="364" t="n"/>
      <c r="YR62" s="364" t="n"/>
      <c r="YS62" s="364" t="n"/>
      <c r="YT62" s="364" t="n"/>
      <c r="YU62" s="364" t="n"/>
      <c r="YV62" s="364" t="n"/>
      <c r="YW62" s="364" t="n"/>
      <c r="YX62" s="364" t="n"/>
      <c r="YY62" s="364" t="n"/>
      <c r="YZ62" s="364" t="n"/>
      <c r="ZA62" s="364" t="n"/>
      <c r="ZB62" s="364" t="n"/>
      <c r="ZC62" s="364" t="n"/>
      <c r="ZD62" s="364" t="n"/>
      <c r="ZE62" s="364" t="n"/>
      <c r="ZF62" s="364" t="n"/>
      <c r="ZG62" s="364" t="n"/>
      <c r="ZH62" s="364" t="n"/>
      <c r="ZI62" s="364" t="n"/>
      <c r="ZJ62" s="364" t="n"/>
      <c r="ZK62" s="364" t="n"/>
      <c r="ZL62" s="364" t="n"/>
      <c r="ZM62" s="364" t="n"/>
      <c r="ZN62" s="364" t="n"/>
      <c r="ZO62" s="364" t="n"/>
      <c r="ZP62" s="364" t="n"/>
      <c r="ZQ62" s="364" t="n"/>
      <c r="ZR62" s="364" t="n"/>
      <c r="ZS62" s="364" t="n"/>
      <c r="ZT62" s="364" t="n"/>
      <c r="ZU62" s="364" t="n"/>
      <c r="ZV62" s="364" t="n"/>
      <c r="ZW62" s="364" t="n"/>
      <c r="ZX62" s="364" t="n"/>
      <c r="ZY62" s="364" t="n"/>
      <c r="ZZ62" s="364" t="n"/>
      <c r="AAA62" s="364" t="n"/>
      <c r="AAB62" s="364" t="n"/>
      <c r="AAC62" s="364" t="n"/>
      <c r="AAD62" s="364" t="n"/>
      <c r="AAE62" s="364" t="n"/>
      <c r="AAF62" s="364" t="n"/>
      <c r="AAG62" s="364" t="n"/>
      <c r="AAH62" s="364" t="n"/>
      <c r="AAI62" s="364" t="n"/>
      <c r="AAJ62" s="364" t="n"/>
      <c r="AAK62" s="364" t="n"/>
      <c r="AAL62" s="364" t="n"/>
      <c r="AAM62" s="364" t="n"/>
      <c r="AAN62" s="364" t="n"/>
      <c r="AAO62" s="364" t="n"/>
      <c r="AAP62" s="364" t="n"/>
      <c r="AAQ62" s="364" t="n"/>
      <c r="AAR62" s="364" t="n"/>
      <c r="AAS62" s="364" t="n"/>
      <c r="AAT62" s="364" t="n"/>
      <c r="AAU62" s="364" t="n"/>
      <c r="AAV62" s="364" t="n"/>
      <c r="AAW62" s="364" t="n"/>
      <c r="AAX62" s="364" t="n"/>
      <c r="AAY62" s="364" t="n"/>
      <c r="AAZ62" s="364" t="n"/>
      <c r="ABA62" s="364" t="n"/>
      <c r="ABB62" s="364" t="n"/>
      <c r="ABC62" s="364" t="n"/>
      <c r="ABD62" s="364" t="n"/>
      <c r="ABE62" s="364" t="n"/>
      <c r="ABF62" s="364" t="n"/>
      <c r="ABG62" s="364" t="n"/>
      <c r="ABH62" s="364" t="n"/>
      <c r="ABI62" s="364" t="n"/>
      <c r="ABJ62" s="364" t="n"/>
      <c r="ABK62" s="364" t="n"/>
      <c r="ABL62" s="364" t="n"/>
      <c r="ABM62" s="364" t="n"/>
      <c r="ABN62" s="364" t="n"/>
      <c r="ABO62" s="364" t="n"/>
      <c r="ABP62" s="364" t="n"/>
      <c r="ABQ62" s="364" t="n"/>
      <c r="ABR62" s="364" t="n"/>
      <c r="ABS62" s="364" t="n"/>
      <c r="ABT62" s="364" t="n"/>
      <c r="ABU62" s="364" t="n"/>
      <c r="ABV62" s="364" t="n"/>
      <c r="ABW62" s="364" t="n"/>
      <c r="ABX62" s="364" t="n"/>
      <c r="ABY62" s="364" t="n"/>
      <c r="ABZ62" s="364" t="n"/>
      <c r="ACA62" s="364" t="n"/>
      <c r="ACB62" s="364" t="n"/>
      <c r="ACC62" s="364" t="n"/>
      <c r="ACD62" s="364" t="n"/>
      <c r="ACE62" s="364" t="n"/>
      <c r="ACF62" s="364" t="n"/>
      <c r="ACG62" s="364" t="n"/>
      <c r="ACH62" s="364" t="n"/>
      <c r="ACI62" s="364" t="n"/>
      <c r="ACJ62" s="364" t="n"/>
      <c r="ACK62" s="364" t="n"/>
      <c r="ACL62" s="364" t="n"/>
      <c r="ACM62" s="364" t="n"/>
      <c r="ACN62" s="364" t="n"/>
      <c r="ACO62" s="364" t="n"/>
      <c r="ACP62" s="364" t="n"/>
      <c r="ACQ62" s="364" t="n"/>
      <c r="ACR62" s="364" t="n"/>
      <c r="ACS62" s="364" t="n"/>
      <c r="ACT62" s="364" t="n"/>
      <c r="ACU62" s="364" t="n"/>
      <c r="ACV62" s="364" t="n"/>
      <c r="ACW62" s="364" t="n"/>
      <c r="ACX62" s="364" t="n"/>
      <c r="ACY62" s="364" t="n"/>
      <c r="ACZ62" s="364" t="n"/>
      <c r="ADA62" s="364" t="n"/>
      <c r="ADB62" s="364" t="n"/>
      <c r="ADC62" s="364" t="n"/>
      <c r="ADD62" s="364" t="n"/>
      <c r="ADE62" s="364" t="n"/>
      <c r="ADF62" s="364" t="n"/>
      <c r="ADG62" s="364" t="n"/>
      <c r="ADH62" s="364" t="n"/>
      <c r="ADI62" s="364" t="n"/>
      <c r="ADJ62" s="364" t="n"/>
      <c r="ADK62" s="364" t="n"/>
      <c r="ADL62" s="364" t="n"/>
      <c r="ADM62" s="364" t="n"/>
      <c r="ADN62" s="364" t="n"/>
      <c r="ADO62" s="364" t="n"/>
      <c r="ADP62" s="364" t="n"/>
      <c r="ADQ62" s="364" t="n"/>
      <c r="ADR62" s="364" t="n"/>
      <c r="ADS62" s="364" t="n"/>
      <c r="ADT62" s="364" t="n"/>
      <c r="ADU62" s="364" t="n"/>
      <c r="ADV62" s="364" t="n"/>
      <c r="ADW62" s="364" t="n"/>
      <c r="ADX62" s="364" t="n"/>
      <c r="ADY62" s="364" t="n"/>
      <c r="ADZ62" s="364" t="n"/>
      <c r="AEA62" s="364" t="n"/>
      <c r="AEB62" s="364" t="n"/>
      <c r="AEC62" s="364" t="n"/>
      <c r="AED62" s="364" t="n"/>
      <c r="AEE62" s="364" t="n"/>
      <c r="AEF62" s="364" t="n"/>
      <c r="AEG62" s="364" t="n"/>
      <c r="AEH62" s="364" t="n"/>
      <c r="AEI62" s="364" t="n"/>
      <c r="AEJ62" s="364" t="n"/>
      <c r="AEK62" s="364" t="n"/>
      <c r="AEL62" s="364" t="n"/>
      <c r="AEM62" s="364" t="n"/>
      <c r="AEN62" s="364" t="n"/>
      <c r="AEO62" s="364" t="n"/>
      <c r="AEP62" s="364" t="n"/>
      <c r="AEQ62" s="364" t="n"/>
      <c r="AER62" s="364" t="n"/>
      <c r="AES62" s="364" t="n"/>
      <c r="AET62" s="364" t="n"/>
      <c r="AEU62" s="364" t="n"/>
      <c r="AEV62" s="364" t="n"/>
      <c r="AEW62" s="364" t="n"/>
      <c r="AEX62" s="364" t="n"/>
      <c r="AEY62" s="364" t="n"/>
      <c r="AEZ62" s="364" t="n"/>
      <c r="AFA62" s="364" t="n"/>
      <c r="AFB62" s="364" t="n"/>
      <c r="AFC62" s="364" t="n"/>
      <c r="AFD62" s="364" t="n"/>
      <c r="AFE62" s="364" t="n"/>
      <c r="AFF62" s="364" t="n"/>
      <c r="AFG62" s="364" t="n"/>
      <c r="AFH62" s="364" t="n"/>
      <c r="AFI62" s="364" t="n"/>
      <c r="AFJ62" s="364" t="n"/>
      <c r="AFK62" s="364" t="n"/>
      <c r="AFL62" s="364" t="n"/>
      <c r="AFM62" s="364" t="n"/>
      <c r="AFN62" s="364" t="n"/>
      <c r="AFO62" s="364" t="n"/>
      <c r="AFP62" s="364" t="n"/>
      <c r="AFQ62" s="364" t="n"/>
      <c r="AFR62" s="364" t="n"/>
      <c r="AFS62" s="364" t="n"/>
      <c r="AFT62" s="364" t="n"/>
      <c r="AFU62" s="364" t="n"/>
      <c r="AFV62" s="364" t="n"/>
      <c r="AFW62" s="364" t="n"/>
      <c r="AFX62" s="364" t="n"/>
      <c r="AFY62" s="364" t="n"/>
      <c r="AFZ62" s="364" t="n"/>
      <c r="AGA62" s="364" t="n"/>
      <c r="AGB62" s="364" t="n"/>
      <c r="AGC62" s="364" t="n"/>
      <c r="AGD62" s="364" t="n"/>
      <c r="AGE62" s="364" t="n"/>
      <c r="AGF62" s="364" t="n"/>
      <c r="AGG62" s="364" t="n"/>
      <c r="AGH62" s="364" t="n"/>
      <c r="AGI62" s="364" t="n"/>
      <c r="AGJ62" s="364" t="n"/>
      <c r="AGK62" s="364" t="n"/>
      <c r="AGL62" s="364" t="n"/>
      <c r="AGM62" s="364" t="n"/>
      <c r="AGN62" s="364" t="n"/>
      <c r="AGO62" s="364" t="n"/>
      <c r="AGP62" s="364" t="n"/>
      <c r="AGQ62" s="364" t="n"/>
      <c r="AGR62" s="364" t="n"/>
      <c r="AGS62" s="364" t="n"/>
      <c r="AGT62" s="364" t="n"/>
      <c r="AGU62" s="364" t="n"/>
      <c r="AGV62" s="364" t="n"/>
      <c r="AGW62" s="364" t="n"/>
      <c r="AGX62" s="364" t="n"/>
      <c r="AGY62" s="364" t="n"/>
      <c r="AGZ62" s="364" t="n"/>
      <c r="AHA62" s="364" t="n"/>
      <c r="AHB62" s="364" t="n"/>
      <c r="AHC62" s="364" t="n"/>
      <c r="AHD62" s="364" t="n"/>
      <c r="AHE62" s="364" t="n"/>
      <c r="AHF62" s="364" t="n"/>
      <c r="AHG62" s="364" t="n"/>
      <c r="AHH62" s="364" t="n"/>
      <c r="AHI62" s="364" t="n"/>
      <c r="AHJ62" s="364" t="n"/>
      <c r="AHK62" s="364" t="n"/>
      <c r="AHL62" s="364" t="n"/>
      <c r="AHM62" s="364" t="n"/>
      <c r="AHN62" s="364" t="n"/>
      <c r="AHO62" s="364" t="n"/>
      <c r="AHP62" s="364" t="n"/>
      <c r="AHQ62" s="364" t="n"/>
      <c r="AHR62" s="364" t="n"/>
      <c r="AHS62" s="364" t="n"/>
      <c r="AHT62" s="364" t="n"/>
      <c r="AHU62" s="364" t="n"/>
      <c r="AHV62" s="364" t="n"/>
      <c r="AHW62" s="364" t="n"/>
      <c r="AHX62" s="364" t="n"/>
      <c r="AHY62" s="364" t="n"/>
      <c r="AHZ62" s="364" t="n"/>
      <c r="AIA62" s="364" t="n"/>
      <c r="AIB62" s="364" t="n"/>
      <c r="AIC62" s="364" t="n"/>
      <c r="AID62" s="364" t="n"/>
      <c r="AIE62" s="364" t="n"/>
      <c r="AIF62" s="364" t="n"/>
      <c r="AIG62" s="364" t="n"/>
      <c r="AIH62" s="364" t="n"/>
      <c r="AII62" s="364" t="n"/>
      <c r="AIJ62" s="364" t="n"/>
      <c r="AIK62" s="364" t="n"/>
      <c r="AIL62" s="364" t="n"/>
      <c r="AIM62" s="364" t="n"/>
      <c r="AIN62" s="364" t="n"/>
      <c r="AIO62" s="364" t="n"/>
      <c r="AIP62" s="364" t="n"/>
      <c r="AIQ62" s="364" t="n"/>
      <c r="AIR62" s="364" t="n"/>
      <c r="AIS62" s="364" t="n"/>
      <c r="AIT62" s="364" t="n"/>
      <c r="AIU62" s="364" t="n"/>
      <c r="AIV62" s="364" t="n"/>
      <c r="AIW62" s="364" t="n"/>
      <c r="AIX62" s="364" t="n"/>
      <c r="AIY62" s="364" t="n"/>
      <c r="AIZ62" s="364" t="n"/>
      <c r="AJA62" s="364" t="n"/>
      <c r="AJB62" s="364" t="n"/>
      <c r="AJC62" s="364" t="n"/>
      <c r="AJD62" s="364" t="n"/>
      <c r="AJE62" s="364" t="n"/>
      <c r="AJF62" s="364" t="n"/>
      <c r="AJG62" s="364" t="n"/>
      <c r="AJH62" s="364" t="n"/>
      <c r="AJI62" s="364" t="n"/>
      <c r="AJJ62" s="364" t="n"/>
      <c r="AJK62" s="364" t="n"/>
      <c r="AJL62" s="364" t="n"/>
      <c r="AJM62" s="364" t="n"/>
      <c r="AJN62" s="364" t="n"/>
      <c r="AJO62" s="364" t="n"/>
      <c r="AJP62" s="364" t="n"/>
      <c r="AJQ62" s="364" t="n"/>
      <c r="AJR62" s="364" t="n"/>
      <c r="AJS62" s="364" t="n"/>
      <c r="AJT62" s="364" t="n"/>
      <c r="AJU62" s="364" t="n"/>
      <c r="AJV62" s="364" t="n"/>
      <c r="AJW62" s="364" t="n"/>
      <c r="AJX62" s="364" t="n"/>
      <c r="AJY62" s="364" t="n"/>
      <c r="AJZ62" s="364" t="n"/>
      <c r="AKA62" s="364" t="n"/>
      <c r="AKB62" s="364" t="n"/>
      <c r="AKC62" s="364" t="n"/>
      <c r="AKD62" s="364" t="n"/>
      <c r="AKE62" s="364" t="n"/>
      <c r="AKF62" s="364" t="n"/>
      <c r="AKG62" s="364" t="n"/>
      <c r="AKH62" s="364" t="n"/>
      <c r="AKI62" s="364" t="n"/>
      <c r="AKJ62" s="364" t="n"/>
      <c r="AKK62" s="364" t="n"/>
      <c r="AKL62" s="364" t="n"/>
      <c r="AKM62" s="364" t="n"/>
      <c r="AKN62" s="364" t="n"/>
      <c r="AKO62" s="364" t="n"/>
      <c r="AKP62" s="364" t="n"/>
      <c r="AKQ62" s="364" t="n"/>
      <c r="AKR62" s="364" t="n"/>
      <c r="AKS62" s="364" t="n"/>
      <c r="AKT62" s="364" t="n"/>
      <c r="AKU62" s="364" t="n"/>
      <c r="AKV62" s="364" t="n"/>
      <c r="AKW62" s="364" t="n"/>
      <c r="AKX62" s="364" t="n"/>
      <c r="AKY62" s="364" t="n"/>
      <c r="AKZ62" s="364" t="n"/>
      <c r="ALA62" s="364" t="n"/>
      <c r="ALB62" s="364" t="n"/>
      <c r="ALC62" s="364" t="n"/>
      <c r="ALD62" s="364" t="n"/>
      <c r="ALE62" s="364" t="n"/>
      <c r="ALF62" s="364" t="n"/>
      <c r="ALG62" s="364" t="n"/>
      <c r="ALH62" s="364" t="n"/>
      <c r="ALI62" s="364" t="n"/>
      <c r="ALJ62" s="364" t="n"/>
      <c r="ALK62" s="364" t="n"/>
      <c r="ALL62" s="364" t="n"/>
      <c r="ALM62" s="364" t="n"/>
      <c r="ALN62" s="364" t="n"/>
      <c r="ALO62" s="364" t="n"/>
      <c r="ALP62" s="364" t="n"/>
      <c r="ALQ62" s="364" t="n"/>
      <c r="ALR62" s="364" t="n"/>
      <c r="ALS62" s="364" t="n"/>
      <c r="ALT62" s="364" t="n"/>
      <c r="ALU62" s="364" t="n"/>
      <c r="ALV62" s="364" t="n"/>
      <c r="ALW62" s="364" t="n"/>
      <c r="ALX62" s="364" t="n"/>
      <c r="ALY62" s="364" t="n"/>
      <c r="ALZ62" s="364" t="n"/>
      <c r="AMA62" s="364" t="n"/>
      <c r="AMB62" s="364" t="n"/>
      <c r="AMC62" s="364" t="n"/>
      <c r="AMD62" s="364" t="n"/>
      <c r="AME62" s="364" t="n"/>
      <c r="AMF62" s="364" t="n"/>
      <c r="AMG62" s="364" t="n"/>
      <c r="AMH62" s="364" t="n"/>
      <c r="AMI62" s="364" t="n"/>
      <c r="AMJ62" s="364" t="n"/>
      <c r="AMK62" s="364" t="n"/>
      <c r="AML62" s="364" t="n"/>
      <c r="AMM62" s="364" t="n"/>
      <c r="AMN62" s="364" t="n"/>
      <c r="AMO62" s="364" t="n"/>
      <c r="AMP62" s="364" t="n"/>
      <c r="AMQ62" s="364" t="n"/>
      <c r="AMR62" s="364" t="n"/>
      <c r="AMS62" s="364" t="n"/>
      <c r="AMT62" s="364" t="n"/>
      <c r="AMU62" s="364" t="n"/>
      <c r="AMV62" s="364" t="n"/>
      <c r="AMW62" s="364" t="n"/>
      <c r="AMX62" s="364" t="n"/>
      <c r="AMY62" s="364" t="n"/>
      <c r="AMZ62" s="364" t="n"/>
      <c r="ANA62" s="364" t="n"/>
      <c r="ANB62" s="364" t="n"/>
      <c r="ANC62" s="364" t="n"/>
      <c r="AND62" s="364" t="n"/>
      <c r="ANE62" s="364" t="n"/>
      <c r="ANF62" s="364" t="n"/>
      <c r="ANG62" s="364" t="n"/>
      <c r="ANH62" s="364" t="n"/>
      <c r="ANI62" s="364" t="n"/>
      <c r="ANJ62" s="364" t="n"/>
      <c r="ANK62" s="364" t="n"/>
      <c r="ANL62" s="364" t="n"/>
      <c r="ANM62" s="364" t="n"/>
      <c r="ANN62" s="364" t="n"/>
      <c r="ANO62" s="364" t="n"/>
      <c r="ANP62" s="364" t="n"/>
      <c r="ANQ62" s="364" t="n"/>
      <c r="ANR62" s="364" t="n"/>
      <c r="ANS62" s="364" t="n"/>
      <c r="ANT62" s="364" t="n"/>
      <c r="ANU62" s="364" t="n"/>
      <c r="ANV62" s="364" t="n"/>
      <c r="ANW62" s="364" t="n"/>
      <c r="ANX62" s="364" t="n"/>
      <c r="ANY62" s="364" t="n"/>
      <c r="ANZ62" s="364" t="n"/>
      <c r="AOA62" s="364" t="n"/>
      <c r="AOB62" s="364" t="n"/>
      <c r="AOC62" s="364" t="n"/>
      <c r="AOD62" s="364" t="n"/>
      <c r="AOE62" s="364" t="n"/>
      <c r="AOF62" s="364" t="n"/>
      <c r="AOG62" s="364" t="n"/>
      <c r="AOH62" s="364" t="n"/>
      <c r="AOI62" s="364" t="n"/>
      <c r="AOJ62" s="364" t="n"/>
      <c r="AOK62" s="364" t="n"/>
      <c r="AOL62" s="364" t="n"/>
      <c r="AOM62" s="364" t="n"/>
      <c r="AON62" s="364" t="n"/>
      <c r="AOO62" s="364" t="n"/>
      <c r="AOP62" s="364" t="n"/>
      <c r="AOQ62" s="364" t="n"/>
      <c r="AOR62" s="364" t="n"/>
      <c r="AOS62" s="364" t="n"/>
      <c r="AOT62" s="364" t="n"/>
      <c r="AOU62" s="364" t="n"/>
      <c r="AOV62" s="364" t="n"/>
      <c r="AOW62" s="364" t="n"/>
      <c r="AOX62" s="364" t="n"/>
      <c r="AOY62" s="364" t="n"/>
      <c r="AOZ62" s="364" t="n"/>
      <c r="APA62" s="364" t="n"/>
      <c r="APB62" s="364" t="n"/>
      <c r="APC62" s="364" t="n"/>
      <c r="APD62" s="364" t="n"/>
      <c r="APE62" s="364" t="n"/>
      <c r="APF62" s="364" t="n"/>
      <c r="APG62" s="364" t="n"/>
      <c r="APH62" s="364" t="n"/>
      <c r="API62" s="364" t="n"/>
      <c r="APJ62" s="364" t="n"/>
      <c r="APK62" s="364" t="n"/>
      <c r="APL62" s="364" t="n"/>
      <c r="APM62" s="364" t="n"/>
      <c r="APN62" s="364" t="n"/>
      <c r="APO62" s="364" t="n"/>
      <c r="APP62" s="364" t="n"/>
      <c r="APQ62" s="364" t="n"/>
      <c r="APR62" s="364" t="n"/>
      <c r="APS62" s="364" t="n"/>
      <c r="APT62" s="364" t="n"/>
      <c r="APU62" s="364" t="n"/>
      <c r="APV62" s="364" t="n"/>
      <c r="APW62" s="364" t="n"/>
      <c r="APX62" s="364" t="n"/>
      <c r="APY62" s="364" t="n"/>
      <c r="APZ62" s="364" t="n"/>
      <c r="AQA62" s="364" t="n"/>
      <c r="AQB62" s="364" t="n"/>
      <c r="AQC62" s="364" t="n"/>
      <c r="AQD62" s="364" t="n"/>
      <c r="AQE62" s="364" t="n"/>
      <c r="AQF62" s="364" t="n"/>
      <c r="AQG62" s="364" t="n"/>
      <c r="AQH62" s="364" t="n"/>
      <c r="AQI62" s="364" t="n"/>
      <c r="AQJ62" s="364" t="n"/>
      <c r="AQK62" s="364" t="n"/>
      <c r="AQL62" s="364" t="n"/>
      <c r="AQM62" s="364" t="n"/>
      <c r="AQN62" s="364" t="n"/>
      <c r="AQO62" s="364" t="n"/>
      <c r="AQP62" s="364" t="n"/>
      <c r="AQQ62" s="364" t="n"/>
      <c r="AQR62" s="364" t="n"/>
      <c r="AQS62" s="364" t="n"/>
      <c r="AQT62" s="364" t="n"/>
      <c r="AQU62" s="364" t="n"/>
      <c r="AQV62" s="364" t="n"/>
      <c r="AQW62" s="364" t="n"/>
      <c r="AQX62" s="364" t="n"/>
      <c r="AQY62" s="364" t="n"/>
      <c r="AQZ62" s="364" t="n"/>
      <c r="ARA62" s="364" t="n"/>
      <c r="ARB62" s="364" t="n"/>
      <c r="ARC62" s="364" t="n"/>
      <c r="ARD62" s="364" t="n"/>
      <c r="ARE62" s="364" t="n"/>
      <c r="ARF62" s="364" t="n"/>
      <c r="ARG62" s="364" t="n"/>
      <c r="ARH62" s="364" t="n"/>
      <c r="ARI62" s="364" t="n"/>
      <c r="ARJ62" s="364" t="n"/>
      <c r="ARK62" s="364" t="n"/>
      <c r="ARL62" s="364" t="n"/>
      <c r="ARM62" s="364" t="n"/>
      <c r="ARN62" s="364" t="n"/>
      <c r="ARO62" s="364" t="n"/>
    </row>
    <row r="63" outlineLevel="1">
      <c r="A63" s="220" t="inlineStr">
        <is>
          <t>36.07</t>
        </is>
      </c>
      <c r="B63" s="233" t="inlineStr">
        <is>
          <t>FGTS</t>
        </is>
      </c>
      <c r="C63" s="86" t="inlineStr">
        <is>
          <t>Analítica</t>
        </is>
      </c>
      <c r="D63" s="86" t="inlineStr">
        <is>
          <t>Saída</t>
        </is>
      </c>
      <c r="E63" s="86">
        <f>VLOOKUP($A63,PL.C!$B:$F,5,0)</f>
        <v/>
      </c>
      <c r="F63" s="86" t="inlineStr">
        <is>
          <t>sim</t>
        </is>
      </c>
      <c r="G63" s="86" t="inlineStr">
        <is>
          <t>Budget</t>
        </is>
      </c>
      <c r="I63" s="511" t="n">
        <v>0</v>
      </c>
      <c r="J63" s="511" t="n">
        <v>0</v>
      </c>
      <c r="K63" s="511" t="n">
        <v>0</v>
      </c>
      <c r="L63" s="511" t="n">
        <v>0</v>
      </c>
      <c r="M63" s="511" t="n">
        <v>-480</v>
      </c>
      <c r="N63" s="511" t="n">
        <v>-480</v>
      </c>
      <c r="O63" s="511" t="n">
        <v>-480</v>
      </c>
      <c r="P63" s="511" t="n">
        <v>-480</v>
      </c>
      <c r="Q63" s="511" t="n">
        <v>-480</v>
      </c>
      <c r="R63" s="511" t="n">
        <v>-480</v>
      </c>
      <c r="S63" s="511" t="n">
        <v>-480</v>
      </c>
      <c r="T63" s="512" t="n">
        <v>-480</v>
      </c>
      <c r="V63" s="511" t="n">
        <v>-480</v>
      </c>
      <c r="W63" s="511" t="n">
        <v>-480</v>
      </c>
      <c r="X63" s="511" t="n">
        <v>-480</v>
      </c>
      <c r="Y63" s="511" t="n">
        <v>0</v>
      </c>
      <c r="Z63" s="511" t="n">
        <v>-480</v>
      </c>
      <c r="AA63" s="511" t="n">
        <v>-480</v>
      </c>
      <c r="AB63" s="511" t="n">
        <v>-480</v>
      </c>
      <c r="AC63" s="511" t="n">
        <v>-480</v>
      </c>
      <c r="AD63" s="511" t="n">
        <v>-691</v>
      </c>
      <c r="AE63" s="511" t="n">
        <v>-480</v>
      </c>
      <c r="AF63" s="511" t="n">
        <v>-480</v>
      </c>
      <c r="AG63" s="512" t="n">
        <v>-480</v>
      </c>
      <c r="AI63" s="511" t="n">
        <v>-480</v>
      </c>
      <c r="AJ63" s="511" t="n">
        <v>-480</v>
      </c>
      <c r="AK63" s="511" t="n">
        <v>-480</v>
      </c>
      <c r="AL63" s="511" t="n">
        <v>0</v>
      </c>
      <c r="AM63" s="511" t="n">
        <v>-480</v>
      </c>
      <c r="AN63" s="511" t="n">
        <v>0</v>
      </c>
      <c r="AO63" s="511" t="n">
        <v>-475</v>
      </c>
      <c r="AP63" s="511" t="n">
        <v>-440</v>
      </c>
      <c r="AQ63" s="511" t="n">
        <v>-440</v>
      </c>
      <c r="AR63" s="511" t="n">
        <v>-440</v>
      </c>
      <c r="AS63" s="511" t="n">
        <v>-440</v>
      </c>
      <c r="AT63" s="511" t="n">
        <v>-440</v>
      </c>
      <c r="AV63" s="513" t="n">
        <v>-504.96</v>
      </c>
      <c r="AW63" s="513" t="n">
        <v>-504.96</v>
      </c>
      <c r="AX63" s="513" t="n">
        <v>-504.96</v>
      </c>
      <c r="AY63" s="513" t="n">
        <v>0</v>
      </c>
      <c r="AZ63" s="513" t="n">
        <v>-504.96</v>
      </c>
      <c r="BA63" s="513" t="n">
        <v>0</v>
      </c>
      <c r="BB63" s="513" t="n">
        <v>-499.7</v>
      </c>
      <c r="BC63" s="513" t="n">
        <v>-462.88</v>
      </c>
      <c r="BD63" s="513" t="n">
        <v>-462.88</v>
      </c>
      <c r="BE63" s="513" t="n">
        <v>-462.88</v>
      </c>
      <c r="BF63" s="513" t="n">
        <v>-462.88</v>
      </c>
      <c r="BG63" s="513" t="n">
        <v>-462.88</v>
      </c>
      <c r="BI63" s="298" t="n">
        <v>1.1</v>
      </c>
      <c r="BJ63" s="514" t="n">
        <v>-484.0000000000001</v>
      </c>
      <c r="BK63" s="514" t="n">
        <v>-484.0000000000001</v>
      </c>
      <c r="BL63" s="514" t="n">
        <v>-484.0000000000001</v>
      </c>
      <c r="BM63" s="514" t="n">
        <v>-484.0000000000001</v>
      </c>
      <c r="BN63" s="514" t="n">
        <v>-484.0000000000001</v>
      </c>
      <c r="BO63" s="514" t="n">
        <v>-996.6000000000001</v>
      </c>
      <c r="BP63" s="514" t="n">
        <v>0</v>
      </c>
      <c r="BQ63" s="514" t="n">
        <v>-880.0000000000001</v>
      </c>
      <c r="BR63" s="514" t="n">
        <v>-176</v>
      </c>
      <c r="BS63" s="514" t="n">
        <v>-528</v>
      </c>
      <c r="BT63" s="514" t="n">
        <v>-528</v>
      </c>
      <c r="BU63" s="514" t="n">
        <v>-352</v>
      </c>
      <c r="BW63" s="515">
        <f>_xlfn.SINGLE(_xlfn.XLOOKUP($A63,$A$203:$A$399,BJ$203:BJ$399,"Não Existe"))*$BI63</f>
        <v/>
      </c>
      <c r="BX63" s="515">
        <f>_xlfn.SINGLE(_xlfn.XLOOKUP($A63,$A$203:$A$399,BK$203:BK$399,"Não Existe"))*$BI63</f>
        <v/>
      </c>
      <c r="BY63" s="515">
        <f>_xlfn.SINGLE(_xlfn.XLOOKUP($A63,$A$203:$A$399,BL$203:BL$399,"Não Existe"))*$BI63</f>
        <v/>
      </c>
      <c r="BZ63" s="515">
        <f>_xlfn.SINGLE(_xlfn.XLOOKUP($A63,$A$203:$A$399,BM$203:BM$399,"Não Existe"))*$BI63</f>
        <v/>
      </c>
      <c r="CA63" s="515">
        <f>_xlfn.SINGLE(_xlfn.XLOOKUP($A63,$A$203:$A$399,BN$203:BN$399,"Não Existe"))*$BI63</f>
        <v/>
      </c>
      <c r="CB63" s="515">
        <f>_xlfn.SINGLE(_xlfn.XLOOKUP($A63,$A$203:$A$399,BO$203:BO$399,"Não Existe"))*$BI63</f>
        <v/>
      </c>
      <c r="CC63" s="515">
        <f>_xlfn.SINGLE(_xlfn.XLOOKUP($A63,$A$203:$A$399,BP$203:BP$399,"Não Existe"))*$BI63</f>
        <v/>
      </c>
      <c r="CD63" s="515">
        <f>_xlfn.SINGLE(_xlfn.XLOOKUP($A63,$A$203:$A$399,BQ$203:BQ$399,"Não Existe"))*$BI63</f>
        <v/>
      </c>
      <c r="CE63" s="515">
        <f>_xlfn.SINGLE(_xlfn.XLOOKUP($A63,$A$203:$A$399,BR$203:BR$399,"Não Existe"))*$BI63</f>
        <v/>
      </c>
      <c r="CF63" s="515">
        <f>_xlfn.SINGLE(_xlfn.XLOOKUP($A63,$A$203:$A$399,BS$203:BS$399,"Não Existe"))*$BI63</f>
        <v/>
      </c>
      <c r="CG63" s="515">
        <f>_xlfn.SINGLE(_xlfn.XLOOKUP($A63,$A$203:$A$399,BT$203:BT$399,"Não Existe"))*$BI63</f>
        <v/>
      </c>
      <c r="CH63" s="515">
        <f>_xlfn.SINGLE(_xlfn.XLOOKUP($A63,$A$203:$A$399,BU$203:BU$399,"Não Existe"))*$BI63</f>
        <v/>
      </c>
    </row>
    <row r="64" outlineLevel="1" customFormat="1" s="213">
      <c r="A64" s="257" t="inlineStr">
        <is>
          <t>36.08</t>
        </is>
      </c>
      <c r="B64" s="212" t="inlineStr">
        <is>
          <t>IRRF</t>
        </is>
      </c>
      <c r="C64" s="213" t="inlineStr">
        <is>
          <t>Analítica</t>
        </is>
      </c>
      <c r="D64" s="213" t="inlineStr">
        <is>
          <t>Saída</t>
        </is>
      </c>
      <c r="E64" s="213">
        <f>VLOOKUP($A64,PL.C!$B:$F,5,0)</f>
        <v/>
      </c>
      <c r="F64" s="213" t="inlineStr">
        <is>
          <t>sim</t>
        </is>
      </c>
      <c r="G64" s="213" t="inlineStr">
        <is>
          <t>Budget</t>
        </is>
      </c>
      <c r="I64" s="506" t="n">
        <v>0</v>
      </c>
      <c r="J64" s="506" t="n">
        <v>0</v>
      </c>
      <c r="K64" s="506" t="n">
        <v>0</v>
      </c>
      <c r="L64" s="506" t="n">
        <v>0</v>
      </c>
      <c r="M64" s="506" t="n">
        <v>0</v>
      </c>
      <c r="N64" s="506" t="n">
        <v>0</v>
      </c>
      <c r="O64" s="506" t="n">
        <v>0</v>
      </c>
      <c r="P64" s="506" t="n">
        <v>0</v>
      </c>
      <c r="Q64" s="506" t="n">
        <v>0</v>
      </c>
      <c r="R64" s="506" t="n">
        <v>0</v>
      </c>
      <c r="S64" s="506" t="n">
        <v>0</v>
      </c>
      <c r="T64" s="507" t="n">
        <v>-588</v>
      </c>
      <c r="U64" s="86" t="n"/>
      <c r="V64" s="506" t="n">
        <v>-588</v>
      </c>
      <c r="W64" s="506" t="n">
        <v>-590</v>
      </c>
      <c r="X64" s="506" t="n">
        <v>-590</v>
      </c>
      <c r="Y64" s="506" t="n">
        <v>0</v>
      </c>
      <c r="Z64" s="506" t="n">
        <v>-590</v>
      </c>
      <c r="AA64" s="506" t="n">
        <v>-590</v>
      </c>
      <c r="AB64" s="506" t="n">
        <v>-590</v>
      </c>
      <c r="AC64" s="506" t="n">
        <v>-590</v>
      </c>
      <c r="AD64" s="506" t="n">
        <v>-590</v>
      </c>
      <c r="AE64" s="506" t="n">
        <v>-590</v>
      </c>
      <c r="AF64" s="506" t="n">
        <v>-590</v>
      </c>
      <c r="AG64" s="507" t="n">
        <v>-1181</v>
      </c>
      <c r="AH64" s="364" t="n"/>
      <c r="AI64" s="506" t="n">
        <v>-590</v>
      </c>
      <c r="AJ64" s="506" t="n">
        <v>-594</v>
      </c>
      <c r="AK64" s="506" t="n">
        <v>-594</v>
      </c>
      <c r="AL64" s="506" t="n">
        <v>0</v>
      </c>
      <c r="AM64" s="506" t="n">
        <v>-594</v>
      </c>
      <c r="AN64" s="506" t="n">
        <v>0</v>
      </c>
      <c r="AO64" s="506" t="n">
        <v>0</v>
      </c>
      <c r="AP64" s="506" t="n">
        <v>0</v>
      </c>
      <c r="AQ64" s="506" t="n">
        <v>0</v>
      </c>
      <c r="AR64" s="506" t="n">
        <v>0</v>
      </c>
      <c r="AS64" s="506" t="n">
        <v>0</v>
      </c>
      <c r="AT64" s="506" t="n">
        <v>0</v>
      </c>
      <c r="AU64" s="364" t="n"/>
      <c r="AV64" s="508" t="n">
        <v>-620.6800000000001</v>
      </c>
      <c r="AW64" s="508" t="n">
        <v>-624.888</v>
      </c>
      <c r="AX64" s="508" t="n">
        <v>-624.888</v>
      </c>
      <c r="AY64" s="508" t="n">
        <v>0</v>
      </c>
      <c r="AZ64" s="508" t="n">
        <v>-624.888</v>
      </c>
      <c r="BA64" s="508" t="n">
        <v>0</v>
      </c>
      <c r="BB64" s="508" t="n">
        <v>0</v>
      </c>
      <c r="BC64" s="508" t="n">
        <v>0</v>
      </c>
      <c r="BD64" s="508" t="n">
        <v>0</v>
      </c>
      <c r="BE64" s="508" t="n">
        <v>0</v>
      </c>
      <c r="BF64" s="508" t="n">
        <v>0</v>
      </c>
      <c r="BG64" s="508" t="n">
        <v>0</v>
      </c>
      <c r="BH64" s="364" t="n"/>
      <c r="BI64" s="298" t="n">
        <v>1.1</v>
      </c>
      <c r="BJ64" s="509" t="n">
        <v>0</v>
      </c>
      <c r="BK64" s="509" t="n">
        <v>0</v>
      </c>
      <c r="BL64" s="509" t="n">
        <v>0</v>
      </c>
      <c r="BM64" s="509" t="n">
        <v>0</v>
      </c>
      <c r="BN64" s="509" t="n">
        <v>0</v>
      </c>
      <c r="BO64" s="509" t="n">
        <v>0</v>
      </c>
      <c r="BP64" s="509" t="n">
        <v>0</v>
      </c>
      <c r="BQ64" s="509" t="n">
        <v>0</v>
      </c>
      <c r="BR64" s="509" t="n">
        <v>0</v>
      </c>
      <c r="BS64" s="509" t="n">
        <v>0</v>
      </c>
      <c r="BT64" s="509" t="n">
        <v>0</v>
      </c>
      <c r="BU64" s="509" t="n">
        <v>0</v>
      </c>
      <c r="BV64" s="364" t="n"/>
      <c r="BW64" s="510">
        <f>_xlfn.SINGLE(_xlfn.XLOOKUP($A64,$A$203:$A$399,BJ$203:BJ$399,"Não Existe"))*$BI64</f>
        <v/>
      </c>
      <c r="BX64" s="510">
        <f>_xlfn.SINGLE(_xlfn.XLOOKUP($A64,$A$203:$A$399,BK$203:BK$399,"Não Existe"))*$BI64</f>
        <v/>
      </c>
      <c r="BY64" s="510">
        <f>_xlfn.SINGLE(_xlfn.XLOOKUP($A64,$A$203:$A$399,BL$203:BL$399,"Não Existe"))*$BI64</f>
        <v/>
      </c>
      <c r="BZ64" s="510">
        <f>_xlfn.SINGLE(_xlfn.XLOOKUP($A64,$A$203:$A$399,BM$203:BM$399,"Não Existe"))*$BI64</f>
        <v/>
      </c>
      <c r="CA64" s="510">
        <f>_xlfn.SINGLE(_xlfn.XLOOKUP($A64,$A$203:$A$399,BN$203:BN$399,"Não Existe"))*$BI64</f>
        <v/>
      </c>
      <c r="CB64" s="510">
        <f>_xlfn.SINGLE(_xlfn.XLOOKUP($A64,$A$203:$A$399,BO$203:BO$399,"Não Existe"))*$BI64</f>
        <v/>
      </c>
      <c r="CC64" s="510">
        <f>_xlfn.SINGLE(_xlfn.XLOOKUP($A64,$A$203:$A$399,BP$203:BP$399,"Não Existe"))*$BI64</f>
        <v/>
      </c>
      <c r="CD64" s="510">
        <f>_xlfn.SINGLE(_xlfn.XLOOKUP($A64,$A$203:$A$399,BQ$203:BQ$399,"Não Existe"))*$BI64</f>
        <v/>
      </c>
      <c r="CE64" s="510">
        <f>_xlfn.SINGLE(_xlfn.XLOOKUP($A64,$A$203:$A$399,BR$203:BR$399,"Não Existe"))*$BI64</f>
        <v/>
      </c>
      <c r="CF64" s="510">
        <f>_xlfn.SINGLE(_xlfn.XLOOKUP($A64,$A$203:$A$399,BS$203:BS$399,"Não Existe"))*$BI64</f>
        <v/>
      </c>
      <c r="CG64" s="510">
        <f>_xlfn.SINGLE(_xlfn.XLOOKUP($A64,$A$203:$A$399,BT$203:BT$399,"Não Existe"))*$BI64</f>
        <v/>
      </c>
      <c r="CH64" s="510">
        <f>_xlfn.SINGLE(_xlfn.XLOOKUP($A64,$A$203:$A$399,BU$203:BU$399,"Não Existe"))*$BI64</f>
        <v/>
      </c>
      <c r="CI64" s="364" t="n"/>
      <c r="CJ64" s="364" t="n"/>
      <c r="CK64" s="364" t="n"/>
      <c r="CL64" s="364" t="n"/>
      <c r="CM64" s="364" t="n"/>
      <c r="CN64" s="364" t="n"/>
      <c r="CO64" s="364" t="n"/>
      <c r="CP64" s="364" t="n"/>
      <c r="CQ64" s="364" t="n"/>
      <c r="CR64" s="364" t="n"/>
      <c r="CS64" s="364" t="n"/>
      <c r="CT64" s="364" t="n"/>
      <c r="CU64" s="364" t="n"/>
      <c r="CV64" s="364" t="n"/>
      <c r="CW64" s="364" t="n"/>
      <c r="CX64" s="364" t="n"/>
      <c r="CY64" s="364" t="n"/>
      <c r="CZ64" s="364" t="n"/>
      <c r="DA64" s="364" t="n"/>
      <c r="DB64" s="364" t="n"/>
      <c r="DC64" s="364" t="n"/>
      <c r="DD64" s="364" t="n"/>
      <c r="DE64" s="364" t="n"/>
      <c r="DF64" s="364" t="n"/>
      <c r="DG64" s="364" t="n"/>
      <c r="DH64" s="364" t="n"/>
      <c r="DI64" s="364" t="n"/>
      <c r="DJ64" s="364" t="n"/>
      <c r="DK64" s="364" t="n"/>
      <c r="DL64" s="364" t="n"/>
      <c r="DM64" s="364" t="n"/>
      <c r="DN64" s="364" t="n"/>
      <c r="DO64" s="364" t="n"/>
      <c r="DP64" s="364" t="n"/>
      <c r="DQ64" s="364" t="n"/>
      <c r="DR64" s="364" t="n"/>
      <c r="DS64" s="364" t="n"/>
      <c r="DT64" s="364" t="n"/>
      <c r="DU64" s="364" t="n"/>
      <c r="DV64" s="364" t="n"/>
      <c r="DW64" s="364" t="n"/>
      <c r="DX64" s="364" t="n"/>
      <c r="DY64" s="364" t="n"/>
      <c r="DZ64" s="364" t="n"/>
      <c r="EA64" s="364" t="n"/>
      <c r="EB64" s="364" t="n"/>
      <c r="EC64" s="364" t="n"/>
      <c r="ED64" s="364" t="n"/>
      <c r="EE64" s="364" t="n"/>
      <c r="EF64" s="364" t="n"/>
      <c r="EG64" s="364" t="n"/>
      <c r="EH64" s="364" t="n"/>
      <c r="EI64" s="364" t="n"/>
      <c r="EJ64" s="364" t="n"/>
      <c r="EK64" s="364" t="n"/>
      <c r="EL64" s="364" t="n"/>
      <c r="EM64" s="364" t="n"/>
      <c r="EN64" s="364" t="n"/>
      <c r="EO64" s="364" t="n"/>
      <c r="EP64" s="364" t="n"/>
      <c r="EQ64" s="364" t="n"/>
      <c r="ER64" s="364" t="n"/>
      <c r="ES64" s="364" t="n"/>
      <c r="ET64" s="364" t="n"/>
      <c r="EU64" s="364" t="n"/>
      <c r="EV64" s="364" t="n"/>
      <c r="EW64" s="364" t="n"/>
      <c r="EX64" s="364" t="n"/>
      <c r="EY64" s="364" t="n"/>
      <c r="EZ64" s="364" t="n"/>
      <c r="FA64" s="364" t="n"/>
      <c r="FB64" s="364" t="n"/>
      <c r="FC64" s="364" t="n"/>
      <c r="FD64" s="364" t="n"/>
      <c r="FE64" s="364" t="n"/>
      <c r="FF64" s="364" t="n"/>
      <c r="FG64" s="364" t="n"/>
      <c r="FH64" s="364" t="n"/>
      <c r="FI64" s="364" t="n"/>
      <c r="FJ64" s="364" t="n"/>
      <c r="FK64" s="364" t="n"/>
      <c r="FL64" s="364" t="n"/>
      <c r="FM64" s="364" t="n"/>
      <c r="FN64" s="364" t="n"/>
      <c r="FO64" s="364" t="n"/>
      <c r="FP64" s="364" t="n"/>
      <c r="FQ64" s="364" t="n"/>
      <c r="FR64" s="364" t="n"/>
      <c r="FS64" s="364" t="n"/>
      <c r="FT64" s="364" t="n"/>
      <c r="FU64" s="364" t="n"/>
      <c r="FV64" s="364" t="n"/>
      <c r="FW64" s="364" t="n"/>
      <c r="FX64" s="364" t="n"/>
      <c r="FY64" s="364" t="n"/>
      <c r="FZ64" s="364" t="n"/>
      <c r="GA64" s="364" t="n"/>
      <c r="GB64" s="364" t="n"/>
      <c r="GC64" s="364" t="n"/>
      <c r="GD64" s="364" t="n"/>
      <c r="GE64" s="364" t="n"/>
      <c r="GF64" s="364" t="n"/>
      <c r="GG64" s="364" t="n"/>
      <c r="GH64" s="364" t="n"/>
      <c r="GI64" s="364" t="n"/>
      <c r="GJ64" s="364" t="n"/>
      <c r="GK64" s="364" t="n"/>
      <c r="GL64" s="364" t="n"/>
      <c r="GM64" s="364" t="n"/>
      <c r="GN64" s="364" t="n"/>
      <c r="GO64" s="364" t="n"/>
      <c r="GP64" s="364" t="n"/>
      <c r="GQ64" s="364" t="n"/>
      <c r="GR64" s="364" t="n"/>
      <c r="GS64" s="364" t="n"/>
      <c r="GT64" s="364" t="n"/>
      <c r="GU64" s="364" t="n"/>
      <c r="GV64" s="364" t="n"/>
      <c r="GW64" s="364" t="n"/>
      <c r="GX64" s="364" t="n"/>
      <c r="GY64" s="364" t="n"/>
      <c r="GZ64" s="364" t="n"/>
      <c r="HA64" s="364" t="n"/>
      <c r="HB64" s="364" t="n"/>
      <c r="HC64" s="364" t="n"/>
      <c r="HD64" s="364" t="n"/>
      <c r="HE64" s="364" t="n"/>
      <c r="HF64" s="364" t="n"/>
      <c r="HG64" s="364" t="n"/>
      <c r="HH64" s="364" t="n"/>
      <c r="HI64" s="364" t="n"/>
      <c r="HJ64" s="364" t="n"/>
      <c r="HK64" s="364" t="n"/>
      <c r="HL64" s="364" t="n"/>
      <c r="HM64" s="364" t="n"/>
      <c r="HN64" s="364" t="n"/>
      <c r="HO64" s="364" t="n"/>
      <c r="HP64" s="364" t="n"/>
      <c r="HQ64" s="364" t="n"/>
      <c r="HR64" s="364" t="n"/>
      <c r="HS64" s="364" t="n"/>
      <c r="HT64" s="364" t="n"/>
      <c r="HU64" s="364" t="n"/>
      <c r="HV64" s="364" t="n"/>
      <c r="HW64" s="364" t="n"/>
      <c r="HX64" s="364" t="n"/>
      <c r="HY64" s="364" t="n"/>
      <c r="HZ64" s="364" t="n"/>
      <c r="IA64" s="364" t="n"/>
      <c r="IB64" s="364" t="n"/>
      <c r="IC64" s="364" t="n"/>
      <c r="ID64" s="364" t="n"/>
      <c r="IE64" s="364" t="n"/>
      <c r="IF64" s="364" t="n"/>
      <c r="IG64" s="364" t="n"/>
      <c r="IH64" s="364" t="n"/>
      <c r="II64" s="364" t="n"/>
      <c r="IJ64" s="364" t="n"/>
      <c r="IK64" s="364" t="n"/>
      <c r="IL64" s="364" t="n"/>
      <c r="IM64" s="364" t="n"/>
      <c r="IN64" s="364" t="n"/>
      <c r="IO64" s="364" t="n"/>
      <c r="IP64" s="364" t="n"/>
      <c r="IQ64" s="364" t="n"/>
      <c r="IR64" s="364" t="n"/>
      <c r="IS64" s="364" t="n"/>
      <c r="IT64" s="364" t="n"/>
      <c r="IU64" s="364" t="n"/>
      <c r="IV64" s="364" t="n"/>
      <c r="IW64" s="364" t="n"/>
      <c r="IX64" s="364" t="n"/>
      <c r="IY64" s="364" t="n"/>
      <c r="IZ64" s="364" t="n"/>
      <c r="JA64" s="364" t="n"/>
      <c r="JB64" s="364" t="n"/>
      <c r="JC64" s="364" t="n"/>
      <c r="JD64" s="364" t="n"/>
      <c r="JE64" s="364" t="n"/>
      <c r="JF64" s="364" t="n"/>
      <c r="JG64" s="364" t="n"/>
      <c r="JH64" s="364" t="n"/>
      <c r="JI64" s="364" t="n"/>
      <c r="JJ64" s="364" t="n"/>
      <c r="JK64" s="364" t="n"/>
      <c r="JL64" s="364" t="n"/>
      <c r="JM64" s="364" t="n"/>
      <c r="JN64" s="364" t="n"/>
      <c r="JO64" s="364" t="n"/>
      <c r="JP64" s="364" t="n"/>
      <c r="JQ64" s="364" t="n"/>
      <c r="JR64" s="364" t="n"/>
      <c r="JS64" s="364" t="n"/>
      <c r="JT64" s="364" t="n"/>
      <c r="JU64" s="364" t="n"/>
      <c r="JV64" s="364" t="n"/>
      <c r="JW64" s="364" t="n"/>
      <c r="JX64" s="364" t="n"/>
      <c r="JY64" s="364" t="n"/>
      <c r="JZ64" s="364" t="n"/>
      <c r="KA64" s="364" t="n"/>
      <c r="KB64" s="364" t="n"/>
      <c r="KC64" s="364" t="n"/>
      <c r="KD64" s="364" t="n"/>
      <c r="KE64" s="364" t="n"/>
      <c r="KF64" s="364" t="n"/>
      <c r="KG64" s="364" t="n"/>
      <c r="KH64" s="364" t="n"/>
      <c r="KI64" s="364" t="n"/>
      <c r="KJ64" s="364" t="n"/>
      <c r="KK64" s="364" t="n"/>
      <c r="KL64" s="364" t="n"/>
      <c r="KM64" s="364" t="n"/>
      <c r="KN64" s="364" t="n"/>
      <c r="KO64" s="364" t="n"/>
      <c r="KP64" s="364" t="n"/>
      <c r="KQ64" s="364" t="n"/>
      <c r="KR64" s="364" t="n"/>
      <c r="KS64" s="364" t="n"/>
      <c r="KT64" s="364" t="n"/>
      <c r="KU64" s="364" t="n"/>
      <c r="KV64" s="364" t="n"/>
      <c r="KW64" s="364" t="n"/>
      <c r="KX64" s="364" t="n"/>
      <c r="KY64" s="364" t="n"/>
      <c r="KZ64" s="364" t="n"/>
      <c r="LA64" s="364" t="n"/>
      <c r="LB64" s="364" t="n"/>
      <c r="LC64" s="364" t="n"/>
      <c r="LD64" s="364" t="n"/>
      <c r="LE64" s="364" t="n"/>
      <c r="LF64" s="364" t="n"/>
      <c r="LG64" s="364" t="n"/>
      <c r="LH64" s="364" t="n"/>
      <c r="LI64" s="364" t="n"/>
      <c r="LJ64" s="364" t="n"/>
      <c r="LK64" s="364" t="n"/>
      <c r="LL64" s="364" t="n"/>
      <c r="LM64" s="364" t="n"/>
      <c r="LN64" s="364" t="n"/>
      <c r="LO64" s="364" t="n"/>
      <c r="LP64" s="364" t="n"/>
      <c r="LQ64" s="364" t="n"/>
      <c r="LR64" s="364" t="n"/>
      <c r="LS64" s="364" t="n"/>
      <c r="LT64" s="364" t="n"/>
      <c r="LU64" s="364" t="n"/>
      <c r="LV64" s="364" t="n"/>
      <c r="LW64" s="364" t="n"/>
      <c r="LX64" s="364" t="n"/>
      <c r="LY64" s="364" t="n"/>
      <c r="LZ64" s="364" t="n"/>
      <c r="MA64" s="364" t="n"/>
      <c r="MB64" s="364" t="n"/>
      <c r="MC64" s="364" t="n"/>
      <c r="MD64" s="364" t="n"/>
      <c r="ME64" s="364" t="n"/>
      <c r="MF64" s="364" t="n"/>
      <c r="MG64" s="364" t="n"/>
      <c r="MH64" s="364" t="n"/>
      <c r="MI64" s="364" t="n"/>
      <c r="MJ64" s="364" t="n"/>
      <c r="MK64" s="364" t="n"/>
      <c r="ML64" s="364" t="n"/>
      <c r="MM64" s="364" t="n"/>
      <c r="MN64" s="364" t="n"/>
      <c r="MO64" s="364" t="n"/>
      <c r="MP64" s="364" t="n"/>
      <c r="MQ64" s="364" t="n"/>
      <c r="MR64" s="364" t="n"/>
      <c r="MS64" s="364" t="n"/>
      <c r="MT64" s="364" t="n"/>
      <c r="MU64" s="364" t="n"/>
      <c r="MV64" s="364" t="n"/>
      <c r="MW64" s="364" t="n"/>
      <c r="MX64" s="364" t="n"/>
      <c r="MY64" s="364" t="n"/>
      <c r="MZ64" s="364" t="n"/>
      <c r="NA64" s="364" t="n"/>
      <c r="NB64" s="364" t="n"/>
      <c r="NC64" s="364" t="n"/>
      <c r="ND64" s="364" t="n"/>
      <c r="NE64" s="364" t="n"/>
      <c r="NF64" s="364" t="n"/>
      <c r="NG64" s="364" t="n"/>
      <c r="NH64" s="364" t="n"/>
      <c r="NI64" s="364" t="n"/>
      <c r="NJ64" s="364" t="n"/>
      <c r="NK64" s="364" t="n"/>
      <c r="NL64" s="364" t="n"/>
      <c r="NM64" s="364" t="n"/>
      <c r="NN64" s="364" t="n"/>
      <c r="NO64" s="364" t="n"/>
      <c r="NP64" s="364" t="n"/>
      <c r="NQ64" s="364" t="n"/>
      <c r="NR64" s="364" t="n"/>
      <c r="NS64" s="364" t="n"/>
      <c r="NT64" s="364" t="n"/>
      <c r="NU64" s="364" t="n"/>
      <c r="NV64" s="364" t="n"/>
      <c r="NW64" s="364" t="n"/>
      <c r="NX64" s="364" t="n"/>
      <c r="NY64" s="364" t="n"/>
      <c r="NZ64" s="364" t="n"/>
      <c r="OA64" s="364" t="n"/>
      <c r="OB64" s="364" t="n"/>
      <c r="OC64" s="364" t="n"/>
      <c r="OD64" s="364" t="n"/>
      <c r="OE64" s="364" t="n"/>
      <c r="OF64" s="364" t="n"/>
      <c r="OG64" s="364" t="n"/>
      <c r="OH64" s="364" t="n"/>
      <c r="OI64" s="364" t="n"/>
      <c r="OJ64" s="364" t="n"/>
      <c r="OK64" s="364" t="n"/>
      <c r="OL64" s="364" t="n"/>
      <c r="OM64" s="364" t="n"/>
      <c r="ON64" s="364" t="n"/>
      <c r="OO64" s="364" t="n"/>
      <c r="OP64" s="364" t="n"/>
      <c r="OQ64" s="364" t="n"/>
      <c r="OR64" s="364" t="n"/>
      <c r="OS64" s="364" t="n"/>
      <c r="OT64" s="364" t="n"/>
      <c r="OU64" s="364" t="n"/>
      <c r="OV64" s="364" t="n"/>
      <c r="OW64" s="364" t="n"/>
      <c r="OX64" s="364" t="n"/>
      <c r="OY64" s="364" t="n"/>
      <c r="OZ64" s="364" t="n"/>
      <c r="PA64" s="364" t="n"/>
      <c r="PB64" s="364" t="n"/>
      <c r="PC64" s="364" t="n"/>
      <c r="PD64" s="364" t="n"/>
      <c r="PE64" s="364" t="n"/>
      <c r="PF64" s="364" t="n"/>
      <c r="PG64" s="364" t="n"/>
      <c r="PH64" s="364" t="n"/>
      <c r="PI64" s="364" t="n"/>
      <c r="PJ64" s="364" t="n"/>
      <c r="PK64" s="364" t="n"/>
      <c r="PL64" s="364" t="n"/>
      <c r="PM64" s="364" t="n"/>
      <c r="PN64" s="364" t="n"/>
      <c r="PO64" s="364" t="n"/>
      <c r="PP64" s="364" t="n"/>
      <c r="PQ64" s="364" t="n"/>
      <c r="PR64" s="364" t="n"/>
      <c r="PS64" s="364" t="n"/>
      <c r="PT64" s="364" t="n"/>
      <c r="PU64" s="364" t="n"/>
      <c r="PV64" s="364" t="n"/>
      <c r="PW64" s="364" t="n"/>
      <c r="PX64" s="364" t="n"/>
      <c r="PY64" s="364" t="n"/>
      <c r="PZ64" s="364" t="n"/>
      <c r="QA64" s="364" t="n"/>
      <c r="QB64" s="364" t="n"/>
      <c r="QC64" s="364" t="n"/>
      <c r="QD64" s="364" t="n"/>
      <c r="QE64" s="364" t="n"/>
      <c r="QF64" s="364" t="n"/>
      <c r="QG64" s="364" t="n"/>
      <c r="QH64" s="364" t="n"/>
      <c r="QI64" s="364" t="n"/>
      <c r="QJ64" s="364" t="n"/>
      <c r="QK64" s="364" t="n"/>
      <c r="QL64" s="364" t="n"/>
      <c r="QM64" s="364" t="n"/>
      <c r="QN64" s="364" t="n"/>
      <c r="QO64" s="364" t="n"/>
      <c r="QP64" s="364" t="n"/>
      <c r="QQ64" s="364" t="n"/>
      <c r="QR64" s="364" t="n"/>
      <c r="QS64" s="364" t="n"/>
      <c r="QT64" s="364" t="n"/>
      <c r="QU64" s="364" t="n"/>
      <c r="QV64" s="364" t="n"/>
      <c r="QW64" s="364" t="n"/>
      <c r="QX64" s="364" t="n"/>
      <c r="QY64" s="364" t="n"/>
      <c r="QZ64" s="364" t="n"/>
      <c r="RA64" s="364" t="n"/>
      <c r="RB64" s="364" t="n"/>
      <c r="RC64" s="364" t="n"/>
      <c r="RD64" s="364" t="n"/>
      <c r="RE64" s="364" t="n"/>
      <c r="RF64" s="364" t="n"/>
      <c r="RG64" s="364" t="n"/>
      <c r="RH64" s="364" t="n"/>
      <c r="RI64" s="364" t="n"/>
      <c r="RJ64" s="364" t="n"/>
      <c r="RK64" s="364" t="n"/>
      <c r="RL64" s="364" t="n"/>
      <c r="RM64" s="364" t="n"/>
      <c r="RN64" s="364" t="n"/>
      <c r="RO64" s="364" t="n"/>
      <c r="RP64" s="364" t="n"/>
      <c r="RQ64" s="364" t="n"/>
      <c r="RR64" s="364" t="n"/>
      <c r="RS64" s="364" t="n"/>
      <c r="RT64" s="364" t="n"/>
      <c r="RU64" s="364" t="n"/>
      <c r="RV64" s="364" t="n"/>
      <c r="RW64" s="364" t="n"/>
      <c r="RX64" s="364" t="n"/>
      <c r="RY64" s="364" t="n"/>
      <c r="RZ64" s="364" t="n"/>
      <c r="SA64" s="364" t="n"/>
      <c r="SB64" s="364" t="n"/>
      <c r="SC64" s="364" t="n"/>
      <c r="SD64" s="364" t="n"/>
      <c r="SE64" s="364" t="n"/>
      <c r="SF64" s="364" t="n"/>
      <c r="SG64" s="364" t="n"/>
      <c r="SH64" s="364" t="n"/>
      <c r="SI64" s="364" t="n"/>
      <c r="SJ64" s="364" t="n"/>
      <c r="SK64" s="364" t="n"/>
      <c r="SL64" s="364" t="n"/>
      <c r="SM64" s="364" t="n"/>
      <c r="SN64" s="364" t="n"/>
      <c r="SO64" s="364" t="n"/>
      <c r="SP64" s="364" t="n"/>
      <c r="SQ64" s="364" t="n"/>
      <c r="SR64" s="364" t="n"/>
      <c r="SS64" s="364" t="n"/>
      <c r="ST64" s="364" t="n"/>
      <c r="SU64" s="364" t="n"/>
      <c r="SV64" s="364" t="n"/>
      <c r="SW64" s="364" t="n"/>
      <c r="SX64" s="364" t="n"/>
      <c r="SY64" s="364" t="n"/>
      <c r="SZ64" s="364" t="n"/>
      <c r="TA64" s="364" t="n"/>
      <c r="TB64" s="364" t="n"/>
      <c r="TC64" s="364" t="n"/>
      <c r="TD64" s="364" t="n"/>
      <c r="TE64" s="364" t="n"/>
      <c r="TF64" s="364" t="n"/>
      <c r="TG64" s="364" t="n"/>
      <c r="TH64" s="364" t="n"/>
      <c r="TI64" s="364" t="n"/>
      <c r="TJ64" s="364" t="n"/>
      <c r="TK64" s="364" t="n"/>
      <c r="TL64" s="364" t="n"/>
      <c r="TM64" s="364" t="n"/>
      <c r="TN64" s="364" t="n"/>
      <c r="TO64" s="364" t="n"/>
      <c r="TP64" s="364" t="n"/>
      <c r="TQ64" s="364" t="n"/>
      <c r="TR64" s="364" t="n"/>
      <c r="TS64" s="364" t="n"/>
      <c r="TT64" s="364" t="n"/>
      <c r="TU64" s="364" t="n"/>
      <c r="TV64" s="364" t="n"/>
      <c r="TW64" s="364" t="n"/>
      <c r="TX64" s="364" t="n"/>
      <c r="TY64" s="364" t="n"/>
      <c r="TZ64" s="364" t="n"/>
      <c r="UA64" s="364" t="n"/>
      <c r="UB64" s="364" t="n"/>
      <c r="UC64" s="364" t="n"/>
      <c r="UD64" s="364" t="n"/>
      <c r="UE64" s="364" t="n"/>
      <c r="UF64" s="364" t="n"/>
      <c r="UG64" s="364" t="n"/>
      <c r="UH64" s="364" t="n"/>
      <c r="UI64" s="364" t="n"/>
      <c r="UJ64" s="364" t="n"/>
      <c r="UK64" s="364" t="n"/>
      <c r="UL64" s="364" t="n"/>
      <c r="UM64" s="364" t="n"/>
      <c r="UN64" s="364" t="n"/>
      <c r="UO64" s="364" t="n"/>
      <c r="UP64" s="364" t="n"/>
      <c r="UQ64" s="364" t="n"/>
      <c r="UR64" s="364" t="n"/>
      <c r="US64" s="364" t="n"/>
      <c r="UT64" s="364" t="n"/>
      <c r="UU64" s="364" t="n"/>
      <c r="UV64" s="364" t="n"/>
      <c r="UW64" s="364" t="n"/>
      <c r="UX64" s="364" t="n"/>
      <c r="UY64" s="364" t="n"/>
      <c r="UZ64" s="364" t="n"/>
      <c r="VA64" s="364" t="n"/>
      <c r="VB64" s="364" t="n"/>
      <c r="VC64" s="364" t="n"/>
      <c r="VD64" s="364" t="n"/>
      <c r="VE64" s="364" t="n"/>
      <c r="VF64" s="364" t="n"/>
      <c r="VG64" s="364" t="n"/>
      <c r="VH64" s="364" t="n"/>
      <c r="VI64" s="364" t="n"/>
      <c r="VJ64" s="364" t="n"/>
      <c r="VK64" s="364" t="n"/>
      <c r="VL64" s="364" t="n"/>
      <c r="VM64" s="364" t="n"/>
      <c r="VN64" s="364" t="n"/>
      <c r="VO64" s="364" t="n"/>
      <c r="VP64" s="364" t="n"/>
      <c r="VQ64" s="364" t="n"/>
      <c r="VR64" s="364" t="n"/>
      <c r="VS64" s="364" t="n"/>
      <c r="VT64" s="364" t="n"/>
      <c r="VU64" s="364" t="n"/>
      <c r="VV64" s="364" t="n"/>
      <c r="VW64" s="364" t="n"/>
      <c r="VX64" s="364" t="n"/>
      <c r="VY64" s="364" t="n"/>
      <c r="VZ64" s="364" t="n"/>
      <c r="WA64" s="364" t="n"/>
      <c r="WB64" s="364" t="n"/>
      <c r="WC64" s="364" t="n"/>
      <c r="WD64" s="364" t="n"/>
      <c r="WE64" s="364" t="n"/>
      <c r="WF64" s="364" t="n"/>
      <c r="WG64" s="364" t="n"/>
      <c r="WH64" s="364" t="n"/>
      <c r="WI64" s="364" t="n"/>
      <c r="WJ64" s="364" t="n"/>
      <c r="WK64" s="364" t="n"/>
      <c r="WL64" s="364" t="n"/>
      <c r="WM64" s="364" t="n"/>
      <c r="WN64" s="364" t="n"/>
      <c r="WO64" s="364" t="n"/>
      <c r="WP64" s="364" t="n"/>
      <c r="WQ64" s="364" t="n"/>
      <c r="WR64" s="364" t="n"/>
      <c r="WS64" s="364" t="n"/>
      <c r="WT64" s="364" t="n"/>
      <c r="WU64" s="364" t="n"/>
      <c r="WV64" s="364" t="n"/>
      <c r="WW64" s="364" t="n"/>
      <c r="WX64" s="364" t="n"/>
      <c r="WY64" s="364" t="n"/>
      <c r="WZ64" s="364" t="n"/>
      <c r="XA64" s="364" t="n"/>
      <c r="XB64" s="364" t="n"/>
      <c r="XC64" s="364" t="n"/>
      <c r="XD64" s="364" t="n"/>
      <c r="XE64" s="364" t="n"/>
      <c r="XF64" s="364" t="n"/>
      <c r="XG64" s="364" t="n"/>
      <c r="XH64" s="364" t="n"/>
      <c r="XI64" s="364" t="n"/>
      <c r="XJ64" s="364" t="n"/>
      <c r="XK64" s="364" t="n"/>
      <c r="XL64" s="364" t="n"/>
      <c r="XM64" s="364" t="n"/>
      <c r="XN64" s="364" t="n"/>
      <c r="XO64" s="364" t="n"/>
      <c r="XP64" s="364" t="n"/>
      <c r="XQ64" s="364" t="n"/>
      <c r="XR64" s="364" t="n"/>
      <c r="XS64" s="364" t="n"/>
      <c r="XT64" s="364" t="n"/>
      <c r="XU64" s="364" t="n"/>
      <c r="XV64" s="364" t="n"/>
      <c r="XW64" s="364" t="n"/>
      <c r="XX64" s="364" t="n"/>
      <c r="XY64" s="364" t="n"/>
      <c r="XZ64" s="364" t="n"/>
      <c r="YA64" s="364" t="n"/>
      <c r="YB64" s="364" t="n"/>
      <c r="YC64" s="364" t="n"/>
      <c r="YD64" s="364" t="n"/>
      <c r="YE64" s="364" t="n"/>
      <c r="YF64" s="364" t="n"/>
      <c r="YG64" s="364" t="n"/>
      <c r="YH64" s="364" t="n"/>
      <c r="YI64" s="364" t="n"/>
      <c r="YJ64" s="364" t="n"/>
      <c r="YK64" s="364" t="n"/>
      <c r="YL64" s="364" t="n"/>
      <c r="YM64" s="364" t="n"/>
      <c r="YN64" s="364" t="n"/>
      <c r="YO64" s="364" t="n"/>
      <c r="YP64" s="364" t="n"/>
      <c r="YQ64" s="364" t="n"/>
      <c r="YR64" s="364" t="n"/>
      <c r="YS64" s="364" t="n"/>
      <c r="YT64" s="364" t="n"/>
      <c r="YU64" s="364" t="n"/>
      <c r="YV64" s="364" t="n"/>
      <c r="YW64" s="364" t="n"/>
      <c r="YX64" s="364" t="n"/>
      <c r="YY64" s="364" t="n"/>
      <c r="YZ64" s="364" t="n"/>
      <c r="ZA64" s="364" t="n"/>
      <c r="ZB64" s="364" t="n"/>
      <c r="ZC64" s="364" t="n"/>
      <c r="ZD64" s="364" t="n"/>
      <c r="ZE64" s="364" t="n"/>
      <c r="ZF64" s="364" t="n"/>
      <c r="ZG64" s="364" t="n"/>
      <c r="ZH64" s="364" t="n"/>
      <c r="ZI64" s="364" t="n"/>
      <c r="ZJ64" s="364" t="n"/>
      <c r="ZK64" s="364" t="n"/>
      <c r="ZL64" s="364" t="n"/>
      <c r="ZM64" s="364" t="n"/>
      <c r="ZN64" s="364" t="n"/>
      <c r="ZO64" s="364" t="n"/>
      <c r="ZP64" s="364" t="n"/>
      <c r="ZQ64" s="364" t="n"/>
      <c r="ZR64" s="364" t="n"/>
      <c r="ZS64" s="364" t="n"/>
      <c r="ZT64" s="364" t="n"/>
      <c r="ZU64" s="364" t="n"/>
      <c r="ZV64" s="364" t="n"/>
      <c r="ZW64" s="364" t="n"/>
      <c r="ZX64" s="364" t="n"/>
      <c r="ZY64" s="364" t="n"/>
      <c r="ZZ64" s="364" t="n"/>
      <c r="AAA64" s="364" t="n"/>
      <c r="AAB64" s="364" t="n"/>
      <c r="AAC64" s="364" t="n"/>
      <c r="AAD64" s="364" t="n"/>
      <c r="AAE64" s="364" t="n"/>
      <c r="AAF64" s="364" t="n"/>
      <c r="AAG64" s="364" t="n"/>
      <c r="AAH64" s="364" t="n"/>
      <c r="AAI64" s="364" t="n"/>
      <c r="AAJ64" s="364" t="n"/>
      <c r="AAK64" s="364" t="n"/>
      <c r="AAL64" s="364" t="n"/>
      <c r="AAM64" s="364" t="n"/>
      <c r="AAN64" s="364" t="n"/>
      <c r="AAO64" s="364" t="n"/>
      <c r="AAP64" s="364" t="n"/>
      <c r="AAQ64" s="364" t="n"/>
      <c r="AAR64" s="364" t="n"/>
      <c r="AAS64" s="364" t="n"/>
      <c r="AAT64" s="364" t="n"/>
      <c r="AAU64" s="364" t="n"/>
      <c r="AAV64" s="364" t="n"/>
      <c r="AAW64" s="364" t="n"/>
      <c r="AAX64" s="364" t="n"/>
      <c r="AAY64" s="364" t="n"/>
      <c r="AAZ64" s="364" t="n"/>
      <c r="ABA64" s="364" t="n"/>
      <c r="ABB64" s="364" t="n"/>
      <c r="ABC64" s="364" t="n"/>
      <c r="ABD64" s="364" t="n"/>
      <c r="ABE64" s="364" t="n"/>
      <c r="ABF64" s="364" t="n"/>
      <c r="ABG64" s="364" t="n"/>
      <c r="ABH64" s="364" t="n"/>
      <c r="ABI64" s="364" t="n"/>
      <c r="ABJ64" s="364" t="n"/>
      <c r="ABK64" s="364" t="n"/>
      <c r="ABL64" s="364" t="n"/>
      <c r="ABM64" s="364" t="n"/>
      <c r="ABN64" s="364" t="n"/>
      <c r="ABO64" s="364" t="n"/>
      <c r="ABP64" s="364" t="n"/>
      <c r="ABQ64" s="364" t="n"/>
      <c r="ABR64" s="364" t="n"/>
      <c r="ABS64" s="364" t="n"/>
      <c r="ABT64" s="364" t="n"/>
      <c r="ABU64" s="364" t="n"/>
      <c r="ABV64" s="364" t="n"/>
      <c r="ABW64" s="364" t="n"/>
      <c r="ABX64" s="364" t="n"/>
      <c r="ABY64" s="364" t="n"/>
      <c r="ABZ64" s="364" t="n"/>
      <c r="ACA64" s="364" t="n"/>
      <c r="ACB64" s="364" t="n"/>
      <c r="ACC64" s="364" t="n"/>
      <c r="ACD64" s="364" t="n"/>
      <c r="ACE64" s="364" t="n"/>
      <c r="ACF64" s="364" t="n"/>
      <c r="ACG64" s="364" t="n"/>
      <c r="ACH64" s="364" t="n"/>
      <c r="ACI64" s="364" t="n"/>
      <c r="ACJ64" s="364" t="n"/>
      <c r="ACK64" s="364" t="n"/>
      <c r="ACL64" s="364" t="n"/>
      <c r="ACM64" s="364" t="n"/>
      <c r="ACN64" s="364" t="n"/>
      <c r="ACO64" s="364" t="n"/>
      <c r="ACP64" s="364" t="n"/>
      <c r="ACQ64" s="364" t="n"/>
      <c r="ACR64" s="364" t="n"/>
      <c r="ACS64" s="364" t="n"/>
      <c r="ACT64" s="364" t="n"/>
      <c r="ACU64" s="364" t="n"/>
      <c r="ACV64" s="364" t="n"/>
      <c r="ACW64" s="364" t="n"/>
      <c r="ACX64" s="364" t="n"/>
      <c r="ACY64" s="364" t="n"/>
      <c r="ACZ64" s="364" t="n"/>
      <c r="ADA64" s="364" t="n"/>
      <c r="ADB64" s="364" t="n"/>
      <c r="ADC64" s="364" t="n"/>
      <c r="ADD64" s="364" t="n"/>
      <c r="ADE64" s="364" t="n"/>
      <c r="ADF64" s="364" t="n"/>
      <c r="ADG64" s="364" t="n"/>
      <c r="ADH64" s="364" t="n"/>
      <c r="ADI64" s="364" t="n"/>
      <c r="ADJ64" s="364" t="n"/>
      <c r="ADK64" s="364" t="n"/>
      <c r="ADL64" s="364" t="n"/>
      <c r="ADM64" s="364" t="n"/>
      <c r="ADN64" s="364" t="n"/>
      <c r="ADO64" s="364" t="n"/>
      <c r="ADP64" s="364" t="n"/>
      <c r="ADQ64" s="364" t="n"/>
      <c r="ADR64" s="364" t="n"/>
      <c r="ADS64" s="364" t="n"/>
      <c r="ADT64" s="364" t="n"/>
      <c r="ADU64" s="364" t="n"/>
      <c r="ADV64" s="364" t="n"/>
      <c r="ADW64" s="364" t="n"/>
      <c r="ADX64" s="364" t="n"/>
      <c r="ADY64" s="364" t="n"/>
      <c r="ADZ64" s="364" t="n"/>
      <c r="AEA64" s="364" t="n"/>
      <c r="AEB64" s="364" t="n"/>
      <c r="AEC64" s="364" t="n"/>
      <c r="AED64" s="364" t="n"/>
      <c r="AEE64" s="364" t="n"/>
      <c r="AEF64" s="364" t="n"/>
      <c r="AEG64" s="364" t="n"/>
      <c r="AEH64" s="364" t="n"/>
      <c r="AEI64" s="364" t="n"/>
      <c r="AEJ64" s="364" t="n"/>
      <c r="AEK64" s="364" t="n"/>
      <c r="AEL64" s="364" t="n"/>
      <c r="AEM64" s="364" t="n"/>
      <c r="AEN64" s="364" t="n"/>
      <c r="AEO64" s="364" t="n"/>
      <c r="AEP64" s="364" t="n"/>
      <c r="AEQ64" s="364" t="n"/>
      <c r="AER64" s="364" t="n"/>
      <c r="AES64" s="364" t="n"/>
      <c r="AET64" s="364" t="n"/>
      <c r="AEU64" s="364" t="n"/>
      <c r="AEV64" s="364" t="n"/>
      <c r="AEW64" s="364" t="n"/>
      <c r="AEX64" s="364" t="n"/>
      <c r="AEY64" s="364" t="n"/>
      <c r="AEZ64" s="364" t="n"/>
      <c r="AFA64" s="364" t="n"/>
      <c r="AFB64" s="364" t="n"/>
      <c r="AFC64" s="364" t="n"/>
      <c r="AFD64" s="364" t="n"/>
      <c r="AFE64" s="364" t="n"/>
      <c r="AFF64" s="364" t="n"/>
      <c r="AFG64" s="364" t="n"/>
      <c r="AFH64" s="364" t="n"/>
      <c r="AFI64" s="364" t="n"/>
      <c r="AFJ64" s="364" t="n"/>
      <c r="AFK64" s="364" t="n"/>
      <c r="AFL64" s="364" t="n"/>
      <c r="AFM64" s="364" t="n"/>
      <c r="AFN64" s="364" t="n"/>
      <c r="AFO64" s="364" t="n"/>
      <c r="AFP64" s="364" t="n"/>
      <c r="AFQ64" s="364" t="n"/>
      <c r="AFR64" s="364" t="n"/>
      <c r="AFS64" s="364" t="n"/>
      <c r="AFT64" s="364" t="n"/>
      <c r="AFU64" s="364" t="n"/>
      <c r="AFV64" s="364" t="n"/>
      <c r="AFW64" s="364" t="n"/>
      <c r="AFX64" s="364" t="n"/>
      <c r="AFY64" s="364" t="n"/>
      <c r="AFZ64" s="364" t="n"/>
      <c r="AGA64" s="364" t="n"/>
      <c r="AGB64" s="364" t="n"/>
      <c r="AGC64" s="364" t="n"/>
      <c r="AGD64" s="364" t="n"/>
      <c r="AGE64" s="364" t="n"/>
      <c r="AGF64" s="364" t="n"/>
      <c r="AGG64" s="364" t="n"/>
      <c r="AGH64" s="364" t="n"/>
      <c r="AGI64" s="364" t="n"/>
      <c r="AGJ64" s="364" t="n"/>
      <c r="AGK64" s="364" t="n"/>
      <c r="AGL64" s="364" t="n"/>
      <c r="AGM64" s="364" t="n"/>
      <c r="AGN64" s="364" t="n"/>
      <c r="AGO64" s="364" t="n"/>
      <c r="AGP64" s="364" t="n"/>
      <c r="AGQ64" s="364" t="n"/>
      <c r="AGR64" s="364" t="n"/>
      <c r="AGS64" s="364" t="n"/>
      <c r="AGT64" s="364" t="n"/>
      <c r="AGU64" s="364" t="n"/>
      <c r="AGV64" s="364" t="n"/>
      <c r="AGW64" s="364" t="n"/>
      <c r="AGX64" s="364" t="n"/>
      <c r="AGY64" s="364" t="n"/>
      <c r="AGZ64" s="364" t="n"/>
      <c r="AHA64" s="364" t="n"/>
      <c r="AHB64" s="364" t="n"/>
      <c r="AHC64" s="364" t="n"/>
      <c r="AHD64" s="364" t="n"/>
      <c r="AHE64" s="364" t="n"/>
      <c r="AHF64" s="364" t="n"/>
      <c r="AHG64" s="364" t="n"/>
      <c r="AHH64" s="364" t="n"/>
      <c r="AHI64" s="364" t="n"/>
      <c r="AHJ64" s="364" t="n"/>
      <c r="AHK64" s="364" t="n"/>
      <c r="AHL64" s="364" t="n"/>
      <c r="AHM64" s="364" t="n"/>
      <c r="AHN64" s="364" t="n"/>
      <c r="AHO64" s="364" t="n"/>
      <c r="AHP64" s="364" t="n"/>
      <c r="AHQ64" s="364" t="n"/>
      <c r="AHR64" s="364" t="n"/>
      <c r="AHS64" s="364" t="n"/>
      <c r="AHT64" s="364" t="n"/>
      <c r="AHU64" s="364" t="n"/>
      <c r="AHV64" s="364" t="n"/>
      <c r="AHW64" s="364" t="n"/>
      <c r="AHX64" s="364" t="n"/>
      <c r="AHY64" s="364" t="n"/>
      <c r="AHZ64" s="364" t="n"/>
      <c r="AIA64" s="364" t="n"/>
      <c r="AIB64" s="364" t="n"/>
      <c r="AIC64" s="364" t="n"/>
      <c r="AID64" s="364" t="n"/>
      <c r="AIE64" s="364" t="n"/>
      <c r="AIF64" s="364" t="n"/>
      <c r="AIG64" s="364" t="n"/>
      <c r="AIH64" s="364" t="n"/>
      <c r="AII64" s="364" t="n"/>
      <c r="AIJ64" s="364" t="n"/>
      <c r="AIK64" s="364" t="n"/>
      <c r="AIL64" s="364" t="n"/>
      <c r="AIM64" s="364" t="n"/>
      <c r="AIN64" s="364" t="n"/>
      <c r="AIO64" s="364" t="n"/>
      <c r="AIP64" s="364" t="n"/>
      <c r="AIQ64" s="364" t="n"/>
      <c r="AIR64" s="364" t="n"/>
      <c r="AIS64" s="364" t="n"/>
      <c r="AIT64" s="364" t="n"/>
      <c r="AIU64" s="364" t="n"/>
      <c r="AIV64" s="364" t="n"/>
      <c r="AIW64" s="364" t="n"/>
      <c r="AIX64" s="364" t="n"/>
      <c r="AIY64" s="364" t="n"/>
      <c r="AIZ64" s="364" t="n"/>
      <c r="AJA64" s="364" t="n"/>
      <c r="AJB64" s="364" t="n"/>
      <c r="AJC64" s="364" t="n"/>
      <c r="AJD64" s="364" t="n"/>
      <c r="AJE64" s="364" t="n"/>
      <c r="AJF64" s="364" t="n"/>
      <c r="AJG64" s="364" t="n"/>
      <c r="AJH64" s="364" t="n"/>
      <c r="AJI64" s="364" t="n"/>
      <c r="AJJ64" s="364" t="n"/>
      <c r="AJK64" s="364" t="n"/>
      <c r="AJL64" s="364" t="n"/>
      <c r="AJM64" s="364" t="n"/>
      <c r="AJN64" s="364" t="n"/>
      <c r="AJO64" s="364" t="n"/>
      <c r="AJP64" s="364" t="n"/>
      <c r="AJQ64" s="364" t="n"/>
      <c r="AJR64" s="364" t="n"/>
      <c r="AJS64" s="364" t="n"/>
      <c r="AJT64" s="364" t="n"/>
      <c r="AJU64" s="364" t="n"/>
      <c r="AJV64" s="364" t="n"/>
      <c r="AJW64" s="364" t="n"/>
      <c r="AJX64" s="364" t="n"/>
      <c r="AJY64" s="364" t="n"/>
      <c r="AJZ64" s="364" t="n"/>
      <c r="AKA64" s="364" t="n"/>
      <c r="AKB64" s="364" t="n"/>
      <c r="AKC64" s="364" t="n"/>
      <c r="AKD64" s="364" t="n"/>
      <c r="AKE64" s="364" t="n"/>
      <c r="AKF64" s="364" t="n"/>
      <c r="AKG64" s="364" t="n"/>
      <c r="AKH64" s="364" t="n"/>
      <c r="AKI64" s="364" t="n"/>
      <c r="AKJ64" s="364" t="n"/>
      <c r="AKK64" s="364" t="n"/>
      <c r="AKL64" s="364" t="n"/>
      <c r="AKM64" s="364" t="n"/>
      <c r="AKN64" s="364" t="n"/>
      <c r="AKO64" s="364" t="n"/>
      <c r="AKP64" s="364" t="n"/>
      <c r="AKQ64" s="364" t="n"/>
      <c r="AKR64" s="364" t="n"/>
      <c r="AKS64" s="364" t="n"/>
      <c r="AKT64" s="364" t="n"/>
      <c r="AKU64" s="364" t="n"/>
      <c r="AKV64" s="364" t="n"/>
      <c r="AKW64" s="364" t="n"/>
      <c r="AKX64" s="364" t="n"/>
      <c r="AKY64" s="364" t="n"/>
      <c r="AKZ64" s="364" t="n"/>
      <c r="ALA64" s="364" t="n"/>
      <c r="ALB64" s="364" t="n"/>
      <c r="ALC64" s="364" t="n"/>
      <c r="ALD64" s="364" t="n"/>
      <c r="ALE64" s="364" t="n"/>
      <c r="ALF64" s="364" t="n"/>
      <c r="ALG64" s="364" t="n"/>
      <c r="ALH64" s="364" t="n"/>
      <c r="ALI64" s="364" t="n"/>
      <c r="ALJ64" s="364" t="n"/>
      <c r="ALK64" s="364" t="n"/>
      <c r="ALL64" s="364" t="n"/>
      <c r="ALM64" s="364" t="n"/>
      <c r="ALN64" s="364" t="n"/>
      <c r="ALO64" s="364" t="n"/>
      <c r="ALP64" s="364" t="n"/>
      <c r="ALQ64" s="364" t="n"/>
      <c r="ALR64" s="364" t="n"/>
      <c r="ALS64" s="364" t="n"/>
      <c r="ALT64" s="364" t="n"/>
      <c r="ALU64" s="364" t="n"/>
      <c r="ALV64" s="364" t="n"/>
      <c r="ALW64" s="364" t="n"/>
      <c r="ALX64" s="364" t="n"/>
      <c r="ALY64" s="364" t="n"/>
      <c r="ALZ64" s="364" t="n"/>
      <c r="AMA64" s="364" t="n"/>
      <c r="AMB64" s="364" t="n"/>
      <c r="AMC64" s="364" t="n"/>
      <c r="AMD64" s="364" t="n"/>
      <c r="AME64" s="364" t="n"/>
      <c r="AMF64" s="364" t="n"/>
      <c r="AMG64" s="364" t="n"/>
      <c r="AMH64" s="364" t="n"/>
      <c r="AMI64" s="364" t="n"/>
      <c r="AMJ64" s="364" t="n"/>
      <c r="AMK64" s="364" t="n"/>
      <c r="AML64" s="364" t="n"/>
      <c r="AMM64" s="364" t="n"/>
      <c r="AMN64" s="364" t="n"/>
      <c r="AMO64" s="364" t="n"/>
      <c r="AMP64" s="364" t="n"/>
      <c r="AMQ64" s="364" t="n"/>
      <c r="AMR64" s="364" t="n"/>
      <c r="AMS64" s="364" t="n"/>
      <c r="AMT64" s="364" t="n"/>
      <c r="AMU64" s="364" t="n"/>
      <c r="AMV64" s="364" t="n"/>
      <c r="AMW64" s="364" t="n"/>
      <c r="AMX64" s="364" t="n"/>
      <c r="AMY64" s="364" t="n"/>
      <c r="AMZ64" s="364" t="n"/>
      <c r="ANA64" s="364" t="n"/>
      <c r="ANB64" s="364" t="n"/>
      <c r="ANC64" s="364" t="n"/>
      <c r="AND64" s="364" t="n"/>
      <c r="ANE64" s="364" t="n"/>
      <c r="ANF64" s="364" t="n"/>
      <c r="ANG64" s="364" t="n"/>
      <c r="ANH64" s="364" t="n"/>
      <c r="ANI64" s="364" t="n"/>
      <c r="ANJ64" s="364" t="n"/>
      <c r="ANK64" s="364" t="n"/>
      <c r="ANL64" s="364" t="n"/>
      <c r="ANM64" s="364" t="n"/>
      <c r="ANN64" s="364" t="n"/>
      <c r="ANO64" s="364" t="n"/>
      <c r="ANP64" s="364" t="n"/>
      <c r="ANQ64" s="364" t="n"/>
      <c r="ANR64" s="364" t="n"/>
      <c r="ANS64" s="364" t="n"/>
      <c r="ANT64" s="364" t="n"/>
      <c r="ANU64" s="364" t="n"/>
      <c r="ANV64" s="364" t="n"/>
      <c r="ANW64" s="364" t="n"/>
      <c r="ANX64" s="364" t="n"/>
      <c r="ANY64" s="364" t="n"/>
      <c r="ANZ64" s="364" t="n"/>
      <c r="AOA64" s="364" t="n"/>
      <c r="AOB64" s="364" t="n"/>
      <c r="AOC64" s="364" t="n"/>
      <c r="AOD64" s="364" t="n"/>
      <c r="AOE64" s="364" t="n"/>
      <c r="AOF64" s="364" t="n"/>
      <c r="AOG64" s="364" t="n"/>
      <c r="AOH64" s="364" t="n"/>
      <c r="AOI64" s="364" t="n"/>
      <c r="AOJ64" s="364" t="n"/>
      <c r="AOK64" s="364" t="n"/>
      <c r="AOL64" s="364" t="n"/>
      <c r="AOM64" s="364" t="n"/>
      <c r="AON64" s="364" t="n"/>
      <c r="AOO64" s="364" t="n"/>
      <c r="AOP64" s="364" t="n"/>
      <c r="AOQ64" s="364" t="n"/>
      <c r="AOR64" s="364" t="n"/>
      <c r="AOS64" s="364" t="n"/>
      <c r="AOT64" s="364" t="n"/>
      <c r="AOU64" s="364" t="n"/>
      <c r="AOV64" s="364" t="n"/>
      <c r="AOW64" s="364" t="n"/>
      <c r="AOX64" s="364" t="n"/>
      <c r="AOY64" s="364" t="n"/>
      <c r="AOZ64" s="364" t="n"/>
      <c r="APA64" s="364" t="n"/>
      <c r="APB64" s="364" t="n"/>
      <c r="APC64" s="364" t="n"/>
      <c r="APD64" s="364" t="n"/>
      <c r="APE64" s="364" t="n"/>
      <c r="APF64" s="364" t="n"/>
      <c r="APG64" s="364" t="n"/>
      <c r="APH64" s="364" t="n"/>
      <c r="API64" s="364" t="n"/>
      <c r="APJ64" s="364" t="n"/>
      <c r="APK64" s="364" t="n"/>
      <c r="APL64" s="364" t="n"/>
      <c r="APM64" s="364" t="n"/>
      <c r="APN64" s="364" t="n"/>
      <c r="APO64" s="364" t="n"/>
      <c r="APP64" s="364" t="n"/>
      <c r="APQ64" s="364" t="n"/>
      <c r="APR64" s="364" t="n"/>
      <c r="APS64" s="364" t="n"/>
      <c r="APT64" s="364" t="n"/>
      <c r="APU64" s="364" t="n"/>
      <c r="APV64" s="364" t="n"/>
      <c r="APW64" s="364" t="n"/>
      <c r="APX64" s="364" t="n"/>
      <c r="APY64" s="364" t="n"/>
      <c r="APZ64" s="364" t="n"/>
      <c r="AQA64" s="364" t="n"/>
      <c r="AQB64" s="364" t="n"/>
      <c r="AQC64" s="364" t="n"/>
      <c r="AQD64" s="364" t="n"/>
      <c r="AQE64" s="364" t="n"/>
      <c r="AQF64" s="364" t="n"/>
      <c r="AQG64" s="364" t="n"/>
      <c r="AQH64" s="364" t="n"/>
      <c r="AQI64" s="364" t="n"/>
      <c r="AQJ64" s="364" t="n"/>
      <c r="AQK64" s="364" t="n"/>
      <c r="AQL64" s="364" t="n"/>
      <c r="AQM64" s="364" t="n"/>
      <c r="AQN64" s="364" t="n"/>
      <c r="AQO64" s="364" t="n"/>
      <c r="AQP64" s="364" t="n"/>
      <c r="AQQ64" s="364" t="n"/>
      <c r="AQR64" s="364" t="n"/>
      <c r="AQS64" s="364" t="n"/>
      <c r="AQT64" s="364" t="n"/>
      <c r="AQU64" s="364" t="n"/>
      <c r="AQV64" s="364" t="n"/>
      <c r="AQW64" s="364" t="n"/>
      <c r="AQX64" s="364" t="n"/>
      <c r="AQY64" s="364" t="n"/>
      <c r="AQZ64" s="364" t="n"/>
      <c r="ARA64" s="364" t="n"/>
      <c r="ARB64" s="364" t="n"/>
      <c r="ARC64" s="364" t="n"/>
      <c r="ARD64" s="364" t="n"/>
      <c r="ARE64" s="364" t="n"/>
      <c r="ARF64" s="364" t="n"/>
      <c r="ARG64" s="364" t="n"/>
      <c r="ARH64" s="364" t="n"/>
      <c r="ARI64" s="364" t="n"/>
      <c r="ARJ64" s="364" t="n"/>
      <c r="ARK64" s="364" t="n"/>
      <c r="ARL64" s="364" t="n"/>
      <c r="ARM64" s="364" t="n"/>
      <c r="ARN64" s="364" t="n"/>
      <c r="ARO64" s="364" t="n"/>
    </row>
    <row r="65" outlineLevel="1">
      <c r="A65" s="220" t="inlineStr">
        <is>
          <t>36.09</t>
        </is>
      </c>
      <c r="B65" s="233" t="inlineStr">
        <is>
          <t>Vale refeição</t>
        </is>
      </c>
      <c r="C65" s="86" t="inlineStr">
        <is>
          <t>Analítica</t>
        </is>
      </c>
      <c r="D65" s="86" t="inlineStr">
        <is>
          <t>Saída</t>
        </is>
      </c>
      <c r="E65" s="86">
        <f>VLOOKUP($A65,PL.C!$B:$F,5,0)</f>
        <v/>
      </c>
      <c r="F65" s="86" t="inlineStr">
        <is>
          <t>sim</t>
        </is>
      </c>
      <c r="G65" s="86" t="inlineStr">
        <is>
          <t>Budget</t>
        </is>
      </c>
      <c r="I65" s="511" t="n">
        <v>0</v>
      </c>
      <c r="J65" s="511" t="n">
        <v>0</v>
      </c>
      <c r="K65" s="511" t="n">
        <v>0</v>
      </c>
      <c r="L65" s="511" t="n">
        <v>-600</v>
      </c>
      <c r="M65" s="511" t="n">
        <v>-600</v>
      </c>
      <c r="N65" s="511" t="n">
        <v>0</v>
      </c>
      <c r="O65" s="511" t="n">
        <v>0</v>
      </c>
      <c r="P65" s="511" t="n">
        <v>-630</v>
      </c>
      <c r="Q65" s="511" t="n">
        <v>0</v>
      </c>
      <c r="R65" s="511" t="n">
        <v>0</v>
      </c>
      <c r="S65" s="511" t="n">
        <v>0</v>
      </c>
      <c r="T65" s="512" t="n">
        <v>0</v>
      </c>
      <c r="V65" s="511" t="n">
        <v>0</v>
      </c>
      <c r="W65" s="511" t="n">
        <v>-600</v>
      </c>
      <c r="X65" s="511" t="n">
        <v>0</v>
      </c>
      <c r="Y65" s="511" t="n">
        <v>0</v>
      </c>
      <c r="Z65" s="511" t="n">
        <v>0</v>
      </c>
      <c r="AA65" s="511" t="n">
        <v>0</v>
      </c>
      <c r="AB65" s="511" t="n">
        <v>-630</v>
      </c>
      <c r="AC65" s="511" t="n">
        <v>0</v>
      </c>
      <c r="AD65" s="511" t="n">
        <v>-600</v>
      </c>
      <c r="AE65" s="511" t="n">
        <v>0</v>
      </c>
      <c r="AF65" s="511" t="n">
        <v>0</v>
      </c>
      <c r="AG65" s="512" t="n">
        <v>0</v>
      </c>
      <c r="AI65" s="511" t="n">
        <v>0</v>
      </c>
      <c r="AJ65" s="511" t="n">
        <v>-70</v>
      </c>
      <c r="AK65" s="511" t="n">
        <v>-81</v>
      </c>
      <c r="AL65" s="511" t="n">
        <v>-80</v>
      </c>
      <c r="AM65" s="511" t="n">
        <v>0</v>
      </c>
      <c r="AN65" s="511" t="n">
        <v>-219</v>
      </c>
      <c r="AO65" s="511" t="n">
        <v>-312</v>
      </c>
      <c r="AP65" s="511" t="n">
        <v>-570</v>
      </c>
      <c r="AQ65" s="511" t="n">
        <v>-383</v>
      </c>
      <c r="AR65" s="511" t="n">
        <v>-529</v>
      </c>
      <c r="AS65" s="511" t="n">
        <v>-462</v>
      </c>
      <c r="AT65" s="511" t="n">
        <v>-601</v>
      </c>
      <c r="AV65" s="513" t="n">
        <v>0</v>
      </c>
      <c r="AW65" s="513" t="n">
        <v>-73.64</v>
      </c>
      <c r="AX65" s="513" t="n">
        <v>-85.212</v>
      </c>
      <c r="AY65" s="513" t="n">
        <v>-84.16</v>
      </c>
      <c r="AZ65" s="513" t="n">
        <v>0</v>
      </c>
      <c r="BA65" s="513" t="n">
        <v>-230.388</v>
      </c>
      <c r="BB65" s="513" t="n">
        <v>-328.224</v>
      </c>
      <c r="BC65" s="513" t="n">
        <v>-599.64</v>
      </c>
      <c r="BD65" s="513" t="n">
        <v>-402.916</v>
      </c>
      <c r="BE65" s="513" t="n">
        <v>-556.508</v>
      </c>
      <c r="BF65" s="513" t="n">
        <v>-486.024</v>
      </c>
      <c r="BG65" s="513" t="n">
        <v>-632.2520000000001</v>
      </c>
      <c r="BI65" s="298" t="n">
        <v>1.05</v>
      </c>
      <c r="BJ65" s="514" t="n">
        <v>-599.5500000000001</v>
      </c>
      <c r="BK65" s="514" t="n">
        <v>-352.8</v>
      </c>
      <c r="BL65" s="514" t="n">
        <v>-526.0500000000001</v>
      </c>
      <c r="BM65" s="514" t="n">
        <v>-712.95</v>
      </c>
      <c r="BN65" s="514" t="n">
        <v>-492.45</v>
      </c>
      <c r="BO65" s="514" t="n">
        <v>0</v>
      </c>
      <c r="BP65" s="514" t="n">
        <v>-617.4</v>
      </c>
      <c r="BQ65" s="514" t="n">
        <v>-733.95</v>
      </c>
      <c r="BR65" s="514" t="n">
        <v>-724.5</v>
      </c>
      <c r="BS65" s="514" t="n">
        <v>0</v>
      </c>
      <c r="BT65" s="514" t="n">
        <v>-514.5</v>
      </c>
      <c r="BU65" s="514" t="n">
        <v>-101.85</v>
      </c>
      <c r="BW65" s="515">
        <f>_xlfn.SINGLE(_xlfn.XLOOKUP($A65,$A$203:$A$399,BJ$203:BJ$399,"Não Existe"))*$BI65</f>
        <v/>
      </c>
      <c r="BX65" s="515">
        <f>_xlfn.SINGLE(_xlfn.XLOOKUP($A65,$A$203:$A$399,BK$203:BK$399,"Não Existe"))*$BI65</f>
        <v/>
      </c>
      <c r="BY65" s="515">
        <f>_xlfn.SINGLE(_xlfn.XLOOKUP($A65,$A$203:$A$399,BL$203:BL$399,"Não Existe"))*$BI65</f>
        <v/>
      </c>
      <c r="BZ65" s="515">
        <f>_xlfn.SINGLE(_xlfn.XLOOKUP($A65,$A$203:$A$399,BM$203:BM$399,"Não Existe"))*$BI65</f>
        <v/>
      </c>
      <c r="CA65" s="515">
        <f>_xlfn.SINGLE(_xlfn.XLOOKUP($A65,$A$203:$A$399,BN$203:BN$399,"Não Existe"))*$BI65</f>
        <v/>
      </c>
      <c r="CB65" s="515">
        <f>_xlfn.SINGLE(_xlfn.XLOOKUP($A65,$A$203:$A$399,BO$203:BO$399,"Não Existe"))*$BI65</f>
        <v/>
      </c>
      <c r="CC65" s="515">
        <f>_xlfn.SINGLE(_xlfn.XLOOKUP($A65,$A$203:$A$399,BP$203:BP$399,"Não Existe"))*$BI65</f>
        <v/>
      </c>
      <c r="CD65" s="515">
        <f>_xlfn.SINGLE(_xlfn.XLOOKUP($A65,$A$203:$A$399,BQ$203:BQ$399,"Não Existe"))*$BI65</f>
        <v/>
      </c>
      <c r="CE65" s="515">
        <f>_xlfn.SINGLE(_xlfn.XLOOKUP($A65,$A$203:$A$399,BR$203:BR$399,"Não Existe"))*$BI65</f>
        <v/>
      </c>
      <c r="CF65" s="515">
        <f>_xlfn.SINGLE(_xlfn.XLOOKUP($A65,$A$203:$A$399,BS$203:BS$399,"Não Existe"))*$BI65</f>
        <v/>
      </c>
      <c r="CG65" s="515">
        <f>_xlfn.SINGLE(_xlfn.XLOOKUP($A65,$A$203:$A$399,BT$203:BT$399,"Não Existe"))*$BI65</f>
        <v/>
      </c>
      <c r="CH65" s="515">
        <f>_xlfn.SINGLE(_xlfn.XLOOKUP($A65,$A$203:$A$399,BU$203:BU$399,"Não Existe"))*$BI65</f>
        <v/>
      </c>
    </row>
    <row r="66" outlineLevel="1" ht="13.9" customFormat="1" customHeight="1" s="213">
      <c r="A66" s="257" t="inlineStr">
        <is>
          <t>36.10</t>
        </is>
      </c>
      <c r="B66" s="212" t="inlineStr">
        <is>
          <t>Vale alimentação</t>
        </is>
      </c>
      <c r="C66" s="213" t="inlineStr">
        <is>
          <t>Analítica</t>
        </is>
      </c>
      <c r="D66" s="213" t="inlineStr">
        <is>
          <t>Saída</t>
        </is>
      </c>
      <c r="E66" s="213">
        <f>VLOOKUP($A66,PL.C!$B:$F,5,0)</f>
        <v/>
      </c>
      <c r="F66" s="213" t="inlineStr">
        <is>
          <t>sim</t>
        </is>
      </c>
      <c r="G66" s="213" t="inlineStr">
        <is>
          <t>Budget</t>
        </is>
      </c>
      <c r="I66" s="506" t="n">
        <v>0</v>
      </c>
      <c r="J66" s="506" t="n">
        <v>0</v>
      </c>
      <c r="K66" s="506" t="n">
        <v>0</v>
      </c>
      <c r="L66" s="506" t="n">
        <v>0</v>
      </c>
      <c r="M66" s="506" t="n">
        <v>0</v>
      </c>
      <c r="N66" s="506" t="n">
        <v>-630</v>
      </c>
      <c r="O66" s="506" t="n">
        <v>-660</v>
      </c>
      <c r="P66" s="506" t="n">
        <v>0</v>
      </c>
      <c r="Q66" s="506" t="n">
        <v>-816</v>
      </c>
      <c r="R66" s="506" t="n">
        <v>-630</v>
      </c>
      <c r="S66" s="506" t="n">
        <v>-600</v>
      </c>
      <c r="T66" s="507" t="n">
        <v>0</v>
      </c>
      <c r="U66" s="86" t="n"/>
      <c r="V66" s="506" t="n">
        <v>0</v>
      </c>
      <c r="W66" s="506" t="n">
        <v>0</v>
      </c>
      <c r="X66" s="506" t="n">
        <v>-690</v>
      </c>
      <c r="Y66" s="506" t="n">
        <v>-600</v>
      </c>
      <c r="Z66" s="506" t="n">
        <v>-630</v>
      </c>
      <c r="AA66" s="506" t="n">
        <v>0</v>
      </c>
      <c r="AB66" s="506" t="n">
        <v>0</v>
      </c>
      <c r="AC66" s="506" t="n">
        <v>-660</v>
      </c>
      <c r="AD66" s="506" t="n">
        <v>0</v>
      </c>
      <c r="AE66" s="506" t="n">
        <v>-600</v>
      </c>
      <c r="AF66" s="506" t="n">
        <v>0</v>
      </c>
      <c r="AG66" s="507" t="n">
        <v>-390</v>
      </c>
      <c r="AH66" s="364" t="n"/>
      <c r="AI66" s="506" t="n">
        <v>-570</v>
      </c>
      <c r="AJ66" s="506" t="n">
        <v>-600</v>
      </c>
      <c r="AK66" s="506" t="n">
        <v>0</v>
      </c>
      <c r="AL66" s="506" t="n">
        <v>-570</v>
      </c>
      <c r="AM66" s="506" t="n">
        <v>0</v>
      </c>
      <c r="AN66" s="506" t="n">
        <v>0</v>
      </c>
      <c r="AO66" s="506" t="n">
        <v>0</v>
      </c>
      <c r="AP66" s="506" t="n">
        <v>0</v>
      </c>
      <c r="AQ66" s="506" t="n">
        <v>0</v>
      </c>
      <c r="AR66" s="506" t="n">
        <v>0</v>
      </c>
      <c r="AS66" s="506" t="n">
        <v>0</v>
      </c>
      <c r="AT66" s="506" t="n">
        <v>0</v>
      </c>
      <c r="AU66" s="364" t="n"/>
      <c r="AV66" s="508" t="n">
        <v>-599.64</v>
      </c>
      <c r="AW66" s="508" t="n">
        <v>-631.2</v>
      </c>
      <c r="AX66" s="508" t="n">
        <v>0</v>
      </c>
      <c r="AY66" s="508" t="n">
        <v>-599.64</v>
      </c>
      <c r="AZ66" s="508" t="n">
        <v>0</v>
      </c>
      <c r="BA66" s="508" t="n">
        <v>0</v>
      </c>
      <c r="BB66" s="508" t="n">
        <v>0</v>
      </c>
      <c r="BC66" s="508" t="n">
        <v>0</v>
      </c>
      <c r="BD66" s="508" t="n">
        <v>0</v>
      </c>
      <c r="BE66" s="508" t="n">
        <v>0</v>
      </c>
      <c r="BF66" s="508" t="n">
        <v>0</v>
      </c>
      <c r="BG66" s="508" t="n">
        <v>0</v>
      </c>
      <c r="BH66" s="364" t="n"/>
      <c r="BI66" s="298" t="n">
        <v>1.05</v>
      </c>
      <c r="BJ66" s="509" t="n">
        <v>0</v>
      </c>
      <c r="BK66" s="509" t="n">
        <v>0</v>
      </c>
      <c r="BL66" s="509" t="n">
        <v>0</v>
      </c>
      <c r="BM66" s="509" t="n">
        <v>0</v>
      </c>
      <c r="BN66" s="509" t="n">
        <v>0</v>
      </c>
      <c r="BO66" s="509" t="n">
        <v>-607.95</v>
      </c>
      <c r="BP66" s="509" t="n">
        <v>0</v>
      </c>
      <c r="BQ66" s="509" t="n">
        <v>0</v>
      </c>
      <c r="BR66" s="509" t="n">
        <v>0</v>
      </c>
      <c r="BS66" s="509" t="n">
        <v>-540.75</v>
      </c>
      <c r="BT66" s="509" t="n">
        <v>0</v>
      </c>
      <c r="BU66" s="509" t="n">
        <v>0</v>
      </c>
      <c r="BV66" s="364" t="n"/>
      <c r="BW66" s="510">
        <f>_xlfn.SINGLE(_xlfn.XLOOKUP($A66,$A$203:$A$399,BJ$203:BJ$399,"Não Existe"))*$BI66</f>
        <v/>
      </c>
      <c r="BX66" s="510">
        <f>_xlfn.SINGLE(_xlfn.XLOOKUP($A66,$A$203:$A$399,BK$203:BK$399,"Não Existe"))*$BI66</f>
        <v/>
      </c>
      <c r="BY66" s="510">
        <f>_xlfn.SINGLE(_xlfn.XLOOKUP($A66,$A$203:$A$399,BL$203:BL$399,"Não Existe"))*$BI66</f>
        <v/>
      </c>
      <c r="BZ66" s="510">
        <f>_xlfn.SINGLE(_xlfn.XLOOKUP($A66,$A$203:$A$399,BM$203:BM$399,"Não Existe"))*$BI66</f>
        <v/>
      </c>
      <c r="CA66" s="510">
        <f>_xlfn.SINGLE(_xlfn.XLOOKUP($A66,$A$203:$A$399,BN$203:BN$399,"Não Existe"))*$BI66</f>
        <v/>
      </c>
      <c r="CB66" s="510">
        <f>_xlfn.SINGLE(_xlfn.XLOOKUP($A66,$A$203:$A$399,BO$203:BO$399,"Não Existe"))*$BI66</f>
        <v/>
      </c>
      <c r="CC66" s="510">
        <f>_xlfn.SINGLE(_xlfn.XLOOKUP($A66,$A$203:$A$399,BP$203:BP$399,"Não Existe"))*$BI66</f>
        <v/>
      </c>
      <c r="CD66" s="510">
        <f>_xlfn.SINGLE(_xlfn.XLOOKUP($A66,$A$203:$A$399,BQ$203:BQ$399,"Não Existe"))*$BI66</f>
        <v/>
      </c>
      <c r="CE66" s="510">
        <f>_xlfn.SINGLE(_xlfn.XLOOKUP($A66,$A$203:$A$399,BR$203:BR$399,"Não Existe"))*$BI66</f>
        <v/>
      </c>
      <c r="CF66" s="510">
        <f>_xlfn.SINGLE(_xlfn.XLOOKUP($A66,$A$203:$A$399,BS$203:BS$399,"Não Existe"))*$BI66</f>
        <v/>
      </c>
      <c r="CG66" s="510">
        <f>_xlfn.SINGLE(_xlfn.XLOOKUP($A66,$A$203:$A$399,BT$203:BT$399,"Não Existe"))*$BI66</f>
        <v/>
      </c>
      <c r="CH66" s="510">
        <f>_xlfn.SINGLE(_xlfn.XLOOKUP($A66,$A$203:$A$399,BU$203:BU$399,"Não Existe"))*$BI66</f>
        <v/>
      </c>
      <c r="CI66" s="364" t="n"/>
      <c r="CJ66" s="364" t="n"/>
      <c r="CK66" s="364" t="n"/>
      <c r="CL66" s="364" t="n"/>
      <c r="CM66" s="364" t="n"/>
      <c r="CN66" s="364" t="n"/>
      <c r="CO66" s="364" t="n"/>
      <c r="CP66" s="364" t="n"/>
      <c r="CQ66" s="364" t="n"/>
      <c r="CR66" s="364" t="n"/>
      <c r="CS66" s="364" t="n"/>
      <c r="CT66" s="364" t="n"/>
      <c r="CU66" s="364" t="n"/>
      <c r="CV66" s="364" t="n"/>
      <c r="CW66" s="364" t="n"/>
      <c r="CX66" s="364" t="n"/>
      <c r="CY66" s="364" t="n"/>
      <c r="CZ66" s="364" t="n"/>
      <c r="DA66" s="364" t="n"/>
      <c r="DB66" s="364" t="n"/>
      <c r="DC66" s="364" t="n"/>
      <c r="DD66" s="364" t="n"/>
      <c r="DE66" s="364" t="n"/>
      <c r="DF66" s="364" t="n"/>
      <c r="DG66" s="364" t="n"/>
      <c r="DH66" s="364" t="n"/>
      <c r="DI66" s="364" t="n"/>
      <c r="DJ66" s="364" t="n"/>
      <c r="DK66" s="364" t="n"/>
      <c r="DL66" s="364" t="n"/>
      <c r="DM66" s="364" t="n"/>
      <c r="DN66" s="364" t="n"/>
      <c r="DO66" s="364" t="n"/>
      <c r="DP66" s="364" t="n"/>
      <c r="DQ66" s="364" t="n"/>
      <c r="DR66" s="364" t="n"/>
      <c r="DS66" s="364" t="n"/>
      <c r="DT66" s="364" t="n"/>
      <c r="DU66" s="364" t="n"/>
      <c r="DV66" s="364" t="n"/>
      <c r="DW66" s="364" t="n"/>
      <c r="DX66" s="364" t="n"/>
      <c r="DY66" s="364" t="n"/>
      <c r="DZ66" s="364" t="n"/>
      <c r="EA66" s="364" t="n"/>
      <c r="EB66" s="364" t="n"/>
      <c r="EC66" s="364" t="n"/>
      <c r="ED66" s="364" t="n"/>
      <c r="EE66" s="364" t="n"/>
      <c r="EF66" s="364" t="n"/>
      <c r="EG66" s="364" t="n"/>
      <c r="EH66" s="364" t="n"/>
      <c r="EI66" s="364" t="n"/>
      <c r="EJ66" s="364" t="n"/>
      <c r="EK66" s="364" t="n"/>
      <c r="EL66" s="364" t="n"/>
      <c r="EM66" s="364" t="n"/>
      <c r="EN66" s="364" t="n"/>
      <c r="EO66" s="364" t="n"/>
      <c r="EP66" s="364" t="n"/>
      <c r="EQ66" s="364" t="n"/>
      <c r="ER66" s="364" t="n"/>
      <c r="ES66" s="364" t="n"/>
      <c r="ET66" s="364" t="n"/>
      <c r="EU66" s="364" t="n"/>
      <c r="EV66" s="364" t="n"/>
      <c r="EW66" s="364" t="n"/>
      <c r="EX66" s="364" t="n"/>
      <c r="EY66" s="364" t="n"/>
      <c r="EZ66" s="364" t="n"/>
      <c r="FA66" s="364" t="n"/>
      <c r="FB66" s="364" t="n"/>
      <c r="FC66" s="364" t="n"/>
      <c r="FD66" s="364" t="n"/>
      <c r="FE66" s="364" t="n"/>
      <c r="FF66" s="364" t="n"/>
      <c r="FG66" s="364" t="n"/>
      <c r="FH66" s="364" t="n"/>
      <c r="FI66" s="364" t="n"/>
      <c r="FJ66" s="364" t="n"/>
      <c r="FK66" s="364" t="n"/>
      <c r="FL66" s="364" t="n"/>
      <c r="FM66" s="364" t="n"/>
      <c r="FN66" s="364" t="n"/>
      <c r="FO66" s="364" t="n"/>
      <c r="FP66" s="364" t="n"/>
      <c r="FQ66" s="364" t="n"/>
      <c r="FR66" s="364" t="n"/>
      <c r="FS66" s="364" t="n"/>
      <c r="FT66" s="364" t="n"/>
      <c r="FU66" s="364" t="n"/>
      <c r="FV66" s="364" t="n"/>
      <c r="FW66" s="364" t="n"/>
      <c r="FX66" s="364" t="n"/>
      <c r="FY66" s="364" t="n"/>
      <c r="FZ66" s="364" t="n"/>
      <c r="GA66" s="364" t="n"/>
      <c r="GB66" s="364" t="n"/>
      <c r="GC66" s="364" t="n"/>
      <c r="GD66" s="364" t="n"/>
      <c r="GE66" s="364" t="n"/>
      <c r="GF66" s="364" t="n"/>
      <c r="GG66" s="364" t="n"/>
      <c r="GH66" s="364" t="n"/>
      <c r="GI66" s="364" t="n"/>
      <c r="GJ66" s="364" t="n"/>
      <c r="GK66" s="364" t="n"/>
      <c r="GL66" s="364" t="n"/>
      <c r="GM66" s="364" t="n"/>
      <c r="GN66" s="364" t="n"/>
      <c r="GO66" s="364" t="n"/>
      <c r="GP66" s="364" t="n"/>
      <c r="GQ66" s="364" t="n"/>
      <c r="GR66" s="364" t="n"/>
      <c r="GS66" s="364" t="n"/>
      <c r="GT66" s="364" t="n"/>
      <c r="GU66" s="364" t="n"/>
      <c r="GV66" s="364" t="n"/>
      <c r="GW66" s="364" t="n"/>
      <c r="GX66" s="364" t="n"/>
      <c r="GY66" s="364" t="n"/>
      <c r="GZ66" s="364" t="n"/>
      <c r="HA66" s="364" t="n"/>
      <c r="HB66" s="364" t="n"/>
      <c r="HC66" s="364" t="n"/>
      <c r="HD66" s="364" t="n"/>
      <c r="HE66" s="364" t="n"/>
      <c r="HF66" s="364" t="n"/>
      <c r="HG66" s="364" t="n"/>
      <c r="HH66" s="364" t="n"/>
      <c r="HI66" s="364" t="n"/>
      <c r="HJ66" s="364" t="n"/>
      <c r="HK66" s="364" t="n"/>
      <c r="HL66" s="364" t="n"/>
      <c r="HM66" s="364" t="n"/>
      <c r="HN66" s="364" t="n"/>
      <c r="HO66" s="364" t="n"/>
      <c r="HP66" s="364" t="n"/>
      <c r="HQ66" s="364" t="n"/>
      <c r="HR66" s="364" t="n"/>
      <c r="HS66" s="364" t="n"/>
      <c r="HT66" s="364" t="n"/>
      <c r="HU66" s="364" t="n"/>
      <c r="HV66" s="364" t="n"/>
      <c r="HW66" s="364" t="n"/>
      <c r="HX66" s="364" t="n"/>
      <c r="HY66" s="364" t="n"/>
      <c r="HZ66" s="364" t="n"/>
      <c r="IA66" s="364" t="n"/>
      <c r="IB66" s="364" t="n"/>
      <c r="IC66" s="364" t="n"/>
      <c r="ID66" s="364" t="n"/>
      <c r="IE66" s="364" t="n"/>
      <c r="IF66" s="364" t="n"/>
      <c r="IG66" s="364" t="n"/>
      <c r="IH66" s="364" t="n"/>
      <c r="II66" s="364" t="n"/>
      <c r="IJ66" s="364" t="n"/>
      <c r="IK66" s="364" t="n"/>
      <c r="IL66" s="364" t="n"/>
      <c r="IM66" s="364" t="n"/>
      <c r="IN66" s="364" t="n"/>
      <c r="IO66" s="364" t="n"/>
      <c r="IP66" s="364" t="n"/>
      <c r="IQ66" s="364" t="n"/>
      <c r="IR66" s="364" t="n"/>
      <c r="IS66" s="364" t="n"/>
      <c r="IT66" s="364" t="n"/>
      <c r="IU66" s="364" t="n"/>
      <c r="IV66" s="364" t="n"/>
      <c r="IW66" s="364" t="n"/>
      <c r="IX66" s="364" t="n"/>
      <c r="IY66" s="364" t="n"/>
      <c r="IZ66" s="364" t="n"/>
      <c r="JA66" s="364" t="n"/>
      <c r="JB66" s="364" t="n"/>
      <c r="JC66" s="364" t="n"/>
      <c r="JD66" s="364" t="n"/>
      <c r="JE66" s="364" t="n"/>
      <c r="JF66" s="364" t="n"/>
      <c r="JG66" s="364" t="n"/>
      <c r="JH66" s="364" t="n"/>
      <c r="JI66" s="364" t="n"/>
      <c r="JJ66" s="364" t="n"/>
      <c r="JK66" s="364" t="n"/>
      <c r="JL66" s="364" t="n"/>
      <c r="JM66" s="364" t="n"/>
      <c r="JN66" s="364" t="n"/>
      <c r="JO66" s="364" t="n"/>
      <c r="JP66" s="364" t="n"/>
      <c r="JQ66" s="364" t="n"/>
      <c r="JR66" s="364" t="n"/>
      <c r="JS66" s="364" t="n"/>
      <c r="JT66" s="364" t="n"/>
      <c r="JU66" s="364" t="n"/>
      <c r="JV66" s="364" t="n"/>
      <c r="JW66" s="364" t="n"/>
      <c r="JX66" s="364" t="n"/>
      <c r="JY66" s="364" t="n"/>
      <c r="JZ66" s="364" t="n"/>
      <c r="KA66" s="364" t="n"/>
      <c r="KB66" s="364" t="n"/>
      <c r="KC66" s="364" t="n"/>
      <c r="KD66" s="364" t="n"/>
      <c r="KE66" s="364" t="n"/>
      <c r="KF66" s="364" t="n"/>
      <c r="KG66" s="364" t="n"/>
      <c r="KH66" s="364" t="n"/>
      <c r="KI66" s="364" t="n"/>
      <c r="KJ66" s="364" t="n"/>
      <c r="KK66" s="364" t="n"/>
      <c r="KL66" s="364" t="n"/>
      <c r="KM66" s="364" t="n"/>
      <c r="KN66" s="364" t="n"/>
      <c r="KO66" s="364" t="n"/>
      <c r="KP66" s="364" t="n"/>
      <c r="KQ66" s="364" t="n"/>
      <c r="KR66" s="364" t="n"/>
      <c r="KS66" s="364" t="n"/>
      <c r="KT66" s="364" t="n"/>
      <c r="KU66" s="364" t="n"/>
      <c r="KV66" s="364" t="n"/>
      <c r="KW66" s="364" t="n"/>
      <c r="KX66" s="364" t="n"/>
      <c r="KY66" s="364" t="n"/>
      <c r="KZ66" s="364" t="n"/>
      <c r="LA66" s="364" t="n"/>
      <c r="LB66" s="364" t="n"/>
      <c r="LC66" s="364" t="n"/>
      <c r="LD66" s="364" t="n"/>
      <c r="LE66" s="364" t="n"/>
      <c r="LF66" s="364" t="n"/>
      <c r="LG66" s="364" t="n"/>
      <c r="LH66" s="364" t="n"/>
      <c r="LI66" s="364" t="n"/>
      <c r="LJ66" s="364" t="n"/>
      <c r="LK66" s="364" t="n"/>
      <c r="LL66" s="364" t="n"/>
      <c r="LM66" s="364" t="n"/>
      <c r="LN66" s="364" t="n"/>
      <c r="LO66" s="364" t="n"/>
      <c r="LP66" s="364" t="n"/>
      <c r="LQ66" s="364" t="n"/>
      <c r="LR66" s="364" t="n"/>
      <c r="LS66" s="364" t="n"/>
      <c r="LT66" s="364" t="n"/>
      <c r="LU66" s="364" t="n"/>
      <c r="LV66" s="364" t="n"/>
      <c r="LW66" s="364" t="n"/>
      <c r="LX66" s="364" t="n"/>
      <c r="LY66" s="364" t="n"/>
      <c r="LZ66" s="364" t="n"/>
      <c r="MA66" s="364" t="n"/>
      <c r="MB66" s="364" t="n"/>
      <c r="MC66" s="364" t="n"/>
      <c r="MD66" s="364" t="n"/>
      <c r="ME66" s="364" t="n"/>
      <c r="MF66" s="364" t="n"/>
      <c r="MG66" s="364" t="n"/>
      <c r="MH66" s="364" t="n"/>
      <c r="MI66" s="364" t="n"/>
      <c r="MJ66" s="364" t="n"/>
      <c r="MK66" s="364" t="n"/>
      <c r="ML66" s="364" t="n"/>
      <c r="MM66" s="364" t="n"/>
      <c r="MN66" s="364" t="n"/>
      <c r="MO66" s="364" t="n"/>
      <c r="MP66" s="364" t="n"/>
      <c r="MQ66" s="364" t="n"/>
      <c r="MR66" s="364" t="n"/>
      <c r="MS66" s="364" t="n"/>
      <c r="MT66" s="364" t="n"/>
      <c r="MU66" s="364" t="n"/>
      <c r="MV66" s="364" t="n"/>
      <c r="MW66" s="364" t="n"/>
      <c r="MX66" s="364" t="n"/>
      <c r="MY66" s="364" t="n"/>
      <c r="MZ66" s="364" t="n"/>
      <c r="NA66" s="364" t="n"/>
      <c r="NB66" s="364" t="n"/>
      <c r="NC66" s="364" t="n"/>
      <c r="ND66" s="364" t="n"/>
      <c r="NE66" s="364" t="n"/>
      <c r="NF66" s="364" t="n"/>
      <c r="NG66" s="364" t="n"/>
      <c r="NH66" s="364" t="n"/>
      <c r="NI66" s="364" t="n"/>
      <c r="NJ66" s="364" t="n"/>
      <c r="NK66" s="364" t="n"/>
      <c r="NL66" s="364" t="n"/>
      <c r="NM66" s="364" t="n"/>
      <c r="NN66" s="364" t="n"/>
      <c r="NO66" s="364" t="n"/>
      <c r="NP66" s="364" t="n"/>
      <c r="NQ66" s="364" t="n"/>
      <c r="NR66" s="364" t="n"/>
      <c r="NS66" s="364" t="n"/>
      <c r="NT66" s="364" t="n"/>
      <c r="NU66" s="364" t="n"/>
      <c r="NV66" s="364" t="n"/>
      <c r="NW66" s="364" t="n"/>
      <c r="NX66" s="364" t="n"/>
      <c r="NY66" s="364" t="n"/>
      <c r="NZ66" s="364" t="n"/>
      <c r="OA66" s="364" t="n"/>
      <c r="OB66" s="364" t="n"/>
      <c r="OC66" s="364" t="n"/>
      <c r="OD66" s="364" t="n"/>
      <c r="OE66" s="364" t="n"/>
      <c r="OF66" s="364" t="n"/>
      <c r="OG66" s="364" t="n"/>
      <c r="OH66" s="364" t="n"/>
      <c r="OI66" s="364" t="n"/>
      <c r="OJ66" s="364" t="n"/>
      <c r="OK66" s="364" t="n"/>
      <c r="OL66" s="364" t="n"/>
      <c r="OM66" s="364" t="n"/>
      <c r="ON66" s="364" t="n"/>
      <c r="OO66" s="364" t="n"/>
      <c r="OP66" s="364" t="n"/>
      <c r="OQ66" s="364" t="n"/>
      <c r="OR66" s="364" t="n"/>
      <c r="OS66" s="364" t="n"/>
      <c r="OT66" s="364" t="n"/>
      <c r="OU66" s="364" t="n"/>
      <c r="OV66" s="364" t="n"/>
      <c r="OW66" s="364" t="n"/>
      <c r="OX66" s="364" t="n"/>
      <c r="OY66" s="364" t="n"/>
      <c r="OZ66" s="364" t="n"/>
      <c r="PA66" s="364" t="n"/>
      <c r="PB66" s="364" t="n"/>
      <c r="PC66" s="364" t="n"/>
      <c r="PD66" s="364" t="n"/>
      <c r="PE66" s="364" t="n"/>
      <c r="PF66" s="364" t="n"/>
      <c r="PG66" s="364" t="n"/>
      <c r="PH66" s="364" t="n"/>
      <c r="PI66" s="364" t="n"/>
      <c r="PJ66" s="364" t="n"/>
      <c r="PK66" s="364" t="n"/>
      <c r="PL66" s="364" t="n"/>
      <c r="PM66" s="364" t="n"/>
      <c r="PN66" s="364" t="n"/>
      <c r="PO66" s="364" t="n"/>
      <c r="PP66" s="364" t="n"/>
      <c r="PQ66" s="364" t="n"/>
      <c r="PR66" s="364" t="n"/>
      <c r="PS66" s="364" t="n"/>
      <c r="PT66" s="364" t="n"/>
      <c r="PU66" s="364" t="n"/>
      <c r="PV66" s="364" t="n"/>
      <c r="PW66" s="364" t="n"/>
      <c r="PX66" s="364" t="n"/>
      <c r="PY66" s="364" t="n"/>
      <c r="PZ66" s="364" t="n"/>
      <c r="QA66" s="364" t="n"/>
      <c r="QB66" s="364" t="n"/>
      <c r="QC66" s="364" t="n"/>
      <c r="QD66" s="364" t="n"/>
      <c r="QE66" s="364" t="n"/>
      <c r="QF66" s="364" t="n"/>
      <c r="QG66" s="364" t="n"/>
      <c r="QH66" s="364" t="n"/>
      <c r="QI66" s="364" t="n"/>
      <c r="QJ66" s="364" t="n"/>
      <c r="QK66" s="364" t="n"/>
      <c r="QL66" s="364" t="n"/>
      <c r="QM66" s="364" t="n"/>
      <c r="QN66" s="364" t="n"/>
      <c r="QO66" s="364" t="n"/>
      <c r="QP66" s="364" t="n"/>
      <c r="QQ66" s="364" t="n"/>
      <c r="QR66" s="364" t="n"/>
      <c r="QS66" s="364" t="n"/>
      <c r="QT66" s="364" t="n"/>
      <c r="QU66" s="364" t="n"/>
      <c r="QV66" s="364" t="n"/>
      <c r="QW66" s="364" t="n"/>
      <c r="QX66" s="364" t="n"/>
      <c r="QY66" s="364" t="n"/>
      <c r="QZ66" s="364" t="n"/>
      <c r="RA66" s="364" t="n"/>
      <c r="RB66" s="364" t="n"/>
      <c r="RC66" s="364" t="n"/>
      <c r="RD66" s="364" t="n"/>
      <c r="RE66" s="364" t="n"/>
      <c r="RF66" s="364" t="n"/>
      <c r="RG66" s="364" t="n"/>
      <c r="RH66" s="364" t="n"/>
      <c r="RI66" s="364" t="n"/>
      <c r="RJ66" s="364" t="n"/>
      <c r="RK66" s="364" t="n"/>
      <c r="RL66" s="364" t="n"/>
      <c r="RM66" s="364" t="n"/>
      <c r="RN66" s="364" t="n"/>
      <c r="RO66" s="364" t="n"/>
      <c r="RP66" s="364" t="n"/>
      <c r="RQ66" s="364" t="n"/>
      <c r="RR66" s="364" t="n"/>
      <c r="RS66" s="364" t="n"/>
      <c r="RT66" s="364" t="n"/>
      <c r="RU66" s="364" t="n"/>
      <c r="RV66" s="364" t="n"/>
      <c r="RW66" s="364" t="n"/>
      <c r="RX66" s="364" t="n"/>
      <c r="RY66" s="364" t="n"/>
      <c r="RZ66" s="364" t="n"/>
      <c r="SA66" s="364" t="n"/>
      <c r="SB66" s="364" t="n"/>
      <c r="SC66" s="364" t="n"/>
      <c r="SD66" s="364" t="n"/>
      <c r="SE66" s="364" t="n"/>
      <c r="SF66" s="364" t="n"/>
      <c r="SG66" s="364" t="n"/>
      <c r="SH66" s="364" t="n"/>
      <c r="SI66" s="364" t="n"/>
      <c r="SJ66" s="364" t="n"/>
      <c r="SK66" s="364" t="n"/>
      <c r="SL66" s="364" t="n"/>
      <c r="SM66" s="364" t="n"/>
      <c r="SN66" s="364" t="n"/>
      <c r="SO66" s="364" t="n"/>
      <c r="SP66" s="364" t="n"/>
      <c r="SQ66" s="364" t="n"/>
      <c r="SR66" s="364" t="n"/>
      <c r="SS66" s="364" t="n"/>
      <c r="ST66" s="364" t="n"/>
      <c r="SU66" s="364" t="n"/>
      <c r="SV66" s="364" t="n"/>
      <c r="SW66" s="364" t="n"/>
      <c r="SX66" s="364" t="n"/>
      <c r="SY66" s="364" t="n"/>
      <c r="SZ66" s="364" t="n"/>
      <c r="TA66" s="364" t="n"/>
      <c r="TB66" s="364" t="n"/>
      <c r="TC66" s="364" t="n"/>
      <c r="TD66" s="364" t="n"/>
      <c r="TE66" s="364" t="n"/>
      <c r="TF66" s="364" t="n"/>
      <c r="TG66" s="364" t="n"/>
      <c r="TH66" s="364" t="n"/>
      <c r="TI66" s="364" t="n"/>
      <c r="TJ66" s="364" t="n"/>
      <c r="TK66" s="364" t="n"/>
      <c r="TL66" s="364" t="n"/>
      <c r="TM66" s="364" t="n"/>
      <c r="TN66" s="364" t="n"/>
      <c r="TO66" s="364" t="n"/>
      <c r="TP66" s="364" t="n"/>
      <c r="TQ66" s="364" t="n"/>
      <c r="TR66" s="364" t="n"/>
      <c r="TS66" s="364" t="n"/>
      <c r="TT66" s="364" t="n"/>
      <c r="TU66" s="364" t="n"/>
      <c r="TV66" s="364" t="n"/>
      <c r="TW66" s="364" t="n"/>
      <c r="TX66" s="364" t="n"/>
      <c r="TY66" s="364" t="n"/>
      <c r="TZ66" s="364" t="n"/>
      <c r="UA66" s="364" t="n"/>
      <c r="UB66" s="364" t="n"/>
      <c r="UC66" s="364" t="n"/>
      <c r="UD66" s="364" t="n"/>
      <c r="UE66" s="364" t="n"/>
      <c r="UF66" s="364" t="n"/>
      <c r="UG66" s="364" t="n"/>
      <c r="UH66" s="364" t="n"/>
      <c r="UI66" s="364" t="n"/>
      <c r="UJ66" s="364" t="n"/>
      <c r="UK66" s="364" t="n"/>
      <c r="UL66" s="364" t="n"/>
      <c r="UM66" s="364" t="n"/>
      <c r="UN66" s="364" t="n"/>
      <c r="UO66" s="364" t="n"/>
      <c r="UP66" s="364" t="n"/>
      <c r="UQ66" s="364" t="n"/>
      <c r="UR66" s="364" t="n"/>
      <c r="US66" s="364" t="n"/>
      <c r="UT66" s="364" t="n"/>
      <c r="UU66" s="364" t="n"/>
      <c r="UV66" s="364" t="n"/>
      <c r="UW66" s="364" t="n"/>
      <c r="UX66" s="364" t="n"/>
      <c r="UY66" s="364" t="n"/>
      <c r="UZ66" s="364" t="n"/>
      <c r="VA66" s="364" t="n"/>
      <c r="VB66" s="364" t="n"/>
      <c r="VC66" s="364" t="n"/>
      <c r="VD66" s="364" t="n"/>
      <c r="VE66" s="364" t="n"/>
      <c r="VF66" s="364" t="n"/>
      <c r="VG66" s="364" t="n"/>
      <c r="VH66" s="364" t="n"/>
      <c r="VI66" s="364" t="n"/>
      <c r="VJ66" s="364" t="n"/>
      <c r="VK66" s="364" t="n"/>
      <c r="VL66" s="364" t="n"/>
      <c r="VM66" s="364" t="n"/>
      <c r="VN66" s="364" t="n"/>
      <c r="VO66" s="364" t="n"/>
      <c r="VP66" s="364" t="n"/>
      <c r="VQ66" s="364" t="n"/>
      <c r="VR66" s="364" t="n"/>
      <c r="VS66" s="364" t="n"/>
      <c r="VT66" s="364" t="n"/>
      <c r="VU66" s="364" t="n"/>
      <c r="VV66" s="364" t="n"/>
      <c r="VW66" s="364" t="n"/>
      <c r="VX66" s="364" t="n"/>
      <c r="VY66" s="364" t="n"/>
      <c r="VZ66" s="364" t="n"/>
      <c r="WA66" s="364" t="n"/>
      <c r="WB66" s="364" t="n"/>
      <c r="WC66" s="364" t="n"/>
      <c r="WD66" s="364" t="n"/>
      <c r="WE66" s="364" t="n"/>
      <c r="WF66" s="364" t="n"/>
      <c r="WG66" s="364" t="n"/>
      <c r="WH66" s="364" t="n"/>
      <c r="WI66" s="364" t="n"/>
      <c r="WJ66" s="364" t="n"/>
      <c r="WK66" s="364" t="n"/>
      <c r="WL66" s="364" t="n"/>
      <c r="WM66" s="364" t="n"/>
      <c r="WN66" s="364" t="n"/>
      <c r="WO66" s="364" t="n"/>
      <c r="WP66" s="364" t="n"/>
      <c r="WQ66" s="364" t="n"/>
      <c r="WR66" s="364" t="n"/>
      <c r="WS66" s="364" t="n"/>
      <c r="WT66" s="364" t="n"/>
      <c r="WU66" s="364" t="n"/>
      <c r="WV66" s="364" t="n"/>
      <c r="WW66" s="364" t="n"/>
      <c r="WX66" s="364" t="n"/>
      <c r="WY66" s="364" t="n"/>
      <c r="WZ66" s="364" t="n"/>
      <c r="XA66" s="364" t="n"/>
      <c r="XB66" s="364" t="n"/>
      <c r="XC66" s="364" t="n"/>
      <c r="XD66" s="364" t="n"/>
      <c r="XE66" s="364" t="n"/>
      <c r="XF66" s="364" t="n"/>
      <c r="XG66" s="364" t="n"/>
      <c r="XH66" s="364" t="n"/>
      <c r="XI66" s="364" t="n"/>
      <c r="XJ66" s="364" t="n"/>
      <c r="XK66" s="364" t="n"/>
      <c r="XL66" s="364" t="n"/>
      <c r="XM66" s="364" t="n"/>
      <c r="XN66" s="364" t="n"/>
      <c r="XO66" s="364" t="n"/>
      <c r="XP66" s="364" t="n"/>
      <c r="XQ66" s="364" t="n"/>
      <c r="XR66" s="364" t="n"/>
      <c r="XS66" s="364" t="n"/>
      <c r="XT66" s="364" t="n"/>
      <c r="XU66" s="364" t="n"/>
      <c r="XV66" s="364" t="n"/>
      <c r="XW66" s="364" t="n"/>
      <c r="XX66" s="364" t="n"/>
      <c r="XY66" s="364" t="n"/>
      <c r="XZ66" s="364" t="n"/>
      <c r="YA66" s="364" t="n"/>
      <c r="YB66" s="364" t="n"/>
      <c r="YC66" s="364" t="n"/>
      <c r="YD66" s="364" t="n"/>
      <c r="YE66" s="364" t="n"/>
      <c r="YF66" s="364" t="n"/>
      <c r="YG66" s="364" t="n"/>
      <c r="YH66" s="364" t="n"/>
      <c r="YI66" s="364" t="n"/>
      <c r="YJ66" s="364" t="n"/>
      <c r="YK66" s="364" t="n"/>
      <c r="YL66" s="364" t="n"/>
      <c r="YM66" s="364" t="n"/>
      <c r="YN66" s="364" t="n"/>
      <c r="YO66" s="364" t="n"/>
      <c r="YP66" s="364" t="n"/>
      <c r="YQ66" s="364" t="n"/>
      <c r="YR66" s="364" t="n"/>
      <c r="YS66" s="364" t="n"/>
      <c r="YT66" s="364" t="n"/>
      <c r="YU66" s="364" t="n"/>
      <c r="YV66" s="364" t="n"/>
      <c r="YW66" s="364" t="n"/>
      <c r="YX66" s="364" t="n"/>
      <c r="YY66" s="364" t="n"/>
      <c r="YZ66" s="364" t="n"/>
      <c r="ZA66" s="364" t="n"/>
      <c r="ZB66" s="364" t="n"/>
      <c r="ZC66" s="364" t="n"/>
      <c r="ZD66" s="364" t="n"/>
      <c r="ZE66" s="364" t="n"/>
      <c r="ZF66" s="364" t="n"/>
      <c r="ZG66" s="364" t="n"/>
      <c r="ZH66" s="364" t="n"/>
      <c r="ZI66" s="364" t="n"/>
      <c r="ZJ66" s="364" t="n"/>
      <c r="ZK66" s="364" t="n"/>
      <c r="ZL66" s="364" t="n"/>
      <c r="ZM66" s="364" t="n"/>
      <c r="ZN66" s="364" t="n"/>
      <c r="ZO66" s="364" t="n"/>
      <c r="ZP66" s="364" t="n"/>
      <c r="ZQ66" s="364" t="n"/>
      <c r="ZR66" s="364" t="n"/>
      <c r="ZS66" s="364" t="n"/>
      <c r="ZT66" s="364" t="n"/>
      <c r="ZU66" s="364" t="n"/>
      <c r="ZV66" s="364" t="n"/>
      <c r="ZW66" s="364" t="n"/>
      <c r="ZX66" s="364" t="n"/>
      <c r="ZY66" s="364" t="n"/>
      <c r="ZZ66" s="364" t="n"/>
      <c r="AAA66" s="364" t="n"/>
      <c r="AAB66" s="364" t="n"/>
      <c r="AAC66" s="364" t="n"/>
      <c r="AAD66" s="364" t="n"/>
      <c r="AAE66" s="364" t="n"/>
      <c r="AAF66" s="364" t="n"/>
      <c r="AAG66" s="364" t="n"/>
      <c r="AAH66" s="364" t="n"/>
      <c r="AAI66" s="364" t="n"/>
      <c r="AAJ66" s="364" t="n"/>
      <c r="AAK66" s="364" t="n"/>
      <c r="AAL66" s="364" t="n"/>
      <c r="AAM66" s="364" t="n"/>
      <c r="AAN66" s="364" t="n"/>
      <c r="AAO66" s="364" t="n"/>
      <c r="AAP66" s="364" t="n"/>
      <c r="AAQ66" s="364" t="n"/>
      <c r="AAR66" s="364" t="n"/>
      <c r="AAS66" s="364" t="n"/>
      <c r="AAT66" s="364" t="n"/>
      <c r="AAU66" s="364" t="n"/>
      <c r="AAV66" s="364" t="n"/>
      <c r="AAW66" s="364" t="n"/>
      <c r="AAX66" s="364" t="n"/>
      <c r="AAY66" s="364" t="n"/>
      <c r="AAZ66" s="364" t="n"/>
      <c r="ABA66" s="364" t="n"/>
      <c r="ABB66" s="364" t="n"/>
      <c r="ABC66" s="364" t="n"/>
      <c r="ABD66" s="364" t="n"/>
      <c r="ABE66" s="364" t="n"/>
      <c r="ABF66" s="364" t="n"/>
      <c r="ABG66" s="364" t="n"/>
      <c r="ABH66" s="364" t="n"/>
      <c r="ABI66" s="364" t="n"/>
      <c r="ABJ66" s="364" t="n"/>
      <c r="ABK66" s="364" t="n"/>
      <c r="ABL66" s="364" t="n"/>
      <c r="ABM66" s="364" t="n"/>
      <c r="ABN66" s="364" t="n"/>
      <c r="ABO66" s="364" t="n"/>
      <c r="ABP66" s="364" t="n"/>
      <c r="ABQ66" s="364" t="n"/>
      <c r="ABR66" s="364" t="n"/>
      <c r="ABS66" s="364" t="n"/>
      <c r="ABT66" s="364" t="n"/>
      <c r="ABU66" s="364" t="n"/>
      <c r="ABV66" s="364" t="n"/>
      <c r="ABW66" s="364" t="n"/>
      <c r="ABX66" s="364" t="n"/>
      <c r="ABY66" s="364" t="n"/>
      <c r="ABZ66" s="364" t="n"/>
      <c r="ACA66" s="364" t="n"/>
      <c r="ACB66" s="364" t="n"/>
      <c r="ACC66" s="364" t="n"/>
      <c r="ACD66" s="364" t="n"/>
      <c r="ACE66" s="364" t="n"/>
      <c r="ACF66" s="364" t="n"/>
      <c r="ACG66" s="364" t="n"/>
      <c r="ACH66" s="364" t="n"/>
      <c r="ACI66" s="364" t="n"/>
      <c r="ACJ66" s="364" t="n"/>
      <c r="ACK66" s="364" t="n"/>
      <c r="ACL66" s="364" t="n"/>
      <c r="ACM66" s="364" t="n"/>
      <c r="ACN66" s="364" t="n"/>
      <c r="ACO66" s="364" t="n"/>
      <c r="ACP66" s="364" t="n"/>
      <c r="ACQ66" s="364" t="n"/>
      <c r="ACR66" s="364" t="n"/>
      <c r="ACS66" s="364" t="n"/>
      <c r="ACT66" s="364" t="n"/>
      <c r="ACU66" s="364" t="n"/>
      <c r="ACV66" s="364" t="n"/>
      <c r="ACW66" s="364" t="n"/>
      <c r="ACX66" s="364" t="n"/>
      <c r="ACY66" s="364" t="n"/>
      <c r="ACZ66" s="364" t="n"/>
      <c r="ADA66" s="364" t="n"/>
      <c r="ADB66" s="364" t="n"/>
      <c r="ADC66" s="364" t="n"/>
      <c r="ADD66" s="364" t="n"/>
      <c r="ADE66" s="364" t="n"/>
      <c r="ADF66" s="364" t="n"/>
      <c r="ADG66" s="364" t="n"/>
      <c r="ADH66" s="364" t="n"/>
      <c r="ADI66" s="364" t="n"/>
      <c r="ADJ66" s="364" t="n"/>
      <c r="ADK66" s="364" t="n"/>
      <c r="ADL66" s="364" t="n"/>
      <c r="ADM66" s="364" t="n"/>
      <c r="ADN66" s="364" t="n"/>
      <c r="ADO66" s="364" t="n"/>
      <c r="ADP66" s="364" t="n"/>
      <c r="ADQ66" s="364" t="n"/>
      <c r="ADR66" s="364" t="n"/>
      <c r="ADS66" s="364" t="n"/>
      <c r="ADT66" s="364" t="n"/>
      <c r="ADU66" s="364" t="n"/>
      <c r="ADV66" s="364" t="n"/>
      <c r="ADW66" s="364" t="n"/>
      <c r="ADX66" s="364" t="n"/>
      <c r="ADY66" s="364" t="n"/>
      <c r="ADZ66" s="364" t="n"/>
      <c r="AEA66" s="364" t="n"/>
      <c r="AEB66" s="364" t="n"/>
      <c r="AEC66" s="364" t="n"/>
      <c r="AED66" s="364" t="n"/>
      <c r="AEE66" s="364" t="n"/>
      <c r="AEF66" s="364" t="n"/>
      <c r="AEG66" s="364" t="n"/>
      <c r="AEH66" s="364" t="n"/>
      <c r="AEI66" s="364" t="n"/>
      <c r="AEJ66" s="364" t="n"/>
      <c r="AEK66" s="364" t="n"/>
      <c r="AEL66" s="364" t="n"/>
      <c r="AEM66" s="364" t="n"/>
      <c r="AEN66" s="364" t="n"/>
      <c r="AEO66" s="364" t="n"/>
      <c r="AEP66" s="364" t="n"/>
      <c r="AEQ66" s="364" t="n"/>
      <c r="AER66" s="364" t="n"/>
      <c r="AES66" s="364" t="n"/>
      <c r="AET66" s="364" t="n"/>
      <c r="AEU66" s="364" t="n"/>
      <c r="AEV66" s="364" t="n"/>
      <c r="AEW66" s="364" t="n"/>
      <c r="AEX66" s="364" t="n"/>
      <c r="AEY66" s="364" t="n"/>
      <c r="AEZ66" s="364" t="n"/>
      <c r="AFA66" s="364" t="n"/>
      <c r="AFB66" s="364" t="n"/>
      <c r="AFC66" s="364" t="n"/>
      <c r="AFD66" s="364" t="n"/>
      <c r="AFE66" s="364" t="n"/>
      <c r="AFF66" s="364" t="n"/>
      <c r="AFG66" s="364" t="n"/>
      <c r="AFH66" s="364" t="n"/>
      <c r="AFI66" s="364" t="n"/>
      <c r="AFJ66" s="364" t="n"/>
      <c r="AFK66" s="364" t="n"/>
      <c r="AFL66" s="364" t="n"/>
      <c r="AFM66" s="364" t="n"/>
      <c r="AFN66" s="364" t="n"/>
      <c r="AFO66" s="364" t="n"/>
      <c r="AFP66" s="364" t="n"/>
      <c r="AFQ66" s="364" t="n"/>
      <c r="AFR66" s="364" t="n"/>
      <c r="AFS66" s="364" t="n"/>
      <c r="AFT66" s="364" t="n"/>
      <c r="AFU66" s="364" t="n"/>
      <c r="AFV66" s="364" t="n"/>
      <c r="AFW66" s="364" t="n"/>
      <c r="AFX66" s="364" t="n"/>
      <c r="AFY66" s="364" t="n"/>
      <c r="AFZ66" s="364" t="n"/>
      <c r="AGA66" s="364" t="n"/>
      <c r="AGB66" s="364" t="n"/>
      <c r="AGC66" s="364" t="n"/>
      <c r="AGD66" s="364" t="n"/>
      <c r="AGE66" s="364" t="n"/>
      <c r="AGF66" s="364" t="n"/>
      <c r="AGG66" s="364" t="n"/>
      <c r="AGH66" s="364" t="n"/>
      <c r="AGI66" s="364" t="n"/>
      <c r="AGJ66" s="364" t="n"/>
      <c r="AGK66" s="364" t="n"/>
      <c r="AGL66" s="364" t="n"/>
      <c r="AGM66" s="364" t="n"/>
      <c r="AGN66" s="364" t="n"/>
      <c r="AGO66" s="364" t="n"/>
      <c r="AGP66" s="364" t="n"/>
      <c r="AGQ66" s="364" t="n"/>
      <c r="AGR66" s="364" t="n"/>
      <c r="AGS66" s="364" t="n"/>
      <c r="AGT66" s="364" t="n"/>
      <c r="AGU66" s="364" t="n"/>
      <c r="AGV66" s="364" t="n"/>
      <c r="AGW66" s="364" t="n"/>
      <c r="AGX66" s="364" t="n"/>
      <c r="AGY66" s="364" t="n"/>
      <c r="AGZ66" s="364" t="n"/>
      <c r="AHA66" s="364" t="n"/>
      <c r="AHB66" s="364" t="n"/>
      <c r="AHC66" s="364" t="n"/>
      <c r="AHD66" s="364" t="n"/>
      <c r="AHE66" s="364" t="n"/>
      <c r="AHF66" s="364" t="n"/>
      <c r="AHG66" s="364" t="n"/>
      <c r="AHH66" s="364" t="n"/>
      <c r="AHI66" s="364" t="n"/>
      <c r="AHJ66" s="364" t="n"/>
      <c r="AHK66" s="364" t="n"/>
      <c r="AHL66" s="364" t="n"/>
      <c r="AHM66" s="364" t="n"/>
      <c r="AHN66" s="364" t="n"/>
      <c r="AHO66" s="364" t="n"/>
      <c r="AHP66" s="364" t="n"/>
      <c r="AHQ66" s="364" t="n"/>
      <c r="AHR66" s="364" t="n"/>
      <c r="AHS66" s="364" t="n"/>
      <c r="AHT66" s="364" t="n"/>
      <c r="AHU66" s="364" t="n"/>
      <c r="AHV66" s="364" t="n"/>
      <c r="AHW66" s="364" t="n"/>
      <c r="AHX66" s="364" t="n"/>
      <c r="AHY66" s="364" t="n"/>
      <c r="AHZ66" s="364" t="n"/>
      <c r="AIA66" s="364" t="n"/>
      <c r="AIB66" s="364" t="n"/>
      <c r="AIC66" s="364" t="n"/>
      <c r="AID66" s="364" t="n"/>
      <c r="AIE66" s="364" t="n"/>
      <c r="AIF66" s="364" t="n"/>
      <c r="AIG66" s="364" t="n"/>
      <c r="AIH66" s="364" t="n"/>
      <c r="AII66" s="364" t="n"/>
      <c r="AIJ66" s="364" t="n"/>
      <c r="AIK66" s="364" t="n"/>
      <c r="AIL66" s="364" t="n"/>
      <c r="AIM66" s="364" t="n"/>
      <c r="AIN66" s="364" t="n"/>
      <c r="AIO66" s="364" t="n"/>
      <c r="AIP66" s="364" t="n"/>
      <c r="AIQ66" s="364" t="n"/>
      <c r="AIR66" s="364" t="n"/>
      <c r="AIS66" s="364" t="n"/>
      <c r="AIT66" s="364" t="n"/>
      <c r="AIU66" s="364" t="n"/>
      <c r="AIV66" s="364" t="n"/>
      <c r="AIW66" s="364" t="n"/>
      <c r="AIX66" s="364" t="n"/>
      <c r="AIY66" s="364" t="n"/>
      <c r="AIZ66" s="364" t="n"/>
      <c r="AJA66" s="364" t="n"/>
      <c r="AJB66" s="364" t="n"/>
      <c r="AJC66" s="364" t="n"/>
      <c r="AJD66" s="364" t="n"/>
      <c r="AJE66" s="364" t="n"/>
      <c r="AJF66" s="364" t="n"/>
      <c r="AJG66" s="364" t="n"/>
      <c r="AJH66" s="364" t="n"/>
      <c r="AJI66" s="364" t="n"/>
      <c r="AJJ66" s="364" t="n"/>
      <c r="AJK66" s="364" t="n"/>
      <c r="AJL66" s="364" t="n"/>
      <c r="AJM66" s="364" t="n"/>
      <c r="AJN66" s="364" t="n"/>
      <c r="AJO66" s="364" t="n"/>
      <c r="AJP66" s="364" t="n"/>
      <c r="AJQ66" s="364" t="n"/>
      <c r="AJR66" s="364" t="n"/>
      <c r="AJS66" s="364" t="n"/>
      <c r="AJT66" s="364" t="n"/>
      <c r="AJU66" s="364" t="n"/>
      <c r="AJV66" s="364" t="n"/>
      <c r="AJW66" s="364" t="n"/>
      <c r="AJX66" s="364" t="n"/>
      <c r="AJY66" s="364" t="n"/>
      <c r="AJZ66" s="364" t="n"/>
      <c r="AKA66" s="364" t="n"/>
      <c r="AKB66" s="364" t="n"/>
      <c r="AKC66" s="364" t="n"/>
      <c r="AKD66" s="364" t="n"/>
      <c r="AKE66" s="364" t="n"/>
      <c r="AKF66" s="364" t="n"/>
      <c r="AKG66" s="364" t="n"/>
      <c r="AKH66" s="364" t="n"/>
      <c r="AKI66" s="364" t="n"/>
      <c r="AKJ66" s="364" t="n"/>
      <c r="AKK66" s="364" t="n"/>
      <c r="AKL66" s="364" t="n"/>
      <c r="AKM66" s="364" t="n"/>
      <c r="AKN66" s="364" t="n"/>
      <c r="AKO66" s="364" t="n"/>
      <c r="AKP66" s="364" t="n"/>
      <c r="AKQ66" s="364" t="n"/>
      <c r="AKR66" s="364" t="n"/>
      <c r="AKS66" s="364" t="n"/>
      <c r="AKT66" s="364" t="n"/>
      <c r="AKU66" s="364" t="n"/>
      <c r="AKV66" s="364" t="n"/>
      <c r="AKW66" s="364" t="n"/>
      <c r="AKX66" s="364" t="n"/>
      <c r="AKY66" s="364" t="n"/>
      <c r="AKZ66" s="364" t="n"/>
      <c r="ALA66" s="364" t="n"/>
      <c r="ALB66" s="364" t="n"/>
      <c r="ALC66" s="364" t="n"/>
      <c r="ALD66" s="364" t="n"/>
      <c r="ALE66" s="364" t="n"/>
      <c r="ALF66" s="364" t="n"/>
      <c r="ALG66" s="364" t="n"/>
      <c r="ALH66" s="364" t="n"/>
      <c r="ALI66" s="364" t="n"/>
      <c r="ALJ66" s="364" t="n"/>
      <c r="ALK66" s="364" t="n"/>
      <c r="ALL66" s="364" t="n"/>
      <c r="ALM66" s="364" t="n"/>
      <c r="ALN66" s="364" t="n"/>
      <c r="ALO66" s="364" t="n"/>
      <c r="ALP66" s="364" t="n"/>
      <c r="ALQ66" s="364" t="n"/>
      <c r="ALR66" s="364" t="n"/>
      <c r="ALS66" s="364" t="n"/>
      <c r="ALT66" s="364" t="n"/>
      <c r="ALU66" s="364" t="n"/>
      <c r="ALV66" s="364" t="n"/>
      <c r="ALW66" s="364" t="n"/>
      <c r="ALX66" s="364" t="n"/>
      <c r="ALY66" s="364" t="n"/>
      <c r="ALZ66" s="364" t="n"/>
      <c r="AMA66" s="364" t="n"/>
      <c r="AMB66" s="364" t="n"/>
      <c r="AMC66" s="364" t="n"/>
      <c r="AMD66" s="364" t="n"/>
      <c r="AME66" s="364" t="n"/>
      <c r="AMF66" s="364" t="n"/>
      <c r="AMG66" s="364" t="n"/>
      <c r="AMH66" s="364" t="n"/>
      <c r="AMI66" s="364" t="n"/>
      <c r="AMJ66" s="364" t="n"/>
      <c r="AMK66" s="364" t="n"/>
      <c r="AML66" s="364" t="n"/>
      <c r="AMM66" s="364" t="n"/>
      <c r="AMN66" s="364" t="n"/>
      <c r="AMO66" s="364" t="n"/>
      <c r="AMP66" s="364" t="n"/>
      <c r="AMQ66" s="364" t="n"/>
      <c r="AMR66" s="364" t="n"/>
      <c r="AMS66" s="364" t="n"/>
      <c r="AMT66" s="364" t="n"/>
      <c r="AMU66" s="364" t="n"/>
      <c r="AMV66" s="364" t="n"/>
      <c r="AMW66" s="364" t="n"/>
      <c r="AMX66" s="364" t="n"/>
      <c r="AMY66" s="364" t="n"/>
      <c r="AMZ66" s="364" t="n"/>
      <c r="ANA66" s="364" t="n"/>
      <c r="ANB66" s="364" t="n"/>
      <c r="ANC66" s="364" t="n"/>
      <c r="AND66" s="364" t="n"/>
      <c r="ANE66" s="364" t="n"/>
      <c r="ANF66" s="364" t="n"/>
      <c r="ANG66" s="364" t="n"/>
      <c r="ANH66" s="364" t="n"/>
      <c r="ANI66" s="364" t="n"/>
      <c r="ANJ66" s="364" t="n"/>
      <c r="ANK66" s="364" t="n"/>
      <c r="ANL66" s="364" t="n"/>
      <c r="ANM66" s="364" t="n"/>
      <c r="ANN66" s="364" t="n"/>
      <c r="ANO66" s="364" t="n"/>
      <c r="ANP66" s="364" t="n"/>
      <c r="ANQ66" s="364" t="n"/>
      <c r="ANR66" s="364" t="n"/>
      <c r="ANS66" s="364" t="n"/>
      <c r="ANT66" s="364" t="n"/>
      <c r="ANU66" s="364" t="n"/>
      <c r="ANV66" s="364" t="n"/>
      <c r="ANW66" s="364" t="n"/>
      <c r="ANX66" s="364" t="n"/>
      <c r="ANY66" s="364" t="n"/>
      <c r="ANZ66" s="364" t="n"/>
      <c r="AOA66" s="364" t="n"/>
      <c r="AOB66" s="364" t="n"/>
      <c r="AOC66" s="364" t="n"/>
      <c r="AOD66" s="364" t="n"/>
      <c r="AOE66" s="364" t="n"/>
      <c r="AOF66" s="364" t="n"/>
      <c r="AOG66" s="364" t="n"/>
      <c r="AOH66" s="364" t="n"/>
      <c r="AOI66" s="364" t="n"/>
      <c r="AOJ66" s="364" t="n"/>
      <c r="AOK66" s="364" t="n"/>
      <c r="AOL66" s="364" t="n"/>
      <c r="AOM66" s="364" t="n"/>
      <c r="AON66" s="364" t="n"/>
      <c r="AOO66" s="364" t="n"/>
      <c r="AOP66" s="364" t="n"/>
      <c r="AOQ66" s="364" t="n"/>
      <c r="AOR66" s="364" t="n"/>
      <c r="AOS66" s="364" t="n"/>
      <c r="AOT66" s="364" t="n"/>
      <c r="AOU66" s="364" t="n"/>
      <c r="AOV66" s="364" t="n"/>
      <c r="AOW66" s="364" t="n"/>
      <c r="AOX66" s="364" t="n"/>
      <c r="AOY66" s="364" t="n"/>
      <c r="AOZ66" s="364" t="n"/>
      <c r="APA66" s="364" t="n"/>
      <c r="APB66" s="364" t="n"/>
      <c r="APC66" s="364" t="n"/>
      <c r="APD66" s="364" t="n"/>
      <c r="APE66" s="364" t="n"/>
      <c r="APF66" s="364" t="n"/>
      <c r="APG66" s="364" t="n"/>
      <c r="APH66" s="364" t="n"/>
      <c r="API66" s="364" t="n"/>
      <c r="APJ66" s="364" t="n"/>
      <c r="APK66" s="364" t="n"/>
      <c r="APL66" s="364" t="n"/>
      <c r="APM66" s="364" t="n"/>
      <c r="APN66" s="364" t="n"/>
      <c r="APO66" s="364" t="n"/>
      <c r="APP66" s="364" t="n"/>
      <c r="APQ66" s="364" t="n"/>
      <c r="APR66" s="364" t="n"/>
      <c r="APS66" s="364" t="n"/>
      <c r="APT66" s="364" t="n"/>
      <c r="APU66" s="364" t="n"/>
      <c r="APV66" s="364" t="n"/>
      <c r="APW66" s="364" t="n"/>
      <c r="APX66" s="364" t="n"/>
      <c r="APY66" s="364" t="n"/>
      <c r="APZ66" s="364" t="n"/>
      <c r="AQA66" s="364" t="n"/>
      <c r="AQB66" s="364" t="n"/>
      <c r="AQC66" s="364" t="n"/>
      <c r="AQD66" s="364" t="n"/>
      <c r="AQE66" s="364" t="n"/>
      <c r="AQF66" s="364" t="n"/>
      <c r="AQG66" s="364" t="n"/>
      <c r="AQH66" s="364" t="n"/>
      <c r="AQI66" s="364" t="n"/>
      <c r="AQJ66" s="364" t="n"/>
      <c r="AQK66" s="364" t="n"/>
      <c r="AQL66" s="364" t="n"/>
      <c r="AQM66" s="364" t="n"/>
      <c r="AQN66" s="364" t="n"/>
      <c r="AQO66" s="364" t="n"/>
      <c r="AQP66" s="364" t="n"/>
      <c r="AQQ66" s="364" t="n"/>
      <c r="AQR66" s="364" t="n"/>
      <c r="AQS66" s="364" t="n"/>
      <c r="AQT66" s="364" t="n"/>
      <c r="AQU66" s="364" t="n"/>
      <c r="AQV66" s="364" t="n"/>
      <c r="AQW66" s="364" t="n"/>
      <c r="AQX66" s="364" t="n"/>
      <c r="AQY66" s="364" t="n"/>
      <c r="AQZ66" s="364" t="n"/>
      <c r="ARA66" s="364" t="n"/>
      <c r="ARB66" s="364" t="n"/>
      <c r="ARC66" s="364" t="n"/>
      <c r="ARD66" s="364" t="n"/>
      <c r="ARE66" s="364" t="n"/>
      <c r="ARF66" s="364" t="n"/>
      <c r="ARG66" s="364" t="n"/>
      <c r="ARH66" s="364" t="n"/>
      <c r="ARI66" s="364" t="n"/>
      <c r="ARJ66" s="364" t="n"/>
      <c r="ARK66" s="364" t="n"/>
      <c r="ARL66" s="364" t="n"/>
      <c r="ARM66" s="364" t="n"/>
      <c r="ARN66" s="364" t="n"/>
      <c r="ARO66" s="364" t="n"/>
    </row>
    <row r="67" outlineLevel="1">
      <c r="A67" s="220" t="inlineStr">
        <is>
          <t>36.11</t>
        </is>
      </c>
      <c r="B67" s="233" t="inlineStr">
        <is>
          <t>Vale Transporte</t>
        </is>
      </c>
      <c r="C67" s="86" t="inlineStr">
        <is>
          <t>Analítica</t>
        </is>
      </c>
      <c r="D67" s="86" t="inlineStr">
        <is>
          <t>Saída</t>
        </is>
      </c>
      <c r="E67" s="86">
        <f>VLOOKUP($A67,PL.C!$B:$F,5,0)</f>
        <v/>
      </c>
      <c r="F67" s="86" t="inlineStr">
        <is>
          <t>sim</t>
        </is>
      </c>
      <c r="G67" s="86" t="inlineStr">
        <is>
          <t>Budget</t>
        </is>
      </c>
      <c r="I67" s="511" t="n">
        <v>0</v>
      </c>
      <c r="J67" s="511" t="n">
        <v>0</v>
      </c>
      <c r="K67" s="511" t="n">
        <v>0</v>
      </c>
      <c r="L67" s="511" t="n">
        <v>0</v>
      </c>
      <c r="M67" s="511" t="n">
        <v>0</v>
      </c>
      <c r="N67" s="511" t="n">
        <v>0</v>
      </c>
      <c r="O67" s="511" t="n">
        <v>0</v>
      </c>
      <c r="P67" s="511" t="n">
        <v>0</v>
      </c>
      <c r="Q67" s="511" t="n">
        <v>0</v>
      </c>
      <c r="R67" s="511" t="n">
        <v>0</v>
      </c>
      <c r="S67" s="511" t="n">
        <v>0</v>
      </c>
      <c r="T67" s="512" t="n">
        <v>0</v>
      </c>
      <c r="V67" s="511" t="n">
        <v>0</v>
      </c>
      <c r="W67" s="511" t="n">
        <v>0</v>
      </c>
      <c r="X67" s="511" t="n">
        <v>0</v>
      </c>
      <c r="Y67" s="511" t="n">
        <v>0</v>
      </c>
      <c r="Z67" s="511" t="n">
        <v>0</v>
      </c>
      <c r="AA67" s="511" t="n">
        <v>0</v>
      </c>
      <c r="AB67" s="511" t="n">
        <v>0</v>
      </c>
      <c r="AC67" s="511" t="n">
        <v>0</v>
      </c>
      <c r="AD67" s="511" t="n">
        <v>0</v>
      </c>
      <c r="AE67" s="511" t="n">
        <v>0</v>
      </c>
      <c r="AF67" s="511" t="n">
        <v>0</v>
      </c>
      <c r="AG67" s="512" t="n">
        <v>0</v>
      </c>
      <c r="AI67" s="511" t="n">
        <v>0</v>
      </c>
      <c r="AJ67" s="511" t="n">
        <v>0</v>
      </c>
      <c r="AK67" s="511" t="n">
        <v>0</v>
      </c>
      <c r="AL67" s="511" t="n">
        <v>0</v>
      </c>
      <c r="AM67" s="511" t="n">
        <v>0</v>
      </c>
      <c r="AN67" s="511" t="n">
        <v>0</v>
      </c>
      <c r="AO67" s="511" t="n">
        <v>0</v>
      </c>
      <c r="AP67" s="511" t="n">
        <v>0</v>
      </c>
      <c r="AQ67" s="511" t="n">
        <v>0</v>
      </c>
      <c r="AR67" s="511" t="n">
        <v>0</v>
      </c>
      <c r="AS67" s="511" t="n">
        <v>0</v>
      </c>
      <c r="AT67" s="511" t="n">
        <v>0</v>
      </c>
      <c r="AV67" s="513" t="n">
        <v>0</v>
      </c>
      <c r="AW67" s="513" t="n">
        <v>0</v>
      </c>
      <c r="AX67" s="513" t="n">
        <v>0</v>
      </c>
      <c r="AY67" s="513" t="n">
        <v>0</v>
      </c>
      <c r="AZ67" s="513" t="n">
        <v>0</v>
      </c>
      <c r="BA67" s="513" t="n">
        <v>0</v>
      </c>
      <c r="BB67" s="513" t="n">
        <v>0</v>
      </c>
      <c r="BC67" s="513" t="n">
        <v>0</v>
      </c>
      <c r="BD67" s="513" t="n">
        <v>0</v>
      </c>
      <c r="BE67" s="513" t="n">
        <v>0</v>
      </c>
      <c r="BF67" s="513" t="n">
        <v>0</v>
      </c>
      <c r="BG67" s="513" t="n">
        <v>0</v>
      </c>
      <c r="BI67" s="298" t="n">
        <v>1.05</v>
      </c>
      <c r="BJ67" s="514" t="n">
        <v>0</v>
      </c>
      <c r="BK67" s="514" t="n">
        <v>0</v>
      </c>
      <c r="BL67" s="514" t="n">
        <v>0</v>
      </c>
      <c r="BM67" s="514" t="n">
        <v>0</v>
      </c>
      <c r="BN67" s="514" t="n">
        <v>0</v>
      </c>
      <c r="BO67" s="514" t="n">
        <v>0</v>
      </c>
      <c r="BP67" s="514" t="n">
        <v>0</v>
      </c>
      <c r="BQ67" s="514" t="n">
        <v>0</v>
      </c>
      <c r="BR67" s="514" t="n">
        <v>0</v>
      </c>
      <c r="BS67" s="514" t="n">
        <v>0</v>
      </c>
      <c r="BT67" s="514" t="n">
        <v>0</v>
      </c>
      <c r="BU67" s="514" t="n">
        <v>0</v>
      </c>
      <c r="BW67" s="515">
        <f>_xlfn.SINGLE(_xlfn.XLOOKUP($A67,$A$203:$A$399,BJ$203:BJ$399,"Não Existe"))*$BI67</f>
        <v/>
      </c>
      <c r="BX67" s="515">
        <f>_xlfn.SINGLE(_xlfn.XLOOKUP($A67,$A$203:$A$399,BK$203:BK$399,"Não Existe"))*$BI67</f>
        <v/>
      </c>
      <c r="BY67" s="515">
        <f>_xlfn.SINGLE(_xlfn.XLOOKUP($A67,$A$203:$A$399,BL$203:BL$399,"Não Existe"))*$BI67</f>
        <v/>
      </c>
      <c r="BZ67" s="515">
        <f>_xlfn.SINGLE(_xlfn.XLOOKUP($A67,$A$203:$A$399,BM$203:BM$399,"Não Existe"))*$BI67</f>
        <v/>
      </c>
      <c r="CA67" s="515">
        <f>_xlfn.SINGLE(_xlfn.XLOOKUP($A67,$A$203:$A$399,BN$203:BN$399,"Não Existe"))*$BI67</f>
        <v/>
      </c>
      <c r="CB67" s="515">
        <f>_xlfn.SINGLE(_xlfn.XLOOKUP($A67,$A$203:$A$399,BO$203:BO$399,"Não Existe"))*$BI67</f>
        <v/>
      </c>
      <c r="CC67" s="515">
        <f>_xlfn.SINGLE(_xlfn.XLOOKUP($A67,$A$203:$A$399,BP$203:BP$399,"Não Existe"))*$BI67</f>
        <v/>
      </c>
      <c r="CD67" s="515">
        <f>_xlfn.SINGLE(_xlfn.XLOOKUP($A67,$A$203:$A$399,BQ$203:BQ$399,"Não Existe"))*$BI67</f>
        <v/>
      </c>
      <c r="CE67" s="515">
        <f>_xlfn.SINGLE(_xlfn.XLOOKUP($A67,$A$203:$A$399,BR$203:BR$399,"Não Existe"))*$BI67</f>
        <v/>
      </c>
      <c r="CF67" s="515">
        <f>_xlfn.SINGLE(_xlfn.XLOOKUP($A67,$A$203:$A$399,BS$203:BS$399,"Não Existe"))*$BI67</f>
        <v/>
      </c>
      <c r="CG67" s="515">
        <f>_xlfn.SINGLE(_xlfn.XLOOKUP($A67,$A$203:$A$399,BT$203:BT$399,"Não Existe"))*$BI67</f>
        <v/>
      </c>
      <c r="CH67" s="515">
        <f>_xlfn.SINGLE(_xlfn.XLOOKUP($A67,$A$203:$A$399,BU$203:BU$399,"Não Existe"))*$BI67</f>
        <v/>
      </c>
    </row>
    <row r="68" outlineLevel="1" customFormat="1" s="213">
      <c r="A68" s="257" t="inlineStr">
        <is>
          <t>36.12</t>
        </is>
      </c>
      <c r="B68" s="212" t="inlineStr">
        <is>
          <t>Plano de saúde</t>
        </is>
      </c>
      <c r="C68" s="213" t="inlineStr">
        <is>
          <t>Analítica</t>
        </is>
      </c>
      <c r="D68" s="213" t="inlineStr">
        <is>
          <t>Saída</t>
        </is>
      </c>
      <c r="E68" s="213">
        <f>VLOOKUP($A68,PL.C!$B:$F,5,0)</f>
        <v/>
      </c>
      <c r="F68" s="213" t="inlineStr">
        <is>
          <t>sim</t>
        </is>
      </c>
      <c r="G68" s="213" t="inlineStr">
        <is>
          <t>Budget</t>
        </is>
      </c>
      <c r="I68" s="506" t="n">
        <v>0</v>
      </c>
      <c r="J68" s="506" t="n">
        <v>0</v>
      </c>
      <c r="K68" s="506" t="n">
        <v>0</v>
      </c>
      <c r="L68" s="506" t="n">
        <v>0</v>
      </c>
      <c r="M68" s="506" t="n">
        <v>-2279</v>
      </c>
      <c r="N68" s="506" t="n">
        <v>-748</v>
      </c>
      <c r="O68" s="506" t="n">
        <v>-748</v>
      </c>
      <c r="P68" s="506" t="n">
        <v>-748</v>
      </c>
      <c r="Q68" s="506" t="n">
        <v>-659</v>
      </c>
      <c r="R68" s="506" t="n">
        <v>0</v>
      </c>
      <c r="S68" s="506" t="n">
        <v>-659</v>
      </c>
      <c r="T68" s="507" t="n">
        <v>-659</v>
      </c>
      <c r="U68" s="86" t="n"/>
      <c r="V68" s="506" t="n">
        <v>-851</v>
      </c>
      <c r="W68" s="506" t="n">
        <v>-851</v>
      </c>
      <c r="X68" s="506" t="n">
        <v>-851</v>
      </c>
      <c r="Y68" s="506" t="n">
        <v>-851</v>
      </c>
      <c r="Z68" s="506" t="n">
        <v>-851</v>
      </c>
      <c r="AA68" s="506" t="n">
        <v>-851</v>
      </c>
      <c r="AB68" s="506" t="n">
        <v>-851</v>
      </c>
      <c r="AC68" s="506" t="n">
        <v>-851</v>
      </c>
      <c r="AD68" s="506" t="n">
        <v>0</v>
      </c>
      <c r="AE68" s="506" t="n">
        <v>-1742</v>
      </c>
      <c r="AF68" s="506" t="n">
        <v>-851</v>
      </c>
      <c r="AG68" s="507" t="n">
        <v>-851</v>
      </c>
      <c r="AH68" s="364" t="n"/>
      <c r="AI68" s="506" t="n">
        <v>-1080</v>
      </c>
      <c r="AJ68" s="506" t="n">
        <v>-1058</v>
      </c>
      <c r="AK68" s="506" t="n">
        <v>-1058</v>
      </c>
      <c r="AL68" s="506" t="n">
        <v>-1058</v>
      </c>
      <c r="AM68" s="506" t="n">
        <v>-1058</v>
      </c>
      <c r="AN68" s="506" t="n">
        <v>0</v>
      </c>
      <c r="AO68" s="506" t="n">
        <v>-1180</v>
      </c>
      <c r="AP68" s="506" t="n">
        <v>-1289</v>
      </c>
      <c r="AQ68" s="506" t="n">
        <v>-1117</v>
      </c>
      <c r="AR68" s="506" t="n">
        <v>-1139</v>
      </c>
      <c r="AS68" s="506" t="n">
        <v>-1147</v>
      </c>
      <c r="AT68" s="506" t="n">
        <v>-1147</v>
      </c>
      <c r="AU68" s="364" t="n"/>
      <c r="AV68" s="508" t="n">
        <v>-1136.16</v>
      </c>
      <c r="AW68" s="508" t="n">
        <v>-1113.016</v>
      </c>
      <c r="AX68" s="508" t="n">
        <v>-1113.016</v>
      </c>
      <c r="AY68" s="508" t="n">
        <v>-1113.016</v>
      </c>
      <c r="AZ68" s="508" t="n">
        <v>-1113.016</v>
      </c>
      <c r="BA68" s="508" t="n">
        <v>0</v>
      </c>
      <c r="BB68" s="508" t="n">
        <v>-1241.36</v>
      </c>
      <c r="BC68" s="508" t="n">
        <v>-1356.028</v>
      </c>
      <c r="BD68" s="508" t="n">
        <v>-1175.084</v>
      </c>
      <c r="BE68" s="508" t="n">
        <v>-1198.228</v>
      </c>
      <c r="BF68" s="508" t="n">
        <v>-1206.644</v>
      </c>
      <c r="BG68" s="508" t="n">
        <v>-1206.644</v>
      </c>
      <c r="BH68" s="364" t="n"/>
      <c r="BI68" s="298" t="n">
        <v>1.15</v>
      </c>
      <c r="BJ68" s="509" t="n">
        <v>-1493.85</v>
      </c>
      <c r="BK68" s="509" t="n">
        <v>-1482.35</v>
      </c>
      <c r="BL68" s="509" t="n">
        <v>-1284.55</v>
      </c>
      <c r="BM68" s="509" t="n">
        <v>-1345.5</v>
      </c>
      <c r="BN68" s="509" t="n">
        <v>-1309.85</v>
      </c>
      <c r="BO68" s="509" t="n">
        <v>-1309.85</v>
      </c>
      <c r="BP68" s="509" t="n">
        <v>-1644.5</v>
      </c>
      <c r="BQ68" s="509" t="n">
        <v>-3068.2</v>
      </c>
      <c r="BR68" s="509" t="n">
        <v>0</v>
      </c>
      <c r="BS68" s="509" t="n">
        <v>-1627.25</v>
      </c>
      <c r="BT68" s="509" t="n">
        <v>-1407.6</v>
      </c>
      <c r="BU68" s="509" t="n">
        <v>-1407.6</v>
      </c>
      <c r="BV68" s="364" t="n"/>
      <c r="BW68" s="510">
        <f>_xlfn.SINGLE(_xlfn.XLOOKUP($A68,$A$203:$A$399,BJ$203:BJ$399,"Não Existe"))*$BI68</f>
        <v/>
      </c>
      <c r="BX68" s="510">
        <f>_xlfn.SINGLE(_xlfn.XLOOKUP($A68,$A$203:$A$399,BK$203:BK$399,"Não Existe"))*$BI68</f>
        <v/>
      </c>
      <c r="BY68" s="510">
        <f>_xlfn.SINGLE(_xlfn.XLOOKUP($A68,$A$203:$A$399,BL$203:BL$399,"Não Existe"))*$BI68</f>
        <v/>
      </c>
      <c r="BZ68" s="510">
        <f>_xlfn.SINGLE(_xlfn.XLOOKUP($A68,$A$203:$A$399,BM$203:BM$399,"Não Existe"))*$BI68</f>
        <v/>
      </c>
      <c r="CA68" s="510">
        <f>_xlfn.SINGLE(_xlfn.XLOOKUP($A68,$A$203:$A$399,BN$203:BN$399,"Não Existe"))*$BI68</f>
        <v/>
      </c>
      <c r="CB68" s="510">
        <f>_xlfn.SINGLE(_xlfn.XLOOKUP($A68,$A$203:$A$399,BO$203:BO$399,"Não Existe"))*$BI68</f>
        <v/>
      </c>
      <c r="CC68" s="510">
        <f>_xlfn.SINGLE(_xlfn.XLOOKUP($A68,$A$203:$A$399,BP$203:BP$399,"Não Existe"))*$BI68</f>
        <v/>
      </c>
      <c r="CD68" s="510">
        <f>_xlfn.SINGLE(_xlfn.XLOOKUP($A68,$A$203:$A$399,BQ$203:BQ$399,"Não Existe"))*$BI68</f>
        <v/>
      </c>
      <c r="CE68" s="510">
        <f>_xlfn.SINGLE(_xlfn.XLOOKUP($A68,$A$203:$A$399,BR$203:BR$399,"Não Existe"))*$BI68</f>
        <v/>
      </c>
      <c r="CF68" s="510">
        <f>_xlfn.SINGLE(_xlfn.XLOOKUP($A68,$A$203:$A$399,BS$203:BS$399,"Não Existe"))*$BI68</f>
        <v/>
      </c>
      <c r="CG68" s="510">
        <f>_xlfn.SINGLE(_xlfn.XLOOKUP($A68,$A$203:$A$399,BT$203:BT$399,"Não Existe"))*$BI68</f>
        <v/>
      </c>
      <c r="CH68" s="510">
        <f>_xlfn.SINGLE(_xlfn.XLOOKUP($A68,$A$203:$A$399,BU$203:BU$399,"Não Existe"))*$BI68</f>
        <v/>
      </c>
      <c r="CI68" s="364" t="n"/>
      <c r="CJ68" s="364" t="n"/>
      <c r="CK68" s="364" t="n"/>
      <c r="CL68" s="364" t="n"/>
      <c r="CM68" s="364" t="n"/>
      <c r="CN68" s="364" t="n"/>
      <c r="CO68" s="364" t="n"/>
      <c r="CP68" s="364" t="n"/>
      <c r="CQ68" s="364" t="n"/>
      <c r="CR68" s="364" t="n"/>
      <c r="CS68" s="364" t="n"/>
      <c r="CT68" s="364" t="n"/>
      <c r="CU68" s="364" t="n"/>
      <c r="CV68" s="364" t="n"/>
      <c r="CW68" s="364" t="n"/>
      <c r="CX68" s="364" t="n"/>
      <c r="CY68" s="364" t="n"/>
      <c r="CZ68" s="364" t="n"/>
      <c r="DA68" s="364" t="n"/>
      <c r="DB68" s="364" t="n"/>
      <c r="DC68" s="364" t="n"/>
      <c r="DD68" s="364" t="n"/>
      <c r="DE68" s="364" t="n"/>
      <c r="DF68" s="364" t="n"/>
      <c r="DG68" s="364" t="n"/>
      <c r="DH68" s="364" t="n"/>
      <c r="DI68" s="364" t="n"/>
      <c r="DJ68" s="364" t="n"/>
      <c r="DK68" s="364" t="n"/>
      <c r="DL68" s="364" t="n"/>
      <c r="DM68" s="364" t="n"/>
      <c r="DN68" s="364" t="n"/>
      <c r="DO68" s="364" t="n"/>
      <c r="DP68" s="364" t="n"/>
      <c r="DQ68" s="364" t="n"/>
      <c r="DR68" s="364" t="n"/>
      <c r="DS68" s="364" t="n"/>
      <c r="DT68" s="364" t="n"/>
      <c r="DU68" s="364" t="n"/>
      <c r="DV68" s="364" t="n"/>
      <c r="DW68" s="364" t="n"/>
      <c r="DX68" s="364" t="n"/>
      <c r="DY68" s="364" t="n"/>
      <c r="DZ68" s="364" t="n"/>
      <c r="EA68" s="364" t="n"/>
      <c r="EB68" s="364" t="n"/>
      <c r="EC68" s="364" t="n"/>
      <c r="ED68" s="364" t="n"/>
      <c r="EE68" s="364" t="n"/>
      <c r="EF68" s="364" t="n"/>
      <c r="EG68" s="364" t="n"/>
      <c r="EH68" s="364" t="n"/>
      <c r="EI68" s="364" t="n"/>
      <c r="EJ68" s="364" t="n"/>
      <c r="EK68" s="364" t="n"/>
      <c r="EL68" s="364" t="n"/>
      <c r="EM68" s="364" t="n"/>
      <c r="EN68" s="364" t="n"/>
      <c r="EO68" s="364" t="n"/>
      <c r="EP68" s="364" t="n"/>
      <c r="EQ68" s="364" t="n"/>
      <c r="ER68" s="364" t="n"/>
      <c r="ES68" s="364" t="n"/>
      <c r="ET68" s="364" t="n"/>
      <c r="EU68" s="364" t="n"/>
      <c r="EV68" s="364" t="n"/>
      <c r="EW68" s="364" t="n"/>
      <c r="EX68" s="364" t="n"/>
      <c r="EY68" s="364" t="n"/>
      <c r="EZ68" s="364" t="n"/>
      <c r="FA68" s="364" t="n"/>
      <c r="FB68" s="364" t="n"/>
      <c r="FC68" s="364" t="n"/>
      <c r="FD68" s="364" t="n"/>
      <c r="FE68" s="364" t="n"/>
      <c r="FF68" s="364" t="n"/>
      <c r="FG68" s="364" t="n"/>
      <c r="FH68" s="364" t="n"/>
      <c r="FI68" s="364" t="n"/>
      <c r="FJ68" s="364" t="n"/>
      <c r="FK68" s="364" t="n"/>
      <c r="FL68" s="364" t="n"/>
      <c r="FM68" s="364" t="n"/>
      <c r="FN68" s="364" t="n"/>
      <c r="FO68" s="364" t="n"/>
      <c r="FP68" s="364" t="n"/>
      <c r="FQ68" s="364" t="n"/>
      <c r="FR68" s="364" t="n"/>
      <c r="FS68" s="364" t="n"/>
      <c r="FT68" s="364" t="n"/>
      <c r="FU68" s="364" t="n"/>
      <c r="FV68" s="364" t="n"/>
      <c r="FW68" s="364" t="n"/>
      <c r="FX68" s="364" t="n"/>
      <c r="FY68" s="364" t="n"/>
      <c r="FZ68" s="364" t="n"/>
      <c r="GA68" s="364" t="n"/>
      <c r="GB68" s="364" t="n"/>
      <c r="GC68" s="364" t="n"/>
      <c r="GD68" s="364" t="n"/>
      <c r="GE68" s="364" t="n"/>
      <c r="GF68" s="364" t="n"/>
      <c r="GG68" s="364" t="n"/>
      <c r="GH68" s="364" t="n"/>
      <c r="GI68" s="364" t="n"/>
      <c r="GJ68" s="364" t="n"/>
      <c r="GK68" s="364" t="n"/>
      <c r="GL68" s="364" t="n"/>
      <c r="GM68" s="364" t="n"/>
      <c r="GN68" s="364" t="n"/>
      <c r="GO68" s="364" t="n"/>
      <c r="GP68" s="364" t="n"/>
      <c r="GQ68" s="364" t="n"/>
      <c r="GR68" s="364" t="n"/>
      <c r="GS68" s="364" t="n"/>
      <c r="GT68" s="364" t="n"/>
      <c r="GU68" s="364" t="n"/>
      <c r="GV68" s="364" t="n"/>
      <c r="GW68" s="364" t="n"/>
      <c r="GX68" s="364" t="n"/>
      <c r="GY68" s="364" t="n"/>
      <c r="GZ68" s="364" t="n"/>
      <c r="HA68" s="364" t="n"/>
      <c r="HB68" s="364" t="n"/>
      <c r="HC68" s="364" t="n"/>
      <c r="HD68" s="364" t="n"/>
      <c r="HE68" s="364" t="n"/>
      <c r="HF68" s="364" t="n"/>
      <c r="HG68" s="364" t="n"/>
      <c r="HH68" s="364" t="n"/>
      <c r="HI68" s="364" t="n"/>
      <c r="HJ68" s="364" t="n"/>
      <c r="HK68" s="364" t="n"/>
      <c r="HL68" s="364" t="n"/>
      <c r="HM68" s="364" t="n"/>
      <c r="HN68" s="364" t="n"/>
      <c r="HO68" s="364" t="n"/>
      <c r="HP68" s="364" t="n"/>
      <c r="HQ68" s="364" t="n"/>
      <c r="HR68" s="364" t="n"/>
      <c r="HS68" s="364" t="n"/>
      <c r="HT68" s="364" t="n"/>
      <c r="HU68" s="364" t="n"/>
      <c r="HV68" s="364" t="n"/>
      <c r="HW68" s="364" t="n"/>
      <c r="HX68" s="364" t="n"/>
      <c r="HY68" s="364" t="n"/>
      <c r="HZ68" s="364" t="n"/>
      <c r="IA68" s="364" t="n"/>
      <c r="IB68" s="364" t="n"/>
      <c r="IC68" s="364" t="n"/>
      <c r="ID68" s="364" t="n"/>
      <c r="IE68" s="364" t="n"/>
      <c r="IF68" s="364" t="n"/>
      <c r="IG68" s="364" t="n"/>
      <c r="IH68" s="364" t="n"/>
      <c r="II68" s="364" t="n"/>
      <c r="IJ68" s="364" t="n"/>
      <c r="IK68" s="364" t="n"/>
      <c r="IL68" s="364" t="n"/>
      <c r="IM68" s="364" t="n"/>
      <c r="IN68" s="364" t="n"/>
      <c r="IO68" s="364" t="n"/>
      <c r="IP68" s="364" t="n"/>
      <c r="IQ68" s="364" t="n"/>
      <c r="IR68" s="364" t="n"/>
      <c r="IS68" s="364" t="n"/>
      <c r="IT68" s="364" t="n"/>
      <c r="IU68" s="364" t="n"/>
      <c r="IV68" s="364" t="n"/>
      <c r="IW68" s="364" t="n"/>
      <c r="IX68" s="364" t="n"/>
      <c r="IY68" s="364" t="n"/>
      <c r="IZ68" s="364" t="n"/>
      <c r="JA68" s="364" t="n"/>
      <c r="JB68" s="364" t="n"/>
      <c r="JC68" s="364" t="n"/>
      <c r="JD68" s="364" t="n"/>
      <c r="JE68" s="364" t="n"/>
      <c r="JF68" s="364" t="n"/>
      <c r="JG68" s="364" t="n"/>
      <c r="JH68" s="364" t="n"/>
      <c r="JI68" s="364" t="n"/>
      <c r="JJ68" s="364" t="n"/>
      <c r="JK68" s="364" t="n"/>
      <c r="JL68" s="364" t="n"/>
      <c r="JM68" s="364" t="n"/>
      <c r="JN68" s="364" t="n"/>
      <c r="JO68" s="364" t="n"/>
      <c r="JP68" s="364" t="n"/>
      <c r="JQ68" s="364" t="n"/>
      <c r="JR68" s="364" t="n"/>
      <c r="JS68" s="364" t="n"/>
      <c r="JT68" s="364" t="n"/>
      <c r="JU68" s="364" t="n"/>
      <c r="JV68" s="364" t="n"/>
      <c r="JW68" s="364" t="n"/>
      <c r="JX68" s="364" t="n"/>
      <c r="JY68" s="364" t="n"/>
      <c r="JZ68" s="364" t="n"/>
      <c r="KA68" s="364" t="n"/>
      <c r="KB68" s="364" t="n"/>
      <c r="KC68" s="364" t="n"/>
      <c r="KD68" s="364" t="n"/>
      <c r="KE68" s="364" t="n"/>
      <c r="KF68" s="364" t="n"/>
      <c r="KG68" s="364" t="n"/>
      <c r="KH68" s="364" t="n"/>
      <c r="KI68" s="364" t="n"/>
      <c r="KJ68" s="364" t="n"/>
      <c r="KK68" s="364" t="n"/>
      <c r="KL68" s="364" t="n"/>
      <c r="KM68" s="364" t="n"/>
      <c r="KN68" s="364" t="n"/>
      <c r="KO68" s="364" t="n"/>
      <c r="KP68" s="364" t="n"/>
      <c r="KQ68" s="364" t="n"/>
      <c r="KR68" s="364" t="n"/>
      <c r="KS68" s="364" t="n"/>
      <c r="KT68" s="364" t="n"/>
      <c r="KU68" s="364" t="n"/>
      <c r="KV68" s="364" t="n"/>
      <c r="KW68" s="364" t="n"/>
      <c r="KX68" s="364" t="n"/>
      <c r="KY68" s="364" t="n"/>
      <c r="KZ68" s="364" t="n"/>
      <c r="LA68" s="364" t="n"/>
      <c r="LB68" s="364" t="n"/>
      <c r="LC68" s="364" t="n"/>
      <c r="LD68" s="364" t="n"/>
      <c r="LE68" s="364" t="n"/>
      <c r="LF68" s="364" t="n"/>
      <c r="LG68" s="364" t="n"/>
      <c r="LH68" s="364" t="n"/>
      <c r="LI68" s="364" t="n"/>
      <c r="LJ68" s="364" t="n"/>
      <c r="LK68" s="364" t="n"/>
      <c r="LL68" s="364" t="n"/>
      <c r="LM68" s="364" t="n"/>
      <c r="LN68" s="364" t="n"/>
      <c r="LO68" s="364" t="n"/>
      <c r="LP68" s="364" t="n"/>
      <c r="LQ68" s="364" t="n"/>
      <c r="LR68" s="364" t="n"/>
      <c r="LS68" s="364" t="n"/>
      <c r="LT68" s="364" t="n"/>
      <c r="LU68" s="364" t="n"/>
      <c r="LV68" s="364" t="n"/>
      <c r="LW68" s="364" t="n"/>
      <c r="LX68" s="364" t="n"/>
      <c r="LY68" s="364" t="n"/>
      <c r="LZ68" s="364" t="n"/>
      <c r="MA68" s="364" t="n"/>
      <c r="MB68" s="364" t="n"/>
      <c r="MC68" s="364" t="n"/>
      <c r="MD68" s="364" t="n"/>
      <c r="ME68" s="364" t="n"/>
      <c r="MF68" s="364" t="n"/>
      <c r="MG68" s="364" t="n"/>
      <c r="MH68" s="364" t="n"/>
      <c r="MI68" s="364" t="n"/>
      <c r="MJ68" s="364" t="n"/>
      <c r="MK68" s="364" t="n"/>
      <c r="ML68" s="364" t="n"/>
      <c r="MM68" s="364" t="n"/>
      <c r="MN68" s="364" t="n"/>
      <c r="MO68" s="364" t="n"/>
      <c r="MP68" s="364" t="n"/>
      <c r="MQ68" s="364" t="n"/>
      <c r="MR68" s="364" t="n"/>
      <c r="MS68" s="364" t="n"/>
      <c r="MT68" s="364" t="n"/>
      <c r="MU68" s="364" t="n"/>
      <c r="MV68" s="364" t="n"/>
      <c r="MW68" s="364" t="n"/>
      <c r="MX68" s="364" t="n"/>
      <c r="MY68" s="364" t="n"/>
      <c r="MZ68" s="364" t="n"/>
      <c r="NA68" s="364" t="n"/>
      <c r="NB68" s="364" t="n"/>
      <c r="NC68" s="364" t="n"/>
      <c r="ND68" s="364" t="n"/>
      <c r="NE68" s="364" t="n"/>
      <c r="NF68" s="364" t="n"/>
      <c r="NG68" s="364" t="n"/>
      <c r="NH68" s="364" t="n"/>
      <c r="NI68" s="364" t="n"/>
      <c r="NJ68" s="364" t="n"/>
      <c r="NK68" s="364" t="n"/>
      <c r="NL68" s="364" t="n"/>
      <c r="NM68" s="364" t="n"/>
      <c r="NN68" s="364" t="n"/>
      <c r="NO68" s="364" t="n"/>
      <c r="NP68" s="364" t="n"/>
      <c r="NQ68" s="364" t="n"/>
      <c r="NR68" s="364" t="n"/>
      <c r="NS68" s="364" t="n"/>
      <c r="NT68" s="364" t="n"/>
      <c r="NU68" s="364" t="n"/>
      <c r="NV68" s="364" t="n"/>
      <c r="NW68" s="364" t="n"/>
      <c r="NX68" s="364" t="n"/>
      <c r="NY68" s="364" t="n"/>
      <c r="NZ68" s="364" t="n"/>
      <c r="OA68" s="364" t="n"/>
      <c r="OB68" s="364" t="n"/>
      <c r="OC68" s="364" t="n"/>
      <c r="OD68" s="364" t="n"/>
      <c r="OE68" s="364" t="n"/>
      <c r="OF68" s="364" t="n"/>
      <c r="OG68" s="364" t="n"/>
      <c r="OH68" s="364" t="n"/>
      <c r="OI68" s="364" t="n"/>
      <c r="OJ68" s="364" t="n"/>
      <c r="OK68" s="364" t="n"/>
      <c r="OL68" s="364" t="n"/>
      <c r="OM68" s="364" t="n"/>
      <c r="ON68" s="364" t="n"/>
      <c r="OO68" s="364" t="n"/>
      <c r="OP68" s="364" t="n"/>
      <c r="OQ68" s="364" t="n"/>
      <c r="OR68" s="364" t="n"/>
      <c r="OS68" s="364" t="n"/>
      <c r="OT68" s="364" t="n"/>
      <c r="OU68" s="364" t="n"/>
      <c r="OV68" s="364" t="n"/>
      <c r="OW68" s="364" t="n"/>
      <c r="OX68" s="364" t="n"/>
      <c r="OY68" s="364" t="n"/>
      <c r="OZ68" s="364" t="n"/>
      <c r="PA68" s="364" t="n"/>
      <c r="PB68" s="364" t="n"/>
      <c r="PC68" s="364" t="n"/>
      <c r="PD68" s="364" t="n"/>
      <c r="PE68" s="364" t="n"/>
      <c r="PF68" s="364" t="n"/>
      <c r="PG68" s="364" t="n"/>
      <c r="PH68" s="364" t="n"/>
      <c r="PI68" s="364" t="n"/>
      <c r="PJ68" s="364" t="n"/>
      <c r="PK68" s="364" t="n"/>
      <c r="PL68" s="364" t="n"/>
      <c r="PM68" s="364" t="n"/>
      <c r="PN68" s="364" t="n"/>
      <c r="PO68" s="364" t="n"/>
      <c r="PP68" s="364" t="n"/>
      <c r="PQ68" s="364" t="n"/>
      <c r="PR68" s="364" t="n"/>
      <c r="PS68" s="364" t="n"/>
      <c r="PT68" s="364" t="n"/>
      <c r="PU68" s="364" t="n"/>
      <c r="PV68" s="364" t="n"/>
      <c r="PW68" s="364" t="n"/>
      <c r="PX68" s="364" t="n"/>
      <c r="PY68" s="364" t="n"/>
      <c r="PZ68" s="364" t="n"/>
      <c r="QA68" s="364" t="n"/>
      <c r="QB68" s="364" t="n"/>
      <c r="QC68" s="364" t="n"/>
      <c r="QD68" s="364" t="n"/>
      <c r="QE68" s="364" t="n"/>
      <c r="QF68" s="364" t="n"/>
      <c r="QG68" s="364" t="n"/>
      <c r="QH68" s="364" t="n"/>
      <c r="QI68" s="364" t="n"/>
      <c r="QJ68" s="364" t="n"/>
      <c r="QK68" s="364" t="n"/>
      <c r="QL68" s="364" t="n"/>
      <c r="QM68" s="364" t="n"/>
      <c r="QN68" s="364" t="n"/>
      <c r="QO68" s="364" t="n"/>
      <c r="QP68" s="364" t="n"/>
      <c r="QQ68" s="364" t="n"/>
      <c r="QR68" s="364" t="n"/>
      <c r="QS68" s="364" t="n"/>
      <c r="QT68" s="364" t="n"/>
      <c r="QU68" s="364" t="n"/>
      <c r="QV68" s="364" t="n"/>
      <c r="QW68" s="364" t="n"/>
      <c r="QX68" s="364" t="n"/>
      <c r="QY68" s="364" t="n"/>
      <c r="QZ68" s="364" t="n"/>
      <c r="RA68" s="364" t="n"/>
      <c r="RB68" s="364" t="n"/>
      <c r="RC68" s="364" t="n"/>
      <c r="RD68" s="364" t="n"/>
      <c r="RE68" s="364" t="n"/>
      <c r="RF68" s="364" t="n"/>
      <c r="RG68" s="364" t="n"/>
      <c r="RH68" s="364" t="n"/>
      <c r="RI68" s="364" t="n"/>
      <c r="RJ68" s="364" t="n"/>
      <c r="RK68" s="364" t="n"/>
      <c r="RL68" s="364" t="n"/>
      <c r="RM68" s="364" t="n"/>
      <c r="RN68" s="364" t="n"/>
      <c r="RO68" s="364" t="n"/>
      <c r="RP68" s="364" t="n"/>
      <c r="RQ68" s="364" t="n"/>
      <c r="RR68" s="364" t="n"/>
      <c r="RS68" s="364" t="n"/>
      <c r="RT68" s="364" t="n"/>
      <c r="RU68" s="364" t="n"/>
      <c r="RV68" s="364" t="n"/>
      <c r="RW68" s="364" t="n"/>
      <c r="RX68" s="364" t="n"/>
      <c r="RY68" s="364" t="n"/>
      <c r="RZ68" s="364" t="n"/>
      <c r="SA68" s="364" t="n"/>
      <c r="SB68" s="364" t="n"/>
      <c r="SC68" s="364" t="n"/>
      <c r="SD68" s="364" t="n"/>
      <c r="SE68" s="364" t="n"/>
      <c r="SF68" s="364" t="n"/>
      <c r="SG68" s="364" t="n"/>
      <c r="SH68" s="364" t="n"/>
      <c r="SI68" s="364" t="n"/>
      <c r="SJ68" s="364" t="n"/>
      <c r="SK68" s="364" t="n"/>
      <c r="SL68" s="364" t="n"/>
      <c r="SM68" s="364" t="n"/>
      <c r="SN68" s="364" t="n"/>
      <c r="SO68" s="364" t="n"/>
      <c r="SP68" s="364" t="n"/>
      <c r="SQ68" s="364" t="n"/>
      <c r="SR68" s="364" t="n"/>
      <c r="SS68" s="364" t="n"/>
      <c r="ST68" s="364" t="n"/>
      <c r="SU68" s="364" t="n"/>
      <c r="SV68" s="364" t="n"/>
      <c r="SW68" s="364" t="n"/>
      <c r="SX68" s="364" t="n"/>
      <c r="SY68" s="364" t="n"/>
      <c r="SZ68" s="364" t="n"/>
      <c r="TA68" s="364" t="n"/>
      <c r="TB68" s="364" t="n"/>
      <c r="TC68" s="364" t="n"/>
      <c r="TD68" s="364" t="n"/>
      <c r="TE68" s="364" t="n"/>
      <c r="TF68" s="364" t="n"/>
      <c r="TG68" s="364" t="n"/>
      <c r="TH68" s="364" t="n"/>
      <c r="TI68" s="364" t="n"/>
      <c r="TJ68" s="364" t="n"/>
      <c r="TK68" s="364" t="n"/>
      <c r="TL68" s="364" t="n"/>
      <c r="TM68" s="364" t="n"/>
      <c r="TN68" s="364" t="n"/>
      <c r="TO68" s="364" t="n"/>
      <c r="TP68" s="364" t="n"/>
      <c r="TQ68" s="364" t="n"/>
      <c r="TR68" s="364" t="n"/>
      <c r="TS68" s="364" t="n"/>
      <c r="TT68" s="364" t="n"/>
      <c r="TU68" s="364" t="n"/>
      <c r="TV68" s="364" t="n"/>
      <c r="TW68" s="364" t="n"/>
      <c r="TX68" s="364" t="n"/>
      <c r="TY68" s="364" t="n"/>
      <c r="TZ68" s="364" t="n"/>
      <c r="UA68" s="364" t="n"/>
      <c r="UB68" s="364" t="n"/>
      <c r="UC68" s="364" t="n"/>
      <c r="UD68" s="364" t="n"/>
      <c r="UE68" s="364" t="n"/>
      <c r="UF68" s="364" t="n"/>
      <c r="UG68" s="364" t="n"/>
      <c r="UH68" s="364" t="n"/>
      <c r="UI68" s="364" t="n"/>
      <c r="UJ68" s="364" t="n"/>
      <c r="UK68" s="364" t="n"/>
      <c r="UL68" s="364" t="n"/>
      <c r="UM68" s="364" t="n"/>
      <c r="UN68" s="364" t="n"/>
      <c r="UO68" s="364" t="n"/>
      <c r="UP68" s="364" t="n"/>
      <c r="UQ68" s="364" t="n"/>
      <c r="UR68" s="364" t="n"/>
      <c r="US68" s="364" t="n"/>
      <c r="UT68" s="364" t="n"/>
      <c r="UU68" s="364" t="n"/>
      <c r="UV68" s="364" t="n"/>
      <c r="UW68" s="364" t="n"/>
      <c r="UX68" s="364" t="n"/>
      <c r="UY68" s="364" t="n"/>
      <c r="UZ68" s="364" t="n"/>
      <c r="VA68" s="364" t="n"/>
      <c r="VB68" s="364" t="n"/>
      <c r="VC68" s="364" t="n"/>
      <c r="VD68" s="364" t="n"/>
      <c r="VE68" s="364" t="n"/>
      <c r="VF68" s="364" t="n"/>
      <c r="VG68" s="364" t="n"/>
      <c r="VH68" s="364" t="n"/>
      <c r="VI68" s="364" t="n"/>
      <c r="VJ68" s="364" t="n"/>
      <c r="VK68" s="364" t="n"/>
      <c r="VL68" s="364" t="n"/>
      <c r="VM68" s="364" t="n"/>
      <c r="VN68" s="364" t="n"/>
      <c r="VO68" s="364" t="n"/>
      <c r="VP68" s="364" t="n"/>
      <c r="VQ68" s="364" t="n"/>
      <c r="VR68" s="364" t="n"/>
      <c r="VS68" s="364" t="n"/>
      <c r="VT68" s="364" t="n"/>
      <c r="VU68" s="364" t="n"/>
      <c r="VV68" s="364" t="n"/>
      <c r="VW68" s="364" t="n"/>
      <c r="VX68" s="364" t="n"/>
      <c r="VY68" s="364" t="n"/>
      <c r="VZ68" s="364" t="n"/>
      <c r="WA68" s="364" t="n"/>
      <c r="WB68" s="364" t="n"/>
      <c r="WC68" s="364" t="n"/>
      <c r="WD68" s="364" t="n"/>
      <c r="WE68" s="364" t="n"/>
      <c r="WF68" s="364" t="n"/>
      <c r="WG68" s="364" t="n"/>
      <c r="WH68" s="364" t="n"/>
      <c r="WI68" s="364" t="n"/>
      <c r="WJ68" s="364" t="n"/>
      <c r="WK68" s="364" t="n"/>
      <c r="WL68" s="364" t="n"/>
      <c r="WM68" s="364" t="n"/>
      <c r="WN68" s="364" t="n"/>
      <c r="WO68" s="364" t="n"/>
      <c r="WP68" s="364" t="n"/>
      <c r="WQ68" s="364" t="n"/>
      <c r="WR68" s="364" t="n"/>
      <c r="WS68" s="364" t="n"/>
      <c r="WT68" s="364" t="n"/>
      <c r="WU68" s="364" t="n"/>
      <c r="WV68" s="364" t="n"/>
      <c r="WW68" s="364" t="n"/>
      <c r="WX68" s="364" t="n"/>
      <c r="WY68" s="364" t="n"/>
      <c r="WZ68" s="364" t="n"/>
      <c r="XA68" s="364" t="n"/>
      <c r="XB68" s="364" t="n"/>
      <c r="XC68" s="364" t="n"/>
      <c r="XD68" s="364" t="n"/>
      <c r="XE68" s="364" t="n"/>
      <c r="XF68" s="364" t="n"/>
      <c r="XG68" s="364" t="n"/>
      <c r="XH68" s="364" t="n"/>
      <c r="XI68" s="364" t="n"/>
      <c r="XJ68" s="364" t="n"/>
      <c r="XK68" s="364" t="n"/>
      <c r="XL68" s="364" t="n"/>
      <c r="XM68" s="364" t="n"/>
      <c r="XN68" s="364" t="n"/>
      <c r="XO68" s="364" t="n"/>
      <c r="XP68" s="364" t="n"/>
      <c r="XQ68" s="364" t="n"/>
      <c r="XR68" s="364" t="n"/>
      <c r="XS68" s="364" t="n"/>
      <c r="XT68" s="364" t="n"/>
      <c r="XU68" s="364" t="n"/>
      <c r="XV68" s="364" t="n"/>
      <c r="XW68" s="364" t="n"/>
      <c r="XX68" s="364" t="n"/>
      <c r="XY68" s="364" t="n"/>
      <c r="XZ68" s="364" t="n"/>
      <c r="YA68" s="364" t="n"/>
      <c r="YB68" s="364" t="n"/>
      <c r="YC68" s="364" t="n"/>
      <c r="YD68" s="364" t="n"/>
      <c r="YE68" s="364" t="n"/>
      <c r="YF68" s="364" t="n"/>
      <c r="YG68" s="364" t="n"/>
      <c r="YH68" s="364" t="n"/>
      <c r="YI68" s="364" t="n"/>
      <c r="YJ68" s="364" t="n"/>
      <c r="YK68" s="364" t="n"/>
      <c r="YL68" s="364" t="n"/>
      <c r="YM68" s="364" t="n"/>
      <c r="YN68" s="364" t="n"/>
      <c r="YO68" s="364" t="n"/>
      <c r="YP68" s="364" t="n"/>
      <c r="YQ68" s="364" t="n"/>
      <c r="YR68" s="364" t="n"/>
      <c r="YS68" s="364" t="n"/>
      <c r="YT68" s="364" t="n"/>
      <c r="YU68" s="364" t="n"/>
      <c r="YV68" s="364" t="n"/>
      <c r="YW68" s="364" t="n"/>
      <c r="YX68" s="364" t="n"/>
      <c r="YY68" s="364" t="n"/>
      <c r="YZ68" s="364" t="n"/>
      <c r="ZA68" s="364" t="n"/>
      <c r="ZB68" s="364" t="n"/>
      <c r="ZC68" s="364" t="n"/>
      <c r="ZD68" s="364" t="n"/>
      <c r="ZE68" s="364" t="n"/>
      <c r="ZF68" s="364" t="n"/>
      <c r="ZG68" s="364" t="n"/>
      <c r="ZH68" s="364" t="n"/>
      <c r="ZI68" s="364" t="n"/>
      <c r="ZJ68" s="364" t="n"/>
      <c r="ZK68" s="364" t="n"/>
      <c r="ZL68" s="364" t="n"/>
      <c r="ZM68" s="364" t="n"/>
      <c r="ZN68" s="364" t="n"/>
      <c r="ZO68" s="364" t="n"/>
      <c r="ZP68" s="364" t="n"/>
      <c r="ZQ68" s="364" t="n"/>
      <c r="ZR68" s="364" t="n"/>
      <c r="ZS68" s="364" t="n"/>
      <c r="ZT68" s="364" t="n"/>
      <c r="ZU68" s="364" t="n"/>
      <c r="ZV68" s="364" t="n"/>
      <c r="ZW68" s="364" t="n"/>
      <c r="ZX68" s="364" t="n"/>
      <c r="ZY68" s="364" t="n"/>
      <c r="ZZ68" s="364" t="n"/>
      <c r="AAA68" s="364" t="n"/>
      <c r="AAB68" s="364" t="n"/>
      <c r="AAC68" s="364" t="n"/>
      <c r="AAD68" s="364" t="n"/>
      <c r="AAE68" s="364" t="n"/>
      <c r="AAF68" s="364" t="n"/>
      <c r="AAG68" s="364" t="n"/>
      <c r="AAH68" s="364" t="n"/>
      <c r="AAI68" s="364" t="n"/>
      <c r="AAJ68" s="364" t="n"/>
      <c r="AAK68" s="364" t="n"/>
      <c r="AAL68" s="364" t="n"/>
      <c r="AAM68" s="364" t="n"/>
      <c r="AAN68" s="364" t="n"/>
      <c r="AAO68" s="364" t="n"/>
      <c r="AAP68" s="364" t="n"/>
      <c r="AAQ68" s="364" t="n"/>
      <c r="AAR68" s="364" t="n"/>
      <c r="AAS68" s="364" t="n"/>
      <c r="AAT68" s="364" t="n"/>
      <c r="AAU68" s="364" t="n"/>
      <c r="AAV68" s="364" t="n"/>
      <c r="AAW68" s="364" t="n"/>
      <c r="AAX68" s="364" t="n"/>
      <c r="AAY68" s="364" t="n"/>
      <c r="AAZ68" s="364" t="n"/>
      <c r="ABA68" s="364" t="n"/>
      <c r="ABB68" s="364" t="n"/>
      <c r="ABC68" s="364" t="n"/>
      <c r="ABD68" s="364" t="n"/>
      <c r="ABE68" s="364" t="n"/>
      <c r="ABF68" s="364" t="n"/>
      <c r="ABG68" s="364" t="n"/>
      <c r="ABH68" s="364" t="n"/>
      <c r="ABI68" s="364" t="n"/>
      <c r="ABJ68" s="364" t="n"/>
      <c r="ABK68" s="364" t="n"/>
      <c r="ABL68" s="364" t="n"/>
      <c r="ABM68" s="364" t="n"/>
      <c r="ABN68" s="364" t="n"/>
      <c r="ABO68" s="364" t="n"/>
      <c r="ABP68" s="364" t="n"/>
      <c r="ABQ68" s="364" t="n"/>
      <c r="ABR68" s="364" t="n"/>
      <c r="ABS68" s="364" t="n"/>
      <c r="ABT68" s="364" t="n"/>
      <c r="ABU68" s="364" t="n"/>
      <c r="ABV68" s="364" t="n"/>
      <c r="ABW68" s="364" t="n"/>
      <c r="ABX68" s="364" t="n"/>
      <c r="ABY68" s="364" t="n"/>
      <c r="ABZ68" s="364" t="n"/>
      <c r="ACA68" s="364" t="n"/>
      <c r="ACB68" s="364" t="n"/>
      <c r="ACC68" s="364" t="n"/>
      <c r="ACD68" s="364" t="n"/>
      <c r="ACE68" s="364" t="n"/>
      <c r="ACF68" s="364" t="n"/>
      <c r="ACG68" s="364" t="n"/>
      <c r="ACH68" s="364" t="n"/>
      <c r="ACI68" s="364" t="n"/>
      <c r="ACJ68" s="364" t="n"/>
      <c r="ACK68" s="364" t="n"/>
      <c r="ACL68" s="364" t="n"/>
      <c r="ACM68" s="364" t="n"/>
      <c r="ACN68" s="364" t="n"/>
      <c r="ACO68" s="364" t="n"/>
      <c r="ACP68" s="364" t="n"/>
      <c r="ACQ68" s="364" t="n"/>
      <c r="ACR68" s="364" t="n"/>
      <c r="ACS68" s="364" t="n"/>
      <c r="ACT68" s="364" t="n"/>
      <c r="ACU68" s="364" t="n"/>
      <c r="ACV68" s="364" t="n"/>
      <c r="ACW68" s="364" t="n"/>
      <c r="ACX68" s="364" t="n"/>
      <c r="ACY68" s="364" t="n"/>
      <c r="ACZ68" s="364" t="n"/>
      <c r="ADA68" s="364" t="n"/>
      <c r="ADB68" s="364" t="n"/>
      <c r="ADC68" s="364" t="n"/>
      <c r="ADD68" s="364" t="n"/>
      <c r="ADE68" s="364" t="n"/>
      <c r="ADF68" s="364" t="n"/>
      <c r="ADG68" s="364" t="n"/>
      <c r="ADH68" s="364" t="n"/>
      <c r="ADI68" s="364" t="n"/>
      <c r="ADJ68" s="364" t="n"/>
      <c r="ADK68" s="364" t="n"/>
      <c r="ADL68" s="364" t="n"/>
      <c r="ADM68" s="364" t="n"/>
      <c r="ADN68" s="364" t="n"/>
      <c r="ADO68" s="364" t="n"/>
      <c r="ADP68" s="364" t="n"/>
      <c r="ADQ68" s="364" t="n"/>
      <c r="ADR68" s="364" t="n"/>
      <c r="ADS68" s="364" t="n"/>
      <c r="ADT68" s="364" t="n"/>
      <c r="ADU68" s="364" t="n"/>
      <c r="ADV68" s="364" t="n"/>
      <c r="ADW68" s="364" t="n"/>
      <c r="ADX68" s="364" t="n"/>
      <c r="ADY68" s="364" t="n"/>
      <c r="ADZ68" s="364" t="n"/>
      <c r="AEA68" s="364" t="n"/>
      <c r="AEB68" s="364" t="n"/>
      <c r="AEC68" s="364" t="n"/>
      <c r="AED68" s="364" t="n"/>
      <c r="AEE68" s="364" t="n"/>
      <c r="AEF68" s="364" t="n"/>
      <c r="AEG68" s="364" t="n"/>
      <c r="AEH68" s="364" t="n"/>
      <c r="AEI68" s="364" t="n"/>
      <c r="AEJ68" s="364" t="n"/>
      <c r="AEK68" s="364" t="n"/>
      <c r="AEL68" s="364" t="n"/>
      <c r="AEM68" s="364" t="n"/>
      <c r="AEN68" s="364" t="n"/>
      <c r="AEO68" s="364" t="n"/>
      <c r="AEP68" s="364" t="n"/>
      <c r="AEQ68" s="364" t="n"/>
      <c r="AER68" s="364" t="n"/>
      <c r="AES68" s="364" t="n"/>
      <c r="AET68" s="364" t="n"/>
      <c r="AEU68" s="364" t="n"/>
      <c r="AEV68" s="364" t="n"/>
      <c r="AEW68" s="364" t="n"/>
      <c r="AEX68" s="364" t="n"/>
      <c r="AEY68" s="364" t="n"/>
      <c r="AEZ68" s="364" t="n"/>
      <c r="AFA68" s="364" t="n"/>
      <c r="AFB68" s="364" t="n"/>
      <c r="AFC68" s="364" t="n"/>
      <c r="AFD68" s="364" t="n"/>
      <c r="AFE68" s="364" t="n"/>
      <c r="AFF68" s="364" t="n"/>
      <c r="AFG68" s="364" t="n"/>
      <c r="AFH68" s="364" t="n"/>
      <c r="AFI68" s="364" t="n"/>
      <c r="AFJ68" s="364" t="n"/>
      <c r="AFK68" s="364" t="n"/>
      <c r="AFL68" s="364" t="n"/>
      <c r="AFM68" s="364" t="n"/>
      <c r="AFN68" s="364" t="n"/>
      <c r="AFO68" s="364" t="n"/>
      <c r="AFP68" s="364" t="n"/>
      <c r="AFQ68" s="364" t="n"/>
      <c r="AFR68" s="364" t="n"/>
      <c r="AFS68" s="364" t="n"/>
      <c r="AFT68" s="364" t="n"/>
      <c r="AFU68" s="364" t="n"/>
      <c r="AFV68" s="364" t="n"/>
      <c r="AFW68" s="364" t="n"/>
      <c r="AFX68" s="364" t="n"/>
      <c r="AFY68" s="364" t="n"/>
      <c r="AFZ68" s="364" t="n"/>
      <c r="AGA68" s="364" t="n"/>
      <c r="AGB68" s="364" t="n"/>
      <c r="AGC68" s="364" t="n"/>
      <c r="AGD68" s="364" t="n"/>
      <c r="AGE68" s="364" t="n"/>
      <c r="AGF68" s="364" t="n"/>
      <c r="AGG68" s="364" t="n"/>
      <c r="AGH68" s="364" t="n"/>
      <c r="AGI68" s="364" t="n"/>
      <c r="AGJ68" s="364" t="n"/>
      <c r="AGK68" s="364" t="n"/>
      <c r="AGL68" s="364" t="n"/>
      <c r="AGM68" s="364" t="n"/>
      <c r="AGN68" s="364" t="n"/>
      <c r="AGO68" s="364" t="n"/>
      <c r="AGP68" s="364" t="n"/>
      <c r="AGQ68" s="364" t="n"/>
      <c r="AGR68" s="364" t="n"/>
      <c r="AGS68" s="364" t="n"/>
      <c r="AGT68" s="364" t="n"/>
      <c r="AGU68" s="364" t="n"/>
      <c r="AGV68" s="364" t="n"/>
      <c r="AGW68" s="364" t="n"/>
      <c r="AGX68" s="364" t="n"/>
      <c r="AGY68" s="364" t="n"/>
      <c r="AGZ68" s="364" t="n"/>
      <c r="AHA68" s="364" t="n"/>
      <c r="AHB68" s="364" t="n"/>
      <c r="AHC68" s="364" t="n"/>
      <c r="AHD68" s="364" t="n"/>
      <c r="AHE68" s="364" t="n"/>
      <c r="AHF68" s="364" t="n"/>
      <c r="AHG68" s="364" t="n"/>
      <c r="AHH68" s="364" t="n"/>
      <c r="AHI68" s="364" t="n"/>
      <c r="AHJ68" s="364" t="n"/>
      <c r="AHK68" s="364" t="n"/>
      <c r="AHL68" s="364" t="n"/>
      <c r="AHM68" s="364" t="n"/>
      <c r="AHN68" s="364" t="n"/>
      <c r="AHO68" s="364" t="n"/>
      <c r="AHP68" s="364" t="n"/>
      <c r="AHQ68" s="364" t="n"/>
      <c r="AHR68" s="364" t="n"/>
      <c r="AHS68" s="364" t="n"/>
      <c r="AHT68" s="364" t="n"/>
      <c r="AHU68" s="364" t="n"/>
      <c r="AHV68" s="364" t="n"/>
      <c r="AHW68" s="364" t="n"/>
      <c r="AHX68" s="364" t="n"/>
      <c r="AHY68" s="364" t="n"/>
      <c r="AHZ68" s="364" t="n"/>
      <c r="AIA68" s="364" t="n"/>
      <c r="AIB68" s="364" t="n"/>
      <c r="AIC68" s="364" t="n"/>
      <c r="AID68" s="364" t="n"/>
      <c r="AIE68" s="364" t="n"/>
      <c r="AIF68" s="364" t="n"/>
      <c r="AIG68" s="364" t="n"/>
      <c r="AIH68" s="364" t="n"/>
      <c r="AII68" s="364" t="n"/>
      <c r="AIJ68" s="364" t="n"/>
      <c r="AIK68" s="364" t="n"/>
      <c r="AIL68" s="364" t="n"/>
      <c r="AIM68" s="364" t="n"/>
      <c r="AIN68" s="364" t="n"/>
      <c r="AIO68" s="364" t="n"/>
      <c r="AIP68" s="364" t="n"/>
      <c r="AIQ68" s="364" t="n"/>
      <c r="AIR68" s="364" t="n"/>
      <c r="AIS68" s="364" t="n"/>
      <c r="AIT68" s="364" t="n"/>
      <c r="AIU68" s="364" t="n"/>
      <c r="AIV68" s="364" t="n"/>
      <c r="AIW68" s="364" t="n"/>
      <c r="AIX68" s="364" t="n"/>
      <c r="AIY68" s="364" t="n"/>
      <c r="AIZ68" s="364" t="n"/>
      <c r="AJA68" s="364" t="n"/>
      <c r="AJB68" s="364" t="n"/>
      <c r="AJC68" s="364" t="n"/>
      <c r="AJD68" s="364" t="n"/>
      <c r="AJE68" s="364" t="n"/>
      <c r="AJF68" s="364" t="n"/>
      <c r="AJG68" s="364" t="n"/>
      <c r="AJH68" s="364" t="n"/>
      <c r="AJI68" s="364" t="n"/>
      <c r="AJJ68" s="364" t="n"/>
      <c r="AJK68" s="364" t="n"/>
      <c r="AJL68" s="364" t="n"/>
      <c r="AJM68" s="364" t="n"/>
      <c r="AJN68" s="364" t="n"/>
      <c r="AJO68" s="364" t="n"/>
      <c r="AJP68" s="364" t="n"/>
      <c r="AJQ68" s="364" t="n"/>
      <c r="AJR68" s="364" t="n"/>
      <c r="AJS68" s="364" t="n"/>
      <c r="AJT68" s="364" t="n"/>
      <c r="AJU68" s="364" t="n"/>
      <c r="AJV68" s="364" t="n"/>
      <c r="AJW68" s="364" t="n"/>
      <c r="AJX68" s="364" t="n"/>
      <c r="AJY68" s="364" t="n"/>
      <c r="AJZ68" s="364" t="n"/>
      <c r="AKA68" s="364" t="n"/>
      <c r="AKB68" s="364" t="n"/>
      <c r="AKC68" s="364" t="n"/>
      <c r="AKD68" s="364" t="n"/>
      <c r="AKE68" s="364" t="n"/>
      <c r="AKF68" s="364" t="n"/>
      <c r="AKG68" s="364" t="n"/>
      <c r="AKH68" s="364" t="n"/>
      <c r="AKI68" s="364" t="n"/>
      <c r="AKJ68" s="364" t="n"/>
      <c r="AKK68" s="364" t="n"/>
      <c r="AKL68" s="364" t="n"/>
      <c r="AKM68" s="364" t="n"/>
      <c r="AKN68" s="364" t="n"/>
      <c r="AKO68" s="364" t="n"/>
      <c r="AKP68" s="364" t="n"/>
      <c r="AKQ68" s="364" t="n"/>
      <c r="AKR68" s="364" t="n"/>
      <c r="AKS68" s="364" t="n"/>
      <c r="AKT68" s="364" t="n"/>
      <c r="AKU68" s="364" t="n"/>
      <c r="AKV68" s="364" t="n"/>
      <c r="AKW68" s="364" t="n"/>
      <c r="AKX68" s="364" t="n"/>
      <c r="AKY68" s="364" t="n"/>
      <c r="AKZ68" s="364" t="n"/>
      <c r="ALA68" s="364" t="n"/>
      <c r="ALB68" s="364" t="n"/>
      <c r="ALC68" s="364" t="n"/>
      <c r="ALD68" s="364" t="n"/>
      <c r="ALE68" s="364" t="n"/>
      <c r="ALF68" s="364" t="n"/>
      <c r="ALG68" s="364" t="n"/>
      <c r="ALH68" s="364" t="n"/>
      <c r="ALI68" s="364" t="n"/>
      <c r="ALJ68" s="364" t="n"/>
      <c r="ALK68" s="364" t="n"/>
      <c r="ALL68" s="364" t="n"/>
      <c r="ALM68" s="364" t="n"/>
      <c r="ALN68" s="364" t="n"/>
      <c r="ALO68" s="364" t="n"/>
      <c r="ALP68" s="364" t="n"/>
      <c r="ALQ68" s="364" t="n"/>
      <c r="ALR68" s="364" t="n"/>
      <c r="ALS68" s="364" t="n"/>
      <c r="ALT68" s="364" t="n"/>
      <c r="ALU68" s="364" t="n"/>
      <c r="ALV68" s="364" t="n"/>
      <c r="ALW68" s="364" t="n"/>
      <c r="ALX68" s="364" t="n"/>
      <c r="ALY68" s="364" t="n"/>
      <c r="ALZ68" s="364" t="n"/>
      <c r="AMA68" s="364" t="n"/>
      <c r="AMB68" s="364" t="n"/>
      <c r="AMC68" s="364" t="n"/>
      <c r="AMD68" s="364" t="n"/>
      <c r="AME68" s="364" t="n"/>
      <c r="AMF68" s="364" t="n"/>
      <c r="AMG68" s="364" t="n"/>
      <c r="AMH68" s="364" t="n"/>
      <c r="AMI68" s="364" t="n"/>
      <c r="AMJ68" s="364" t="n"/>
      <c r="AMK68" s="364" t="n"/>
      <c r="AML68" s="364" t="n"/>
      <c r="AMM68" s="364" t="n"/>
      <c r="AMN68" s="364" t="n"/>
      <c r="AMO68" s="364" t="n"/>
      <c r="AMP68" s="364" t="n"/>
      <c r="AMQ68" s="364" t="n"/>
      <c r="AMR68" s="364" t="n"/>
      <c r="AMS68" s="364" t="n"/>
      <c r="AMT68" s="364" t="n"/>
      <c r="AMU68" s="364" t="n"/>
      <c r="AMV68" s="364" t="n"/>
      <c r="AMW68" s="364" t="n"/>
      <c r="AMX68" s="364" t="n"/>
      <c r="AMY68" s="364" t="n"/>
      <c r="AMZ68" s="364" t="n"/>
      <c r="ANA68" s="364" t="n"/>
      <c r="ANB68" s="364" t="n"/>
      <c r="ANC68" s="364" t="n"/>
      <c r="AND68" s="364" t="n"/>
      <c r="ANE68" s="364" t="n"/>
      <c r="ANF68" s="364" t="n"/>
      <c r="ANG68" s="364" t="n"/>
      <c r="ANH68" s="364" t="n"/>
      <c r="ANI68" s="364" t="n"/>
      <c r="ANJ68" s="364" t="n"/>
      <c r="ANK68" s="364" t="n"/>
      <c r="ANL68" s="364" t="n"/>
      <c r="ANM68" s="364" t="n"/>
      <c r="ANN68" s="364" t="n"/>
      <c r="ANO68" s="364" t="n"/>
      <c r="ANP68" s="364" t="n"/>
      <c r="ANQ68" s="364" t="n"/>
      <c r="ANR68" s="364" t="n"/>
      <c r="ANS68" s="364" t="n"/>
      <c r="ANT68" s="364" t="n"/>
      <c r="ANU68" s="364" t="n"/>
      <c r="ANV68" s="364" t="n"/>
      <c r="ANW68" s="364" t="n"/>
      <c r="ANX68" s="364" t="n"/>
      <c r="ANY68" s="364" t="n"/>
      <c r="ANZ68" s="364" t="n"/>
      <c r="AOA68" s="364" t="n"/>
      <c r="AOB68" s="364" t="n"/>
      <c r="AOC68" s="364" t="n"/>
      <c r="AOD68" s="364" t="n"/>
      <c r="AOE68" s="364" t="n"/>
      <c r="AOF68" s="364" t="n"/>
      <c r="AOG68" s="364" t="n"/>
      <c r="AOH68" s="364" t="n"/>
      <c r="AOI68" s="364" t="n"/>
      <c r="AOJ68" s="364" t="n"/>
      <c r="AOK68" s="364" t="n"/>
      <c r="AOL68" s="364" t="n"/>
      <c r="AOM68" s="364" t="n"/>
      <c r="AON68" s="364" t="n"/>
      <c r="AOO68" s="364" t="n"/>
      <c r="AOP68" s="364" t="n"/>
      <c r="AOQ68" s="364" t="n"/>
      <c r="AOR68" s="364" t="n"/>
      <c r="AOS68" s="364" t="n"/>
      <c r="AOT68" s="364" t="n"/>
      <c r="AOU68" s="364" t="n"/>
      <c r="AOV68" s="364" t="n"/>
      <c r="AOW68" s="364" t="n"/>
      <c r="AOX68" s="364" t="n"/>
      <c r="AOY68" s="364" t="n"/>
      <c r="AOZ68" s="364" t="n"/>
      <c r="APA68" s="364" t="n"/>
      <c r="APB68" s="364" t="n"/>
      <c r="APC68" s="364" t="n"/>
      <c r="APD68" s="364" t="n"/>
      <c r="APE68" s="364" t="n"/>
      <c r="APF68" s="364" t="n"/>
      <c r="APG68" s="364" t="n"/>
      <c r="APH68" s="364" t="n"/>
      <c r="API68" s="364" t="n"/>
      <c r="APJ68" s="364" t="n"/>
      <c r="APK68" s="364" t="n"/>
      <c r="APL68" s="364" t="n"/>
      <c r="APM68" s="364" t="n"/>
      <c r="APN68" s="364" t="n"/>
      <c r="APO68" s="364" t="n"/>
      <c r="APP68" s="364" t="n"/>
      <c r="APQ68" s="364" t="n"/>
      <c r="APR68" s="364" t="n"/>
      <c r="APS68" s="364" t="n"/>
      <c r="APT68" s="364" t="n"/>
      <c r="APU68" s="364" t="n"/>
      <c r="APV68" s="364" t="n"/>
      <c r="APW68" s="364" t="n"/>
      <c r="APX68" s="364" t="n"/>
      <c r="APY68" s="364" t="n"/>
      <c r="APZ68" s="364" t="n"/>
      <c r="AQA68" s="364" t="n"/>
      <c r="AQB68" s="364" t="n"/>
      <c r="AQC68" s="364" t="n"/>
      <c r="AQD68" s="364" t="n"/>
      <c r="AQE68" s="364" t="n"/>
      <c r="AQF68" s="364" t="n"/>
      <c r="AQG68" s="364" t="n"/>
      <c r="AQH68" s="364" t="n"/>
      <c r="AQI68" s="364" t="n"/>
      <c r="AQJ68" s="364" t="n"/>
      <c r="AQK68" s="364" t="n"/>
      <c r="AQL68" s="364" t="n"/>
      <c r="AQM68" s="364" t="n"/>
      <c r="AQN68" s="364" t="n"/>
      <c r="AQO68" s="364" t="n"/>
      <c r="AQP68" s="364" t="n"/>
      <c r="AQQ68" s="364" t="n"/>
      <c r="AQR68" s="364" t="n"/>
      <c r="AQS68" s="364" t="n"/>
      <c r="AQT68" s="364" t="n"/>
      <c r="AQU68" s="364" t="n"/>
      <c r="AQV68" s="364" t="n"/>
      <c r="AQW68" s="364" t="n"/>
      <c r="AQX68" s="364" t="n"/>
      <c r="AQY68" s="364" t="n"/>
      <c r="AQZ68" s="364" t="n"/>
      <c r="ARA68" s="364" t="n"/>
      <c r="ARB68" s="364" t="n"/>
      <c r="ARC68" s="364" t="n"/>
      <c r="ARD68" s="364" t="n"/>
      <c r="ARE68" s="364" t="n"/>
      <c r="ARF68" s="364" t="n"/>
      <c r="ARG68" s="364" t="n"/>
      <c r="ARH68" s="364" t="n"/>
      <c r="ARI68" s="364" t="n"/>
      <c r="ARJ68" s="364" t="n"/>
      <c r="ARK68" s="364" t="n"/>
      <c r="ARL68" s="364" t="n"/>
      <c r="ARM68" s="364" t="n"/>
      <c r="ARN68" s="364" t="n"/>
      <c r="ARO68" s="364" t="n"/>
    </row>
    <row r="69" outlineLevel="1">
      <c r="A69" s="220" t="inlineStr">
        <is>
          <t>36.13</t>
        </is>
      </c>
      <c r="B69" s="233" t="inlineStr">
        <is>
          <t>Seguro de vida</t>
        </is>
      </c>
      <c r="C69" s="86" t="inlineStr">
        <is>
          <t>Analítica</t>
        </is>
      </c>
      <c r="D69" s="86" t="inlineStr">
        <is>
          <t>Saída</t>
        </is>
      </c>
      <c r="E69" s="86">
        <f>VLOOKUP($A69,PL.C!$B:$F,5,0)</f>
        <v/>
      </c>
      <c r="F69" s="86" t="inlineStr">
        <is>
          <t>sim</t>
        </is>
      </c>
      <c r="G69" s="86" t="inlineStr">
        <is>
          <t>Budget</t>
        </is>
      </c>
      <c r="I69" s="511" t="n">
        <v>0</v>
      </c>
      <c r="J69" s="511" t="n">
        <v>0</v>
      </c>
      <c r="K69" s="511" t="n">
        <v>0</v>
      </c>
      <c r="L69" s="511" t="n">
        <v>0</v>
      </c>
      <c r="M69" s="511" t="n">
        <v>0</v>
      </c>
      <c r="N69" s="511" t="n">
        <v>0</v>
      </c>
      <c r="O69" s="511" t="n">
        <v>-47</v>
      </c>
      <c r="P69" s="511" t="n">
        <v>0</v>
      </c>
      <c r="Q69" s="511" t="n">
        <v>0</v>
      </c>
      <c r="R69" s="511" t="n">
        <v>0</v>
      </c>
      <c r="S69" s="511" t="n">
        <v>0</v>
      </c>
      <c r="T69" s="512" t="n">
        <v>0</v>
      </c>
      <c r="V69" s="511" t="n">
        <v>0</v>
      </c>
      <c r="W69" s="511" t="n">
        <v>0</v>
      </c>
      <c r="X69" s="511" t="n">
        <v>0</v>
      </c>
      <c r="Y69" s="511" t="n">
        <v>0</v>
      </c>
      <c r="Z69" s="511" t="n">
        <v>0</v>
      </c>
      <c r="AA69" s="511" t="n">
        <v>-155</v>
      </c>
      <c r="AB69" s="511" t="n">
        <v>-51</v>
      </c>
      <c r="AC69" s="511" t="n">
        <v>-51</v>
      </c>
      <c r="AD69" s="511" t="n">
        <v>-51</v>
      </c>
      <c r="AE69" s="511" t="n">
        <v>-51</v>
      </c>
      <c r="AF69" s="511" t="n">
        <v>-51</v>
      </c>
      <c r="AG69" s="512" t="n">
        <v>-51</v>
      </c>
      <c r="AI69" s="511" t="n">
        <v>-51</v>
      </c>
      <c r="AJ69" s="511" t="n">
        <v>-51</v>
      </c>
      <c r="AK69" s="511" t="n">
        <v>-51</v>
      </c>
      <c r="AL69" s="511" t="n">
        <v>0</v>
      </c>
      <c r="AM69" s="511" t="n">
        <v>0</v>
      </c>
      <c r="AN69" s="511" t="n">
        <v>0</v>
      </c>
      <c r="AO69" s="511" t="n">
        <v>0</v>
      </c>
      <c r="AP69" s="511" t="n">
        <v>0</v>
      </c>
      <c r="AQ69" s="511" t="n">
        <v>0</v>
      </c>
      <c r="AR69" s="511" t="n">
        <v>0</v>
      </c>
      <c r="AS69" s="511" t="n">
        <v>0</v>
      </c>
      <c r="AT69" s="511" t="n">
        <v>0</v>
      </c>
      <c r="AV69" s="513" t="n">
        <v>-53.652</v>
      </c>
      <c r="AW69" s="513" t="n">
        <v>-53.652</v>
      </c>
      <c r="AX69" s="513" t="n">
        <v>-53.652</v>
      </c>
      <c r="AY69" s="513" t="n">
        <v>0</v>
      </c>
      <c r="AZ69" s="513" t="n">
        <v>0</v>
      </c>
      <c r="BA69" s="513" t="n">
        <v>0</v>
      </c>
      <c r="BB69" s="513" t="n">
        <v>0</v>
      </c>
      <c r="BC69" s="513" t="n">
        <v>0</v>
      </c>
      <c r="BD69" s="513" t="n">
        <v>0</v>
      </c>
      <c r="BE69" s="513" t="n">
        <v>0</v>
      </c>
      <c r="BF69" s="513" t="n">
        <v>0</v>
      </c>
      <c r="BG69" s="513" t="n">
        <v>0</v>
      </c>
      <c r="BI69" s="298" t="n">
        <v>1.1</v>
      </c>
      <c r="BJ69" s="514" t="n">
        <v>0</v>
      </c>
      <c r="BK69" s="514" t="n">
        <v>0</v>
      </c>
      <c r="BL69" s="514" t="n">
        <v>0</v>
      </c>
      <c r="BM69" s="514" t="n">
        <v>0</v>
      </c>
      <c r="BN69" s="514" t="n">
        <v>0</v>
      </c>
      <c r="BO69" s="514" t="n">
        <v>-495.0000000000001</v>
      </c>
      <c r="BP69" s="514" t="n">
        <v>-495.0000000000001</v>
      </c>
      <c r="BQ69" s="514" t="n">
        <v>-495.0000000000001</v>
      </c>
      <c r="BR69" s="514" t="n">
        <v>-495.0000000000001</v>
      </c>
      <c r="BS69" s="514" t="n">
        <v>-495.0000000000001</v>
      </c>
      <c r="BT69" s="514" t="n">
        <v>-495.0000000000001</v>
      </c>
      <c r="BU69" s="514" t="n">
        <v>-495.0000000000001</v>
      </c>
      <c r="BW69" s="515">
        <f>_xlfn.SINGLE(_xlfn.XLOOKUP($A69,$A$203:$A$399,BJ$203:BJ$399,"Não Existe"))*$BI69</f>
        <v/>
      </c>
      <c r="BX69" s="515">
        <f>_xlfn.SINGLE(_xlfn.XLOOKUP($A69,$A$203:$A$399,BK$203:BK$399,"Não Existe"))*$BI69</f>
        <v/>
      </c>
      <c r="BY69" s="515">
        <f>_xlfn.SINGLE(_xlfn.XLOOKUP($A69,$A$203:$A$399,BL$203:BL$399,"Não Existe"))*$BI69</f>
        <v/>
      </c>
      <c r="BZ69" s="515">
        <f>_xlfn.SINGLE(_xlfn.XLOOKUP($A69,$A$203:$A$399,BM$203:BM$399,"Não Existe"))*$BI69</f>
        <v/>
      </c>
      <c r="CA69" s="515">
        <f>_xlfn.SINGLE(_xlfn.XLOOKUP($A69,$A$203:$A$399,BN$203:BN$399,"Não Existe"))*$BI69</f>
        <v/>
      </c>
      <c r="CB69" s="515">
        <f>_xlfn.SINGLE(_xlfn.XLOOKUP($A69,$A$203:$A$399,BO$203:BO$399,"Não Existe"))*$BI69</f>
        <v/>
      </c>
      <c r="CC69" s="515">
        <f>_xlfn.SINGLE(_xlfn.XLOOKUP($A69,$A$203:$A$399,BP$203:BP$399,"Não Existe"))*$BI69</f>
        <v/>
      </c>
      <c r="CD69" s="515">
        <f>_xlfn.SINGLE(_xlfn.XLOOKUP($A69,$A$203:$A$399,BQ$203:BQ$399,"Não Existe"))*$BI69</f>
        <v/>
      </c>
      <c r="CE69" s="515">
        <f>_xlfn.SINGLE(_xlfn.XLOOKUP($A69,$A$203:$A$399,BR$203:BR$399,"Não Existe"))*$BI69</f>
        <v/>
      </c>
      <c r="CF69" s="515">
        <f>_xlfn.SINGLE(_xlfn.XLOOKUP($A69,$A$203:$A$399,BS$203:BS$399,"Não Existe"))*$BI69</f>
        <v/>
      </c>
      <c r="CG69" s="515">
        <f>_xlfn.SINGLE(_xlfn.XLOOKUP($A69,$A$203:$A$399,BT$203:BT$399,"Não Existe"))*$BI69</f>
        <v/>
      </c>
      <c r="CH69" s="515">
        <f>_xlfn.SINGLE(_xlfn.XLOOKUP($A69,$A$203:$A$399,BU$203:BU$399,"Não Existe"))*$BI69</f>
        <v/>
      </c>
    </row>
    <row r="70" outlineLevel="1" customFormat="1" s="213">
      <c r="A70" s="257" t="inlineStr">
        <is>
          <t>36.14</t>
        </is>
      </c>
      <c r="B70" s="212" t="inlineStr">
        <is>
          <t>Benefícios Trabalhistas</t>
        </is>
      </c>
      <c r="C70" s="213" t="inlineStr">
        <is>
          <t>Analítica</t>
        </is>
      </c>
      <c r="D70" s="213" t="inlineStr">
        <is>
          <t>Saída</t>
        </is>
      </c>
      <c r="E70" s="213">
        <f>VLOOKUP($A70,PL.C!$B:$F,5,0)</f>
        <v/>
      </c>
      <c r="F70" s="213" t="inlineStr">
        <is>
          <t>sim</t>
        </is>
      </c>
      <c r="G70" s="213" t="inlineStr">
        <is>
          <t>Budget</t>
        </is>
      </c>
      <c r="I70" s="506" t="n">
        <v>0</v>
      </c>
      <c r="J70" s="506" t="n">
        <v>0</v>
      </c>
      <c r="K70" s="506" t="n">
        <v>0</v>
      </c>
      <c r="L70" s="506" t="n">
        <v>0</v>
      </c>
      <c r="M70" s="506" t="n">
        <v>0</v>
      </c>
      <c r="N70" s="506" t="n">
        <v>0</v>
      </c>
      <c r="O70" s="506" t="n">
        <v>0</v>
      </c>
      <c r="P70" s="506" t="n">
        <v>0</v>
      </c>
      <c r="Q70" s="506" t="n">
        <v>0</v>
      </c>
      <c r="R70" s="506" t="n">
        <v>-659</v>
      </c>
      <c r="S70" s="506" t="n">
        <v>0</v>
      </c>
      <c r="T70" s="507" t="n">
        <v>0</v>
      </c>
      <c r="U70" s="86" t="n"/>
      <c r="V70" s="506" t="n">
        <v>0</v>
      </c>
      <c r="W70" s="506" t="n">
        <v>0</v>
      </c>
      <c r="X70" s="506" t="n">
        <v>0</v>
      </c>
      <c r="Y70" s="506" t="n">
        <v>0</v>
      </c>
      <c r="Z70" s="506" t="n">
        <v>0</v>
      </c>
      <c r="AA70" s="506" t="n">
        <v>0</v>
      </c>
      <c r="AB70" s="506" t="n">
        <v>0</v>
      </c>
      <c r="AC70" s="506" t="n">
        <v>0</v>
      </c>
      <c r="AD70" s="506" t="n">
        <v>0</v>
      </c>
      <c r="AE70" s="506" t="n">
        <v>0</v>
      </c>
      <c r="AF70" s="506" t="n">
        <v>0</v>
      </c>
      <c r="AG70" s="507" t="n">
        <v>-120</v>
      </c>
      <c r="AH70" s="364" t="n"/>
      <c r="AI70" s="506" t="n">
        <v>0</v>
      </c>
      <c r="AJ70" s="506" t="n">
        <v>0</v>
      </c>
      <c r="AK70" s="506" t="n">
        <v>0</v>
      </c>
      <c r="AL70" s="506" t="n">
        <v>0</v>
      </c>
      <c r="AM70" s="506" t="n">
        <v>0</v>
      </c>
      <c r="AN70" s="506" t="n">
        <v>0</v>
      </c>
      <c r="AO70" s="506" t="n">
        <v>0</v>
      </c>
      <c r="AP70" s="506" t="n">
        <v>0</v>
      </c>
      <c r="AQ70" s="506" t="n">
        <v>0</v>
      </c>
      <c r="AR70" s="506" t="n">
        <v>0</v>
      </c>
      <c r="AS70" s="506" t="n">
        <v>0</v>
      </c>
      <c r="AT70" s="506" t="n">
        <v>0</v>
      </c>
      <c r="AU70" s="364" t="n"/>
      <c r="AV70" s="508" t="n">
        <v>0</v>
      </c>
      <c r="AW70" s="508" t="n">
        <v>0</v>
      </c>
      <c r="AX70" s="508" t="n">
        <v>0</v>
      </c>
      <c r="AY70" s="508" t="n">
        <v>0</v>
      </c>
      <c r="AZ70" s="508" t="n">
        <v>0</v>
      </c>
      <c r="BA70" s="508" t="n">
        <v>0</v>
      </c>
      <c r="BB70" s="508" t="n">
        <v>0</v>
      </c>
      <c r="BC70" s="508" t="n">
        <v>0</v>
      </c>
      <c r="BD70" s="508" t="n">
        <v>0</v>
      </c>
      <c r="BE70" s="508" t="n">
        <v>0</v>
      </c>
      <c r="BF70" s="508" t="n">
        <v>0</v>
      </c>
      <c r="BG70" s="508" t="n">
        <v>0</v>
      </c>
      <c r="BH70" s="364" t="n"/>
      <c r="BI70" s="298" t="n">
        <v>1.05</v>
      </c>
      <c r="BJ70" s="509" t="n">
        <v>0</v>
      </c>
      <c r="BK70" s="509" t="n">
        <v>0</v>
      </c>
      <c r="BL70" s="509" t="n">
        <v>0</v>
      </c>
      <c r="BM70" s="509" t="n">
        <v>0</v>
      </c>
      <c r="BN70" s="509" t="n">
        <v>0</v>
      </c>
      <c r="BO70" s="509" t="n">
        <v>0</v>
      </c>
      <c r="BP70" s="509" t="n">
        <v>0</v>
      </c>
      <c r="BQ70" s="509" t="n">
        <v>0</v>
      </c>
      <c r="BR70" s="509" t="n">
        <v>0</v>
      </c>
      <c r="BS70" s="509" t="n">
        <v>0</v>
      </c>
      <c r="BT70" s="509" t="n">
        <v>0</v>
      </c>
      <c r="BU70" s="509" t="n">
        <v>0</v>
      </c>
      <c r="BV70" s="364" t="n"/>
      <c r="BW70" s="510">
        <f>_xlfn.SINGLE(_xlfn.XLOOKUP($A70,$A$203:$A$399,BJ$203:BJ$399,"Não Existe"))*$BI70</f>
        <v/>
      </c>
      <c r="BX70" s="510">
        <f>_xlfn.SINGLE(_xlfn.XLOOKUP($A70,$A$203:$A$399,BK$203:BK$399,"Não Existe"))*$BI70</f>
        <v/>
      </c>
      <c r="BY70" s="510">
        <f>_xlfn.SINGLE(_xlfn.XLOOKUP($A70,$A$203:$A$399,BL$203:BL$399,"Não Existe"))*$BI70</f>
        <v/>
      </c>
      <c r="BZ70" s="510">
        <f>_xlfn.SINGLE(_xlfn.XLOOKUP($A70,$A$203:$A$399,BM$203:BM$399,"Não Existe"))*$BI70</f>
        <v/>
      </c>
      <c r="CA70" s="510">
        <f>_xlfn.SINGLE(_xlfn.XLOOKUP($A70,$A$203:$A$399,BN$203:BN$399,"Não Existe"))*$BI70</f>
        <v/>
      </c>
      <c r="CB70" s="510">
        <f>_xlfn.SINGLE(_xlfn.XLOOKUP($A70,$A$203:$A$399,BO$203:BO$399,"Não Existe"))*$BI70</f>
        <v/>
      </c>
      <c r="CC70" s="510">
        <f>_xlfn.SINGLE(_xlfn.XLOOKUP($A70,$A$203:$A$399,BP$203:BP$399,"Não Existe"))*$BI70</f>
        <v/>
      </c>
      <c r="CD70" s="510">
        <f>_xlfn.SINGLE(_xlfn.XLOOKUP($A70,$A$203:$A$399,BQ$203:BQ$399,"Não Existe"))*$BI70</f>
        <v/>
      </c>
      <c r="CE70" s="510">
        <f>_xlfn.SINGLE(_xlfn.XLOOKUP($A70,$A$203:$A$399,BR$203:BR$399,"Não Existe"))*$BI70</f>
        <v/>
      </c>
      <c r="CF70" s="510">
        <f>_xlfn.SINGLE(_xlfn.XLOOKUP($A70,$A$203:$A$399,BS$203:BS$399,"Não Existe"))*$BI70</f>
        <v/>
      </c>
      <c r="CG70" s="510">
        <f>_xlfn.SINGLE(_xlfn.XLOOKUP($A70,$A$203:$A$399,BT$203:BT$399,"Não Existe"))*$BI70</f>
        <v/>
      </c>
      <c r="CH70" s="510">
        <f>_xlfn.SINGLE(_xlfn.XLOOKUP($A70,$A$203:$A$399,BU$203:BU$399,"Não Existe"))*$BI70</f>
        <v/>
      </c>
      <c r="CI70" s="364" t="n"/>
      <c r="CJ70" s="364" t="n"/>
      <c r="CK70" s="364" t="n"/>
      <c r="CL70" s="364" t="n"/>
      <c r="CM70" s="364" t="n"/>
      <c r="CN70" s="364" t="n"/>
      <c r="CO70" s="364" t="n"/>
      <c r="CP70" s="364" t="n"/>
      <c r="CQ70" s="364" t="n"/>
      <c r="CR70" s="364" t="n"/>
      <c r="CS70" s="364" t="n"/>
      <c r="CT70" s="364" t="n"/>
      <c r="CU70" s="364" t="n"/>
      <c r="CV70" s="364" t="n"/>
      <c r="CW70" s="364" t="n"/>
      <c r="CX70" s="364" t="n"/>
      <c r="CY70" s="364" t="n"/>
      <c r="CZ70" s="364" t="n"/>
      <c r="DA70" s="364" t="n"/>
      <c r="DB70" s="364" t="n"/>
      <c r="DC70" s="364" t="n"/>
      <c r="DD70" s="364" t="n"/>
      <c r="DE70" s="364" t="n"/>
      <c r="DF70" s="364" t="n"/>
      <c r="DG70" s="364" t="n"/>
      <c r="DH70" s="364" t="n"/>
      <c r="DI70" s="364" t="n"/>
      <c r="DJ70" s="364" t="n"/>
      <c r="DK70" s="364" t="n"/>
      <c r="DL70" s="364" t="n"/>
      <c r="DM70" s="364" t="n"/>
      <c r="DN70" s="364" t="n"/>
      <c r="DO70" s="364" t="n"/>
      <c r="DP70" s="364" t="n"/>
      <c r="DQ70" s="364" t="n"/>
      <c r="DR70" s="364" t="n"/>
      <c r="DS70" s="364" t="n"/>
      <c r="DT70" s="364" t="n"/>
      <c r="DU70" s="364" t="n"/>
      <c r="DV70" s="364" t="n"/>
      <c r="DW70" s="364" t="n"/>
      <c r="DX70" s="364" t="n"/>
      <c r="DY70" s="364" t="n"/>
      <c r="DZ70" s="364" t="n"/>
      <c r="EA70" s="364" t="n"/>
      <c r="EB70" s="364" t="n"/>
      <c r="EC70" s="364" t="n"/>
      <c r="ED70" s="364" t="n"/>
      <c r="EE70" s="364" t="n"/>
      <c r="EF70" s="364" t="n"/>
      <c r="EG70" s="364" t="n"/>
      <c r="EH70" s="364" t="n"/>
      <c r="EI70" s="364" t="n"/>
      <c r="EJ70" s="364" t="n"/>
      <c r="EK70" s="364" t="n"/>
      <c r="EL70" s="364" t="n"/>
      <c r="EM70" s="364" t="n"/>
      <c r="EN70" s="364" t="n"/>
      <c r="EO70" s="364" t="n"/>
      <c r="EP70" s="364" t="n"/>
      <c r="EQ70" s="364" t="n"/>
      <c r="ER70" s="364" t="n"/>
      <c r="ES70" s="364" t="n"/>
      <c r="ET70" s="364" t="n"/>
      <c r="EU70" s="364" t="n"/>
      <c r="EV70" s="364" t="n"/>
      <c r="EW70" s="364" t="n"/>
      <c r="EX70" s="364" t="n"/>
      <c r="EY70" s="364" t="n"/>
      <c r="EZ70" s="364" t="n"/>
      <c r="FA70" s="364" t="n"/>
      <c r="FB70" s="364" t="n"/>
      <c r="FC70" s="364" t="n"/>
      <c r="FD70" s="364" t="n"/>
      <c r="FE70" s="364" t="n"/>
      <c r="FF70" s="364" t="n"/>
      <c r="FG70" s="364" t="n"/>
      <c r="FH70" s="364" t="n"/>
      <c r="FI70" s="364" t="n"/>
      <c r="FJ70" s="364" t="n"/>
      <c r="FK70" s="364" t="n"/>
      <c r="FL70" s="364" t="n"/>
      <c r="FM70" s="364" t="n"/>
      <c r="FN70" s="364" t="n"/>
      <c r="FO70" s="364" t="n"/>
      <c r="FP70" s="364" t="n"/>
      <c r="FQ70" s="364" t="n"/>
      <c r="FR70" s="364" t="n"/>
      <c r="FS70" s="364" t="n"/>
      <c r="FT70" s="364" t="n"/>
      <c r="FU70" s="364" t="n"/>
      <c r="FV70" s="364" t="n"/>
      <c r="FW70" s="364" t="n"/>
      <c r="FX70" s="364" t="n"/>
      <c r="FY70" s="364" t="n"/>
      <c r="FZ70" s="364" t="n"/>
      <c r="GA70" s="364" t="n"/>
      <c r="GB70" s="364" t="n"/>
      <c r="GC70" s="364" t="n"/>
      <c r="GD70" s="364" t="n"/>
      <c r="GE70" s="364" t="n"/>
      <c r="GF70" s="364" t="n"/>
      <c r="GG70" s="364" t="n"/>
      <c r="GH70" s="364" t="n"/>
      <c r="GI70" s="364" t="n"/>
      <c r="GJ70" s="364" t="n"/>
      <c r="GK70" s="364" t="n"/>
      <c r="GL70" s="364" t="n"/>
      <c r="GM70" s="364" t="n"/>
      <c r="GN70" s="364" t="n"/>
      <c r="GO70" s="364" t="n"/>
      <c r="GP70" s="364" t="n"/>
      <c r="GQ70" s="364" t="n"/>
      <c r="GR70" s="364" t="n"/>
      <c r="GS70" s="364" t="n"/>
      <c r="GT70" s="364" t="n"/>
      <c r="GU70" s="364" t="n"/>
      <c r="GV70" s="364" t="n"/>
      <c r="GW70" s="364" t="n"/>
      <c r="GX70" s="364" t="n"/>
      <c r="GY70" s="364" t="n"/>
      <c r="GZ70" s="364" t="n"/>
      <c r="HA70" s="364" t="n"/>
      <c r="HB70" s="364" t="n"/>
      <c r="HC70" s="364" t="n"/>
      <c r="HD70" s="364" t="n"/>
      <c r="HE70" s="364" t="n"/>
      <c r="HF70" s="364" t="n"/>
      <c r="HG70" s="364" t="n"/>
      <c r="HH70" s="364" t="n"/>
      <c r="HI70" s="364" t="n"/>
      <c r="HJ70" s="364" t="n"/>
      <c r="HK70" s="364" t="n"/>
      <c r="HL70" s="364" t="n"/>
      <c r="HM70" s="364" t="n"/>
      <c r="HN70" s="364" t="n"/>
      <c r="HO70" s="364" t="n"/>
      <c r="HP70" s="364" t="n"/>
      <c r="HQ70" s="364" t="n"/>
      <c r="HR70" s="364" t="n"/>
      <c r="HS70" s="364" t="n"/>
      <c r="HT70" s="364" t="n"/>
      <c r="HU70" s="364" t="n"/>
      <c r="HV70" s="364" t="n"/>
      <c r="HW70" s="364" t="n"/>
      <c r="HX70" s="364" t="n"/>
      <c r="HY70" s="364" t="n"/>
      <c r="HZ70" s="364" t="n"/>
      <c r="IA70" s="364" t="n"/>
      <c r="IB70" s="364" t="n"/>
      <c r="IC70" s="364" t="n"/>
      <c r="ID70" s="364" t="n"/>
      <c r="IE70" s="364" t="n"/>
      <c r="IF70" s="364" t="n"/>
      <c r="IG70" s="364" t="n"/>
      <c r="IH70" s="364" t="n"/>
      <c r="II70" s="364" t="n"/>
      <c r="IJ70" s="364" t="n"/>
      <c r="IK70" s="364" t="n"/>
      <c r="IL70" s="364" t="n"/>
      <c r="IM70" s="364" t="n"/>
      <c r="IN70" s="364" t="n"/>
      <c r="IO70" s="364" t="n"/>
      <c r="IP70" s="364" t="n"/>
      <c r="IQ70" s="364" t="n"/>
      <c r="IR70" s="364" t="n"/>
      <c r="IS70" s="364" t="n"/>
      <c r="IT70" s="364" t="n"/>
      <c r="IU70" s="364" t="n"/>
      <c r="IV70" s="364" t="n"/>
      <c r="IW70" s="364" t="n"/>
      <c r="IX70" s="364" t="n"/>
      <c r="IY70" s="364" t="n"/>
      <c r="IZ70" s="364" t="n"/>
      <c r="JA70" s="364" t="n"/>
      <c r="JB70" s="364" t="n"/>
      <c r="JC70" s="364" t="n"/>
      <c r="JD70" s="364" t="n"/>
      <c r="JE70" s="364" t="n"/>
      <c r="JF70" s="364" t="n"/>
      <c r="JG70" s="364" t="n"/>
      <c r="JH70" s="364" t="n"/>
      <c r="JI70" s="364" t="n"/>
      <c r="JJ70" s="364" t="n"/>
      <c r="JK70" s="364" t="n"/>
      <c r="JL70" s="364" t="n"/>
      <c r="JM70" s="364" t="n"/>
      <c r="JN70" s="364" t="n"/>
      <c r="JO70" s="364" t="n"/>
      <c r="JP70" s="364" t="n"/>
      <c r="JQ70" s="364" t="n"/>
      <c r="JR70" s="364" t="n"/>
      <c r="JS70" s="364" t="n"/>
      <c r="JT70" s="364" t="n"/>
      <c r="JU70" s="364" t="n"/>
      <c r="JV70" s="364" t="n"/>
      <c r="JW70" s="364" t="n"/>
      <c r="JX70" s="364" t="n"/>
      <c r="JY70" s="364" t="n"/>
      <c r="JZ70" s="364" t="n"/>
      <c r="KA70" s="364" t="n"/>
      <c r="KB70" s="364" t="n"/>
      <c r="KC70" s="364" t="n"/>
      <c r="KD70" s="364" t="n"/>
      <c r="KE70" s="364" t="n"/>
      <c r="KF70" s="364" t="n"/>
      <c r="KG70" s="364" t="n"/>
      <c r="KH70" s="364" t="n"/>
      <c r="KI70" s="364" t="n"/>
      <c r="KJ70" s="364" t="n"/>
      <c r="KK70" s="364" t="n"/>
      <c r="KL70" s="364" t="n"/>
      <c r="KM70" s="364" t="n"/>
      <c r="KN70" s="364" t="n"/>
      <c r="KO70" s="364" t="n"/>
      <c r="KP70" s="364" t="n"/>
      <c r="KQ70" s="364" t="n"/>
      <c r="KR70" s="364" t="n"/>
      <c r="KS70" s="364" t="n"/>
      <c r="KT70" s="364" t="n"/>
      <c r="KU70" s="364" t="n"/>
      <c r="KV70" s="364" t="n"/>
      <c r="KW70" s="364" t="n"/>
      <c r="KX70" s="364" t="n"/>
      <c r="KY70" s="364" t="n"/>
      <c r="KZ70" s="364" t="n"/>
      <c r="LA70" s="364" t="n"/>
      <c r="LB70" s="364" t="n"/>
      <c r="LC70" s="364" t="n"/>
      <c r="LD70" s="364" t="n"/>
      <c r="LE70" s="364" t="n"/>
      <c r="LF70" s="364" t="n"/>
      <c r="LG70" s="364" t="n"/>
      <c r="LH70" s="364" t="n"/>
      <c r="LI70" s="364" t="n"/>
      <c r="LJ70" s="364" t="n"/>
      <c r="LK70" s="364" t="n"/>
      <c r="LL70" s="364" t="n"/>
      <c r="LM70" s="364" t="n"/>
      <c r="LN70" s="364" t="n"/>
      <c r="LO70" s="364" t="n"/>
      <c r="LP70" s="364" t="n"/>
      <c r="LQ70" s="364" t="n"/>
      <c r="LR70" s="364" t="n"/>
      <c r="LS70" s="364" t="n"/>
      <c r="LT70" s="364" t="n"/>
      <c r="LU70" s="364" t="n"/>
      <c r="LV70" s="364" t="n"/>
      <c r="LW70" s="364" t="n"/>
      <c r="LX70" s="364" t="n"/>
      <c r="LY70" s="364" t="n"/>
      <c r="LZ70" s="364" t="n"/>
      <c r="MA70" s="364" t="n"/>
      <c r="MB70" s="364" t="n"/>
      <c r="MC70" s="364" t="n"/>
      <c r="MD70" s="364" t="n"/>
      <c r="ME70" s="364" t="n"/>
      <c r="MF70" s="364" t="n"/>
      <c r="MG70" s="364" t="n"/>
      <c r="MH70" s="364" t="n"/>
      <c r="MI70" s="364" t="n"/>
      <c r="MJ70" s="364" t="n"/>
      <c r="MK70" s="364" t="n"/>
      <c r="ML70" s="364" t="n"/>
      <c r="MM70" s="364" t="n"/>
      <c r="MN70" s="364" t="n"/>
      <c r="MO70" s="364" t="n"/>
      <c r="MP70" s="364" t="n"/>
      <c r="MQ70" s="364" t="n"/>
      <c r="MR70" s="364" t="n"/>
      <c r="MS70" s="364" t="n"/>
      <c r="MT70" s="364" t="n"/>
      <c r="MU70" s="364" t="n"/>
      <c r="MV70" s="364" t="n"/>
      <c r="MW70" s="364" t="n"/>
      <c r="MX70" s="364" t="n"/>
      <c r="MY70" s="364" t="n"/>
      <c r="MZ70" s="364" t="n"/>
      <c r="NA70" s="364" t="n"/>
      <c r="NB70" s="364" t="n"/>
      <c r="NC70" s="364" t="n"/>
      <c r="ND70" s="364" t="n"/>
      <c r="NE70" s="364" t="n"/>
      <c r="NF70" s="364" t="n"/>
      <c r="NG70" s="364" t="n"/>
      <c r="NH70" s="364" t="n"/>
      <c r="NI70" s="364" t="n"/>
      <c r="NJ70" s="364" t="n"/>
      <c r="NK70" s="364" t="n"/>
      <c r="NL70" s="364" t="n"/>
      <c r="NM70" s="364" t="n"/>
      <c r="NN70" s="364" t="n"/>
      <c r="NO70" s="364" t="n"/>
      <c r="NP70" s="364" t="n"/>
      <c r="NQ70" s="364" t="n"/>
      <c r="NR70" s="364" t="n"/>
      <c r="NS70" s="364" t="n"/>
      <c r="NT70" s="364" t="n"/>
      <c r="NU70" s="364" t="n"/>
      <c r="NV70" s="364" t="n"/>
      <c r="NW70" s="364" t="n"/>
      <c r="NX70" s="364" t="n"/>
      <c r="NY70" s="364" t="n"/>
      <c r="NZ70" s="364" t="n"/>
      <c r="OA70" s="364" t="n"/>
      <c r="OB70" s="364" t="n"/>
      <c r="OC70" s="364" t="n"/>
      <c r="OD70" s="364" t="n"/>
      <c r="OE70" s="364" t="n"/>
      <c r="OF70" s="364" t="n"/>
      <c r="OG70" s="364" t="n"/>
      <c r="OH70" s="364" t="n"/>
      <c r="OI70" s="364" t="n"/>
      <c r="OJ70" s="364" t="n"/>
      <c r="OK70" s="364" t="n"/>
      <c r="OL70" s="364" t="n"/>
      <c r="OM70" s="364" t="n"/>
      <c r="ON70" s="364" t="n"/>
      <c r="OO70" s="364" t="n"/>
      <c r="OP70" s="364" t="n"/>
      <c r="OQ70" s="364" t="n"/>
      <c r="OR70" s="364" t="n"/>
      <c r="OS70" s="364" t="n"/>
      <c r="OT70" s="364" t="n"/>
      <c r="OU70" s="364" t="n"/>
      <c r="OV70" s="364" t="n"/>
      <c r="OW70" s="364" t="n"/>
      <c r="OX70" s="364" t="n"/>
      <c r="OY70" s="364" t="n"/>
      <c r="OZ70" s="364" t="n"/>
      <c r="PA70" s="364" t="n"/>
      <c r="PB70" s="364" t="n"/>
      <c r="PC70" s="364" t="n"/>
      <c r="PD70" s="364" t="n"/>
      <c r="PE70" s="364" t="n"/>
      <c r="PF70" s="364" t="n"/>
      <c r="PG70" s="364" t="n"/>
      <c r="PH70" s="364" t="n"/>
      <c r="PI70" s="364" t="n"/>
      <c r="PJ70" s="364" t="n"/>
      <c r="PK70" s="364" t="n"/>
      <c r="PL70" s="364" t="n"/>
      <c r="PM70" s="364" t="n"/>
      <c r="PN70" s="364" t="n"/>
      <c r="PO70" s="364" t="n"/>
      <c r="PP70" s="364" t="n"/>
      <c r="PQ70" s="364" t="n"/>
      <c r="PR70" s="364" t="n"/>
      <c r="PS70" s="364" t="n"/>
      <c r="PT70" s="364" t="n"/>
      <c r="PU70" s="364" t="n"/>
      <c r="PV70" s="364" t="n"/>
      <c r="PW70" s="364" t="n"/>
      <c r="PX70" s="364" t="n"/>
      <c r="PY70" s="364" t="n"/>
      <c r="PZ70" s="364" t="n"/>
      <c r="QA70" s="364" t="n"/>
      <c r="QB70" s="364" t="n"/>
      <c r="QC70" s="364" t="n"/>
      <c r="QD70" s="364" t="n"/>
      <c r="QE70" s="364" t="n"/>
      <c r="QF70" s="364" t="n"/>
      <c r="QG70" s="364" t="n"/>
      <c r="QH70" s="364" t="n"/>
      <c r="QI70" s="364" t="n"/>
      <c r="QJ70" s="364" t="n"/>
      <c r="QK70" s="364" t="n"/>
      <c r="QL70" s="364" t="n"/>
      <c r="QM70" s="364" t="n"/>
      <c r="QN70" s="364" t="n"/>
      <c r="QO70" s="364" t="n"/>
      <c r="QP70" s="364" t="n"/>
      <c r="QQ70" s="364" t="n"/>
      <c r="QR70" s="364" t="n"/>
      <c r="QS70" s="364" t="n"/>
      <c r="QT70" s="364" t="n"/>
      <c r="QU70" s="364" t="n"/>
      <c r="QV70" s="364" t="n"/>
      <c r="QW70" s="364" t="n"/>
      <c r="QX70" s="364" t="n"/>
      <c r="QY70" s="364" t="n"/>
      <c r="QZ70" s="364" t="n"/>
      <c r="RA70" s="364" t="n"/>
      <c r="RB70" s="364" t="n"/>
      <c r="RC70" s="364" t="n"/>
      <c r="RD70" s="364" t="n"/>
      <c r="RE70" s="364" t="n"/>
      <c r="RF70" s="364" t="n"/>
      <c r="RG70" s="364" t="n"/>
      <c r="RH70" s="364" t="n"/>
      <c r="RI70" s="364" t="n"/>
      <c r="RJ70" s="364" t="n"/>
      <c r="RK70" s="364" t="n"/>
      <c r="RL70" s="364" t="n"/>
      <c r="RM70" s="364" t="n"/>
      <c r="RN70" s="364" t="n"/>
      <c r="RO70" s="364" t="n"/>
      <c r="RP70" s="364" t="n"/>
      <c r="RQ70" s="364" t="n"/>
      <c r="RR70" s="364" t="n"/>
      <c r="RS70" s="364" t="n"/>
      <c r="RT70" s="364" t="n"/>
      <c r="RU70" s="364" t="n"/>
      <c r="RV70" s="364" t="n"/>
      <c r="RW70" s="364" t="n"/>
      <c r="RX70" s="364" t="n"/>
      <c r="RY70" s="364" t="n"/>
      <c r="RZ70" s="364" t="n"/>
      <c r="SA70" s="364" t="n"/>
      <c r="SB70" s="364" t="n"/>
      <c r="SC70" s="364" t="n"/>
      <c r="SD70" s="364" t="n"/>
      <c r="SE70" s="364" t="n"/>
      <c r="SF70" s="364" t="n"/>
      <c r="SG70" s="364" t="n"/>
      <c r="SH70" s="364" t="n"/>
      <c r="SI70" s="364" t="n"/>
      <c r="SJ70" s="364" t="n"/>
      <c r="SK70" s="364" t="n"/>
      <c r="SL70" s="364" t="n"/>
      <c r="SM70" s="364" t="n"/>
      <c r="SN70" s="364" t="n"/>
      <c r="SO70" s="364" t="n"/>
      <c r="SP70" s="364" t="n"/>
      <c r="SQ70" s="364" t="n"/>
      <c r="SR70" s="364" t="n"/>
      <c r="SS70" s="364" t="n"/>
      <c r="ST70" s="364" t="n"/>
      <c r="SU70" s="364" t="n"/>
      <c r="SV70" s="364" t="n"/>
      <c r="SW70" s="364" t="n"/>
      <c r="SX70" s="364" t="n"/>
      <c r="SY70" s="364" t="n"/>
      <c r="SZ70" s="364" t="n"/>
      <c r="TA70" s="364" t="n"/>
      <c r="TB70" s="364" t="n"/>
      <c r="TC70" s="364" t="n"/>
      <c r="TD70" s="364" t="n"/>
      <c r="TE70" s="364" t="n"/>
      <c r="TF70" s="364" t="n"/>
      <c r="TG70" s="364" t="n"/>
      <c r="TH70" s="364" t="n"/>
      <c r="TI70" s="364" t="n"/>
      <c r="TJ70" s="364" t="n"/>
      <c r="TK70" s="364" t="n"/>
      <c r="TL70" s="364" t="n"/>
      <c r="TM70" s="364" t="n"/>
      <c r="TN70" s="364" t="n"/>
      <c r="TO70" s="364" t="n"/>
      <c r="TP70" s="364" t="n"/>
      <c r="TQ70" s="364" t="n"/>
      <c r="TR70" s="364" t="n"/>
      <c r="TS70" s="364" t="n"/>
      <c r="TT70" s="364" t="n"/>
      <c r="TU70" s="364" t="n"/>
      <c r="TV70" s="364" t="n"/>
      <c r="TW70" s="364" t="n"/>
      <c r="TX70" s="364" t="n"/>
      <c r="TY70" s="364" t="n"/>
      <c r="TZ70" s="364" t="n"/>
      <c r="UA70" s="364" t="n"/>
      <c r="UB70" s="364" t="n"/>
      <c r="UC70" s="364" t="n"/>
      <c r="UD70" s="364" t="n"/>
      <c r="UE70" s="364" t="n"/>
      <c r="UF70" s="364" t="n"/>
      <c r="UG70" s="364" t="n"/>
      <c r="UH70" s="364" t="n"/>
      <c r="UI70" s="364" t="n"/>
      <c r="UJ70" s="364" t="n"/>
      <c r="UK70" s="364" t="n"/>
      <c r="UL70" s="364" t="n"/>
      <c r="UM70" s="364" t="n"/>
      <c r="UN70" s="364" t="n"/>
      <c r="UO70" s="364" t="n"/>
      <c r="UP70" s="364" t="n"/>
      <c r="UQ70" s="364" t="n"/>
      <c r="UR70" s="364" t="n"/>
      <c r="US70" s="364" t="n"/>
      <c r="UT70" s="364" t="n"/>
      <c r="UU70" s="364" t="n"/>
      <c r="UV70" s="364" t="n"/>
      <c r="UW70" s="364" t="n"/>
      <c r="UX70" s="364" t="n"/>
      <c r="UY70" s="364" t="n"/>
      <c r="UZ70" s="364" t="n"/>
      <c r="VA70" s="364" t="n"/>
      <c r="VB70" s="364" t="n"/>
      <c r="VC70" s="364" t="n"/>
      <c r="VD70" s="364" t="n"/>
      <c r="VE70" s="364" t="n"/>
      <c r="VF70" s="364" t="n"/>
      <c r="VG70" s="364" t="n"/>
      <c r="VH70" s="364" t="n"/>
      <c r="VI70" s="364" t="n"/>
      <c r="VJ70" s="364" t="n"/>
      <c r="VK70" s="364" t="n"/>
      <c r="VL70" s="364" t="n"/>
      <c r="VM70" s="364" t="n"/>
      <c r="VN70" s="364" t="n"/>
      <c r="VO70" s="364" t="n"/>
      <c r="VP70" s="364" t="n"/>
      <c r="VQ70" s="364" t="n"/>
      <c r="VR70" s="364" t="n"/>
      <c r="VS70" s="364" t="n"/>
      <c r="VT70" s="364" t="n"/>
      <c r="VU70" s="364" t="n"/>
      <c r="VV70" s="364" t="n"/>
      <c r="VW70" s="364" t="n"/>
      <c r="VX70" s="364" t="n"/>
      <c r="VY70" s="364" t="n"/>
      <c r="VZ70" s="364" t="n"/>
      <c r="WA70" s="364" t="n"/>
      <c r="WB70" s="364" t="n"/>
      <c r="WC70" s="364" t="n"/>
      <c r="WD70" s="364" t="n"/>
      <c r="WE70" s="364" t="n"/>
      <c r="WF70" s="364" t="n"/>
      <c r="WG70" s="364" t="n"/>
      <c r="WH70" s="364" t="n"/>
      <c r="WI70" s="364" t="n"/>
      <c r="WJ70" s="364" t="n"/>
      <c r="WK70" s="364" t="n"/>
      <c r="WL70" s="364" t="n"/>
      <c r="WM70" s="364" t="n"/>
      <c r="WN70" s="364" t="n"/>
      <c r="WO70" s="364" t="n"/>
      <c r="WP70" s="364" t="n"/>
      <c r="WQ70" s="364" t="n"/>
      <c r="WR70" s="364" t="n"/>
      <c r="WS70" s="364" t="n"/>
      <c r="WT70" s="364" t="n"/>
      <c r="WU70" s="364" t="n"/>
      <c r="WV70" s="364" t="n"/>
      <c r="WW70" s="364" t="n"/>
      <c r="WX70" s="364" t="n"/>
      <c r="WY70" s="364" t="n"/>
      <c r="WZ70" s="364" t="n"/>
      <c r="XA70" s="364" t="n"/>
      <c r="XB70" s="364" t="n"/>
      <c r="XC70" s="364" t="n"/>
      <c r="XD70" s="364" t="n"/>
      <c r="XE70" s="364" t="n"/>
      <c r="XF70" s="364" t="n"/>
      <c r="XG70" s="364" t="n"/>
      <c r="XH70" s="364" t="n"/>
      <c r="XI70" s="364" t="n"/>
      <c r="XJ70" s="364" t="n"/>
      <c r="XK70" s="364" t="n"/>
      <c r="XL70" s="364" t="n"/>
      <c r="XM70" s="364" t="n"/>
      <c r="XN70" s="364" t="n"/>
      <c r="XO70" s="364" t="n"/>
      <c r="XP70" s="364" t="n"/>
      <c r="XQ70" s="364" t="n"/>
      <c r="XR70" s="364" t="n"/>
      <c r="XS70" s="364" t="n"/>
      <c r="XT70" s="364" t="n"/>
      <c r="XU70" s="364" t="n"/>
      <c r="XV70" s="364" t="n"/>
      <c r="XW70" s="364" t="n"/>
      <c r="XX70" s="364" t="n"/>
      <c r="XY70" s="364" t="n"/>
      <c r="XZ70" s="364" t="n"/>
      <c r="YA70" s="364" t="n"/>
      <c r="YB70" s="364" t="n"/>
      <c r="YC70" s="364" t="n"/>
      <c r="YD70" s="364" t="n"/>
      <c r="YE70" s="364" t="n"/>
      <c r="YF70" s="364" t="n"/>
      <c r="YG70" s="364" t="n"/>
      <c r="YH70" s="364" t="n"/>
      <c r="YI70" s="364" t="n"/>
      <c r="YJ70" s="364" t="n"/>
      <c r="YK70" s="364" t="n"/>
      <c r="YL70" s="364" t="n"/>
      <c r="YM70" s="364" t="n"/>
      <c r="YN70" s="364" t="n"/>
      <c r="YO70" s="364" t="n"/>
      <c r="YP70" s="364" t="n"/>
      <c r="YQ70" s="364" t="n"/>
      <c r="YR70" s="364" t="n"/>
      <c r="YS70" s="364" t="n"/>
      <c r="YT70" s="364" t="n"/>
      <c r="YU70" s="364" t="n"/>
      <c r="YV70" s="364" t="n"/>
      <c r="YW70" s="364" t="n"/>
      <c r="YX70" s="364" t="n"/>
      <c r="YY70" s="364" t="n"/>
      <c r="YZ70" s="364" t="n"/>
      <c r="ZA70" s="364" t="n"/>
      <c r="ZB70" s="364" t="n"/>
      <c r="ZC70" s="364" t="n"/>
      <c r="ZD70" s="364" t="n"/>
      <c r="ZE70" s="364" t="n"/>
      <c r="ZF70" s="364" t="n"/>
      <c r="ZG70" s="364" t="n"/>
      <c r="ZH70" s="364" t="n"/>
      <c r="ZI70" s="364" t="n"/>
      <c r="ZJ70" s="364" t="n"/>
      <c r="ZK70" s="364" t="n"/>
      <c r="ZL70" s="364" t="n"/>
      <c r="ZM70" s="364" t="n"/>
      <c r="ZN70" s="364" t="n"/>
      <c r="ZO70" s="364" t="n"/>
      <c r="ZP70" s="364" t="n"/>
      <c r="ZQ70" s="364" t="n"/>
      <c r="ZR70" s="364" t="n"/>
      <c r="ZS70" s="364" t="n"/>
      <c r="ZT70" s="364" t="n"/>
      <c r="ZU70" s="364" t="n"/>
      <c r="ZV70" s="364" t="n"/>
      <c r="ZW70" s="364" t="n"/>
      <c r="ZX70" s="364" t="n"/>
      <c r="ZY70" s="364" t="n"/>
      <c r="ZZ70" s="364" t="n"/>
      <c r="AAA70" s="364" t="n"/>
      <c r="AAB70" s="364" t="n"/>
      <c r="AAC70" s="364" t="n"/>
      <c r="AAD70" s="364" t="n"/>
      <c r="AAE70" s="364" t="n"/>
      <c r="AAF70" s="364" t="n"/>
      <c r="AAG70" s="364" t="n"/>
      <c r="AAH70" s="364" t="n"/>
      <c r="AAI70" s="364" t="n"/>
      <c r="AAJ70" s="364" t="n"/>
      <c r="AAK70" s="364" t="n"/>
      <c r="AAL70" s="364" t="n"/>
      <c r="AAM70" s="364" t="n"/>
      <c r="AAN70" s="364" t="n"/>
      <c r="AAO70" s="364" t="n"/>
      <c r="AAP70" s="364" t="n"/>
      <c r="AAQ70" s="364" t="n"/>
      <c r="AAR70" s="364" t="n"/>
      <c r="AAS70" s="364" t="n"/>
      <c r="AAT70" s="364" t="n"/>
      <c r="AAU70" s="364" t="n"/>
      <c r="AAV70" s="364" t="n"/>
      <c r="AAW70" s="364" t="n"/>
      <c r="AAX70" s="364" t="n"/>
      <c r="AAY70" s="364" t="n"/>
      <c r="AAZ70" s="364" t="n"/>
      <c r="ABA70" s="364" t="n"/>
      <c r="ABB70" s="364" t="n"/>
      <c r="ABC70" s="364" t="n"/>
      <c r="ABD70" s="364" t="n"/>
      <c r="ABE70" s="364" t="n"/>
      <c r="ABF70" s="364" t="n"/>
      <c r="ABG70" s="364" t="n"/>
      <c r="ABH70" s="364" t="n"/>
      <c r="ABI70" s="364" t="n"/>
      <c r="ABJ70" s="364" t="n"/>
      <c r="ABK70" s="364" t="n"/>
      <c r="ABL70" s="364" t="n"/>
      <c r="ABM70" s="364" t="n"/>
      <c r="ABN70" s="364" t="n"/>
      <c r="ABO70" s="364" t="n"/>
      <c r="ABP70" s="364" t="n"/>
      <c r="ABQ70" s="364" t="n"/>
      <c r="ABR70" s="364" t="n"/>
      <c r="ABS70" s="364" t="n"/>
      <c r="ABT70" s="364" t="n"/>
      <c r="ABU70" s="364" t="n"/>
      <c r="ABV70" s="364" t="n"/>
      <c r="ABW70" s="364" t="n"/>
      <c r="ABX70" s="364" t="n"/>
      <c r="ABY70" s="364" t="n"/>
      <c r="ABZ70" s="364" t="n"/>
      <c r="ACA70" s="364" t="n"/>
      <c r="ACB70" s="364" t="n"/>
      <c r="ACC70" s="364" t="n"/>
      <c r="ACD70" s="364" t="n"/>
      <c r="ACE70" s="364" t="n"/>
      <c r="ACF70" s="364" t="n"/>
      <c r="ACG70" s="364" t="n"/>
      <c r="ACH70" s="364" t="n"/>
      <c r="ACI70" s="364" t="n"/>
      <c r="ACJ70" s="364" t="n"/>
      <c r="ACK70" s="364" t="n"/>
      <c r="ACL70" s="364" t="n"/>
      <c r="ACM70" s="364" t="n"/>
      <c r="ACN70" s="364" t="n"/>
      <c r="ACO70" s="364" t="n"/>
      <c r="ACP70" s="364" t="n"/>
      <c r="ACQ70" s="364" t="n"/>
      <c r="ACR70" s="364" t="n"/>
      <c r="ACS70" s="364" t="n"/>
      <c r="ACT70" s="364" t="n"/>
      <c r="ACU70" s="364" t="n"/>
      <c r="ACV70" s="364" t="n"/>
      <c r="ACW70" s="364" t="n"/>
      <c r="ACX70" s="364" t="n"/>
      <c r="ACY70" s="364" t="n"/>
      <c r="ACZ70" s="364" t="n"/>
      <c r="ADA70" s="364" t="n"/>
      <c r="ADB70" s="364" t="n"/>
      <c r="ADC70" s="364" t="n"/>
      <c r="ADD70" s="364" t="n"/>
      <c r="ADE70" s="364" t="n"/>
      <c r="ADF70" s="364" t="n"/>
      <c r="ADG70" s="364" t="n"/>
      <c r="ADH70" s="364" t="n"/>
      <c r="ADI70" s="364" t="n"/>
      <c r="ADJ70" s="364" t="n"/>
      <c r="ADK70" s="364" t="n"/>
      <c r="ADL70" s="364" t="n"/>
      <c r="ADM70" s="364" t="n"/>
      <c r="ADN70" s="364" t="n"/>
      <c r="ADO70" s="364" t="n"/>
      <c r="ADP70" s="364" t="n"/>
      <c r="ADQ70" s="364" t="n"/>
      <c r="ADR70" s="364" t="n"/>
      <c r="ADS70" s="364" t="n"/>
      <c r="ADT70" s="364" t="n"/>
      <c r="ADU70" s="364" t="n"/>
      <c r="ADV70" s="364" t="n"/>
      <c r="ADW70" s="364" t="n"/>
      <c r="ADX70" s="364" t="n"/>
      <c r="ADY70" s="364" t="n"/>
      <c r="ADZ70" s="364" t="n"/>
      <c r="AEA70" s="364" t="n"/>
      <c r="AEB70" s="364" t="n"/>
      <c r="AEC70" s="364" t="n"/>
      <c r="AED70" s="364" t="n"/>
      <c r="AEE70" s="364" t="n"/>
      <c r="AEF70" s="364" t="n"/>
      <c r="AEG70" s="364" t="n"/>
      <c r="AEH70" s="364" t="n"/>
      <c r="AEI70" s="364" t="n"/>
      <c r="AEJ70" s="364" t="n"/>
      <c r="AEK70" s="364" t="n"/>
      <c r="AEL70" s="364" t="n"/>
      <c r="AEM70" s="364" t="n"/>
      <c r="AEN70" s="364" t="n"/>
      <c r="AEO70" s="364" t="n"/>
      <c r="AEP70" s="364" t="n"/>
      <c r="AEQ70" s="364" t="n"/>
      <c r="AER70" s="364" t="n"/>
      <c r="AES70" s="364" t="n"/>
      <c r="AET70" s="364" t="n"/>
      <c r="AEU70" s="364" t="n"/>
      <c r="AEV70" s="364" t="n"/>
      <c r="AEW70" s="364" t="n"/>
      <c r="AEX70" s="364" t="n"/>
      <c r="AEY70" s="364" t="n"/>
      <c r="AEZ70" s="364" t="n"/>
      <c r="AFA70" s="364" t="n"/>
      <c r="AFB70" s="364" t="n"/>
      <c r="AFC70" s="364" t="n"/>
      <c r="AFD70" s="364" t="n"/>
      <c r="AFE70" s="364" t="n"/>
      <c r="AFF70" s="364" t="n"/>
      <c r="AFG70" s="364" t="n"/>
      <c r="AFH70" s="364" t="n"/>
      <c r="AFI70" s="364" t="n"/>
      <c r="AFJ70" s="364" t="n"/>
      <c r="AFK70" s="364" t="n"/>
      <c r="AFL70" s="364" t="n"/>
      <c r="AFM70" s="364" t="n"/>
      <c r="AFN70" s="364" t="n"/>
      <c r="AFO70" s="364" t="n"/>
      <c r="AFP70" s="364" t="n"/>
      <c r="AFQ70" s="364" t="n"/>
      <c r="AFR70" s="364" t="n"/>
      <c r="AFS70" s="364" t="n"/>
      <c r="AFT70" s="364" t="n"/>
      <c r="AFU70" s="364" t="n"/>
      <c r="AFV70" s="364" t="n"/>
      <c r="AFW70" s="364" t="n"/>
      <c r="AFX70" s="364" t="n"/>
      <c r="AFY70" s="364" t="n"/>
      <c r="AFZ70" s="364" t="n"/>
      <c r="AGA70" s="364" t="n"/>
      <c r="AGB70" s="364" t="n"/>
      <c r="AGC70" s="364" t="n"/>
      <c r="AGD70" s="364" t="n"/>
      <c r="AGE70" s="364" t="n"/>
      <c r="AGF70" s="364" t="n"/>
      <c r="AGG70" s="364" t="n"/>
      <c r="AGH70" s="364" t="n"/>
      <c r="AGI70" s="364" t="n"/>
      <c r="AGJ70" s="364" t="n"/>
      <c r="AGK70" s="364" t="n"/>
      <c r="AGL70" s="364" t="n"/>
      <c r="AGM70" s="364" t="n"/>
      <c r="AGN70" s="364" t="n"/>
      <c r="AGO70" s="364" t="n"/>
      <c r="AGP70" s="364" t="n"/>
      <c r="AGQ70" s="364" t="n"/>
      <c r="AGR70" s="364" t="n"/>
      <c r="AGS70" s="364" t="n"/>
      <c r="AGT70" s="364" t="n"/>
      <c r="AGU70" s="364" t="n"/>
      <c r="AGV70" s="364" t="n"/>
      <c r="AGW70" s="364" t="n"/>
      <c r="AGX70" s="364" t="n"/>
      <c r="AGY70" s="364" t="n"/>
      <c r="AGZ70" s="364" t="n"/>
      <c r="AHA70" s="364" t="n"/>
      <c r="AHB70" s="364" t="n"/>
      <c r="AHC70" s="364" t="n"/>
      <c r="AHD70" s="364" t="n"/>
      <c r="AHE70" s="364" t="n"/>
      <c r="AHF70" s="364" t="n"/>
      <c r="AHG70" s="364" t="n"/>
      <c r="AHH70" s="364" t="n"/>
      <c r="AHI70" s="364" t="n"/>
      <c r="AHJ70" s="364" t="n"/>
      <c r="AHK70" s="364" t="n"/>
      <c r="AHL70" s="364" t="n"/>
      <c r="AHM70" s="364" t="n"/>
      <c r="AHN70" s="364" t="n"/>
      <c r="AHO70" s="364" t="n"/>
      <c r="AHP70" s="364" t="n"/>
      <c r="AHQ70" s="364" t="n"/>
      <c r="AHR70" s="364" t="n"/>
      <c r="AHS70" s="364" t="n"/>
      <c r="AHT70" s="364" t="n"/>
      <c r="AHU70" s="364" t="n"/>
      <c r="AHV70" s="364" t="n"/>
      <c r="AHW70" s="364" t="n"/>
      <c r="AHX70" s="364" t="n"/>
      <c r="AHY70" s="364" t="n"/>
      <c r="AHZ70" s="364" t="n"/>
      <c r="AIA70" s="364" t="n"/>
      <c r="AIB70" s="364" t="n"/>
      <c r="AIC70" s="364" t="n"/>
      <c r="AID70" s="364" t="n"/>
      <c r="AIE70" s="364" t="n"/>
      <c r="AIF70" s="364" t="n"/>
      <c r="AIG70" s="364" t="n"/>
      <c r="AIH70" s="364" t="n"/>
      <c r="AII70" s="364" t="n"/>
      <c r="AIJ70" s="364" t="n"/>
      <c r="AIK70" s="364" t="n"/>
      <c r="AIL70" s="364" t="n"/>
      <c r="AIM70" s="364" t="n"/>
      <c r="AIN70" s="364" t="n"/>
      <c r="AIO70" s="364" t="n"/>
      <c r="AIP70" s="364" t="n"/>
      <c r="AIQ70" s="364" t="n"/>
      <c r="AIR70" s="364" t="n"/>
      <c r="AIS70" s="364" t="n"/>
      <c r="AIT70" s="364" t="n"/>
      <c r="AIU70" s="364" t="n"/>
      <c r="AIV70" s="364" t="n"/>
      <c r="AIW70" s="364" t="n"/>
      <c r="AIX70" s="364" t="n"/>
      <c r="AIY70" s="364" t="n"/>
      <c r="AIZ70" s="364" t="n"/>
      <c r="AJA70" s="364" t="n"/>
      <c r="AJB70" s="364" t="n"/>
      <c r="AJC70" s="364" t="n"/>
      <c r="AJD70" s="364" t="n"/>
      <c r="AJE70" s="364" t="n"/>
      <c r="AJF70" s="364" t="n"/>
      <c r="AJG70" s="364" t="n"/>
      <c r="AJH70" s="364" t="n"/>
      <c r="AJI70" s="364" t="n"/>
      <c r="AJJ70" s="364" t="n"/>
      <c r="AJK70" s="364" t="n"/>
      <c r="AJL70" s="364" t="n"/>
      <c r="AJM70" s="364" t="n"/>
      <c r="AJN70" s="364" t="n"/>
      <c r="AJO70" s="364" t="n"/>
      <c r="AJP70" s="364" t="n"/>
      <c r="AJQ70" s="364" t="n"/>
      <c r="AJR70" s="364" t="n"/>
      <c r="AJS70" s="364" t="n"/>
      <c r="AJT70" s="364" t="n"/>
      <c r="AJU70" s="364" t="n"/>
      <c r="AJV70" s="364" t="n"/>
      <c r="AJW70" s="364" t="n"/>
      <c r="AJX70" s="364" t="n"/>
      <c r="AJY70" s="364" t="n"/>
      <c r="AJZ70" s="364" t="n"/>
      <c r="AKA70" s="364" t="n"/>
      <c r="AKB70" s="364" t="n"/>
      <c r="AKC70" s="364" t="n"/>
      <c r="AKD70" s="364" t="n"/>
      <c r="AKE70" s="364" t="n"/>
      <c r="AKF70" s="364" t="n"/>
      <c r="AKG70" s="364" t="n"/>
      <c r="AKH70" s="364" t="n"/>
      <c r="AKI70" s="364" t="n"/>
      <c r="AKJ70" s="364" t="n"/>
      <c r="AKK70" s="364" t="n"/>
      <c r="AKL70" s="364" t="n"/>
      <c r="AKM70" s="364" t="n"/>
      <c r="AKN70" s="364" t="n"/>
      <c r="AKO70" s="364" t="n"/>
      <c r="AKP70" s="364" t="n"/>
      <c r="AKQ70" s="364" t="n"/>
      <c r="AKR70" s="364" t="n"/>
      <c r="AKS70" s="364" t="n"/>
      <c r="AKT70" s="364" t="n"/>
      <c r="AKU70" s="364" t="n"/>
      <c r="AKV70" s="364" t="n"/>
      <c r="AKW70" s="364" t="n"/>
      <c r="AKX70" s="364" t="n"/>
      <c r="AKY70" s="364" t="n"/>
      <c r="AKZ70" s="364" t="n"/>
      <c r="ALA70" s="364" t="n"/>
      <c r="ALB70" s="364" t="n"/>
      <c r="ALC70" s="364" t="n"/>
      <c r="ALD70" s="364" t="n"/>
      <c r="ALE70" s="364" t="n"/>
      <c r="ALF70" s="364" t="n"/>
      <c r="ALG70" s="364" t="n"/>
      <c r="ALH70" s="364" t="n"/>
      <c r="ALI70" s="364" t="n"/>
      <c r="ALJ70" s="364" t="n"/>
      <c r="ALK70" s="364" t="n"/>
      <c r="ALL70" s="364" t="n"/>
      <c r="ALM70" s="364" t="n"/>
      <c r="ALN70" s="364" t="n"/>
      <c r="ALO70" s="364" t="n"/>
      <c r="ALP70" s="364" t="n"/>
      <c r="ALQ70" s="364" t="n"/>
      <c r="ALR70" s="364" t="n"/>
      <c r="ALS70" s="364" t="n"/>
      <c r="ALT70" s="364" t="n"/>
      <c r="ALU70" s="364" t="n"/>
      <c r="ALV70" s="364" t="n"/>
      <c r="ALW70" s="364" t="n"/>
      <c r="ALX70" s="364" t="n"/>
      <c r="ALY70" s="364" t="n"/>
      <c r="ALZ70" s="364" t="n"/>
      <c r="AMA70" s="364" t="n"/>
      <c r="AMB70" s="364" t="n"/>
      <c r="AMC70" s="364" t="n"/>
      <c r="AMD70" s="364" t="n"/>
      <c r="AME70" s="364" t="n"/>
      <c r="AMF70" s="364" t="n"/>
      <c r="AMG70" s="364" t="n"/>
      <c r="AMH70" s="364" t="n"/>
      <c r="AMI70" s="364" t="n"/>
      <c r="AMJ70" s="364" t="n"/>
      <c r="AMK70" s="364" t="n"/>
      <c r="AML70" s="364" t="n"/>
      <c r="AMM70" s="364" t="n"/>
      <c r="AMN70" s="364" t="n"/>
      <c r="AMO70" s="364" t="n"/>
      <c r="AMP70" s="364" t="n"/>
      <c r="AMQ70" s="364" t="n"/>
      <c r="AMR70" s="364" t="n"/>
      <c r="AMS70" s="364" t="n"/>
      <c r="AMT70" s="364" t="n"/>
      <c r="AMU70" s="364" t="n"/>
      <c r="AMV70" s="364" t="n"/>
      <c r="AMW70" s="364" t="n"/>
      <c r="AMX70" s="364" t="n"/>
      <c r="AMY70" s="364" t="n"/>
      <c r="AMZ70" s="364" t="n"/>
      <c r="ANA70" s="364" t="n"/>
      <c r="ANB70" s="364" t="n"/>
      <c r="ANC70" s="364" t="n"/>
      <c r="AND70" s="364" t="n"/>
      <c r="ANE70" s="364" t="n"/>
      <c r="ANF70" s="364" t="n"/>
      <c r="ANG70" s="364" t="n"/>
      <c r="ANH70" s="364" t="n"/>
      <c r="ANI70" s="364" t="n"/>
      <c r="ANJ70" s="364" t="n"/>
      <c r="ANK70" s="364" t="n"/>
      <c r="ANL70" s="364" t="n"/>
      <c r="ANM70" s="364" t="n"/>
      <c r="ANN70" s="364" t="n"/>
      <c r="ANO70" s="364" t="n"/>
      <c r="ANP70" s="364" t="n"/>
      <c r="ANQ70" s="364" t="n"/>
      <c r="ANR70" s="364" t="n"/>
      <c r="ANS70" s="364" t="n"/>
      <c r="ANT70" s="364" t="n"/>
      <c r="ANU70" s="364" t="n"/>
      <c r="ANV70" s="364" t="n"/>
      <c r="ANW70" s="364" t="n"/>
      <c r="ANX70" s="364" t="n"/>
      <c r="ANY70" s="364" t="n"/>
      <c r="ANZ70" s="364" t="n"/>
      <c r="AOA70" s="364" t="n"/>
      <c r="AOB70" s="364" t="n"/>
      <c r="AOC70" s="364" t="n"/>
      <c r="AOD70" s="364" t="n"/>
      <c r="AOE70" s="364" t="n"/>
      <c r="AOF70" s="364" t="n"/>
      <c r="AOG70" s="364" t="n"/>
      <c r="AOH70" s="364" t="n"/>
      <c r="AOI70" s="364" t="n"/>
      <c r="AOJ70" s="364" t="n"/>
      <c r="AOK70" s="364" t="n"/>
      <c r="AOL70" s="364" t="n"/>
      <c r="AOM70" s="364" t="n"/>
      <c r="AON70" s="364" t="n"/>
      <c r="AOO70" s="364" t="n"/>
      <c r="AOP70" s="364" t="n"/>
      <c r="AOQ70" s="364" t="n"/>
      <c r="AOR70" s="364" t="n"/>
      <c r="AOS70" s="364" t="n"/>
      <c r="AOT70" s="364" t="n"/>
      <c r="AOU70" s="364" t="n"/>
      <c r="AOV70" s="364" t="n"/>
      <c r="AOW70" s="364" t="n"/>
      <c r="AOX70" s="364" t="n"/>
      <c r="AOY70" s="364" t="n"/>
      <c r="AOZ70" s="364" t="n"/>
      <c r="APA70" s="364" t="n"/>
      <c r="APB70" s="364" t="n"/>
      <c r="APC70" s="364" t="n"/>
      <c r="APD70" s="364" t="n"/>
      <c r="APE70" s="364" t="n"/>
      <c r="APF70" s="364" t="n"/>
      <c r="APG70" s="364" t="n"/>
      <c r="APH70" s="364" t="n"/>
      <c r="API70" s="364" t="n"/>
      <c r="APJ70" s="364" t="n"/>
      <c r="APK70" s="364" t="n"/>
      <c r="APL70" s="364" t="n"/>
      <c r="APM70" s="364" t="n"/>
      <c r="APN70" s="364" t="n"/>
      <c r="APO70" s="364" t="n"/>
      <c r="APP70" s="364" t="n"/>
      <c r="APQ70" s="364" t="n"/>
      <c r="APR70" s="364" t="n"/>
      <c r="APS70" s="364" t="n"/>
      <c r="APT70" s="364" t="n"/>
      <c r="APU70" s="364" t="n"/>
      <c r="APV70" s="364" t="n"/>
      <c r="APW70" s="364" t="n"/>
      <c r="APX70" s="364" t="n"/>
      <c r="APY70" s="364" t="n"/>
      <c r="APZ70" s="364" t="n"/>
      <c r="AQA70" s="364" t="n"/>
      <c r="AQB70" s="364" t="n"/>
      <c r="AQC70" s="364" t="n"/>
      <c r="AQD70" s="364" t="n"/>
      <c r="AQE70" s="364" t="n"/>
      <c r="AQF70" s="364" t="n"/>
      <c r="AQG70" s="364" t="n"/>
      <c r="AQH70" s="364" t="n"/>
      <c r="AQI70" s="364" t="n"/>
      <c r="AQJ70" s="364" t="n"/>
      <c r="AQK70" s="364" t="n"/>
      <c r="AQL70" s="364" t="n"/>
      <c r="AQM70" s="364" t="n"/>
      <c r="AQN70" s="364" t="n"/>
      <c r="AQO70" s="364" t="n"/>
      <c r="AQP70" s="364" t="n"/>
      <c r="AQQ70" s="364" t="n"/>
      <c r="AQR70" s="364" t="n"/>
      <c r="AQS70" s="364" t="n"/>
      <c r="AQT70" s="364" t="n"/>
      <c r="AQU70" s="364" t="n"/>
      <c r="AQV70" s="364" t="n"/>
      <c r="AQW70" s="364" t="n"/>
      <c r="AQX70" s="364" t="n"/>
      <c r="AQY70" s="364" t="n"/>
      <c r="AQZ70" s="364" t="n"/>
      <c r="ARA70" s="364" t="n"/>
      <c r="ARB70" s="364" t="n"/>
      <c r="ARC70" s="364" t="n"/>
      <c r="ARD70" s="364" t="n"/>
      <c r="ARE70" s="364" t="n"/>
      <c r="ARF70" s="364" t="n"/>
      <c r="ARG70" s="364" t="n"/>
      <c r="ARH70" s="364" t="n"/>
      <c r="ARI70" s="364" t="n"/>
      <c r="ARJ70" s="364" t="n"/>
      <c r="ARK70" s="364" t="n"/>
      <c r="ARL70" s="364" t="n"/>
      <c r="ARM70" s="364" t="n"/>
      <c r="ARN70" s="364" t="n"/>
      <c r="ARO70" s="364" t="n"/>
    </row>
    <row r="71" outlineLevel="1">
      <c r="A71" s="220" t="inlineStr">
        <is>
          <t>36.15</t>
        </is>
      </c>
      <c r="B71" s="233" t="inlineStr">
        <is>
          <t>Contribuição Sindical</t>
        </is>
      </c>
      <c r="C71" s="86" t="inlineStr">
        <is>
          <t>Analítica</t>
        </is>
      </c>
      <c r="D71" s="86" t="inlineStr">
        <is>
          <t>Saída</t>
        </is>
      </c>
      <c r="E71" s="86">
        <f>VLOOKUP($A71,PL.C!$B:$F,5,0)</f>
        <v/>
      </c>
      <c r="F71" s="86" t="inlineStr">
        <is>
          <t>sim</t>
        </is>
      </c>
      <c r="G71" s="86" t="inlineStr">
        <is>
          <t>Budget</t>
        </is>
      </c>
      <c r="I71" s="511" t="n">
        <v>0</v>
      </c>
      <c r="J71" s="511" t="n">
        <v>0</v>
      </c>
      <c r="K71" s="511" t="n">
        <v>0</v>
      </c>
      <c r="L71" s="511" t="n">
        <v>0</v>
      </c>
      <c r="M71" s="511" t="n">
        <v>0</v>
      </c>
      <c r="N71" s="511" t="n">
        <v>0</v>
      </c>
      <c r="O71" s="511" t="n">
        <v>0</v>
      </c>
      <c r="P71" s="511" t="n">
        <v>0</v>
      </c>
      <c r="Q71" s="511" t="n">
        <v>0</v>
      </c>
      <c r="R71" s="511" t="n">
        <v>0</v>
      </c>
      <c r="S71" s="511" t="n">
        <v>0</v>
      </c>
      <c r="T71" s="512" t="n">
        <v>0</v>
      </c>
      <c r="V71" s="511" t="n">
        <v>0</v>
      </c>
      <c r="W71" s="511" t="n">
        <v>0</v>
      </c>
      <c r="X71" s="511" t="n">
        <v>0</v>
      </c>
      <c r="Y71" s="511" t="n">
        <v>0</v>
      </c>
      <c r="Z71" s="511" t="n">
        <v>0</v>
      </c>
      <c r="AA71" s="511" t="n">
        <v>0</v>
      </c>
      <c r="AB71" s="511" t="n">
        <v>0</v>
      </c>
      <c r="AC71" s="511" t="n">
        <v>0</v>
      </c>
      <c r="AD71" s="511" t="n">
        <v>0</v>
      </c>
      <c r="AE71" s="511" t="n">
        <v>0</v>
      </c>
      <c r="AF71" s="511" t="n">
        <v>0</v>
      </c>
      <c r="AG71" s="512" t="n">
        <v>0</v>
      </c>
      <c r="AI71" s="511" t="n">
        <v>0</v>
      </c>
      <c r="AJ71" s="511" t="n">
        <v>0</v>
      </c>
      <c r="AK71" s="511" t="n">
        <v>0</v>
      </c>
      <c r="AL71" s="511" t="n">
        <v>0</v>
      </c>
      <c r="AM71" s="511" t="n">
        <v>0</v>
      </c>
      <c r="AN71" s="511" t="n">
        <v>0</v>
      </c>
      <c r="AO71" s="511" t="n">
        <v>0</v>
      </c>
      <c r="AP71" s="511" t="n">
        <v>0</v>
      </c>
      <c r="AQ71" s="511" t="n">
        <v>0</v>
      </c>
      <c r="AR71" s="511" t="n">
        <v>0</v>
      </c>
      <c r="AS71" s="511" t="n">
        <v>0</v>
      </c>
      <c r="AT71" s="511" t="n">
        <v>0</v>
      </c>
      <c r="AV71" s="513" t="n">
        <v>0</v>
      </c>
      <c r="AW71" s="513" t="n">
        <v>0</v>
      </c>
      <c r="AX71" s="513" t="n">
        <v>0</v>
      </c>
      <c r="AY71" s="513" t="n">
        <v>0</v>
      </c>
      <c r="AZ71" s="513" t="n">
        <v>0</v>
      </c>
      <c r="BA71" s="513" t="n">
        <v>0</v>
      </c>
      <c r="BB71" s="513" t="n">
        <v>0</v>
      </c>
      <c r="BC71" s="513" t="n">
        <v>0</v>
      </c>
      <c r="BD71" s="513" t="n">
        <v>0</v>
      </c>
      <c r="BE71" s="513" t="n">
        <v>0</v>
      </c>
      <c r="BF71" s="513" t="n">
        <v>0</v>
      </c>
      <c r="BG71" s="513" t="n">
        <v>0</v>
      </c>
      <c r="BI71" s="298" t="n">
        <v>1.05</v>
      </c>
      <c r="BJ71" s="514" t="n">
        <v>0</v>
      </c>
      <c r="BK71" s="514" t="n">
        <v>0</v>
      </c>
      <c r="BL71" s="514" t="n">
        <v>0</v>
      </c>
      <c r="BM71" s="514" t="n">
        <v>0</v>
      </c>
      <c r="BN71" s="514" t="n">
        <v>0</v>
      </c>
      <c r="BO71" s="514" t="n">
        <v>0</v>
      </c>
      <c r="BP71" s="514" t="n">
        <v>0</v>
      </c>
      <c r="BQ71" s="514" t="n">
        <v>0</v>
      </c>
      <c r="BR71" s="514" t="n">
        <v>0</v>
      </c>
      <c r="BS71" s="514" t="n">
        <v>0</v>
      </c>
      <c r="BT71" s="514" t="n">
        <v>0</v>
      </c>
      <c r="BU71" s="514" t="n">
        <v>0</v>
      </c>
      <c r="BW71" s="515">
        <f>_xlfn.SINGLE(_xlfn.XLOOKUP($A71,$A$203:$A$399,BJ$203:BJ$399,"Não Existe"))*$BI71</f>
        <v/>
      </c>
      <c r="BX71" s="515">
        <f>_xlfn.SINGLE(_xlfn.XLOOKUP($A71,$A$203:$A$399,BK$203:BK$399,"Não Existe"))*$BI71</f>
        <v/>
      </c>
      <c r="BY71" s="515">
        <f>_xlfn.SINGLE(_xlfn.XLOOKUP($A71,$A$203:$A$399,BL$203:BL$399,"Não Existe"))*$BI71</f>
        <v/>
      </c>
      <c r="BZ71" s="515">
        <f>_xlfn.SINGLE(_xlfn.XLOOKUP($A71,$A$203:$A$399,BM$203:BM$399,"Não Existe"))*$BI71</f>
        <v/>
      </c>
      <c r="CA71" s="515">
        <f>_xlfn.SINGLE(_xlfn.XLOOKUP($A71,$A$203:$A$399,BN$203:BN$399,"Não Existe"))*$BI71</f>
        <v/>
      </c>
      <c r="CB71" s="515">
        <f>_xlfn.SINGLE(_xlfn.XLOOKUP($A71,$A$203:$A$399,BO$203:BO$399,"Não Existe"))*$BI71</f>
        <v/>
      </c>
      <c r="CC71" s="515">
        <f>_xlfn.SINGLE(_xlfn.XLOOKUP($A71,$A$203:$A$399,BP$203:BP$399,"Não Existe"))*$BI71</f>
        <v/>
      </c>
      <c r="CD71" s="515">
        <f>_xlfn.SINGLE(_xlfn.XLOOKUP($A71,$A$203:$A$399,BQ$203:BQ$399,"Não Existe"))*$BI71</f>
        <v/>
      </c>
      <c r="CE71" s="515">
        <f>_xlfn.SINGLE(_xlfn.XLOOKUP($A71,$A$203:$A$399,BR$203:BR$399,"Não Existe"))*$BI71</f>
        <v/>
      </c>
      <c r="CF71" s="515">
        <f>_xlfn.SINGLE(_xlfn.XLOOKUP($A71,$A$203:$A$399,BS$203:BS$399,"Não Existe"))*$BI71</f>
        <v/>
      </c>
      <c r="CG71" s="515">
        <f>_xlfn.SINGLE(_xlfn.XLOOKUP($A71,$A$203:$A$399,BT$203:BT$399,"Não Existe"))*$BI71</f>
        <v/>
      </c>
      <c r="CH71" s="515">
        <f>_xlfn.SINGLE(_xlfn.XLOOKUP($A71,$A$203:$A$399,BU$203:BU$399,"Não Existe"))*$BI71</f>
        <v/>
      </c>
    </row>
    <row r="72" outlineLevel="1" customFormat="1" s="213">
      <c r="A72" s="257" t="inlineStr">
        <is>
          <t>36.16</t>
        </is>
      </c>
      <c r="B72" s="212" t="inlineStr">
        <is>
          <t>Estadia</t>
        </is>
      </c>
      <c r="C72" s="213" t="inlineStr">
        <is>
          <t>Analítica</t>
        </is>
      </c>
      <c r="D72" s="213" t="inlineStr">
        <is>
          <t>Saída</t>
        </is>
      </c>
      <c r="E72" s="213">
        <f>VLOOKUP($A72,PL.C!$B:$F,5,0)</f>
        <v/>
      </c>
      <c r="F72" s="213" t="inlineStr">
        <is>
          <t>sim</t>
        </is>
      </c>
      <c r="G72" s="213" t="inlineStr">
        <is>
          <t>Budget</t>
        </is>
      </c>
      <c r="I72" s="506" t="n">
        <v>0</v>
      </c>
      <c r="J72" s="506" t="n">
        <v>0</v>
      </c>
      <c r="K72" s="506" t="n">
        <v>0</v>
      </c>
      <c r="L72" s="506" t="n">
        <v>0</v>
      </c>
      <c r="M72" s="506" t="n">
        <v>0</v>
      </c>
      <c r="N72" s="506" t="n">
        <v>0</v>
      </c>
      <c r="O72" s="506" t="n">
        <v>0</v>
      </c>
      <c r="P72" s="506" t="n">
        <v>0</v>
      </c>
      <c r="Q72" s="506" t="n">
        <v>0</v>
      </c>
      <c r="R72" s="506" t="n">
        <v>0</v>
      </c>
      <c r="S72" s="506" t="n">
        <v>0</v>
      </c>
      <c r="T72" s="507" t="n">
        <v>0</v>
      </c>
      <c r="U72" s="86" t="n"/>
      <c r="V72" s="506" t="n">
        <v>0</v>
      </c>
      <c r="W72" s="506" t="n">
        <v>0</v>
      </c>
      <c r="X72" s="506" t="n">
        <v>0</v>
      </c>
      <c r="Y72" s="506" t="n">
        <v>0</v>
      </c>
      <c r="Z72" s="506" t="n">
        <v>0</v>
      </c>
      <c r="AA72" s="506" t="n">
        <v>0</v>
      </c>
      <c r="AB72" s="506" t="n">
        <v>0</v>
      </c>
      <c r="AC72" s="506" t="n">
        <v>0</v>
      </c>
      <c r="AD72" s="506" t="n">
        <v>0</v>
      </c>
      <c r="AE72" s="506" t="n">
        <v>0</v>
      </c>
      <c r="AF72" s="506" t="n">
        <v>0</v>
      </c>
      <c r="AG72" s="507" t="n">
        <v>0</v>
      </c>
      <c r="AH72" s="364" t="n"/>
      <c r="AI72" s="506" t="n">
        <v>0</v>
      </c>
      <c r="AJ72" s="506" t="n">
        <v>0</v>
      </c>
      <c r="AK72" s="506" t="n">
        <v>0</v>
      </c>
      <c r="AL72" s="506" t="n">
        <v>0</v>
      </c>
      <c r="AM72" s="506" t="n">
        <v>0</v>
      </c>
      <c r="AN72" s="506" t="n">
        <v>0</v>
      </c>
      <c r="AO72" s="506" t="n">
        <v>0</v>
      </c>
      <c r="AP72" s="506" t="n">
        <v>-410</v>
      </c>
      <c r="AQ72" s="506" t="n">
        <v>0</v>
      </c>
      <c r="AR72" s="506" t="n">
        <v>-502</v>
      </c>
      <c r="AS72" s="506" t="n">
        <v>-331</v>
      </c>
      <c r="AT72" s="506" t="n">
        <v>-165</v>
      </c>
      <c r="AU72" s="364" t="n"/>
      <c r="AV72" s="508" t="n">
        <v>0</v>
      </c>
      <c r="AW72" s="508" t="n">
        <v>0</v>
      </c>
      <c r="AX72" s="508" t="n">
        <v>0</v>
      </c>
      <c r="AY72" s="508" t="n">
        <v>0</v>
      </c>
      <c r="AZ72" s="508" t="n">
        <v>0</v>
      </c>
      <c r="BA72" s="508" t="n">
        <v>0</v>
      </c>
      <c r="BB72" s="508" t="n">
        <v>0</v>
      </c>
      <c r="BC72" s="508" t="n">
        <v>-431.32</v>
      </c>
      <c r="BD72" s="508" t="n">
        <v>0</v>
      </c>
      <c r="BE72" s="508" t="n">
        <v>-528.104</v>
      </c>
      <c r="BF72" s="508" t="n">
        <v>-348.212</v>
      </c>
      <c r="BG72" s="508" t="n">
        <v>-173.58</v>
      </c>
      <c r="BH72" s="364" t="n"/>
      <c r="BI72" s="298" t="n">
        <v>1.05</v>
      </c>
      <c r="BJ72" s="509" t="n">
        <v>-832.6500000000001</v>
      </c>
      <c r="BK72" s="509" t="n">
        <v>-193.2</v>
      </c>
      <c r="BL72" s="509" t="n">
        <v>-173.25</v>
      </c>
      <c r="BM72" s="509" t="n">
        <v>-718.2</v>
      </c>
      <c r="BN72" s="509" t="n">
        <v>0</v>
      </c>
      <c r="BO72" s="509" t="n">
        <v>0</v>
      </c>
      <c r="BP72" s="509" t="n">
        <v>-210</v>
      </c>
      <c r="BQ72" s="509" t="n">
        <v>-351.75</v>
      </c>
      <c r="BR72" s="509" t="n">
        <v>-380.1</v>
      </c>
      <c r="BS72" s="509" t="n">
        <v>-336</v>
      </c>
      <c r="BT72" s="509" t="n">
        <v>-388.5</v>
      </c>
      <c r="BU72" s="509" t="n">
        <v>-597.45</v>
      </c>
      <c r="BV72" s="364" t="n"/>
      <c r="BW72" s="510">
        <f>_xlfn.SINGLE(_xlfn.XLOOKUP($A72,$A$203:$A$399,BJ$203:BJ$399,"Não Existe"))*$BI72</f>
        <v/>
      </c>
      <c r="BX72" s="510">
        <f>_xlfn.SINGLE(_xlfn.XLOOKUP($A72,$A$203:$A$399,BK$203:BK$399,"Não Existe"))*$BI72</f>
        <v/>
      </c>
      <c r="BY72" s="510">
        <f>_xlfn.SINGLE(_xlfn.XLOOKUP($A72,$A$203:$A$399,BL$203:BL$399,"Não Existe"))*$BI72</f>
        <v/>
      </c>
      <c r="BZ72" s="510">
        <f>_xlfn.SINGLE(_xlfn.XLOOKUP($A72,$A$203:$A$399,BM$203:BM$399,"Não Existe"))*$BI72</f>
        <v/>
      </c>
      <c r="CA72" s="510">
        <f>_xlfn.SINGLE(_xlfn.XLOOKUP($A72,$A$203:$A$399,BN$203:BN$399,"Não Existe"))*$BI72</f>
        <v/>
      </c>
      <c r="CB72" s="510">
        <f>_xlfn.SINGLE(_xlfn.XLOOKUP($A72,$A$203:$A$399,BO$203:BO$399,"Não Existe"))*$BI72</f>
        <v/>
      </c>
      <c r="CC72" s="510">
        <f>_xlfn.SINGLE(_xlfn.XLOOKUP($A72,$A$203:$A$399,BP$203:BP$399,"Não Existe"))*$BI72</f>
        <v/>
      </c>
      <c r="CD72" s="510">
        <f>_xlfn.SINGLE(_xlfn.XLOOKUP($A72,$A$203:$A$399,BQ$203:BQ$399,"Não Existe"))*$BI72</f>
        <v/>
      </c>
      <c r="CE72" s="510">
        <f>_xlfn.SINGLE(_xlfn.XLOOKUP($A72,$A$203:$A$399,BR$203:BR$399,"Não Existe"))*$BI72</f>
        <v/>
      </c>
      <c r="CF72" s="510">
        <f>_xlfn.SINGLE(_xlfn.XLOOKUP($A72,$A$203:$A$399,BS$203:BS$399,"Não Existe"))*$BI72</f>
        <v/>
      </c>
      <c r="CG72" s="510">
        <f>_xlfn.SINGLE(_xlfn.XLOOKUP($A72,$A$203:$A$399,BT$203:BT$399,"Não Existe"))*$BI72</f>
        <v/>
      </c>
      <c r="CH72" s="510">
        <f>_xlfn.SINGLE(_xlfn.XLOOKUP($A72,$A$203:$A$399,BU$203:BU$399,"Não Existe"))*$BI72</f>
        <v/>
      </c>
      <c r="CI72" s="364" t="n"/>
      <c r="CJ72" s="364" t="n"/>
      <c r="CK72" s="364" t="n"/>
      <c r="CL72" s="364" t="n"/>
      <c r="CM72" s="364" t="n"/>
      <c r="CN72" s="364" t="n"/>
      <c r="CO72" s="364" t="n"/>
      <c r="CP72" s="364" t="n"/>
      <c r="CQ72" s="364" t="n"/>
      <c r="CR72" s="364" t="n"/>
      <c r="CS72" s="364" t="n"/>
      <c r="CT72" s="364" t="n"/>
      <c r="CU72" s="364" t="n"/>
      <c r="CV72" s="364" t="n"/>
      <c r="CW72" s="364" t="n"/>
      <c r="CX72" s="364" t="n"/>
      <c r="CY72" s="364" t="n"/>
      <c r="CZ72" s="364" t="n"/>
      <c r="DA72" s="364" t="n"/>
      <c r="DB72" s="364" t="n"/>
      <c r="DC72" s="364" t="n"/>
      <c r="DD72" s="364" t="n"/>
      <c r="DE72" s="364" t="n"/>
      <c r="DF72" s="364" t="n"/>
      <c r="DG72" s="364" t="n"/>
      <c r="DH72" s="364" t="n"/>
      <c r="DI72" s="364" t="n"/>
      <c r="DJ72" s="364" t="n"/>
      <c r="DK72" s="364" t="n"/>
      <c r="DL72" s="364" t="n"/>
      <c r="DM72" s="364" t="n"/>
      <c r="DN72" s="364" t="n"/>
      <c r="DO72" s="364" t="n"/>
      <c r="DP72" s="364" t="n"/>
      <c r="DQ72" s="364" t="n"/>
      <c r="DR72" s="364" t="n"/>
      <c r="DS72" s="364" t="n"/>
      <c r="DT72" s="364" t="n"/>
      <c r="DU72" s="364" t="n"/>
      <c r="DV72" s="364" t="n"/>
      <c r="DW72" s="364" t="n"/>
      <c r="DX72" s="364" t="n"/>
      <c r="DY72" s="364" t="n"/>
      <c r="DZ72" s="364" t="n"/>
      <c r="EA72" s="364" t="n"/>
      <c r="EB72" s="364" t="n"/>
      <c r="EC72" s="364" t="n"/>
      <c r="ED72" s="364" t="n"/>
      <c r="EE72" s="364" t="n"/>
      <c r="EF72" s="364" t="n"/>
      <c r="EG72" s="364" t="n"/>
      <c r="EH72" s="364" t="n"/>
      <c r="EI72" s="364" t="n"/>
      <c r="EJ72" s="364" t="n"/>
      <c r="EK72" s="364" t="n"/>
      <c r="EL72" s="364" t="n"/>
      <c r="EM72" s="364" t="n"/>
      <c r="EN72" s="364" t="n"/>
      <c r="EO72" s="364" t="n"/>
      <c r="EP72" s="364" t="n"/>
      <c r="EQ72" s="364" t="n"/>
      <c r="ER72" s="364" t="n"/>
      <c r="ES72" s="364" t="n"/>
      <c r="ET72" s="364" t="n"/>
      <c r="EU72" s="364" t="n"/>
      <c r="EV72" s="364" t="n"/>
      <c r="EW72" s="364" t="n"/>
      <c r="EX72" s="364" t="n"/>
      <c r="EY72" s="364" t="n"/>
      <c r="EZ72" s="364" t="n"/>
      <c r="FA72" s="364" t="n"/>
      <c r="FB72" s="364" t="n"/>
      <c r="FC72" s="364" t="n"/>
      <c r="FD72" s="364" t="n"/>
      <c r="FE72" s="364" t="n"/>
      <c r="FF72" s="364" t="n"/>
      <c r="FG72" s="364" t="n"/>
      <c r="FH72" s="364" t="n"/>
      <c r="FI72" s="364" t="n"/>
      <c r="FJ72" s="364" t="n"/>
      <c r="FK72" s="364" t="n"/>
      <c r="FL72" s="364" t="n"/>
      <c r="FM72" s="364" t="n"/>
      <c r="FN72" s="364" t="n"/>
      <c r="FO72" s="364" t="n"/>
      <c r="FP72" s="364" t="n"/>
      <c r="FQ72" s="364" t="n"/>
      <c r="FR72" s="364" t="n"/>
      <c r="FS72" s="364" t="n"/>
      <c r="FT72" s="364" t="n"/>
      <c r="FU72" s="364" t="n"/>
      <c r="FV72" s="364" t="n"/>
      <c r="FW72" s="364" t="n"/>
      <c r="FX72" s="364" t="n"/>
      <c r="FY72" s="364" t="n"/>
      <c r="FZ72" s="364" t="n"/>
      <c r="GA72" s="364" t="n"/>
      <c r="GB72" s="364" t="n"/>
      <c r="GC72" s="364" t="n"/>
      <c r="GD72" s="364" t="n"/>
      <c r="GE72" s="364" t="n"/>
      <c r="GF72" s="364" t="n"/>
      <c r="GG72" s="364" t="n"/>
      <c r="GH72" s="364" t="n"/>
      <c r="GI72" s="364" t="n"/>
      <c r="GJ72" s="364" t="n"/>
      <c r="GK72" s="364" t="n"/>
      <c r="GL72" s="364" t="n"/>
      <c r="GM72" s="364" t="n"/>
      <c r="GN72" s="364" t="n"/>
      <c r="GO72" s="364" t="n"/>
      <c r="GP72" s="364" t="n"/>
      <c r="GQ72" s="364" t="n"/>
      <c r="GR72" s="364" t="n"/>
      <c r="GS72" s="364" t="n"/>
      <c r="GT72" s="364" t="n"/>
      <c r="GU72" s="364" t="n"/>
      <c r="GV72" s="364" t="n"/>
      <c r="GW72" s="364" t="n"/>
      <c r="GX72" s="364" t="n"/>
      <c r="GY72" s="364" t="n"/>
      <c r="GZ72" s="364" t="n"/>
      <c r="HA72" s="364" t="n"/>
      <c r="HB72" s="364" t="n"/>
      <c r="HC72" s="364" t="n"/>
      <c r="HD72" s="364" t="n"/>
      <c r="HE72" s="364" t="n"/>
      <c r="HF72" s="364" t="n"/>
      <c r="HG72" s="364" t="n"/>
      <c r="HH72" s="364" t="n"/>
      <c r="HI72" s="364" t="n"/>
      <c r="HJ72" s="364" t="n"/>
      <c r="HK72" s="364" t="n"/>
      <c r="HL72" s="364" t="n"/>
      <c r="HM72" s="364" t="n"/>
      <c r="HN72" s="364" t="n"/>
      <c r="HO72" s="364" t="n"/>
      <c r="HP72" s="364" t="n"/>
      <c r="HQ72" s="364" t="n"/>
      <c r="HR72" s="364" t="n"/>
      <c r="HS72" s="364" t="n"/>
      <c r="HT72" s="364" t="n"/>
      <c r="HU72" s="364" t="n"/>
      <c r="HV72" s="364" t="n"/>
      <c r="HW72" s="364" t="n"/>
      <c r="HX72" s="364" t="n"/>
      <c r="HY72" s="364" t="n"/>
      <c r="HZ72" s="364" t="n"/>
      <c r="IA72" s="364" t="n"/>
      <c r="IB72" s="364" t="n"/>
      <c r="IC72" s="364" t="n"/>
      <c r="ID72" s="364" t="n"/>
      <c r="IE72" s="364" t="n"/>
      <c r="IF72" s="364" t="n"/>
      <c r="IG72" s="364" t="n"/>
      <c r="IH72" s="364" t="n"/>
      <c r="II72" s="364" t="n"/>
      <c r="IJ72" s="364" t="n"/>
      <c r="IK72" s="364" t="n"/>
      <c r="IL72" s="364" t="n"/>
      <c r="IM72" s="364" t="n"/>
      <c r="IN72" s="364" t="n"/>
      <c r="IO72" s="364" t="n"/>
      <c r="IP72" s="364" t="n"/>
      <c r="IQ72" s="364" t="n"/>
      <c r="IR72" s="364" t="n"/>
      <c r="IS72" s="364" t="n"/>
      <c r="IT72" s="364" t="n"/>
      <c r="IU72" s="364" t="n"/>
      <c r="IV72" s="364" t="n"/>
      <c r="IW72" s="364" t="n"/>
      <c r="IX72" s="364" t="n"/>
      <c r="IY72" s="364" t="n"/>
      <c r="IZ72" s="364" t="n"/>
      <c r="JA72" s="364" t="n"/>
      <c r="JB72" s="364" t="n"/>
      <c r="JC72" s="364" t="n"/>
      <c r="JD72" s="364" t="n"/>
      <c r="JE72" s="364" t="n"/>
      <c r="JF72" s="364" t="n"/>
      <c r="JG72" s="364" t="n"/>
      <c r="JH72" s="364" t="n"/>
      <c r="JI72" s="364" t="n"/>
      <c r="JJ72" s="364" t="n"/>
      <c r="JK72" s="364" t="n"/>
      <c r="JL72" s="364" t="n"/>
      <c r="JM72" s="364" t="n"/>
      <c r="JN72" s="364" t="n"/>
      <c r="JO72" s="364" t="n"/>
      <c r="JP72" s="364" t="n"/>
      <c r="JQ72" s="364" t="n"/>
      <c r="JR72" s="364" t="n"/>
      <c r="JS72" s="364" t="n"/>
      <c r="JT72" s="364" t="n"/>
      <c r="JU72" s="364" t="n"/>
      <c r="JV72" s="364" t="n"/>
      <c r="JW72" s="364" t="n"/>
      <c r="JX72" s="364" t="n"/>
      <c r="JY72" s="364" t="n"/>
      <c r="JZ72" s="364" t="n"/>
      <c r="KA72" s="364" t="n"/>
      <c r="KB72" s="364" t="n"/>
      <c r="KC72" s="364" t="n"/>
      <c r="KD72" s="364" t="n"/>
      <c r="KE72" s="364" t="n"/>
      <c r="KF72" s="364" t="n"/>
      <c r="KG72" s="364" t="n"/>
      <c r="KH72" s="364" t="n"/>
      <c r="KI72" s="364" t="n"/>
      <c r="KJ72" s="364" t="n"/>
      <c r="KK72" s="364" t="n"/>
      <c r="KL72" s="364" t="n"/>
      <c r="KM72" s="364" t="n"/>
      <c r="KN72" s="364" t="n"/>
      <c r="KO72" s="364" t="n"/>
      <c r="KP72" s="364" t="n"/>
      <c r="KQ72" s="364" t="n"/>
      <c r="KR72" s="364" t="n"/>
      <c r="KS72" s="364" t="n"/>
      <c r="KT72" s="364" t="n"/>
      <c r="KU72" s="364" t="n"/>
      <c r="KV72" s="364" t="n"/>
      <c r="KW72" s="364" t="n"/>
      <c r="KX72" s="364" t="n"/>
      <c r="KY72" s="364" t="n"/>
      <c r="KZ72" s="364" t="n"/>
      <c r="LA72" s="364" t="n"/>
      <c r="LB72" s="364" t="n"/>
      <c r="LC72" s="364" t="n"/>
      <c r="LD72" s="364" t="n"/>
      <c r="LE72" s="364" t="n"/>
      <c r="LF72" s="364" t="n"/>
      <c r="LG72" s="364" t="n"/>
      <c r="LH72" s="364" t="n"/>
      <c r="LI72" s="364" t="n"/>
      <c r="LJ72" s="364" t="n"/>
      <c r="LK72" s="364" t="n"/>
      <c r="LL72" s="364" t="n"/>
      <c r="LM72" s="364" t="n"/>
      <c r="LN72" s="364" t="n"/>
      <c r="LO72" s="364" t="n"/>
      <c r="LP72" s="364" t="n"/>
      <c r="LQ72" s="364" t="n"/>
      <c r="LR72" s="364" t="n"/>
      <c r="LS72" s="364" t="n"/>
      <c r="LT72" s="364" t="n"/>
      <c r="LU72" s="364" t="n"/>
      <c r="LV72" s="364" t="n"/>
      <c r="LW72" s="364" t="n"/>
      <c r="LX72" s="364" t="n"/>
      <c r="LY72" s="364" t="n"/>
      <c r="LZ72" s="364" t="n"/>
      <c r="MA72" s="364" t="n"/>
      <c r="MB72" s="364" t="n"/>
      <c r="MC72" s="364" t="n"/>
      <c r="MD72" s="364" t="n"/>
      <c r="ME72" s="364" t="n"/>
      <c r="MF72" s="364" t="n"/>
      <c r="MG72" s="364" t="n"/>
      <c r="MH72" s="364" t="n"/>
      <c r="MI72" s="364" t="n"/>
      <c r="MJ72" s="364" t="n"/>
      <c r="MK72" s="364" t="n"/>
      <c r="ML72" s="364" t="n"/>
      <c r="MM72" s="364" t="n"/>
      <c r="MN72" s="364" t="n"/>
      <c r="MO72" s="364" t="n"/>
      <c r="MP72" s="364" t="n"/>
      <c r="MQ72" s="364" t="n"/>
      <c r="MR72" s="364" t="n"/>
      <c r="MS72" s="364" t="n"/>
      <c r="MT72" s="364" t="n"/>
      <c r="MU72" s="364" t="n"/>
      <c r="MV72" s="364" t="n"/>
      <c r="MW72" s="364" t="n"/>
      <c r="MX72" s="364" t="n"/>
      <c r="MY72" s="364" t="n"/>
      <c r="MZ72" s="364" t="n"/>
      <c r="NA72" s="364" t="n"/>
      <c r="NB72" s="364" t="n"/>
      <c r="NC72" s="364" t="n"/>
      <c r="ND72" s="364" t="n"/>
      <c r="NE72" s="364" t="n"/>
      <c r="NF72" s="364" t="n"/>
      <c r="NG72" s="364" t="n"/>
      <c r="NH72" s="364" t="n"/>
      <c r="NI72" s="364" t="n"/>
      <c r="NJ72" s="364" t="n"/>
      <c r="NK72" s="364" t="n"/>
      <c r="NL72" s="364" t="n"/>
      <c r="NM72" s="364" t="n"/>
      <c r="NN72" s="364" t="n"/>
      <c r="NO72" s="364" t="n"/>
      <c r="NP72" s="364" t="n"/>
      <c r="NQ72" s="364" t="n"/>
      <c r="NR72" s="364" t="n"/>
      <c r="NS72" s="364" t="n"/>
      <c r="NT72" s="364" t="n"/>
      <c r="NU72" s="364" t="n"/>
      <c r="NV72" s="364" t="n"/>
      <c r="NW72" s="364" t="n"/>
      <c r="NX72" s="364" t="n"/>
      <c r="NY72" s="364" t="n"/>
      <c r="NZ72" s="364" t="n"/>
      <c r="OA72" s="364" t="n"/>
      <c r="OB72" s="364" t="n"/>
      <c r="OC72" s="364" t="n"/>
      <c r="OD72" s="364" t="n"/>
      <c r="OE72" s="364" t="n"/>
      <c r="OF72" s="364" t="n"/>
      <c r="OG72" s="364" t="n"/>
      <c r="OH72" s="364" t="n"/>
      <c r="OI72" s="364" t="n"/>
      <c r="OJ72" s="364" t="n"/>
      <c r="OK72" s="364" t="n"/>
      <c r="OL72" s="364" t="n"/>
      <c r="OM72" s="364" t="n"/>
      <c r="ON72" s="364" t="n"/>
      <c r="OO72" s="364" t="n"/>
      <c r="OP72" s="364" t="n"/>
      <c r="OQ72" s="364" t="n"/>
      <c r="OR72" s="364" t="n"/>
      <c r="OS72" s="364" t="n"/>
      <c r="OT72" s="364" t="n"/>
      <c r="OU72" s="364" t="n"/>
      <c r="OV72" s="364" t="n"/>
      <c r="OW72" s="364" t="n"/>
      <c r="OX72" s="364" t="n"/>
      <c r="OY72" s="364" t="n"/>
      <c r="OZ72" s="364" t="n"/>
      <c r="PA72" s="364" t="n"/>
      <c r="PB72" s="364" t="n"/>
      <c r="PC72" s="364" t="n"/>
      <c r="PD72" s="364" t="n"/>
      <c r="PE72" s="364" t="n"/>
      <c r="PF72" s="364" t="n"/>
      <c r="PG72" s="364" t="n"/>
      <c r="PH72" s="364" t="n"/>
      <c r="PI72" s="364" t="n"/>
      <c r="PJ72" s="364" t="n"/>
      <c r="PK72" s="364" t="n"/>
      <c r="PL72" s="364" t="n"/>
      <c r="PM72" s="364" t="n"/>
      <c r="PN72" s="364" t="n"/>
      <c r="PO72" s="364" t="n"/>
      <c r="PP72" s="364" t="n"/>
      <c r="PQ72" s="364" t="n"/>
      <c r="PR72" s="364" t="n"/>
      <c r="PS72" s="364" t="n"/>
      <c r="PT72" s="364" t="n"/>
      <c r="PU72" s="364" t="n"/>
      <c r="PV72" s="364" t="n"/>
      <c r="PW72" s="364" t="n"/>
      <c r="PX72" s="364" t="n"/>
      <c r="PY72" s="364" t="n"/>
      <c r="PZ72" s="364" t="n"/>
      <c r="QA72" s="364" t="n"/>
      <c r="QB72" s="364" t="n"/>
      <c r="QC72" s="364" t="n"/>
      <c r="QD72" s="364" t="n"/>
      <c r="QE72" s="364" t="n"/>
      <c r="QF72" s="364" t="n"/>
      <c r="QG72" s="364" t="n"/>
      <c r="QH72" s="364" t="n"/>
      <c r="QI72" s="364" t="n"/>
      <c r="QJ72" s="364" t="n"/>
      <c r="QK72" s="364" t="n"/>
      <c r="QL72" s="364" t="n"/>
      <c r="QM72" s="364" t="n"/>
      <c r="QN72" s="364" t="n"/>
      <c r="QO72" s="364" t="n"/>
      <c r="QP72" s="364" t="n"/>
      <c r="QQ72" s="364" t="n"/>
      <c r="QR72" s="364" t="n"/>
      <c r="QS72" s="364" t="n"/>
      <c r="QT72" s="364" t="n"/>
      <c r="QU72" s="364" t="n"/>
      <c r="QV72" s="364" t="n"/>
      <c r="QW72" s="364" t="n"/>
      <c r="QX72" s="364" t="n"/>
      <c r="QY72" s="364" t="n"/>
      <c r="QZ72" s="364" t="n"/>
      <c r="RA72" s="364" t="n"/>
      <c r="RB72" s="364" t="n"/>
      <c r="RC72" s="364" t="n"/>
      <c r="RD72" s="364" t="n"/>
      <c r="RE72" s="364" t="n"/>
      <c r="RF72" s="364" t="n"/>
      <c r="RG72" s="364" t="n"/>
      <c r="RH72" s="364" t="n"/>
      <c r="RI72" s="364" t="n"/>
      <c r="RJ72" s="364" t="n"/>
      <c r="RK72" s="364" t="n"/>
      <c r="RL72" s="364" t="n"/>
      <c r="RM72" s="364" t="n"/>
      <c r="RN72" s="364" t="n"/>
      <c r="RO72" s="364" t="n"/>
      <c r="RP72" s="364" t="n"/>
      <c r="RQ72" s="364" t="n"/>
      <c r="RR72" s="364" t="n"/>
      <c r="RS72" s="364" t="n"/>
      <c r="RT72" s="364" t="n"/>
      <c r="RU72" s="364" t="n"/>
      <c r="RV72" s="364" t="n"/>
      <c r="RW72" s="364" t="n"/>
      <c r="RX72" s="364" t="n"/>
      <c r="RY72" s="364" t="n"/>
      <c r="RZ72" s="364" t="n"/>
      <c r="SA72" s="364" t="n"/>
      <c r="SB72" s="364" t="n"/>
      <c r="SC72" s="364" t="n"/>
      <c r="SD72" s="364" t="n"/>
      <c r="SE72" s="364" t="n"/>
      <c r="SF72" s="364" t="n"/>
      <c r="SG72" s="364" t="n"/>
      <c r="SH72" s="364" t="n"/>
      <c r="SI72" s="364" t="n"/>
      <c r="SJ72" s="364" t="n"/>
      <c r="SK72" s="364" t="n"/>
      <c r="SL72" s="364" t="n"/>
      <c r="SM72" s="364" t="n"/>
      <c r="SN72" s="364" t="n"/>
      <c r="SO72" s="364" t="n"/>
      <c r="SP72" s="364" t="n"/>
      <c r="SQ72" s="364" t="n"/>
      <c r="SR72" s="364" t="n"/>
      <c r="SS72" s="364" t="n"/>
      <c r="ST72" s="364" t="n"/>
      <c r="SU72" s="364" t="n"/>
      <c r="SV72" s="364" t="n"/>
      <c r="SW72" s="364" t="n"/>
      <c r="SX72" s="364" t="n"/>
      <c r="SY72" s="364" t="n"/>
      <c r="SZ72" s="364" t="n"/>
      <c r="TA72" s="364" t="n"/>
      <c r="TB72" s="364" t="n"/>
      <c r="TC72" s="364" t="n"/>
      <c r="TD72" s="364" t="n"/>
      <c r="TE72" s="364" t="n"/>
      <c r="TF72" s="364" t="n"/>
      <c r="TG72" s="364" t="n"/>
      <c r="TH72" s="364" t="n"/>
      <c r="TI72" s="364" t="n"/>
      <c r="TJ72" s="364" t="n"/>
      <c r="TK72" s="364" t="n"/>
      <c r="TL72" s="364" t="n"/>
      <c r="TM72" s="364" t="n"/>
      <c r="TN72" s="364" t="n"/>
      <c r="TO72" s="364" t="n"/>
      <c r="TP72" s="364" t="n"/>
      <c r="TQ72" s="364" t="n"/>
      <c r="TR72" s="364" t="n"/>
      <c r="TS72" s="364" t="n"/>
      <c r="TT72" s="364" t="n"/>
      <c r="TU72" s="364" t="n"/>
      <c r="TV72" s="364" t="n"/>
      <c r="TW72" s="364" t="n"/>
      <c r="TX72" s="364" t="n"/>
      <c r="TY72" s="364" t="n"/>
      <c r="TZ72" s="364" t="n"/>
      <c r="UA72" s="364" t="n"/>
      <c r="UB72" s="364" t="n"/>
      <c r="UC72" s="364" t="n"/>
      <c r="UD72" s="364" t="n"/>
      <c r="UE72" s="364" t="n"/>
      <c r="UF72" s="364" t="n"/>
      <c r="UG72" s="364" t="n"/>
      <c r="UH72" s="364" t="n"/>
      <c r="UI72" s="364" t="n"/>
      <c r="UJ72" s="364" t="n"/>
      <c r="UK72" s="364" t="n"/>
      <c r="UL72" s="364" t="n"/>
      <c r="UM72" s="364" t="n"/>
      <c r="UN72" s="364" t="n"/>
      <c r="UO72" s="364" t="n"/>
      <c r="UP72" s="364" t="n"/>
      <c r="UQ72" s="364" t="n"/>
      <c r="UR72" s="364" t="n"/>
      <c r="US72" s="364" t="n"/>
      <c r="UT72" s="364" t="n"/>
      <c r="UU72" s="364" t="n"/>
      <c r="UV72" s="364" t="n"/>
      <c r="UW72" s="364" t="n"/>
      <c r="UX72" s="364" t="n"/>
      <c r="UY72" s="364" t="n"/>
      <c r="UZ72" s="364" t="n"/>
      <c r="VA72" s="364" t="n"/>
      <c r="VB72" s="364" t="n"/>
      <c r="VC72" s="364" t="n"/>
      <c r="VD72" s="364" t="n"/>
      <c r="VE72" s="364" t="n"/>
      <c r="VF72" s="364" t="n"/>
      <c r="VG72" s="364" t="n"/>
      <c r="VH72" s="364" t="n"/>
      <c r="VI72" s="364" t="n"/>
      <c r="VJ72" s="364" t="n"/>
      <c r="VK72" s="364" t="n"/>
      <c r="VL72" s="364" t="n"/>
      <c r="VM72" s="364" t="n"/>
      <c r="VN72" s="364" t="n"/>
      <c r="VO72" s="364" t="n"/>
      <c r="VP72" s="364" t="n"/>
      <c r="VQ72" s="364" t="n"/>
      <c r="VR72" s="364" t="n"/>
      <c r="VS72" s="364" t="n"/>
      <c r="VT72" s="364" t="n"/>
      <c r="VU72" s="364" t="n"/>
      <c r="VV72" s="364" t="n"/>
      <c r="VW72" s="364" t="n"/>
      <c r="VX72" s="364" t="n"/>
      <c r="VY72" s="364" t="n"/>
      <c r="VZ72" s="364" t="n"/>
      <c r="WA72" s="364" t="n"/>
      <c r="WB72" s="364" t="n"/>
      <c r="WC72" s="364" t="n"/>
      <c r="WD72" s="364" t="n"/>
      <c r="WE72" s="364" t="n"/>
      <c r="WF72" s="364" t="n"/>
      <c r="WG72" s="364" t="n"/>
      <c r="WH72" s="364" t="n"/>
      <c r="WI72" s="364" t="n"/>
      <c r="WJ72" s="364" t="n"/>
      <c r="WK72" s="364" t="n"/>
      <c r="WL72" s="364" t="n"/>
      <c r="WM72" s="364" t="n"/>
      <c r="WN72" s="364" t="n"/>
      <c r="WO72" s="364" t="n"/>
      <c r="WP72" s="364" t="n"/>
      <c r="WQ72" s="364" t="n"/>
      <c r="WR72" s="364" t="n"/>
      <c r="WS72" s="364" t="n"/>
      <c r="WT72" s="364" t="n"/>
      <c r="WU72" s="364" t="n"/>
      <c r="WV72" s="364" t="n"/>
      <c r="WW72" s="364" t="n"/>
      <c r="WX72" s="364" t="n"/>
      <c r="WY72" s="364" t="n"/>
      <c r="WZ72" s="364" t="n"/>
      <c r="XA72" s="364" t="n"/>
      <c r="XB72" s="364" t="n"/>
      <c r="XC72" s="364" t="n"/>
      <c r="XD72" s="364" t="n"/>
      <c r="XE72" s="364" t="n"/>
      <c r="XF72" s="364" t="n"/>
      <c r="XG72" s="364" t="n"/>
      <c r="XH72" s="364" t="n"/>
      <c r="XI72" s="364" t="n"/>
      <c r="XJ72" s="364" t="n"/>
      <c r="XK72" s="364" t="n"/>
      <c r="XL72" s="364" t="n"/>
      <c r="XM72" s="364" t="n"/>
      <c r="XN72" s="364" t="n"/>
      <c r="XO72" s="364" t="n"/>
      <c r="XP72" s="364" t="n"/>
      <c r="XQ72" s="364" t="n"/>
      <c r="XR72" s="364" t="n"/>
      <c r="XS72" s="364" t="n"/>
      <c r="XT72" s="364" t="n"/>
      <c r="XU72" s="364" t="n"/>
      <c r="XV72" s="364" t="n"/>
      <c r="XW72" s="364" t="n"/>
      <c r="XX72" s="364" t="n"/>
      <c r="XY72" s="364" t="n"/>
      <c r="XZ72" s="364" t="n"/>
      <c r="YA72" s="364" t="n"/>
      <c r="YB72" s="364" t="n"/>
      <c r="YC72" s="364" t="n"/>
      <c r="YD72" s="364" t="n"/>
      <c r="YE72" s="364" t="n"/>
      <c r="YF72" s="364" t="n"/>
      <c r="YG72" s="364" t="n"/>
      <c r="YH72" s="364" t="n"/>
      <c r="YI72" s="364" t="n"/>
      <c r="YJ72" s="364" t="n"/>
      <c r="YK72" s="364" t="n"/>
      <c r="YL72" s="364" t="n"/>
      <c r="YM72" s="364" t="n"/>
      <c r="YN72" s="364" t="n"/>
      <c r="YO72" s="364" t="n"/>
      <c r="YP72" s="364" t="n"/>
      <c r="YQ72" s="364" t="n"/>
      <c r="YR72" s="364" t="n"/>
      <c r="YS72" s="364" t="n"/>
      <c r="YT72" s="364" t="n"/>
      <c r="YU72" s="364" t="n"/>
      <c r="YV72" s="364" t="n"/>
      <c r="YW72" s="364" t="n"/>
      <c r="YX72" s="364" t="n"/>
      <c r="YY72" s="364" t="n"/>
      <c r="YZ72" s="364" t="n"/>
      <c r="ZA72" s="364" t="n"/>
      <c r="ZB72" s="364" t="n"/>
      <c r="ZC72" s="364" t="n"/>
      <c r="ZD72" s="364" t="n"/>
      <c r="ZE72" s="364" t="n"/>
      <c r="ZF72" s="364" t="n"/>
      <c r="ZG72" s="364" t="n"/>
      <c r="ZH72" s="364" t="n"/>
      <c r="ZI72" s="364" t="n"/>
      <c r="ZJ72" s="364" t="n"/>
      <c r="ZK72" s="364" t="n"/>
      <c r="ZL72" s="364" t="n"/>
      <c r="ZM72" s="364" t="n"/>
      <c r="ZN72" s="364" t="n"/>
      <c r="ZO72" s="364" t="n"/>
      <c r="ZP72" s="364" t="n"/>
      <c r="ZQ72" s="364" t="n"/>
      <c r="ZR72" s="364" t="n"/>
      <c r="ZS72" s="364" t="n"/>
      <c r="ZT72" s="364" t="n"/>
      <c r="ZU72" s="364" t="n"/>
      <c r="ZV72" s="364" t="n"/>
      <c r="ZW72" s="364" t="n"/>
      <c r="ZX72" s="364" t="n"/>
      <c r="ZY72" s="364" t="n"/>
      <c r="ZZ72" s="364" t="n"/>
      <c r="AAA72" s="364" t="n"/>
      <c r="AAB72" s="364" t="n"/>
      <c r="AAC72" s="364" t="n"/>
      <c r="AAD72" s="364" t="n"/>
      <c r="AAE72" s="364" t="n"/>
      <c r="AAF72" s="364" t="n"/>
      <c r="AAG72" s="364" t="n"/>
      <c r="AAH72" s="364" t="n"/>
      <c r="AAI72" s="364" t="n"/>
      <c r="AAJ72" s="364" t="n"/>
      <c r="AAK72" s="364" t="n"/>
      <c r="AAL72" s="364" t="n"/>
      <c r="AAM72" s="364" t="n"/>
      <c r="AAN72" s="364" t="n"/>
      <c r="AAO72" s="364" t="n"/>
      <c r="AAP72" s="364" t="n"/>
      <c r="AAQ72" s="364" t="n"/>
      <c r="AAR72" s="364" t="n"/>
      <c r="AAS72" s="364" t="n"/>
      <c r="AAT72" s="364" t="n"/>
      <c r="AAU72" s="364" t="n"/>
      <c r="AAV72" s="364" t="n"/>
      <c r="AAW72" s="364" t="n"/>
      <c r="AAX72" s="364" t="n"/>
      <c r="AAY72" s="364" t="n"/>
      <c r="AAZ72" s="364" t="n"/>
      <c r="ABA72" s="364" t="n"/>
      <c r="ABB72" s="364" t="n"/>
      <c r="ABC72" s="364" t="n"/>
      <c r="ABD72" s="364" t="n"/>
      <c r="ABE72" s="364" t="n"/>
      <c r="ABF72" s="364" t="n"/>
      <c r="ABG72" s="364" t="n"/>
      <c r="ABH72" s="364" t="n"/>
      <c r="ABI72" s="364" t="n"/>
      <c r="ABJ72" s="364" t="n"/>
      <c r="ABK72" s="364" t="n"/>
      <c r="ABL72" s="364" t="n"/>
      <c r="ABM72" s="364" t="n"/>
      <c r="ABN72" s="364" t="n"/>
      <c r="ABO72" s="364" t="n"/>
      <c r="ABP72" s="364" t="n"/>
      <c r="ABQ72" s="364" t="n"/>
      <c r="ABR72" s="364" t="n"/>
      <c r="ABS72" s="364" t="n"/>
      <c r="ABT72" s="364" t="n"/>
      <c r="ABU72" s="364" t="n"/>
      <c r="ABV72" s="364" t="n"/>
      <c r="ABW72" s="364" t="n"/>
      <c r="ABX72" s="364" t="n"/>
      <c r="ABY72" s="364" t="n"/>
      <c r="ABZ72" s="364" t="n"/>
      <c r="ACA72" s="364" t="n"/>
      <c r="ACB72" s="364" t="n"/>
      <c r="ACC72" s="364" t="n"/>
      <c r="ACD72" s="364" t="n"/>
      <c r="ACE72" s="364" t="n"/>
      <c r="ACF72" s="364" t="n"/>
      <c r="ACG72" s="364" t="n"/>
      <c r="ACH72" s="364" t="n"/>
      <c r="ACI72" s="364" t="n"/>
      <c r="ACJ72" s="364" t="n"/>
      <c r="ACK72" s="364" t="n"/>
      <c r="ACL72" s="364" t="n"/>
      <c r="ACM72" s="364" t="n"/>
      <c r="ACN72" s="364" t="n"/>
      <c r="ACO72" s="364" t="n"/>
      <c r="ACP72" s="364" t="n"/>
      <c r="ACQ72" s="364" t="n"/>
      <c r="ACR72" s="364" t="n"/>
      <c r="ACS72" s="364" t="n"/>
      <c r="ACT72" s="364" t="n"/>
      <c r="ACU72" s="364" t="n"/>
      <c r="ACV72" s="364" t="n"/>
      <c r="ACW72" s="364" t="n"/>
      <c r="ACX72" s="364" t="n"/>
      <c r="ACY72" s="364" t="n"/>
      <c r="ACZ72" s="364" t="n"/>
      <c r="ADA72" s="364" t="n"/>
      <c r="ADB72" s="364" t="n"/>
      <c r="ADC72" s="364" t="n"/>
      <c r="ADD72" s="364" t="n"/>
      <c r="ADE72" s="364" t="n"/>
      <c r="ADF72" s="364" t="n"/>
      <c r="ADG72" s="364" t="n"/>
      <c r="ADH72" s="364" t="n"/>
      <c r="ADI72" s="364" t="n"/>
      <c r="ADJ72" s="364" t="n"/>
      <c r="ADK72" s="364" t="n"/>
      <c r="ADL72" s="364" t="n"/>
      <c r="ADM72" s="364" t="n"/>
      <c r="ADN72" s="364" t="n"/>
      <c r="ADO72" s="364" t="n"/>
      <c r="ADP72" s="364" t="n"/>
      <c r="ADQ72" s="364" t="n"/>
      <c r="ADR72" s="364" t="n"/>
      <c r="ADS72" s="364" t="n"/>
      <c r="ADT72" s="364" t="n"/>
      <c r="ADU72" s="364" t="n"/>
      <c r="ADV72" s="364" t="n"/>
      <c r="ADW72" s="364" t="n"/>
      <c r="ADX72" s="364" t="n"/>
      <c r="ADY72" s="364" t="n"/>
      <c r="ADZ72" s="364" t="n"/>
      <c r="AEA72" s="364" t="n"/>
      <c r="AEB72" s="364" t="n"/>
      <c r="AEC72" s="364" t="n"/>
      <c r="AED72" s="364" t="n"/>
      <c r="AEE72" s="364" t="n"/>
      <c r="AEF72" s="364" t="n"/>
      <c r="AEG72" s="364" t="n"/>
      <c r="AEH72" s="364" t="n"/>
      <c r="AEI72" s="364" t="n"/>
      <c r="AEJ72" s="364" t="n"/>
      <c r="AEK72" s="364" t="n"/>
      <c r="AEL72" s="364" t="n"/>
      <c r="AEM72" s="364" t="n"/>
      <c r="AEN72" s="364" t="n"/>
      <c r="AEO72" s="364" t="n"/>
      <c r="AEP72" s="364" t="n"/>
      <c r="AEQ72" s="364" t="n"/>
      <c r="AER72" s="364" t="n"/>
      <c r="AES72" s="364" t="n"/>
      <c r="AET72" s="364" t="n"/>
      <c r="AEU72" s="364" t="n"/>
      <c r="AEV72" s="364" t="n"/>
      <c r="AEW72" s="364" t="n"/>
      <c r="AEX72" s="364" t="n"/>
      <c r="AEY72" s="364" t="n"/>
      <c r="AEZ72" s="364" t="n"/>
      <c r="AFA72" s="364" t="n"/>
      <c r="AFB72" s="364" t="n"/>
      <c r="AFC72" s="364" t="n"/>
      <c r="AFD72" s="364" t="n"/>
      <c r="AFE72" s="364" t="n"/>
      <c r="AFF72" s="364" t="n"/>
      <c r="AFG72" s="364" t="n"/>
      <c r="AFH72" s="364" t="n"/>
      <c r="AFI72" s="364" t="n"/>
      <c r="AFJ72" s="364" t="n"/>
      <c r="AFK72" s="364" t="n"/>
      <c r="AFL72" s="364" t="n"/>
      <c r="AFM72" s="364" t="n"/>
      <c r="AFN72" s="364" t="n"/>
      <c r="AFO72" s="364" t="n"/>
      <c r="AFP72" s="364" t="n"/>
      <c r="AFQ72" s="364" t="n"/>
      <c r="AFR72" s="364" t="n"/>
      <c r="AFS72" s="364" t="n"/>
      <c r="AFT72" s="364" t="n"/>
      <c r="AFU72" s="364" t="n"/>
      <c r="AFV72" s="364" t="n"/>
      <c r="AFW72" s="364" t="n"/>
      <c r="AFX72" s="364" t="n"/>
      <c r="AFY72" s="364" t="n"/>
      <c r="AFZ72" s="364" t="n"/>
      <c r="AGA72" s="364" t="n"/>
      <c r="AGB72" s="364" t="n"/>
      <c r="AGC72" s="364" t="n"/>
      <c r="AGD72" s="364" t="n"/>
      <c r="AGE72" s="364" t="n"/>
      <c r="AGF72" s="364" t="n"/>
      <c r="AGG72" s="364" t="n"/>
      <c r="AGH72" s="364" t="n"/>
      <c r="AGI72" s="364" t="n"/>
      <c r="AGJ72" s="364" t="n"/>
      <c r="AGK72" s="364" t="n"/>
      <c r="AGL72" s="364" t="n"/>
      <c r="AGM72" s="364" t="n"/>
      <c r="AGN72" s="364" t="n"/>
      <c r="AGO72" s="364" t="n"/>
      <c r="AGP72" s="364" t="n"/>
      <c r="AGQ72" s="364" t="n"/>
      <c r="AGR72" s="364" t="n"/>
      <c r="AGS72" s="364" t="n"/>
      <c r="AGT72" s="364" t="n"/>
      <c r="AGU72" s="364" t="n"/>
      <c r="AGV72" s="364" t="n"/>
      <c r="AGW72" s="364" t="n"/>
      <c r="AGX72" s="364" t="n"/>
      <c r="AGY72" s="364" t="n"/>
      <c r="AGZ72" s="364" t="n"/>
      <c r="AHA72" s="364" t="n"/>
      <c r="AHB72" s="364" t="n"/>
      <c r="AHC72" s="364" t="n"/>
      <c r="AHD72" s="364" t="n"/>
      <c r="AHE72" s="364" t="n"/>
      <c r="AHF72" s="364" t="n"/>
      <c r="AHG72" s="364" t="n"/>
      <c r="AHH72" s="364" t="n"/>
      <c r="AHI72" s="364" t="n"/>
      <c r="AHJ72" s="364" t="n"/>
      <c r="AHK72" s="364" t="n"/>
      <c r="AHL72" s="364" t="n"/>
      <c r="AHM72" s="364" t="n"/>
      <c r="AHN72" s="364" t="n"/>
      <c r="AHO72" s="364" t="n"/>
      <c r="AHP72" s="364" t="n"/>
      <c r="AHQ72" s="364" t="n"/>
      <c r="AHR72" s="364" t="n"/>
      <c r="AHS72" s="364" t="n"/>
      <c r="AHT72" s="364" t="n"/>
      <c r="AHU72" s="364" t="n"/>
      <c r="AHV72" s="364" t="n"/>
      <c r="AHW72" s="364" t="n"/>
      <c r="AHX72" s="364" t="n"/>
      <c r="AHY72" s="364" t="n"/>
      <c r="AHZ72" s="364" t="n"/>
      <c r="AIA72" s="364" t="n"/>
      <c r="AIB72" s="364" t="n"/>
      <c r="AIC72" s="364" t="n"/>
      <c r="AID72" s="364" t="n"/>
      <c r="AIE72" s="364" t="n"/>
      <c r="AIF72" s="364" t="n"/>
      <c r="AIG72" s="364" t="n"/>
      <c r="AIH72" s="364" t="n"/>
      <c r="AII72" s="364" t="n"/>
      <c r="AIJ72" s="364" t="n"/>
      <c r="AIK72" s="364" t="n"/>
      <c r="AIL72" s="364" t="n"/>
      <c r="AIM72" s="364" t="n"/>
      <c r="AIN72" s="364" t="n"/>
      <c r="AIO72" s="364" t="n"/>
      <c r="AIP72" s="364" t="n"/>
      <c r="AIQ72" s="364" t="n"/>
      <c r="AIR72" s="364" t="n"/>
      <c r="AIS72" s="364" t="n"/>
      <c r="AIT72" s="364" t="n"/>
      <c r="AIU72" s="364" t="n"/>
      <c r="AIV72" s="364" t="n"/>
      <c r="AIW72" s="364" t="n"/>
      <c r="AIX72" s="364" t="n"/>
      <c r="AIY72" s="364" t="n"/>
      <c r="AIZ72" s="364" t="n"/>
      <c r="AJA72" s="364" t="n"/>
      <c r="AJB72" s="364" t="n"/>
      <c r="AJC72" s="364" t="n"/>
      <c r="AJD72" s="364" t="n"/>
      <c r="AJE72" s="364" t="n"/>
      <c r="AJF72" s="364" t="n"/>
      <c r="AJG72" s="364" t="n"/>
      <c r="AJH72" s="364" t="n"/>
      <c r="AJI72" s="364" t="n"/>
      <c r="AJJ72" s="364" t="n"/>
      <c r="AJK72" s="364" t="n"/>
      <c r="AJL72" s="364" t="n"/>
      <c r="AJM72" s="364" t="n"/>
      <c r="AJN72" s="364" t="n"/>
      <c r="AJO72" s="364" t="n"/>
      <c r="AJP72" s="364" t="n"/>
      <c r="AJQ72" s="364" t="n"/>
      <c r="AJR72" s="364" t="n"/>
      <c r="AJS72" s="364" t="n"/>
      <c r="AJT72" s="364" t="n"/>
      <c r="AJU72" s="364" t="n"/>
      <c r="AJV72" s="364" t="n"/>
      <c r="AJW72" s="364" t="n"/>
      <c r="AJX72" s="364" t="n"/>
      <c r="AJY72" s="364" t="n"/>
      <c r="AJZ72" s="364" t="n"/>
      <c r="AKA72" s="364" t="n"/>
      <c r="AKB72" s="364" t="n"/>
      <c r="AKC72" s="364" t="n"/>
      <c r="AKD72" s="364" t="n"/>
      <c r="AKE72" s="364" t="n"/>
      <c r="AKF72" s="364" t="n"/>
      <c r="AKG72" s="364" t="n"/>
      <c r="AKH72" s="364" t="n"/>
      <c r="AKI72" s="364" t="n"/>
      <c r="AKJ72" s="364" t="n"/>
      <c r="AKK72" s="364" t="n"/>
      <c r="AKL72" s="364" t="n"/>
      <c r="AKM72" s="364" t="n"/>
      <c r="AKN72" s="364" t="n"/>
      <c r="AKO72" s="364" t="n"/>
      <c r="AKP72" s="364" t="n"/>
      <c r="AKQ72" s="364" t="n"/>
      <c r="AKR72" s="364" t="n"/>
      <c r="AKS72" s="364" t="n"/>
      <c r="AKT72" s="364" t="n"/>
      <c r="AKU72" s="364" t="n"/>
      <c r="AKV72" s="364" t="n"/>
      <c r="AKW72" s="364" t="n"/>
      <c r="AKX72" s="364" t="n"/>
      <c r="AKY72" s="364" t="n"/>
      <c r="AKZ72" s="364" t="n"/>
      <c r="ALA72" s="364" t="n"/>
      <c r="ALB72" s="364" t="n"/>
      <c r="ALC72" s="364" t="n"/>
      <c r="ALD72" s="364" t="n"/>
      <c r="ALE72" s="364" t="n"/>
      <c r="ALF72" s="364" t="n"/>
      <c r="ALG72" s="364" t="n"/>
      <c r="ALH72" s="364" t="n"/>
      <c r="ALI72" s="364" t="n"/>
      <c r="ALJ72" s="364" t="n"/>
      <c r="ALK72" s="364" t="n"/>
      <c r="ALL72" s="364" t="n"/>
      <c r="ALM72" s="364" t="n"/>
      <c r="ALN72" s="364" t="n"/>
      <c r="ALO72" s="364" t="n"/>
      <c r="ALP72" s="364" t="n"/>
      <c r="ALQ72" s="364" t="n"/>
      <c r="ALR72" s="364" t="n"/>
      <c r="ALS72" s="364" t="n"/>
      <c r="ALT72" s="364" t="n"/>
      <c r="ALU72" s="364" t="n"/>
      <c r="ALV72" s="364" t="n"/>
      <c r="ALW72" s="364" t="n"/>
      <c r="ALX72" s="364" t="n"/>
      <c r="ALY72" s="364" t="n"/>
      <c r="ALZ72" s="364" t="n"/>
      <c r="AMA72" s="364" t="n"/>
      <c r="AMB72" s="364" t="n"/>
      <c r="AMC72" s="364" t="n"/>
      <c r="AMD72" s="364" t="n"/>
      <c r="AME72" s="364" t="n"/>
      <c r="AMF72" s="364" t="n"/>
      <c r="AMG72" s="364" t="n"/>
      <c r="AMH72" s="364" t="n"/>
      <c r="AMI72" s="364" t="n"/>
      <c r="AMJ72" s="364" t="n"/>
      <c r="AMK72" s="364" t="n"/>
      <c r="AML72" s="364" t="n"/>
      <c r="AMM72" s="364" t="n"/>
      <c r="AMN72" s="364" t="n"/>
      <c r="AMO72" s="364" t="n"/>
      <c r="AMP72" s="364" t="n"/>
      <c r="AMQ72" s="364" t="n"/>
      <c r="AMR72" s="364" t="n"/>
      <c r="AMS72" s="364" t="n"/>
      <c r="AMT72" s="364" t="n"/>
      <c r="AMU72" s="364" t="n"/>
      <c r="AMV72" s="364" t="n"/>
      <c r="AMW72" s="364" t="n"/>
      <c r="AMX72" s="364" t="n"/>
      <c r="AMY72" s="364" t="n"/>
      <c r="AMZ72" s="364" t="n"/>
      <c r="ANA72" s="364" t="n"/>
      <c r="ANB72" s="364" t="n"/>
      <c r="ANC72" s="364" t="n"/>
      <c r="AND72" s="364" t="n"/>
      <c r="ANE72" s="364" t="n"/>
      <c r="ANF72" s="364" t="n"/>
      <c r="ANG72" s="364" t="n"/>
      <c r="ANH72" s="364" t="n"/>
      <c r="ANI72" s="364" t="n"/>
      <c r="ANJ72" s="364" t="n"/>
      <c r="ANK72" s="364" t="n"/>
      <c r="ANL72" s="364" t="n"/>
      <c r="ANM72" s="364" t="n"/>
      <c r="ANN72" s="364" t="n"/>
      <c r="ANO72" s="364" t="n"/>
      <c r="ANP72" s="364" t="n"/>
      <c r="ANQ72" s="364" t="n"/>
      <c r="ANR72" s="364" t="n"/>
      <c r="ANS72" s="364" t="n"/>
      <c r="ANT72" s="364" t="n"/>
      <c r="ANU72" s="364" t="n"/>
      <c r="ANV72" s="364" t="n"/>
      <c r="ANW72" s="364" t="n"/>
      <c r="ANX72" s="364" t="n"/>
      <c r="ANY72" s="364" t="n"/>
      <c r="ANZ72" s="364" t="n"/>
      <c r="AOA72" s="364" t="n"/>
      <c r="AOB72" s="364" t="n"/>
      <c r="AOC72" s="364" t="n"/>
      <c r="AOD72" s="364" t="n"/>
      <c r="AOE72" s="364" t="n"/>
      <c r="AOF72" s="364" t="n"/>
      <c r="AOG72" s="364" t="n"/>
      <c r="AOH72" s="364" t="n"/>
      <c r="AOI72" s="364" t="n"/>
      <c r="AOJ72" s="364" t="n"/>
      <c r="AOK72" s="364" t="n"/>
      <c r="AOL72" s="364" t="n"/>
      <c r="AOM72" s="364" t="n"/>
      <c r="AON72" s="364" t="n"/>
      <c r="AOO72" s="364" t="n"/>
      <c r="AOP72" s="364" t="n"/>
      <c r="AOQ72" s="364" t="n"/>
      <c r="AOR72" s="364" t="n"/>
      <c r="AOS72" s="364" t="n"/>
      <c r="AOT72" s="364" t="n"/>
      <c r="AOU72" s="364" t="n"/>
      <c r="AOV72" s="364" t="n"/>
      <c r="AOW72" s="364" t="n"/>
      <c r="AOX72" s="364" t="n"/>
      <c r="AOY72" s="364" t="n"/>
      <c r="AOZ72" s="364" t="n"/>
      <c r="APA72" s="364" t="n"/>
      <c r="APB72" s="364" t="n"/>
      <c r="APC72" s="364" t="n"/>
      <c r="APD72" s="364" t="n"/>
      <c r="APE72" s="364" t="n"/>
      <c r="APF72" s="364" t="n"/>
      <c r="APG72" s="364" t="n"/>
      <c r="APH72" s="364" t="n"/>
      <c r="API72" s="364" t="n"/>
      <c r="APJ72" s="364" t="n"/>
      <c r="APK72" s="364" t="n"/>
      <c r="APL72" s="364" t="n"/>
      <c r="APM72" s="364" t="n"/>
      <c r="APN72" s="364" t="n"/>
      <c r="APO72" s="364" t="n"/>
      <c r="APP72" s="364" t="n"/>
      <c r="APQ72" s="364" t="n"/>
      <c r="APR72" s="364" t="n"/>
      <c r="APS72" s="364" t="n"/>
      <c r="APT72" s="364" t="n"/>
      <c r="APU72" s="364" t="n"/>
      <c r="APV72" s="364" t="n"/>
      <c r="APW72" s="364" t="n"/>
      <c r="APX72" s="364" t="n"/>
      <c r="APY72" s="364" t="n"/>
      <c r="APZ72" s="364" t="n"/>
      <c r="AQA72" s="364" t="n"/>
      <c r="AQB72" s="364" t="n"/>
      <c r="AQC72" s="364" t="n"/>
      <c r="AQD72" s="364" t="n"/>
      <c r="AQE72" s="364" t="n"/>
      <c r="AQF72" s="364" t="n"/>
      <c r="AQG72" s="364" t="n"/>
      <c r="AQH72" s="364" t="n"/>
      <c r="AQI72" s="364" t="n"/>
      <c r="AQJ72" s="364" t="n"/>
      <c r="AQK72" s="364" t="n"/>
      <c r="AQL72" s="364" t="n"/>
      <c r="AQM72" s="364" t="n"/>
      <c r="AQN72" s="364" t="n"/>
      <c r="AQO72" s="364" t="n"/>
      <c r="AQP72" s="364" t="n"/>
      <c r="AQQ72" s="364" t="n"/>
      <c r="AQR72" s="364" t="n"/>
      <c r="AQS72" s="364" t="n"/>
      <c r="AQT72" s="364" t="n"/>
      <c r="AQU72" s="364" t="n"/>
      <c r="AQV72" s="364" t="n"/>
      <c r="AQW72" s="364" t="n"/>
      <c r="AQX72" s="364" t="n"/>
      <c r="AQY72" s="364" t="n"/>
      <c r="AQZ72" s="364" t="n"/>
      <c r="ARA72" s="364" t="n"/>
      <c r="ARB72" s="364" t="n"/>
      <c r="ARC72" s="364" t="n"/>
      <c r="ARD72" s="364" t="n"/>
      <c r="ARE72" s="364" t="n"/>
      <c r="ARF72" s="364" t="n"/>
      <c r="ARG72" s="364" t="n"/>
      <c r="ARH72" s="364" t="n"/>
      <c r="ARI72" s="364" t="n"/>
      <c r="ARJ72" s="364" t="n"/>
      <c r="ARK72" s="364" t="n"/>
      <c r="ARL72" s="364" t="n"/>
      <c r="ARM72" s="364" t="n"/>
      <c r="ARN72" s="364" t="n"/>
      <c r="ARO72" s="364" t="n"/>
    </row>
    <row r="73" outlineLevel="1">
      <c r="A73" s="220" t="inlineStr">
        <is>
          <t>36.17</t>
        </is>
      </c>
      <c r="B73" s="233" t="inlineStr">
        <is>
          <t>Adiantamento de Salário</t>
        </is>
      </c>
      <c r="C73" s="86" t="inlineStr">
        <is>
          <t>Analítica</t>
        </is>
      </c>
      <c r="D73" s="86" t="inlineStr">
        <is>
          <t>Saída</t>
        </is>
      </c>
      <c r="E73" s="86">
        <f>VLOOKUP($A73,PL.C!$B:$F,5,0)</f>
        <v/>
      </c>
      <c r="F73" s="86" t="inlineStr">
        <is>
          <t>sim</t>
        </is>
      </c>
      <c r="G73" s="86" t="inlineStr">
        <is>
          <t>Budget</t>
        </is>
      </c>
      <c r="I73" s="511" t="n">
        <v>0</v>
      </c>
      <c r="J73" s="511" t="n">
        <v>0</v>
      </c>
      <c r="K73" s="511" t="n">
        <v>0</v>
      </c>
      <c r="L73" s="511" t="n">
        <v>-2400</v>
      </c>
      <c r="M73" s="511" t="n">
        <v>-2400</v>
      </c>
      <c r="N73" s="511" t="n">
        <v>-2400</v>
      </c>
      <c r="O73" s="511" t="n">
        <v>-2400</v>
      </c>
      <c r="P73" s="511" t="n">
        <v>-2400</v>
      </c>
      <c r="Q73" s="511" t="n">
        <v>-2400</v>
      </c>
      <c r="R73" s="511" t="n">
        <v>-2400</v>
      </c>
      <c r="S73" s="511" t="n">
        <v>-2400</v>
      </c>
      <c r="T73" s="512" t="n">
        <v>-2140</v>
      </c>
      <c r="V73" s="511" t="n">
        <v>-2400</v>
      </c>
      <c r="W73" s="511" t="n">
        <v>-2400</v>
      </c>
      <c r="X73" s="511" t="n">
        <v>0</v>
      </c>
      <c r="Y73" s="511" t="n">
        <v>-2400</v>
      </c>
      <c r="Z73" s="511" t="n">
        <v>-2400</v>
      </c>
      <c r="AA73" s="511" t="n">
        <v>-2400</v>
      </c>
      <c r="AB73" s="511" t="n">
        <v>-2400</v>
      </c>
      <c r="AC73" s="511" t="n">
        <v>-2400</v>
      </c>
      <c r="AD73" s="511" t="n">
        <v>-2400</v>
      </c>
      <c r="AE73" s="511" t="n">
        <v>-2400</v>
      </c>
      <c r="AF73" s="511" t="n">
        <v>-2400</v>
      </c>
      <c r="AG73" s="512" t="n">
        <v>-2400</v>
      </c>
      <c r="AI73" s="511" t="n">
        <v>-2400</v>
      </c>
      <c r="AJ73" s="511" t="n">
        <v>-2400</v>
      </c>
      <c r="AK73" s="511" t="n">
        <v>0</v>
      </c>
      <c r="AL73" s="511" t="n">
        <v>-2400</v>
      </c>
      <c r="AM73" s="511" t="n">
        <v>-2400</v>
      </c>
      <c r="AN73" s="511" t="n">
        <v>-800</v>
      </c>
      <c r="AO73" s="511" t="n">
        <v>-800</v>
      </c>
      <c r="AP73" s="511" t="n">
        <v>-800</v>
      </c>
      <c r="AQ73" s="511" t="n">
        <v>-800</v>
      </c>
      <c r="AR73" s="511" t="n">
        <v>-800</v>
      </c>
      <c r="AS73" s="511" t="n">
        <v>-800</v>
      </c>
      <c r="AT73" s="511" t="n">
        <v>-800</v>
      </c>
      <c r="AV73" s="513" t="n">
        <v>-2524.8</v>
      </c>
      <c r="AW73" s="513" t="n">
        <v>-2524.8</v>
      </c>
      <c r="AX73" s="513" t="n">
        <v>0</v>
      </c>
      <c r="AY73" s="513" t="n">
        <v>-2524.8</v>
      </c>
      <c r="AZ73" s="513" t="n">
        <v>-2524.8</v>
      </c>
      <c r="BA73" s="513" t="n">
        <v>-841.6</v>
      </c>
      <c r="BB73" s="513" t="n">
        <v>-841.6</v>
      </c>
      <c r="BC73" s="513" t="n">
        <v>-841.6</v>
      </c>
      <c r="BD73" s="513" t="n">
        <v>-841.6</v>
      </c>
      <c r="BE73" s="513" t="n">
        <v>-841.6</v>
      </c>
      <c r="BF73" s="513" t="n">
        <v>-841.6</v>
      </c>
      <c r="BG73" s="513" t="n">
        <v>-841.6</v>
      </c>
      <c r="BI73" s="298" t="n">
        <v>1.1</v>
      </c>
      <c r="BJ73" s="514" t="n">
        <v>-880.0000000000001</v>
      </c>
      <c r="BK73" s="514" t="n">
        <v>-880.0000000000001</v>
      </c>
      <c r="BL73" s="514" t="n">
        <v>-880.0000000000001</v>
      </c>
      <c r="BM73" s="514" t="n">
        <v>-880.0000000000001</v>
      </c>
      <c r="BN73" s="514" t="n">
        <v>-880.0000000000001</v>
      </c>
      <c r="BO73" s="514" t="n">
        <v>0</v>
      </c>
      <c r="BP73" s="514" t="n">
        <v>-880.0000000000001</v>
      </c>
      <c r="BQ73" s="514" t="n">
        <v>-880.0000000000001</v>
      </c>
      <c r="BR73" s="514" t="n">
        <v>-880.0000000000001</v>
      </c>
      <c r="BS73" s="514" t="n">
        <v>-880.0000000000001</v>
      </c>
      <c r="BT73" s="514" t="n">
        <v>-880.0000000000001</v>
      </c>
      <c r="BU73" s="514" t="n">
        <v>-910.8000000000001</v>
      </c>
      <c r="BW73" s="515">
        <f>_xlfn.SINGLE(_xlfn.XLOOKUP($A73,$A$203:$A$399,BJ$203:BJ$399,"Não Existe"))*$BI73</f>
        <v/>
      </c>
      <c r="BX73" s="515">
        <f>_xlfn.SINGLE(_xlfn.XLOOKUP($A73,$A$203:$A$399,BK$203:BK$399,"Não Existe"))*$BI73</f>
        <v/>
      </c>
      <c r="BY73" s="515">
        <f>_xlfn.SINGLE(_xlfn.XLOOKUP($A73,$A$203:$A$399,BL$203:BL$399,"Não Existe"))*$BI73</f>
        <v/>
      </c>
      <c r="BZ73" s="515">
        <f>_xlfn.SINGLE(_xlfn.XLOOKUP($A73,$A$203:$A$399,BM$203:BM$399,"Não Existe"))*$BI73</f>
        <v/>
      </c>
      <c r="CA73" s="515">
        <f>_xlfn.SINGLE(_xlfn.XLOOKUP($A73,$A$203:$A$399,BN$203:BN$399,"Não Existe"))*$BI73</f>
        <v/>
      </c>
      <c r="CB73" s="515">
        <f>_xlfn.SINGLE(_xlfn.XLOOKUP($A73,$A$203:$A$399,BO$203:BO$399,"Não Existe"))*$BI73</f>
        <v/>
      </c>
      <c r="CC73" s="515">
        <f>_xlfn.SINGLE(_xlfn.XLOOKUP($A73,$A$203:$A$399,BP$203:BP$399,"Não Existe"))*$BI73</f>
        <v/>
      </c>
      <c r="CD73" s="515">
        <f>_xlfn.SINGLE(_xlfn.XLOOKUP($A73,$A$203:$A$399,BQ$203:BQ$399,"Não Existe"))*$BI73</f>
        <v/>
      </c>
      <c r="CE73" s="515">
        <f>_xlfn.SINGLE(_xlfn.XLOOKUP($A73,$A$203:$A$399,BR$203:BR$399,"Não Existe"))*$BI73</f>
        <v/>
      </c>
      <c r="CF73" s="515">
        <f>_xlfn.SINGLE(_xlfn.XLOOKUP($A73,$A$203:$A$399,BS$203:BS$399,"Não Existe"))*$BI73</f>
        <v/>
      </c>
      <c r="CG73" s="515">
        <f>_xlfn.SINGLE(_xlfn.XLOOKUP($A73,$A$203:$A$399,BT$203:BT$399,"Não Existe"))*$BI73</f>
        <v/>
      </c>
      <c r="CH73" s="515">
        <f>_xlfn.SINGLE(_xlfn.XLOOKUP($A73,$A$203:$A$399,BU$203:BU$399,"Não Existe"))*$BI73</f>
        <v/>
      </c>
    </row>
    <row r="74" outlineLevel="1" customFormat="1" s="213">
      <c r="A74" s="257" t="inlineStr">
        <is>
          <t>37.01</t>
        </is>
      </c>
      <c r="B74" s="212" t="inlineStr">
        <is>
          <t>Combustível</t>
        </is>
      </c>
      <c r="C74" s="213" t="inlineStr">
        <is>
          <t>Analítica</t>
        </is>
      </c>
      <c r="D74" s="213" t="inlineStr">
        <is>
          <t>Saída</t>
        </is>
      </c>
      <c r="E74" s="213">
        <f>VLOOKUP($A74,PL.C!$B:$F,5,0)</f>
        <v/>
      </c>
      <c r="F74" s="213" t="inlineStr">
        <is>
          <t>sim</t>
        </is>
      </c>
      <c r="G74" s="213" t="inlineStr">
        <is>
          <t>Budget</t>
        </is>
      </c>
      <c r="I74" s="506" t="n">
        <v>0</v>
      </c>
      <c r="J74" s="506" t="n">
        <v>0</v>
      </c>
      <c r="K74" s="506" t="n">
        <v>0</v>
      </c>
      <c r="L74" s="506" t="n">
        <v>-436</v>
      </c>
      <c r="M74" s="506" t="n">
        <v>0</v>
      </c>
      <c r="N74" s="506" t="n">
        <v>-113</v>
      </c>
      <c r="O74" s="506" t="n">
        <v>-445</v>
      </c>
      <c r="P74" s="506" t="n">
        <v>-633</v>
      </c>
      <c r="Q74" s="506" t="n">
        <v>-740</v>
      </c>
      <c r="R74" s="506" t="n">
        <v>-619</v>
      </c>
      <c r="S74" s="506" t="n">
        <v>-394</v>
      </c>
      <c r="T74" s="507" t="n">
        <v>-379</v>
      </c>
      <c r="U74" s="86" t="n"/>
      <c r="V74" s="506" t="n">
        <v>0</v>
      </c>
      <c r="W74" s="506" t="n">
        <v>-471</v>
      </c>
      <c r="X74" s="506" t="n">
        <v>-871</v>
      </c>
      <c r="Y74" s="506" t="n">
        <v>-905</v>
      </c>
      <c r="Z74" s="506" t="n">
        <v>-342</v>
      </c>
      <c r="AA74" s="506" t="n">
        <v>-953</v>
      </c>
      <c r="AB74" s="506" t="n">
        <v>-1047</v>
      </c>
      <c r="AC74" s="506" t="n">
        <v>-649</v>
      </c>
      <c r="AD74" s="506" t="n">
        <v>-840</v>
      </c>
      <c r="AE74" s="506" t="n">
        <v>-1041</v>
      </c>
      <c r="AF74" s="506" t="n">
        <v>-861</v>
      </c>
      <c r="AG74" s="507" t="n">
        <v>-1477</v>
      </c>
      <c r="AH74" s="364" t="n"/>
      <c r="AI74" s="506" t="n">
        <v>-1537</v>
      </c>
      <c r="AJ74" s="506" t="n">
        <v>-501</v>
      </c>
      <c r="AK74" s="506" t="n">
        <v>-1802</v>
      </c>
      <c r="AL74" s="506" t="n">
        <v>-1803</v>
      </c>
      <c r="AM74" s="506" t="n">
        <v>-2380</v>
      </c>
      <c r="AN74" s="506" t="n">
        <v>-2639</v>
      </c>
      <c r="AO74" s="506" t="n">
        <v>-1212</v>
      </c>
      <c r="AP74" s="506" t="n">
        <v>-1456</v>
      </c>
      <c r="AQ74" s="506" t="n">
        <v>-882</v>
      </c>
      <c r="AR74" s="506" t="n">
        <v>-783</v>
      </c>
      <c r="AS74" s="506" t="n">
        <v>-1406</v>
      </c>
      <c r="AT74" s="506" t="n">
        <v>-867</v>
      </c>
      <c r="AU74" s="364" t="n"/>
      <c r="AV74" s="508" t="n">
        <v>-1616.924</v>
      </c>
      <c r="AW74" s="508" t="n">
        <v>-527.052</v>
      </c>
      <c r="AX74" s="508" t="n">
        <v>-1895.704</v>
      </c>
      <c r="AY74" s="508" t="n">
        <v>-1896.756</v>
      </c>
      <c r="AZ74" s="508" t="n">
        <v>-2503.76</v>
      </c>
      <c r="BA74" s="508" t="n">
        <v>-2776.228</v>
      </c>
      <c r="BB74" s="508" t="n">
        <v>-1275.024</v>
      </c>
      <c r="BC74" s="508" t="n">
        <v>-1531.712</v>
      </c>
      <c r="BD74" s="508" t="n">
        <v>-927.864</v>
      </c>
      <c r="BE74" s="508" t="n">
        <v>-823.716</v>
      </c>
      <c r="BF74" s="508" t="n">
        <v>-1479.112</v>
      </c>
      <c r="BG74" s="508" t="n">
        <v>-912.0840000000001</v>
      </c>
      <c r="BH74" s="364" t="n"/>
      <c r="BI74" s="298" t="n">
        <v>1.05</v>
      </c>
      <c r="BJ74" s="509" t="n">
        <v>-1284.15</v>
      </c>
      <c r="BK74" s="509" t="n">
        <v>-507.15</v>
      </c>
      <c r="BL74" s="509" t="n">
        <v>-657.3000000000001</v>
      </c>
      <c r="BM74" s="509" t="n">
        <v>-1449</v>
      </c>
      <c r="BN74" s="509" t="n">
        <v>-711.9</v>
      </c>
      <c r="BO74" s="509" t="n">
        <v>-1087.8</v>
      </c>
      <c r="BP74" s="509" t="n">
        <v>-985.95</v>
      </c>
      <c r="BQ74" s="509" t="n">
        <v>-915.6</v>
      </c>
      <c r="BR74" s="509" t="n">
        <v>-1093.05</v>
      </c>
      <c r="BS74" s="509" t="n">
        <v>-941.85</v>
      </c>
      <c r="BT74" s="509" t="n">
        <v>-1127.7</v>
      </c>
      <c r="BU74" s="509" t="n">
        <v>-994.35</v>
      </c>
      <c r="BV74" s="364" t="n"/>
      <c r="BW74" s="510">
        <f>_xlfn.SINGLE(_xlfn.XLOOKUP($A74,$A$203:$A$399,BJ$203:BJ$399,"Não Existe"))*$BI74</f>
        <v/>
      </c>
      <c r="BX74" s="510">
        <f>_xlfn.SINGLE(_xlfn.XLOOKUP($A74,$A$203:$A$399,BK$203:BK$399,"Não Existe"))*$BI74</f>
        <v/>
      </c>
      <c r="BY74" s="510">
        <f>_xlfn.SINGLE(_xlfn.XLOOKUP($A74,$A$203:$A$399,BL$203:BL$399,"Não Existe"))*$BI74</f>
        <v/>
      </c>
      <c r="BZ74" s="510">
        <f>_xlfn.SINGLE(_xlfn.XLOOKUP($A74,$A$203:$A$399,BM$203:BM$399,"Não Existe"))*$BI74</f>
        <v/>
      </c>
      <c r="CA74" s="510">
        <f>_xlfn.SINGLE(_xlfn.XLOOKUP($A74,$A$203:$A$399,BN$203:BN$399,"Não Existe"))*$BI74</f>
        <v/>
      </c>
      <c r="CB74" s="510">
        <f>_xlfn.SINGLE(_xlfn.XLOOKUP($A74,$A$203:$A$399,BO$203:BO$399,"Não Existe"))*$BI74</f>
        <v/>
      </c>
      <c r="CC74" s="510">
        <f>_xlfn.SINGLE(_xlfn.XLOOKUP($A74,$A$203:$A$399,BP$203:BP$399,"Não Existe"))*$BI74</f>
        <v/>
      </c>
      <c r="CD74" s="510">
        <f>_xlfn.SINGLE(_xlfn.XLOOKUP($A74,$A$203:$A$399,BQ$203:BQ$399,"Não Existe"))*$BI74</f>
        <v/>
      </c>
      <c r="CE74" s="510">
        <f>_xlfn.SINGLE(_xlfn.XLOOKUP($A74,$A$203:$A$399,BR$203:BR$399,"Não Existe"))*$BI74</f>
        <v/>
      </c>
      <c r="CF74" s="510">
        <f>_xlfn.SINGLE(_xlfn.XLOOKUP($A74,$A$203:$A$399,BS$203:BS$399,"Não Existe"))*$BI74</f>
        <v/>
      </c>
      <c r="CG74" s="510">
        <f>_xlfn.SINGLE(_xlfn.XLOOKUP($A74,$A$203:$A$399,BT$203:BT$399,"Não Existe"))*$BI74</f>
        <v/>
      </c>
      <c r="CH74" s="510">
        <f>_xlfn.SINGLE(_xlfn.XLOOKUP($A74,$A$203:$A$399,BU$203:BU$399,"Não Existe"))*$BI74</f>
        <v/>
      </c>
      <c r="CI74" s="364" t="n"/>
      <c r="CJ74" s="364" t="n"/>
      <c r="CK74" s="364" t="n"/>
      <c r="CL74" s="364" t="n"/>
      <c r="CM74" s="364" t="n"/>
      <c r="CN74" s="364" t="n"/>
      <c r="CO74" s="364" t="n"/>
      <c r="CP74" s="364" t="n"/>
      <c r="CQ74" s="364" t="n"/>
      <c r="CR74" s="364" t="n"/>
      <c r="CS74" s="364" t="n"/>
      <c r="CT74" s="364" t="n"/>
      <c r="CU74" s="364" t="n"/>
      <c r="CV74" s="364" t="n"/>
      <c r="CW74" s="364" t="n"/>
      <c r="CX74" s="364" t="n"/>
      <c r="CY74" s="364" t="n"/>
      <c r="CZ74" s="364" t="n"/>
      <c r="DA74" s="364" t="n"/>
      <c r="DB74" s="364" t="n"/>
      <c r="DC74" s="364" t="n"/>
      <c r="DD74" s="364" t="n"/>
      <c r="DE74" s="364" t="n"/>
      <c r="DF74" s="364" t="n"/>
      <c r="DG74" s="364" t="n"/>
      <c r="DH74" s="364" t="n"/>
      <c r="DI74" s="364" t="n"/>
      <c r="DJ74" s="364" t="n"/>
      <c r="DK74" s="364" t="n"/>
      <c r="DL74" s="364" t="n"/>
      <c r="DM74" s="364" t="n"/>
      <c r="DN74" s="364" t="n"/>
      <c r="DO74" s="364" t="n"/>
      <c r="DP74" s="364" t="n"/>
      <c r="DQ74" s="364" t="n"/>
      <c r="DR74" s="364" t="n"/>
      <c r="DS74" s="364" t="n"/>
      <c r="DT74" s="364" t="n"/>
      <c r="DU74" s="364" t="n"/>
      <c r="DV74" s="364" t="n"/>
      <c r="DW74" s="364" t="n"/>
      <c r="DX74" s="364" t="n"/>
      <c r="DY74" s="364" t="n"/>
      <c r="DZ74" s="364" t="n"/>
      <c r="EA74" s="364" t="n"/>
      <c r="EB74" s="364" t="n"/>
      <c r="EC74" s="364" t="n"/>
      <c r="ED74" s="364" t="n"/>
      <c r="EE74" s="364" t="n"/>
      <c r="EF74" s="364" t="n"/>
      <c r="EG74" s="364" t="n"/>
      <c r="EH74" s="364" t="n"/>
      <c r="EI74" s="364" t="n"/>
      <c r="EJ74" s="364" t="n"/>
      <c r="EK74" s="364" t="n"/>
      <c r="EL74" s="364" t="n"/>
      <c r="EM74" s="364" t="n"/>
      <c r="EN74" s="364" t="n"/>
      <c r="EO74" s="364" t="n"/>
      <c r="EP74" s="364" t="n"/>
      <c r="EQ74" s="364" t="n"/>
      <c r="ER74" s="364" t="n"/>
      <c r="ES74" s="364" t="n"/>
      <c r="ET74" s="364" t="n"/>
      <c r="EU74" s="364" t="n"/>
      <c r="EV74" s="364" t="n"/>
      <c r="EW74" s="364" t="n"/>
      <c r="EX74" s="364" t="n"/>
      <c r="EY74" s="364" t="n"/>
      <c r="EZ74" s="364" t="n"/>
      <c r="FA74" s="364" t="n"/>
      <c r="FB74" s="364" t="n"/>
      <c r="FC74" s="364" t="n"/>
      <c r="FD74" s="364" t="n"/>
      <c r="FE74" s="364" t="n"/>
      <c r="FF74" s="364" t="n"/>
      <c r="FG74" s="364" t="n"/>
      <c r="FH74" s="364" t="n"/>
      <c r="FI74" s="364" t="n"/>
      <c r="FJ74" s="364" t="n"/>
      <c r="FK74" s="364" t="n"/>
      <c r="FL74" s="364" t="n"/>
      <c r="FM74" s="364" t="n"/>
      <c r="FN74" s="364" t="n"/>
      <c r="FO74" s="364" t="n"/>
      <c r="FP74" s="364" t="n"/>
      <c r="FQ74" s="364" t="n"/>
      <c r="FR74" s="364" t="n"/>
      <c r="FS74" s="364" t="n"/>
      <c r="FT74" s="364" t="n"/>
      <c r="FU74" s="364" t="n"/>
      <c r="FV74" s="364" t="n"/>
      <c r="FW74" s="364" t="n"/>
      <c r="FX74" s="364" t="n"/>
      <c r="FY74" s="364" t="n"/>
      <c r="FZ74" s="364" t="n"/>
      <c r="GA74" s="364" t="n"/>
      <c r="GB74" s="364" t="n"/>
      <c r="GC74" s="364" t="n"/>
      <c r="GD74" s="364" t="n"/>
      <c r="GE74" s="364" t="n"/>
      <c r="GF74" s="364" t="n"/>
      <c r="GG74" s="364" t="n"/>
      <c r="GH74" s="364" t="n"/>
      <c r="GI74" s="364" t="n"/>
      <c r="GJ74" s="364" t="n"/>
      <c r="GK74" s="364" t="n"/>
      <c r="GL74" s="364" t="n"/>
      <c r="GM74" s="364" t="n"/>
      <c r="GN74" s="364" t="n"/>
      <c r="GO74" s="364" t="n"/>
      <c r="GP74" s="364" t="n"/>
      <c r="GQ74" s="364" t="n"/>
      <c r="GR74" s="364" t="n"/>
      <c r="GS74" s="364" t="n"/>
      <c r="GT74" s="364" t="n"/>
      <c r="GU74" s="364" t="n"/>
      <c r="GV74" s="364" t="n"/>
      <c r="GW74" s="364" t="n"/>
      <c r="GX74" s="364" t="n"/>
      <c r="GY74" s="364" t="n"/>
      <c r="GZ74" s="364" t="n"/>
      <c r="HA74" s="364" t="n"/>
      <c r="HB74" s="364" t="n"/>
      <c r="HC74" s="364" t="n"/>
      <c r="HD74" s="364" t="n"/>
      <c r="HE74" s="364" t="n"/>
      <c r="HF74" s="364" t="n"/>
      <c r="HG74" s="364" t="n"/>
      <c r="HH74" s="364" t="n"/>
      <c r="HI74" s="364" t="n"/>
      <c r="HJ74" s="364" t="n"/>
      <c r="HK74" s="364" t="n"/>
      <c r="HL74" s="364" t="n"/>
      <c r="HM74" s="364" t="n"/>
      <c r="HN74" s="364" t="n"/>
      <c r="HO74" s="364" t="n"/>
      <c r="HP74" s="364" t="n"/>
      <c r="HQ74" s="364" t="n"/>
      <c r="HR74" s="364" t="n"/>
      <c r="HS74" s="364" t="n"/>
      <c r="HT74" s="364" t="n"/>
      <c r="HU74" s="364" t="n"/>
      <c r="HV74" s="364" t="n"/>
      <c r="HW74" s="364" t="n"/>
      <c r="HX74" s="364" t="n"/>
      <c r="HY74" s="364" t="n"/>
      <c r="HZ74" s="364" t="n"/>
      <c r="IA74" s="364" t="n"/>
      <c r="IB74" s="364" t="n"/>
      <c r="IC74" s="364" t="n"/>
      <c r="ID74" s="364" t="n"/>
      <c r="IE74" s="364" t="n"/>
      <c r="IF74" s="364" t="n"/>
      <c r="IG74" s="364" t="n"/>
      <c r="IH74" s="364" t="n"/>
      <c r="II74" s="364" t="n"/>
      <c r="IJ74" s="364" t="n"/>
      <c r="IK74" s="364" t="n"/>
      <c r="IL74" s="364" t="n"/>
      <c r="IM74" s="364" t="n"/>
      <c r="IN74" s="364" t="n"/>
      <c r="IO74" s="364" t="n"/>
      <c r="IP74" s="364" t="n"/>
      <c r="IQ74" s="364" t="n"/>
      <c r="IR74" s="364" t="n"/>
      <c r="IS74" s="364" t="n"/>
      <c r="IT74" s="364" t="n"/>
      <c r="IU74" s="364" t="n"/>
      <c r="IV74" s="364" t="n"/>
      <c r="IW74" s="364" t="n"/>
      <c r="IX74" s="364" t="n"/>
      <c r="IY74" s="364" t="n"/>
      <c r="IZ74" s="364" t="n"/>
      <c r="JA74" s="364" t="n"/>
      <c r="JB74" s="364" t="n"/>
      <c r="JC74" s="364" t="n"/>
      <c r="JD74" s="364" t="n"/>
      <c r="JE74" s="364" t="n"/>
      <c r="JF74" s="364" t="n"/>
      <c r="JG74" s="364" t="n"/>
      <c r="JH74" s="364" t="n"/>
      <c r="JI74" s="364" t="n"/>
      <c r="JJ74" s="364" t="n"/>
      <c r="JK74" s="364" t="n"/>
      <c r="JL74" s="364" t="n"/>
      <c r="JM74" s="364" t="n"/>
      <c r="JN74" s="364" t="n"/>
      <c r="JO74" s="364" t="n"/>
      <c r="JP74" s="364" t="n"/>
      <c r="JQ74" s="364" t="n"/>
      <c r="JR74" s="364" t="n"/>
      <c r="JS74" s="364" t="n"/>
      <c r="JT74" s="364" t="n"/>
      <c r="JU74" s="364" t="n"/>
      <c r="JV74" s="364" t="n"/>
      <c r="JW74" s="364" t="n"/>
      <c r="JX74" s="364" t="n"/>
      <c r="JY74" s="364" t="n"/>
      <c r="JZ74" s="364" t="n"/>
      <c r="KA74" s="364" t="n"/>
      <c r="KB74" s="364" t="n"/>
      <c r="KC74" s="364" t="n"/>
      <c r="KD74" s="364" t="n"/>
      <c r="KE74" s="364" t="n"/>
      <c r="KF74" s="364" t="n"/>
      <c r="KG74" s="364" t="n"/>
      <c r="KH74" s="364" t="n"/>
      <c r="KI74" s="364" t="n"/>
      <c r="KJ74" s="364" t="n"/>
      <c r="KK74" s="364" t="n"/>
      <c r="KL74" s="364" t="n"/>
      <c r="KM74" s="364" t="n"/>
      <c r="KN74" s="364" t="n"/>
      <c r="KO74" s="364" t="n"/>
      <c r="KP74" s="364" t="n"/>
      <c r="KQ74" s="364" t="n"/>
      <c r="KR74" s="364" t="n"/>
      <c r="KS74" s="364" t="n"/>
      <c r="KT74" s="364" t="n"/>
      <c r="KU74" s="364" t="n"/>
      <c r="KV74" s="364" t="n"/>
      <c r="KW74" s="364" t="n"/>
      <c r="KX74" s="364" t="n"/>
      <c r="KY74" s="364" t="n"/>
      <c r="KZ74" s="364" t="n"/>
      <c r="LA74" s="364" t="n"/>
      <c r="LB74" s="364" t="n"/>
      <c r="LC74" s="364" t="n"/>
      <c r="LD74" s="364" t="n"/>
      <c r="LE74" s="364" t="n"/>
      <c r="LF74" s="364" t="n"/>
      <c r="LG74" s="364" t="n"/>
      <c r="LH74" s="364" t="n"/>
      <c r="LI74" s="364" t="n"/>
      <c r="LJ74" s="364" t="n"/>
      <c r="LK74" s="364" t="n"/>
      <c r="LL74" s="364" t="n"/>
      <c r="LM74" s="364" t="n"/>
      <c r="LN74" s="364" t="n"/>
      <c r="LO74" s="364" t="n"/>
      <c r="LP74" s="364" t="n"/>
      <c r="LQ74" s="364" t="n"/>
      <c r="LR74" s="364" t="n"/>
      <c r="LS74" s="364" t="n"/>
      <c r="LT74" s="364" t="n"/>
      <c r="LU74" s="364" t="n"/>
      <c r="LV74" s="364" t="n"/>
      <c r="LW74" s="364" t="n"/>
      <c r="LX74" s="364" t="n"/>
      <c r="LY74" s="364" t="n"/>
      <c r="LZ74" s="364" t="n"/>
      <c r="MA74" s="364" t="n"/>
      <c r="MB74" s="364" t="n"/>
      <c r="MC74" s="364" t="n"/>
      <c r="MD74" s="364" t="n"/>
      <c r="ME74" s="364" t="n"/>
      <c r="MF74" s="364" t="n"/>
      <c r="MG74" s="364" t="n"/>
      <c r="MH74" s="364" t="n"/>
      <c r="MI74" s="364" t="n"/>
      <c r="MJ74" s="364" t="n"/>
      <c r="MK74" s="364" t="n"/>
      <c r="ML74" s="364" t="n"/>
      <c r="MM74" s="364" t="n"/>
      <c r="MN74" s="364" t="n"/>
      <c r="MO74" s="364" t="n"/>
      <c r="MP74" s="364" t="n"/>
      <c r="MQ74" s="364" t="n"/>
      <c r="MR74" s="364" t="n"/>
      <c r="MS74" s="364" t="n"/>
      <c r="MT74" s="364" t="n"/>
      <c r="MU74" s="364" t="n"/>
      <c r="MV74" s="364" t="n"/>
      <c r="MW74" s="364" t="n"/>
      <c r="MX74" s="364" t="n"/>
      <c r="MY74" s="364" t="n"/>
      <c r="MZ74" s="364" t="n"/>
      <c r="NA74" s="364" t="n"/>
      <c r="NB74" s="364" t="n"/>
      <c r="NC74" s="364" t="n"/>
      <c r="ND74" s="364" t="n"/>
      <c r="NE74" s="364" t="n"/>
      <c r="NF74" s="364" t="n"/>
      <c r="NG74" s="364" t="n"/>
      <c r="NH74" s="364" t="n"/>
      <c r="NI74" s="364" t="n"/>
      <c r="NJ74" s="364" t="n"/>
      <c r="NK74" s="364" t="n"/>
      <c r="NL74" s="364" t="n"/>
      <c r="NM74" s="364" t="n"/>
      <c r="NN74" s="364" t="n"/>
      <c r="NO74" s="364" t="n"/>
      <c r="NP74" s="364" t="n"/>
      <c r="NQ74" s="364" t="n"/>
      <c r="NR74" s="364" t="n"/>
      <c r="NS74" s="364" t="n"/>
      <c r="NT74" s="364" t="n"/>
      <c r="NU74" s="364" t="n"/>
      <c r="NV74" s="364" t="n"/>
      <c r="NW74" s="364" t="n"/>
      <c r="NX74" s="364" t="n"/>
      <c r="NY74" s="364" t="n"/>
      <c r="NZ74" s="364" t="n"/>
      <c r="OA74" s="364" t="n"/>
      <c r="OB74" s="364" t="n"/>
      <c r="OC74" s="364" t="n"/>
      <c r="OD74" s="364" t="n"/>
      <c r="OE74" s="364" t="n"/>
      <c r="OF74" s="364" t="n"/>
      <c r="OG74" s="364" t="n"/>
      <c r="OH74" s="364" t="n"/>
      <c r="OI74" s="364" t="n"/>
      <c r="OJ74" s="364" t="n"/>
      <c r="OK74" s="364" t="n"/>
      <c r="OL74" s="364" t="n"/>
      <c r="OM74" s="364" t="n"/>
      <c r="ON74" s="364" t="n"/>
      <c r="OO74" s="364" t="n"/>
      <c r="OP74" s="364" t="n"/>
      <c r="OQ74" s="364" t="n"/>
      <c r="OR74" s="364" t="n"/>
      <c r="OS74" s="364" t="n"/>
      <c r="OT74" s="364" t="n"/>
      <c r="OU74" s="364" t="n"/>
      <c r="OV74" s="364" t="n"/>
      <c r="OW74" s="364" t="n"/>
      <c r="OX74" s="364" t="n"/>
      <c r="OY74" s="364" t="n"/>
      <c r="OZ74" s="364" t="n"/>
      <c r="PA74" s="364" t="n"/>
      <c r="PB74" s="364" t="n"/>
      <c r="PC74" s="364" t="n"/>
      <c r="PD74" s="364" t="n"/>
      <c r="PE74" s="364" t="n"/>
      <c r="PF74" s="364" t="n"/>
      <c r="PG74" s="364" t="n"/>
      <c r="PH74" s="364" t="n"/>
      <c r="PI74" s="364" t="n"/>
      <c r="PJ74" s="364" t="n"/>
      <c r="PK74" s="364" t="n"/>
      <c r="PL74" s="364" t="n"/>
      <c r="PM74" s="364" t="n"/>
      <c r="PN74" s="364" t="n"/>
      <c r="PO74" s="364" t="n"/>
      <c r="PP74" s="364" t="n"/>
      <c r="PQ74" s="364" t="n"/>
      <c r="PR74" s="364" t="n"/>
      <c r="PS74" s="364" t="n"/>
      <c r="PT74" s="364" t="n"/>
      <c r="PU74" s="364" t="n"/>
      <c r="PV74" s="364" t="n"/>
      <c r="PW74" s="364" t="n"/>
      <c r="PX74" s="364" t="n"/>
      <c r="PY74" s="364" t="n"/>
      <c r="PZ74" s="364" t="n"/>
      <c r="QA74" s="364" t="n"/>
      <c r="QB74" s="364" t="n"/>
      <c r="QC74" s="364" t="n"/>
      <c r="QD74" s="364" t="n"/>
      <c r="QE74" s="364" t="n"/>
      <c r="QF74" s="364" t="n"/>
      <c r="QG74" s="364" t="n"/>
      <c r="QH74" s="364" t="n"/>
      <c r="QI74" s="364" t="n"/>
      <c r="QJ74" s="364" t="n"/>
      <c r="QK74" s="364" t="n"/>
      <c r="QL74" s="364" t="n"/>
      <c r="QM74" s="364" t="n"/>
      <c r="QN74" s="364" t="n"/>
      <c r="QO74" s="364" t="n"/>
      <c r="QP74" s="364" t="n"/>
      <c r="QQ74" s="364" t="n"/>
      <c r="QR74" s="364" t="n"/>
      <c r="QS74" s="364" t="n"/>
      <c r="QT74" s="364" t="n"/>
      <c r="QU74" s="364" t="n"/>
      <c r="QV74" s="364" t="n"/>
      <c r="QW74" s="364" t="n"/>
      <c r="QX74" s="364" t="n"/>
      <c r="QY74" s="364" t="n"/>
      <c r="QZ74" s="364" t="n"/>
      <c r="RA74" s="364" t="n"/>
      <c r="RB74" s="364" t="n"/>
      <c r="RC74" s="364" t="n"/>
      <c r="RD74" s="364" t="n"/>
      <c r="RE74" s="364" t="n"/>
      <c r="RF74" s="364" t="n"/>
      <c r="RG74" s="364" t="n"/>
      <c r="RH74" s="364" t="n"/>
      <c r="RI74" s="364" t="n"/>
      <c r="RJ74" s="364" t="n"/>
      <c r="RK74" s="364" t="n"/>
      <c r="RL74" s="364" t="n"/>
      <c r="RM74" s="364" t="n"/>
      <c r="RN74" s="364" t="n"/>
      <c r="RO74" s="364" t="n"/>
      <c r="RP74" s="364" t="n"/>
      <c r="RQ74" s="364" t="n"/>
      <c r="RR74" s="364" t="n"/>
      <c r="RS74" s="364" t="n"/>
      <c r="RT74" s="364" t="n"/>
      <c r="RU74" s="364" t="n"/>
      <c r="RV74" s="364" t="n"/>
      <c r="RW74" s="364" t="n"/>
      <c r="RX74" s="364" t="n"/>
      <c r="RY74" s="364" t="n"/>
      <c r="RZ74" s="364" t="n"/>
      <c r="SA74" s="364" t="n"/>
      <c r="SB74" s="364" t="n"/>
      <c r="SC74" s="364" t="n"/>
      <c r="SD74" s="364" t="n"/>
      <c r="SE74" s="364" t="n"/>
      <c r="SF74" s="364" t="n"/>
      <c r="SG74" s="364" t="n"/>
      <c r="SH74" s="364" t="n"/>
      <c r="SI74" s="364" t="n"/>
      <c r="SJ74" s="364" t="n"/>
      <c r="SK74" s="364" t="n"/>
      <c r="SL74" s="364" t="n"/>
      <c r="SM74" s="364" t="n"/>
      <c r="SN74" s="364" t="n"/>
      <c r="SO74" s="364" t="n"/>
      <c r="SP74" s="364" t="n"/>
      <c r="SQ74" s="364" t="n"/>
      <c r="SR74" s="364" t="n"/>
      <c r="SS74" s="364" t="n"/>
      <c r="ST74" s="364" t="n"/>
      <c r="SU74" s="364" t="n"/>
      <c r="SV74" s="364" t="n"/>
      <c r="SW74" s="364" t="n"/>
      <c r="SX74" s="364" t="n"/>
      <c r="SY74" s="364" t="n"/>
      <c r="SZ74" s="364" t="n"/>
      <c r="TA74" s="364" t="n"/>
      <c r="TB74" s="364" t="n"/>
      <c r="TC74" s="364" t="n"/>
      <c r="TD74" s="364" t="n"/>
      <c r="TE74" s="364" t="n"/>
      <c r="TF74" s="364" t="n"/>
      <c r="TG74" s="364" t="n"/>
      <c r="TH74" s="364" t="n"/>
      <c r="TI74" s="364" t="n"/>
      <c r="TJ74" s="364" t="n"/>
      <c r="TK74" s="364" t="n"/>
      <c r="TL74" s="364" t="n"/>
      <c r="TM74" s="364" t="n"/>
      <c r="TN74" s="364" t="n"/>
      <c r="TO74" s="364" t="n"/>
      <c r="TP74" s="364" t="n"/>
      <c r="TQ74" s="364" t="n"/>
      <c r="TR74" s="364" t="n"/>
      <c r="TS74" s="364" t="n"/>
      <c r="TT74" s="364" t="n"/>
      <c r="TU74" s="364" t="n"/>
      <c r="TV74" s="364" t="n"/>
      <c r="TW74" s="364" t="n"/>
      <c r="TX74" s="364" t="n"/>
      <c r="TY74" s="364" t="n"/>
      <c r="TZ74" s="364" t="n"/>
      <c r="UA74" s="364" t="n"/>
      <c r="UB74" s="364" t="n"/>
      <c r="UC74" s="364" t="n"/>
      <c r="UD74" s="364" t="n"/>
      <c r="UE74" s="364" t="n"/>
      <c r="UF74" s="364" t="n"/>
      <c r="UG74" s="364" t="n"/>
      <c r="UH74" s="364" t="n"/>
      <c r="UI74" s="364" t="n"/>
      <c r="UJ74" s="364" t="n"/>
      <c r="UK74" s="364" t="n"/>
      <c r="UL74" s="364" t="n"/>
      <c r="UM74" s="364" t="n"/>
      <c r="UN74" s="364" t="n"/>
      <c r="UO74" s="364" t="n"/>
      <c r="UP74" s="364" t="n"/>
      <c r="UQ74" s="364" t="n"/>
      <c r="UR74" s="364" t="n"/>
      <c r="US74" s="364" t="n"/>
      <c r="UT74" s="364" t="n"/>
      <c r="UU74" s="364" t="n"/>
      <c r="UV74" s="364" t="n"/>
      <c r="UW74" s="364" t="n"/>
      <c r="UX74" s="364" t="n"/>
      <c r="UY74" s="364" t="n"/>
      <c r="UZ74" s="364" t="n"/>
      <c r="VA74" s="364" t="n"/>
      <c r="VB74" s="364" t="n"/>
      <c r="VC74" s="364" t="n"/>
      <c r="VD74" s="364" t="n"/>
      <c r="VE74" s="364" t="n"/>
      <c r="VF74" s="364" t="n"/>
      <c r="VG74" s="364" t="n"/>
      <c r="VH74" s="364" t="n"/>
      <c r="VI74" s="364" t="n"/>
      <c r="VJ74" s="364" t="n"/>
      <c r="VK74" s="364" t="n"/>
      <c r="VL74" s="364" t="n"/>
      <c r="VM74" s="364" t="n"/>
      <c r="VN74" s="364" t="n"/>
      <c r="VO74" s="364" t="n"/>
      <c r="VP74" s="364" t="n"/>
      <c r="VQ74" s="364" t="n"/>
      <c r="VR74" s="364" t="n"/>
      <c r="VS74" s="364" t="n"/>
      <c r="VT74" s="364" t="n"/>
      <c r="VU74" s="364" t="n"/>
      <c r="VV74" s="364" t="n"/>
      <c r="VW74" s="364" t="n"/>
      <c r="VX74" s="364" t="n"/>
      <c r="VY74" s="364" t="n"/>
      <c r="VZ74" s="364" t="n"/>
      <c r="WA74" s="364" t="n"/>
      <c r="WB74" s="364" t="n"/>
      <c r="WC74" s="364" t="n"/>
      <c r="WD74" s="364" t="n"/>
      <c r="WE74" s="364" t="n"/>
      <c r="WF74" s="364" t="n"/>
      <c r="WG74" s="364" t="n"/>
      <c r="WH74" s="364" t="n"/>
      <c r="WI74" s="364" t="n"/>
      <c r="WJ74" s="364" t="n"/>
      <c r="WK74" s="364" t="n"/>
      <c r="WL74" s="364" t="n"/>
      <c r="WM74" s="364" t="n"/>
      <c r="WN74" s="364" t="n"/>
      <c r="WO74" s="364" t="n"/>
      <c r="WP74" s="364" t="n"/>
      <c r="WQ74" s="364" t="n"/>
      <c r="WR74" s="364" t="n"/>
      <c r="WS74" s="364" t="n"/>
      <c r="WT74" s="364" t="n"/>
      <c r="WU74" s="364" t="n"/>
      <c r="WV74" s="364" t="n"/>
      <c r="WW74" s="364" t="n"/>
      <c r="WX74" s="364" t="n"/>
      <c r="WY74" s="364" t="n"/>
      <c r="WZ74" s="364" t="n"/>
      <c r="XA74" s="364" t="n"/>
      <c r="XB74" s="364" t="n"/>
      <c r="XC74" s="364" t="n"/>
      <c r="XD74" s="364" t="n"/>
      <c r="XE74" s="364" t="n"/>
      <c r="XF74" s="364" t="n"/>
      <c r="XG74" s="364" t="n"/>
      <c r="XH74" s="364" t="n"/>
      <c r="XI74" s="364" t="n"/>
      <c r="XJ74" s="364" t="n"/>
      <c r="XK74" s="364" t="n"/>
      <c r="XL74" s="364" t="n"/>
      <c r="XM74" s="364" t="n"/>
      <c r="XN74" s="364" t="n"/>
      <c r="XO74" s="364" t="n"/>
      <c r="XP74" s="364" t="n"/>
      <c r="XQ74" s="364" t="n"/>
      <c r="XR74" s="364" t="n"/>
      <c r="XS74" s="364" t="n"/>
      <c r="XT74" s="364" t="n"/>
      <c r="XU74" s="364" t="n"/>
      <c r="XV74" s="364" t="n"/>
      <c r="XW74" s="364" t="n"/>
      <c r="XX74" s="364" t="n"/>
      <c r="XY74" s="364" t="n"/>
      <c r="XZ74" s="364" t="n"/>
      <c r="YA74" s="364" t="n"/>
      <c r="YB74" s="364" t="n"/>
      <c r="YC74" s="364" t="n"/>
      <c r="YD74" s="364" t="n"/>
      <c r="YE74" s="364" t="n"/>
      <c r="YF74" s="364" t="n"/>
      <c r="YG74" s="364" t="n"/>
      <c r="YH74" s="364" t="n"/>
      <c r="YI74" s="364" t="n"/>
      <c r="YJ74" s="364" t="n"/>
      <c r="YK74" s="364" t="n"/>
      <c r="YL74" s="364" t="n"/>
      <c r="YM74" s="364" t="n"/>
      <c r="YN74" s="364" t="n"/>
      <c r="YO74" s="364" t="n"/>
      <c r="YP74" s="364" t="n"/>
      <c r="YQ74" s="364" t="n"/>
      <c r="YR74" s="364" t="n"/>
      <c r="YS74" s="364" t="n"/>
      <c r="YT74" s="364" t="n"/>
      <c r="YU74" s="364" t="n"/>
      <c r="YV74" s="364" t="n"/>
      <c r="YW74" s="364" t="n"/>
      <c r="YX74" s="364" t="n"/>
      <c r="YY74" s="364" t="n"/>
      <c r="YZ74" s="364" t="n"/>
      <c r="ZA74" s="364" t="n"/>
      <c r="ZB74" s="364" t="n"/>
      <c r="ZC74" s="364" t="n"/>
      <c r="ZD74" s="364" t="n"/>
      <c r="ZE74" s="364" t="n"/>
      <c r="ZF74" s="364" t="n"/>
      <c r="ZG74" s="364" t="n"/>
      <c r="ZH74" s="364" t="n"/>
      <c r="ZI74" s="364" t="n"/>
      <c r="ZJ74" s="364" t="n"/>
      <c r="ZK74" s="364" t="n"/>
      <c r="ZL74" s="364" t="n"/>
      <c r="ZM74" s="364" t="n"/>
      <c r="ZN74" s="364" t="n"/>
      <c r="ZO74" s="364" t="n"/>
      <c r="ZP74" s="364" t="n"/>
      <c r="ZQ74" s="364" t="n"/>
      <c r="ZR74" s="364" t="n"/>
      <c r="ZS74" s="364" t="n"/>
      <c r="ZT74" s="364" t="n"/>
      <c r="ZU74" s="364" t="n"/>
      <c r="ZV74" s="364" t="n"/>
      <c r="ZW74" s="364" t="n"/>
      <c r="ZX74" s="364" t="n"/>
      <c r="ZY74" s="364" t="n"/>
      <c r="ZZ74" s="364" t="n"/>
      <c r="AAA74" s="364" t="n"/>
      <c r="AAB74" s="364" t="n"/>
      <c r="AAC74" s="364" t="n"/>
      <c r="AAD74" s="364" t="n"/>
      <c r="AAE74" s="364" t="n"/>
      <c r="AAF74" s="364" t="n"/>
      <c r="AAG74" s="364" t="n"/>
      <c r="AAH74" s="364" t="n"/>
      <c r="AAI74" s="364" t="n"/>
      <c r="AAJ74" s="364" t="n"/>
      <c r="AAK74" s="364" t="n"/>
      <c r="AAL74" s="364" t="n"/>
      <c r="AAM74" s="364" t="n"/>
      <c r="AAN74" s="364" t="n"/>
      <c r="AAO74" s="364" t="n"/>
      <c r="AAP74" s="364" t="n"/>
      <c r="AAQ74" s="364" t="n"/>
      <c r="AAR74" s="364" t="n"/>
      <c r="AAS74" s="364" t="n"/>
      <c r="AAT74" s="364" t="n"/>
      <c r="AAU74" s="364" t="n"/>
      <c r="AAV74" s="364" t="n"/>
      <c r="AAW74" s="364" t="n"/>
      <c r="AAX74" s="364" t="n"/>
      <c r="AAY74" s="364" t="n"/>
      <c r="AAZ74" s="364" t="n"/>
      <c r="ABA74" s="364" t="n"/>
      <c r="ABB74" s="364" t="n"/>
      <c r="ABC74" s="364" t="n"/>
      <c r="ABD74" s="364" t="n"/>
      <c r="ABE74" s="364" t="n"/>
      <c r="ABF74" s="364" t="n"/>
      <c r="ABG74" s="364" t="n"/>
      <c r="ABH74" s="364" t="n"/>
      <c r="ABI74" s="364" t="n"/>
      <c r="ABJ74" s="364" t="n"/>
      <c r="ABK74" s="364" t="n"/>
      <c r="ABL74" s="364" t="n"/>
      <c r="ABM74" s="364" t="n"/>
      <c r="ABN74" s="364" t="n"/>
      <c r="ABO74" s="364" t="n"/>
      <c r="ABP74" s="364" t="n"/>
      <c r="ABQ74" s="364" t="n"/>
      <c r="ABR74" s="364" t="n"/>
      <c r="ABS74" s="364" t="n"/>
      <c r="ABT74" s="364" t="n"/>
      <c r="ABU74" s="364" t="n"/>
      <c r="ABV74" s="364" t="n"/>
      <c r="ABW74" s="364" t="n"/>
      <c r="ABX74" s="364" t="n"/>
      <c r="ABY74" s="364" t="n"/>
      <c r="ABZ74" s="364" t="n"/>
      <c r="ACA74" s="364" t="n"/>
      <c r="ACB74" s="364" t="n"/>
      <c r="ACC74" s="364" t="n"/>
      <c r="ACD74" s="364" t="n"/>
      <c r="ACE74" s="364" t="n"/>
      <c r="ACF74" s="364" t="n"/>
      <c r="ACG74" s="364" t="n"/>
      <c r="ACH74" s="364" t="n"/>
      <c r="ACI74" s="364" t="n"/>
      <c r="ACJ74" s="364" t="n"/>
      <c r="ACK74" s="364" t="n"/>
      <c r="ACL74" s="364" t="n"/>
      <c r="ACM74" s="364" t="n"/>
      <c r="ACN74" s="364" t="n"/>
      <c r="ACO74" s="364" t="n"/>
      <c r="ACP74" s="364" t="n"/>
      <c r="ACQ74" s="364" t="n"/>
      <c r="ACR74" s="364" t="n"/>
      <c r="ACS74" s="364" t="n"/>
      <c r="ACT74" s="364" t="n"/>
      <c r="ACU74" s="364" t="n"/>
      <c r="ACV74" s="364" t="n"/>
      <c r="ACW74" s="364" t="n"/>
      <c r="ACX74" s="364" t="n"/>
      <c r="ACY74" s="364" t="n"/>
      <c r="ACZ74" s="364" t="n"/>
      <c r="ADA74" s="364" t="n"/>
      <c r="ADB74" s="364" t="n"/>
      <c r="ADC74" s="364" t="n"/>
      <c r="ADD74" s="364" t="n"/>
      <c r="ADE74" s="364" t="n"/>
      <c r="ADF74" s="364" t="n"/>
      <c r="ADG74" s="364" t="n"/>
      <c r="ADH74" s="364" t="n"/>
      <c r="ADI74" s="364" t="n"/>
      <c r="ADJ74" s="364" t="n"/>
      <c r="ADK74" s="364" t="n"/>
      <c r="ADL74" s="364" t="n"/>
      <c r="ADM74" s="364" t="n"/>
      <c r="ADN74" s="364" t="n"/>
      <c r="ADO74" s="364" t="n"/>
      <c r="ADP74" s="364" t="n"/>
      <c r="ADQ74" s="364" t="n"/>
      <c r="ADR74" s="364" t="n"/>
      <c r="ADS74" s="364" t="n"/>
      <c r="ADT74" s="364" t="n"/>
      <c r="ADU74" s="364" t="n"/>
      <c r="ADV74" s="364" t="n"/>
      <c r="ADW74" s="364" t="n"/>
      <c r="ADX74" s="364" t="n"/>
      <c r="ADY74" s="364" t="n"/>
      <c r="ADZ74" s="364" t="n"/>
      <c r="AEA74" s="364" t="n"/>
      <c r="AEB74" s="364" t="n"/>
      <c r="AEC74" s="364" t="n"/>
      <c r="AED74" s="364" t="n"/>
      <c r="AEE74" s="364" t="n"/>
      <c r="AEF74" s="364" t="n"/>
      <c r="AEG74" s="364" t="n"/>
      <c r="AEH74" s="364" t="n"/>
      <c r="AEI74" s="364" t="n"/>
      <c r="AEJ74" s="364" t="n"/>
      <c r="AEK74" s="364" t="n"/>
      <c r="AEL74" s="364" t="n"/>
      <c r="AEM74" s="364" t="n"/>
      <c r="AEN74" s="364" t="n"/>
      <c r="AEO74" s="364" t="n"/>
      <c r="AEP74" s="364" t="n"/>
      <c r="AEQ74" s="364" t="n"/>
      <c r="AER74" s="364" t="n"/>
      <c r="AES74" s="364" t="n"/>
      <c r="AET74" s="364" t="n"/>
      <c r="AEU74" s="364" t="n"/>
      <c r="AEV74" s="364" t="n"/>
      <c r="AEW74" s="364" t="n"/>
      <c r="AEX74" s="364" t="n"/>
      <c r="AEY74" s="364" t="n"/>
      <c r="AEZ74" s="364" t="n"/>
      <c r="AFA74" s="364" t="n"/>
      <c r="AFB74" s="364" t="n"/>
      <c r="AFC74" s="364" t="n"/>
      <c r="AFD74" s="364" t="n"/>
      <c r="AFE74" s="364" t="n"/>
      <c r="AFF74" s="364" t="n"/>
      <c r="AFG74" s="364" t="n"/>
      <c r="AFH74" s="364" t="n"/>
      <c r="AFI74" s="364" t="n"/>
      <c r="AFJ74" s="364" t="n"/>
      <c r="AFK74" s="364" t="n"/>
      <c r="AFL74" s="364" t="n"/>
      <c r="AFM74" s="364" t="n"/>
      <c r="AFN74" s="364" t="n"/>
      <c r="AFO74" s="364" t="n"/>
      <c r="AFP74" s="364" t="n"/>
      <c r="AFQ74" s="364" t="n"/>
      <c r="AFR74" s="364" t="n"/>
      <c r="AFS74" s="364" t="n"/>
      <c r="AFT74" s="364" t="n"/>
      <c r="AFU74" s="364" t="n"/>
      <c r="AFV74" s="364" t="n"/>
      <c r="AFW74" s="364" t="n"/>
      <c r="AFX74" s="364" t="n"/>
      <c r="AFY74" s="364" t="n"/>
      <c r="AFZ74" s="364" t="n"/>
      <c r="AGA74" s="364" t="n"/>
      <c r="AGB74" s="364" t="n"/>
      <c r="AGC74" s="364" t="n"/>
      <c r="AGD74" s="364" t="n"/>
      <c r="AGE74" s="364" t="n"/>
      <c r="AGF74" s="364" t="n"/>
      <c r="AGG74" s="364" t="n"/>
      <c r="AGH74" s="364" t="n"/>
      <c r="AGI74" s="364" t="n"/>
      <c r="AGJ74" s="364" t="n"/>
      <c r="AGK74" s="364" t="n"/>
      <c r="AGL74" s="364" t="n"/>
      <c r="AGM74" s="364" t="n"/>
      <c r="AGN74" s="364" t="n"/>
      <c r="AGO74" s="364" t="n"/>
      <c r="AGP74" s="364" t="n"/>
      <c r="AGQ74" s="364" t="n"/>
      <c r="AGR74" s="364" t="n"/>
      <c r="AGS74" s="364" t="n"/>
      <c r="AGT74" s="364" t="n"/>
      <c r="AGU74" s="364" t="n"/>
      <c r="AGV74" s="364" t="n"/>
      <c r="AGW74" s="364" t="n"/>
      <c r="AGX74" s="364" t="n"/>
      <c r="AGY74" s="364" t="n"/>
      <c r="AGZ74" s="364" t="n"/>
      <c r="AHA74" s="364" t="n"/>
      <c r="AHB74" s="364" t="n"/>
      <c r="AHC74" s="364" t="n"/>
      <c r="AHD74" s="364" t="n"/>
      <c r="AHE74" s="364" t="n"/>
      <c r="AHF74" s="364" t="n"/>
      <c r="AHG74" s="364" t="n"/>
      <c r="AHH74" s="364" t="n"/>
      <c r="AHI74" s="364" t="n"/>
      <c r="AHJ74" s="364" t="n"/>
      <c r="AHK74" s="364" t="n"/>
      <c r="AHL74" s="364" t="n"/>
      <c r="AHM74" s="364" t="n"/>
      <c r="AHN74" s="364" t="n"/>
      <c r="AHO74" s="364" t="n"/>
      <c r="AHP74" s="364" t="n"/>
      <c r="AHQ74" s="364" t="n"/>
      <c r="AHR74" s="364" t="n"/>
      <c r="AHS74" s="364" t="n"/>
      <c r="AHT74" s="364" t="n"/>
      <c r="AHU74" s="364" t="n"/>
      <c r="AHV74" s="364" t="n"/>
      <c r="AHW74" s="364" t="n"/>
      <c r="AHX74" s="364" t="n"/>
      <c r="AHY74" s="364" t="n"/>
      <c r="AHZ74" s="364" t="n"/>
      <c r="AIA74" s="364" t="n"/>
      <c r="AIB74" s="364" t="n"/>
      <c r="AIC74" s="364" t="n"/>
      <c r="AID74" s="364" t="n"/>
      <c r="AIE74" s="364" t="n"/>
      <c r="AIF74" s="364" t="n"/>
      <c r="AIG74" s="364" t="n"/>
      <c r="AIH74" s="364" t="n"/>
      <c r="AII74" s="364" t="n"/>
      <c r="AIJ74" s="364" t="n"/>
      <c r="AIK74" s="364" t="n"/>
      <c r="AIL74" s="364" t="n"/>
      <c r="AIM74" s="364" t="n"/>
      <c r="AIN74" s="364" t="n"/>
      <c r="AIO74" s="364" t="n"/>
      <c r="AIP74" s="364" t="n"/>
      <c r="AIQ74" s="364" t="n"/>
      <c r="AIR74" s="364" t="n"/>
      <c r="AIS74" s="364" t="n"/>
      <c r="AIT74" s="364" t="n"/>
      <c r="AIU74" s="364" t="n"/>
      <c r="AIV74" s="364" t="n"/>
      <c r="AIW74" s="364" t="n"/>
      <c r="AIX74" s="364" t="n"/>
      <c r="AIY74" s="364" t="n"/>
      <c r="AIZ74" s="364" t="n"/>
      <c r="AJA74" s="364" t="n"/>
      <c r="AJB74" s="364" t="n"/>
      <c r="AJC74" s="364" t="n"/>
      <c r="AJD74" s="364" t="n"/>
      <c r="AJE74" s="364" t="n"/>
      <c r="AJF74" s="364" t="n"/>
      <c r="AJG74" s="364" t="n"/>
      <c r="AJH74" s="364" t="n"/>
      <c r="AJI74" s="364" t="n"/>
      <c r="AJJ74" s="364" t="n"/>
      <c r="AJK74" s="364" t="n"/>
      <c r="AJL74" s="364" t="n"/>
      <c r="AJM74" s="364" t="n"/>
      <c r="AJN74" s="364" t="n"/>
      <c r="AJO74" s="364" t="n"/>
      <c r="AJP74" s="364" t="n"/>
      <c r="AJQ74" s="364" t="n"/>
      <c r="AJR74" s="364" t="n"/>
      <c r="AJS74" s="364" t="n"/>
      <c r="AJT74" s="364" t="n"/>
      <c r="AJU74" s="364" t="n"/>
      <c r="AJV74" s="364" t="n"/>
      <c r="AJW74" s="364" t="n"/>
      <c r="AJX74" s="364" t="n"/>
      <c r="AJY74" s="364" t="n"/>
      <c r="AJZ74" s="364" t="n"/>
      <c r="AKA74" s="364" t="n"/>
      <c r="AKB74" s="364" t="n"/>
      <c r="AKC74" s="364" t="n"/>
      <c r="AKD74" s="364" t="n"/>
      <c r="AKE74" s="364" t="n"/>
      <c r="AKF74" s="364" t="n"/>
      <c r="AKG74" s="364" t="n"/>
      <c r="AKH74" s="364" t="n"/>
      <c r="AKI74" s="364" t="n"/>
      <c r="AKJ74" s="364" t="n"/>
      <c r="AKK74" s="364" t="n"/>
      <c r="AKL74" s="364" t="n"/>
      <c r="AKM74" s="364" t="n"/>
      <c r="AKN74" s="364" t="n"/>
      <c r="AKO74" s="364" t="n"/>
      <c r="AKP74" s="364" t="n"/>
      <c r="AKQ74" s="364" t="n"/>
      <c r="AKR74" s="364" t="n"/>
      <c r="AKS74" s="364" t="n"/>
      <c r="AKT74" s="364" t="n"/>
      <c r="AKU74" s="364" t="n"/>
      <c r="AKV74" s="364" t="n"/>
      <c r="AKW74" s="364" t="n"/>
      <c r="AKX74" s="364" t="n"/>
      <c r="AKY74" s="364" t="n"/>
      <c r="AKZ74" s="364" t="n"/>
      <c r="ALA74" s="364" t="n"/>
      <c r="ALB74" s="364" t="n"/>
      <c r="ALC74" s="364" t="n"/>
      <c r="ALD74" s="364" t="n"/>
      <c r="ALE74" s="364" t="n"/>
      <c r="ALF74" s="364" t="n"/>
      <c r="ALG74" s="364" t="n"/>
      <c r="ALH74" s="364" t="n"/>
      <c r="ALI74" s="364" t="n"/>
      <c r="ALJ74" s="364" t="n"/>
      <c r="ALK74" s="364" t="n"/>
      <c r="ALL74" s="364" t="n"/>
      <c r="ALM74" s="364" t="n"/>
      <c r="ALN74" s="364" t="n"/>
      <c r="ALO74" s="364" t="n"/>
      <c r="ALP74" s="364" t="n"/>
      <c r="ALQ74" s="364" t="n"/>
      <c r="ALR74" s="364" t="n"/>
      <c r="ALS74" s="364" t="n"/>
      <c r="ALT74" s="364" t="n"/>
      <c r="ALU74" s="364" t="n"/>
      <c r="ALV74" s="364" t="n"/>
      <c r="ALW74" s="364" t="n"/>
      <c r="ALX74" s="364" t="n"/>
      <c r="ALY74" s="364" t="n"/>
      <c r="ALZ74" s="364" t="n"/>
      <c r="AMA74" s="364" t="n"/>
      <c r="AMB74" s="364" t="n"/>
      <c r="AMC74" s="364" t="n"/>
      <c r="AMD74" s="364" t="n"/>
      <c r="AME74" s="364" t="n"/>
      <c r="AMF74" s="364" t="n"/>
      <c r="AMG74" s="364" t="n"/>
      <c r="AMH74" s="364" t="n"/>
      <c r="AMI74" s="364" t="n"/>
      <c r="AMJ74" s="364" t="n"/>
      <c r="AMK74" s="364" t="n"/>
      <c r="AML74" s="364" t="n"/>
      <c r="AMM74" s="364" t="n"/>
      <c r="AMN74" s="364" t="n"/>
      <c r="AMO74" s="364" t="n"/>
      <c r="AMP74" s="364" t="n"/>
      <c r="AMQ74" s="364" t="n"/>
      <c r="AMR74" s="364" t="n"/>
      <c r="AMS74" s="364" t="n"/>
      <c r="AMT74" s="364" t="n"/>
      <c r="AMU74" s="364" t="n"/>
      <c r="AMV74" s="364" t="n"/>
      <c r="AMW74" s="364" t="n"/>
      <c r="AMX74" s="364" t="n"/>
      <c r="AMY74" s="364" t="n"/>
      <c r="AMZ74" s="364" t="n"/>
      <c r="ANA74" s="364" t="n"/>
      <c r="ANB74" s="364" t="n"/>
      <c r="ANC74" s="364" t="n"/>
      <c r="AND74" s="364" t="n"/>
      <c r="ANE74" s="364" t="n"/>
      <c r="ANF74" s="364" t="n"/>
      <c r="ANG74" s="364" t="n"/>
      <c r="ANH74" s="364" t="n"/>
      <c r="ANI74" s="364" t="n"/>
      <c r="ANJ74" s="364" t="n"/>
      <c r="ANK74" s="364" t="n"/>
      <c r="ANL74" s="364" t="n"/>
      <c r="ANM74" s="364" t="n"/>
      <c r="ANN74" s="364" t="n"/>
      <c r="ANO74" s="364" t="n"/>
      <c r="ANP74" s="364" t="n"/>
      <c r="ANQ74" s="364" t="n"/>
      <c r="ANR74" s="364" t="n"/>
      <c r="ANS74" s="364" t="n"/>
      <c r="ANT74" s="364" t="n"/>
      <c r="ANU74" s="364" t="n"/>
      <c r="ANV74" s="364" t="n"/>
      <c r="ANW74" s="364" t="n"/>
      <c r="ANX74" s="364" t="n"/>
      <c r="ANY74" s="364" t="n"/>
      <c r="ANZ74" s="364" t="n"/>
      <c r="AOA74" s="364" t="n"/>
      <c r="AOB74" s="364" t="n"/>
      <c r="AOC74" s="364" t="n"/>
      <c r="AOD74" s="364" t="n"/>
      <c r="AOE74" s="364" t="n"/>
      <c r="AOF74" s="364" t="n"/>
      <c r="AOG74" s="364" t="n"/>
      <c r="AOH74" s="364" t="n"/>
      <c r="AOI74" s="364" t="n"/>
      <c r="AOJ74" s="364" t="n"/>
      <c r="AOK74" s="364" t="n"/>
      <c r="AOL74" s="364" t="n"/>
      <c r="AOM74" s="364" t="n"/>
      <c r="AON74" s="364" t="n"/>
      <c r="AOO74" s="364" t="n"/>
      <c r="AOP74" s="364" t="n"/>
      <c r="AOQ74" s="364" t="n"/>
      <c r="AOR74" s="364" t="n"/>
      <c r="AOS74" s="364" t="n"/>
      <c r="AOT74" s="364" t="n"/>
      <c r="AOU74" s="364" t="n"/>
      <c r="AOV74" s="364" t="n"/>
      <c r="AOW74" s="364" t="n"/>
      <c r="AOX74" s="364" t="n"/>
      <c r="AOY74" s="364" t="n"/>
      <c r="AOZ74" s="364" t="n"/>
      <c r="APA74" s="364" t="n"/>
      <c r="APB74" s="364" t="n"/>
      <c r="APC74" s="364" t="n"/>
      <c r="APD74" s="364" t="n"/>
      <c r="APE74" s="364" t="n"/>
      <c r="APF74" s="364" t="n"/>
      <c r="APG74" s="364" t="n"/>
      <c r="APH74" s="364" t="n"/>
      <c r="API74" s="364" t="n"/>
      <c r="APJ74" s="364" t="n"/>
      <c r="APK74" s="364" t="n"/>
      <c r="APL74" s="364" t="n"/>
      <c r="APM74" s="364" t="n"/>
      <c r="APN74" s="364" t="n"/>
      <c r="APO74" s="364" t="n"/>
      <c r="APP74" s="364" t="n"/>
      <c r="APQ74" s="364" t="n"/>
      <c r="APR74" s="364" t="n"/>
      <c r="APS74" s="364" t="n"/>
      <c r="APT74" s="364" t="n"/>
      <c r="APU74" s="364" t="n"/>
      <c r="APV74" s="364" t="n"/>
      <c r="APW74" s="364" t="n"/>
      <c r="APX74" s="364" t="n"/>
      <c r="APY74" s="364" t="n"/>
      <c r="APZ74" s="364" t="n"/>
      <c r="AQA74" s="364" t="n"/>
      <c r="AQB74" s="364" t="n"/>
      <c r="AQC74" s="364" t="n"/>
      <c r="AQD74" s="364" t="n"/>
      <c r="AQE74" s="364" t="n"/>
      <c r="AQF74" s="364" t="n"/>
      <c r="AQG74" s="364" t="n"/>
      <c r="AQH74" s="364" t="n"/>
      <c r="AQI74" s="364" t="n"/>
      <c r="AQJ74" s="364" t="n"/>
      <c r="AQK74" s="364" t="n"/>
      <c r="AQL74" s="364" t="n"/>
      <c r="AQM74" s="364" t="n"/>
      <c r="AQN74" s="364" t="n"/>
      <c r="AQO74" s="364" t="n"/>
      <c r="AQP74" s="364" t="n"/>
      <c r="AQQ74" s="364" t="n"/>
      <c r="AQR74" s="364" t="n"/>
      <c r="AQS74" s="364" t="n"/>
      <c r="AQT74" s="364" t="n"/>
      <c r="AQU74" s="364" t="n"/>
      <c r="AQV74" s="364" t="n"/>
      <c r="AQW74" s="364" t="n"/>
      <c r="AQX74" s="364" t="n"/>
      <c r="AQY74" s="364" t="n"/>
      <c r="AQZ74" s="364" t="n"/>
      <c r="ARA74" s="364" t="n"/>
      <c r="ARB74" s="364" t="n"/>
      <c r="ARC74" s="364" t="n"/>
      <c r="ARD74" s="364" t="n"/>
      <c r="ARE74" s="364" t="n"/>
      <c r="ARF74" s="364" t="n"/>
      <c r="ARG74" s="364" t="n"/>
      <c r="ARH74" s="364" t="n"/>
      <c r="ARI74" s="364" t="n"/>
      <c r="ARJ74" s="364" t="n"/>
      <c r="ARK74" s="364" t="n"/>
      <c r="ARL74" s="364" t="n"/>
      <c r="ARM74" s="364" t="n"/>
      <c r="ARN74" s="364" t="n"/>
      <c r="ARO74" s="364" t="n"/>
    </row>
    <row r="75" outlineLevel="1">
      <c r="A75" s="220" t="inlineStr">
        <is>
          <t>37.02</t>
        </is>
      </c>
      <c r="B75" s="233" t="inlineStr">
        <is>
          <t>Comercial -Manutenção</t>
        </is>
      </c>
      <c r="C75" s="86" t="inlineStr">
        <is>
          <t>Analítica</t>
        </is>
      </c>
      <c r="D75" s="86" t="inlineStr">
        <is>
          <t>Saída</t>
        </is>
      </c>
      <c r="E75" s="86">
        <f>VLOOKUP($A75,PL.C!$B:$F,5,0)</f>
        <v/>
      </c>
      <c r="F75" s="86" t="inlineStr">
        <is>
          <t>sim</t>
        </is>
      </c>
      <c r="G75" s="86" t="inlineStr">
        <is>
          <t>Budget</t>
        </is>
      </c>
      <c r="I75" s="511" t="n">
        <v>0</v>
      </c>
      <c r="J75" s="511" t="n">
        <v>0</v>
      </c>
      <c r="K75" s="511" t="n">
        <v>0</v>
      </c>
      <c r="L75" s="511" t="n">
        <v>-161</v>
      </c>
      <c r="M75" s="511" t="n">
        <v>-534</v>
      </c>
      <c r="N75" s="511" t="n">
        <v>-533</v>
      </c>
      <c r="O75" s="511" t="n">
        <v>0</v>
      </c>
      <c r="P75" s="511" t="n">
        <v>0</v>
      </c>
      <c r="Q75" s="511" t="n">
        <v>0</v>
      </c>
      <c r="R75" s="511" t="n">
        <v>0</v>
      </c>
      <c r="S75" s="511" t="n">
        <v>0</v>
      </c>
      <c r="T75" s="512" t="n">
        <v>0</v>
      </c>
      <c r="V75" s="511" t="n">
        <v>-1273</v>
      </c>
      <c r="W75" s="511" t="n">
        <v>0</v>
      </c>
      <c r="X75" s="511" t="n">
        <v>0</v>
      </c>
      <c r="Y75" s="511" t="n">
        <v>0</v>
      </c>
      <c r="Z75" s="511" t="n">
        <v>0</v>
      </c>
      <c r="AA75" s="511" t="n">
        <v>-50</v>
      </c>
      <c r="AB75" s="511" t="n">
        <v>-1550</v>
      </c>
      <c r="AC75" s="511" t="n">
        <v>0</v>
      </c>
      <c r="AD75" s="511" t="n">
        <v>0</v>
      </c>
      <c r="AE75" s="511" t="n">
        <v>0</v>
      </c>
      <c r="AF75" s="511" t="n">
        <v>-219</v>
      </c>
      <c r="AG75" s="512" t="n">
        <v>-269</v>
      </c>
      <c r="AI75" s="511" t="n">
        <v>-220</v>
      </c>
      <c r="AJ75" s="511" t="n">
        <v>0</v>
      </c>
      <c r="AK75" s="511" t="n">
        <v>-515</v>
      </c>
      <c r="AL75" s="511" t="n">
        <v>-385</v>
      </c>
      <c r="AM75" s="511" t="n">
        <v>-385</v>
      </c>
      <c r="AN75" s="511" t="n">
        <v>-776</v>
      </c>
      <c r="AO75" s="511" t="n">
        <v>-776</v>
      </c>
      <c r="AP75" s="511" t="n">
        <v>-776</v>
      </c>
      <c r="AQ75" s="511" t="n">
        <v>0</v>
      </c>
      <c r="AR75" s="511" t="n">
        <v>0</v>
      </c>
      <c r="AS75" s="511" t="n">
        <v>0</v>
      </c>
      <c r="AT75" s="511" t="n">
        <v>0</v>
      </c>
      <c r="AV75" s="513" t="n">
        <v>-231.44</v>
      </c>
      <c r="AW75" s="513" t="n">
        <v>0</v>
      </c>
      <c r="AX75" s="513" t="n">
        <v>-541.78</v>
      </c>
      <c r="AY75" s="513" t="n">
        <v>-405.02</v>
      </c>
      <c r="AZ75" s="513" t="n">
        <v>-405.02</v>
      </c>
      <c r="BA75" s="513" t="n">
        <v>-816.3520000000001</v>
      </c>
      <c r="BB75" s="513" t="n">
        <v>-816.3520000000001</v>
      </c>
      <c r="BC75" s="513" t="n">
        <v>-816.3520000000001</v>
      </c>
      <c r="BD75" s="513" t="n">
        <v>0</v>
      </c>
      <c r="BE75" s="513" t="n">
        <v>0</v>
      </c>
      <c r="BF75" s="513" t="n">
        <v>0</v>
      </c>
      <c r="BG75" s="513" t="n">
        <v>0</v>
      </c>
      <c r="BI75" s="298" t="n">
        <v>1.05</v>
      </c>
      <c r="BJ75" s="514" t="n">
        <v>0</v>
      </c>
      <c r="BK75" s="514" t="n">
        <v>0</v>
      </c>
      <c r="BL75" s="514" t="n">
        <v>-231</v>
      </c>
      <c r="BM75" s="514" t="n">
        <v>-52.5</v>
      </c>
      <c r="BN75" s="514" t="n">
        <v>0</v>
      </c>
      <c r="BO75" s="514" t="n">
        <v>-126</v>
      </c>
      <c r="BP75" s="514" t="n">
        <v>0</v>
      </c>
      <c r="BQ75" s="514" t="n">
        <v>-793.8000000000001</v>
      </c>
      <c r="BR75" s="514" t="n">
        <v>-580.65</v>
      </c>
      <c r="BS75" s="514" t="n">
        <v>-682.5</v>
      </c>
      <c r="BT75" s="514" t="n">
        <v>0</v>
      </c>
      <c r="BU75" s="514" t="n">
        <v>0</v>
      </c>
      <c r="BW75" s="515">
        <f>_xlfn.SINGLE(_xlfn.XLOOKUP($A75,$A$203:$A$399,BJ$203:BJ$399,"Não Existe"))*$BI75</f>
        <v/>
      </c>
      <c r="BX75" s="515">
        <f>_xlfn.SINGLE(_xlfn.XLOOKUP($A75,$A$203:$A$399,BK$203:BK$399,"Não Existe"))*$BI75</f>
        <v/>
      </c>
      <c r="BY75" s="515">
        <f>_xlfn.SINGLE(_xlfn.XLOOKUP($A75,$A$203:$A$399,BL$203:BL$399,"Não Existe"))*$BI75</f>
        <v/>
      </c>
      <c r="BZ75" s="515">
        <f>_xlfn.SINGLE(_xlfn.XLOOKUP($A75,$A$203:$A$399,BM$203:BM$399,"Não Existe"))*$BI75</f>
        <v/>
      </c>
      <c r="CA75" s="515">
        <f>_xlfn.SINGLE(_xlfn.XLOOKUP($A75,$A$203:$A$399,BN$203:BN$399,"Não Existe"))*$BI75</f>
        <v/>
      </c>
      <c r="CB75" s="515">
        <f>_xlfn.SINGLE(_xlfn.XLOOKUP($A75,$A$203:$A$399,BO$203:BO$399,"Não Existe"))*$BI75</f>
        <v/>
      </c>
      <c r="CC75" s="515">
        <f>_xlfn.SINGLE(_xlfn.XLOOKUP($A75,$A$203:$A$399,BP$203:BP$399,"Não Existe"))*$BI75</f>
        <v/>
      </c>
      <c r="CD75" s="515">
        <f>_xlfn.SINGLE(_xlfn.XLOOKUP($A75,$A$203:$A$399,BQ$203:BQ$399,"Não Existe"))*$BI75</f>
        <v/>
      </c>
      <c r="CE75" s="515">
        <f>_xlfn.SINGLE(_xlfn.XLOOKUP($A75,$A$203:$A$399,BR$203:BR$399,"Não Existe"))*$BI75</f>
        <v/>
      </c>
      <c r="CF75" s="515">
        <f>_xlfn.SINGLE(_xlfn.XLOOKUP($A75,$A$203:$A$399,BS$203:BS$399,"Não Existe"))*$BI75</f>
        <v/>
      </c>
      <c r="CG75" s="515">
        <f>_xlfn.SINGLE(_xlfn.XLOOKUP($A75,$A$203:$A$399,BT$203:BT$399,"Não Existe"))*$BI75</f>
        <v/>
      </c>
      <c r="CH75" s="515">
        <f>_xlfn.SINGLE(_xlfn.XLOOKUP($A75,$A$203:$A$399,BU$203:BU$399,"Não Existe"))*$BI75</f>
        <v/>
      </c>
    </row>
    <row r="76" outlineLevel="1" customFormat="1" s="213">
      <c r="A76" s="257" t="inlineStr">
        <is>
          <t>37.03</t>
        </is>
      </c>
      <c r="B76" s="212" t="inlineStr">
        <is>
          <t>Comercial -IPVA</t>
        </is>
      </c>
      <c r="C76" s="213" t="inlineStr">
        <is>
          <t>Analítica</t>
        </is>
      </c>
      <c r="D76" s="213" t="inlineStr">
        <is>
          <t>Saída</t>
        </is>
      </c>
      <c r="E76" s="213">
        <f>VLOOKUP($A76,PL.C!$B:$F,5,0)</f>
        <v/>
      </c>
      <c r="F76" s="213" t="inlineStr">
        <is>
          <t>sim</t>
        </is>
      </c>
      <c r="G76" s="213" t="inlineStr">
        <is>
          <t>Budget</t>
        </is>
      </c>
      <c r="I76" s="506" t="n">
        <v>0</v>
      </c>
      <c r="J76" s="506" t="n">
        <v>0</v>
      </c>
      <c r="K76" s="506" t="n">
        <v>0</v>
      </c>
      <c r="L76" s="506" t="n">
        <v>0</v>
      </c>
      <c r="M76" s="506" t="n">
        <v>0</v>
      </c>
      <c r="N76" s="506" t="n">
        <v>0</v>
      </c>
      <c r="O76" s="506" t="n">
        <v>0</v>
      </c>
      <c r="P76" s="506" t="n">
        <v>0</v>
      </c>
      <c r="Q76" s="506" t="n">
        <v>0</v>
      </c>
      <c r="R76" s="506" t="n">
        <v>0</v>
      </c>
      <c r="S76" s="506" t="n">
        <v>0</v>
      </c>
      <c r="T76" s="507" t="n">
        <v>0</v>
      </c>
      <c r="U76" s="86" t="n"/>
      <c r="V76" s="506" t="n">
        <v>0</v>
      </c>
      <c r="W76" s="506" t="n">
        <v>0</v>
      </c>
      <c r="X76" s="506" t="n">
        <v>0</v>
      </c>
      <c r="Y76" s="506" t="n">
        <v>0</v>
      </c>
      <c r="Z76" s="506" t="n">
        <v>0</v>
      </c>
      <c r="AA76" s="506" t="n">
        <v>0</v>
      </c>
      <c r="AB76" s="506" t="n">
        <v>0</v>
      </c>
      <c r="AC76" s="506" t="n">
        <v>0</v>
      </c>
      <c r="AD76" s="506" t="n">
        <v>0</v>
      </c>
      <c r="AE76" s="506" t="n">
        <v>0</v>
      </c>
      <c r="AF76" s="506" t="n">
        <v>0</v>
      </c>
      <c r="AG76" s="507" t="n">
        <v>0</v>
      </c>
      <c r="AH76" s="364" t="n"/>
      <c r="AI76" s="506" t="n">
        <v>-1794</v>
      </c>
      <c r="AJ76" s="506" t="n">
        <v>0</v>
      </c>
      <c r="AK76" s="506" t="n">
        <v>0</v>
      </c>
      <c r="AL76" s="506" t="n">
        <v>0</v>
      </c>
      <c r="AM76" s="506" t="n">
        <v>0</v>
      </c>
      <c r="AN76" s="506" t="n">
        <v>0</v>
      </c>
      <c r="AO76" s="506" t="n">
        <v>0</v>
      </c>
      <c r="AP76" s="506" t="n">
        <v>0</v>
      </c>
      <c r="AQ76" s="506" t="n">
        <v>0</v>
      </c>
      <c r="AR76" s="506" t="n">
        <v>0</v>
      </c>
      <c r="AS76" s="506" t="n">
        <v>0</v>
      </c>
      <c r="AT76" s="506" t="n">
        <v>0</v>
      </c>
      <c r="AU76" s="364" t="n"/>
      <c r="AV76" s="508" t="n">
        <v>-1887.288</v>
      </c>
      <c r="AW76" s="508" t="n">
        <v>0</v>
      </c>
      <c r="AX76" s="508" t="n">
        <v>0</v>
      </c>
      <c r="AY76" s="508" t="n">
        <v>0</v>
      </c>
      <c r="AZ76" s="508" t="n">
        <v>0</v>
      </c>
      <c r="BA76" s="508" t="n">
        <v>0</v>
      </c>
      <c r="BB76" s="508" t="n">
        <v>0</v>
      </c>
      <c r="BC76" s="508" t="n">
        <v>0</v>
      </c>
      <c r="BD76" s="508" t="n">
        <v>0</v>
      </c>
      <c r="BE76" s="508" t="n">
        <v>0</v>
      </c>
      <c r="BF76" s="508" t="n">
        <v>0</v>
      </c>
      <c r="BG76" s="508" t="n">
        <v>0</v>
      </c>
      <c r="BH76" s="364" t="n"/>
      <c r="BI76" s="298" t="n">
        <v>1.05</v>
      </c>
      <c r="BJ76" s="509" t="n">
        <v>-1932</v>
      </c>
      <c r="BK76" s="509" t="n">
        <v>0</v>
      </c>
      <c r="BL76" s="509" t="n">
        <v>0</v>
      </c>
      <c r="BM76" s="509" t="n">
        <v>0</v>
      </c>
      <c r="BN76" s="509" t="n">
        <v>0</v>
      </c>
      <c r="BO76" s="509" t="n">
        <v>0</v>
      </c>
      <c r="BP76" s="509" t="n">
        <v>0</v>
      </c>
      <c r="BQ76" s="509" t="n">
        <v>0</v>
      </c>
      <c r="BR76" s="509" t="n">
        <v>0</v>
      </c>
      <c r="BS76" s="509" t="n">
        <v>0</v>
      </c>
      <c r="BT76" s="509" t="n">
        <v>0</v>
      </c>
      <c r="BU76" s="509" t="n">
        <v>0</v>
      </c>
      <c r="BV76" s="364" t="n"/>
      <c r="BW76" s="510">
        <f>_xlfn.SINGLE(_xlfn.XLOOKUP($A76,$A$203:$A$399,BJ$203:BJ$399,"Não Existe"))*$BI76</f>
        <v/>
      </c>
      <c r="BX76" s="510">
        <f>_xlfn.SINGLE(_xlfn.XLOOKUP($A76,$A$203:$A$399,BK$203:BK$399,"Não Existe"))*$BI76</f>
        <v/>
      </c>
      <c r="BY76" s="510">
        <f>_xlfn.SINGLE(_xlfn.XLOOKUP($A76,$A$203:$A$399,BL$203:BL$399,"Não Existe"))*$BI76</f>
        <v/>
      </c>
      <c r="BZ76" s="510">
        <f>_xlfn.SINGLE(_xlfn.XLOOKUP($A76,$A$203:$A$399,BM$203:BM$399,"Não Existe"))*$BI76</f>
        <v/>
      </c>
      <c r="CA76" s="510">
        <f>_xlfn.SINGLE(_xlfn.XLOOKUP($A76,$A$203:$A$399,BN$203:BN$399,"Não Existe"))*$BI76</f>
        <v/>
      </c>
      <c r="CB76" s="510">
        <f>_xlfn.SINGLE(_xlfn.XLOOKUP($A76,$A$203:$A$399,BO$203:BO$399,"Não Existe"))*$BI76</f>
        <v/>
      </c>
      <c r="CC76" s="510">
        <f>_xlfn.SINGLE(_xlfn.XLOOKUP($A76,$A$203:$A$399,BP$203:BP$399,"Não Existe"))*$BI76</f>
        <v/>
      </c>
      <c r="CD76" s="510">
        <f>_xlfn.SINGLE(_xlfn.XLOOKUP($A76,$A$203:$A$399,BQ$203:BQ$399,"Não Existe"))*$BI76</f>
        <v/>
      </c>
      <c r="CE76" s="510">
        <f>_xlfn.SINGLE(_xlfn.XLOOKUP($A76,$A$203:$A$399,BR$203:BR$399,"Não Existe"))*$BI76</f>
        <v/>
      </c>
      <c r="CF76" s="510">
        <f>_xlfn.SINGLE(_xlfn.XLOOKUP($A76,$A$203:$A$399,BS$203:BS$399,"Não Existe"))*$BI76</f>
        <v/>
      </c>
      <c r="CG76" s="510">
        <f>_xlfn.SINGLE(_xlfn.XLOOKUP($A76,$A$203:$A$399,BT$203:BT$399,"Não Existe"))*$BI76</f>
        <v/>
      </c>
      <c r="CH76" s="510">
        <f>_xlfn.SINGLE(_xlfn.XLOOKUP($A76,$A$203:$A$399,BU$203:BU$399,"Não Existe"))*$BI76</f>
        <v/>
      </c>
      <c r="CI76" s="364" t="n"/>
      <c r="CJ76" s="364" t="n"/>
      <c r="CK76" s="364" t="n"/>
      <c r="CL76" s="364" t="n"/>
      <c r="CM76" s="364" t="n"/>
      <c r="CN76" s="364" t="n"/>
      <c r="CO76" s="364" t="n"/>
      <c r="CP76" s="364" t="n"/>
      <c r="CQ76" s="364" t="n"/>
      <c r="CR76" s="364" t="n"/>
      <c r="CS76" s="364" t="n"/>
      <c r="CT76" s="364" t="n"/>
      <c r="CU76" s="364" t="n"/>
      <c r="CV76" s="364" t="n"/>
      <c r="CW76" s="364" t="n"/>
      <c r="CX76" s="364" t="n"/>
      <c r="CY76" s="364" t="n"/>
      <c r="CZ76" s="364" t="n"/>
      <c r="DA76" s="364" t="n"/>
      <c r="DB76" s="364" t="n"/>
      <c r="DC76" s="364" t="n"/>
      <c r="DD76" s="364" t="n"/>
      <c r="DE76" s="364" t="n"/>
      <c r="DF76" s="364" t="n"/>
      <c r="DG76" s="364" t="n"/>
      <c r="DH76" s="364" t="n"/>
      <c r="DI76" s="364" t="n"/>
      <c r="DJ76" s="364" t="n"/>
      <c r="DK76" s="364" t="n"/>
      <c r="DL76" s="364" t="n"/>
      <c r="DM76" s="364" t="n"/>
      <c r="DN76" s="364" t="n"/>
      <c r="DO76" s="364" t="n"/>
      <c r="DP76" s="364" t="n"/>
      <c r="DQ76" s="364" t="n"/>
      <c r="DR76" s="364" t="n"/>
      <c r="DS76" s="364" t="n"/>
      <c r="DT76" s="364" t="n"/>
      <c r="DU76" s="364" t="n"/>
      <c r="DV76" s="364" t="n"/>
      <c r="DW76" s="364" t="n"/>
      <c r="DX76" s="364" t="n"/>
      <c r="DY76" s="364" t="n"/>
      <c r="DZ76" s="364" t="n"/>
      <c r="EA76" s="364" t="n"/>
      <c r="EB76" s="364" t="n"/>
      <c r="EC76" s="364" t="n"/>
      <c r="ED76" s="364" t="n"/>
      <c r="EE76" s="364" t="n"/>
      <c r="EF76" s="364" t="n"/>
      <c r="EG76" s="364" t="n"/>
      <c r="EH76" s="364" t="n"/>
      <c r="EI76" s="364" t="n"/>
      <c r="EJ76" s="364" t="n"/>
      <c r="EK76" s="364" t="n"/>
      <c r="EL76" s="364" t="n"/>
      <c r="EM76" s="364" t="n"/>
      <c r="EN76" s="364" t="n"/>
      <c r="EO76" s="364" t="n"/>
      <c r="EP76" s="364" t="n"/>
      <c r="EQ76" s="364" t="n"/>
      <c r="ER76" s="364" t="n"/>
      <c r="ES76" s="364" t="n"/>
      <c r="ET76" s="364" t="n"/>
      <c r="EU76" s="364" t="n"/>
      <c r="EV76" s="364" t="n"/>
      <c r="EW76" s="364" t="n"/>
      <c r="EX76" s="364" t="n"/>
      <c r="EY76" s="364" t="n"/>
      <c r="EZ76" s="364" t="n"/>
      <c r="FA76" s="364" t="n"/>
      <c r="FB76" s="364" t="n"/>
      <c r="FC76" s="364" t="n"/>
      <c r="FD76" s="364" t="n"/>
      <c r="FE76" s="364" t="n"/>
      <c r="FF76" s="364" t="n"/>
      <c r="FG76" s="364" t="n"/>
      <c r="FH76" s="364" t="n"/>
      <c r="FI76" s="364" t="n"/>
      <c r="FJ76" s="364" t="n"/>
      <c r="FK76" s="364" t="n"/>
      <c r="FL76" s="364" t="n"/>
      <c r="FM76" s="364" t="n"/>
      <c r="FN76" s="364" t="n"/>
      <c r="FO76" s="364" t="n"/>
      <c r="FP76" s="364" t="n"/>
      <c r="FQ76" s="364" t="n"/>
      <c r="FR76" s="364" t="n"/>
      <c r="FS76" s="364" t="n"/>
      <c r="FT76" s="364" t="n"/>
      <c r="FU76" s="364" t="n"/>
      <c r="FV76" s="364" t="n"/>
      <c r="FW76" s="364" t="n"/>
      <c r="FX76" s="364" t="n"/>
      <c r="FY76" s="364" t="n"/>
      <c r="FZ76" s="364" t="n"/>
      <c r="GA76" s="364" t="n"/>
      <c r="GB76" s="364" t="n"/>
      <c r="GC76" s="364" t="n"/>
      <c r="GD76" s="364" t="n"/>
      <c r="GE76" s="364" t="n"/>
      <c r="GF76" s="364" t="n"/>
      <c r="GG76" s="364" t="n"/>
      <c r="GH76" s="364" t="n"/>
      <c r="GI76" s="364" t="n"/>
      <c r="GJ76" s="364" t="n"/>
      <c r="GK76" s="364" t="n"/>
      <c r="GL76" s="364" t="n"/>
      <c r="GM76" s="364" t="n"/>
      <c r="GN76" s="364" t="n"/>
      <c r="GO76" s="364" t="n"/>
      <c r="GP76" s="364" t="n"/>
      <c r="GQ76" s="364" t="n"/>
      <c r="GR76" s="364" t="n"/>
      <c r="GS76" s="364" t="n"/>
      <c r="GT76" s="364" t="n"/>
      <c r="GU76" s="364" t="n"/>
      <c r="GV76" s="364" t="n"/>
      <c r="GW76" s="364" t="n"/>
      <c r="GX76" s="364" t="n"/>
      <c r="GY76" s="364" t="n"/>
      <c r="GZ76" s="364" t="n"/>
      <c r="HA76" s="364" t="n"/>
      <c r="HB76" s="364" t="n"/>
      <c r="HC76" s="364" t="n"/>
      <c r="HD76" s="364" t="n"/>
      <c r="HE76" s="364" t="n"/>
      <c r="HF76" s="364" t="n"/>
      <c r="HG76" s="364" t="n"/>
      <c r="HH76" s="364" t="n"/>
      <c r="HI76" s="364" t="n"/>
      <c r="HJ76" s="364" t="n"/>
      <c r="HK76" s="364" t="n"/>
      <c r="HL76" s="364" t="n"/>
      <c r="HM76" s="364" t="n"/>
      <c r="HN76" s="364" t="n"/>
      <c r="HO76" s="364" t="n"/>
      <c r="HP76" s="364" t="n"/>
      <c r="HQ76" s="364" t="n"/>
      <c r="HR76" s="364" t="n"/>
      <c r="HS76" s="364" t="n"/>
      <c r="HT76" s="364" t="n"/>
      <c r="HU76" s="364" t="n"/>
      <c r="HV76" s="364" t="n"/>
      <c r="HW76" s="364" t="n"/>
      <c r="HX76" s="364" t="n"/>
      <c r="HY76" s="364" t="n"/>
      <c r="HZ76" s="364" t="n"/>
      <c r="IA76" s="364" t="n"/>
      <c r="IB76" s="364" t="n"/>
      <c r="IC76" s="364" t="n"/>
      <c r="ID76" s="364" t="n"/>
      <c r="IE76" s="364" t="n"/>
      <c r="IF76" s="364" t="n"/>
      <c r="IG76" s="364" t="n"/>
      <c r="IH76" s="364" t="n"/>
      <c r="II76" s="364" t="n"/>
      <c r="IJ76" s="364" t="n"/>
      <c r="IK76" s="364" t="n"/>
      <c r="IL76" s="364" t="n"/>
      <c r="IM76" s="364" t="n"/>
      <c r="IN76" s="364" t="n"/>
      <c r="IO76" s="364" t="n"/>
      <c r="IP76" s="364" t="n"/>
      <c r="IQ76" s="364" t="n"/>
      <c r="IR76" s="364" t="n"/>
      <c r="IS76" s="364" t="n"/>
      <c r="IT76" s="364" t="n"/>
      <c r="IU76" s="364" t="n"/>
      <c r="IV76" s="364" t="n"/>
      <c r="IW76" s="364" t="n"/>
      <c r="IX76" s="364" t="n"/>
      <c r="IY76" s="364" t="n"/>
      <c r="IZ76" s="364" t="n"/>
      <c r="JA76" s="364" t="n"/>
      <c r="JB76" s="364" t="n"/>
      <c r="JC76" s="364" t="n"/>
      <c r="JD76" s="364" t="n"/>
      <c r="JE76" s="364" t="n"/>
      <c r="JF76" s="364" t="n"/>
      <c r="JG76" s="364" t="n"/>
      <c r="JH76" s="364" t="n"/>
      <c r="JI76" s="364" t="n"/>
      <c r="JJ76" s="364" t="n"/>
      <c r="JK76" s="364" t="n"/>
      <c r="JL76" s="364" t="n"/>
      <c r="JM76" s="364" t="n"/>
      <c r="JN76" s="364" t="n"/>
      <c r="JO76" s="364" t="n"/>
      <c r="JP76" s="364" t="n"/>
      <c r="JQ76" s="364" t="n"/>
      <c r="JR76" s="364" t="n"/>
      <c r="JS76" s="364" t="n"/>
      <c r="JT76" s="364" t="n"/>
      <c r="JU76" s="364" t="n"/>
      <c r="JV76" s="364" t="n"/>
      <c r="JW76" s="364" t="n"/>
      <c r="JX76" s="364" t="n"/>
      <c r="JY76" s="364" t="n"/>
      <c r="JZ76" s="364" t="n"/>
      <c r="KA76" s="364" t="n"/>
      <c r="KB76" s="364" t="n"/>
      <c r="KC76" s="364" t="n"/>
      <c r="KD76" s="364" t="n"/>
      <c r="KE76" s="364" t="n"/>
      <c r="KF76" s="364" t="n"/>
      <c r="KG76" s="364" t="n"/>
      <c r="KH76" s="364" t="n"/>
      <c r="KI76" s="364" t="n"/>
      <c r="KJ76" s="364" t="n"/>
      <c r="KK76" s="364" t="n"/>
      <c r="KL76" s="364" t="n"/>
      <c r="KM76" s="364" t="n"/>
      <c r="KN76" s="364" t="n"/>
      <c r="KO76" s="364" t="n"/>
      <c r="KP76" s="364" t="n"/>
      <c r="KQ76" s="364" t="n"/>
      <c r="KR76" s="364" t="n"/>
      <c r="KS76" s="364" t="n"/>
      <c r="KT76" s="364" t="n"/>
      <c r="KU76" s="364" t="n"/>
      <c r="KV76" s="364" t="n"/>
      <c r="KW76" s="364" t="n"/>
      <c r="KX76" s="364" t="n"/>
      <c r="KY76" s="364" t="n"/>
      <c r="KZ76" s="364" t="n"/>
      <c r="LA76" s="364" t="n"/>
      <c r="LB76" s="364" t="n"/>
      <c r="LC76" s="364" t="n"/>
      <c r="LD76" s="364" t="n"/>
      <c r="LE76" s="364" t="n"/>
      <c r="LF76" s="364" t="n"/>
      <c r="LG76" s="364" t="n"/>
      <c r="LH76" s="364" t="n"/>
      <c r="LI76" s="364" t="n"/>
      <c r="LJ76" s="364" t="n"/>
      <c r="LK76" s="364" t="n"/>
      <c r="LL76" s="364" t="n"/>
      <c r="LM76" s="364" t="n"/>
      <c r="LN76" s="364" t="n"/>
      <c r="LO76" s="364" t="n"/>
      <c r="LP76" s="364" t="n"/>
      <c r="LQ76" s="364" t="n"/>
      <c r="LR76" s="364" t="n"/>
      <c r="LS76" s="364" t="n"/>
      <c r="LT76" s="364" t="n"/>
      <c r="LU76" s="364" t="n"/>
      <c r="LV76" s="364" t="n"/>
      <c r="LW76" s="364" t="n"/>
      <c r="LX76" s="364" t="n"/>
      <c r="LY76" s="364" t="n"/>
      <c r="LZ76" s="364" t="n"/>
      <c r="MA76" s="364" t="n"/>
      <c r="MB76" s="364" t="n"/>
      <c r="MC76" s="364" t="n"/>
      <c r="MD76" s="364" t="n"/>
      <c r="ME76" s="364" t="n"/>
      <c r="MF76" s="364" t="n"/>
      <c r="MG76" s="364" t="n"/>
      <c r="MH76" s="364" t="n"/>
      <c r="MI76" s="364" t="n"/>
      <c r="MJ76" s="364" t="n"/>
      <c r="MK76" s="364" t="n"/>
      <c r="ML76" s="364" t="n"/>
      <c r="MM76" s="364" t="n"/>
      <c r="MN76" s="364" t="n"/>
      <c r="MO76" s="364" t="n"/>
      <c r="MP76" s="364" t="n"/>
      <c r="MQ76" s="364" t="n"/>
      <c r="MR76" s="364" t="n"/>
      <c r="MS76" s="364" t="n"/>
      <c r="MT76" s="364" t="n"/>
      <c r="MU76" s="364" t="n"/>
      <c r="MV76" s="364" t="n"/>
      <c r="MW76" s="364" t="n"/>
      <c r="MX76" s="364" t="n"/>
      <c r="MY76" s="364" t="n"/>
      <c r="MZ76" s="364" t="n"/>
      <c r="NA76" s="364" t="n"/>
      <c r="NB76" s="364" t="n"/>
      <c r="NC76" s="364" t="n"/>
      <c r="ND76" s="364" t="n"/>
      <c r="NE76" s="364" t="n"/>
      <c r="NF76" s="364" t="n"/>
      <c r="NG76" s="364" t="n"/>
      <c r="NH76" s="364" t="n"/>
      <c r="NI76" s="364" t="n"/>
      <c r="NJ76" s="364" t="n"/>
      <c r="NK76" s="364" t="n"/>
      <c r="NL76" s="364" t="n"/>
      <c r="NM76" s="364" t="n"/>
      <c r="NN76" s="364" t="n"/>
      <c r="NO76" s="364" t="n"/>
      <c r="NP76" s="364" t="n"/>
      <c r="NQ76" s="364" t="n"/>
      <c r="NR76" s="364" t="n"/>
      <c r="NS76" s="364" t="n"/>
      <c r="NT76" s="364" t="n"/>
      <c r="NU76" s="364" t="n"/>
      <c r="NV76" s="364" t="n"/>
      <c r="NW76" s="364" t="n"/>
      <c r="NX76" s="364" t="n"/>
      <c r="NY76" s="364" t="n"/>
      <c r="NZ76" s="364" t="n"/>
      <c r="OA76" s="364" t="n"/>
      <c r="OB76" s="364" t="n"/>
      <c r="OC76" s="364" t="n"/>
      <c r="OD76" s="364" t="n"/>
      <c r="OE76" s="364" t="n"/>
      <c r="OF76" s="364" t="n"/>
      <c r="OG76" s="364" t="n"/>
      <c r="OH76" s="364" t="n"/>
      <c r="OI76" s="364" t="n"/>
      <c r="OJ76" s="364" t="n"/>
      <c r="OK76" s="364" t="n"/>
      <c r="OL76" s="364" t="n"/>
      <c r="OM76" s="364" t="n"/>
      <c r="ON76" s="364" t="n"/>
      <c r="OO76" s="364" t="n"/>
      <c r="OP76" s="364" t="n"/>
      <c r="OQ76" s="364" t="n"/>
      <c r="OR76" s="364" t="n"/>
      <c r="OS76" s="364" t="n"/>
      <c r="OT76" s="364" t="n"/>
      <c r="OU76" s="364" t="n"/>
      <c r="OV76" s="364" t="n"/>
      <c r="OW76" s="364" t="n"/>
      <c r="OX76" s="364" t="n"/>
      <c r="OY76" s="364" t="n"/>
      <c r="OZ76" s="364" t="n"/>
      <c r="PA76" s="364" t="n"/>
      <c r="PB76" s="364" t="n"/>
      <c r="PC76" s="364" t="n"/>
      <c r="PD76" s="364" t="n"/>
      <c r="PE76" s="364" t="n"/>
      <c r="PF76" s="364" t="n"/>
      <c r="PG76" s="364" t="n"/>
      <c r="PH76" s="364" t="n"/>
      <c r="PI76" s="364" t="n"/>
      <c r="PJ76" s="364" t="n"/>
      <c r="PK76" s="364" t="n"/>
      <c r="PL76" s="364" t="n"/>
      <c r="PM76" s="364" t="n"/>
      <c r="PN76" s="364" t="n"/>
      <c r="PO76" s="364" t="n"/>
      <c r="PP76" s="364" t="n"/>
      <c r="PQ76" s="364" t="n"/>
      <c r="PR76" s="364" t="n"/>
      <c r="PS76" s="364" t="n"/>
      <c r="PT76" s="364" t="n"/>
      <c r="PU76" s="364" t="n"/>
      <c r="PV76" s="364" t="n"/>
      <c r="PW76" s="364" t="n"/>
      <c r="PX76" s="364" t="n"/>
      <c r="PY76" s="364" t="n"/>
      <c r="PZ76" s="364" t="n"/>
      <c r="QA76" s="364" t="n"/>
      <c r="QB76" s="364" t="n"/>
      <c r="QC76" s="364" t="n"/>
      <c r="QD76" s="364" t="n"/>
      <c r="QE76" s="364" t="n"/>
      <c r="QF76" s="364" t="n"/>
      <c r="QG76" s="364" t="n"/>
      <c r="QH76" s="364" t="n"/>
      <c r="QI76" s="364" t="n"/>
      <c r="QJ76" s="364" t="n"/>
      <c r="QK76" s="364" t="n"/>
      <c r="QL76" s="364" t="n"/>
      <c r="QM76" s="364" t="n"/>
      <c r="QN76" s="364" t="n"/>
      <c r="QO76" s="364" t="n"/>
      <c r="QP76" s="364" t="n"/>
      <c r="QQ76" s="364" t="n"/>
      <c r="QR76" s="364" t="n"/>
      <c r="QS76" s="364" t="n"/>
      <c r="QT76" s="364" t="n"/>
      <c r="QU76" s="364" t="n"/>
      <c r="QV76" s="364" t="n"/>
      <c r="QW76" s="364" t="n"/>
      <c r="QX76" s="364" t="n"/>
      <c r="QY76" s="364" t="n"/>
      <c r="QZ76" s="364" t="n"/>
      <c r="RA76" s="364" t="n"/>
      <c r="RB76" s="364" t="n"/>
      <c r="RC76" s="364" t="n"/>
      <c r="RD76" s="364" t="n"/>
      <c r="RE76" s="364" t="n"/>
      <c r="RF76" s="364" t="n"/>
      <c r="RG76" s="364" t="n"/>
      <c r="RH76" s="364" t="n"/>
      <c r="RI76" s="364" t="n"/>
      <c r="RJ76" s="364" t="n"/>
      <c r="RK76" s="364" t="n"/>
      <c r="RL76" s="364" t="n"/>
      <c r="RM76" s="364" t="n"/>
      <c r="RN76" s="364" t="n"/>
      <c r="RO76" s="364" t="n"/>
      <c r="RP76" s="364" t="n"/>
      <c r="RQ76" s="364" t="n"/>
      <c r="RR76" s="364" t="n"/>
      <c r="RS76" s="364" t="n"/>
      <c r="RT76" s="364" t="n"/>
      <c r="RU76" s="364" t="n"/>
      <c r="RV76" s="364" t="n"/>
      <c r="RW76" s="364" t="n"/>
      <c r="RX76" s="364" t="n"/>
      <c r="RY76" s="364" t="n"/>
      <c r="RZ76" s="364" t="n"/>
      <c r="SA76" s="364" t="n"/>
      <c r="SB76" s="364" t="n"/>
      <c r="SC76" s="364" t="n"/>
      <c r="SD76" s="364" t="n"/>
      <c r="SE76" s="364" t="n"/>
      <c r="SF76" s="364" t="n"/>
      <c r="SG76" s="364" t="n"/>
      <c r="SH76" s="364" t="n"/>
      <c r="SI76" s="364" t="n"/>
      <c r="SJ76" s="364" t="n"/>
      <c r="SK76" s="364" t="n"/>
      <c r="SL76" s="364" t="n"/>
      <c r="SM76" s="364" t="n"/>
      <c r="SN76" s="364" t="n"/>
      <c r="SO76" s="364" t="n"/>
      <c r="SP76" s="364" t="n"/>
      <c r="SQ76" s="364" t="n"/>
      <c r="SR76" s="364" t="n"/>
      <c r="SS76" s="364" t="n"/>
      <c r="ST76" s="364" t="n"/>
      <c r="SU76" s="364" t="n"/>
      <c r="SV76" s="364" t="n"/>
      <c r="SW76" s="364" t="n"/>
      <c r="SX76" s="364" t="n"/>
      <c r="SY76" s="364" t="n"/>
      <c r="SZ76" s="364" t="n"/>
      <c r="TA76" s="364" t="n"/>
      <c r="TB76" s="364" t="n"/>
      <c r="TC76" s="364" t="n"/>
      <c r="TD76" s="364" t="n"/>
      <c r="TE76" s="364" t="n"/>
      <c r="TF76" s="364" t="n"/>
      <c r="TG76" s="364" t="n"/>
      <c r="TH76" s="364" t="n"/>
      <c r="TI76" s="364" t="n"/>
      <c r="TJ76" s="364" t="n"/>
      <c r="TK76" s="364" t="n"/>
      <c r="TL76" s="364" t="n"/>
      <c r="TM76" s="364" t="n"/>
      <c r="TN76" s="364" t="n"/>
      <c r="TO76" s="364" t="n"/>
      <c r="TP76" s="364" t="n"/>
      <c r="TQ76" s="364" t="n"/>
      <c r="TR76" s="364" t="n"/>
      <c r="TS76" s="364" t="n"/>
      <c r="TT76" s="364" t="n"/>
      <c r="TU76" s="364" t="n"/>
      <c r="TV76" s="364" t="n"/>
      <c r="TW76" s="364" t="n"/>
      <c r="TX76" s="364" t="n"/>
      <c r="TY76" s="364" t="n"/>
      <c r="TZ76" s="364" t="n"/>
      <c r="UA76" s="364" t="n"/>
      <c r="UB76" s="364" t="n"/>
      <c r="UC76" s="364" t="n"/>
      <c r="UD76" s="364" t="n"/>
      <c r="UE76" s="364" t="n"/>
      <c r="UF76" s="364" t="n"/>
      <c r="UG76" s="364" t="n"/>
      <c r="UH76" s="364" t="n"/>
      <c r="UI76" s="364" t="n"/>
      <c r="UJ76" s="364" t="n"/>
      <c r="UK76" s="364" t="n"/>
      <c r="UL76" s="364" t="n"/>
      <c r="UM76" s="364" t="n"/>
      <c r="UN76" s="364" t="n"/>
      <c r="UO76" s="364" t="n"/>
      <c r="UP76" s="364" t="n"/>
      <c r="UQ76" s="364" t="n"/>
      <c r="UR76" s="364" t="n"/>
      <c r="US76" s="364" t="n"/>
      <c r="UT76" s="364" t="n"/>
      <c r="UU76" s="364" t="n"/>
      <c r="UV76" s="364" t="n"/>
      <c r="UW76" s="364" t="n"/>
      <c r="UX76" s="364" t="n"/>
      <c r="UY76" s="364" t="n"/>
      <c r="UZ76" s="364" t="n"/>
      <c r="VA76" s="364" t="n"/>
      <c r="VB76" s="364" t="n"/>
      <c r="VC76" s="364" t="n"/>
      <c r="VD76" s="364" t="n"/>
      <c r="VE76" s="364" t="n"/>
      <c r="VF76" s="364" t="n"/>
      <c r="VG76" s="364" t="n"/>
      <c r="VH76" s="364" t="n"/>
      <c r="VI76" s="364" t="n"/>
      <c r="VJ76" s="364" t="n"/>
      <c r="VK76" s="364" t="n"/>
      <c r="VL76" s="364" t="n"/>
      <c r="VM76" s="364" t="n"/>
      <c r="VN76" s="364" t="n"/>
      <c r="VO76" s="364" t="n"/>
      <c r="VP76" s="364" t="n"/>
      <c r="VQ76" s="364" t="n"/>
      <c r="VR76" s="364" t="n"/>
      <c r="VS76" s="364" t="n"/>
      <c r="VT76" s="364" t="n"/>
      <c r="VU76" s="364" t="n"/>
      <c r="VV76" s="364" t="n"/>
      <c r="VW76" s="364" t="n"/>
      <c r="VX76" s="364" t="n"/>
      <c r="VY76" s="364" t="n"/>
      <c r="VZ76" s="364" t="n"/>
      <c r="WA76" s="364" t="n"/>
      <c r="WB76" s="364" t="n"/>
      <c r="WC76" s="364" t="n"/>
      <c r="WD76" s="364" t="n"/>
      <c r="WE76" s="364" t="n"/>
      <c r="WF76" s="364" t="n"/>
      <c r="WG76" s="364" t="n"/>
      <c r="WH76" s="364" t="n"/>
      <c r="WI76" s="364" t="n"/>
      <c r="WJ76" s="364" t="n"/>
      <c r="WK76" s="364" t="n"/>
      <c r="WL76" s="364" t="n"/>
      <c r="WM76" s="364" t="n"/>
      <c r="WN76" s="364" t="n"/>
      <c r="WO76" s="364" t="n"/>
      <c r="WP76" s="364" t="n"/>
      <c r="WQ76" s="364" t="n"/>
      <c r="WR76" s="364" t="n"/>
      <c r="WS76" s="364" t="n"/>
      <c r="WT76" s="364" t="n"/>
      <c r="WU76" s="364" t="n"/>
      <c r="WV76" s="364" t="n"/>
      <c r="WW76" s="364" t="n"/>
      <c r="WX76" s="364" t="n"/>
      <c r="WY76" s="364" t="n"/>
      <c r="WZ76" s="364" t="n"/>
      <c r="XA76" s="364" t="n"/>
      <c r="XB76" s="364" t="n"/>
      <c r="XC76" s="364" t="n"/>
      <c r="XD76" s="364" t="n"/>
      <c r="XE76" s="364" t="n"/>
      <c r="XF76" s="364" t="n"/>
      <c r="XG76" s="364" t="n"/>
      <c r="XH76" s="364" t="n"/>
      <c r="XI76" s="364" t="n"/>
      <c r="XJ76" s="364" t="n"/>
      <c r="XK76" s="364" t="n"/>
      <c r="XL76" s="364" t="n"/>
      <c r="XM76" s="364" t="n"/>
      <c r="XN76" s="364" t="n"/>
      <c r="XO76" s="364" t="n"/>
      <c r="XP76" s="364" t="n"/>
      <c r="XQ76" s="364" t="n"/>
      <c r="XR76" s="364" t="n"/>
      <c r="XS76" s="364" t="n"/>
      <c r="XT76" s="364" t="n"/>
      <c r="XU76" s="364" t="n"/>
      <c r="XV76" s="364" t="n"/>
      <c r="XW76" s="364" t="n"/>
      <c r="XX76" s="364" t="n"/>
      <c r="XY76" s="364" t="n"/>
      <c r="XZ76" s="364" t="n"/>
      <c r="YA76" s="364" t="n"/>
      <c r="YB76" s="364" t="n"/>
      <c r="YC76" s="364" t="n"/>
      <c r="YD76" s="364" t="n"/>
      <c r="YE76" s="364" t="n"/>
      <c r="YF76" s="364" t="n"/>
      <c r="YG76" s="364" t="n"/>
      <c r="YH76" s="364" t="n"/>
      <c r="YI76" s="364" t="n"/>
      <c r="YJ76" s="364" t="n"/>
      <c r="YK76" s="364" t="n"/>
      <c r="YL76" s="364" t="n"/>
      <c r="YM76" s="364" t="n"/>
      <c r="YN76" s="364" t="n"/>
      <c r="YO76" s="364" t="n"/>
      <c r="YP76" s="364" t="n"/>
      <c r="YQ76" s="364" t="n"/>
      <c r="YR76" s="364" t="n"/>
      <c r="YS76" s="364" t="n"/>
      <c r="YT76" s="364" t="n"/>
      <c r="YU76" s="364" t="n"/>
      <c r="YV76" s="364" t="n"/>
      <c r="YW76" s="364" t="n"/>
      <c r="YX76" s="364" t="n"/>
      <c r="YY76" s="364" t="n"/>
      <c r="YZ76" s="364" t="n"/>
      <c r="ZA76" s="364" t="n"/>
      <c r="ZB76" s="364" t="n"/>
      <c r="ZC76" s="364" t="n"/>
      <c r="ZD76" s="364" t="n"/>
      <c r="ZE76" s="364" t="n"/>
      <c r="ZF76" s="364" t="n"/>
      <c r="ZG76" s="364" t="n"/>
      <c r="ZH76" s="364" t="n"/>
      <c r="ZI76" s="364" t="n"/>
      <c r="ZJ76" s="364" t="n"/>
      <c r="ZK76" s="364" t="n"/>
      <c r="ZL76" s="364" t="n"/>
      <c r="ZM76" s="364" t="n"/>
      <c r="ZN76" s="364" t="n"/>
      <c r="ZO76" s="364" t="n"/>
      <c r="ZP76" s="364" t="n"/>
      <c r="ZQ76" s="364" t="n"/>
      <c r="ZR76" s="364" t="n"/>
      <c r="ZS76" s="364" t="n"/>
      <c r="ZT76" s="364" t="n"/>
      <c r="ZU76" s="364" t="n"/>
      <c r="ZV76" s="364" t="n"/>
      <c r="ZW76" s="364" t="n"/>
      <c r="ZX76" s="364" t="n"/>
      <c r="ZY76" s="364" t="n"/>
      <c r="ZZ76" s="364" t="n"/>
      <c r="AAA76" s="364" t="n"/>
      <c r="AAB76" s="364" t="n"/>
      <c r="AAC76" s="364" t="n"/>
      <c r="AAD76" s="364" t="n"/>
      <c r="AAE76" s="364" t="n"/>
      <c r="AAF76" s="364" t="n"/>
      <c r="AAG76" s="364" t="n"/>
      <c r="AAH76" s="364" t="n"/>
      <c r="AAI76" s="364" t="n"/>
      <c r="AAJ76" s="364" t="n"/>
      <c r="AAK76" s="364" t="n"/>
      <c r="AAL76" s="364" t="n"/>
      <c r="AAM76" s="364" t="n"/>
      <c r="AAN76" s="364" t="n"/>
      <c r="AAO76" s="364" t="n"/>
      <c r="AAP76" s="364" t="n"/>
      <c r="AAQ76" s="364" t="n"/>
      <c r="AAR76" s="364" t="n"/>
      <c r="AAS76" s="364" t="n"/>
      <c r="AAT76" s="364" t="n"/>
      <c r="AAU76" s="364" t="n"/>
      <c r="AAV76" s="364" t="n"/>
      <c r="AAW76" s="364" t="n"/>
      <c r="AAX76" s="364" t="n"/>
      <c r="AAY76" s="364" t="n"/>
      <c r="AAZ76" s="364" t="n"/>
      <c r="ABA76" s="364" t="n"/>
      <c r="ABB76" s="364" t="n"/>
      <c r="ABC76" s="364" t="n"/>
      <c r="ABD76" s="364" t="n"/>
      <c r="ABE76" s="364" t="n"/>
      <c r="ABF76" s="364" t="n"/>
      <c r="ABG76" s="364" t="n"/>
      <c r="ABH76" s="364" t="n"/>
      <c r="ABI76" s="364" t="n"/>
      <c r="ABJ76" s="364" t="n"/>
      <c r="ABK76" s="364" t="n"/>
      <c r="ABL76" s="364" t="n"/>
      <c r="ABM76" s="364" t="n"/>
      <c r="ABN76" s="364" t="n"/>
      <c r="ABO76" s="364" t="n"/>
      <c r="ABP76" s="364" t="n"/>
      <c r="ABQ76" s="364" t="n"/>
      <c r="ABR76" s="364" t="n"/>
      <c r="ABS76" s="364" t="n"/>
      <c r="ABT76" s="364" t="n"/>
      <c r="ABU76" s="364" t="n"/>
      <c r="ABV76" s="364" t="n"/>
      <c r="ABW76" s="364" t="n"/>
      <c r="ABX76" s="364" t="n"/>
      <c r="ABY76" s="364" t="n"/>
      <c r="ABZ76" s="364" t="n"/>
      <c r="ACA76" s="364" t="n"/>
      <c r="ACB76" s="364" t="n"/>
      <c r="ACC76" s="364" t="n"/>
      <c r="ACD76" s="364" t="n"/>
      <c r="ACE76" s="364" t="n"/>
      <c r="ACF76" s="364" t="n"/>
      <c r="ACG76" s="364" t="n"/>
      <c r="ACH76" s="364" t="n"/>
      <c r="ACI76" s="364" t="n"/>
      <c r="ACJ76" s="364" t="n"/>
      <c r="ACK76" s="364" t="n"/>
      <c r="ACL76" s="364" t="n"/>
      <c r="ACM76" s="364" t="n"/>
      <c r="ACN76" s="364" t="n"/>
      <c r="ACO76" s="364" t="n"/>
      <c r="ACP76" s="364" t="n"/>
      <c r="ACQ76" s="364" t="n"/>
      <c r="ACR76" s="364" t="n"/>
      <c r="ACS76" s="364" t="n"/>
      <c r="ACT76" s="364" t="n"/>
      <c r="ACU76" s="364" t="n"/>
      <c r="ACV76" s="364" t="n"/>
      <c r="ACW76" s="364" t="n"/>
      <c r="ACX76" s="364" t="n"/>
      <c r="ACY76" s="364" t="n"/>
      <c r="ACZ76" s="364" t="n"/>
      <c r="ADA76" s="364" t="n"/>
      <c r="ADB76" s="364" t="n"/>
      <c r="ADC76" s="364" t="n"/>
      <c r="ADD76" s="364" t="n"/>
      <c r="ADE76" s="364" t="n"/>
      <c r="ADF76" s="364" t="n"/>
      <c r="ADG76" s="364" t="n"/>
      <c r="ADH76" s="364" t="n"/>
      <c r="ADI76" s="364" t="n"/>
      <c r="ADJ76" s="364" t="n"/>
      <c r="ADK76" s="364" t="n"/>
      <c r="ADL76" s="364" t="n"/>
      <c r="ADM76" s="364" t="n"/>
      <c r="ADN76" s="364" t="n"/>
      <c r="ADO76" s="364" t="n"/>
      <c r="ADP76" s="364" t="n"/>
      <c r="ADQ76" s="364" t="n"/>
      <c r="ADR76" s="364" t="n"/>
      <c r="ADS76" s="364" t="n"/>
      <c r="ADT76" s="364" t="n"/>
      <c r="ADU76" s="364" t="n"/>
      <c r="ADV76" s="364" t="n"/>
      <c r="ADW76" s="364" t="n"/>
      <c r="ADX76" s="364" t="n"/>
      <c r="ADY76" s="364" t="n"/>
      <c r="ADZ76" s="364" t="n"/>
      <c r="AEA76" s="364" t="n"/>
      <c r="AEB76" s="364" t="n"/>
      <c r="AEC76" s="364" t="n"/>
      <c r="AED76" s="364" t="n"/>
      <c r="AEE76" s="364" t="n"/>
      <c r="AEF76" s="364" t="n"/>
      <c r="AEG76" s="364" t="n"/>
      <c r="AEH76" s="364" t="n"/>
      <c r="AEI76" s="364" t="n"/>
      <c r="AEJ76" s="364" t="n"/>
      <c r="AEK76" s="364" t="n"/>
      <c r="AEL76" s="364" t="n"/>
      <c r="AEM76" s="364" t="n"/>
      <c r="AEN76" s="364" t="n"/>
      <c r="AEO76" s="364" t="n"/>
      <c r="AEP76" s="364" t="n"/>
      <c r="AEQ76" s="364" t="n"/>
      <c r="AER76" s="364" t="n"/>
      <c r="AES76" s="364" t="n"/>
      <c r="AET76" s="364" t="n"/>
      <c r="AEU76" s="364" t="n"/>
      <c r="AEV76" s="364" t="n"/>
      <c r="AEW76" s="364" t="n"/>
      <c r="AEX76" s="364" t="n"/>
      <c r="AEY76" s="364" t="n"/>
      <c r="AEZ76" s="364" t="n"/>
      <c r="AFA76" s="364" t="n"/>
      <c r="AFB76" s="364" t="n"/>
      <c r="AFC76" s="364" t="n"/>
      <c r="AFD76" s="364" t="n"/>
      <c r="AFE76" s="364" t="n"/>
      <c r="AFF76" s="364" t="n"/>
      <c r="AFG76" s="364" t="n"/>
      <c r="AFH76" s="364" t="n"/>
      <c r="AFI76" s="364" t="n"/>
      <c r="AFJ76" s="364" t="n"/>
      <c r="AFK76" s="364" t="n"/>
      <c r="AFL76" s="364" t="n"/>
      <c r="AFM76" s="364" t="n"/>
      <c r="AFN76" s="364" t="n"/>
      <c r="AFO76" s="364" t="n"/>
      <c r="AFP76" s="364" t="n"/>
      <c r="AFQ76" s="364" t="n"/>
      <c r="AFR76" s="364" t="n"/>
      <c r="AFS76" s="364" t="n"/>
      <c r="AFT76" s="364" t="n"/>
      <c r="AFU76" s="364" t="n"/>
      <c r="AFV76" s="364" t="n"/>
      <c r="AFW76" s="364" t="n"/>
      <c r="AFX76" s="364" t="n"/>
      <c r="AFY76" s="364" t="n"/>
      <c r="AFZ76" s="364" t="n"/>
      <c r="AGA76" s="364" t="n"/>
      <c r="AGB76" s="364" t="n"/>
      <c r="AGC76" s="364" t="n"/>
      <c r="AGD76" s="364" t="n"/>
      <c r="AGE76" s="364" t="n"/>
      <c r="AGF76" s="364" t="n"/>
      <c r="AGG76" s="364" t="n"/>
      <c r="AGH76" s="364" t="n"/>
      <c r="AGI76" s="364" t="n"/>
      <c r="AGJ76" s="364" t="n"/>
      <c r="AGK76" s="364" t="n"/>
      <c r="AGL76" s="364" t="n"/>
      <c r="AGM76" s="364" t="n"/>
      <c r="AGN76" s="364" t="n"/>
      <c r="AGO76" s="364" t="n"/>
      <c r="AGP76" s="364" t="n"/>
      <c r="AGQ76" s="364" t="n"/>
      <c r="AGR76" s="364" t="n"/>
      <c r="AGS76" s="364" t="n"/>
      <c r="AGT76" s="364" t="n"/>
      <c r="AGU76" s="364" t="n"/>
      <c r="AGV76" s="364" t="n"/>
      <c r="AGW76" s="364" t="n"/>
      <c r="AGX76" s="364" t="n"/>
      <c r="AGY76" s="364" t="n"/>
      <c r="AGZ76" s="364" t="n"/>
      <c r="AHA76" s="364" t="n"/>
      <c r="AHB76" s="364" t="n"/>
      <c r="AHC76" s="364" t="n"/>
      <c r="AHD76" s="364" t="n"/>
      <c r="AHE76" s="364" t="n"/>
      <c r="AHF76" s="364" t="n"/>
      <c r="AHG76" s="364" t="n"/>
      <c r="AHH76" s="364" t="n"/>
      <c r="AHI76" s="364" t="n"/>
      <c r="AHJ76" s="364" t="n"/>
      <c r="AHK76" s="364" t="n"/>
      <c r="AHL76" s="364" t="n"/>
      <c r="AHM76" s="364" t="n"/>
      <c r="AHN76" s="364" t="n"/>
      <c r="AHO76" s="364" t="n"/>
      <c r="AHP76" s="364" t="n"/>
      <c r="AHQ76" s="364" t="n"/>
      <c r="AHR76" s="364" t="n"/>
      <c r="AHS76" s="364" t="n"/>
      <c r="AHT76" s="364" t="n"/>
      <c r="AHU76" s="364" t="n"/>
      <c r="AHV76" s="364" t="n"/>
      <c r="AHW76" s="364" t="n"/>
      <c r="AHX76" s="364" t="n"/>
      <c r="AHY76" s="364" t="n"/>
      <c r="AHZ76" s="364" t="n"/>
      <c r="AIA76" s="364" t="n"/>
      <c r="AIB76" s="364" t="n"/>
      <c r="AIC76" s="364" t="n"/>
      <c r="AID76" s="364" t="n"/>
      <c r="AIE76" s="364" t="n"/>
      <c r="AIF76" s="364" t="n"/>
      <c r="AIG76" s="364" t="n"/>
      <c r="AIH76" s="364" t="n"/>
      <c r="AII76" s="364" t="n"/>
      <c r="AIJ76" s="364" t="n"/>
      <c r="AIK76" s="364" t="n"/>
      <c r="AIL76" s="364" t="n"/>
      <c r="AIM76" s="364" t="n"/>
      <c r="AIN76" s="364" t="n"/>
      <c r="AIO76" s="364" t="n"/>
      <c r="AIP76" s="364" t="n"/>
      <c r="AIQ76" s="364" t="n"/>
      <c r="AIR76" s="364" t="n"/>
      <c r="AIS76" s="364" t="n"/>
      <c r="AIT76" s="364" t="n"/>
      <c r="AIU76" s="364" t="n"/>
      <c r="AIV76" s="364" t="n"/>
      <c r="AIW76" s="364" t="n"/>
      <c r="AIX76" s="364" t="n"/>
      <c r="AIY76" s="364" t="n"/>
      <c r="AIZ76" s="364" t="n"/>
      <c r="AJA76" s="364" t="n"/>
      <c r="AJB76" s="364" t="n"/>
      <c r="AJC76" s="364" t="n"/>
      <c r="AJD76" s="364" t="n"/>
      <c r="AJE76" s="364" t="n"/>
      <c r="AJF76" s="364" t="n"/>
      <c r="AJG76" s="364" t="n"/>
      <c r="AJH76" s="364" t="n"/>
      <c r="AJI76" s="364" t="n"/>
      <c r="AJJ76" s="364" t="n"/>
      <c r="AJK76" s="364" t="n"/>
      <c r="AJL76" s="364" t="n"/>
      <c r="AJM76" s="364" t="n"/>
      <c r="AJN76" s="364" t="n"/>
      <c r="AJO76" s="364" t="n"/>
      <c r="AJP76" s="364" t="n"/>
      <c r="AJQ76" s="364" t="n"/>
      <c r="AJR76" s="364" t="n"/>
      <c r="AJS76" s="364" t="n"/>
      <c r="AJT76" s="364" t="n"/>
      <c r="AJU76" s="364" t="n"/>
      <c r="AJV76" s="364" t="n"/>
      <c r="AJW76" s="364" t="n"/>
      <c r="AJX76" s="364" t="n"/>
      <c r="AJY76" s="364" t="n"/>
      <c r="AJZ76" s="364" t="n"/>
      <c r="AKA76" s="364" t="n"/>
      <c r="AKB76" s="364" t="n"/>
      <c r="AKC76" s="364" t="n"/>
      <c r="AKD76" s="364" t="n"/>
      <c r="AKE76" s="364" t="n"/>
      <c r="AKF76" s="364" t="n"/>
      <c r="AKG76" s="364" t="n"/>
      <c r="AKH76" s="364" t="n"/>
      <c r="AKI76" s="364" t="n"/>
      <c r="AKJ76" s="364" t="n"/>
      <c r="AKK76" s="364" t="n"/>
      <c r="AKL76" s="364" t="n"/>
      <c r="AKM76" s="364" t="n"/>
      <c r="AKN76" s="364" t="n"/>
      <c r="AKO76" s="364" t="n"/>
      <c r="AKP76" s="364" t="n"/>
      <c r="AKQ76" s="364" t="n"/>
      <c r="AKR76" s="364" t="n"/>
      <c r="AKS76" s="364" t="n"/>
      <c r="AKT76" s="364" t="n"/>
      <c r="AKU76" s="364" t="n"/>
      <c r="AKV76" s="364" t="n"/>
      <c r="AKW76" s="364" t="n"/>
      <c r="AKX76" s="364" t="n"/>
      <c r="AKY76" s="364" t="n"/>
      <c r="AKZ76" s="364" t="n"/>
      <c r="ALA76" s="364" t="n"/>
      <c r="ALB76" s="364" t="n"/>
      <c r="ALC76" s="364" t="n"/>
      <c r="ALD76" s="364" t="n"/>
      <c r="ALE76" s="364" t="n"/>
      <c r="ALF76" s="364" t="n"/>
      <c r="ALG76" s="364" t="n"/>
      <c r="ALH76" s="364" t="n"/>
      <c r="ALI76" s="364" t="n"/>
      <c r="ALJ76" s="364" t="n"/>
      <c r="ALK76" s="364" t="n"/>
      <c r="ALL76" s="364" t="n"/>
      <c r="ALM76" s="364" t="n"/>
      <c r="ALN76" s="364" t="n"/>
      <c r="ALO76" s="364" t="n"/>
      <c r="ALP76" s="364" t="n"/>
      <c r="ALQ76" s="364" t="n"/>
      <c r="ALR76" s="364" t="n"/>
      <c r="ALS76" s="364" t="n"/>
      <c r="ALT76" s="364" t="n"/>
      <c r="ALU76" s="364" t="n"/>
      <c r="ALV76" s="364" t="n"/>
      <c r="ALW76" s="364" t="n"/>
      <c r="ALX76" s="364" t="n"/>
      <c r="ALY76" s="364" t="n"/>
      <c r="ALZ76" s="364" t="n"/>
      <c r="AMA76" s="364" t="n"/>
      <c r="AMB76" s="364" t="n"/>
      <c r="AMC76" s="364" t="n"/>
      <c r="AMD76" s="364" t="n"/>
      <c r="AME76" s="364" t="n"/>
      <c r="AMF76" s="364" t="n"/>
      <c r="AMG76" s="364" t="n"/>
      <c r="AMH76" s="364" t="n"/>
      <c r="AMI76" s="364" t="n"/>
      <c r="AMJ76" s="364" t="n"/>
      <c r="AMK76" s="364" t="n"/>
      <c r="AML76" s="364" t="n"/>
      <c r="AMM76" s="364" t="n"/>
      <c r="AMN76" s="364" t="n"/>
      <c r="AMO76" s="364" t="n"/>
      <c r="AMP76" s="364" t="n"/>
      <c r="AMQ76" s="364" t="n"/>
      <c r="AMR76" s="364" t="n"/>
      <c r="AMS76" s="364" t="n"/>
      <c r="AMT76" s="364" t="n"/>
      <c r="AMU76" s="364" t="n"/>
      <c r="AMV76" s="364" t="n"/>
      <c r="AMW76" s="364" t="n"/>
      <c r="AMX76" s="364" t="n"/>
      <c r="AMY76" s="364" t="n"/>
      <c r="AMZ76" s="364" t="n"/>
      <c r="ANA76" s="364" t="n"/>
      <c r="ANB76" s="364" t="n"/>
      <c r="ANC76" s="364" t="n"/>
      <c r="AND76" s="364" t="n"/>
      <c r="ANE76" s="364" t="n"/>
      <c r="ANF76" s="364" t="n"/>
      <c r="ANG76" s="364" t="n"/>
      <c r="ANH76" s="364" t="n"/>
      <c r="ANI76" s="364" t="n"/>
      <c r="ANJ76" s="364" t="n"/>
      <c r="ANK76" s="364" t="n"/>
      <c r="ANL76" s="364" t="n"/>
      <c r="ANM76" s="364" t="n"/>
      <c r="ANN76" s="364" t="n"/>
      <c r="ANO76" s="364" t="n"/>
      <c r="ANP76" s="364" t="n"/>
      <c r="ANQ76" s="364" t="n"/>
      <c r="ANR76" s="364" t="n"/>
      <c r="ANS76" s="364" t="n"/>
      <c r="ANT76" s="364" t="n"/>
      <c r="ANU76" s="364" t="n"/>
      <c r="ANV76" s="364" t="n"/>
      <c r="ANW76" s="364" t="n"/>
      <c r="ANX76" s="364" t="n"/>
      <c r="ANY76" s="364" t="n"/>
      <c r="ANZ76" s="364" t="n"/>
      <c r="AOA76" s="364" t="n"/>
      <c r="AOB76" s="364" t="n"/>
      <c r="AOC76" s="364" t="n"/>
      <c r="AOD76" s="364" t="n"/>
      <c r="AOE76" s="364" t="n"/>
      <c r="AOF76" s="364" t="n"/>
      <c r="AOG76" s="364" t="n"/>
      <c r="AOH76" s="364" t="n"/>
      <c r="AOI76" s="364" t="n"/>
      <c r="AOJ76" s="364" t="n"/>
      <c r="AOK76" s="364" t="n"/>
      <c r="AOL76" s="364" t="n"/>
      <c r="AOM76" s="364" t="n"/>
      <c r="AON76" s="364" t="n"/>
      <c r="AOO76" s="364" t="n"/>
      <c r="AOP76" s="364" t="n"/>
      <c r="AOQ76" s="364" t="n"/>
      <c r="AOR76" s="364" t="n"/>
      <c r="AOS76" s="364" t="n"/>
      <c r="AOT76" s="364" t="n"/>
      <c r="AOU76" s="364" t="n"/>
      <c r="AOV76" s="364" t="n"/>
      <c r="AOW76" s="364" t="n"/>
      <c r="AOX76" s="364" t="n"/>
      <c r="AOY76" s="364" t="n"/>
      <c r="AOZ76" s="364" t="n"/>
      <c r="APA76" s="364" t="n"/>
      <c r="APB76" s="364" t="n"/>
      <c r="APC76" s="364" t="n"/>
      <c r="APD76" s="364" t="n"/>
      <c r="APE76" s="364" t="n"/>
      <c r="APF76" s="364" t="n"/>
      <c r="APG76" s="364" t="n"/>
      <c r="APH76" s="364" t="n"/>
      <c r="API76" s="364" t="n"/>
      <c r="APJ76" s="364" t="n"/>
      <c r="APK76" s="364" t="n"/>
      <c r="APL76" s="364" t="n"/>
      <c r="APM76" s="364" t="n"/>
      <c r="APN76" s="364" t="n"/>
      <c r="APO76" s="364" t="n"/>
      <c r="APP76" s="364" t="n"/>
      <c r="APQ76" s="364" t="n"/>
      <c r="APR76" s="364" t="n"/>
      <c r="APS76" s="364" t="n"/>
      <c r="APT76" s="364" t="n"/>
      <c r="APU76" s="364" t="n"/>
      <c r="APV76" s="364" t="n"/>
      <c r="APW76" s="364" t="n"/>
      <c r="APX76" s="364" t="n"/>
      <c r="APY76" s="364" t="n"/>
      <c r="APZ76" s="364" t="n"/>
      <c r="AQA76" s="364" t="n"/>
      <c r="AQB76" s="364" t="n"/>
      <c r="AQC76" s="364" t="n"/>
      <c r="AQD76" s="364" t="n"/>
      <c r="AQE76" s="364" t="n"/>
      <c r="AQF76" s="364" t="n"/>
      <c r="AQG76" s="364" t="n"/>
      <c r="AQH76" s="364" t="n"/>
      <c r="AQI76" s="364" t="n"/>
      <c r="AQJ76" s="364" t="n"/>
      <c r="AQK76" s="364" t="n"/>
      <c r="AQL76" s="364" t="n"/>
      <c r="AQM76" s="364" t="n"/>
      <c r="AQN76" s="364" t="n"/>
      <c r="AQO76" s="364" t="n"/>
      <c r="AQP76" s="364" t="n"/>
      <c r="AQQ76" s="364" t="n"/>
      <c r="AQR76" s="364" t="n"/>
      <c r="AQS76" s="364" t="n"/>
      <c r="AQT76" s="364" t="n"/>
      <c r="AQU76" s="364" t="n"/>
      <c r="AQV76" s="364" t="n"/>
      <c r="AQW76" s="364" t="n"/>
      <c r="AQX76" s="364" t="n"/>
      <c r="AQY76" s="364" t="n"/>
      <c r="AQZ76" s="364" t="n"/>
      <c r="ARA76" s="364" t="n"/>
      <c r="ARB76" s="364" t="n"/>
      <c r="ARC76" s="364" t="n"/>
      <c r="ARD76" s="364" t="n"/>
      <c r="ARE76" s="364" t="n"/>
      <c r="ARF76" s="364" t="n"/>
      <c r="ARG76" s="364" t="n"/>
      <c r="ARH76" s="364" t="n"/>
      <c r="ARI76" s="364" t="n"/>
      <c r="ARJ76" s="364" t="n"/>
      <c r="ARK76" s="364" t="n"/>
      <c r="ARL76" s="364" t="n"/>
      <c r="ARM76" s="364" t="n"/>
      <c r="ARN76" s="364" t="n"/>
      <c r="ARO76" s="364" t="n"/>
    </row>
    <row r="77" outlineLevel="1">
      <c r="A77" s="220" t="inlineStr">
        <is>
          <t>37.04</t>
        </is>
      </c>
      <c r="B77" s="233" t="inlineStr">
        <is>
          <t>Comercial -Seguro</t>
        </is>
      </c>
      <c r="C77" s="86" t="inlineStr">
        <is>
          <t>Analítica</t>
        </is>
      </c>
      <c r="D77" s="86" t="inlineStr">
        <is>
          <t>Saída</t>
        </is>
      </c>
      <c r="E77" s="86">
        <f>VLOOKUP($A77,PL.C!$B:$F,5,0)</f>
        <v/>
      </c>
      <c r="F77" s="86" t="inlineStr">
        <is>
          <t>sim</t>
        </is>
      </c>
      <c r="G77" s="86" t="inlineStr">
        <is>
          <t>Budget</t>
        </is>
      </c>
      <c r="I77" s="511" t="n">
        <v>0</v>
      </c>
      <c r="J77" s="511" t="n">
        <v>0</v>
      </c>
      <c r="K77" s="511" t="n">
        <v>0</v>
      </c>
      <c r="L77" s="511" t="n">
        <v>0</v>
      </c>
      <c r="M77" s="511" t="n">
        <v>0</v>
      </c>
      <c r="N77" s="511" t="n">
        <v>0</v>
      </c>
      <c r="O77" s="511" t="n">
        <v>0</v>
      </c>
      <c r="P77" s="511" t="n">
        <v>0</v>
      </c>
      <c r="Q77" s="511" t="n">
        <v>-2162</v>
      </c>
      <c r="R77" s="511" t="n">
        <v>0</v>
      </c>
      <c r="S77" s="511" t="n">
        <v>0</v>
      </c>
      <c r="T77" s="512" t="n">
        <v>0</v>
      </c>
      <c r="V77" s="511" t="n">
        <v>0</v>
      </c>
      <c r="W77" s="511" t="n">
        <v>0</v>
      </c>
      <c r="X77" s="511" t="n">
        <v>0</v>
      </c>
      <c r="Y77" s="511" t="n">
        <v>0</v>
      </c>
      <c r="Z77" s="511" t="n">
        <v>0</v>
      </c>
      <c r="AA77" s="511" t="n">
        <v>0</v>
      </c>
      <c r="AB77" s="511" t="n">
        <v>0</v>
      </c>
      <c r="AC77" s="511" t="n">
        <v>0</v>
      </c>
      <c r="AD77" s="511" t="n">
        <v>-1895</v>
      </c>
      <c r="AE77" s="511" t="n">
        <v>0</v>
      </c>
      <c r="AF77" s="511" t="n">
        <v>0</v>
      </c>
      <c r="AG77" s="512" t="n">
        <v>0</v>
      </c>
      <c r="AI77" s="511" t="n">
        <v>0</v>
      </c>
      <c r="AJ77" s="511" t="n">
        <v>0</v>
      </c>
      <c r="AK77" s="511" t="n">
        <v>0</v>
      </c>
      <c r="AL77" s="511" t="n">
        <v>0</v>
      </c>
      <c r="AM77" s="511" t="n">
        <v>0</v>
      </c>
      <c r="AN77" s="511" t="n">
        <v>-396</v>
      </c>
      <c r="AO77" s="511" t="n">
        <v>-396</v>
      </c>
      <c r="AP77" s="511" t="n">
        <v>-396</v>
      </c>
      <c r="AQ77" s="511" t="n">
        <v>-396</v>
      </c>
      <c r="AR77" s="511" t="n">
        <v>-2958</v>
      </c>
      <c r="AS77" s="511" t="n">
        <v>-396</v>
      </c>
      <c r="AT77" s="511" t="n">
        <v>-396</v>
      </c>
      <c r="AV77" s="513" t="n">
        <v>0</v>
      </c>
      <c r="AW77" s="513" t="n">
        <v>0</v>
      </c>
      <c r="AX77" s="513" t="n">
        <v>0</v>
      </c>
      <c r="AY77" s="513" t="n">
        <v>0</v>
      </c>
      <c r="AZ77" s="513" t="n">
        <v>0</v>
      </c>
      <c r="BA77" s="513" t="n">
        <v>-416.592</v>
      </c>
      <c r="BB77" s="513" t="n">
        <v>-416.592</v>
      </c>
      <c r="BC77" s="513" t="n">
        <v>-416.592</v>
      </c>
      <c r="BD77" s="513" t="n">
        <v>-416.592</v>
      </c>
      <c r="BE77" s="513" t="n">
        <v>-3111.816</v>
      </c>
      <c r="BF77" s="513" t="n">
        <v>-416.592</v>
      </c>
      <c r="BG77" s="513" t="n">
        <v>-416.592</v>
      </c>
      <c r="BI77" s="298" t="n">
        <v>1.05</v>
      </c>
      <c r="BJ77" s="514" t="n">
        <v>-415.8</v>
      </c>
      <c r="BK77" s="514" t="n">
        <v>-415.8</v>
      </c>
      <c r="BL77" s="514" t="n">
        <v>-415.8</v>
      </c>
      <c r="BM77" s="514" t="n">
        <v>-415.8</v>
      </c>
      <c r="BN77" s="514" t="n">
        <v>-415.8</v>
      </c>
      <c r="BO77" s="514" t="n">
        <v>0</v>
      </c>
      <c r="BP77" s="514" t="n">
        <v>0</v>
      </c>
      <c r="BQ77" s="514" t="n">
        <v>0</v>
      </c>
      <c r="BR77" s="514" t="n">
        <v>0</v>
      </c>
      <c r="BS77" s="514" t="n">
        <v>0</v>
      </c>
      <c r="BT77" s="514" t="n">
        <v>0</v>
      </c>
      <c r="BU77" s="514" t="n">
        <v>0</v>
      </c>
      <c r="BW77" s="515">
        <f>_xlfn.SINGLE(_xlfn.XLOOKUP($A77,$A$203:$A$399,BJ$203:BJ$399,"Não Existe"))*$BI77</f>
        <v/>
      </c>
      <c r="BX77" s="515">
        <f>_xlfn.SINGLE(_xlfn.XLOOKUP($A77,$A$203:$A$399,BK$203:BK$399,"Não Existe"))*$BI77</f>
        <v/>
      </c>
      <c r="BY77" s="515">
        <f>_xlfn.SINGLE(_xlfn.XLOOKUP($A77,$A$203:$A$399,BL$203:BL$399,"Não Existe"))*$BI77</f>
        <v/>
      </c>
      <c r="BZ77" s="515">
        <f>_xlfn.SINGLE(_xlfn.XLOOKUP($A77,$A$203:$A$399,BM$203:BM$399,"Não Existe"))*$BI77</f>
        <v/>
      </c>
      <c r="CA77" s="515">
        <f>_xlfn.SINGLE(_xlfn.XLOOKUP($A77,$A$203:$A$399,BN$203:BN$399,"Não Existe"))*$BI77</f>
        <v/>
      </c>
      <c r="CB77" s="515">
        <f>_xlfn.SINGLE(_xlfn.XLOOKUP($A77,$A$203:$A$399,BO$203:BO$399,"Não Existe"))*$BI77</f>
        <v/>
      </c>
      <c r="CC77" s="515">
        <f>_xlfn.SINGLE(_xlfn.XLOOKUP($A77,$A$203:$A$399,BP$203:BP$399,"Não Existe"))*$BI77</f>
        <v/>
      </c>
      <c r="CD77" s="515">
        <f>_xlfn.SINGLE(_xlfn.XLOOKUP($A77,$A$203:$A$399,BQ$203:BQ$399,"Não Existe"))*$BI77</f>
        <v/>
      </c>
      <c r="CE77" s="515">
        <f>_xlfn.SINGLE(_xlfn.XLOOKUP($A77,$A$203:$A$399,BR$203:BR$399,"Não Existe"))*$BI77</f>
        <v/>
      </c>
      <c r="CF77" s="515">
        <f>_xlfn.SINGLE(_xlfn.XLOOKUP($A77,$A$203:$A$399,BS$203:BS$399,"Não Existe"))*$BI77</f>
        <v/>
      </c>
      <c r="CG77" s="515">
        <f>_xlfn.SINGLE(_xlfn.XLOOKUP($A77,$A$203:$A$399,BT$203:BT$399,"Não Existe"))*$BI77</f>
        <v/>
      </c>
      <c r="CH77" s="515">
        <f>_xlfn.SINGLE(_xlfn.XLOOKUP($A77,$A$203:$A$399,BU$203:BU$399,"Não Existe"))*$BI77</f>
        <v/>
      </c>
    </row>
    <row r="78" outlineLevel="1" customFormat="1" s="213">
      <c r="A78" s="257" t="inlineStr">
        <is>
          <t>37.05</t>
        </is>
      </c>
      <c r="B78" s="212" t="inlineStr">
        <is>
          <t>Comercial -Estacionamento</t>
        </is>
      </c>
      <c r="C78" s="213" t="inlineStr">
        <is>
          <t>Analítica</t>
        </is>
      </c>
      <c r="D78" s="213" t="inlineStr">
        <is>
          <t>Saída</t>
        </is>
      </c>
      <c r="E78" s="213">
        <f>VLOOKUP($A78,PL.C!$B:$F,5,0)</f>
        <v/>
      </c>
      <c r="F78" s="213" t="inlineStr">
        <is>
          <t>sim</t>
        </is>
      </c>
      <c r="G78" s="213" t="inlineStr">
        <is>
          <t>Budget</t>
        </is>
      </c>
      <c r="I78" s="506" t="n">
        <v>0</v>
      </c>
      <c r="J78" s="506" t="n">
        <v>0</v>
      </c>
      <c r="K78" s="506" t="n">
        <v>0</v>
      </c>
      <c r="L78" s="506" t="n">
        <v>0</v>
      </c>
      <c r="M78" s="506" t="n">
        <v>0</v>
      </c>
      <c r="N78" s="506" t="n">
        <v>0</v>
      </c>
      <c r="O78" s="506" t="n">
        <v>0</v>
      </c>
      <c r="P78" s="506" t="n">
        <v>0</v>
      </c>
      <c r="Q78" s="506" t="n">
        <v>0</v>
      </c>
      <c r="R78" s="506" t="n">
        <v>0</v>
      </c>
      <c r="S78" s="506" t="n">
        <v>0</v>
      </c>
      <c r="T78" s="507" t="n">
        <v>0</v>
      </c>
      <c r="U78" s="86" t="n"/>
      <c r="V78" s="506" t="n">
        <v>0</v>
      </c>
      <c r="W78" s="506" t="n">
        <v>0</v>
      </c>
      <c r="X78" s="506" t="n">
        <v>0</v>
      </c>
      <c r="Y78" s="506" t="n">
        <v>0</v>
      </c>
      <c r="Z78" s="506" t="n">
        <v>0</v>
      </c>
      <c r="AA78" s="506" t="n">
        <v>0</v>
      </c>
      <c r="AB78" s="506" t="n">
        <v>0</v>
      </c>
      <c r="AC78" s="506" t="n">
        <v>0</v>
      </c>
      <c r="AD78" s="506" t="n">
        <v>0</v>
      </c>
      <c r="AE78" s="506" t="n">
        <v>0</v>
      </c>
      <c r="AF78" s="506" t="n">
        <v>0</v>
      </c>
      <c r="AG78" s="507" t="n">
        <v>0</v>
      </c>
      <c r="AH78" s="364" t="n"/>
      <c r="AI78" s="506" t="n">
        <v>0</v>
      </c>
      <c r="AJ78" s="506" t="n">
        <v>0</v>
      </c>
      <c r="AK78" s="506" t="n">
        <v>0</v>
      </c>
      <c r="AL78" s="506" t="n">
        <v>0</v>
      </c>
      <c r="AM78" s="506" t="n">
        <v>0</v>
      </c>
      <c r="AN78" s="506" t="n">
        <v>0</v>
      </c>
      <c r="AO78" s="506" t="n">
        <v>-14</v>
      </c>
      <c r="AP78" s="506" t="n">
        <v>0</v>
      </c>
      <c r="AQ78" s="506" t="n">
        <v>0</v>
      </c>
      <c r="AR78" s="506" t="n">
        <v>-14</v>
      </c>
      <c r="AS78" s="506" t="n">
        <v>0</v>
      </c>
      <c r="AT78" s="506" t="n">
        <v>0</v>
      </c>
      <c r="AU78" s="364" t="n"/>
      <c r="AV78" s="508" t="n">
        <v>0</v>
      </c>
      <c r="AW78" s="508" t="n">
        <v>0</v>
      </c>
      <c r="AX78" s="508" t="n">
        <v>0</v>
      </c>
      <c r="AY78" s="508" t="n">
        <v>0</v>
      </c>
      <c r="AZ78" s="508" t="n">
        <v>0</v>
      </c>
      <c r="BA78" s="508" t="n">
        <v>0</v>
      </c>
      <c r="BB78" s="508" t="n">
        <v>-14.728</v>
      </c>
      <c r="BC78" s="508" t="n">
        <v>0</v>
      </c>
      <c r="BD78" s="508" t="n">
        <v>0</v>
      </c>
      <c r="BE78" s="508" t="n">
        <v>-14.728</v>
      </c>
      <c r="BF78" s="508" t="n">
        <v>0</v>
      </c>
      <c r="BG78" s="508" t="n">
        <v>0</v>
      </c>
      <c r="BH78" s="364" t="n"/>
      <c r="BI78" s="298" t="n">
        <v>1.05</v>
      </c>
      <c r="BJ78" s="509" t="n">
        <v>0</v>
      </c>
      <c r="BK78" s="509" t="n">
        <v>0</v>
      </c>
      <c r="BL78" s="509" t="n">
        <v>-16.8</v>
      </c>
      <c r="BM78" s="509" t="n">
        <v>-2.1</v>
      </c>
      <c r="BN78" s="509" t="n">
        <v>-7.350000000000001</v>
      </c>
      <c r="BO78" s="509" t="n">
        <v>-10.5</v>
      </c>
      <c r="BP78" s="509" t="n">
        <v>-21</v>
      </c>
      <c r="BQ78" s="509" t="n">
        <v>-31.5</v>
      </c>
      <c r="BR78" s="509" t="n">
        <v>-8.4</v>
      </c>
      <c r="BS78" s="509" t="n">
        <v>-8.4</v>
      </c>
      <c r="BT78" s="509" t="n">
        <v>-18.9</v>
      </c>
      <c r="BU78" s="509" t="n">
        <v>-32.55</v>
      </c>
      <c r="BV78" s="364" t="n"/>
      <c r="BW78" s="510">
        <f>_xlfn.SINGLE(_xlfn.XLOOKUP($A78,$A$203:$A$399,BJ$203:BJ$399,"Não Existe"))*$BI78</f>
        <v/>
      </c>
      <c r="BX78" s="510">
        <f>_xlfn.SINGLE(_xlfn.XLOOKUP($A78,$A$203:$A$399,BK$203:BK$399,"Não Existe"))*$BI78</f>
        <v/>
      </c>
      <c r="BY78" s="510">
        <f>_xlfn.SINGLE(_xlfn.XLOOKUP($A78,$A$203:$A$399,BL$203:BL$399,"Não Existe"))*$BI78</f>
        <v/>
      </c>
      <c r="BZ78" s="510">
        <f>_xlfn.SINGLE(_xlfn.XLOOKUP($A78,$A$203:$A$399,BM$203:BM$399,"Não Existe"))*$BI78</f>
        <v/>
      </c>
      <c r="CA78" s="510">
        <f>_xlfn.SINGLE(_xlfn.XLOOKUP($A78,$A$203:$A$399,BN$203:BN$399,"Não Existe"))*$BI78</f>
        <v/>
      </c>
      <c r="CB78" s="510">
        <f>_xlfn.SINGLE(_xlfn.XLOOKUP($A78,$A$203:$A$399,BO$203:BO$399,"Não Existe"))*$BI78</f>
        <v/>
      </c>
      <c r="CC78" s="510">
        <f>_xlfn.SINGLE(_xlfn.XLOOKUP($A78,$A$203:$A$399,BP$203:BP$399,"Não Existe"))*$BI78</f>
        <v/>
      </c>
      <c r="CD78" s="510">
        <f>_xlfn.SINGLE(_xlfn.XLOOKUP($A78,$A$203:$A$399,BQ$203:BQ$399,"Não Existe"))*$BI78</f>
        <v/>
      </c>
      <c r="CE78" s="510">
        <f>_xlfn.SINGLE(_xlfn.XLOOKUP($A78,$A$203:$A$399,BR$203:BR$399,"Não Existe"))*$BI78</f>
        <v/>
      </c>
      <c r="CF78" s="510">
        <f>_xlfn.SINGLE(_xlfn.XLOOKUP($A78,$A$203:$A$399,BS$203:BS$399,"Não Existe"))*$BI78</f>
        <v/>
      </c>
      <c r="CG78" s="510">
        <f>_xlfn.SINGLE(_xlfn.XLOOKUP($A78,$A$203:$A$399,BT$203:BT$399,"Não Existe"))*$BI78</f>
        <v/>
      </c>
      <c r="CH78" s="510">
        <f>_xlfn.SINGLE(_xlfn.XLOOKUP($A78,$A$203:$A$399,BU$203:BU$399,"Não Existe"))*$BI78</f>
        <v/>
      </c>
      <c r="CI78" s="364" t="n"/>
      <c r="CJ78" s="364" t="n"/>
      <c r="CK78" s="364" t="n"/>
      <c r="CL78" s="364" t="n"/>
      <c r="CM78" s="364" t="n"/>
      <c r="CN78" s="364" t="n"/>
      <c r="CO78" s="364" t="n"/>
      <c r="CP78" s="364" t="n"/>
      <c r="CQ78" s="364" t="n"/>
      <c r="CR78" s="364" t="n"/>
      <c r="CS78" s="364" t="n"/>
      <c r="CT78" s="364" t="n"/>
      <c r="CU78" s="364" t="n"/>
      <c r="CV78" s="364" t="n"/>
      <c r="CW78" s="364" t="n"/>
      <c r="CX78" s="364" t="n"/>
      <c r="CY78" s="364" t="n"/>
      <c r="CZ78" s="364" t="n"/>
      <c r="DA78" s="364" t="n"/>
      <c r="DB78" s="364" t="n"/>
      <c r="DC78" s="364" t="n"/>
      <c r="DD78" s="364" t="n"/>
      <c r="DE78" s="364" t="n"/>
      <c r="DF78" s="364" t="n"/>
      <c r="DG78" s="364" t="n"/>
      <c r="DH78" s="364" t="n"/>
      <c r="DI78" s="364" t="n"/>
      <c r="DJ78" s="364" t="n"/>
      <c r="DK78" s="364" t="n"/>
      <c r="DL78" s="364" t="n"/>
      <c r="DM78" s="364" t="n"/>
      <c r="DN78" s="364" t="n"/>
      <c r="DO78" s="364" t="n"/>
      <c r="DP78" s="364" t="n"/>
      <c r="DQ78" s="364" t="n"/>
      <c r="DR78" s="364" t="n"/>
      <c r="DS78" s="364" t="n"/>
      <c r="DT78" s="364" t="n"/>
      <c r="DU78" s="364" t="n"/>
      <c r="DV78" s="364" t="n"/>
      <c r="DW78" s="364" t="n"/>
      <c r="DX78" s="364" t="n"/>
      <c r="DY78" s="364" t="n"/>
      <c r="DZ78" s="364" t="n"/>
      <c r="EA78" s="364" t="n"/>
      <c r="EB78" s="364" t="n"/>
      <c r="EC78" s="364" t="n"/>
      <c r="ED78" s="364" t="n"/>
      <c r="EE78" s="364" t="n"/>
      <c r="EF78" s="364" t="n"/>
      <c r="EG78" s="364" t="n"/>
      <c r="EH78" s="364" t="n"/>
      <c r="EI78" s="364" t="n"/>
      <c r="EJ78" s="364" t="n"/>
      <c r="EK78" s="364" t="n"/>
      <c r="EL78" s="364" t="n"/>
      <c r="EM78" s="364" t="n"/>
      <c r="EN78" s="364" t="n"/>
      <c r="EO78" s="364" t="n"/>
      <c r="EP78" s="364" t="n"/>
      <c r="EQ78" s="364" t="n"/>
      <c r="ER78" s="364" t="n"/>
      <c r="ES78" s="364" t="n"/>
      <c r="ET78" s="364" t="n"/>
      <c r="EU78" s="364" t="n"/>
      <c r="EV78" s="364" t="n"/>
      <c r="EW78" s="364" t="n"/>
      <c r="EX78" s="364" t="n"/>
      <c r="EY78" s="364" t="n"/>
      <c r="EZ78" s="364" t="n"/>
      <c r="FA78" s="364" t="n"/>
      <c r="FB78" s="364" t="n"/>
      <c r="FC78" s="364" t="n"/>
      <c r="FD78" s="364" t="n"/>
      <c r="FE78" s="364" t="n"/>
      <c r="FF78" s="364" t="n"/>
      <c r="FG78" s="364" t="n"/>
      <c r="FH78" s="364" t="n"/>
      <c r="FI78" s="364" t="n"/>
      <c r="FJ78" s="364" t="n"/>
      <c r="FK78" s="364" t="n"/>
      <c r="FL78" s="364" t="n"/>
      <c r="FM78" s="364" t="n"/>
      <c r="FN78" s="364" t="n"/>
      <c r="FO78" s="364" t="n"/>
      <c r="FP78" s="364" t="n"/>
      <c r="FQ78" s="364" t="n"/>
      <c r="FR78" s="364" t="n"/>
      <c r="FS78" s="364" t="n"/>
      <c r="FT78" s="364" t="n"/>
      <c r="FU78" s="364" t="n"/>
      <c r="FV78" s="364" t="n"/>
      <c r="FW78" s="364" t="n"/>
      <c r="FX78" s="364" t="n"/>
      <c r="FY78" s="364" t="n"/>
      <c r="FZ78" s="364" t="n"/>
      <c r="GA78" s="364" t="n"/>
      <c r="GB78" s="364" t="n"/>
      <c r="GC78" s="364" t="n"/>
      <c r="GD78" s="364" t="n"/>
      <c r="GE78" s="364" t="n"/>
      <c r="GF78" s="364" t="n"/>
      <c r="GG78" s="364" t="n"/>
      <c r="GH78" s="364" t="n"/>
      <c r="GI78" s="364" t="n"/>
      <c r="GJ78" s="364" t="n"/>
      <c r="GK78" s="364" t="n"/>
      <c r="GL78" s="364" t="n"/>
      <c r="GM78" s="364" t="n"/>
      <c r="GN78" s="364" t="n"/>
      <c r="GO78" s="364" t="n"/>
      <c r="GP78" s="364" t="n"/>
      <c r="GQ78" s="364" t="n"/>
      <c r="GR78" s="364" t="n"/>
      <c r="GS78" s="364" t="n"/>
      <c r="GT78" s="364" t="n"/>
      <c r="GU78" s="364" t="n"/>
      <c r="GV78" s="364" t="n"/>
      <c r="GW78" s="364" t="n"/>
      <c r="GX78" s="364" t="n"/>
      <c r="GY78" s="364" t="n"/>
      <c r="GZ78" s="364" t="n"/>
      <c r="HA78" s="364" t="n"/>
      <c r="HB78" s="364" t="n"/>
      <c r="HC78" s="364" t="n"/>
      <c r="HD78" s="364" t="n"/>
      <c r="HE78" s="364" t="n"/>
      <c r="HF78" s="364" t="n"/>
      <c r="HG78" s="364" t="n"/>
      <c r="HH78" s="364" t="n"/>
      <c r="HI78" s="364" t="n"/>
      <c r="HJ78" s="364" t="n"/>
      <c r="HK78" s="364" t="n"/>
      <c r="HL78" s="364" t="n"/>
      <c r="HM78" s="364" t="n"/>
      <c r="HN78" s="364" t="n"/>
      <c r="HO78" s="364" t="n"/>
      <c r="HP78" s="364" t="n"/>
      <c r="HQ78" s="364" t="n"/>
      <c r="HR78" s="364" t="n"/>
      <c r="HS78" s="364" t="n"/>
      <c r="HT78" s="364" t="n"/>
      <c r="HU78" s="364" t="n"/>
      <c r="HV78" s="364" t="n"/>
      <c r="HW78" s="364" t="n"/>
      <c r="HX78" s="364" t="n"/>
      <c r="HY78" s="364" t="n"/>
      <c r="HZ78" s="364" t="n"/>
      <c r="IA78" s="364" t="n"/>
      <c r="IB78" s="364" t="n"/>
      <c r="IC78" s="364" t="n"/>
      <c r="ID78" s="364" t="n"/>
      <c r="IE78" s="364" t="n"/>
      <c r="IF78" s="364" t="n"/>
      <c r="IG78" s="364" t="n"/>
      <c r="IH78" s="364" t="n"/>
      <c r="II78" s="364" t="n"/>
      <c r="IJ78" s="364" t="n"/>
      <c r="IK78" s="364" t="n"/>
      <c r="IL78" s="364" t="n"/>
      <c r="IM78" s="364" t="n"/>
      <c r="IN78" s="364" t="n"/>
      <c r="IO78" s="364" t="n"/>
      <c r="IP78" s="364" t="n"/>
      <c r="IQ78" s="364" t="n"/>
      <c r="IR78" s="364" t="n"/>
      <c r="IS78" s="364" t="n"/>
      <c r="IT78" s="364" t="n"/>
      <c r="IU78" s="364" t="n"/>
      <c r="IV78" s="364" t="n"/>
      <c r="IW78" s="364" t="n"/>
      <c r="IX78" s="364" t="n"/>
      <c r="IY78" s="364" t="n"/>
      <c r="IZ78" s="364" t="n"/>
      <c r="JA78" s="364" t="n"/>
      <c r="JB78" s="364" t="n"/>
      <c r="JC78" s="364" t="n"/>
      <c r="JD78" s="364" t="n"/>
      <c r="JE78" s="364" t="n"/>
      <c r="JF78" s="364" t="n"/>
      <c r="JG78" s="364" t="n"/>
      <c r="JH78" s="364" t="n"/>
      <c r="JI78" s="364" t="n"/>
      <c r="JJ78" s="364" t="n"/>
      <c r="JK78" s="364" t="n"/>
      <c r="JL78" s="364" t="n"/>
      <c r="JM78" s="364" t="n"/>
      <c r="JN78" s="364" t="n"/>
      <c r="JO78" s="364" t="n"/>
      <c r="JP78" s="364" t="n"/>
      <c r="JQ78" s="364" t="n"/>
      <c r="JR78" s="364" t="n"/>
      <c r="JS78" s="364" t="n"/>
      <c r="JT78" s="364" t="n"/>
      <c r="JU78" s="364" t="n"/>
      <c r="JV78" s="364" t="n"/>
      <c r="JW78" s="364" t="n"/>
      <c r="JX78" s="364" t="n"/>
      <c r="JY78" s="364" t="n"/>
      <c r="JZ78" s="364" t="n"/>
      <c r="KA78" s="364" t="n"/>
      <c r="KB78" s="364" t="n"/>
      <c r="KC78" s="364" t="n"/>
      <c r="KD78" s="364" t="n"/>
      <c r="KE78" s="364" t="n"/>
      <c r="KF78" s="364" t="n"/>
      <c r="KG78" s="364" t="n"/>
      <c r="KH78" s="364" t="n"/>
      <c r="KI78" s="364" t="n"/>
      <c r="KJ78" s="364" t="n"/>
      <c r="KK78" s="364" t="n"/>
      <c r="KL78" s="364" t="n"/>
      <c r="KM78" s="364" t="n"/>
      <c r="KN78" s="364" t="n"/>
      <c r="KO78" s="364" t="n"/>
      <c r="KP78" s="364" t="n"/>
      <c r="KQ78" s="364" t="n"/>
      <c r="KR78" s="364" t="n"/>
      <c r="KS78" s="364" t="n"/>
      <c r="KT78" s="364" t="n"/>
      <c r="KU78" s="364" t="n"/>
      <c r="KV78" s="364" t="n"/>
      <c r="KW78" s="364" t="n"/>
      <c r="KX78" s="364" t="n"/>
      <c r="KY78" s="364" t="n"/>
      <c r="KZ78" s="364" t="n"/>
      <c r="LA78" s="364" t="n"/>
      <c r="LB78" s="364" t="n"/>
      <c r="LC78" s="364" t="n"/>
      <c r="LD78" s="364" t="n"/>
      <c r="LE78" s="364" t="n"/>
      <c r="LF78" s="364" t="n"/>
      <c r="LG78" s="364" t="n"/>
      <c r="LH78" s="364" t="n"/>
      <c r="LI78" s="364" t="n"/>
      <c r="LJ78" s="364" t="n"/>
      <c r="LK78" s="364" t="n"/>
      <c r="LL78" s="364" t="n"/>
      <c r="LM78" s="364" t="n"/>
      <c r="LN78" s="364" t="n"/>
      <c r="LO78" s="364" t="n"/>
      <c r="LP78" s="364" t="n"/>
      <c r="LQ78" s="364" t="n"/>
      <c r="LR78" s="364" t="n"/>
      <c r="LS78" s="364" t="n"/>
      <c r="LT78" s="364" t="n"/>
      <c r="LU78" s="364" t="n"/>
      <c r="LV78" s="364" t="n"/>
      <c r="LW78" s="364" t="n"/>
      <c r="LX78" s="364" t="n"/>
      <c r="LY78" s="364" t="n"/>
      <c r="LZ78" s="364" t="n"/>
      <c r="MA78" s="364" t="n"/>
      <c r="MB78" s="364" t="n"/>
      <c r="MC78" s="364" t="n"/>
      <c r="MD78" s="364" t="n"/>
      <c r="ME78" s="364" t="n"/>
      <c r="MF78" s="364" t="n"/>
      <c r="MG78" s="364" t="n"/>
      <c r="MH78" s="364" t="n"/>
      <c r="MI78" s="364" t="n"/>
      <c r="MJ78" s="364" t="n"/>
      <c r="MK78" s="364" t="n"/>
      <c r="ML78" s="364" t="n"/>
      <c r="MM78" s="364" t="n"/>
      <c r="MN78" s="364" t="n"/>
      <c r="MO78" s="364" t="n"/>
      <c r="MP78" s="364" t="n"/>
      <c r="MQ78" s="364" t="n"/>
      <c r="MR78" s="364" t="n"/>
      <c r="MS78" s="364" t="n"/>
      <c r="MT78" s="364" t="n"/>
      <c r="MU78" s="364" t="n"/>
      <c r="MV78" s="364" t="n"/>
      <c r="MW78" s="364" t="n"/>
      <c r="MX78" s="364" t="n"/>
      <c r="MY78" s="364" t="n"/>
      <c r="MZ78" s="364" t="n"/>
      <c r="NA78" s="364" t="n"/>
      <c r="NB78" s="364" t="n"/>
      <c r="NC78" s="364" t="n"/>
      <c r="ND78" s="364" t="n"/>
      <c r="NE78" s="364" t="n"/>
      <c r="NF78" s="364" t="n"/>
      <c r="NG78" s="364" t="n"/>
      <c r="NH78" s="364" t="n"/>
      <c r="NI78" s="364" t="n"/>
      <c r="NJ78" s="364" t="n"/>
      <c r="NK78" s="364" t="n"/>
      <c r="NL78" s="364" t="n"/>
      <c r="NM78" s="364" t="n"/>
      <c r="NN78" s="364" t="n"/>
      <c r="NO78" s="364" t="n"/>
      <c r="NP78" s="364" t="n"/>
      <c r="NQ78" s="364" t="n"/>
      <c r="NR78" s="364" t="n"/>
      <c r="NS78" s="364" t="n"/>
      <c r="NT78" s="364" t="n"/>
      <c r="NU78" s="364" t="n"/>
      <c r="NV78" s="364" t="n"/>
      <c r="NW78" s="364" t="n"/>
      <c r="NX78" s="364" t="n"/>
      <c r="NY78" s="364" t="n"/>
      <c r="NZ78" s="364" t="n"/>
      <c r="OA78" s="364" t="n"/>
      <c r="OB78" s="364" t="n"/>
      <c r="OC78" s="364" t="n"/>
      <c r="OD78" s="364" t="n"/>
      <c r="OE78" s="364" t="n"/>
      <c r="OF78" s="364" t="n"/>
      <c r="OG78" s="364" t="n"/>
      <c r="OH78" s="364" t="n"/>
      <c r="OI78" s="364" t="n"/>
      <c r="OJ78" s="364" t="n"/>
      <c r="OK78" s="364" t="n"/>
      <c r="OL78" s="364" t="n"/>
      <c r="OM78" s="364" t="n"/>
      <c r="ON78" s="364" t="n"/>
      <c r="OO78" s="364" t="n"/>
      <c r="OP78" s="364" t="n"/>
      <c r="OQ78" s="364" t="n"/>
      <c r="OR78" s="364" t="n"/>
      <c r="OS78" s="364" t="n"/>
      <c r="OT78" s="364" t="n"/>
      <c r="OU78" s="364" t="n"/>
      <c r="OV78" s="364" t="n"/>
      <c r="OW78" s="364" t="n"/>
      <c r="OX78" s="364" t="n"/>
      <c r="OY78" s="364" t="n"/>
      <c r="OZ78" s="364" t="n"/>
      <c r="PA78" s="364" t="n"/>
      <c r="PB78" s="364" t="n"/>
      <c r="PC78" s="364" t="n"/>
      <c r="PD78" s="364" t="n"/>
      <c r="PE78" s="364" t="n"/>
      <c r="PF78" s="364" t="n"/>
      <c r="PG78" s="364" t="n"/>
      <c r="PH78" s="364" t="n"/>
      <c r="PI78" s="364" t="n"/>
      <c r="PJ78" s="364" t="n"/>
      <c r="PK78" s="364" t="n"/>
      <c r="PL78" s="364" t="n"/>
      <c r="PM78" s="364" t="n"/>
      <c r="PN78" s="364" t="n"/>
      <c r="PO78" s="364" t="n"/>
      <c r="PP78" s="364" t="n"/>
      <c r="PQ78" s="364" t="n"/>
      <c r="PR78" s="364" t="n"/>
      <c r="PS78" s="364" t="n"/>
      <c r="PT78" s="364" t="n"/>
      <c r="PU78" s="364" t="n"/>
      <c r="PV78" s="364" t="n"/>
      <c r="PW78" s="364" t="n"/>
      <c r="PX78" s="364" t="n"/>
      <c r="PY78" s="364" t="n"/>
      <c r="PZ78" s="364" t="n"/>
      <c r="QA78" s="364" t="n"/>
      <c r="QB78" s="364" t="n"/>
      <c r="QC78" s="364" t="n"/>
      <c r="QD78" s="364" t="n"/>
      <c r="QE78" s="364" t="n"/>
      <c r="QF78" s="364" t="n"/>
      <c r="QG78" s="364" t="n"/>
      <c r="QH78" s="364" t="n"/>
      <c r="QI78" s="364" t="n"/>
      <c r="QJ78" s="364" t="n"/>
      <c r="QK78" s="364" t="n"/>
      <c r="QL78" s="364" t="n"/>
      <c r="QM78" s="364" t="n"/>
      <c r="QN78" s="364" t="n"/>
      <c r="QO78" s="364" t="n"/>
      <c r="QP78" s="364" t="n"/>
      <c r="QQ78" s="364" t="n"/>
      <c r="QR78" s="364" t="n"/>
      <c r="QS78" s="364" t="n"/>
      <c r="QT78" s="364" t="n"/>
      <c r="QU78" s="364" t="n"/>
      <c r="QV78" s="364" t="n"/>
      <c r="QW78" s="364" t="n"/>
      <c r="QX78" s="364" t="n"/>
      <c r="QY78" s="364" t="n"/>
      <c r="QZ78" s="364" t="n"/>
      <c r="RA78" s="364" t="n"/>
      <c r="RB78" s="364" t="n"/>
      <c r="RC78" s="364" t="n"/>
      <c r="RD78" s="364" t="n"/>
      <c r="RE78" s="364" t="n"/>
      <c r="RF78" s="364" t="n"/>
      <c r="RG78" s="364" t="n"/>
      <c r="RH78" s="364" t="n"/>
      <c r="RI78" s="364" t="n"/>
      <c r="RJ78" s="364" t="n"/>
      <c r="RK78" s="364" t="n"/>
      <c r="RL78" s="364" t="n"/>
      <c r="RM78" s="364" t="n"/>
      <c r="RN78" s="364" t="n"/>
      <c r="RO78" s="364" t="n"/>
      <c r="RP78" s="364" t="n"/>
      <c r="RQ78" s="364" t="n"/>
      <c r="RR78" s="364" t="n"/>
      <c r="RS78" s="364" t="n"/>
      <c r="RT78" s="364" t="n"/>
      <c r="RU78" s="364" t="n"/>
      <c r="RV78" s="364" t="n"/>
      <c r="RW78" s="364" t="n"/>
      <c r="RX78" s="364" t="n"/>
      <c r="RY78" s="364" t="n"/>
      <c r="RZ78" s="364" t="n"/>
      <c r="SA78" s="364" t="n"/>
      <c r="SB78" s="364" t="n"/>
      <c r="SC78" s="364" t="n"/>
      <c r="SD78" s="364" t="n"/>
      <c r="SE78" s="364" t="n"/>
      <c r="SF78" s="364" t="n"/>
      <c r="SG78" s="364" t="n"/>
      <c r="SH78" s="364" t="n"/>
      <c r="SI78" s="364" t="n"/>
      <c r="SJ78" s="364" t="n"/>
      <c r="SK78" s="364" t="n"/>
      <c r="SL78" s="364" t="n"/>
      <c r="SM78" s="364" t="n"/>
      <c r="SN78" s="364" t="n"/>
      <c r="SO78" s="364" t="n"/>
      <c r="SP78" s="364" t="n"/>
      <c r="SQ78" s="364" t="n"/>
      <c r="SR78" s="364" t="n"/>
      <c r="SS78" s="364" t="n"/>
      <c r="ST78" s="364" t="n"/>
      <c r="SU78" s="364" t="n"/>
      <c r="SV78" s="364" t="n"/>
      <c r="SW78" s="364" t="n"/>
      <c r="SX78" s="364" t="n"/>
      <c r="SY78" s="364" t="n"/>
      <c r="SZ78" s="364" t="n"/>
      <c r="TA78" s="364" t="n"/>
      <c r="TB78" s="364" t="n"/>
      <c r="TC78" s="364" t="n"/>
      <c r="TD78" s="364" t="n"/>
      <c r="TE78" s="364" t="n"/>
      <c r="TF78" s="364" t="n"/>
      <c r="TG78" s="364" t="n"/>
      <c r="TH78" s="364" t="n"/>
      <c r="TI78" s="364" t="n"/>
      <c r="TJ78" s="364" t="n"/>
      <c r="TK78" s="364" t="n"/>
      <c r="TL78" s="364" t="n"/>
      <c r="TM78" s="364" t="n"/>
      <c r="TN78" s="364" t="n"/>
      <c r="TO78" s="364" t="n"/>
      <c r="TP78" s="364" t="n"/>
      <c r="TQ78" s="364" t="n"/>
      <c r="TR78" s="364" t="n"/>
      <c r="TS78" s="364" t="n"/>
      <c r="TT78" s="364" t="n"/>
      <c r="TU78" s="364" t="n"/>
      <c r="TV78" s="364" t="n"/>
      <c r="TW78" s="364" t="n"/>
      <c r="TX78" s="364" t="n"/>
      <c r="TY78" s="364" t="n"/>
      <c r="TZ78" s="364" t="n"/>
      <c r="UA78" s="364" t="n"/>
      <c r="UB78" s="364" t="n"/>
      <c r="UC78" s="364" t="n"/>
      <c r="UD78" s="364" t="n"/>
      <c r="UE78" s="364" t="n"/>
      <c r="UF78" s="364" t="n"/>
      <c r="UG78" s="364" t="n"/>
      <c r="UH78" s="364" t="n"/>
      <c r="UI78" s="364" t="n"/>
      <c r="UJ78" s="364" t="n"/>
      <c r="UK78" s="364" t="n"/>
      <c r="UL78" s="364" t="n"/>
      <c r="UM78" s="364" t="n"/>
      <c r="UN78" s="364" t="n"/>
      <c r="UO78" s="364" t="n"/>
      <c r="UP78" s="364" t="n"/>
      <c r="UQ78" s="364" t="n"/>
      <c r="UR78" s="364" t="n"/>
      <c r="US78" s="364" t="n"/>
      <c r="UT78" s="364" t="n"/>
      <c r="UU78" s="364" t="n"/>
      <c r="UV78" s="364" t="n"/>
      <c r="UW78" s="364" t="n"/>
      <c r="UX78" s="364" t="n"/>
      <c r="UY78" s="364" t="n"/>
      <c r="UZ78" s="364" t="n"/>
      <c r="VA78" s="364" t="n"/>
      <c r="VB78" s="364" t="n"/>
      <c r="VC78" s="364" t="n"/>
      <c r="VD78" s="364" t="n"/>
      <c r="VE78" s="364" t="n"/>
      <c r="VF78" s="364" t="n"/>
      <c r="VG78" s="364" t="n"/>
      <c r="VH78" s="364" t="n"/>
      <c r="VI78" s="364" t="n"/>
      <c r="VJ78" s="364" t="n"/>
      <c r="VK78" s="364" t="n"/>
      <c r="VL78" s="364" t="n"/>
      <c r="VM78" s="364" t="n"/>
      <c r="VN78" s="364" t="n"/>
      <c r="VO78" s="364" t="n"/>
      <c r="VP78" s="364" t="n"/>
      <c r="VQ78" s="364" t="n"/>
      <c r="VR78" s="364" t="n"/>
      <c r="VS78" s="364" t="n"/>
      <c r="VT78" s="364" t="n"/>
      <c r="VU78" s="364" t="n"/>
      <c r="VV78" s="364" t="n"/>
      <c r="VW78" s="364" t="n"/>
      <c r="VX78" s="364" t="n"/>
      <c r="VY78" s="364" t="n"/>
      <c r="VZ78" s="364" t="n"/>
      <c r="WA78" s="364" t="n"/>
      <c r="WB78" s="364" t="n"/>
      <c r="WC78" s="364" t="n"/>
      <c r="WD78" s="364" t="n"/>
      <c r="WE78" s="364" t="n"/>
      <c r="WF78" s="364" t="n"/>
      <c r="WG78" s="364" t="n"/>
      <c r="WH78" s="364" t="n"/>
      <c r="WI78" s="364" t="n"/>
      <c r="WJ78" s="364" t="n"/>
      <c r="WK78" s="364" t="n"/>
      <c r="WL78" s="364" t="n"/>
      <c r="WM78" s="364" t="n"/>
      <c r="WN78" s="364" t="n"/>
      <c r="WO78" s="364" t="n"/>
      <c r="WP78" s="364" t="n"/>
      <c r="WQ78" s="364" t="n"/>
      <c r="WR78" s="364" t="n"/>
      <c r="WS78" s="364" t="n"/>
      <c r="WT78" s="364" t="n"/>
      <c r="WU78" s="364" t="n"/>
      <c r="WV78" s="364" t="n"/>
      <c r="WW78" s="364" t="n"/>
      <c r="WX78" s="364" t="n"/>
      <c r="WY78" s="364" t="n"/>
      <c r="WZ78" s="364" t="n"/>
      <c r="XA78" s="364" t="n"/>
      <c r="XB78" s="364" t="n"/>
      <c r="XC78" s="364" t="n"/>
      <c r="XD78" s="364" t="n"/>
      <c r="XE78" s="364" t="n"/>
      <c r="XF78" s="364" t="n"/>
      <c r="XG78" s="364" t="n"/>
      <c r="XH78" s="364" t="n"/>
      <c r="XI78" s="364" t="n"/>
      <c r="XJ78" s="364" t="n"/>
      <c r="XK78" s="364" t="n"/>
      <c r="XL78" s="364" t="n"/>
      <c r="XM78" s="364" t="n"/>
      <c r="XN78" s="364" t="n"/>
      <c r="XO78" s="364" t="n"/>
      <c r="XP78" s="364" t="n"/>
      <c r="XQ78" s="364" t="n"/>
      <c r="XR78" s="364" t="n"/>
      <c r="XS78" s="364" t="n"/>
      <c r="XT78" s="364" t="n"/>
      <c r="XU78" s="364" t="n"/>
      <c r="XV78" s="364" t="n"/>
      <c r="XW78" s="364" t="n"/>
      <c r="XX78" s="364" t="n"/>
      <c r="XY78" s="364" t="n"/>
      <c r="XZ78" s="364" t="n"/>
      <c r="YA78" s="364" t="n"/>
      <c r="YB78" s="364" t="n"/>
      <c r="YC78" s="364" t="n"/>
      <c r="YD78" s="364" t="n"/>
      <c r="YE78" s="364" t="n"/>
      <c r="YF78" s="364" t="n"/>
      <c r="YG78" s="364" t="n"/>
      <c r="YH78" s="364" t="n"/>
      <c r="YI78" s="364" t="n"/>
      <c r="YJ78" s="364" t="n"/>
      <c r="YK78" s="364" t="n"/>
      <c r="YL78" s="364" t="n"/>
      <c r="YM78" s="364" t="n"/>
      <c r="YN78" s="364" t="n"/>
      <c r="YO78" s="364" t="n"/>
      <c r="YP78" s="364" t="n"/>
      <c r="YQ78" s="364" t="n"/>
      <c r="YR78" s="364" t="n"/>
      <c r="YS78" s="364" t="n"/>
      <c r="YT78" s="364" t="n"/>
      <c r="YU78" s="364" t="n"/>
      <c r="YV78" s="364" t="n"/>
      <c r="YW78" s="364" t="n"/>
      <c r="YX78" s="364" t="n"/>
      <c r="YY78" s="364" t="n"/>
      <c r="YZ78" s="364" t="n"/>
      <c r="ZA78" s="364" t="n"/>
      <c r="ZB78" s="364" t="n"/>
      <c r="ZC78" s="364" t="n"/>
      <c r="ZD78" s="364" t="n"/>
      <c r="ZE78" s="364" t="n"/>
      <c r="ZF78" s="364" t="n"/>
      <c r="ZG78" s="364" t="n"/>
      <c r="ZH78" s="364" t="n"/>
      <c r="ZI78" s="364" t="n"/>
      <c r="ZJ78" s="364" t="n"/>
      <c r="ZK78" s="364" t="n"/>
      <c r="ZL78" s="364" t="n"/>
      <c r="ZM78" s="364" t="n"/>
      <c r="ZN78" s="364" t="n"/>
      <c r="ZO78" s="364" t="n"/>
      <c r="ZP78" s="364" t="n"/>
      <c r="ZQ78" s="364" t="n"/>
      <c r="ZR78" s="364" t="n"/>
      <c r="ZS78" s="364" t="n"/>
      <c r="ZT78" s="364" t="n"/>
      <c r="ZU78" s="364" t="n"/>
      <c r="ZV78" s="364" t="n"/>
      <c r="ZW78" s="364" t="n"/>
      <c r="ZX78" s="364" t="n"/>
      <c r="ZY78" s="364" t="n"/>
      <c r="ZZ78" s="364" t="n"/>
      <c r="AAA78" s="364" t="n"/>
      <c r="AAB78" s="364" t="n"/>
      <c r="AAC78" s="364" t="n"/>
      <c r="AAD78" s="364" t="n"/>
      <c r="AAE78" s="364" t="n"/>
      <c r="AAF78" s="364" t="n"/>
      <c r="AAG78" s="364" t="n"/>
      <c r="AAH78" s="364" t="n"/>
      <c r="AAI78" s="364" t="n"/>
      <c r="AAJ78" s="364" t="n"/>
      <c r="AAK78" s="364" t="n"/>
      <c r="AAL78" s="364" t="n"/>
      <c r="AAM78" s="364" t="n"/>
      <c r="AAN78" s="364" t="n"/>
      <c r="AAO78" s="364" t="n"/>
      <c r="AAP78" s="364" t="n"/>
      <c r="AAQ78" s="364" t="n"/>
      <c r="AAR78" s="364" t="n"/>
      <c r="AAS78" s="364" t="n"/>
      <c r="AAT78" s="364" t="n"/>
      <c r="AAU78" s="364" t="n"/>
      <c r="AAV78" s="364" t="n"/>
      <c r="AAW78" s="364" t="n"/>
      <c r="AAX78" s="364" t="n"/>
      <c r="AAY78" s="364" t="n"/>
      <c r="AAZ78" s="364" t="n"/>
      <c r="ABA78" s="364" t="n"/>
      <c r="ABB78" s="364" t="n"/>
      <c r="ABC78" s="364" t="n"/>
      <c r="ABD78" s="364" t="n"/>
      <c r="ABE78" s="364" t="n"/>
      <c r="ABF78" s="364" t="n"/>
      <c r="ABG78" s="364" t="n"/>
      <c r="ABH78" s="364" t="n"/>
      <c r="ABI78" s="364" t="n"/>
      <c r="ABJ78" s="364" t="n"/>
      <c r="ABK78" s="364" t="n"/>
      <c r="ABL78" s="364" t="n"/>
      <c r="ABM78" s="364" t="n"/>
      <c r="ABN78" s="364" t="n"/>
      <c r="ABO78" s="364" t="n"/>
      <c r="ABP78" s="364" t="n"/>
      <c r="ABQ78" s="364" t="n"/>
      <c r="ABR78" s="364" t="n"/>
      <c r="ABS78" s="364" t="n"/>
      <c r="ABT78" s="364" t="n"/>
      <c r="ABU78" s="364" t="n"/>
      <c r="ABV78" s="364" t="n"/>
      <c r="ABW78" s="364" t="n"/>
      <c r="ABX78" s="364" t="n"/>
      <c r="ABY78" s="364" t="n"/>
      <c r="ABZ78" s="364" t="n"/>
      <c r="ACA78" s="364" t="n"/>
      <c r="ACB78" s="364" t="n"/>
      <c r="ACC78" s="364" t="n"/>
      <c r="ACD78" s="364" t="n"/>
      <c r="ACE78" s="364" t="n"/>
      <c r="ACF78" s="364" t="n"/>
      <c r="ACG78" s="364" t="n"/>
      <c r="ACH78" s="364" t="n"/>
      <c r="ACI78" s="364" t="n"/>
      <c r="ACJ78" s="364" t="n"/>
      <c r="ACK78" s="364" t="n"/>
      <c r="ACL78" s="364" t="n"/>
      <c r="ACM78" s="364" t="n"/>
      <c r="ACN78" s="364" t="n"/>
      <c r="ACO78" s="364" t="n"/>
      <c r="ACP78" s="364" t="n"/>
      <c r="ACQ78" s="364" t="n"/>
      <c r="ACR78" s="364" t="n"/>
      <c r="ACS78" s="364" t="n"/>
      <c r="ACT78" s="364" t="n"/>
      <c r="ACU78" s="364" t="n"/>
      <c r="ACV78" s="364" t="n"/>
      <c r="ACW78" s="364" t="n"/>
      <c r="ACX78" s="364" t="n"/>
      <c r="ACY78" s="364" t="n"/>
      <c r="ACZ78" s="364" t="n"/>
      <c r="ADA78" s="364" t="n"/>
      <c r="ADB78" s="364" t="n"/>
      <c r="ADC78" s="364" t="n"/>
      <c r="ADD78" s="364" t="n"/>
      <c r="ADE78" s="364" t="n"/>
      <c r="ADF78" s="364" t="n"/>
      <c r="ADG78" s="364" t="n"/>
      <c r="ADH78" s="364" t="n"/>
      <c r="ADI78" s="364" t="n"/>
      <c r="ADJ78" s="364" t="n"/>
      <c r="ADK78" s="364" t="n"/>
      <c r="ADL78" s="364" t="n"/>
      <c r="ADM78" s="364" t="n"/>
      <c r="ADN78" s="364" t="n"/>
      <c r="ADO78" s="364" t="n"/>
      <c r="ADP78" s="364" t="n"/>
      <c r="ADQ78" s="364" t="n"/>
      <c r="ADR78" s="364" t="n"/>
      <c r="ADS78" s="364" t="n"/>
      <c r="ADT78" s="364" t="n"/>
      <c r="ADU78" s="364" t="n"/>
      <c r="ADV78" s="364" t="n"/>
      <c r="ADW78" s="364" t="n"/>
      <c r="ADX78" s="364" t="n"/>
      <c r="ADY78" s="364" t="n"/>
      <c r="ADZ78" s="364" t="n"/>
      <c r="AEA78" s="364" t="n"/>
      <c r="AEB78" s="364" t="n"/>
      <c r="AEC78" s="364" t="n"/>
      <c r="AED78" s="364" t="n"/>
      <c r="AEE78" s="364" t="n"/>
      <c r="AEF78" s="364" t="n"/>
      <c r="AEG78" s="364" t="n"/>
      <c r="AEH78" s="364" t="n"/>
      <c r="AEI78" s="364" t="n"/>
      <c r="AEJ78" s="364" t="n"/>
      <c r="AEK78" s="364" t="n"/>
      <c r="AEL78" s="364" t="n"/>
      <c r="AEM78" s="364" t="n"/>
      <c r="AEN78" s="364" t="n"/>
      <c r="AEO78" s="364" t="n"/>
      <c r="AEP78" s="364" t="n"/>
      <c r="AEQ78" s="364" t="n"/>
      <c r="AER78" s="364" t="n"/>
      <c r="AES78" s="364" t="n"/>
      <c r="AET78" s="364" t="n"/>
      <c r="AEU78" s="364" t="n"/>
      <c r="AEV78" s="364" t="n"/>
      <c r="AEW78" s="364" t="n"/>
      <c r="AEX78" s="364" t="n"/>
      <c r="AEY78" s="364" t="n"/>
      <c r="AEZ78" s="364" t="n"/>
      <c r="AFA78" s="364" t="n"/>
      <c r="AFB78" s="364" t="n"/>
      <c r="AFC78" s="364" t="n"/>
      <c r="AFD78" s="364" t="n"/>
      <c r="AFE78" s="364" t="n"/>
      <c r="AFF78" s="364" t="n"/>
      <c r="AFG78" s="364" t="n"/>
      <c r="AFH78" s="364" t="n"/>
      <c r="AFI78" s="364" t="n"/>
      <c r="AFJ78" s="364" t="n"/>
      <c r="AFK78" s="364" t="n"/>
      <c r="AFL78" s="364" t="n"/>
      <c r="AFM78" s="364" t="n"/>
      <c r="AFN78" s="364" t="n"/>
      <c r="AFO78" s="364" t="n"/>
      <c r="AFP78" s="364" t="n"/>
      <c r="AFQ78" s="364" t="n"/>
      <c r="AFR78" s="364" t="n"/>
      <c r="AFS78" s="364" t="n"/>
      <c r="AFT78" s="364" t="n"/>
      <c r="AFU78" s="364" t="n"/>
      <c r="AFV78" s="364" t="n"/>
      <c r="AFW78" s="364" t="n"/>
      <c r="AFX78" s="364" t="n"/>
      <c r="AFY78" s="364" t="n"/>
      <c r="AFZ78" s="364" t="n"/>
      <c r="AGA78" s="364" t="n"/>
      <c r="AGB78" s="364" t="n"/>
      <c r="AGC78" s="364" t="n"/>
      <c r="AGD78" s="364" t="n"/>
      <c r="AGE78" s="364" t="n"/>
      <c r="AGF78" s="364" t="n"/>
      <c r="AGG78" s="364" t="n"/>
      <c r="AGH78" s="364" t="n"/>
      <c r="AGI78" s="364" t="n"/>
      <c r="AGJ78" s="364" t="n"/>
      <c r="AGK78" s="364" t="n"/>
      <c r="AGL78" s="364" t="n"/>
      <c r="AGM78" s="364" t="n"/>
      <c r="AGN78" s="364" t="n"/>
      <c r="AGO78" s="364" t="n"/>
      <c r="AGP78" s="364" t="n"/>
      <c r="AGQ78" s="364" t="n"/>
      <c r="AGR78" s="364" t="n"/>
      <c r="AGS78" s="364" t="n"/>
      <c r="AGT78" s="364" t="n"/>
      <c r="AGU78" s="364" t="n"/>
      <c r="AGV78" s="364" t="n"/>
      <c r="AGW78" s="364" t="n"/>
      <c r="AGX78" s="364" t="n"/>
      <c r="AGY78" s="364" t="n"/>
      <c r="AGZ78" s="364" t="n"/>
      <c r="AHA78" s="364" t="n"/>
      <c r="AHB78" s="364" t="n"/>
      <c r="AHC78" s="364" t="n"/>
      <c r="AHD78" s="364" t="n"/>
      <c r="AHE78" s="364" t="n"/>
      <c r="AHF78" s="364" t="n"/>
      <c r="AHG78" s="364" t="n"/>
      <c r="AHH78" s="364" t="n"/>
      <c r="AHI78" s="364" t="n"/>
      <c r="AHJ78" s="364" t="n"/>
      <c r="AHK78" s="364" t="n"/>
      <c r="AHL78" s="364" t="n"/>
      <c r="AHM78" s="364" t="n"/>
      <c r="AHN78" s="364" t="n"/>
      <c r="AHO78" s="364" t="n"/>
      <c r="AHP78" s="364" t="n"/>
      <c r="AHQ78" s="364" t="n"/>
      <c r="AHR78" s="364" t="n"/>
      <c r="AHS78" s="364" t="n"/>
      <c r="AHT78" s="364" t="n"/>
      <c r="AHU78" s="364" t="n"/>
      <c r="AHV78" s="364" t="n"/>
      <c r="AHW78" s="364" t="n"/>
      <c r="AHX78" s="364" t="n"/>
      <c r="AHY78" s="364" t="n"/>
      <c r="AHZ78" s="364" t="n"/>
      <c r="AIA78" s="364" t="n"/>
      <c r="AIB78" s="364" t="n"/>
      <c r="AIC78" s="364" t="n"/>
      <c r="AID78" s="364" t="n"/>
      <c r="AIE78" s="364" t="n"/>
      <c r="AIF78" s="364" t="n"/>
      <c r="AIG78" s="364" t="n"/>
      <c r="AIH78" s="364" t="n"/>
      <c r="AII78" s="364" t="n"/>
      <c r="AIJ78" s="364" t="n"/>
      <c r="AIK78" s="364" t="n"/>
      <c r="AIL78" s="364" t="n"/>
      <c r="AIM78" s="364" t="n"/>
      <c r="AIN78" s="364" t="n"/>
      <c r="AIO78" s="364" t="n"/>
      <c r="AIP78" s="364" t="n"/>
      <c r="AIQ78" s="364" t="n"/>
      <c r="AIR78" s="364" t="n"/>
      <c r="AIS78" s="364" t="n"/>
      <c r="AIT78" s="364" t="n"/>
      <c r="AIU78" s="364" t="n"/>
      <c r="AIV78" s="364" t="n"/>
      <c r="AIW78" s="364" t="n"/>
      <c r="AIX78" s="364" t="n"/>
      <c r="AIY78" s="364" t="n"/>
      <c r="AIZ78" s="364" t="n"/>
      <c r="AJA78" s="364" t="n"/>
      <c r="AJB78" s="364" t="n"/>
      <c r="AJC78" s="364" t="n"/>
      <c r="AJD78" s="364" t="n"/>
      <c r="AJE78" s="364" t="n"/>
      <c r="AJF78" s="364" t="n"/>
      <c r="AJG78" s="364" t="n"/>
      <c r="AJH78" s="364" t="n"/>
      <c r="AJI78" s="364" t="n"/>
      <c r="AJJ78" s="364" t="n"/>
      <c r="AJK78" s="364" t="n"/>
      <c r="AJL78" s="364" t="n"/>
      <c r="AJM78" s="364" t="n"/>
      <c r="AJN78" s="364" t="n"/>
      <c r="AJO78" s="364" t="n"/>
      <c r="AJP78" s="364" t="n"/>
      <c r="AJQ78" s="364" t="n"/>
      <c r="AJR78" s="364" t="n"/>
      <c r="AJS78" s="364" t="n"/>
      <c r="AJT78" s="364" t="n"/>
      <c r="AJU78" s="364" t="n"/>
      <c r="AJV78" s="364" t="n"/>
      <c r="AJW78" s="364" t="n"/>
      <c r="AJX78" s="364" t="n"/>
      <c r="AJY78" s="364" t="n"/>
      <c r="AJZ78" s="364" t="n"/>
      <c r="AKA78" s="364" t="n"/>
      <c r="AKB78" s="364" t="n"/>
      <c r="AKC78" s="364" t="n"/>
      <c r="AKD78" s="364" t="n"/>
      <c r="AKE78" s="364" t="n"/>
      <c r="AKF78" s="364" t="n"/>
      <c r="AKG78" s="364" t="n"/>
      <c r="AKH78" s="364" t="n"/>
      <c r="AKI78" s="364" t="n"/>
      <c r="AKJ78" s="364" t="n"/>
      <c r="AKK78" s="364" t="n"/>
      <c r="AKL78" s="364" t="n"/>
      <c r="AKM78" s="364" t="n"/>
      <c r="AKN78" s="364" t="n"/>
      <c r="AKO78" s="364" t="n"/>
      <c r="AKP78" s="364" t="n"/>
      <c r="AKQ78" s="364" t="n"/>
      <c r="AKR78" s="364" t="n"/>
      <c r="AKS78" s="364" t="n"/>
      <c r="AKT78" s="364" t="n"/>
      <c r="AKU78" s="364" t="n"/>
      <c r="AKV78" s="364" t="n"/>
      <c r="AKW78" s="364" t="n"/>
      <c r="AKX78" s="364" t="n"/>
      <c r="AKY78" s="364" t="n"/>
      <c r="AKZ78" s="364" t="n"/>
      <c r="ALA78" s="364" t="n"/>
      <c r="ALB78" s="364" t="n"/>
      <c r="ALC78" s="364" t="n"/>
      <c r="ALD78" s="364" t="n"/>
      <c r="ALE78" s="364" t="n"/>
      <c r="ALF78" s="364" t="n"/>
      <c r="ALG78" s="364" t="n"/>
      <c r="ALH78" s="364" t="n"/>
      <c r="ALI78" s="364" t="n"/>
      <c r="ALJ78" s="364" t="n"/>
      <c r="ALK78" s="364" t="n"/>
      <c r="ALL78" s="364" t="n"/>
      <c r="ALM78" s="364" t="n"/>
      <c r="ALN78" s="364" t="n"/>
      <c r="ALO78" s="364" t="n"/>
      <c r="ALP78" s="364" t="n"/>
      <c r="ALQ78" s="364" t="n"/>
      <c r="ALR78" s="364" t="n"/>
      <c r="ALS78" s="364" t="n"/>
      <c r="ALT78" s="364" t="n"/>
      <c r="ALU78" s="364" t="n"/>
      <c r="ALV78" s="364" t="n"/>
      <c r="ALW78" s="364" t="n"/>
      <c r="ALX78" s="364" t="n"/>
      <c r="ALY78" s="364" t="n"/>
      <c r="ALZ78" s="364" t="n"/>
      <c r="AMA78" s="364" t="n"/>
      <c r="AMB78" s="364" t="n"/>
      <c r="AMC78" s="364" t="n"/>
      <c r="AMD78" s="364" t="n"/>
      <c r="AME78" s="364" t="n"/>
      <c r="AMF78" s="364" t="n"/>
      <c r="AMG78" s="364" t="n"/>
      <c r="AMH78" s="364" t="n"/>
      <c r="AMI78" s="364" t="n"/>
      <c r="AMJ78" s="364" t="n"/>
      <c r="AMK78" s="364" t="n"/>
      <c r="AML78" s="364" t="n"/>
      <c r="AMM78" s="364" t="n"/>
      <c r="AMN78" s="364" t="n"/>
      <c r="AMO78" s="364" t="n"/>
      <c r="AMP78" s="364" t="n"/>
      <c r="AMQ78" s="364" t="n"/>
      <c r="AMR78" s="364" t="n"/>
      <c r="AMS78" s="364" t="n"/>
      <c r="AMT78" s="364" t="n"/>
      <c r="AMU78" s="364" t="n"/>
      <c r="AMV78" s="364" t="n"/>
      <c r="AMW78" s="364" t="n"/>
      <c r="AMX78" s="364" t="n"/>
      <c r="AMY78" s="364" t="n"/>
      <c r="AMZ78" s="364" t="n"/>
      <c r="ANA78" s="364" t="n"/>
      <c r="ANB78" s="364" t="n"/>
      <c r="ANC78" s="364" t="n"/>
      <c r="AND78" s="364" t="n"/>
      <c r="ANE78" s="364" t="n"/>
      <c r="ANF78" s="364" t="n"/>
      <c r="ANG78" s="364" t="n"/>
      <c r="ANH78" s="364" t="n"/>
      <c r="ANI78" s="364" t="n"/>
      <c r="ANJ78" s="364" t="n"/>
      <c r="ANK78" s="364" t="n"/>
      <c r="ANL78" s="364" t="n"/>
      <c r="ANM78" s="364" t="n"/>
      <c r="ANN78" s="364" t="n"/>
      <c r="ANO78" s="364" t="n"/>
      <c r="ANP78" s="364" t="n"/>
      <c r="ANQ78" s="364" t="n"/>
      <c r="ANR78" s="364" t="n"/>
      <c r="ANS78" s="364" t="n"/>
      <c r="ANT78" s="364" t="n"/>
      <c r="ANU78" s="364" t="n"/>
      <c r="ANV78" s="364" t="n"/>
      <c r="ANW78" s="364" t="n"/>
      <c r="ANX78" s="364" t="n"/>
      <c r="ANY78" s="364" t="n"/>
      <c r="ANZ78" s="364" t="n"/>
      <c r="AOA78" s="364" t="n"/>
      <c r="AOB78" s="364" t="n"/>
      <c r="AOC78" s="364" t="n"/>
      <c r="AOD78" s="364" t="n"/>
      <c r="AOE78" s="364" t="n"/>
      <c r="AOF78" s="364" t="n"/>
      <c r="AOG78" s="364" t="n"/>
      <c r="AOH78" s="364" t="n"/>
      <c r="AOI78" s="364" t="n"/>
      <c r="AOJ78" s="364" t="n"/>
      <c r="AOK78" s="364" t="n"/>
      <c r="AOL78" s="364" t="n"/>
      <c r="AOM78" s="364" t="n"/>
      <c r="AON78" s="364" t="n"/>
      <c r="AOO78" s="364" t="n"/>
      <c r="AOP78" s="364" t="n"/>
      <c r="AOQ78" s="364" t="n"/>
      <c r="AOR78" s="364" t="n"/>
      <c r="AOS78" s="364" t="n"/>
      <c r="AOT78" s="364" t="n"/>
      <c r="AOU78" s="364" t="n"/>
      <c r="AOV78" s="364" t="n"/>
      <c r="AOW78" s="364" t="n"/>
      <c r="AOX78" s="364" t="n"/>
      <c r="AOY78" s="364" t="n"/>
      <c r="AOZ78" s="364" t="n"/>
      <c r="APA78" s="364" t="n"/>
      <c r="APB78" s="364" t="n"/>
      <c r="APC78" s="364" t="n"/>
      <c r="APD78" s="364" t="n"/>
      <c r="APE78" s="364" t="n"/>
      <c r="APF78" s="364" t="n"/>
      <c r="APG78" s="364" t="n"/>
      <c r="APH78" s="364" t="n"/>
      <c r="API78" s="364" t="n"/>
      <c r="APJ78" s="364" t="n"/>
      <c r="APK78" s="364" t="n"/>
      <c r="APL78" s="364" t="n"/>
      <c r="APM78" s="364" t="n"/>
      <c r="APN78" s="364" t="n"/>
      <c r="APO78" s="364" t="n"/>
      <c r="APP78" s="364" t="n"/>
      <c r="APQ78" s="364" t="n"/>
      <c r="APR78" s="364" t="n"/>
      <c r="APS78" s="364" t="n"/>
      <c r="APT78" s="364" t="n"/>
      <c r="APU78" s="364" t="n"/>
      <c r="APV78" s="364" t="n"/>
      <c r="APW78" s="364" t="n"/>
      <c r="APX78" s="364" t="n"/>
      <c r="APY78" s="364" t="n"/>
      <c r="APZ78" s="364" t="n"/>
      <c r="AQA78" s="364" t="n"/>
      <c r="AQB78" s="364" t="n"/>
      <c r="AQC78" s="364" t="n"/>
      <c r="AQD78" s="364" t="n"/>
      <c r="AQE78" s="364" t="n"/>
      <c r="AQF78" s="364" t="n"/>
      <c r="AQG78" s="364" t="n"/>
      <c r="AQH78" s="364" t="n"/>
      <c r="AQI78" s="364" t="n"/>
      <c r="AQJ78" s="364" t="n"/>
      <c r="AQK78" s="364" t="n"/>
      <c r="AQL78" s="364" t="n"/>
      <c r="AQM78" s="364" t="n"/>
      <c r="AQN78" s="364" t="n"/>
      <c r="AQO78" s="364" t="n"/>
      <c r="AQP78" s="364" t="n"/>
      <c r="AQQ78" s="364" t="n"/>
      <c r="AQR78" s="364" t="n"/>
      <c r="AQS78" s="364" t="n"/>
      <c r="AQT78" s="364" t="n"/>
      <c r="AQU78" s="364" t="n"/>
      <c r="AQV78" s="364" t="n"/>
      <c r="AQW78" s="364" t="n"/>
      <c r="AQX78" s="364" t="n"/>
      <c r="AQY78" s="364" t="n"/>
      <c r="AQZ78" s="364" t="n"/>
      <c r="ARA78" s="364" t="n"/>
      <c r="ARB78" s="364" t="n"/>
      <c r="ARC78" s="364" t="n"/>
      <c r="ARD78" s="364" t="n"/>
      <c r="ARE78" s="364" t="n"/>
      <c r="ARF78" s="364" t="n"/>
      <c r="ARG78" s="364" t="n"/>
      <c r="ARH78" s="364" t="n"/>
      <c r="ARI78" s="364" t="n"/>
      <c r="ARJ78" s="364" t="n"/>
      <c r="ARK78" s="364" t="n"/>
      <c r="ARL78" s="364" t="n"/>
      <c r="ARM78" s="364" t="n"/>
      <c r="ARN78" s="364" t="n"/>
      <c r="ARO78" s="364" t="n"/>
    </row>
    <row r="79" outlineLevel="1">
      <c r="A79" s="220" t="inlineStr">
        <is>
          <t>37.06</t>
        </is>
      </c>
      <c r="B79" s="233" t="inlineStr">
        <is>
          <t>Comercial -Multa</t>
        </is>
      </c>
      <c r="C79" s="86" t="inlineStr">
        <is>
          <t>Analítica</t>
        </is>
      </c>
      <c r="D79" s="86" t="inlineStr">
        <is>
          <t>Saída</t>
        </is>
      </c>
      <c r="E79" s="86">
        <f>VLOOKUP($A79,PL.C!$B:$F,5,0)</f>
        <v/>
      </c>
      <c r="F79" s="86" t="inlineStr">
        <is>
          <t>sim</t>
        </is>
      </c>
      <c r="G79" s="86" t="inlineStr">
        <is>
          <t>Budget</t>
        </is>
      </c>
      <c r="I79" s="511" t="n">
        <v>0</v>
      </c>
      <c r="J79" s="511" t="n">
        <v>0</v>
      </c>
      <c r="K79" s="511" t="n">
        <v>0</v>
      </c>
      <c r="L79" s="511" t="n">
        <v>0</v>
      </c>
      <c r="M79" s="511" t="n">
        <v>0</v>
      </c>
      <c r="N79" s="511" t="n">
        <v>0</v>
      </c>
      <c r="O79" s="511" t="n">
        <v>0</v>
      </c>
      <c r="P79" s="511" t="n">
        <v>0</v>
      </c>
      <c r="Q79" s="511" t="n">
        <v>0</v>
      </c>
      <c r="R79" s="511" t="n">
        <v>0</v>
      </c>
      <c r="S79" s="511" t="n">
        <v>0</v>
      </c>
      <c r="T79" s="512" t="n">
        <v>0</v>
      </c>
      <c r="V79" s="511" t="n">
        <v>0</v>
      </c>
      <c r="W79" s="511" t="n">
        <v>0</v>
      </c>
      <c r="X79" s="511" t="n">
        <v>0</v>
      </c>
      <c r="Y79" s="511" t="n">
        <v>0</v>
      </c>
      <c r="Z79" s="511" t="n">
        <v>0</v>
      </c>
      <c r="AA79" s="511" t="n">
        <v>0</v>
      </c>
      <c r="AB79" s="511" t="n">
        <v>0</v>
      </c>
      <c r="AC79" s="511" t="n">
        <v>0</v>
      </c>
      <c r="AD79" s="511" t="n">
        <v>0</v>
      </c>
      <c r="AE79" s="511" t="n">
        <v>0</v>
      </c>
      <c r="AF79" s="511" t="n">
        <v>0</v>
      </c>
      <c r="AG79" s="512" t="n">
        <v>0</v>
      </c>
      <c r="AI79" s="511" t="n">
        <v>0</v>
      </c>
      <c r="AJ79" s="511" t="n">
        <v>0</v>
      </c>
      <c r="AK79" s="511" t="n">
        <v>0</v>
      </c>
      <c r="AL79" s="511" t="n">
        <v>0</v>
      </c>
      <c r="AM79" s="511" t="n">
        <v>0</v>
      </c>
      <c r="AN79" s="511" t="n">
        <v>0</v>
      </c>
      <c r="AO79" s="511" t="n">
        <v>0</v>
      </c>
      <c r="AP79" s="511" t="n">
        <v>0</v>
      </c>
      <c r="AQ79" s="511" t="n">
        <v>0</v>
      </c>
      <c r="AR79" s="511" t="n">
        <v>0</v>
      </c>
      <c r="AS79" s="511" t="n">
        <v>0</v>
      </c>
      <c r="AT79" s="511" t="n">
        <v>0</v>
      </c>
      <c r="AV79" s="513" t="n">
        <v>0</v>
      </c>
      <c r="AW79" s="513" t="n">
        <v>0</v>
      </c>
      <c r="AX79" s="513" t="n">
        <v>0</v>
      </c>
      <c r="AY79" s="513" t="n">
        <v>0</v>
      </c>
      <c r="AZ79" s="513" t="n">
        <v>0</v>
      </c>
      <c r="BA79" s="513" t="n">
        <v>0</v>
      </c>
      <c r="BB79" s="513" t="n">
        <v>0</v>
      </c>
      <c r="BC79" s="513" t="n">
        <v>0</v>
      </c>
      <c r="BD79" s="513" t="n">
        <v>0</v>
      </c>
      <c r="BE79" s="513" t="n">
        <v>0</v>
      </c>
      <c r="BF79" s="513" t="n">
        <v>0</v>
      </c>
      <c r="BG79" s="513" t="n">
        <v>0</v>
      </c>
      <c r="BI79" s="298" t="n">
        <v>1.05</v>
      </c>
      <c r="BJ79" s="514" t="n">
        <v>0</v>
      </c>
      <c r="BK79" s="514" t="n">
        <v>0</v>
      </c>
      <c r="BL79" s="514" t="n">
        <v>0</v>
      </c>
      <c r="BM79" s="514" t="n">
        <v>0</v>
      </c>
      <c r="BN79" s="514" t="n">
        <v>0</v>
      </c>
      <c r="BO79" s="514" t="n">
        <v>0</v>
      </c>
      <c r="BP79" s="514" t="n">
        <v>0</v>
      </c>
      <c r="BQ79" s="514" t="n">
        <v>0</v>
      </c>
      <c r="BR79" s="514" t="n">
        <v>0</v>
      </c>
      <c r="BS79" s="514" t="n">
        <v>0</v>
      </c>
      <c r="BT79" s="514" t="n">
        <v>0</v>
      </c>
      <c r="BU79" s="514" t="n">
        <v>0</v>
      </c>
      <c r="BW79" s="515">
        <f>_xlfn.SINGLE(_xlfn.XLOOKUP($A79,$A$203:$A$399,BJ$203:BJ$399,"Não Existe"))*$BI79</f>
        <v/>
      </c>
      <c r="BX79" s="515">
        <f>_xlfn.SINGLE(_xlfn.XLOOKUP($A79,$A$203:$A$399,BK$203:BK$399,"Não Existe"))*$BI79</f>
        <v/>
      </c>
      <c r="BY79" s="515">
        <f>_xlfn.SINGLE(_xlfn.XLOOKUP($A79,$A$203:$A$399,BL$203:BL$399,"Não Existe"))*$BI79</f>
        <v/>
      </c>
      <c r="BZ79" s="515">
        <f>_xlfn.SINGLE(_xlfn.XLOOKUP($A79,$A$203:$A$399,BM$203:BM$399,"Não Existe"))*$BI79</f>
        <v/>
      </c>
      <c r="CA79" s="515">
        <f>_xlfn.SINGLE(_xlfn.XLOOKUP($A79,$A$203:$A$399,BN$203:BN$399,"Não Existe"))*$BI79</f>
        <v/>
      </c>
      <c r="CB79" s="515">
        <f>_xlfn.SINGLE(_xlfn.XLOOKUP($A79,$A$203:$A$399,BO$203:BO$399,"Não Existe"))*$BI79</f>
        <v/>
      </c>
      <c r="CC79" s="515">
        <f>_xlfn.SINGLE(_xlfn.XLOOKUP($A79,$A$203:$A$399,BP$203:BP$399,"Não Existe"))*$BI79</f>
        <v/>
      </c>
      <c r="CD79" s="515">
        <f>_xlfn.SINGLE(_xlfn.XLOOKUP($A79,$A$203:$A$399,BQ$203:BQ$399,"Não Existe"))*$BI79</f>
        <v/>
      </c>
      <c r="CE79" s="515">
        <f>_xlfn.SINGLE(_xlfn.XLOOKUP($A79,$A$203:$A$399,BR$203:BR$399,"Não Existe"))*$BI79</f>
        <v/>
      </c>
      <c r="CF79" s="515">
        <f>_xlfn.SINGLE(_xlfn.XLOOKUP($A79,$A$203:$A$399,BS$203:BS$399,"Não Existe"))*$BI79</f>
        <v/>
      </c>
      <c r="CG79" s="515">
        <f>_xlfn.SINGLE(_xlfn.XLOOKUP($A79,$A$203:$A$399,BT$203:BT$399,"Não Existe"))*$BI79</f>
        <v/>
      </c>
      <c r="CH79" s="515">
        <f>_xlfn.SINGLE(_xlfn.XLOOKUP($A79,$A$203:$A$399,BU$203:BU$399,"Não Existe"))*$BI79</f>
        <v/>
      </c>
    </row>
    <row r="80" outlineLevel="1" customFormat="1" s="213">
      <c r="A80" s="257" t="inlineStr">
        <is>
          <t>37.07</t>
        </is>
      </c>
      <c r="B80" s="212" t="inlineStr">
        <is>
          <t>Comercial -Pedágio</t>
        </is>
      </c>
      <c r="C80" s="213" t="inlineStr">
        <is>
          <t>Analítica</t>
        </is>
      </c>
      <c r="D80" s="213" t="inlineStr">
        <is>
          <t>Saída</t>
        </is>
      </c>
      <c r="E80" s="213">
        <f>VLOOKUP($A80,PL.C!$B:$F,5,0)</f>
        <v/>
      </c>
      <c r="F80" s="213" t="inlineStr">
        <is>
          <t>sim</t>
        </is>
      </c>
      <c r="G80" s="213" t="inlineStr">
        <is>
          <t>Budget</t>
        </is>
      </c>
      <c r="I80" s="506" t="n">
        <v>0</v>
      </c>
      <c r="J80" s="506" t="n">
        <v>0</v>
      </c>
      <c r="K80" s="506" t="n">
        <v>0</v>
      </c>
      <c r="L80" s="506" t="n">
        <v>0</v>
      </c>
      <c r="M80" s="506" t="n">
        <v>0</v>
      </c>
      <c r="N80" s="506" t="n">
        <v>0</v>
      </c>
      <c r="O80" s="506" t="n">
        <v>0</v>
      </c>
      <c r="P80" s="506" t="n">
        <v>0</v>
      </c>
      <c r="Q80" s="506" t="n">
        <v>0</v>
      </c>
      <c r="R80" s="506" t="n">
        <v>0</v>
      </c>
      <c r="S80" s="506" t="n">
        <v>0</v>
      </c>
      <c r="T80" s="507" t="n">
        <v>0</v>
      </c>
      <c r="U80" s="86" t="n"/>
      <c r="V80" s="506" t="n">
        <v>0</v>
      </c>
      <c r="W80" s="506" t="n">
        <v>0</v>
      </c>
      <c r="X80" s="506" t="n">
        <v>0</v>
      </c>
      <c r="Y80" s="506" t="n">
        <v>0</v>
      </c>
      <c r="Z80" s="506" t="n">
        <v>0</v>
      </c>
      <c r="AA80" s="506" t="n">
        <v>0</v>
      </c>
      <c r="AB80" s="506" t="n">
        <v>0</v>
      </c>
      <c r="AC80" s="506" t="n">
        <v>0</v>
      </c>
      <c r="AD80" s="506" t="n">
        <v>0</v>
      </c>
      <c r="AE80" s="506" t="n">
        <v>0</v>
      </c>
      <c r="AF80" s="506" t="n">
        <v>0</v>
      </c>
      <c r="AG80" s="507" t="n">
        <v>0</v>
      </c>
      <c r="AH80" s="364" t="n"/>
      <c r="AI80" s="506" t="n">
        <v>0</v>
      </c>
      <c r="AJ80" s="506" t="n">
        <v>0</v>
      </c>
      <c r="AK80" s="506" t="n">
        <v>0</v>
      </c>
      <c r="AL80" s="506" t="n">
        <v>0</v>
      </c>
      <c r="AM80" s="506" t="n">
        <v>0</v>
      </c>
      <c r="AN80" s="506" t="n">
        <v>0</v>
      </c>
      <c r="AO80" s="506" t="n">
        <v>0</v>
      </c>
      <c r="AP80" s="506" t="n">
        <v>0</v>
      </c>
      <c r="AQ80" s="506" t="n">
        <v>0</v>
      </c>
      <c r="AR80" s="506" t="n">
        <v>0</v>
      </c>
      <c r="AS80" s="506" t="n">
        <v>0</v>
      </c>
      <c r="AT80" s="506" t="n">
        <v>0</v>
      </c>
      <c r="AU80" s="364" t="n"/>
      <c r="AV80" s="508" t="n">
        <v>0</v>
      </c>
      <c r="AW80" s="508" t="n">
        <v>0</v>
      </c>
      <c r="AX80" s="508" t="n">
        <v>0</v>
      </c>
      <c r="AY80" s="508" t="n">
        <v>0</v>
      </c>
      <c r="AZ80" s="508" t="n">
        <v>0</v>
      </c>
      <c r="BA80" s="508" t="n">
        <v>0</v>
      </c>
      <c r="BB80" s="508" t="n">
        <v>0</v>
      </c>
      <c r="BC80" s="508" t="n">
        <v>0</v>
      </c>
      <c r="BD80" s="508" t="n">
        <v>0</v>
      </c>
      <c r="BE80" s="508" t="n">
        <v>0</v>
      </c>
      <c r="BF80" s="508" t="n">
        <v>0</v>
      </c>
      <c r="BG80" s="508" t="n">
        <v>0</v>
      </c>
      <c r="BH80" s="364" t="n"/>
      <c r="BI80" s="298" t="n">
        <v>1.05</v>
      </c>
      <c r="BJ80" s="509" t="n">
        <v>0</v>
      </c>
      <c r="BK80" s="509" t="n">
        <v>0</v>
      </c>
      <c r="BL80" s="509" t="n">
        <v>0</v>
      </c>
      <c r="BM80" s="509" t="n">
        <v>0</v>
      </c>
      <c r="BN80" s="509" t="n">
        <v>0</v>
      </c>
      <c r="BO80" s="509" t="n">
        <v>0</v>
      </c>
      <c r="BP80" s="509" t="n">
        <v>0</v>
      </c>
      <c r="BQ80" s="509" t="n">
        <v>0</v>
      </c>
      <c r="BR80" s="509" t="n">
        <v>0</v>
      </c>
      <c r="BS80" s="509" t="n">
        <v>0</v>
      </c>
      <c r="BT80" s="509" t="n">
        <v>0</v>
      </c>
      <c r="BU80" s="509" t="n">
        <v>0</v>
      </c>
      <c r="BV80" s="364" t="n"/>
      <c r="BW80" s="510">
        <f>_xlfn.SINGLE(_xlfn.XLOOKUP($A80,$A$203:$A$399,BJ$203:BJ$399,"Não Existe"))*$BI80</f>
        <v/>
      </c>
      <c r="BX80" s="510">
        <f>_xlfn.SINGLE(_xlfn.XLOOKUP($A80,$A$203:$A$399,BK$203:BK$399,"Não Existe"))*$BI80</f>
        <v/>
      </c>
      <c r="BY80" s="510">
        <f>_xlfn.SINGLE(_xlfn.XLOOKUP($A80,$A$203:$A$399,BL$203:BL$399,"Não Existe"))*$BI80</f>
        <v/>
      </c>
      <c r="BZ80" s="510">
        <f>_xlfn.SINGLE(_xlfn.XLOOKUP($A80,$A$203:$A$399,BM$203:BM$399,"Não Existe"))*$BI80</f>
        <v/>
      </c>
      <c r="CA80" s="510">
        <f>_xlfn.SINGLE(_xlfn.XLOOKUP($A80,$A$203:$A$399,BN$203:BN$399,"Não Existe"))*$BI80</f>
        <v/>
      </c>
      <c r="CB80" s="510">
        <f>_xlfn.SINGLE(_xlfn.XLOOKUP($A80,$A$203:$A$399,BO$203:BO$399,"Não Existe"))*$BI80</f>
        <v/>
      </c>
      <c r="CC80" s="510">
        <f>_xlfn.SINGLE(_xlfn.XLOOKUP($A80,$A$203:$A$399,BP$203:BP$399,"Não Existe"))*$BI80</f>
        <v/>
      </c>
      <c r="CD80" s="510">
        <f>_xlfn.SINGLE(_xlfn.XLOOKUP($A80,$A$203:$A$399,BQ$203:BQ$399,"Não Existe"))*$BI80</f>
        <v/>
      </c>
      <c r="CE80" s="510">
        <f>_xlfn.SINGLE(_xlfn.XLOOKUP($A80,$A$203:$A$399,BR$203:BR$399,"Não Existe"))*$BI80</f>
        <v/>
      </c>
      <c r="CF80" s="510">
        <f>_xlfn.SINGLE(_xlfn.XLOOKUP($A80,$A$203:$A$399,BS$203:BS$399,"Não Existe"))*$BI80</f>
        <v/>
      </c>
      <c r="CG80" s="510">
        <f>_xlfn.SINGLE(_xlfn.XLOOKUP($A80,$A$203:$A$399,BT$203:BT$399,"Não Existe"))*$BI80</f>
        <v/>
      </c>
      <c r="CH80" s="510">
        <f>_xlfn.SINGLE(_xlfn.XLOOKUP($A80,$A$203:$A$399,BU$203:BU$399,"Não Existe"))*$BI80</f>
        <v/>
      </c>
      <c r="CI80" s="364" t="n"/>
      <c r="CJ80" s="364" t="n"/>
      <c r="CK80" s="364" t="n"/>
      <c r="CL80" s="364" t="n"/>
      <c r="CM80" s="364" t="n"/>
      <c r="CN80" s="364" t="n"/>
      <c r="CO80" s="364" t="n"/>
      <c r="CP80" s="364" t="n"/>
      <c r="CQ80" s="364" t="n"/>
      <c r="CR80" s="364" t="n"/>
      <c r="CS80" s="364" t="n"/>
      <c r="CT80" s="364" t="n"/>
      <c r="CU80" s="364" t="n"/>
      <c r="CV80" s="364" t="n"/>
      <c r="CW80" s="364" t="n"/>
      <c r="CX80" s="364" t="n"/>
      <c r="CY80" s="364" t="n"/>
      <c r="CZ80" s="364" t="n"/>
      <c r="DA80" s="364" t="n"/>
      <c r="DB80" s="364" t="n"/>
      <c r="DC80" s="364" t="n"/>
      <c r="DD80" s="364" t="n"/>
      <c r="DE80" s="364" t="n"/>
      <c r="DF80" s="364" t="n"/>
      <c r="DG80" s="364" t="n"/>
      <c r="DH80" s="364" t="n"/>
      <c r="DI80" s="364" t="n"/>
      <c r="DJ80" s="364" t="n"/>
      <c r="DK80" s="364" t="n"/>
      <c r="DL80" s="364" t="n"/>
      <c r="DM80" s="364" t="n"/>
      <c r="DN80" s="364" t="n"/>
      <c r="DO80" s="364" t="n"/>
      <c r="DP80" s="364" t="n"/>
      <c r="DQ80" s="364" t="n"/>
      <c r="DR80" s="364" t="n"/>
      <c r="DS80" s="364" t="n"/>
      <c r="DT80" s="364" t="n"/>
      <c r="DU80" s="364" t="n"/>
      <c r="DV80" s="364" t="n"/>
      <c r="DW80" s="364" t="n"/>
      <c r="DX80" s="364" t="n"/>
      <c r="DY80" s="364" t="n"/>
      <c r="DZ80" s="364" t="n"/>
      <c r="EA80" s="364" t="n"/>
      <c r="EB80" s="364" t="n"/>
      <c r="EC80" s="364" t="n"/>
      <c r="ED80" s="364" t="n"/>
      <c r="EE80" s="364" t="n"/>
      <c r="EF80" s="364" t="n"/>
      <c r="EG80" s="364" t="n"/>
      <c r="EH80" s="364" t="n"/>
      <c r="EI80" s="364" t="n"/>
      <c r="EJ80" s="364" t="n"/>
      <c r="EK80" s="364" t="n"/>
      <c r="EL80" s="364" t="n"/>
      <c r="EM80" s="364" t="n"/>
      <c r="EN80" s="364" t="n"/>
      <c r="EO80" s="364" t="n"/>
      <c r="EP80" s="364" t="n"/>
      <c r="EQ80" s="364" t="n"/>
      <c r="ER80" s="364" t="n"/>
      <c r="ES80" s="364" t="n"/>
      <c r="ET80" s="364" t="n"/>
      <c r="EU80" s="364" t="n"/>
      <c r="EV80" s="364" t="n"/>
      <c r="EW80" s="364" t="n"/>
      <c r="EX80" s="364" t="n"/>
      <c r="EY80" s="364" t="n"/>
      <c r="EZ80" s="364" t="n"/>
      <c r="FA80" s="364" t="n"/>
      <c r="FB80" s="364" t="n"/>
      <c r="FC80" s="364" t="n"/>
      <c r="FD80" s="364" t="n"/>
      <c r="FE80" s="364" t="n"/>
      <c r="FF80" s="364" t="n"/>
      <c r="FG80" s="364" t="n"/>
      <c r="FH80" s="364" t="n"/>
      <c r="FI80" s="364" t="n"/>
      <c r="FJ80" s="364" t="n"/>
      <c r="FK80" s="364" t="n"/>
      <c r="FL80" s="364" t="n"/>
      <c r="FM80" s="364" t="n"/>
      <c r="FN80" s="364" t="n"/>
      <c r="FO80" s="364" t="n"/>
      <c r="FP80" s="364" t="n"/>
      <c r="FQ80" s="364" t="n"/>
      <c r="FR80" s="364" t="n"/>
      <c r="FS80" s="364" t="n"/>
      <c r="FT80" s="364" t="n"/>
      <c r="FU80" s="364" t="n"/>
      <c r="FV80" s="364" t="n"/>
      <c r="FW80" s="364" t="n"/>
      <c r="FX80" s="364" t="n"/>
      <c r="FY80" s="364" t="n"/>
      <c r="FZ80" s="364" t="n"/>
      <c r="GA80" s="364" t="n"/>
      <c r="GB80" s="364" t="n"/>
      <c r="GC80" s="364" t="n"/>
      <c r="GD80" s="364" t="n"/>
      <c r="GE80" s="364" t="n"/>
      <c r="GF80" s="364" t="n"/>
      <c r="GG80" s="364" t="n"/>
      <c r="GH80" s="364" t="n"/>
      <c r="GI80" s="364" t="n"/>
      <c r="GJ80" s="364" t="n"/>
      <c r="GK80" s="364" t="n"/>
      <c r="GL80" s="364" t="n"/>
      <c r="GM80" s="364" t="n"/>
      <c r="GN80" s="364" t="n"/>
      <c r="GO80" s="364" t="n"/>
      <c r="GP80" s="364" t="n"/>
      <c r="GQ80" s="364" t="n"/>
      <c r="GR80" s="364" t="n"/>
      <c r="GS80" s="364" t="n"/>
      <c r="GT80" s="364" t="n"/>
      <c r="GU80" s="364" t="n"/>
      <c r="GV80" s="364" t="n"/>
      <c r="GW80" s="364" t="n"/>
      <c r="GX80" s="364" t="n"/>
      <c r="GY80" s="364" t="n"/>
      <c r="GZ80" s="364" t="n"/>
      <c r="HA80" s="364" t="n"/>
      <c r="HB80" s="364" t="n"/>
      <c r="HC80" s="364" t="n"/>
      <c r="HD80" s="364" t="n"/>
      <c r="HE80" s="364" t="n"/>
      <c r="HF80" s="364" t="n"/>
      <c r="HG80" s="364" t="n"/>
      <c r="HH80" s="364" t="n"/>
      <c r="HI80" s="364" t="n"/>
      <c r="HJ80" s="364" t="n"/>
      <c r="HK80" s="364" t="n"/>
      <c r="HL80" s="364" t="n"/>
      <c r="HM80" s="364" t="n"/>
      <c r="HN80" s="364" t="n"/>
      <c r="HO80" s="364" t="n"/>
      <c r="HP80" s="364" t="n"/>
      <c r="HQ80" s="364" t="n"/>
      <c r="HR80" s="364" t="n"/>
      <c r="HS80" s="364" t="n"/>
      <c r="HT80" s="364" t="n"/>
      <c r="HU80" s="364" t="n"/>
      <c r="HV80" s="364" t="n"/>
      <c r="HW80" s="364" t="n"/>
      <c r="HX80" s="364" t="n"/>
      <c r="HY80" s="364" t="n"/>
      <c r="HZ80" s="364" t="n"/>
      <c r="IA80" s="364" t="n"/>
      <c r="IB80" s="364" t="n"/>
      <c r="IC80" s="364" t="n"/>
      <c r="ID80" s="364" t="n"/>
      <c r="IE80" s="364" t="n"/>
      <c r="IF80" s="364" t="n"/>
      <c r="IG80" s="364" t="n"/>
      <c r="IH80" s="364" t="n"/>
      <c r="II80" s="364" t="n"/>
      <c r="IJ80" s="364" t="n"/>
      <c r="IK80" s="364" t="n"/>
      <c r="IL80" s="364" t="n"/>
      <c r="IM80" s="364" t="n"/>
      <c r="IN80" s="364" t="n"/>
      <c r="IO80" s="364" t="n"/>
      <c r="IP80" s="364" t="n"/>
      <c r="IQ80" s="364" t="n"/>
      <c r="IR80" s="364" t="n"/>
      <c r="IS80" s="364" t="n"/>
      <c r="IT80" s="364" t="n"/>
      <c r="IU80" s="364" t="n"/>
      <c r="IV80" s="364" t="n"/>
      <c r="IW80" s="364" t="n"/>
      <c r="IX80" s="364" t="n"/>
      <c r="IY80" s="364" t="n"/>
      <c r="IZ80" s="364" t="n"/>
      <c r="JA80" s="364" t="n"/>
      <c r="JB80" s="364" t="n"/>
      <c r="JC80" s="364" t="n"/>
      <c r="JD80" s="364" t="n"/>
      <c r="JE80" s="364" t="n"/>
      <c r="JF80" s="364" t="n"/>
      <c r="JG80" s="364" t="n"/>
      <c r="JH80" s="364" t="n"/>
      <c r="JI80" s="364" t="n"/>
      <c r="JJ80" s="364" t="n"/>
      <c r="JK80" s="364" t="n"/>
      <c r="JL80" s="364" t="n"/>
      <c r="JM80" s="364" t="n"/>
      <c r="JN80" s="364" t="n"/>
      <c r="JO80" s="364" t="n"/>
      <c r="JP80" s="364" t="n"/>
      <c r="JQ80" s="364" t="n"/>
      <c r="JR80" s="364" t="n"/>
      <c r="JS80" s="364" t="n"/>
      <c r="JT80" s="364" t="n"/>
      <c r="JU80" s="364" t="n"/>
      <c r="JV80" s="364" t="n"/>
      <c r="JW80" s="364" t="n"/>
      <c r="JX80" s="364" t="n"/>
      <c r="JY80" s="364" t="n"/>
      <c r="JZ80" s="364" t="n"/>
      <c r="KA80" s="364" t="n"/>
      <c r="KB80" s="364" t="n"/>
      <c r="KC80" s="364" t="n"/>
      <c r="KD80" s="364" t="n"/>
      <c r="KE80" s="364" t="n"/>
      <c r="KF80" s="364" t="n"/>
      <c r="KG80" s="364" t="n"/>
      <c r="KH80" s="364" t="n"/>
      <c r="KI80" s="364" t="n"/>
      <c r="KJ80" s="364" t="n"/>
      <c r="KK80" s="364" t="n"/>
      <c r="KL80" s="364" t="n"/>
      <c r="KM80" s="364" t="n"/>
      <c r="KN80" s="364" t="n"/>
      <c r="KO80" s="364" t="n"/>
      <c r="KP80" s="364" t="n"/>
      <c r="KQ80" s="364" t="n"/>
      <c r="KR80" s="364" t="n"/>
      <c r="KS80" s="364" t="n"/>
      <c r="KT80" s="364" t="n"/>
      <c r="KU80" s="364" t="n"/>
      <c r="KV80" s="364" t="n"/>
      <c r="KW80" s="364" t="n"/>
      <c r="KX80" s="364" t="n"/>
      <c r="KY80" s="364" t="n"/>
      <c r="KZ80" s="364" t="n"/>
      <c r="LA80" s="364" t="n"/>
      <c r="LB80" s="364" t="n"/>
      <c r="LC80" s="364" t="n"/>
      <c r="LD80" s="364" t="n"/>
      <c r="LE80" s="364" t="n"/>
      <c r="LF80" s="364" t="n"/>
      <c r="LG80" s="364" t="n"/>
      <c r="LH80" s="364" t="n"/>
      <c r="LI80" s="364" t="n"/>
      <c r="LJ80" s="364" t="n"/>
      <c r="LK80" s="364" t="n"/>
      <c r="LL80" s="364" t="n"/>
      <c r="LM80" s="364" t="n"/>
      <c r="LN80" s="364" t="n"/>
      <c r="LO80" s="364" t="n"/>
      <c r="LP80" s="364" t="n"/>
      <c r="LQ80" s="364" t="n"/>
      <c r="LR80" s="364" t="n"/>
      <c r="LS80" s="364" t="n"/>
      <c r="LT80" s="364" t="n"/>
      <c r="LU80" s="364" t="n"/>
      <c r="LV80" s="364" t="n"/>
      <c r="LW80" s="364" t="n"/>
      <c r="LX80" s="364" t="n"/>
      <c r="LY80" s="364" t="n"/>
      <c r="LZ80" s="364" t="n"/>
      <c r="MA80" s="364" t="n"/>
      <c r="MB80" s="364" t="n"/>
      <c r="MC80" s="364" t="n"/>
      <c r="MD80" s="364" t="n"/>
      <c r="ME80" s="364" t="n"/>
      <c r="MF80" s="364" t="n"/>
      <c r="MG80" s="364" t="n"/>
      <c r="MH80" s="364" t="n"/>
      <c r="MI80" s="364" t="n"/>
      <c r="MJ80" s="364" t="n"/>
      <c r="MK80" s="364" t="n"/>
      <c r="ML80" s="364" t="n"/>
      <c r="MM80" s="364" t="n"/>
      <c r="MN80" s="364" t="n"/>
      <c r="MO80" s="364" t="n"/>
      <c r="MP80" s="364" t="n"/>
      <c r="MQ80" s="364" t="n"/>
      <c r="MR80" s="364" t="n"/>
      <c r="MS80" s="364" t="n"/>
      <c r="MT80" s="364" t="n"/>
      <c r="MU80" s="364" t="n"/>
      <c r="MV80" s="364" t="n"/>
      <c r="MW80" s="364" t="n"/>
      <c r="MX80" s="364" t="n"/>
      <c r="MY80" s="364" t="n"/>
      <c r="MZ80" s="364" t="n"/>
      <c r="NA80" s="364" t="n"/>
      <c r="NB80" s="364" t="n"/>
      <c r="NC80" s="364" t="n"/>
      <c r="ND80" s="364" t="n"/>
      <c r="NE80" s="364" t="n"/>
      <c r="NF80" s="364" t="n"/>
      <c r="NG80" s="364" t="n"/>
      <c r="NH80" s="364" t="n"/>
      <c r="NI80" s="364" t="n"/>
      <c r="NJ80" s="364" t="n"/>
      <c r="NK80" s="364" t="n"/>
      <c r="NL80" s="364" t="n"/>
      <c r="NM80" s="364" t="n"/>
      <c r="NN80" s="364" t="n"/>
      <c r="NO80" s="364" t="n"/>
      <c r="NP80" s="364" t="n"/>
      <c r="NQ80" s="364" t="n"/>
      <c r="NR80" s="364" t="n"/>
      <c r="NS80" s="364" t="n"/>
      <c r="NT80" s="364" t="n"/>
      <c r="NU80" s="364" t="n"/>
      <c r="NV80" s="364" t="n"/>
      <c r="NW80" s="364" t="n"/>
      <c r="NX80" s="364" t="n"/>
      <c r="NY80" s="364" t="n"/>
      <c r="NZ80" s="364" t="n"/>
      <c r="OA80" s="364" t="n"/>
      <c r="OB80" s="364" t="n"/>
      <c r="OC80" s="364" t="n"/>
      <c r="OD80" s="364" t="n"/>
      <c r="OE80" s="364" t="n"/>
      <c r="OF80" s="364" t="n"/>
      <c r="OG80" s="364" t="n"/>
      <c r="OH80" s="364" t="n"/>
      <c r="OI80" s="364" t="n"/>
      <c r="OJ80" s="364" t="n"/>
      <c r="OK80" s="364" t="n"/>
      <c r="OL80" s="364" t="n"/>
      <c r="OM80" s="364" t="n"/>
      <c r="ON80" s="364" t="n"/>
      <c r="OO80" s="364" t="n"/>
      <c r="OP80" s="364" t="n"/>
      <c r="OQ80" s="364" t="n"/>
      <c r="OR80" s="364" t="n"/>
      <c r="OS80" s="364" t="n"/>
      <c r="OT80" s="364" t="n"/>
      <c r="OU80" s="364" t="n"/>
      <c r="OV80" s="364" t="n"/>
      <c r="OW80" s="364" t="n"/>
      <c r="OX80" s="364" t="n"/>
      <c r="OY80" s="364" t="n"/>
      <c r="OZ80" s="364" t="n"/>
      <c r="PA80" s="364" t="n"/>
      <c r="PB80" s="364" t="n"/>
      <c r="PC80" s="364" t="n"/>
      <c r="PD80" s="364" t="n"/>
      <c r="PE80" s="364" t="n"/>
      <c r="PF80" s="364" t="n"/>
      <c r="PG80" s="364" t="n"/>
      <c r="PH80" s="364" t="n"/>
      <c r="PI80" s="364" t="n"/>
      <c r="PJ80" s="364" t="n"/>
      <c r="PK80" s="364" t="n"/>
      <c r="PL80" s="364" t="n"/>
      <c r="PM80" s="364" t="n"/>
      <c r="PN80" s="364" t="n"/>
      <c r="PO80" s="364" t="n"/>
      <c r="PP80" s="364" t="n"/>
      <c r="PQ80" s="364" t="n"/>
      <c r="PR80" s="364" t="n"/>
      <c r="PS80" s="364" t="n"/>
      <c r="PT80" s="364" t="n"/>
      <c r="PU80" s="364" t="n"/>
      <c r="PV80" s="364" t="n"/>
      <c r="PW80" s="364" t="n"/>
      <c r="PX80" s="364" t="n"/>
      <c r="PY80" s="364" t="n"/>
      <c r="PZ80" s="364" t="n"/>
      <c r="QA80" s="364" t="n"/>
      <c r="QB80" s="364" t="n"/>
      <c r="QC80" s="364" t="n"/>
      <c r="QD80" s="364" t="n"/>
      <c r="QE80" s="364" t="n"/>
      <c r="QF80" s="364" t="n"/>
      <c r="QG80" s="364" t="n"/>
      <c r="QH80" s="364" t="n"/>
      <c r="QI80" s="364" t="n"/>
      <c r="QJ80" s="364" t="n"/>
      <c r="QK80" s="364" t="n"/>
      <c r="QL80" s="364" t="n"/>
      <c r="QM80" s="364" t="n"/>
      <c r="QN80" s="364" t="n"/>
      <c r="QO80" s="364" t="n"/>
      <c r="QP80" s="364" t="n"/>
      <c r="QQ80" s="364" t="n"/>
      <c r="QR80" s="364" t="n"/>
      <c r="QS80" s="364" t="n"/>
      <c r="QT80" s="364" t="n"/>
      <c r="QU80" s="364" t="n"/>
      <c r="QV80" s="364" t="n"/>
      <c r="QW80" s="364" t="n"/>
      <c r="QX80" s="364" t="n"/>
      <c r="QY80" s="364" t="n"/>
      <c r="QZ80" s="364" t="n"/>
      <c r="RA80" s="364" t="n"/>
      <c r="RB80" s="364" t="n"/>
      <c r="RC80" s="364" t="n"/>
      <c r="RD80" s="364" t="n"/>
      <c r="RE80" s="364" t="n"/>
      <c r="RF80" s="364" t="n"/>
      <c r="RG80" s="364" t="n"/>
      <c r="RH80" s="364" t="n"/>
      <c r="RI80" s="364" t="n"/>
      <c r="RJ80" s="364" t="n"/>
      <c r="RK80" s="364" t="n"/>
      <c r="RL80" s="364" t="n"/>
      <c r="RM80" s="364" t="n"/>
      <c r="RN80" s="364" t="n"/>
      <c r="RO80" s="364" t="n"/>
      <c r="RP80" s="364" t="n"/>
      <c r="RQ80" s="364" t="n"/>
      <c r="RR80" s="364" t="n"/>
      <c r="RS80" s="364" t="n"/>
      <c r="RT80" s="364" t="n"/>
      <c r="RU80" s="364" t="n"/>
      <c r="RV80" s="364" t="n"/>
      <c r="RW80" s="364" t="n"/>
      <c r="RX80" s="364" t="n"/>
      <c r="RY80" s="364" t="n"/>
      <c r="RZ80" s="364" t="n"/>
      <c r="SA80" s="364" t="n"/>
      <c r="SB80" s="364" t="n"/>
      <c r="SC80" s="364" t="n"/>
      <c r="SD80" s="364" t="n"/>
      <c r="SE80" s="364" t="n"/>
      <c r="SF80" s="364" t="n"/>
      <c r="SG80" s="364" t="n"/>
      <c r="SH80" s="364" t="n"/>
      <c r="SI80" s="364" t="n"/>
      <c r="SJ80" s="364" t="n"/>
      <c r="SK80" s="364" t="n"/>
      <c r="SL80" s="364" t="n"/>
      <c r="SM80" s="364" t="n"/>
      <c r="SN80" s="364" t="n"/>
      <c r="SO80" s="364" t="n"/>
      <c r="SP80" s="364" t="n"/>
      <c r="SQ80" s="364" t="n"/>
      <c r="SR80" s="364" t="n"/>
      <c r="SS80" s="364" t="n"/>
      <c r="ST80" s="364" t="n"/>
      <c r="SU80" s="364" t="n"/>
      <c r="SV80" s="364" t="n"/>
      <c r="SW80" s="364" t="n"/>
      <c r="SX80" s="364" t="n"/>
      <c r="SY80" s="364" t="n"/>
      <c r="SZ80" s="364" t="n"/>
      <c r="TA80" s="364" t="n"/>
      <c r="TB80" s="364" t="n"/>
      <c r="TC80" s="364" t="n"/>
      <c r="TD80" s="364" t="n"/>
      <c r="TE80" s="364" t="n"/>
      <c r="TF80" s="364" t="n"/>
      <c r="TG80" s="364" t="n"/>
      <c r="TH80" s="364" t="n"/>
      <c r="TI80" s="364" t="n"/>
      <c r="TJ80" s="364" t="n"/>
      <c r="TK80" s="364" t="n"/>
      <c r="TL80" s="364" t="n"/>
      <c r="TM80" s="364" t="n"/>
      <c r="TN80" s="364" t="n"/>
      <c r="TO80" s="364" t="n"/>
      <c r="TP80" s="364" t="n"/>
      <c r="TQ80" s="364" t="n"/>
      <c r="TR80" s="364" t="n"/>
      <c r="TS80" s="364" t="n"/>
      <c r="TT80" s="364" t="n"/>
      <c r="TU80" s="364" t="n"/>
      <c r="TV80" s="364" t="n"/>
      <c r="TW80" s="364" t="n"/>
      <c r="TX80" s="364" t="n"/>
      <c r="TY80" s="364" t="n"/>
      <c r="TZ80" s="364" t="n"/>
      <c r="UA80" s="364" t="n"/>
      <c r="UB80" s="364" t="n"/>
      <c r="UC80" s="364" t="n"/>
      <c r="UD80" s="364" t="n"/>
      <c r="UE80" s="364" t="n"/>
      <c r="UF80" s="364" t="n"/>
      <c r="UG80" s="364" t="n"/>
      <c r="UH80" s="364" t="n"/>
      <c r="UI80" s="364" t="n"/>
      <c r="UJ80" s="364" t="n"/>
      <c r="UK80" s="364" t="n"/>
      <c r="UL80" s="364" t="n"/>
      <c r="UM80" s="364" t="n"/>
      <c r="UN80" s="364" t="n"/>
      <c r="UO80" s="364" t="n"/>
      <c r="UP80" s="364" t="n"/>
      <c r="UQ80" s="364" t="n"/>
      <c r="UR80" s="364" t="n"/>
      <c r="US80" s="364" t="n"/>
      <c r="UT80" s="364" t="n"/>
      <c r="UU80" s="364" t="n"/>
      <c r="UV80" s="364" t="n"/>
      <c r="UW80" s="364" t="n"/>
      <c r="UX80" s="364" t="n"/>
      <c r="UY80" s="364" t="n"/>
      <c r="UZ80" s="364" t="n"/>
      <c r="VA80" s="364" t="n"/>
      <c r="VB80" s="364" t="n"/>
      <c r="VC80" s="364" t="n"/>
      <c r="VD80" s="364" t="n"/>
      <c r="VE80" s="364" t="n"/>
      <c r="VF80" s="364" t="n"/>
      <c r="VG80" s="364" t="n"/>
      <c r="VH80" s="364" t="n"/>
      <c r="VI80" s="364" t="n"/>
      <c r="VJ80" s="364" t="n"/>
      <c r="VK80" s="364" t="n"/>
      <c r="VL80" s="364" t="n"/>
      <c r="VM80" s="364" t="n"/>
      <c r="VN80" s="364" t="n"/>
      <c r="VO80" s="364" t="n"/>
      <c r="VP80" s="364" t="n"/>
      <c r="VQ80" s="364" t="n"/>
      <c r="VR80" s="364" t="n"/>
      <c r="VS80" s="364" t="n"/>
      <c r="VT80" s="364" t="n"/>
      <c r="VU80" s="364" t="n"/>
      <c r="VV80" s="364" t="n"/>
      <c r="VW80" s="364" t="n"/>
      <c r="VX80" s="364" t="n"/>
      <c r="VY80" s="364" t="n"/>
      <c r="VZ80" s="364" t="n"/>
      <c r="WA80" s="364" t="n"/>
      <c r="WB80" s="364" t="n"/>
      <c r="WC80" s="364" t="n"/>
      <c r="WD80" s="364" t="n"/>
      <c r="WE80" s="364" t="n"/>
      <c r="WF80" s="364" t="n"/>
      <c r="WG80" s="364" t="n"/>
      <c r="WH80" s="364" t="n"/>
      <c r="WI80" s="364" t="n"/>
      <c r="WJ80" s="364" t="n"/>
      <c r="WK80" s="364" t="n"/>
      <c r="WL80" s="364" t="n"/>
      <c r="WM80" s="364" t="n"/>
      <c r="WN80" s="364" t="n"/>
      <c r="WO80" s="364" t="n"/>
      <c r="WP80" s="364" t="n"/>
      <c r="WQ80" s="364" t="n"/>
      <c r="WR80" s="364" t="n"/>
      <c r="WS80" s="364" t="n"/>
      <c r="WT80" s="364" t="n"/>
      <c r="WU80" s="364" t="n"/>
      <c r="WV80" s="364" t="n"/>
      <c r="WW80" s="364" t="n"/>
      <c r="WX80" s="364" t="n"/>
      <c r="WY80" s="364" t="n"/>
      <c r="WZ80" s="364" t="n"/>
      <c r="XA80" s="364" t="n"/>
      <c r="XB80" s="364" t="n"/>
      <c r="XC80" s="364" t="n"/>
      <c r="XD80" s="364" t="n"/>
      <c r="XE80" s="364" t="n"/>
      <c r="XF80" s="364" t="n"/>
      <c r="XG80" s="364" t="n"/>
      <c r="XH80" s="364" t="n"/>
      <c r="XI80" s="364" t="n"/>
      <c r="XJ80" s="364" t="n"/>
      <c r="XK80" s="364" t="n"/>
      <c r="XL80" s="364" t="n"/>
      <c r="XM80" s="364" t="n"/>
      <c r="XN80" s="364" t="n"/>
      <c r="XO80" s="364" t="n"/>
      <c r="XP80" s="364" t="n"/>
      <c r="XQ80" s="364" t="n"/>
      <c r="XR80" s="364" t="n"/>
      <c r="XS80" s="364" t="n"/>
      <c r="XT80" s="364" t="n"/>
      <c r="XU80" s="364" t="n"/>
      <c r="XV80" s="364" t="n"/>
      <c r="XW80" s="364" t="n"/>
      <c r="XX80" s="364" t="n"/>
      <c r="XY80" s="364" t="n"/>
      <c r="XZ80" s="364" t="n"/>
      <c r="YA80" s="364" t="n"/>
      <c r="YB80" s="364" t="n"/>
      <c r="YC80" s="364" t="n"/>
      <c r="YD80" s="364" t="n"/>
      <c r="YE80" s="364" t="n"/>
      <c r="YF80" s="364" t="n"/>
      <c r="YG80" s="364" t="n"/>
      <c r="YH80" s="364" t="n"/>
      <c r="YI80" s="364" t="n"/>
      <c r="YJ80" s="364" t="n"/>
      <c r="YK80" s="364" t="n"/>
      <c r="YL80" s="364" t="n"/>
      <c r="YM80" s="364" t="n"/>
      <c r="YN80" s="364" t="n"/>
      <c r="YO80" s="364" t="n"/>
      <c r="YP80" s="364" t="n"/>
      <c r="YQ80" s="364" t="n"/>
      <c r="YR80" s="364" t="n"/>
      <c r="YS80" s="364" t="n"/>
      <c r="YT80" s="364" t="n"/>
      <c r="YU80" s="364" t="n"/>
      <c r="YV80" s="364" t="n"/>
      <c r="YW80" s="364" t="n"/>
      <c r="YX80" s="364" t="n"/>
      <c r="YY80" s="364" t="n"/>
      <c r="YZ80" s="364" t="n"/>
      <c r="ZA80" s="364" t="n"/>
      <c r="ZB80" s="364" t="n"/>
      <c r="ZC80" s="364" t="n"/>
      <c r="ZD80" s="364" t="n"/>
      <c r="ZE80" s="364" t="n"/>
      <c r="ZF80" s="364" t="n"/>
      <c r="ZG80" s="364" t="n"/>
      <c r="ZH80" s="364" t="n"/>
      <c r="ZI80" s="364" t="n"/>
      <c r="ZJ80" s="364" t="n"/>
      <c r="ZK80" s="364" t="n"/>
      <c r="ZL80" s="364" t="n"/>
      <c r="ZM80" s="364" t="n"/>
      <c r="ZN80" s="364" t="n"/>
      <c r="ZO80" s="364" t="n"/>
      <c r="ZP80" s="364" t="n"/>
      <c r="ZQ80" s="364" t="n"/>
      <c r="ZR80" s="364" t="n"/>
      <c r="ZS80" s="364" t="n"/>
      <c r="ZT80" s="364" t="n"/>
      <c r="ZU80" s="364" t="n"/>
      <c r="ZV80" s="364" t="n"/>
      <c r="ZW80" s="364" t="n"/>
      <c r="ZX80" s="364" t="n"/>
      <c r="ZY80" s="364" t="n"/>
      <c r="ZZ80" s="364" t="n"/>
      <c r="AAA80" s="364" t="n"/>
      <c r="AAB80" s="364" t="n"/>
      <c r="AAC80" s="364" t="n"/>
      <c r="AAD80" s="364" t="n"/>
      <c r="AAE80" s="364" t="n"/>
      <c r="AAF80" s="364" t="n"/>
      <c r="AAG80" s="364" t="n"/>
      <c r="AAH80" s="364" t="n"/>
      <c r="AAI80" s="364" t="n"/>
      <c r="AAJ80" s="364" t="n"/>
      <c r="AAK80" s="364" t="n"/>
      <c r="AAL80" s="364" t="n"/>
      <c r="AAM80" s="364" t="n"/>
      <c r="AAN80" s="364" t="n"/>
      <c r="AAO80" s="364" t="n"/>
      <c r="AAP80" s="364" t="n"/>
      <c r="AAQ80" s="364" t="n"/>
      <c r="AAR80" s="364" t="n"/>
      <c r="AAS80" s="364" t="n"/>
      <c r="AAT80" s="364" t="n"/>
      <c r="AAU80" s="364" t="n"/>
      <c r="AAV80" s="364" t="n"/>
      <c r="AAW80" s="364" t="n"/>
      <c r="AAX80" s="364" t="n"/>
      <c r="AAY80" s="364" t="n"/>
      <c r="AAZ80" s="364" t="n"/>
      <c r="ABA80" s="364" t="n"/>
      <c r="ABB80" s="364" t="n"/>
      <c r="ABC80" s="364" t="n"/>
      <c r="ABD80" s="364" t="n"/>
      <c r="ABE80" s="364" t="n"/>
      <c r="ABF80" s="364" t="n"/>
      <c r="ABG80" s="364" t="n"/>
      <c r="ABH80" s="364" t="n"/>
      <c r="ABI80" s="364" t="n"/>
      <c r="ABJ80" s="364" t="n"/>
      <c r="ABK80" s="364" t="n"/>
      <c r="ABL80" s="364" t="n"/>
      <c r="ABM80" s="364" t="n"/>
      <c r="ABN80" s="364" t="n"/>
      <c r="ABO80" s="364" t="n"/>
      <c r="ABP80" s="364" t="n"/>
      <c r="ABQ80" s="364" t="n"/>
      <c r="ABR80" s="364" t="n"/>
      <c r="ABS80" s="364" t="n"/>
      <c r="ABT80" s="364" t="n"/>
      <c r="ABU80" s="364" t="n"/>
      <c r="ABV80" s="364" t="n"/>
      <c r="ABW80" s="364" t="n"/>
      <c r="ABX80" s="364" t="n"/>
      <c r="ABY80" s="364" t="n"/>
      <c r="ABZ80" s="364" t="n"/>
      <c r="ACA80" s="364" t="n"/>
      <c r="ACB80" s="364" t="n"/>
      <c r="ACC80" s="364" t="n"/>
      <c r="ACD80" s="364" t="n"/>
      <c r="ACE80" s="364" t="n"/>
      <c r="ACF80" s="364" t="n"/>
      <c r="ACG80" s="364" t="n"/>
      <c r="ACH80" s="364" t="n"/>
      <c r="ACI80" s="364" t="n"/>
      <c r="ACJ80" s="364" t="n"/>
      <c r="ACK80" s="364" t="n"/>
      <c r="ACL80" s="364" t="n"/>
      <c r="ACM80" s="364" t="n"/>
      <c r="ACN80" s="364" t="n"/>
      <c r="ACO80" s="364" t="n"/>
      <c r="ACP80" s="364" t="n"/>
      <c r="ACQ80" s="364" t="n"/>
      <c r="ACR80" s="364" t="n"/>
      <c r="ACS80" s="364" t="n"/>
      <c r="ACT80" s="364" t="n"/>
      <c r="ACU80" s="364" t="n"/>
      <c r="ACV80" s="364" t="n"/>
      <c r="ACW80" s="364" t="n"/>
      <c r="ACX80" s="364" t="n"/>
      <c r="ACY80" s="364" t="n"/>
      <c r="ACZ80" s="364" t="n"/>
      <c r="ADA80" s="364" t="n"/>
      <c r="ADB80" s="364" t="n"/>
      <c r="ADC80" s="364" t="n"/>
      <c r="ADD80" s="364" t="n"/>
      <c r="ADE80" s="364" t="n"/>
      <c r="ADF80" s="364" t="n"/>
      <c r="ADG80" s="364" t="n"/>
      <c r="ADH80" s="364" t="n"/>
      <c r="ADI80" s="364" t="n"/>
      <c r="ADJ80" s="364" t="n"/>
      <c r="ADK80" s="364" t="n"/>
      <c r="ADL80" s="364" t="n"/>
      <c r="ADM80" s="364" t="n"/>
      <c r="ADN80" s="364" t="n"/>
      <c r="ADO80" s="364" t="n"/>
      <c r="ADP80" s="364" t="n"/>
      <c r="ADQ80" s="364" t="n"/>
      <c r="ADR80" s="364" t="n"/>
      <c r="ADS80" s="364" t="n"/>
      <c r="ADT80" s="364" t="n"/>
      <c r="ADU80" s="364" t="n"/>
      <c r="ADV80" s="364" t="n"/>
      <c r="ADW80" s="364" t="n"/>
      <c r="ADX80" s="364" t="n"/>
      <c r="ADY80" s="364" t="n"/>
      <c r="ADZ80" s="364" t="n"/>
      <c r="AEA80" s="364" t="n"/>
      <c r="AEB80" s="364" t="n"/>
      <c r="AEC80" s="364" t="n"/>
      <c r="AED80" s="364" t="n"/>
      <c r="AEE80" s="364" t="n"/>
      <c r="AEF80" s="364" t="n"/>
      <c r="AEG80" s="364" t="n"/>
      <c r="AEH80" s="364" t="n"/>
      <c r="AEI80" s="364" t="n"/>
      <c r="AEJ80" s="364" t="n"/>
      <c r="AEK80" s="364" t="n"/>
      <c r="AEL80" s="364" t="n"/>
      <c r="AEM80" s="364" t="n"/>
      <c r="AEN80" s="364" t="n"/>
      <c r="AEO80" s="364" t="n"/>
      <c r="AEP80" s="364" t="n"/>
      <c r="AEQ80" s="364" t="n"/>
      <c r="AER80" s="364" t="n"/>
      <c r="AES80" s="364" t="n"/>
      <c r="AET80" s="364" t="n"/>
      <c r="AEU80" s="364" t="n"/>
      <c r="AEV80" s="364" t="n"/>
      <c r="AEW80" s="364" t="n"/>
      <c r="AEX80" s="364" t="n"/>
      <c r="AEY80" s="364" t="n"/>
      <c r="AEZ80" s="364" t="n"/>
      <c r="AFA80" s="364" t="n"/>
      <c r="AFB80" s="364" t="n"/>
      <c r="AFC80" s="364" t="n"/>
      <c r="AFD80" s="364" t="n"/>
      <c r="AFE80" s="364" t="n"/>
      <c r="AFF80" s="364" t="n"/>
      <c r="AFG80" s="364" t="n"/>
      <c r="AFH80" s="364" t="n"/>
      <c r="AFI80" s="364" t="n"/>
      <c r="AFJ80" s="364" t="n"/>
      <c r="AFK80" s="364" t="n"/>
      <c r="AFL80" s="364" t="n"/>
      <c r="AFM80" s="364" t="n"/>
      <c r="AFN80" s="364" t="n"/>
      <c r="AFO80" s="364" t="n"/>
      <c r="AFP80" s="364" t="n"/>
      <c r="AFQ80" s="364" t="n"/>
      <c r="AFR80" s="364" t="n"/>
      <c r="AFS80" s="364" t="n"/>
      <c r="AFT80" s="364" t="n"/>
      <c r="AFU80" s="364" t="n"/>
      <c r="AFV80" s="364" t="n"/>
      <c r="AFW80" s="364" t="n"/>
      <c r="AFX80" s="364" t="n"/>
      <c r="AFY80" s="364" t="n"/>
      <c r="AFZ80" s="364" t="n"/>
      <c r="AGA80" s="364" t="n"/>
      <c r="AGB80" s="364" t="n"/>
      <c r="AGC80" s="364" t="n"/>
      <c r="AGD80" s="364" t="n"/>
      <c r="AGE80" s="364" t="n"/>
      <c r="AGF80" s="364" t="n"/>
      <c r="AGG80" s="364" t="n"/>
      <c r="AGH80" s="364" t="n"/>
      <c r="AGI80" s="364" t="n"/>
      <c r="AGJ80" s="364" t="n"/>
      <c r="AGK80" s="364" t="n"/>
      <c r="AGL80" s="364" t="n"/>
      <c r="AGM80" s="364" t="n"/>
      <c r="AGN80" s="364" t="n"/>
      <c r="AGO80" s="364" t="n"/>
      <c r="AGP80" s="364" t="n"/>
      <c r="AGQ80" s="364" t="n"/>
      <c r="AGR80" s="364" t="n"/>
      <c r="AGS80" s="364" t="n"/>
      <c r="AGT80" s="364" t="n"/>
      <c r="AGU80" s="364" t="n"/>
      <c r="AGV80" s="364" t="n"/>
      <c r="AGW80" s="364" t="n"/>
      <c r="AGX80" s="364" t="n"/>
      <c r="AGY80" s="364" t="n"/>
      <c r="AGZ80" s="364" t="n"/>
      <c r="AHA80" s="364" t="n"/>
      <c r="AHB80" s="364" t="n"/>
      <c r="AHC80" s="364" t="n"/>
      <c r="AHD80" s="364" t="n"/>
      <c r="AHE80" s="364" t="n"/>
      <c r="AHF80" s="364" t="n"/>
      <c r="AHG80" s="364" t="n"/>
      <c r="AHH80" s="364" t="n"/>
      <c r="AHI80" s="364" t="n"/>
      <c r="AHJ80" s="364" t="n"/>
      <c r="AHK80" s="364" t="n"/>
      <c r="AHL80" s="364" t="n"/>
      <c r="AHM80" s="364" t="n"/>
      <c r="AHN80" s="364" t="n"/>
      <c r="AHO80" s="364" t="n"/>
      <c r="AHP80" s="364" t="n"/>
      <c r="AHQ80" s="364" t="n"/>
      <c r="AHR80" s="364" t="n"/>
      <c r="AHS80" s="364" t="n"/>
      <c r="AHT80" s="364" t="n"/>
      <c r="AHU80" s="364" t="n"/>
      <c r="AHV80" s="364" t="n"/>
      <c r="AHW80" s="364" t="n"/>
      <c r="AHX80" s="364" t="n"/>
      <c r="AHY80" s="364" t="n"/>
      <c r="AHZ80" s="364" t="n"/>
      <c r="AIA80" s="364" t="n"/>
      <c r="AIB80" s="364" t="n"/>
      <c r="AIC80" s="364" t="n"/>
      <c r="AID80" s="364" t="n"/>
      <c r="AIE80" s="364" t="n"/>
      <c r="AIF80" s="364" t="n"/>
      <c r="AIG80" s="364" t="n"/>
      <c r="AIH80" s="364" t="n"/>
      <c r="AII80" s="364" t="n"/>
      <c r="AIJ80" s="364" t="n"/>
      <c r="AIK80" s="364" t="n"/>
      <c r="AIL80" s="364" t="n"/>
      <c r="AIM80" s="364" t="n"/>
      <c r="AIN80" s="364" t="n"/>
      <c r="AIO80" s="364" t="n"/>
      <c r="AIP80" s="364" t="n"/>
      <c r="AIQ80" s="364" t="n"/>
      <c r="AIR80" s="364" t="n"/>
      <c r="AIS80" s="364" t="n"/>
      <c r="AIT80" s="364" t="n"/>
      <c r="AIU80" s="364" t="n"/>
      <c r="AIV80" s="364" t="n"/>
      <c r="AIW80" s="364" t="n"/>
      <c r="AIX80" s="364" t="n"/>
      <c r="AIY80" s="364" t="n"/>
      <c r="AIZ80" s="364" t="n"/>
      <c r="AJA80" s="364" t="n"/>
      <c r="AJB80" s="364" t="n"/>
      <c r="AJC80" s="364" t="n"/>
      <c r="AJD80" s="364" t="n"/>
      <c r="AJE80" s="364" t="n"/>
      <c r="AJF80" s="364" t="n"/>
      <c r="AJG80" s="364" t="n"/>
      <c r="AJH80" s="364" t="n"/>
      <c r="AJI80" s="364" t="n"/>
      <c r="AJJ80" s="364" t="n"/>
      <c r="AJK80" s="364" t="n"/>
      <c r="AJL80" s="364" t="n"/>
      <c r="AJM80" s="364" t="n"/>
      <c r="AJN80" s="364" t="n"/>
      <c r="AJO80" s="364" t="n"/>
      <c r="AJP80" s="364" t="n"/>
      <c r="AJQ80" s="364" t="n"/>
      <c r="AJR80" s="364" t="n"/>
      <c r="AJS80" s="364" t="n"/>
      <c r="AJT80" s="364" t="n"/>
      <c r="AJU80" s="364" t="n"/>
      <c r="AJV80" s="364" t="n"/>
      <c r="AJW80" s="364" t="n"/>
      <c r="AJX80" s="364" t="n"/>
      <c r="AJY80" s="364" t="n"/>
      <c r="AJZ80" s="364" t="n"/>
      <c r="AKA80" s="364" t="n"/>
      <c r="AKB80" s="364" t="n"/>
      <c r="AKC80" s="364" t="n"/>
      <c r="AKD80" s="364" t="n"/>
      <c r="AKE80" s="364" t="n"/>
      <c r="AKF80" s="364" t="n"/>
      <c r="AKG80" s="364" t="n"/>
      <c r="AKH80" s="364" t="n"/>
      <c r="AKI80" s="364" t="n"/>
      <c r="AKJ80" s="364" t="n"/>
      <c r="AKK80" s="364" t="n"/>
      <c r="AKL80" s="364" t="n"/>
      <c r="AKM80" s="364" t="n"/>
      <c r="AKN80" s="364" t="n"/>
      <c r="AKO80" s="364" t="n"/>
      <c r="AKP80" s="364" t="n"/>
      <c r="AKQ80" s="364" t="n"/>
      <c r="AKR80" s="364" t="n"/>
      <c r="AKS80" s="364" t="n"/>
      <c r="AKT80" s="364" t="n"/>
      <c r="AKU80" s="364" t="n"/>
      <c r="AKV80" s="364" t="n"/>
      <c r="AKW80" s="364" t="n"/>
      <c r="AKX80" s="364" t="n"/>
      <c r="AKY80" s="364" t="n"/>
      <c r="AKZ80" s="364" t="n"/>
      <c r="ALA80" s="364" t="n"/>
      <c r="ALB80" s="364" t="n"/>
      <c r="ALC80" s="364" t="n"/>
      <c r="ALD80" s="364" t="n"/>
      <c r="ALE80" s="364" t="n"/>
      <c r="ALF80" s="364" t="n"/>
      <c r="ALG80" s="364" t="n"/>
      <c r="ALH80" s="364" t="n"/>
      <c r="ALI80" s="364" t="n"/>
      <c r="ALJ80" s="364" t="n"/>
      <c r="ALK80" s="364" t="n"/>
      <c r="ALL80" s="364" t="n"/>
      <c r="ALM80" s="364" t="n"/>
      <c r="ALN80" s="364" t="n"/>
      <c r="ALO80" s="364" t="n"/>
      <c r="ALP80" s="364" t="n"/>
      <c r="ALQ80" s="364" t="n"/>
      <c r="ALR80" s="364" t="n"/>
      <c r="ALS80" s="364" t="n"/>
      <c r="ALT80" s="364" t="n"/>
      <c r="ALU80" s="364" t="n"/>
      <c r="ALV80" s="364" t="n"/>
      <c r="ALW80" s="364" t="n"/>
      <c r="ALX80" s="364" t="n"/>
      <c r="ALY80" s="364" t="n"/>
      <c r="ALZ80" s="364" t="n"/>
      <c r="AMA80" s="364" t="n"/>
      <c r="AMB80" s="364" t="n"/>
      <c r="AMC80" s="364" t="n"/>
      <c r="AMD80" s="364" t="n"/>
      <c r="AME80" s="364" t="n"/>
      <c r="AMF80" s="364" t="n"/>
      <c r="AMG80" s="364" t="n"/>
      <c r="AMH80" s="364" t="n"/>
      <c r="AMI80" s="364" t="n"/>
      <c r="AMJ80" s="364" t="n"/>
      <c r="AMK80" s="364" t="n"/>
      <c r="AML80" s="364" t="n"/>
      <c r="AMM80" s="364" t="n"/>
      <c r="AMN80" s="364" t="n"/>
      <c r="AMO80" s="364" t="n"/>
      <c r="AMP80" s="364" t="n"/>
      <c r="AMQ80" s="364" t="n"/>
      <c r="AMR80" s="364" t="n"/>
      <c r="AMS80" s="364" t="n"/>
      <c r="AMT80" s="364" t="n"/>
      <c r="AMU80" s="364" t="n"/>
      <c r="AMV80" s="364" t="n"/>
      <c r="AMW80" s="364" t="n"/>
      <c r="AMX80" s="364" t="n"/>
      <c r="AMY80" s="364" t="n"/>
      <c r="AMZ80" s="364" t="n"/>
      <c r="ANA80" s="364" t="n"/>
      <c r="ANB80" s="364" t="n"/>
      <c r="ANC80" s="364" t="n"/>
      <c r="AND80" s="364" t="n"/>
      <c r="ANE80" s="364" t="n"/>
      <c r="ANF80" s="364" t="n"/>
      <c r="ANG80" s="364" t="n"/>
      <c r="ANH80" s="364" t="n"/>
      <c r="ANI80" s="364" t="n"/>
      <c r="ANJ80" s="364" t="n"/>
      <c r="ANK80" s="364" t="n"/>
      <c r="ANL80" s="364" t="n"/>
      <c r="ANM80" s="364" t="n"/>
      <c r="ANN80" s="364" t="n"/>
      <c r="ANO80" s="364" t="n"/>
      <c r="ANP80" s="364" t="n"/>
      <c r="ANQ80" s="364" t="n"/>
      <c r="ANR80" s="364" t="n"/>
      <c r="ANS80" s="364" t="n"/>
      <c r="ANT80" s="364" t="n"/>
      <c r="ANU80" s="364" t="n"/>
      <c r="ANV80" s="364" t="n"/>
      <c r="ANW80" s="364" t="n"/>
      <c r="ANX80" s="364" t="n"/>
      <c r="ANY80" s="364" t="n"/>
      <c r="ANZ80" s="364" t="n"/>
      <c r="AOA80" s="364" t="n"/>
      <c r="AOB80" s="364" t="n"/>
      <c r="AOC80" s="364" t="n"/>
      <c r="AOD80" s="364" t="n"/>
      <c r="AOE80" s="364" t="n"/>
      <c r="AOF80" s="364" t="n"/>
      <c r="AOG80" s="364" t="n"/>
      <c r="AOH80" s="364" t="n"/>
      <c r="AOI80" s="364" t="n"/>
      <c r="AOJ80" s="364" t="n"/>
      <c r="AOK80" s="364" t="n"/>
      <c r="AOL80" s="364" t="n"/>
      <c r="AOM80" s="364" t="n"/>
      <c r="AON80" s="364" t="n"/>
      <c r="AOO80" s="364" t="n"/>
      <c r="AOP80" s="364" t="n"/>
      <c r="AOQ80" s="364" t="n"/>
      <c r="AOR80" s="364" t="n"/>
      <c r="AOS80" s="364" t="n"/>
      <c r="AOT80" s="364" t="n"/>
      <c r="AOU80" s="364" t="n"/>
      <c r="AOV80" s="364" t="n"/>
      <c r="AOW80" s="364" t="n"/>
      <c r="AOX80" s="364" t="n"/>
      <c r="AOY80" s="364" t="n"/>
      <c r="AOZ80" s="364" t="n"/>
      <c r="APA80" s="364" t="n"/>
      <c r="APB80" s="364" t="n"/>
      <c r="APC80" s="364" t="n"/>
      <c r="APD80" s="364" t="n"/>
      <c r="APE80" s="364" t="n"/>
      <c r="APF80" s="364" t="n"/>
      <c r="APG80" s="364" t="n"/>
      <c r="APH80" s="364" t="n"/>
      <c r="API80" s="364" t="n"/>
      <c r="APJ80" s="364" t="n"/>
      <c r="APK80" s="364" t="n"/>
      <c r="APL80" s="364" t="n"/>
      <c r="APM80" s="364" t="n"/>
      <c r="APN80" s="364" t="n"/>
      <c r="APO80" s="364" t="n"/>
      <c r="APP80" s="364" t="n"/>
      <c r="APQ80" s="364" t="n"/>
      <c r="APR80" s="364" t="n"/>
      <c r="APS80" s="364" t="n"/>
      <c r="APT80" s="364" t="n"/>
      <c r="APU80" s="364" t="n"/>
      <c r="APV80" s="364" t="n"/>
      <c r="APW80" s="364" t="n"/>
      <c r="APX80" s="364" t="n"/>
      <c r="APY80" s="364" t="n"/>
      <c r="APZ80" s="364" t="n"/>
      <c r="AQA80" s="364" t="n"/>
      <c r="AQB80" s="364" t="n"/>
      <c r="AQC80" s="364" t="n"/>
      <c r="AQD80" s="364" t="n"/>
      <c r="AQE80" s="364" t="n"/>
      <c r="AQF80" s="364" t="n"/>
      <c r="AQG80" s="364" t="n"/>
      <c r="AQH80" s="364" t="n"/>
      <c r="AQI80" s="364" t="n"/>
      <c r="AQJ80" s="364" t="n"/>
      <c r="AQK80" s="364" t="n"/>
      <c r="AQL80" s="364" t="n"/>
      <c r="AQM80" s="364" t="n"/>
      <c r="AQN80" s="364" t="n"/>
      <c r="AQO80" s="364" t="n"/>
      <c r="AQP80" s="364" t="n"/>
      <c r="AQQ80" s="364" t="n"/>
      <c r="AQR80" s="364" t="n"/>
      <c r="AQS80" s="364" t="n"/>
      <c r="AQT80" s="364" t="n"/>
      <c r="AQU80" s="364" t="n"/>
      <c r="AQV80" s="364" t="n"/>
      <c r="AQW80" s="364" t="n"/>
      <c r="AQX80" s="364" t="n"/>
      <c r="AQY80" s="364" t="n"/>
      <c r="AQZ80" s="364" t="n"/>
      <c r="ARA80" s="364" t="n"/>
      <c r="ARB80" s="364" t="n"/>
      <c r="ARC80" s="364" t="n"/>
      <c r="ARD80" s="364" t="n"/>
      <c r="ARE80" s="364" t="n"/>
      <c r="ARF80" s="364" t="n"/>
      <c r="ARG80" s="364" t="n"/>
      <c r="ARH80" s="364" t="n"/>
      <c r="ARI80" s="364" t="n"/>
      <c r="ARJ80" s="364" t="n"/>
      <c r="ARK80" s="364" t="n"/>
      <c r="ARL80" s="364" t="n"/>
      <c r="ARM80" s="364" t="n"/>
      <c r="ARN80" s="364" t="n"/>
      <c r="ARO80" s="364" t="n"/>
    </row>
    <row r="81" outlineLevel="1">
      <c r="A81" s="220" t="inlineStr">
        <is>
          <t>38.01</t>
        </is>
      </c>
      <c r="B81" s="233" t="inlineStr">
        <is>
          <t>Desenvolvimento e manutenção do site</t>
        </is>
      </c>
      <c r="C81" s="86" t="inlineStr">
        <is>
          <t>Analítica</t>
        </is>
      </c>
      <c r="D81" s="86" t="inlineStr">
        <is>
          <t>Saída</t>
        </is>
      </c>
      <c r="E81" s="86">
        <f>VLOOKUP($A81,PL.C!$B:$F,5,0)</f>
        <v/>
      </c>
      <c r="F81" s="86" t="inlineStr">
        <is>
          <t>sim</t>
        </is>
      </c>
      <c r="G81" s="86" t="inlineStr">
        <is>
          <t>Budget</t>
        </is>
      </c>
      <c r="I81" s="511" t="n">
        <v>0</v>
      </c>
      <c r="J81" s="511" t="n">
        <v>0</v>
      </c>
      <c r="K81" s="511" t="n">
        <v>0</v>
      </c>
      <c r="L81" s="511" t="n">
        <v>0</v>
      </c>
      <c r="M81" s="511" t="n">
        <v>0</v>
      </c>
      <c r="N81" s="511" t="n">
        <v>0</v>
      </c>
      <c r="O81" s="511" t="n">
        <v>0</v>
      </c>
      <c r="P81" s="511" t="n">
        <v>-926</v>
      </c>
      <c r="Q81" s="511" t="n">
        <v>0</v>
      </c>
      <c r="R81" s="511" t="n">
        <v>0</v>
      </c>
      <c r="S81" s="511" t="n">
        <v>0</v>
      </c>
      <c r="T81" s="512" t="n">
        <v>0</v>
      </c>
      <c r="V81" s="511" t="n">
        <v>0</v>
      </c>
      <c r="W81" s="511" t="n">
        <v>0</v>
      </c>
      <c r="X81" s="511" t="n">
        <v>0</v>
      </c>
      <c r="Y81" s="511" t="n">
        <v>0</v>
      </c>
      <c r="Z81" s="511" t="n">
        <v>0</v>
      </c>
      <c r="AA81" s="511" t="n">
        <v>0</v>
      </c>
      <c r="AB81" s="511" t="n">
        <v>0</v>
      </c>
      <c r="AC81" s="511" t="n">
        <v>-1041</v>
      </c>
      <c r="AD81" s="511" t="n">
        <v>-21</v>
      </c>
      <c r="AE81" s="511" t="n">
        <v>0</v>
      </c>
      <c r="AF81" s="511" t="n">
        <v>0</v>
      </c>
      <c r="AG81" s="512" t="n">
        <v>0</v>
      </c>
      <c r="AI81" s="511" t="n">
        <v>0</v>
      </c>
      <c r="AJ81" s="511" t="n">
        <v>0</v>
      </c>
      <c r="AK81" s="511" t="n">
        <v>0</v>
      </c>
      <c r="AL81" s="511" t="n">
        <v>0</v>
      </c>
      <c r="AM81" s="511" t="n">
        <v>0</v>
      </c>
      <c r="AN81" s="511" t="n">
        <v>0</v>
      </c>
      <c r="AO81" s="511" t="n">
        <v>0</v>
      </c>
      <c r="AP81" s="511" t="n">
        <v>-1085</v>
      </c>
      <c r="AQ81" s="511" t="n">
        <v>0</v>
      </c>
      <c r="AR81" s="511" t="n">
        <v>-6</v>
      </c>
      <c r="AS81" s="511" t="n">
        <v>0</v>
      </c>
      <c r="AT81" s="511" t="n">
        <v>0</v>
      </c>
      <c r="AV81" s="513" t="n">
        <v>0</v>
      </c>
      <c r="AW81" s="513" t="n">
        <v>0</v>
      </c>
      <c r="AX81" s="513" t="n">
        <v>0</v>
      </c>
      <c r="AY81" s="513" t="n">
        <v>0</v>
      </c>
      <c r="AZ81" s="513" t="n">
        <v>0</v>
      </c>
      <c r="BA81" s="513" t="n">
        <v>0</v>
      </c>
      <c r="BB81" s="513" t="n">
        <v>0</v>
      </c>
      <c r="BC81" s="513" t="n">
        <v>-1141.42</v>
      </c>
      <c r="BD81" s="513" t="n">
        <v>0</v>
      </c>
      <c r="BE81" s="513" t="n">
        <v>-6.312</v>
      </c>
      <c r="BF81" s="513" t="n">
        <v>0</v>
      </c>
      <c r="BG81" s="513" t="n">
        <v>0</v>
      </c>
      <c r="BI81" s="298" t="n">
        <v>1.05</v>
      </c>
      <c r="BJ81" s="514" t="n">
        <v>0</v>
      </c>
      <c r="BK81" s="514" t="n">
        <v>0</v>
      </c>
      <c r="BL81" s="514" t="n">
        <v>0</v>
      </c>
      <c r="BM81" s="514" t="n">
        <v>0</v>
      </c>
      <c r="BN81" s="514" t="n">
        <v>0</v>
      </c>
      <c r="BO81" s="514" t="n">
        <v>0</v>
      </c>
      <c r="BP81" s="514" t="n">
        <v>0</v>
      </c>
      <c r="BQ81" s="514" t="n">
        <v>-1210.65</v>
      </c>
      <c r="BR81" s="514" t="n">
        <v>0</v>
      </c>
      <c r="BS81" s="514" t="n">
        <v>0</v>
      </c>
      <c r="BT81" s="514" t="n">
        <v>0</v>
      </c>
      <c r="BU81" s="514" t="n">
        <v>0</v>
      </c>
      <c r="BW81" s="515">
        <f>_xlfn.SINGLE(_xlfn.XLOOKUP($A81,$A$203:$A$399,BJ$203:BJ$399,"Não Existe"))*$BI81</f>
        <v/>
      </c>
      <c r="BX81" s="515">
        <f>_xlfn.SINGLE(_xlfn.XLOOKUP($A81,$A$203:$A$399,BK$203:BK$399,"Não Existe"))*$BI81</f>
        <v/>
      </c>
      <c r="BY81" s="515">
        <f>_xlfn.SINGLE(_xlfn.XLOOKUP($A81,$A$203:$A$399,BL$203:BL$399,"Não Existe"))*$BI81</f>
        <v/>
      </c>
      <c r="BZ81" s="515">
        <f>_xlfn.SINGLE(_xlfn.XLOOKUP($A81,$A$203:$A$399,BM$203:BM$399,"Não Existe"))*$BI81</f>
        <v/>
      </c>
      <c r="CA81" s="515">
        <f>_xlfn.SINGLE(_xlfn.XLOOKUP($A81,$A$203:$A$399,BN$203:BN$399,"Não Existe"))*$BI81</f>
        <v/>
      </c>
      <c r="CB81" s="515">
        <f>_xlfn.SINGLE(_xlfn.XLOOKUP($A81,$A$203:$A$399,BO$203:BO$399,"Não Existe"))*$BI81</f>
        <v/>
      </c>
      <c r="CC81" s="515">
        <f>_xlfn.SINGLE(_xlfn.XLOOKUP($A81,$A$203:$A$399,BP$203:BP$399,"Não Existe"))*$BI81</f>
        <v/>
      </c>
      <c r="CD81" s="515">
        <f>_xlfn.SINGLE(_xlfn.XLOOKUP($A81,$A$203:$A$399,BQ$203:BQ$399,"Não Existe"))*$BI81</f>
        <v/>
      </c>
      <c r="CE81" s="515">
        <f>_xlfn.SINGLE(_xlfn.XLOOKUP($A81,$A$203:$A$399,BR$203:BR$399,"Não Existe"))*$BI81</f>
        <v/>
      </c>
      <c r="CF81" s="515">
        <f>_xlfn.SINGLE(_xlfn.XLOOKUP($A81,$A$203:$A$399,BS$203:BS$399,"Não Existe"))*$BI81</f>
        <v/>
      </c>
      <c r="CG81" s="515">
        <f>_xlfn.SINGLE(_xlfn.XLOOKUP($A81,$A$203:$A$399,BT$203:BT$399,"Não Existe"))*$BI81</f>
        <v/>
      </c>
      <c r="CH81" s="515">
        <f>_xlfn.SINGLE(_xlfn.XLOOKUP($A81,$A$203:$A$399,BU$203:BU$399,"Não Existe"))*$BI81</f>
        <v/>
      </c>
    </row>
    <row r="82" outlineLevel="1" customFormat="1" s="213">
      <c r="A82" s="257" t="inlineStr">
        <is>
          <t>38.02</t>
        </is>
      </c>
      <c r="B82" s="212" t="inlineStr">
        <is>
          <t>Mídias Sociais</t>
        </is>
      </c>
      <c r="C82" s="213" t="inlineStr">
        <is>
          <t>Analítica</t>
        </is>
      </c>
      <c r="D82" s="213" t="inlineStr">
        <is>
          <t>Saída</t>
        </is>
      </c>
      <c r="E82" s="213">
        <f>VLOOKUP($A82,PL.C!$B:$F,5,0)</f>
        <v/>
      </c>
      <c r="F82" s="213" t="inlineStr">
        <is>
          <t>sim</t>
        </is>
      </c>
      <c r="G82" s="213" t="inlineStr">
        <is>
          <t>Budget</t>
        </is>
      </c>
      <c r="I82" s="506" t="n">
        <v>0</v>
      </c>
      <c r="J82" s="506" t="n">
        <v>0</v>
      </c>
      <c r="K82" s="506" t="n">
        <v>0</v>
      </c>
      <c r="L82" s="506" t="n">
        <v>0</v>
      </c>
      <c r="M82" s="506" t="n">
        <v>0</v>
      </c>
      <c r="N82" s="506" t="n">
        <v>-5440</v>
      </c>
      <c r="O82" s="506" t="n">
        <v>-5672</v>
      </c>
      <c r="P82" s="506" t="n">
        <v>-6787</v>
      </c>
      <c r="Q82" s="506" t="n">
        <v>-6664</v>
      </c>
      <c r="R82" s="506" t="n">
        <v>-7745</v>
      </c>
      <c r="S82" s="506" t="n">
        <v>-8284</v>
      </c>
      <c r="T82" s="507" t="n">
        <v>-8307</v>
      </c>
      <c r="U82" s="86" t="n"/>
      <c r="V82" s="506" t="n">
        <v>-8525</v>
      </c>
      <c r="W82" s="506" t="n">
        <v>-417</v>
      </c>
      <c r="X82" s="506" t="n">
        <v>-555</v>
      </c>
      <c r="Y82" s="506" t="n">
        <v>-625</v>
      </c>
      <c r="Z82" s="506" t="n">
        <v>-129</v>
      </c>
      <c r="AA82" s="506" t="n">
        <v>-329</v>
      </c>
      <c r="AB82" s="506" t="n">
        <v>-840</v>
      </c>
      <c r="AC82" s="506" t="n">
        <v>-1007</v>
      </c>
      <c r="AD82" s="506" t="n">
        <v>-791</v>
      </c>
      <c r="AE82" s="506" t="n">
        <v>-708</v>
      </c>
      <c r="AF82" s="506" t="n">
        <v>-1018</v>
      </c>
      <c r="AG82" s="507" t="n">
        <v>-335</v>
      </c>
      <c r="AH82" s="364" t="n"/>
      <c r="AI82" s="506" t="n">
        <v>-310</v>
      </c>
      <c r="AJ82" s="506" t="n">
        <v>-589</v>
      </c>
      <c r="AK82" s="506" t="n">
        <v>-415</v>
      </c>
      <c r="AL82" s="506" t="n">
        <v>-448</v>
      </c>
      <c r="AM82" s="506" t="n">
        <v>-496</v>
      </c>
      <c r="AN82" s="506" t="n">
        <v>-393</v>
      </c>
      <c r="AO82" s="506" t="n">
        <v>-365</v>
      </c>
      <c r="AP82" s="506" t="n">
        <v>-54</v>
      </c>
      <c r="AQ82" s="506" t="n">
        <v>0</v>
      </c>
      <c r="AR82" s="506" t="n">
        <v>-5950</v>
      </c>
      <c r="AS82" s="506" t="n">
        <v>0</v>
      </c>
      <c r="AT82" s="506" t="n">
        <v>0</v>
      </c>
      <c r="AU82" s="364" t="n"/>
      <c r="AV82" s="508" t="n">
        <v>-326.12</v>
      </c>
      <c r="AW82" s="508" t="n">
        <v>-619.628</v>
      </c>
      <c r="AX82" s="508" t="n">
        <v>-436.58</v>
      </c>
      <c r="AY82" s="508" t="n">
        <v>-471.296</v>
      </c>
      <c r="AZ82" s="508" t="n">
        <v>-521.792</v>
      </c>
      <c r="BA82" s="508" t="n">
        <v>-413.436</v>
      </c>
      <c r="BB82" s="508" t="n">
        <v>-383.98</v>
      </c>
      <c r="BC82" s="508" t="n">
        <v>-56.808</v>
      </c>
      <c r="BD82" s="508" t="n">
        <v>0</v>
      </c>
      <c r="BE82" s="508" t="n">
        <v>-6259.400000000001</v>
      </c>
      <c r="BF82" s="508" t="n">
        <v>0</v>
      </c>
      <c r="BG82" s="508" t="n">
        <v>0</v>
      </c>
      <c r="BH82" s="364" t="n"/>
      <c r="BI82" s="298" t="n">
        <v>1.05</v>
      </c>
      <c r="BJ82" s="509" t="n">
        <v>-315</v>
      </c>
      <c r="BK82" s="509" t="n">
        <v>0</v>
      </c>
      <c r="BL82" s="509" t="n">
        <v>-315</v>
      </c>
      <c r="BM82" s="509" t="n">
        <v>-315</v>
      </c>
      <c r="BN82" s="509" t="n">
        <v>-315</v>
      </c>
      <c r="BO82" s="509" t="n">
        <v>-315</v>
      </c>
      <c r="BP82" s="509" t="n">
        <v>0</v>
      </c>
      <c r="BQ82" s="509" t="n">
        <v>-252</v>
      </c>
      <c r="BR82" s="509" t="n">
        <v>-210</v>
      </c>
      <c r="BS82" s="509" t="n">
        <v>-600.6</v>
      </c>
      <c r="BT82" s="509" t="n">
        <v>-787.5</v>
      </c>
      <c r="BU82" s="509" t="n">
        <v>0</v>
      </c>
      <c r="BV82" s="364" t="n"/>
      <c r="BW82" s="510">
        <f>_xlfn.SINGLE(_xlfn.XLOOKUP($A82,$A$203:$A$399,BJ$203:BJ$399,"Não Existe"))*$BI82</f>
        <v/>
      </c>
      <c r="BX82" s="510">
        <f>_xlfn.SINGLE(_xlfn.XLOOKUP($A82,$A$203:$A$399,BK$203:BK$399,"Não Existe"))*$BI82</f>
        <v/>
      </c>
      <c r="BY82" s="510">
        <f>_xlfn.SINGLE(_xlfn.XLOOKUP($A82,$A$203:$A$399,BL$203:BL$399,"Não Existe"))*$BI82</f>
        <v/>
      </c>
      <c r="BZ82" s="510">
        <f>_xlfn.SINGLE(_xlfn.XLOOKUP($A82,$A$203:$A$399,BM$203:BM$399,"Não Existe"))*$BI82</f>
        <v/>
      </c>
      <c r="CA82" s="510">
        <f>_xlfn.SINGLE(_xlfn.XLOOKUP($A82,$A$203:$A$399,BN$203:BN$399,"Não Existe"))*$BI82</f>
        <v/>
      </c>
      <c r="CB82" s="510">
        <f>_xlfn.SINGLE(_xlfn.XLOOKUP($A82,$A$203:$A$399,BO$203:BO$399,"Não Existe"))*$BI82</f>
        <v/>
      </c>
      <c r="CC82" s="510">
        <f>_xlfn.SINGLE(_xlfn.XLOOKUP($A82,$A$203:$A$399,BP$203:BP$399,"Não Existe"))*$BI82</f>
        <v/>
      </c>
      <c r="CD82" s="510">
        <f>_xlfn.SINGLE(_xlfn.XLOOKUP($A82,$A$203:$A$399,BQ$203:BQ$399,"Não Existe"))*$BI82</f>
        <v/>
      </c>
      <c r="CE82" s="510">
        <f>_xlfn.SINGLE(_xlfn.XLOOKUP($A82,$A$203:$A$399,BR$203:BR$399,"Não Existe"))*$BI82</f>
        <v/>
      </c>
      <c r="CF82" s="510">
        <f>_xlfn.SINGLE(_xlfn.XLOOKUP($A82,$A$203:$A$399,BS$203:BS$399,"Não Existe"))*$BI82</f>
        <v/>
      </c>
      <c r="CG82" s="510">
        <f>_xlfn.SINGLE(_xlfn.XLOOKUP($A82,$A$203:$A$399,BT$203:BT$399,"Não Existe"))*$BI82</f>
        <v/>
      </c>
      <c r="CH82" s="510">
        <f>_xlfn.SINGLE(_xlfn.XLOOKUP($A82,$A$203:$A$399,BU$203:BU$399,"Não Existe"))*$BI82</f>
        <v/>
      </c>
      <c r="CI82" s="364" t="n"/>
      <c r="CJ82" s="364" t="n"/>
      <c r="CK82" s="364" t="n"/>
      <c r="CL82" s="364" t="n"/>
      <c r="CM82" s="364" t="n"/>
      <c r="CN82" s="364" t="n"/>
      <c r="CO82" s="364" t="n"/>
      <c r="CP82" s="364" t="n"/>
      <c r="CQ82" s="364" t="n"/>
      <c r="CR82" s="364" t="n"/>
      <c r="CS82" s="364" t="n"/>
      <c r="CT82" s="364" t="n"/>
      <c r="CU82" s="364" t="n"/>
      <c r="CV82" s="364" t="n"/>
      <c r="CW82" s="364" t="n"/>
      <c r="CX82" s="364" t="n"/>
      <c r="CY82" s="364" t="n"/>
      <c r="CZ82" s="364" t="n"/>
      <c r="DA82" s="364" t="n"/>
      <c r="DB82" s="364" t="n"/>
      <c r="DC82" s="364" t="n"/>
      <c r="DD82" s="364" t="n"/>
      <c r="DE82" s="364" t="n"/>
      <c r="DF82" s="364" t="n"/>
      <c r="DG82" s="364" t="n"/>
      <c r="DH82" s="364" t="n"/>
      <c r="DI82" s="364" t="n"/>
      <c r="DJ82" s="364" t="n"/>
      <c r="DK82" s="364" t="n"/>
      <c r="DL82" s="364" t="n"/>
      <c r="DM82" s="364" t="n"/>
      <c r="DN82" s="364" t="n"/>
      <c r="DO82" s="364" t="n"/>
      <c r="DP82" s="364" t="n"/>
      <c r="DQ82" s="364" t="n"/>
      <c r="DR82" s="364" t="n"/>
      <c r="DS82" s="364" t="n"/>
      <c r="DT82" s="364" t="n"/>
      <c r="DU82" s="364" t="n"/>
      <c r="DV82" s="364" t="n"/>
      <c r="DW82" s="364" t="n"/>
      <c r="DX82" s="364" t="n"/>
      <c r="DY82" s="364" t="n"/>
      <c r="DZ82" s="364" t="n"/>
      <c r="EA82" s="364" t="n"/>
      <c r="EB82" s="364" t="n"/>
      <c r="EC82" s="364" t="n"/>
      <c r="ED82" s="364" t="n"/>
      <c r="EE82" s="364" t="n"/>
      <c r="EF82" s="364" t="n"/>
      <c r="EG82" s="364" t="n"/>
      <c r="EH82" s="364" t="n"/>
      <c r="EI82" s="364" t="n"/>
      <c r="EJ82" s="364" t="n"/>
      <c r="EK82" s="364" t="n"/>
      <c r="EL82" s="364" t="n"/>
      <c r="EM82" s="364" t="n"/>
      <c r="EN82" s="364" t="n"/>
      <c r="EO82" s="364" t="n"/>
      <c r="EP82" s="364" t="n"/>
      <c r="EQ82" s="364" t="n"/>
      <c r="ER82" s="364" t="n"/>
      <c r="ES82" s="364" t="n"/>
      <c r="ET82" s="364" t="n"/>
      <c r="EU82" s="364" t="n"/>
      <c r="EV82" s="364" t="n"/>
      <c r="EW82" s="364" t="n"/>
      <c r="EX82" s="364" t="n"/>
      <c r="EY82" s="364" t="n"/>
      <c r="EZ82" s="364" t="n"/>
      <c r="FA82" s="364" t="n"/>
      <c r="FB82" s="364" t="n"/>
      <c r="FC82" s="364" t="n"/>
      <c r="FD82" s="364" t="n"/>
      <c r="FE82" s="364" t="n"/>
      <c r="FF82" s="364" t="n"/>
      <c r="FG82" s="364" t="n"/>
      <c r="FH82" s="364" t="n"/>
      <c r="FI82" s="364" t="n"/>
      <c r="FJ82" s="364" t="n"/>
      <c r="FK82" s="364" t="n"/>
      <c r="FL82" s="364" t="n"/>
      <c r="FM82" s="364" t="n"/>
      <c r="FN82" s="364" t="n"/>
      <c r="FO82" s="364" t="n"/>
      <c r="FP82" s="364" t="n"/>
      <c r="FQ82" s="364" t="n"/>
      <c r="FR82" s="364" t="n"/>
      <c r="FS82" s="364" t="n"/>
      <c r="FT82" s="364" t="n"/>
      <c r="FU82" s="364" t="n"/>
      <c r="FV82" s="364" t="n"/>
      <c r="FW82" s="364" t="n"/>
      <c r="FX82" s="364" t="n"/>
      <c r="FY82" s="364" t="n"/>
      <c r="FZ82" s="364" t="n"/>
      <c r="GA82" s="364" t="n"/>
      <c r="GB82" s="364" t="n"/>
      <c r="GC82" s="364" t="n"/>
      <c r="GD82" s="364" t="n"/>
      <c r="GE82" s="364" t="n"/>
      <c r="GF82" s="364" t="n"/>
      <c r="GG82" s="364" t="n"/>
      <c r="GH82" s="364" t="n"/>
      <c r="GI82" s="364" t="n"/>
      <c r="GJ82" s="364" t="n"/>
      <c r="GK82" s="364" t="n"/>
      <c r="GL82" s="364" t="n"/>
      <c r="GM82" s="364" t="n"/>
      <c r="GN82" s="364" t="n"/>
      <c r="GO82" s="364" t="n"/>
      <c r="GP82" s="364" t="n"/>
      <c r="GQ82" s="364" t="n"/>
      <c r="GR82" s="364" t="n"/>
      <c r="GS82" s="364" t="n"/>
      <c r="GT82" s="364" t="n"/>
      <c r="GU82" s="364" t="n"/>
      <c r="GV82" s="364" t="n"/>
      <c r="GW82" s="364" t="n"/>
      <c r="GX82" s="364" t="n"/>
      <c r="GY82" s="364" t="n"/>
      <c r="GZ82" s="364" t="n"/>
      <c r="HA82" s="364" t="n"/>
      <c r="HB82" s="364" t="n"/>
      <c r="HC82" s="364" t="n"/>
      <c r="HD82" s="364" t="n"/>
      <c r="HE82" s="364" t="n"/>
      <c r="HF82" s="364" t="n"/>
      <c r="HG82" s="364" t="n"/>
      <c r="HH82" s="364" t="n"/>
      <c r="HI82" s="364" t="n"/>
      <c r="HJ82" s="364" t="n"/>
      <c r="HK82" s="364" t="n"/>
      <c r="HL82" s="364" t="n"/>
      <c r="HM82" s="364" t="n"/>
      <c r="HN82" s="364" t="n"/>
      <c r="HO82" s="364" t="n"/>
      <c r="HP82" s="364" t="n"/>
      <c r="HQ82" s="364" t="n"/>
      <c r="HR82" s="364" t="n"/>
      <c r="HS82" s="364" t="n"/>
      <c r="HT82" s="364" t="n"/>
      <c r="HU82" s="364" t="n"/>
      <c r="HV82" s="364" t="n"/>
      <c r="HW82" s="364" t="n"/>
      <c r="HX82" s="364" t="n"/>
      <c r="HY82" s="364" t="n"/>
      <c r="HZ82" s="364" t="n"/>
      <c r="IA82" s="364" t="n"/>
      <c r="IB82" s="364" t="n"/>
      <c r="IC82" s="364" t="n"/>
      <c r="ID82" s="364" t="n"/>
      <c r="IE82" s="364" t="n"/>
      <c r="IF82" s="364" t="n"/>
      <c r="IG82" s="364" t="n"/>
      <c r="IH82" s="364" t="n"/>
      <c r="II82" s="364" t="n"/>
      <c r="IJ82" s="364" t="n"/>
      <c r="IK82" s="364" t="n"/>
      <c r="IL82" s="364" t="n"/>
      <c r="IM82" s="364" t="n"/>
      <c r="IN82" s="364" t="n"/>
      <c r="IO82" s="364" t="n"/>
      <c r="IP82" s="364" t="n"/>
      <c r="IQ82" s="364" t="n"/>
      <c r="IR82" s="364" t="n"/>
      <c r="IS82" s="364" t="n"/>
      <c r="IT82" s="364" t="n"/>
      <c r="IU82" s="364" t="n"/>
      <c r="IV82" s="364" t="n"/>
      <c r="IW82" s="364" t="n"/>
      <c r="IX82" s="364" t="n"/>
      <c r="IY82" s="364" t="n"/>
      <c r="IZ82" s="364" t="n"/>
      <c r="JA82" s="364" t="n"/>
      <c r="JB82" s="364" t="n"/>
      <c r="JC82" s="364" t="n"/>
      <c r="JD82" s="364" t="n"/>
      <c r="JE82" s="364" t="n"/>
      <c r="JF82" s="364" t="n"/>
      <c r="JG82" s="364" t="n"/>
      <c r="JH82" s="364" t="n"/>
      <c r="JI82" s="364" t="n"/>
      <c r="JJ82" s="364" t="n"/>
      <c r="JK82" s="364" t="n"/>
      <c r="JL82" s="364" t="n"/>
      <c r="JM82" s="364" t="n"/>
      <c r="JN82" s="364" t="n"/>
      <c r="JO82" s="364" t="n"/>
      <c r="JP82" s="364" t="n"/>
      <c r="JQ82" s="364" t="n"/>
      <c r="JR82" s="364" t="n"/>
      <c r="JS82" s="364" t="n"/>
      <c r="JT82" s="364" t="n"/>
      <c r="JU82" s="364" t="n"/>
      <c r="JV82" s="364" t="n"/>
      <c r="JW82" s="364" t="n"/>
      <c r="JX82" s="364" t="n"/>
      <c r="JY82" s="364" t="n"/>
      <c r="JZ82" s="364" t="n"/>
      <c r="KA82" s="364" t="n"/>
      <c r="KB82" s="364" t="n"/>
      <c r="KC82" s="364" t="n"/>
      <c r="KD82" s="364" t="n"/>
      <c r="KE82" s="364" t="n"/>
      <c r="KF82" s="364" t="n"/>
      <c r="KG82" s="364" t="n"/>
      <c r="KH82" s="364" t="n"/>
      <c r="KI82" s="364" t="n"/>
      <c r="KJ82" s="364" t="n"/>
      <c r="KK82" s="364" t="n"/>
      <c r="KL82" s="364" t="n"/>
      <c r="KM82" s="364" t="n"/>
      <c r="KN82" s="364" t="n"/>
      <c r="KO82" s="364" t="n"/>
      <c r="KP82" s="364" t="n"/>
      <c r="KQ82" s="364" t="n"/>
      <c r="KR82" s="364" t="n"/>
      <c r="KS82" s="364" t="n"/>
      <c r="KT82" s="364" t="n"/>
      <c r="KU82" s="364" t="n"/>
      <c r="KV82" s="364" t="n"/>
      <c r="KW82" s="364" t="n"/>
      <c r="KX82" s="364" t="n"/>
      <c r="KY82" s="364" t="n"/>
      <c r="KZ82" s="364" t="n"/>
      <c r="LA82" s="364" t="n"/>
      <c r="LB82" s="364" t="n"/>
      <c r="LC82" s="364" t="n"/>
      <c r="LD82" s="364" t="n"/>
      <c r="LE82" s="364" t="n"/>
      <c r="LF82" s="364" t="n"/>
      <c r="LG82" s="364" t="n"/>
      <c r="LH82" s="364" t="n"/>
      <c r="LI82" s="364" t="n"/>
      <c r="LJ82" s="364" t="n"/>
      <c r="LK82" s="364" t="n"/>
      <c r="LL82" s="364" t="n"/>
      <c r="LM82" s="364" t="n"/>
      <c r="LN82" s="364" t="n"/>
      <c r="LO82" s="364" t="n"/>
      <c r="LP82" s="364" t="n"/>
      <c r="LQ82" s="364" t="n"/>
      <c r="LR82" s="364" t="n"/>
      <c r="LS82" s="364" t="n"/>
      <c r="LT82" s="364" t="n"/>
      <c r="LU82" s="364" t="n"/>
      <c r="LV82" s="364" t="n"/>
      <c r="LW82" s="364" t="n"/>
      <c r="LX82" s="364" t="n"/>
      <c r="LY82" s="364" t="n"/>
      <c r="LZ82" s="364" t="n"/>
      <c r="MA82" s="364" t="n"/>
      <c r="MB82" s="364" t="n"/>
      <c r="MC82" s="364" t="n"/>
      <c r="MD82" s="364" t="n"/>
      <c r="ME82" s="364" t="n"/>
      <c r="MF82" s="364" t="n"/>
      <c r="MG82" s="364" t="n"/>
      <c r="MH82" s="364" t="n"/>
      <c r="MI82" s="364" t="n"/>
      <c r="MJ82" s="364" t="n"/>
      <c r="MK82" s="364" t="n"/>
      <c r="ML82" s="364" t="n"/>
      <c r="MM82" s="364" t="n"/>
      <c r="MN82" s="364" t="n"/>
      <c r="MO82" s="364" t="n"/>
      <c r="MP82" s="364" t="n"/>
      <c r="MQ82" s="364" t="n"/>
      <c r="MR82" s="364" t="n"/>
      <c r="MS82" s="364" t="n"/>
      <c r="MT82" s="364" t="n"/>
      <c r="MU82" s="364" t="n"/>
      <c r="MV82" s="364" t="n"/>
      <c r="MW82" s="364" t="n"/>
      <c r="MX82" s="364" t="n"/>
      <c r="MY82" s="364" t="n"/>
      <c r="MZ82" s="364" t="n"/>
      <c r="NA82" s="364" t="n"/>
      <c r="NB82" s="364" t="n"/>
      <c r="NC82" s="364" t="n"/>
      <c r="ND82" s="364" t="n"/>
      <c r="NE82" s="364" t="n"/>
      <c r="NF82" s="364" t="n"/>
      <c r="NG82" s="364" t="n"/>
      <c r="NH82" s="364" t="n"/>
      <c r="NI82" s="364" t="n"/>
      <c r="NJ82" s="364" t="n"/>
      <c r="NK82" s="364" t="n"/>
      <c r="NL82" s="364" t="n"/>
      <c r="NM82" s="364" t="n"/>
      <c r="NN82" s="364" t="n"/>
      <c r="NO82" s="364" t="n"/>
      <c r="NP82" s="364" t="n"/>
      <c r="NQ82" s="364" t="n"/>
      <c r="NR82" s="364" t="n"/>
      <c r="NS82" s="364" t="n"/>
      <c r="NT82" s="364" t="n"/>
      <c r="NU82" s="364" t="n"/>
      <c r="NV82" s="364" t="n"/>
      <c r="NW82" s="364" t="n"/>
      <c r="NX82" s="364" t="n"/>
      <c r="NY82" s="364" t="n"/>
      <c r="NZ82" s="364" t="n"/>
      <c r="OA82" s="364" t="n"/>
      <c r="OB82" s="364" t="n"/>
      <c r="OC82" s="364" t="n"/>
      <c r="OD82" s="364" t="n"/>
      <c r="OE82" s="364" t="n"/>
      <c r="OF82" s="364" t="n"/>
      <c r="OG82" s="364" t="n"/>
      <c r="OH82" s="364" t="n"/>
      <c r="OI82" s="364" t="n"/>
      <c r="OJ82" s="364" t="n"/>
      <c r="OK82" s="364" t="n"/>
      <c r="OL82" s="364" t="n"/>
      <c r="OM82" s="364" t="n"/>
      <c r="ON82" s="364" t="n"/>
      <c r="OO82" s="364" t="n"/>
      <c r="OP82" s="364" t="n"/>
      <c r="OQ82" s="364" t="n"/>
      <c r="OR82" s="364" t="n"/>
      <c r="OS82" s="364" t="n"/>
      <c r="OT82" s="364" t="n"/>
      <c r="OU82" s="364" t="n"/>
      <c r="OV82" s="364" t="n"/>
      <c r="OW82" s="364" t="n"/>
      <c r="OX82" s="364" t="n"/>
      <c r="OY82" s="364" t="n"/>
      <c r="OZ82" s="364" t="n"/>
      <c r="PA82" s="364" t="n"/>
      <c r="PB82" s="364" t="n"/>
      <c r="PC82" s="364" t="n"/>
      <c r="PD82" s="364" t="n"/>
      <c r="PE82" s="364" t="n"/>
      <c r="PF82" s="364" t="n"/>
      <c r="PG82" s="364" t="n"/>
      <c r="PH82" s="364" t="n"/>
      <c r="PI82" s="364" t="n"/>
      <c r="PJ82" s="364" t="n"/>
      <c r="PK82" s="364" t="n"/>
      <c r="PL82" s="364" t="n"/>
      <c r="PM82" s="364" t="n"/>
      <c r="PN82" s="364" t="n"/>
      <c r="PO82" s="364" t="n"/>
      <c r="PP82" s="364" t="n"/>
      <c r="PQ82" s="364" t="n"/>
      <c r="PR82" s="364" t="n"/>
      <c r="PS82" s="364" t="n"/>
      <c r="PT82" s="364" t="n"/>
      <c r="PU82" s="364" t="n"/>
      <c r="PV82" s="364" t="n"/>
      <c r="PW82" s="364" t="n"/>
      <c r="PX82" s="364" t="n"/>
      <c r="PY82" s="364" t="n"/>
      <c r="PZ82" s="364" t="n"/>
      <c r="QA82" s="364" t="n"/>
      <c r="QB82" s="364" t="n"/>
      <c r="QC82" s="364" t="n"/>
      <c r="QD82" s="364" t="n"/>
      <c r="QE82" s="364" t="n"/>
      <c r="QF82" s="364" t="n"/>
      <c r="QG82" s="364" t="n"/>
      <c r="QH82" s="364" t="n"/>
      <c r="QI82" s="364" t="n"/>
      <c r="QJ82" s="364" t="n"/>
      <c r="QK82" s="364" t="n"/>
      <c r="QL82" s="364" t="n"/>
      <c r="QM82" s="364" t="n"/>
      <c r="QN82" s="364" t="n"/>
      <c r="QO82" s="364" t="n"/>
      <c r="QP82" s="364" t="n"/>
      <c r="QQ82" s="364" t="n"/>
      <c r="QR82" s="364" t="n"/>
      <c r="QS82" s="364" t="n"/>
      <c r="QT82" s="364" t="n"/>
      <c r="QU82" s="364" t="n"/>
      <c r="QV82" s="364" t="n"/>
      <c r="QW82" s="364" t="n"/>
      <c r="QX82" s="364" t="n"/>
      <c r="QY82" s="364" t="n"/>
      <c r="QZ82" s="364" t="n"/>
      <c r="RA82" s="364" t="n"/>
      <c r="RB82" s="364" t="n"/>
      <c r="RC82" s="364" t="n"/>
      <c r="RD82" s="364" t="n"/>
      <c r="RE82" s="364" t="n"/>
      <c r="RF82" s="364" t="n"/>
      <c r="RG82" s="364" t="n"/>
      <c r="RH82" s="364" t="n"/>
      <c r="RI82" s="364" t="n"/>
      <c r="RJ82" s="364" t="n"/>
      <c r="RK82" s="364" t="n"/>
      <c r="RL82" s="364" t="n"/>
      <c r="RM82" s="364" t="n"/>
      <c r="RN82" s="364" t="n"/>
      <c r="RO82" s="364" t="n"/>
      <c r="RP82" s="364" t="n"/>
      <c r="RQ82" s="364" t="n"/>
      <c r="RR82" s="364" t="n"/>
      <c r="RS82" s="364" t="n"/>
      <c r="RT82" s="364" t="n"/>
      <c r="RU82" s="364" t="n"/>
      <c r="RV82" s="364" t="n"/>
      <c r="RW82" s="364" t="n"/>
      <c r="RX82" s="364" t="n"/>
      <c r="RY82" s="364" t="n"/>
      <c r="RZ82" s="364" t="n"/>
      <c r="SA82" s="364" t="n"/>
      <c r="SB82" s="364" t="n"/>
      <c r="SC82" s="364" t="n"/>
      <c r="SD82" s="364" t="n"/>
      <c r="SE82" s="364" t="n"/>
      <c r="SF82" s="364" t="n"/>
      <c r="SG82" s="364" t="n"/>
      <c r="SH82" s="364" t="n"/>
      <c r="SI82" s="364" t="n"/>
      <c r="SJ82" s="364" t="n"/>
      <c r="SK82" s="364" t="n"/>
      <c r="SL82" s="364" t="n"/>
      <c r="SM82" s="364" t="n"/>
      <c r="SN82" s="364" t="n"/>
      <c r="SO82" s="364" t="n"/>
      <c r="SP82" s="364" t="n"/>
      <c r="SQ82" s="364" t="n"/>
      <c r="SR82" s="364" t="n"/>
      <c r="SS82" s="364" t="n"/>
      <c r="ST82" s="364" t="n"/>
      <c r="SU82" s="364" t="n"/>
      <c r="SV82" s="364" t="n"/>
      <c r="SW82" s="364" t="n"/>
      <c r="SX82" s="364" t="n"/>
      <c r="SY82" s="364" t="n"/>
      <c r="SZ82" s="364" t="n"/>
      <c r="TA82" s="364" t="n"/>
      <c r="TB82" s="364" t="n"/>
      <c r="TC82" s="364" t="n"/>
      <c r="TD82" s="364" t="n"/>
      <c r="TE82" s="364" t="n"/>
      <c r="TF82" s="364" t="n"/>
      <c r="TG82" s="364" t="n"/>
      <c r="TH82" s="364" t="n"/>
      <c r="TI82" s="364" t="n"/>
      <c r="TJ82" s="364" t="n"/>
      <c r="TK82" s="364" t="n"/>
      <c r="TL82" s="364" t="n"/>
      <c r="TM82" s="364" t="n"/>
      <c r="TN82" s="364" t="n"/>
      <c r="TO82" s="364" t="n"/>
      <c r="TP82" s="364" t="n"/>
      <c r="TQ82" s="364" t="n"/>
      <c r="TR82" s="364" t="n"/>
      <c r="TS82" s="364" t="n"/>
      <c r="TT82" s="364" t="n"/>
      <c r="TU82" s="364" t="n"/>
      <c r="TV82" s="364" t="n"/>
      <c r="TW82" s="364" t="n"/>
      <c r="TX82" s="364" t="n"/>
      <c r="TY82" s="364" t="n"/>
      <c r="TZ82" s="364" t="n"/>
      <c r="UA82" s="364" t="n"/>
      <c r="UB82" s="364" t="n"/>
      <c r="UC82" s="364" t="n"/>
      <c r="UD82" s="364" t="n"/>
      <c r="UE82" s="364" t="n"/>
      <c r="UF82" s="364" t="n"/>
      <c r="UG82" s="364" t="n"/>
      <c r="UH82" s="364" t="n"/>
      <c r="UI82" s="364" t="n"/>
      <c r="UJ82" s="364" t="n"/>
      <c r="UK82" s="364" t="n"/>
      <c r="UL82" s="364" t="n"/>
      <c r="UM82" s="364" t="n"/>
      <c r="UN82" s="364" t="n"/>
      <c r="UO82" s="364" t="n"/>
      <c r="UP82" s="364" t="n"/>
      <c r="UQ82" s="364" t="n"/>
      <c r="UR82" s="364" t="n"/>
      <c r="US82" s="364" t="n"/>
      <c r="UT82" s="364" t="n"/>
      <c r="UU82" s="364" t="n"/>
      <c r="UV82" s="364" t="n"/>
      <c r="UW82" s="364" t="n"/>
      <c r="UX82" s="364" t="n"/>
      <c r="UY82" s="364" t="n"/>
      <c r="UZ82" s="364" t="n"/>
      <c r="VA82" s="364" t="n"/>
      <c r="VB82" s="364" t="n"/>
      <c r="VC82" s="364" t="n"/>
      <c r="VD82" s="364" t="n"/>
      <c r="VE82" s="364" t="n"/>
      <c r="VF82" s="364" t="n"/>
      <c r="VG82" s="364" t="n"/>
      <c r="VH82" s="364" t="n"/>
      <c r="VI82" s="364" t="n"/>
      <c r="VJ82" s="364" t="n"/>
      <c r="VK82" s="364" t="n"/>
      <c r="VL82" s="364" t="n"/>
      <c r="VM82" s="364" t="n"/>
      <c r="VN82" s="364" t="n"/>
      <c r="VO82" s="364" t="n"/>
      <c r="VP82" s="364" t="n"/>
      <c r="VQ82" s="364" t="n"/>
      <c r="VR82" s="364" t="n"/>
      <c r="VS82" s="364" t="n"/>
      <c r="VT82" s="364" t="n"/>
      <c r="VU82" s="364" t="n"/>
      <c r="VV82" s="364" t="n"/>
      <c r="VW82" s="364" t="n"/>
      <c r="VX82" s="364" t="n"/>
      <c r="VY82" s="364" t="n"/>
      <c r="VZ82" s="364" t="n"/>
      <c r="WA82" s="364" t="n"/>
      <c r="WB82" s="364" t="n"/>
      <c r="WC82" s="364" t="n"/>
      <c r="WD82" s="364" t="n"/>
      <c r="WE82" s="364" t="n"/>
      <c r="WF82" s="364" t="n"/>
      <c r="WG82" s="364" t="n"/>
      <c r="WH82" s="364" t="n"/>
      <c r="WI82" s="364" t="n"/>
      <c r="WJ82" s="364" t="n"/>
      <c r="WK82" s="364" t="n"/>
      <c r="WL82" s="364" t="n"/>
      <c r="WM82" s="364" t="n"/>
      <c r="WN82" s="364" t="n"/>
      <c r="WO82" s="364" t="n"/>
      <c r="WP82" s="364" t="n"/>
      <c r="WQ82" s="364" t="n"/>
      <c r="WR82" s="364" t="n"/>
      <c r="WS82" s="364" t="n"/>
      <c r="WT82" s="364" t="n"/>
      <c r="WU82" s="364" t="n"/>
      <c r="WV82" s="364" t="n"/>
      <c r="WW82" s="364" t="n"/>
      <c r="WX82" s="364" t="n"/>
      <c r="WY82" s="364" t="n"/>
      <c r="WZ82" s="364" t="n"/>
      <c r="XA82" s="364" t="n"/>
      <c r="XB82" s="364" t="n"/>
      <c r="XC82" s="364" t="n"/>
      <c r="XD82" s="364" t="n"/>
      <c r="XE82" s="364" t="n"/>
      <c r="XF82" s="364" t="n"/>
      <c r="XG82" s="364" t="n"/>
      <c r="XH82" s="364" t="n"/>
      <c r="XI82" s="364" t="n"/>
      <c r="XJ82" s="364" t="n"/>
      <c r="XK82" s="364" t="n"/>
      <c r="XL82" s="364" t="n"/>
      <c r="XM82" s="364" t="n"/>
      <c r="XN82" s="364" t="n"/>
      <c r="XO82" s="364" t="n"/>
      <c r="XP82" s="364" t="n"/>
      <c r="XQ82" s="364" t="n"/>
      <c r="XR82" s="364" t="n"/>
      <c r="XS82" s="364" t="n"/>
      <c r="XT82" s="364" t="n"/>
      <c r="XU82" s="364" t="n"/>
      <c r="XV82" s="364" t="n"/>
      <c r="XW82" s="364" t="n"/>
      <c r="XX82" s="364" t="n"/>
      <c r="XY82" s="364" t="n"/>
      <c r="XZ82" s="364" t="n"/>
      <c r="YA82" s="364" t="n"/>
      <c r="YB82" s="364" t="n"/>
      <c r="YC82" s="364" t="n"/>
      <c r="YD82" s="364" t="n"/>
      <c r="YE82" s="364" t="n"/>
      <c r="YF82" s="364" t="n"/>
      <c r="YG82" s="364" t="n"/>
      <c r="YH82" s="364" t="n"/>
      <c r="YI82" s="364" t="n"/>
      <c r="YJ82" s="364" t="n"/>
      <c r="YK82" s="364" t="n"/>
      <c r="YL82" s="364" t="n"/>
      <c r="YM82" s="364" t="n"/>
      <c r="YN82" s="364" t="n"/>
      <c r="YO82" s="364" t="n"/>
      <c r="YP82" s="364" t="n"/>
      <c r="YQ82" s="364" t="n"/>
      <c r="YR82" s="364" t="n"/>
      <c r="YS82" s="364" t="n"/>
      <c r="YT82" s="364" t="n"/>
      <c r="YU82" s="364" t="n"/>
      <c r="YV82" s="364" t="n"/>
      <c r="YW82" s="364" t="n"/>
      <c r="YX82" s="364" t="n"/>
      <c r="YY82" s="364" t="n"/>
      <c r="YZ82" s="364" t="n"/>
      <c r="ZA82" s="364" t="n"/>
      <c r="ZB82" s="364" t="n"/>
      <c r="ZC82" s="364" t="n"/>
      <c r="ZD82" s="364" t="n"/>
      <c r="ZE82" s="364" t="n"/>
      <c r="ZF82" s="364" t="n"/>
      <c r="ZG82" s="364" t="n"/>
      <c r="ZH82" s="364" t="n"/>
      <c r="ZI82" s="364" t="n"/>
      <c r="ZJ82" s="364" t="n"/>
      <c r="ZK82" s="364" t="n"/>
      <c r="ZL82" s="364" t="n"/>
      <c r="ZM82" s="364" t="n"/>
      <c r="ZN82" s="364" t="n"/>
      <c r="ZO82" s="364" t="n"/>
      <c r="ZP82" s="364" t="n"/>
      <c r="ZQ82" s="364" t="n"/>
      <c r="ZR82" s="364" t="n"/>
      <c r="ZS82" s="364" t="n"/>
      <c r="ZT82" s="364" t="n"/>
      <c r="ZU82" s="364" t="n"/>
      <c r="ZV82" s="364" t="n"/>
      <c r="ZW82" s="364" t="n"/>
      <c r="ZX82" s="364" t="n"/>
      <c r="ZY82" s="364" t="n"/>
      <c r="ZZ82" s="364" t="n"/>
      <c r="AAA82" s="364" t="n"/>
      <c r="AAB82" s="364" t="n"/>
      <c r="AAC82" s="364" t="n"/>
      <c r="AAD82" s="364" t="n"/>
      <c r="AAE82" s="364" t="n"/>
      <c r="AAF82" s="364" t="n"/>
      <c r="AAG82" s="364" t="n"/>
      <c r="AAH82" s="364" t="n"/>
      <c r="AAI82" s="364" t="n"/>
      <c r="AAJ82" s="364" t="n"/>
      <c r="AAK82" s="364" t="n"/>
      <c r="AAL82" s="364" t="n"/>
      <c r="AAM82" s="364" t="n"/>
      <c r="AAN82" s="364" t="n"/>
      <c r="AAO82" s="364" t="n"/>
      <c r="AAP82" s="364" t="n"/>
      <c r="AAQ82" s="364" t="n"/>
      <c r="AAR82" s="364" t="n"/>
      <c r="AAS82" s="364" t="n"/>
      <c r="AAT82" s="364" t="n"/>
      <c r="AAU82" s="364" t="n"/>
      <c r="AAV82" s="364" t="n"/>
      <c r="AAW82" s="364" t="n"/>
      <c r="AAX82" s="364" t="n"/>
      <c r="AAY82" s="364" t="n"/>
      <c r="AAZ82" s="364" t="n"/>
      <c r="ABA82" s="364" t="n"/>
      <c r="ABB82" s="364" t="n"/>
      <c r="ABC82" s="364" t="n"/>
      <c r="ABD82" s="364" t="n"/>
      <c r="ABE82" s="364" t="n"/>
      <c r="ABF82" s="364" t="n"/>
      <c r="ABG82" s="364" t="n"/>
      <c r="ABH82" s="364" t="n"/>
      <c r="ABI82" s="364" t="n"/>
      <c r="ABJ82" s="364" t="n"/>
      <c r="ABK82" s="364" t="n"/>
      <c r="ABL82" s="364" t="n"/>
      <c r="ABM82" s="364" t="n"/>
      <c r="ABN82" s="364" t="n"/>
      <c r="ABO82" s="364" t="n"/>
      <c r="ABP82" s="364" t="n"/>
      <c r="ABQ82" s="364" t="n"/>
      <c r="ABR82" s="364" t="n"/>
      <c r="ABS82" s="364" t="n"/>
      <c r="ABT82" s="364" t="n"/>
      <c r="ABU82" s="364" t="n"/>
      <c r="ABV82" s="364" t="n"/>
      <c r="ABW82" s="364" t="n"/>
      <c r="ABX82" s="364" t="n"/>
      <c r="ABY82" s="364" t="n"/>
      <c r="ABZ82" s="364" t="n"/>
      <c r="ACA82" s="364" t="n"/>
      <c r="ACB82" s="364" t="n"/>
      <c r="ACC82" s="364" t="n"/>
      <c r="ACD82" s="364" t="n"/>
      <c r="ACE82" s="364" t="n"/>
      <c r="ACF82" s="364" t="n"/>
      <c r="ACG82" s="364" t="n"/>
      <c r="ACH82" s="364" t="n"/>
      <c r="ACI82" s="364" t="n"/>
      <c r="ACJ82" s="364" t="n"/>
      <c r="ACK82" s="364" t="n"/>
      <c r="ACL82" s="364" t="n"/>
      <c r="ACM82" s="364" t="n"/>
      <c r="ACN82" s="364" t="n"/>
      <c r="ACO82" s="364" t="n"/>
      <c r="ACP82" s="364" t="n"/>
      <c r="ACQ82" s="364" t="n"/>
      <c r="ACR82" s="364" t="n"/>
      <c r="ACS82" s="364" t="n"/>
      <c r="ACT82" s="364" t="n"/>
      <c r="ACU82" s="364" t="n"/>
      <c r="ACV82" s="364" t="n"/>
      <c r="ACW82" s="364" t="n"/>
      <c r="ACX82" s="364" t="n"/>
      <c r="ACY82" s="364" t="n"/>
      <c r="ACZ82" s="364" t="n"/>
      <c r="ADA82" s="364" t="n"/>
      <c r="ADB82" s="364" t="n"/>
      <c r="ADC82" s="364" t="n"/>
      <c r="ADD82" s="364" t="n"/>
      <c r="ADE82" s="364" t="n"/>
      <c r="ADF82" s="364" t="n"/>
      <c r="ADG82" s="364" t="n"/>
      <c r="ADH82" s="364" t="n"/>
      <c r="ADI82" s="364" t="n"/>
      <c r="ADJ82" s="364" t="n"/>
      <c r="ADK82" s="364" t="n"/>
      <c r="ADL82" s="364" t="n"/>
      <c r="ADM82" s="364" t="n"/>
      <c r="ADN82" s="364" t="n"/>
      <c r="ADO82" s="364" t="n"/>
      <c r="ADP82" s="364" t="n"/>
      <c r="ADQ82" s="364" t="n"/>
      <c r="ADR82" s="364" t="n"/>
      <c r="ADS82" s="364" t="n"/>
      <c r="ADT82" s="364" t="n"/>
      <c r="ADU82" s="364" t="n"/>
      <c r="ADV82" s="364" t="n"/>
      <c r="ADW82" s="364" t="n"/>
      <c r="ADX82" s="364" t="n"/>
      <c r="ADY82" s="364" t="n"/>
      <c r="ADZ82" s="364" t="n"/>
      <c r="AEA82" s="364" t="n"/>
      <c r="AEB82" s="364" t="n"/>
      <c r="AEC82" s="364" t="n"/>
      <c r="AED82" s="364" t="n"/>
      <c r="AEE82" s="364" t="n"/>
      <c r="AEF82" s="364" t="n"/>
      <c r="AEG82" s="364" t="n"/>
      <c r="AEH82" s="364" t="n"/>
      <c r="AEI82" s="364" t="n"/>
      <c r="AEJ82" s="364" t="n"/>
      <c r="AEK82" s="364" t="n"/>
      <c r="AEL82" s="364" t="n"/>
      <c r="AEM82" s="364" t="n"/>
      <c r="AEN82" s="364" t="n"/>
      <c r="AEO82" s="364" t="n"/>
      <c r="AEP82" s="364" t="n"/>
      <c r="AEQ82" s="364" t="n"/>
      <c r="AER82" s="364" t="n"/>
      <c r="AES82" s="364" t="n"/>
      <c r="AET82" s="364" t="n"/>
      <c r="AEU82" s="364" t="n"/>
      <c r="AEV82" s="364" t="n"/>
      <c r="AEW82" s="364" t="n"/>
      <c r="AEX82" s="364" t="n"/>
      <c r="AEY82" s="364" t="n"/>
      <c r="AEZ82" s="364" t="n"/>
      <c r="AFA82" s="364" t="n"/>
      <c r="AFB82" s="364" t="n"/>
      <c r="AFC82" s="364" t="n"/>
      <c r="AFD82" s="364" t="n"/>
      <c r="AFE82" s="364" t="n"/>
      <c r="AFF82" s="364" t="n"/>
      <c r="AFG82" s="364" t="n"/>
      <c r="AFH82" s="364" t="n"/>
      <c r="AFI82" s="364" t="n"/>
      <c r="AFJ82" s="364" t="n"/>
      <c r="AFK82" s="364" t="n"/>
      <c r="AFL82" s="364" t="n"/>
      <c r="AFM82" s="364" t="n"/>
      <c r="AFN82" s="364" t="n"/>
      <c r="AFO82" s="364" t="n"/>
      <c r="AFP82" s="364" t="n"/>
      <c r="AFQ82" s="364" t="n"/>
      <c r="AFR82" s="364" t="n"/>
      <c r="AFS82" s="364" t="n"/>
      <c r="AFT82" s="364" t="n"/>
      <c r="AFU82" s="364" t="n"/>
      <c r="AFV82" s="364" t="n"/>
      <c r="AFW82" s="364" t="n"/>
      <c r="AFX82" s="364" t="n"/>
      <c r="AFY82" s="364" t="n"/>
      <c r="AFZ82" s="364" t="n"/>
      <c r="AGA82" s="364" t="n"/>
      <c r="AGB82" s="364" t="n"/>
      <c r="AGC82" s="364" t="n"/>
      <c r="AGD82" s="364" t="n"/>
      <c r="AGE82" s="364" t="n"/>
      <c r="AGF82" s="364" t="n"/>
      <c r="AGG82" s="364" t="n"/>
      <c r="AGH82" s="364" t="n"/>
      <c r="AGI82" s="364" t="n"/>
      <c r="AGJ82" s="364" t="n"/>
      <c r="AGK82" s="364" t="n"/>
      <c r="AGL82" s="364" t="n"/>
      <c r="AGM82" s="364" t="n"/>
      <c r="AGN82" s="364" t="n"/>
      <c r="AGO82" s="364" t="n"/>
      <c r="AGP82" s="364" t="n"/>
      <c r="AGQ82" s="364" t="n"/>
      <c r="AGR82" s="364" t="n"/>
      <c r="AGS82" s="364" t="n"/>
      <c r="AGT82" s="364" t="n"/>
      <c r="AGU82" s="364" t="n"/>
      <c r="AGV82" s="364" t="n"/>
      <c r="AGW82" s="364" t="n"/>
      <c r="AGX82" s="364" t="n"/>
      <c r="AGY82" s="364" t="n"/>
      <c r="AGZ82" s="364" t="n"/>
      <c r="AHA82" s="364" t="n"/>
      <c r="AHB82" s="364" t="n"/>
      <c r="AHC82" s="364" t="n"/>
      <c r="AHD82" s="364" t="n"/>
      <c r="AHE82" s="364" t="n"/>
      <c r="AHF82" s="364" t="n"/>
      <c r="AHG82" s="364" t="n"/>
      <c r="AHH82" s="364" t="n"/>
      <c r="AHI82" s="364" t="n"/>
      <c r="AHJ82" s="364" t="n"/>
      <c r="AHK82" s="364" t="n"/>
      <c r="AHL82" s="364" t="n"/>
      <c r="AHM82" s="364" t="n"/>
      <c r="AHN82" s="364" t="n"/>
      <c r="AHO82" s="364" t="n"/>
      <c r="AHP82" s="364" t="n"/>
      <c r="AHQ82" s="364" t="n"/>
      <c r="AHR82" s="364" t="n"/>
      <c r="AHS82" s="364" t="n"/>
      <c r="AHT82" s="364" t="n"/>
      <c r="AHU82" s="364" t="n"/>
      <c r="AHV82" s="364" t="n"/>
      <c r="AHW82" s="364" t="n"/>
      <c r="AHX82" s="364" t="n"/>
      <c r="AHY82" s="364" t="n"/>
      <c r="AHZ82" s="364" t="n"/>
      <c r="AIA82" s="364" t="n"/>
      <c r="AIB82" s="364" t="n"/>
      <c r="AIC82" s="364" t="n"/>
      <c r="AID82" s="364" t="n"/>
      <c r="AIE82" s="364" t="n"/>
      <c r="AIF82" s="364" t="n"/>
      <c r="AIG82" s="364" t="n"/>
      <c r="AIH82" s="364" t="n"/>
      <c r="AII82" s="364" t="n"/>
      <c r="AIJ82" s="364" t="n"/>
      <c r="AIK82" s="364" t="n"/>
      <c r="AIL82" s="364" t="n"/>
      <c r="AIM82" s="364" t="n"/>
      <c r="AIN82" s="364" t="n"/>
      <c r="AIO82" s="364" t="n"/>
      <c r="AIP82" s="364" t="n"/>
      <c r="AIQ82" s="364" t="n"/>
      <c r="AIR82" s="364" t="n"/>
      <c r="AIS82" s="364" t="n"/>
      <c r="AIT82" s="364" t="n"/>
      <c r="AIU82" s="364" t="n"/>
      <c r="AIV82" s="364" t="n"/>
      <c r="AIW82" s="364" t="n"/>
      <c r="AIX82" s="364" t="n"/>
      <c r="AIY82" s="364" t="n"/>
      <c r="AIZ82" s="364" t="n"/>
      <c r="AJA82" s="364" t="n"/>
      <c r="AJB82" s="364" t="n"/>
      <c r="AJC82" s="364" t="n"/>
      <c r="AJD82" s="364" t="n"/>
      <c r="AJE82" s="364" t="n"/>
      <c r="AJF82" s="364" t="n"/>
      <c r="AJG82" s="364" t="n"/>
      <c r="AJH82" s="364" t="n"/>
      <c r="AJI82" s="364" t="n"/>
      <c r="AJJ82" s="364" t="n"/>
      <c r="AJK82" s="364" t="n"/>
      <c r="AJL82" s="364" t="n"/>
      <c r="AJM82" s="364" t="n"/>
      <c r="AJN82" s="364" t="n"/>
      <c r="AJO82" s="364" t="n"/>
      <c r="AJP82" s="364" t="n"/>
      <c r="AJQ82" s="364" t="n"/>
      <c r="AJR82" s="364" t="n"/>
      <c r="AJS82" s="364" t="n"/>
      <c r="AJT82" s="364" t="n"/>
      <c r="AJU82" s="364" t="n"/>
      <c r="AJV82" s="364" t="n"/>
      <c r="AJW82" s="364" t="n"/>
      <c r="AJX82" s="364" t="n"/>
      <c r="AJY82" s="364" t="n"/>
      <c r="AJZ82" s="364" t="n"/>
      <c r="AKA82" s="364" t="n"/>
      <c r="AKB82" s="364" t="n"/>
      <c r="AKC82" s="364" t="n"/>
      <c r="AKD82" s="364" t="n"/>
      <c r="AKE82" s="364" t="n"/>
      <c r="AKF82" s="364" t="n"/>
      <c r="AKG82" s="364" t="n"/>
      <c r="AKH82" s="364" t="n"/>
      <c r="AKI82" s="364" t="n"/>
      <c r="AKJ82" s="364" t="n"/>
      <c r="AKK82" s="364" t="n"/>
      <c r="AKL82" s="364" t="n"/>
      <c r="AKM82" s="364" t="n"/>
      <c r="AKN82" s="364" t="n"/>
      <c r="AKO82" s="364" t="n"/>
      <c r="AKP82" s="364" t="n"/>
      <c r="AKQ82" s="364" t="n"/>
      <c r="AKR82" s="364" t="n"/>
      <c r="AKS82" s="364" t="n"/>
      <c r="AKT82" s="364" t="n"/>
      <c r="AKU82" s="364" t="n"/>
      <c r="AKV82" s="364" t="n"/>
      <c r="AKW82" s="364" t="n"/>
      <c r="AKX82" s="364" t="n"/>
      <c r="AKY82" s="364" t="n"/>
      <c r="AKZ82" s="364" t="n"/>
      <c r="ALA82" s="364" t="n"/>
      <c r="ALB82" s="364" t="n"/>
      <c r="ALC82" s="364" t="n"/>
      <c r="ALD82" s="364" t="n"/>
      <c r="ALE82" s="364" t="n"/>
      <c r="ALF82" s="364" t="n"/>
      <c r="ALG82" s="364" t="n"/>
      <c r="ALH82" s="364" t="n"/>
      <c r="ALI82" s="364" t="n"/>
      <c r="ALJ82" s="364" t="n"/>
      <c r="ALK82" s="364" t="n"/>
      <c r="ALL82" s="364" t="n"/>
      <c r="ALM82" s="364" t="n"/>
      <c r="ALN82" s="364" t="n"/>
      <c r="ALO82" s="364" t="n"/>
      <c r="ALP82" s="364" t="n"/>
      <c r="ALQ82" s="364" t="n"/>
      <c r="ALR82" s="364" t="n"/>
      <c r="ALS82" s="364" t="n"/>
      <c r="ALT82" s="364" t="n"/>
      <c r="ALU82" s="364" t="n"/>
      <c r="ALV82" s="364" t="n"/>
      <c r="ALW82" s="364" t="n"/>
      <c r="ALX82" s="364" t="n"/>
      <c r="ALY82" s="364" t="n"/>
      <c r="ALZ82" s="364" t="n"/>
      <c r="AMA82" s="364" t="n"/>
      <c r="AMB82" s="364" t="n"/>
      <c r="AMC82" s="364" t="n"/>
      <c r="AMD82" s="364" t="n"/>
      <c r="AME82" s="364" t="n"/>
      <c r="AMF82" s="364" t="n"/>
      <c r="AMG82" s="364" t="n"/>
      <c r="AMH82" s="364" t="n"/>
      <c r="AMI82" s="364" t="n"/>
      <c r="AMJ82" s="364" t="n"/>
      <c r="AMK82" s="364" t="n"/>
      <c r="AML82" s="364" t="n"/>
      <c r="AMM82" s="364" t="n"/>
      <c r="AMN82" s="364" t="n"/>
      <c r="AMO82" s="364" t="n"/>
      <c r="AMP82" s="364" t="n"/>
      <c r="AMQ82" s="364" t="n"/>
      <c r="AMR82" s="364" t="n"/>
      <c r="AMS82" s="364" t="n"/>
      <c r="AMT82" s="364" t="n"/>
      <c r="AMU82" s="364" t="n"/>
      <c r="AMV82" s="364" t="n"/>
      <c r="AMW82" s="364" t="n"/>
      <c r="AMX82" s="364" t="n"/>
      <c r="AMY82" s="364" t="n"/>
      <c r="AMZ82" s="364" t="n"/>
      <c r="ANA82" s="364" t="n"/>
      <c r="ANB82" s="364" t="n"/>
      <c r="ANC82" s="364" t="n"/>
      <c r="AND82" s="364" t="n"/>
      <c r="ANE82" s="364" t="n"/>
      <c r="ANF82" s="364" t="n"/>
      <c r="ANG82" s="364" t="n"/>
      <c r="ANH82" s="364" t="n"/>
      <c r="ANI82" s="364" t="n"/>
      <c r="ANJ82" s="364" t="n"/>
      <c r="ANK82" s="364" t="n"/>
      <c r="ANL82" s="364" t="n"/>
      <c r="ANM82" s="364" t="n"/>
      <c r="ANN82" s="364" t="n"/>
      <c r="ANO82" s="364" t="n"/>
      <c r="ANP82" s="364" t="n"/>
      <c r="ANQ82" s="364" t="n"/>
      <c r="ANR82" s="364" t="n"/>
      <c r="ANS82" s="364" t="n"/>
      <c r="ANT82" s="364" t="n"/>
      <c r="ANU82" s="364" t="n"/>
      <c r="ANV82" s="364" t="n"/>
      <c r="ANW82" s="364" t="n"/>
      <c r="ANX82" s="364" t="n"/>
      <c r="ANY82" s="364" t="n"/>
      <c r="ANZ82" s="364" t="n"/>
      <c r="AOA82" s="364" t="n"/>
      <c r="AOB82" s="364" t="n"/>
      <c r="AOC82" s="364" t="n"/>
      <c r="AOD82" s="364" t="n"/>
      <c r="AOE82" s="364" t="n"/>
      <c r="AOF82" s="364" t="n"/>
      <c r="AOG82" s="364" t="n"/>
      <c r="AOH82" s="364" t="n"/>
      <c r="AOI82" s="364" t="n"/>
      <c r="AOJ82" s="364" t="n"/>
      <c r="AOK82" s="364" t="n"/>
      <c r="AOL82" s="364" t="n"/>
      <c r="AOM82" s="364" t="n"/>
      <c r="AON82" s="364" t="n"/>
      <c r="AOO82" s="364" t="n"/>
      <c r="AOP82" s="364" t="n"/>
      <c r="AOQ82" s="364" t="n"/>
      <c r="AOR82" s="364" t="n"/>
      <c r="AOS82" s="364" t="n"/>
      <c r="AOT82" s="364" t="n"/>
      <c r="AOU82" s="364" t="n"/>
      <c r="AOV82" s="364" t="n"/>
      <c r="AOW82" s="364" t="n"/>
      <c r="AOX82" s="364" t="n"/>
      <c r="AOY82" s="364" t="n"/>
      <c r="AOZ82" s="364" t="n"/>
      <c r="APA82" s="364" t="n"/>
      <c r="APB82" s="364" t="n"/>
      <c r="APC82" s="364" t="n"/>
      <c r="APD82" s="364" t="n"/>
      <c r="APE82" s="364" t="n"/>
      <c r="APF82" s="364" t="n"/>
      <c r="APG82" s="364" t="n"/>
      <c r="APH82" s="364" t="n"/>
      <c r="API82" s="364" t="n"/>
      <c r="APJ82" s="364" t="n"/>
      <c r="APK82" s="364" t="n"/>
      <c r="APL82" s="364" t="n"/>
      <c r="APM82" s="364" t="n"/>
      <c r="APN82" s="364" t="n"/>
      <c r="APO82" s="364" t="n"/>
      <c r="APP82" s="364" t="n"/>
      <c r="APQ82" s="364" t="n"/>
      <c r="APR82" s="364" t="n"/>
      <c r="APS82" s="364" t="n"/>
      <c r="APT82" s="364" t="n"/>
      <c r="APU82" s="364" t="n"/>
      <c r="APV82" s="364" t="n"/>
      <c r="APW82" s="364" t="n"/>
      <c r="APX82" s="364" t="n"/>
      <c r="APY82" s="364" t="n"/>
      <c r="APZ82" s="364" t="n"/>
      <c r="AQA82" s="364" t="n"/>
      <c r="AQB82" s="364" t="n"/>
      <c r="AQC82" s="364" t="n"/>
      <c r="AQD82" s="364" t="n"/>
      <c r="AQE82" s="364" t="n"/>
      <c r="AQF82" s="364" t="n"/>
      <c r="AQG82" s="364" t="n"/>
      <c r="AQH82" s="364" t="n"/>
      <c r="AQI82" s="364" t="n"/>
      <c r="AQJ82" s="364" t="n"/>
      <c r="AQK82" s="364" t="n"/>
      <c r="AQL82" s="364" t="n"/>
      <c r="AQM82" s="364" t="n"/>
      <c r="AQN82" s="364" t="n"/>
      <c r="AQO82" s="364" t="n"/>
      <c r="AQP82" s="364" t="n"/>
      <c r="AQQ82" s="364" t="n"/>
      <c r="AQR82" s="364" t="n"/>
      <c r="AQS82" s="364" t="n"/>
      <c r="AQT82" s="364" t="n"/>
      <c r="AQU82" s="364" t="n"/>
      <c r="AQV82" s="364" t="n"/>
      <c r="AQW82" s="364" t="n"/>
      <c r="AQX82" s="364" t="n"/>
      <c r="AQY82" s="364" t="n"/>
      <c r="AQZ82" s="364" t="n"/>
      <c r="ARA82" s="364" t="n"/>
      <c r="ARB82" s="364" t="n"/>
      <c r="ARC82" s="364" t="n"/>
      <c r="ARD82" s="364" t="n"/>
      <c r="ARE82" s="364" t="n"/>
      <c r="ARF82" s="364" t="n"/>
      <c r="ARG82" s="364" t="n"/>
      <c r="ARH82" s="364" t="n"/>
      <c r="ARI82" s="364" t="n"/>
      <c r="ARJ82" s="364" t="n"/>
      <c r="ARK82" s="364" t="n"/>
      <c r="ARL82" s="364" t="n"/>
      <c r="ARM82" s="364" t="n"/>
      <c r="ARN82" s="364" t="n"/>
      <c r="ARO82" s="364" t="n"/>
    </row>
    <row r="83" outlineLevel="1">
      <c r="A83" s="220" t="inlineStr">
        <is>
          <t>38.03</t>
        </is>
      </c>
      <c r="B83" s="233" t="inlineStr">
        <is>
          <t>Viagens de Negócios</t>
        </is>
      </c>
      <c r="C83" s="86" t="inlineStr">
        <is>
          <t>Analítica</t>
        </is>
      </c>
      <c r="D83" s="86" t="inlineStr">
        <is>
          <t>Saída</t>
        </is>
      </c>
      <c r="E83" s="86">
        <f>VLOOKUP($A83,PL.C!$B:$F,5,0)</f>
        <v/>
      </c>
      <c r="F83" s="86" t="inlineStr">
        <is>
          <t>sim</t>
        </is>
      </c>
      <c r="G83" s="86" t="inlineStr">
        <is>
          <t>Budget</t>
        </is>
      </c>
      <c r="I83" s="511" t="n">
        <v>0</v>
      </c>
      <c r="J83" s="511" t="n">
        <v>0</v>
      </c>
      <c r="K83" s="511" t="n">
        <v>0</v>
      </c>
      <c r="L83" s="511" t="n">
        <v>0</v>
      </c>
      <c r="M83" s="511" t="n">
        <v>0</v>
      </c>
      <c r="N83" s="511" t="n">
        <v>0</v>
      </c>
      <c r="O83" s="511" t="n">
        <v>0</v>
      </c>
      <c r="P83" s="511" t="n">
        <v>0</v>
      </c>
      <c r="Q83" s="511" t="n">
        <v>0</v>
      </c>
      <c r="R83" s="511" t="n">
        <v>0</v>
      </c>
      <c r="S83" s="511" t="n">
        <v>0</v>
      </c>
      <c r="T83" s="512" t="n">
        <v>0</v>
      </c>
      <c r="V83" s="511" t="n">
        <v>0</v>
      </c>
      <c r="W83" s="511" t="n">
        <v>0</v>
      </c>
      <c r="X83" s="511" t="n">
        <v>0</v>
      </c>
      <c r="Y83" s="511" t="n">
        <v>0</v>
      </c>
      <c r="Z83" s="511" t="n">
        <v>0</v>
      </c>
      <c r="AA83" s="511" t="n">
        <v>0</v>
      </c>
      <c r="AB83" s="511" t="n">
        <v>0</v>
      </c>
      <c r="AC83" s="511" t="n">
        <v>0</v>
      </c>
      <c r="AD83" s="511" t="n">
        <v>0</v>
      </c>
      <c r="AE83" s="511" t="n">
        <v>0</v>
      </c>
      <c r="AF83" s="511" t="n">
        <v>0</v>
      </c>
      <c r="AG83" s="512" t="n">
        <v>0</v>
      </c>
      <c r="AI83" s="511" t="n">
        <v>0</v>
      </c>
      <c r="AJ83" s="511" t="n">
        <v>-225</v>
      </c>
      <c r="AK83" s="511" t="n">
        <v>-95</v>
      </c>
      <c r="AL83" s="511" t="n">
        <v>0</v>
      </c>
      <c r="AM83" s="511" t="n">
        <v>0</v>
      </c>
      <c r="AN83" s="511" t="n">
        <v>0</v>
      </c>
      <c r="AO83" s="511" t="n">
        <v>0</v>
      </c>
      <c r="AP83" s="511" t="n">
        <v>0</v>
      </c>
      <c r="AQ83" s="511" t="n">
        <v>0</v>
      </c>
      <c r="AR83" s="511" t="n">
        <v>0</v>
      </c>
      <c r="AS83" s="511" t="n">
        <v>0</v>
      </c>
      <c r="AT83" s="511" t="n">
        <v>0</v>
      </c>
      <c r="AV83" s="513" t="n">
        <v>0</v>
      </c>
      <c r="AW83" s="513" t="n">
        <v>-236.7</v>
      </c>
      <c r="AX83" s="513" t="n">
        <v>-99.94</v>
      </c>
      <c r="AY83" s="513" t="n">
        <v>0</v>
      </c>
      <c r="AZ83" s="513" t="n">
        <v>0</v>
      </c>
      <c r="BA83" s="513" t="n">
        <v>0</v>
      </c>
      <c r="BB83" s="513" t="n">
        <v>0</v>
      </c>
      <c r="BC83" s="513" t="n">
        <v>0</v>
      </c>
      <c r="BD83" s="513" t="n">
        <v>0</v>
      </c>
      <c r="BE83" s="513" t="n">
        <v>0</v>
      </c>
      <c r="BF83" s="513" t="n">
        <v>0</v>
      </c>
      <c r="BG83" s="513" t="n">
        <v>0</v>
      </c>
      <c r="BI83" s="298" t="n">
        <v>1.05</v>
      </c>
      <c r="BJ83" s="514" t="n">
        <v>0</v>
      </c>
      <c r="BK83" s="514" t="n">
        <v>0</v>
      </c>
      <c r="BL83" s="514" t="n">
        <v>0</v>
      </c>
      <c r="BM83" s="514" t="n">
        <v>0</v>
      </c>
      <c r="BN83" s="514" t="n">
        <v>0</v>
      </c>
      <c r="BO83" s="514" t="n">
        <v>0</v>
      </c>
      <c r="BP83" s="514" t="n">
        <v>0</v>
      </c>
      <c r="BQ83" s="514" t="n">
        <v>0</v>
      </c>
      <c r="BR83" s="514" t="n">
        <v>0</v>
      </c>
      <c r="BS83" s="514" t="n">
        <v>0</v>
      </c>
      <c r="BT83" s="514" t="n">
        <v>0</v>
      </c>
      <c r="BU83" s="514" t="n">
        <v>0</v>
      </c>
      <c r="BW83" s="515">
        <f>_xlfn.SINGLE(_xlfn.XLOOKUP($A83,$A$203:$A$399,BJ$203:BJ$399,"Não Existe"))*$BI83</f>
        <v/>
      </c>
      <c r="BX83" s="515">
        <f>_xlfn.SINGLE(_xlfn.XLOOKUP($A83,$A$203:$A$399,BK$203:BK$399,"Não Existe"))*$BI83</f>
        <v/>
      </c>
      <c r="BY83" s="515">
        <f>_xlfn.SINGLE(_xlfn.XLOOKUP($A83,$A$203:$A$399,BL$203:BL$399,"Não Existe"))*$BI83</f>
        <v/>
      </c>
      <c r="BZ83" s="515">
        <f>_xlfn.SINGLE(_xlfn.XLOOKUP($A83,$A$203:$A$399,BM$203:BM$399,"Não Existe"))*$BI83</f>
        <v/>
      </c>
      <c r="CA83" s="515">
        <f>_xlfn.SINGLE(_xlfn.XLOOKUP($A83,$A$203:$A$399,BN$203:BN$399,"Não Existe"))*$BI83</f>
        <v/>
      </c>
      <c r="CB83" s="515">
        <f>_xlfn.SINGLE(_xlfn.XLOOKUP($A83,$A$203:$A$399,BO$203:BO$399,"Não Existe"))*$BI83</f>
        <v/>
      </c>
      <c r="CC83" s="515">
        <f>_xlfn.SINGLE(_xlfn.XLOOKUP($A83,$A$203:$A$399,BP$203:BP$399,"Não Existe"))*$BI83</f>
        <v/>
      </c>
      <c r="CD83" s="515">
        <f>_xlfn.SINGLE(_xlfn.XLOOKUP($A83,$A$203:$A$399,BQ$203:BQ$399,"Não Existe"))*$BI83</f>
        <v/>
      </c>
      <c r="CE83" s="515">
        <f>_xlfn.SINGLE(_xlfn.XLOOKUP($A83,$A$203:$A$399,BR$203:BR$399,"Não Existe"))*$BI83</f>
        <v/>
      </c>
      <c r="CF83" s="515">
        <f>_xlfn.SINGLE(_xlfn.XLOOKUP($A83,$A$203:$A$399,BS$203:BS$399,"Não Existe"))*$BI83</f>
        <v/>
      </c>
      <c r="CG83" s="515">
        <f>_xlfn.SINGLE(_xlfn.XLOOKUP($A83,$A$203:$A$399,BT$203:BT$399,"Não Existe"))*$BI83</f>
        <v/>
      </c>
      <c r="CH83" s="515">
        <f>_xlfn.SINGLE(_xlfn.XLOOKUP($A83,$A$203:$A$399,BU$203:BU$399,"Não Existe"))*$BI83</f>
        <v/>
      </c>
    </row>
    <row r="84" outlineLevel="1" customFormat="1" s="213">
      <c r="A84" s="257" t="inlineStr">
        <is>
          <t>38.04</t>
        </is>
      </c>
      <c r="B84" s="212" t="inlineStr">
        <is>
          <t>Brindes corporativos</t>
        </is>
      </c>
      <c r="C84" s="213" t="inlineStr">
        <is>
          <t>Analítica</t>
        </is>
      </c>
      <c r="D84" s="213" t="inlineStr">
        <is>
          <t>Saída</t>
        </is>
      </c>
      <c r="E84" s="213">
        <f>VLOOKUP($A84,PL.C!$B:$F,5,0)</f>
        <v/>
      </c>
      <c r="F84" s="213" t="inlineStr">
        <is>
          <t>sim</t>
        </is>
      </c>
      <c r="G84" s="213" t="inlineStr">
        <is>
          <t>Budget</t>
        </is>
      </c>
      <c r="I84" s="506" t="n">
        <v>0</v>
      </c>
      <c r="J84" s="506" t="n">
        <v>0</v>
      </c>
      <c r="K84" s="506" t="n">
        <v>0</v>
      </c>
      <c r="L84" s="506" t="n">
        <v>0</v>
      </c>
      <c r="M84" s="506" t="n">
        <v>0</v>
      </c>
      <c r="N84" s="506" t="n">
        <v>0</v>
      </c>
      <c r="O84" s="506" t="n">
        <v>0</v>
      </c>
      <c r="P84" s="506" t="n">
        <v>0</v>
      </c>
      <c r="Q84" s="506" t="n">
        <v>-2450</v>
      </c>
      <c r="R84" s="506" t="n">
        <v>0</v>
      </c>
      <c r="S84" s="506" t="n">
        <v>-1189</v>
      </c>
      <c r="T84" s="507" t="n">
        <v>0</v>
      </c>
      <c r="U84" s="86" t="n"/>
      <c r="V84" s="506" t="n">
        <v>0</v>
      </c>
      <c r="W84" s="506" t="n">
        <v>0</v>
      </c>
      <c r="X84" s="506" t="n">
        <v>0</v>
      </c>
      <c r="Y84" s="506" t="n">
        <v>0</v>
      </c>
      <c r="Z84" s="506" t="n">
        <v>0</v>
      </c>
      <c r="AA84" s="506" t="n">
        <v>0</v>
      </c>
      <c r="AB84" s="506" t="n">
        <v>0</v>
      </c>
      <c r="AC84" s="506" t="n">
        <v>0</v>
      </c>
      <c r="AD84" s="506" t="n">
        <v>0</v>
      </c>
      <c r="AE84" s="506" t="n">
        <v>0</v>
      </c>
      <c r="AF84" s="506" t="n">
        <v>-4602</v>
      </c>
      <c r="AG84" s="507" t="n">
        <v>-7</v>
      </c>
      <c r="AH84" s="364" t="n"/>
      <c r="AI84" s="506" t="n">
        <v>0</v>
      </c>
      <c r="AJ84" s="506" t="n">
        <v>0</v>
      </c>
      <c r="AK84" s="506" t="n">
        <v>0</v>
      </c>
      <c r="AL84" s="506" t="n">
        <v>-175</v>
      </c>
      <c r="AM84" s="506" t="n">
        <v>-70</v>
      </c>
      <c r="AN84" s="506" t="n">
        <v>-747</v>
      </c>
      <c r="AO84" s="506" t="n">
        <v>0</v>
      </c>
      <c r="AP84" s="506" t="n">
        <v>0</v>
      </c>
      <c r="AQ84" s="506" t="n">
        <v>0</v>
      </c>
      <c r="AR84" s="506" t="n">
        <v>-52</v>
      </c>
      <c r="AS84" s="506" t="n">
        <v>0</v>
      </c>
      <c r="AT84" s="506" t="n">
        <v>0</v>
      </c>
      <c r="AU84" s="364" t="n"/>
      <c r="AV84" s="508" t="n">
        <v>0</v>
      </c>
      <c r="AW84" s="508" t="n">
        <v>0</v>
      </c>
      <c r="AX84" s="508" t="n">
        <v>0</v>
      </c>
      <c r="AY84" s="508" t="n">
        <v>-184.1</v>
      </c>
      <c r="AZ84" s="508" t="n">
        <v>-73.64</v>
      </c>
      <c r="BA84" s="508" t="n">
        <v>-785.8440000000001</v>
      </c>
      <c r="BB84" s="508" t="n">
        <v>0</v>
      </c>
      <c r="BC84" s="508" t="n">
        <v>0</v>
      </c>
      <c r="BD84" s="508" t="n">
        <v>0</v>
      </c>
      <c r="BE84" s="508" t="n">
        <v>-54.704</v>
      </c>
      <c r="BF84" s="508" t="n">
        <v>0</v>
      </c>
      <c r="BG84" s="508" t="n">
        <v>0</v>
      </c>
      <c r="BH84" s="364" t="n"/>
      <c r="BI84" s="298" t="n">
        <v>1.05</v>
      </c>
      <c r="BJ84" s="509" t="n">
        <v>-1890</v>
      </c>
      <c r="BK84" s="509" t="n">
        <v>0</v>
      </c>
      <c r="BL84" s="509" t="n">
        <v>0</v>
      </c>
      <c r="BM84" s="509" t="n">
        <v>0</v>
      </c>
      <c r="BN84" s="509" t="n">
        <v>0</v>
      </c>
      <c r="BO84" s="509" t="n">
        <v>-159.6</v>
      </c>
      <c r="BP84" s="509" t="n">
        <v>-1594.95</v>
      </c>
      <c r="BQ84" s="509" t="n">
        <v>-1545.6</v>
      </c>
      <c r="BR84" s="509" t="n">
        <v>0</v>
      </c>
      <c r="BS84" s="509" t="n">
        <v>0</v>
      </c>
      <c r="BT84" s="509" t="n">
        <v>-13170.15</v>
      </c>
      <c r="BU84" s="509" t="n">
        <v>0</v>
      </c>
      <c r="BV84" s="364" t="n"/>
      <c r="BW84" s="510">
        <f>_xlfn.SINGLE(_xlfn.XLOOKUP($A84,$A$203:$A$399,BJ$203:BJ$399,"Não Existe"))*$BI84</f>
        <v/>
      </c>
      <c r="BX84" s="510">
        <f>_xlfn.SINGLE(_xlfn.XLOOKUP($A84,$A$203:$A$399,BK$203:BK$399,"Não Existe"))*$BI84</f>
        <v/>
      </c>
      <c r="BY84" s="510">
        <f>_xlfn.SINGLE(_xlfn.XLOOKUP($A84,$A$203:$A$399,BL$203:BL$399,"Não Existe"))*$BI84</f>
        <v/>
      </c>
      <c r="BZ84" s="510">
        <f>_xlfn.SINGLE(_xlfn.XLOOKUP($A84,$A$203:$A$399,BM$203:BM$399,"Não Existe"))*$BI84</f>
        <v/>
      </c>
      <c r="CA84" s="510">
        <f>_xlfn.SINGLE(_xlfn.XLOOKUP($A84,$A$203:$A$399,BN$203:BN$399,"Não Existe"))*$BI84</f>
        <v/>
      </c>
      <c r="CB84" s="510">
        <f>_xlfn.SINGLE(_xlfn.XLOOKUP($A84,$A$203:$A$399,BO$203:BO$399,"Não Existe"))*$BI84</f>
        <v/>
      </c>
      <c r="CC84" s="510">
        <f>_xlfn.SINGLE(_xlfn.XLOOKUP($A84,$A$203:$A$399,BP$203:BP$399,"Não Existe"))*$BI84</f>
        <v/>
      </c>
      <c r="CD84" s="510">
        <f>_xlfn.SINGLE(_xlfn.XLOOKUP($A84,$A$203:$A$399,BQ$203:BQ$399,"Não Existe"))*$BI84</f>
        <v/>
      </c>
      <c r="CE84" s="510">
        <f>_xlfn.SINGLE(_xlfn.XLOOKUP($A84,$A$203:$A$399,BR$203:BR$399,"Não Existe"))*$BI84</f>
        <v/>
      </c>
      <c r="CF84" s="510">
        <f>_xlfn.SINGLE(_xlfn.XLOOKUP($A84,$A$203:$A$399,BS$203:BS$399,"Não Existe"))*$BI84</f>
        <v/>
      </c>
      <c r="CG84" s="510">
        <f>_xlfn.SINGLE(_xlfn.XLOOKUP($A84,$A$203:$A$399,BT$203:BT$399,"Não Existe"))*$BI84</f>
        <v/>
      </c>
      <c r="CH84" s="510">
        <f>_xlfn.SINGLE(_xlfn.XLOOKUP($A84,$A$203:$A$399,BU$203:BU$399,"Não Existe"))*$BI84</f>
        <v/>
      </c>
      <c r="CI84" s="364" t="n"/>
      <c r="CJ84" s="364" t="n"/>
      <c r="CK84" s="364" t="n"/>
      <c r="CL84" s="364" t="n"/>
      <c r="CM84" s="364" t="n"/>
      <c r="CN84" s="364" t="n"/>
      <c r="CO84" s="364" t="n"/>
      <c r="CP84" s="364" t="n"/>
      <c r="CQ84" s="364" t="n"/>
      <c r="CR84" s="364" t="n"/>
      <c r="CS84" s="364" t="n"/>
      <c r="CT84" s="364" t="n"/>
      <c r="CU84" s="364" t="n"/>
      <c r="CV84" s="364" t="n"/>
      <c r="CW84" s="364" t="n"/>
      <c r="CX84" s="364" t="n"/>
      <c r="CY84" s="364" t="n"/>
      <c r="CZ84" s="364" t="n"/>
      <c r="DA84" s="364" t="n"/>
      <c r="DB84" s="364" t="n"/>
      <c r="DC84" s="364" t="n"/>
      <c r="DD84" s="364" t="n"/>
      <c r="DE84" s="364" t="n"/>
      <c r="DF84" s="364" t="n"/>
      <c r="DG84" s="364" t="n"/>
      <c r="DH84" s="364" t="n"/>
      <c r="DI84" s="364" t="n"/>
      <c r="DJ84" s="364" t="n"/>
      <c r="DK84" s="364" t="n"/>
      <c r="DL84" s="364" t="n"/>
      <c r="DM84" s="364" t="n"/>
      <c r="DN84" s="364" t="n"/>
      <c r="DO84" s="364" t="n"/>
      <c r="DP84" s="364" t="n"/>
      <c r="DQ84" s="364" t="n"/>
      <c r="DR84" s="364" t="n"/>
      <c r="DS84" s="364" t="n"/>
      <c r="DT84" s="364" t="n"/>
      <c r="DU84" s="364" t="n"/>
      <c r="DV84" s="364" t="n"/>
      <c r="DW84" s="364" t="n"/>
      <c r="DX84" s="364" t="n"/>
      <c r="DY84" s="364" t="n"/>
      <c r="DZ84" s="364" t="n"/>
      <c r="EA84" s="364" t="n"/>
      <c r="EB84" s="364" t="n"/>
      <c r="EC84" s="364" t="n"/>
      <c r="ED84" s="364" t="n"/>
      <c r="EE84" s="364" t="n"/>
      <c r="EF84" s="364" t="n"/>
      <c r="EG84" s="364" t="n"/>
      <c r="EH84" s="364" t="n"/>
      <c r="EI84" s="364" t="n"/>
      <c r="EJ84" s="364" t="n"/>
      <c r="EK84" s="364" t="n"/>
      <c r="EL84" s="364" t="n"/>
      <c r="EM84" s="364" t="n"/>
      <c r="EN84" s="364" t="n"/>
      <c r="EO84" s="364" t="n"/>
      <c r="EP84" s="364" t="n"/>
      <c r="EQ84" s="364" t="n"/>
      <c r="ER84" s="364" t="n"/>
      <c r="ES84" s="364" t="n"/>
      <c r="ET84" s="364" t="n"/>
      <c r="EU84" s="364" t="n"/>
      <c r="EV84" s="364" t="n"/>
      <c r="EW84" s="364" t="n"/>
      <c r="EX84" s="364" t="n"/>
      <c r="EY84" s="364" t="n"/>
      <c r="EZ84" s="364" t="n"/>
      <c r="FA84" s="364" t="n"/>
      <c r="FB84" s="364" t="n"/>
      <c r="FC84" s="364" t="n"/>
      <c r="FD84" s="364" t="n"/>
      <c r="FE84" s="364" t="n"/>
      <c r="FF84" s="364" t="n"/>
      <c r="FG84" s="364" t="n"/>
      <c r="FH84" s="364" t="n"/>
      <c r="FI84" s="364" t="n"/>
      <c r="FJ84" s="364" t="n"/>
      <c r="FK84" s="364" t="n"/>
      <c r="FL84" s="364" t="n"/>
      <c r="FM84" s="364" t="n"/>
      <c r="FN84" s="364" t="n"/>
      <c r="FO84" s="364" t="n"/>
      <c r="FP84" s="364" t="n"/>
      <c r="FQ84" s="364" t="n"/>
      <c r="FR84" s="364" t="n"/>
      <c r="FS84" s="364" t="n"/>
      <c r="FT84" s="364" t="n"/>
      <c r="FU84" s="364" t="n"/>
      <c r="FV84" s="364" t="n"/>
      <c r="FW84" s="364" t="n"/>
      <c r="FX84" s="364" t="n"/>
      <c r="FY84" s="364" t="n"/>
      <c r="FZ84" s="364" t="n"/>
      <c r="GA84" s="364" t="n"/>
      <c r="GB84" s="364" t="n"/>
      <c r="GC84" s="364" t="n"/>
      <c r="GD84" s="364" t="n"/>
      <c r="GE84" s="364" t="n"/>
      <c r="GF84" s="364" t="n"/>
      <c r="GG84" s="364" t="n"/>
      <c r="GH84" s="364" t="n"/>
      <c r="GI84" s="364" t="n"/>
      <c r="GJ84" s="364" t="n"/>
      <c r="GK84" s="364" t="n"/>
      <c r="GL84" s="364" t="n"/>
      <c r="GM84" s="364" t="n"/>
      <c r="GN84" s="364" t="n"/>
      <c r="GO84" s="364" t="n"/>
      <c r="GP84" s="364" t="n"/>
      <c r="GQ84" s="364" t="n"/>
      <c r="GR84" s="364" t="n"/>
      <c r="GS84" s="364" t="n"/>
      <c r="GT84" s="364" t="n"/>
      <c r="GU84" s="364" t="n"/>
      <c r="GV84" s="364" t="n"/>
      <c r="GW84" s="364" t="n"/>
      <c r="GX84" s="364" t="n"/>
      <c r="GY84" s="364" t="n"/>
      <c r="GZ84" s="364" t="n"/>
      <c r="HA84" s="364" t="n"/>
      <c r="HB84" s="364" t="n"/>
      <c r="HC84" s="364" t="n"/>
      <c r="HD84" s="364" t="n"/>
      <c r="HE84" s="364" t="n"/>
      <c r="HF84" s="364" t="n"/>
      <c r="HG84" s="364" t="n"/>
      <c r="HH84" s="364" t="n"/>
      <c r="HI84" s="364" t="n"/>
      <c r="HJ84" s="364" t="n"/>
      <c r="HK84" s="364" t="n"/>
      <c r="HL84" s="364" t="n"/>
      <c r="HM84" s="364" t="n"/>
      <c r="HN84" s="364" t="n"/>
      <c r="HO84" s="364" t="n"/>
      <c r="HP84" s="364" t="n"/>
      <c r="HQ84" s="364" t="n"/>
      <c r="HR84" s="364" t="n"/>
      <c r="HS84" s="364" t="n"/>
      <c r="HT84" s="364" t="n"/>
      <c r="HU84" s="364" t="n"/>
      <c r="HV84" s="364" t="n"/>
      <c r="HW84" s="364" t="n"/>
      <c r="HX84" s="364" t="n"/>
      <c r="HY84" s="364" t="n"/>
      <c r="HZ84" s="364" t="n"/>
      <c r="IA84" s="364" t="n"/>
      <c r="IB84" s="364" t="n"/>
      <c r="IC84" s="364" t="n"/>
      <c r="ID84" s="364" t="n"/>
      <c r="IE84" s="364" t="n"/>
      <c r="IF84" s="364" t="n"/>
      <c r="IG84" s="364" t="n"/>
      <c r="IH84" s="364" t="n"/>
      <c r="II84" s="364" t="n"/>
      <c r="IJ84" s="364" t="n"/>
      <c r="IK84" s="364" t="n"/>
      <c r="IL84" s="364" t="n"/>
      <c r="IM84" s="364" t="n"/>
      <c r="IN84" s="364" t="n"/>
      <c r="IO84" s="364" t="n"/>
      <c r="IP84" s="364" t="n"/>
      <c r="IQ84" s="364" t="n"/>
      <c r="IR84" s="364" t="n"/>
      <c r="IS84" s="364" t="n"/>
      <c r="IT84" s="364" t="n"/>
      <c r="IU84" s="364" t="n"/>
      <c r="IV84" s="364" t="n"/>
      <c r="IW84" s="364" t="n"/>
      <c r="IX84" s="364" t="n"/>
      <c r="IY84" s="364" t="n"/>
      <c r="IZ84" s="364" t="n"/>
      <c r="JA84" s="364" t="n"/>
      <c r="JB84" s="364" t="n"/>
      <c r="JC84" s="364" t="n"/>
      <c r="JD84" s="364" t="n"/>
      <c r="JE84" s="364" t="n"/>
      <c r="JF84" s="364" t="n"/>
      <c r="JG84" s="364" t="n"/>
      <c r="JH84" s="364" t="n"/>
      <c r="JI84" s="364" t="n"/>
      <c r="JJ84" s="364" t="n"/>
      <c r="JK84" s="364" t="n"/>
      <c r="JL84" s="364" t="n"/>
      <c r="JM84" s="364" t="n"/>
      <c r="JN84" s="364" t="n"/>
      <c r="JO84" s="364" t="n"/>
      <c r="JP84" s="364" t="n"/>
      <c r="JQ84" s="364" t="n"/>
      <c r="JR84" s="364" t="n"/>
      <c r="JS84" s="364" t="n"/>
      <c r="JT84" s="364" t="n"/>
      <c r="JU84" s="364" t="n"/>
      <c r="JV84" s="364" t="n"/>
      <c r="JW84" s="364" t="n"/>
      <c r="JX84" s="364" t="n"/>
      <c r="JY84" s="364" t="n"/>
      <c r="JZ84" s="364" t="n"/>
      <c r="KA84" s="364" t="n"/>
      <c r="KB84" s="364" t="n"/>
      <c r="KC84" s="364" t="n"/>
      <c r="KD84" s="364" t="n"/>
      <c r="KE84" s="364" t="n"/>
      <c r="KF84" s="364" t="n"/>
      <c r="KG84" s="364" t="n"/>
      <c r="KH84" s="364" t="n"/>
      <c r="KI84" s="364" t="n"/>
      <c r="KJ84" s="364" t="n"/>
      <c r="KK84" s="364" t="n"/>
      <c r="KL84" s="364" t="n"/>
      <c r="KM84" s="364" t="n"/>
      <c r="KN84" s="364" t="n"/>
      <c r="KO84" s="364" t="n"/>
      <c r="KP84" s="364" t="n"/>
      <c r="KQ84" s="364" t="n"/>
      <c r="KR84" s="364" t="n"/>
      <c r="KS84" s="364" t="n"/>
      <c r="KT84" s="364" t="n"/>
      <c r="KU84" s="364" t="n"/>
      <c r="KV84" s="364" t="n"/>
      <c r="KW84" s="364" t="n"/>
      <c r="KX84" s="364" t="n"/>
      <c r="KY84" s="364" t="n"/>
      <c r="KZ84" s="364" t="n"/>
      <c r="LA84" s="364" t="n"/>
      <c r="LB84" s="364" t="n"/>
      <c r="LC84" s="364" t="n"/>
      <c r="LD84" s="364" t="n"/>
      <c r="LE84" s="364" t="n"/>
      <c r="LF84" s="364" t="n"/>
      <c r="LG84" s="364" t="n"/>
      <c r="LH84" s="364" t="n"/>
      <c r="LI84" s="364" t="n"/>
      <c r="LJ84" s="364" t="n"/>
      <c r="LK84" s="364" t="n"/>
      <c r="LL84" s="364" t="n"/>
      <c r="LM84" s="364" t="n"/>
      <c r="LN84" s="364" t="n"/>
      <c r="LO84" s="364" t="n"/>
      <c r="LP84" s="364" t="n"/>
      <c r="LQ84" s="364" t="n"/>
      <c r="LR84" s="364" t="n"/>
      <c r="LS84" s="364" t="n"/>
      <c r="LT84" s="364" t="n"/>
      <c r="LU84" s="364" t="n"/>
      <c r="LV84" s="364" t="n"/>
      <c r="LW84" s="364" t="n"/>
      <c r="LX84" s="364" t="n"/>
      <c r="LY84" s="364" t="n"/>
      <c r="LZ84" s="364" t="n"/>
      <c r="MA84" s="364" t="n"/>
      <c r="MB84" s="364" t="n"/>
      <c r="MC84" s="364" t="n"/>
      <c r="MD84" s="364" t="n"/>
      <c r="ME84" s="364" t="n"/>
      <c r="MF84" s="364" t="n"/>
      <c r="MG84" s="364" t="n"/>
      <c r="MH84" s="364" t="n"/>
      <c r="MI84" s="364" t="n"/>
      <c r="MJ84" s="364" t="n"/>
      <c r="MK84" s="364" t="n"/>
      <c r="ML84" s="364" t="n"/>
      <c r="MM84" s="364" t="n"/>
      <c r="MN84" s="364" t="n"/>
      <c r="MO84" s="364" t="n"/>
      <c r="MP84" s="364" t="n"/>
      <c r="MQ84" s="364" t="n"/>
      <c r="MR84" s="364" t="n"/>
      <c r="MS84" s="364" t="n"/>
      <c r="MT84" s="364" t="n"/>
      <c r="MU84" s="364" t="n"/>
      <c r="MV84" s="364" t="n"/>
      <c r="MW84" s="364" t="n"/>
      <c r="MX84" s="364" t="n"/>
      <c r="MY84" s="364" t="n"/>
      <c r="MZ84" s="364" t="n"/>
      <c r="NA84" s="364" t="n"/>
      <c r="NB84" s="364" t="n"/>
      <c r="NC84" s="364" t="n"/>
      <c r="ND84" s="364" t="n"/>
      <c r="NE84" s="364" t="n"/>
      <c r="NF84" s="364" t="n"/>
      <c r="NG84" s="364" t="n"/>
      <c r="NH84" s="364" t="n"/>
      <c r="NI84" s="364" t="n"/>
      <c r="NJ84" s="364" t="n"/>
      <c r="NK84" s="364" t="n"/>
      <c r="NL84" s="364" t="n"/>
      <c r="NM84" s="364" t="n"/>
      <c r="NN84" s="364" t="n"/>
      <c r="NO84" s="364" t="n"/>
      <c r="NP84" s="364" t="n"/>
      <c r="NQ84" s="364" t="n"/>
      <c r="NR84" s="364" t="n"/>
      <c r="NS84" s="364" t="n"/>
      <c r="NT84" s="364" t="n"/>
      <c r="NU84" s="364" t="n"/>
      <c r="NV84" s="364" t="n"/>
      <c r="NW84" s="364" t="n"/>
      <c r="NX84" s="364" t="n"/>
      <c r="NY84" s="364" t="n"/>
      <c r="NZ84" s="364" t="n"/>
      <c r="OA84" s="364" t="n"/>
      <c r="OB84" s="364" t="n"/>
      <c r="OC84" s="364" t="n"/>
      <c r="OD84" s="364" t="n"/>
      <c r="OE84" s="364" t="n"/>
      <c r="OF84" s="364" t="n"/>
      <c r="OG84" s="364" t="n"/>
      <c r="OH84" s="364" t="n"/>
      <c r="OI84" s="364" t="n"/>
      <c r="OJ84" s="364" t="n"/>
      <c r="OK84" s="364" t="n"/>
      <c r="OL84" s="364" t="n"/>
      <c r="OM84" s="364" t="n"/>
      <c r="ON84" s="364" t="n"/>
      <c r="OO84" s="364" t="n"/>
      <c r="OP84" s="364" t="n"/>
      <c r="OQ84" s="364" t="n"/>
      <c r="OR84" s="364" t="n"/>
      <c r="OS84" s="364" t="n"/>
      <c r="OT84" s="364" t="n"/>
      <c r="OU84" s="364" t="n"/>
      <c r="OV84" s="364" t="n"/>
      <c r="OW84" s="364" t="n"/>
      <c r="OX84" s="364" t="n"/>
      <c r="OY84" s="364" t="n"/>
      <c r="OZ84" s="364" t="n"/>
      <c r="PA84" s="364" t="n"/>
      <c r="PB84" s="364" t="n"/>
      <c r="PC84" s="364" t="n"/>
      <c r="PD84" s="364" t="n"/>
      <c r="PE84" s="364" t="n"/>
      <c r="PF84" s="364" t="n"/>
      <c r="PG84" s="364" t="n"/>
      <c r="PH84" s="364" t="n"/>
      <c r="PI84" s="364" t="n"/>
      <c r="PJ84" s="364" t="n"/>
      <c r="PK84" s="364" t="n"/>
      <c r="PL84" s="364" t="n"/>
      <c r="PM84" s="364" t="n"/>
      <c r="PN84" s="364" t="n"/>
      <c r="PO84" s="364" t="n"/>
      <c r="PP84" s="364" t="n"/>
      <c r="PQ84" s="364" t="n"/>
      <c r="PR84" s="364" t="n"/>
      <c r="PS84" s="364" t="n"/>
      <c r="PT84" s="364" t="n"/>
      <c r="PU84" s="364" t="n"/>
      <c r="PV84" s="364" t="n"/>
      <c r="PW84" s="364" t="n"/>
      <c r="PX84" s="364" t="n"/>
      <c r="PY84" s="364" t="n"/>
      <c r="PZ84" s="364" t="n"/>
      <c r="QA84" s="364" t="n"/>
      <c r="QB84" s="364" t="n"/>
      <c r="QC84" s="364" t="n"/>
      <c r="QD84" s="364" t="n"/>
      <c r="QE84" s="364" t="n"/>
      <c r="QF84" s="364" t="n"/>
      <c r="QG84" s="364" t="n"/>
      <c r="QH84" s="364" t="n"/>
      <c r="QI84" s="364" t="n"/>
      <c r="QJ84" s="364" t="n"/>
      <c r="QK84" s="364" t="n"/>
      <c r="QL84" s="364" t="n"/>
      <c r="QM84" s="364" t="n"/>
      <c r="QN84" s="364" t="n"/>
      <c r="QO84" s="364" t="n"/>
      <c r="QP84" s="364" t="n"/>
      <c r="QQ84" s="364" t="n"/>
      <c r="QR84" s="364" t="n"/>
      <c r="QS84" s="364" t="n"/>
      <c r="QT84" s="364" t="n"/>
      <c r="QU84" s="364" t="n"/>
      <c r="QV84" s="364" t="n"/>
      <c r="QW84" s="364" t="n"/>
      <c r="QX84" s="364" t="n"/>
      <c r="QY84" s="364" t="n"/>
      <c r="QZ84" s="364" t="n"/>
      <c r="RA84" s="364" t="n"/>
      <c r="RB84" s="364" t="n"/>
      <c r="RC84" s="364" t="n"/>
      <c r="RD84" s="364" t="n"/>
      <c r="RE84" s="364" t="n"/>
      <c r="RF84" s="364" t="n"/>
      <c r="RG84" s="364" t="n"/>
      <c r="RH84" s="364" t="n"/>
      <c r="RI84" s="364" t="n"/>
      <c r="RJ84" s="364" t="n"/>
      <c r="RK84" s="364" t="n"/>
      <c r="RL84" s="364" t="n"/>
      <c r="RM84" s="364" t="n"/>
      <c r="RN84" s="364" t="n"/>
      <c r="RO84" s="364" t="n"/>
      <c r="RP84" s="364" t="n"/>
      <c r="RQ84" s="364" t="n"/>
      <c r="RR84" s="364" t="n"/>
      <c r="RS84" s="364" t="n"/>
      <c r="RT84" s="364" t="n"/>
      <c r="RU84" s="364" t="n"/>
      <c r="RV84" s="364" t="n"/>
      <c r="RW84" s="364" t="n"/>
      <c r="RX84" s="364" t="n"/>
      <c r="RY84" s="364" t="n"/>
      <c r="RZ84" s="364" t="n"/>
      <c r="SA84" s="364" t="n"/>
      <c r="SB84" s="364" t="n"/>
      <c r="SC84" s="364" t="n"/>
      <c r="SD84" s="364" t="n"/>
      <c r="SE84" s="364" t="n"/>
      <c r="SF84" s="364" t="n"/>
      <c r="SG84" s="364" t="n"/>
      <c r="SH84" s="364" t="n"/>
      <c r="SI84" s="364" t="n"/>
      <c r="SJ84" s="364" t="n"/>
      <c r="SK84" s="364" t="n"/>
      <c r="SL84" s="364" t="n"/>
      <c r="SM84" s="364" t="n"/>
      <c r="SN84" s="364" t="n"/>
      <c r="SO84" s="364" t="n"/>
      <c r="SP84" s="364" t="n"/>
      <c r="SQ84" s="364" t="n"/>
      <c r="SR84" s="364" t="n"/>
      <c r="SS84" s="364" t="n"/>
      <c r="ST84" s="364" t="n"/>
      <c r="SU84" s="364" t="n"/>
      <c r="SV84" s="364" t="n"/>
      <c r="SW84" s="364" t="n"/>
      <c r="SX84" s="364" t="n"/>
      <c r="SY84" s="364" t="n"/>
      <c r="SZ84" s="364" t="n"/>
      <c r="TA84" s="364" t="n"/>
      <c r="TB84" s="364" t="n"/>
      <c r="TC84" s="364" t="n"/>
      <c r="TD84" s="364" t="n"/>
      <c r="TE84" s="364" t="n"/>
      <c r="TF84" s="364" t="n"/>
      <c r="TG84" s="364" t="n"/>
      <c r="TH84" s="364" t="n"/>
      <c r="TI84" s="364" t="n"/>
      <c r="TJ84" s="364" t="n"/>
      <c r="TK84" s="364" t="n"/>
      <c r="TL84" s="364" t="n"/>
      <c r="TM84" s="364" t="n"/>
      <c r="TN84" s="364" t="n"/>
      <c r="TO84" s="364" t="n"/>
      <c r="TP84" s="364" t="n"/>
      <c r="TQ84" s="364" t="n"/>
      <c r="TR84" s="364" t="n"/>
      <c r="TS84" s="364" t="n"/>
      <c r="TT84" s="364" t="n"/>
      <c r="TU84" s="364" t="n"/>
      <c r="TV84" s="364" t="n"/>
      <c r="TW84" s="364" t="n"/>
      <c r="TX84" s="364" t="n"/>
      <c r="TY84" s="364" t="n"/>
      <c r="TZ84" s="364" t="n"/>
      <c r="UA84" s="364" t="n"/>
      <c r="UB84" s="364" t="n"/>
      <c r="UC84" s="364" t="n"/>
      <c r="UD84" s="364" t="n"/>
      <c r="UE84" s="364" t="n"/>
      <c r="UF84" s="364" t="n"/>
      <c r="UG84" s="364" t="n"/>
      <c r="UH84" s="364" t="n"/>
      <c r="UI84" s="364" t="n"/>
      <c r="UJ84" s="364" t="n"/>
      <c r="UK84" s="364" t="n"/>
      <c r="UL84" s="364" t="n"/>
      <c r="UM84" s="364" t="n"/>
      <c r="UN84" s="364" t="n"/>
      <c r="UO84" s="364" t="n"/>
      <c r="UP84" s="364" t="n"/>
      <c r="UQ84" s="364" t="n"/>
      <c r="UR84" s="364" t="n"/>
      <c r="US84" s="364" t="n"/>
      <c r="UT84" s="364" t="n"/>
      <c r="UU84" s="364" t="n"/>
      <c r="UV84" s="364" t="n"/>
      <c r="UW84" s="364" t="n"/>
      <c r="UX84" s="364" t="n"/>
      <c r="UY84" s="364" t="n"/>
      <c r="UZ84" s="364" t="n"/>
      <c r="VA84" s="364" t="n"/>
      <c r="VB84" s="364" t="n"/>
      <c r="VC84" s="364" t="n"/>
      <c r="VD84" s="364" t="n"/>
      <c r="VE84" s="364" t="n"/>
      <c r="VF84" s="364" t="n"/>
      <c r="VG84" s="364" t="n"/>
      <c r="VH84" s="364" t="n"/>
      <c r="VI84" s="364" t="n"/>
      <c r="VJ84" s="364" t="n"/>
      <c r="VK84" s="364" t="n"/>
      <c r="VL84" s="364" t="n"/>
      <c r="VM84" s="364" t="n"/>
      <c r="VN84" s="364" t="n"/>
      <c r="VO84" s="364" t="n"/>
      <c r="VP84" s="364" t="n"/>
      <c r="VQ84" s="364" t="n"/>
      <c r="VR84" s="364" t="n"/>
      <c r="VS84" s="364" t="n"/>
      <c r="VT84" s="364" t="n"/>
      <c r="VU84" s="364" t="n"/>
      <c r="VV84" s="364" t="n"/>
      <c r="VW84" s="364" t="n"/>
      <c r="VX84" s="364" t="n"/>
      <c r="VY84" s="364" t="n"/>
      <c r="VZ84" s="364" t="n"/>
      <c r="WA84" s="364" t="n"/>
      <c r="WB84" s="364" t="n"/>
      <c r="WC84" s="364" t="n"/>
      <c r="WD84" s="364" t="n"/>
      <c r="WE84" s="364" t="n"/>
      <c r="WF84" s="364" t="n"/>
      <c r="WG84" s="364" t="n"/>
      <c r="WH84" s="364" t="n"/>
      <c r="WI84" s="364" t="n"/>
      <c r="WJ84" s="364" t="n"/>
      <c r="WK84" s="364" t="n"/>
      <c r="WL84" s="364" t="n"/>
      <c r="WM84" s="364" t="n"/>
      <c r="WN84" s="364" t="n"/>
      <c r="WO84" s="364" t="n"/>
      <c r="WP84" s="364" t="n"/>
      <c r="WQ84" s="364" t="n"/>
      <c r="WR84" s="364" t="n"/>
      <c r="WS84" s="364" t="n"/>
      <c r="WT84" s="364" t="n"/>
      <c r="WU84" s="364" t="n"/>
      <c r="WV84" s="364" t="n"/>
      <c r="WW84" s="364" t="n"/>
      <c r="WX84" s="364" t="n"/>
      <c r="WY84" s="364" t="n"/>
      <c r="WZ84" s="364" t="n"/>
      <c r="XA84" s="364" t="n"/>
      <c r="XB84" s="364" t="n"/>
      <c r="XC84" s="364" t="n"/>
      <c r="XD84" s="364" t="n"/>
      <c r="XE84" s="364" t="n"/>
      <c r="XF84" s="364" t="n"/>
      <c r="XG84" s="364" t="n"/>
      <c r="XH84" s="364" t="n"/>
      <c r="XI84" s="364" t="n"/>
      <c r="XJ84" s="364" t="n"/>
      <c r="XK84" s="364" t="n"/>
      <c r="XL84" s="364" t="n"/>
      <c r="XM84" s="364" t="n"/>
      <c r="XN84" s="364" t="n"/>
      <c r="XO84" s="364" t="n"/>
      <c r="XP84" s="364" t="n"/>
      <c r="XQ84" s="364" t="n"/>
      <c r="XR84" s="364" t="n"/>
      <c r="XS84" s="364" t="n"/>
      <c r="XT84" s="364" t="n"/>
      <c r="XU84" s="364" t="n"/>
      <c r="XV84" s="364" t="n"/>
      <c r="XW84" s="364" t="n"/>
      <c r="XX84" s="364" t="n"/>
      <c r="XY84" s="364" t="n"/>
      <c r="XZ84" s="364" t="n"/>
      <c r="YA84" s="364" t="n"/>
      <c r="YB84" s="364" t="n"/>
      <c r="YC84" s="364" t="n"/>
      <c r="YD84" s="364" t="n"/>
      <c r="YE84" s="364" t="n"/>
      <c r="YF84" s="364" t="n"/>
      <c r="YG84" s="364" t="n"/>
      <c r="YH84" s="364" t="n"/>
      <c r="YI84" s="364" t="n"/>
      <c r="YJ84" s="364" t="n"/>
      <c r="YK84" s="364" t="n"/>
      <c r="YL84" s="364" t="n"/>
      <c r="YM84" s="364" t="n"/>
      <c r="YN84" s="364" t="n"/>
      <c r="YO84" s="364" t="n"/>
      <c r="YP84" s="364" t="n"/>
      <c r="YQ84" s="364" t="n"/>
      <c r="YR84" s="364" t="n"/>
      <c r="YS84" s="364" t="n"/>
      <c r="YT84" s="364" t="n"/>
      <c r="YU84" s="364" t="n"/>
      <c r="YV84" s="364" t="n"/>
      <c r="YW84" s="364" t="n"/>
      <c r="YX84" s="364" t="n"/>
      <c r="YY84" s="364" t="n"/>
      <c r="YZ84" s="364" t="n"/>
      <c r="ZA84" s="364" t="n"/>
      <c r="ZB84" s="364" t="n"/>
      <c r="ZC84" s="364" t="n"/>
      <c r="ZD84" s="364" t="n"/>
      <c r="ZE84" s="364" t="n"/>
      <c r="ZF84" s="364" t="n"/>
      <c r="ZG84" s="364" t="n"/>
      <c r="ZH84" s="364" t="n"/>
      <c r="ZI84" s="364" t="n"/>
      <c r="ZJ84" s="364" t="n"/>
      <c r="ZK84" s="364" t="n"/>
      <c r="ZL84" s="364" t="n"/>
      <c r="ZM84" s="364" t="n"/>
      <c r="ZN84" s="364" t="n"/>
      <c r="ZO84" s="364" t="n"/>
      <c r="ZP84" s="364" t="n"/>
      <c r="ZQ84" s="364" t="n"/>
      <c r="ZR84" s="364" t="n"/>
      <c r="ZS84" s="364" t="n"/>
      <c r="ZT84" s="364" t="n"/>
      <c r="ZU84" s="364" t="n"/>
      <c r="ZV84" s="364" t="n"/>
      <c r="ZW84" s="364" t="n"/>
      <c r="ZX84" s="364" t="n"/>
      <c r="ZY84" s="364" t="n"/>
      <c r="ZZ84" s="364" t="n"/>
      <c r="AAA84" s="364" t="n"/>
      <c r="AAB84" s="364" t="n"/>
      <c r="AAC84" s="364" t="n"/>
      <c r="AAD84" s="364" t="n"/>
      <c r="AAE84" s="364" t="n"/>
      <c r="AAF84" s="364" t="n"/>
      <c r="AAG84" s="364" t="n"/>
      <c r="AAH84" s="364" t="n"/>
      <c r="AAI84" s="364" t="n"/>
      <c r="AAJ84" s="364" t="n"/>
      <c r="AAK84" s="364" t="n"/>
      <c r="AAL84" s="364" t="n"/>
      <c r="AAM84" s="364" t="n"/>
      <c r="AAN84" s="364" t="n"/>
      <c r="AAO84" s="364" t="n"/>
      <c r="AAP84" s="364" t="n"/>
      <c r="AAQ84" s="364" t="n"/>
      <c r="AAR84" s="364" t="n"/>
      <c r="AAS84" s="364" t="n"/>
      <c r="AAT84" s="364" t="n"/>
      <c r="AAU84" s="364" t="n"/>
      <c r="AAV84" s="364" t="n"/>
      <c r="AAW84" s="364" t="n"/>
      <c r="AAX84" s="364" t="n"/>
      <c r="AAY84" s="364" t="n"/>
      <c r="AAZ84" s="364" t="n"/>
      <c r="ABA84" s="364" t="n"/>
      <c r="ABB84" s="364" t="n"/>
      <c r="ABC84" s="364" t="n"/>
      <c r="ABD84" s="364" t="n"/>
      <c r="ABE84" s="364" t="n"/>
      <c r="ABF84" s="364" t="n"/>
      <c r="ABG84" s="364" t="n"/>
      <c r="ABH84" s="364" t="n"/>
      <c r="ABI84" s="364" t="n"/>
      <c r="ABJ84" s="364" t="n"/>
      <c r="ABK84" s="364" t="n"/>
      <c r="ABL84" s="364" t="n"/>
      <c r="ABM84" s="364" t="n"/>
      <c r="ABN84" s="364" t="n"/>
      <c r="ABO84" s="364" t="n"/>
      <c r="ABP84" s="364" t="n"/>
      <c r="ABQ84" s="364" t="n"/>
      <c r="ABR84" s="364" t="n"/>
      <c r="ABS84" s="364" t="n"/>
      <c r="ABT84" s="364" t="n"/>
      <c r="ABU84" s="364" t="n"/>
      <c r="ABV84" s="364" t="n"/>
      <c r="ABW84" s="364" t="n"/>
      <c r="ABX84" s="364" t="n"/>
      <c r="ABY84" s="364" t="n"/>
      <c r="ABZ84" s="364" t="n"/>
      <c r="ACA84" s="364" t="n"/>
      <c r="ACB84" s="364" t="n"/>
      <c r="ACC84" s="364" t="n"/>
      <c r="ACD84" s="364" t="n"/>
      <c r="ACE84" s="364" t="n"/>
      <c r="ACF84" s="364" t="n"/>
      <c r="ACG84" s="364" t="n"/>
      <c r="ACH84" s="364" t="n"/>
      <c r="ACI84" s="364" t="n"/>
      <c r="ACJ84" s="364" t="n"/>
      <c r="ACK84" s="364" t="n"/>
      <c r="ACL84" s="364" t="n"/>
      <c r="ACM84" s="364" t="n"/>
      <c r="ACN84" s="364" t="n"/>
      <c r="ACO84" s="364" t="n"/>
      <c r="ACP84" s="364" t="n"/>
      <c r="ACQ84" s="364" t="n"/>
      <c r="ACR84" s="364" t="n"/>
      <c r="ACS84" s="364" t="n"/>
      <c r="ACT84" s="364" t="n"/>
      <c r="ACU84" s="364" t="n"/>
      <c r="ACV84" s="364" t="n"/>
      <c r="ACW84" s="364" t="n"/>
      <c r="ACX84" s="364" t="n"/>
      <c r="ACY84" s="364" t="n"/>
      <c r="ACZ84" s="364" t="n"/>
      <c r="ADA84" s="364" t="n"/>
      <c r="ADB84" s="364" t="n"/>
      <c r="ADC84" s="364" t="n"/>
      <c r="ADD84" s="364" t="n"/>
      <c r="ADE84" s="364" t="n"/>
      <c r="ADF84" s="364" t="n"/>
      <c r="ADG84" s="364" t="n"/>
      <c r="ADH84" s="364" t="n"/>
      <c r="ADI84" s="364" t="n"/>
      <c r="ADJ84" s="364" t="n"/>
      <c r="ADK84" s="364" t="n"/>
      <c r="ADL84" s="364" t="n"/>
      <c r="ADM84" s="364" t="n"/>
      <c r="ADN84" s="364" t="n"/>
      <c r="ADO84" s="364" t="n"/>
      <c r="ADP84" s="364" t="n"/>
      <c r="ADQ84" s="364" t="n"/>
      <c r="ADR84" s="364" t="n"/>
      <c r="ADS84" s="364" t="n"/>
      <c r="ADT84" s="364" t="n"/>
      <c r="ADU84" s="364" t="n"/>
      <c r="ADV84" s="364" t="n"/>
      <c r="ADW84" s="364" t="n"/>
      <c r="ADX84" s="364" t="n"/>
      <c r="ADY84" s="364" t="n"/>
      <c r="ADZ84" s="364" t="n"/>
      <c r="AEA84" s="364" t="n"/>
      <c r="AEB84" s="364" t="n"/>
      <c r="AEC84" s="364" t="n"/>
      <c r="AED84" s="364" t="n"/>
      <c r="AEE84" s="364" t="n"/>
      <c r="AEF84" s="364" t="n"/>
      <c r="AEG84" s="364" t="n"/>
      <c r="AEH84" s="364" t="n"/>
      <c r="AEI84" s="364" t="n"/>
      <c r="AEJ84" s="364" t="n"/>
      <c r="AEK84" s="364" t="n"/>
      <c r="AEL84" s="364" t="n"/>
      <c r="AEM84" s="364" t="n"/>
      <c r="AEN84" s="364" t="n"/>
      <c r="AEO84" s="364" t="n"/>
      <c r="AEP84" s="364" t="n"/>
      <c r="AEQ84" s="364" t="n"/>
      <c r="AER84" s="364" t="n"/>
      <c r="AES84" s="364" t="n"/>
      <c r="AET84" s="364" t="n"/>
      <c r="AEU84" s="364" t="n"/>
      <c r="AEV84" s="364" t="n"/>
      <c r="AEW84" s="364" t="n"/>
      <c r="AEX84" s="364" t="n"/>
      <c r="AEY84" s="364" t="n"/>
      <c r="AEZ84" s="364" t="n"/>
      <c r="AFA84" s="364" t="n"/>
      <c r="AFB84" s="364" t="n"/>
      <c r="AFC84" s="364" t="n"/>
      <c r="AFD84" s="364" t="n"/>
      <c r="AFE84" s="364" t="n"/>
      <c r="AFF84" s="364" t="n"/>
      <c r="AFG84" s="364" t="n"/>
      <c r="AFH84" s="364" t="n"/>
      <c r="AFI84" s="364" t="n"/>
      <c r="AFJ84" s="364" t="n"/>
      <c r="AFK84" s="364" t="n"/>
      <c r="AFL84" s="364" t="n"/>
      <c r="AFM84" s="364" t="n"/>
      <c r="AFN84" s="364" t="n"/>
      <c r="AFO84" s="364" t="n"/>
      <c r="AFP84" s="364" t="n"/>
      <c r="AFQ84" s="364" t="n"/>
      <c r="AFR84" s="364" t="n"/>
      <c r="AFS84" s="364" t="n"/>
      <c r="AFT84" s="364" t="n"/>
      <c r="AFU84" s="364" t="n"/>
      <c r="AFV84" s="364" t="n"/>
      <c r="AFW84" s="364" t="n"/>
      <c r="AFX84" s="364" t="n"/>
      <c r="AFY84" s="364" t="n"/>
      <c r="AFZ84" s="364" t="n"/>
      <c r="AGA84" s="364" t="n"/>
      <c r="AGB84" s="364" t="n"/>
      <c r="AGC84" s="364" t="n"/>
      <c r="AGD84" s="364" t="n"/>
      <c r="AGE84" s="364" t="n"/>
      <c r="AGF84" s="364" t="n"/>
      <c r="AGG84" s="364" t="n"/>
      <c r="AGH84" s="364" t="n"/>
      <c r="AGI84" s="364" t="n"/>
      <c r="AGJ84" s="364" t="n"/>
      <c r="AGK84" s="364" t="n"/>
      <c r="AGL84" s="364" t="n"/>
      <c r="AGM84" s="364" t="n"/>
      <c r="AGN84" s="364" t="n"/>
      <c r="AGO84" s="364" t="n"/>
      <c r="AGP84" s="364" t="n"/>
      <c r="AGQ84" s="364" t="n"/>
      <c r="AGR84" s="364" t="n"/>
      <c r="AGS84" s="364" t="n"/>
      <c r="AGT84" s="364" t="n"/>
      <c r="AGU84" s="364" t="n"/>
      <c r="AGV84" s="364" t="n"/>
      <c r="AGW84" s="364" t="n"/>
      <c r="AGX84" s="364" t="n"/>
      <c r="AGY84" s="364" t="n"/>
      <c r="AGZ84" s="364" t="n"/>
      <c r="AHA84" s="364" t="n"/>
      <c r="AHB84" s="364" t="n"/>
      <c r="AHC84" s="364" t="n"/>
      <c r="AHD84" s="364" t="n"/>
      <c r="AHE84" s="364" t="n"/>
      <c r="AHF84" s="364" t="n"/>
      <c r="AHG84" s="364" t="n"/>
      <c r="AHH84" s="364" t="n"/>
      <c r="AHI84" s="364" t="n"/>
      <c r="AHJ84" s="364" t="n"/>
      <c r="AHK84" s="364" t="n"/>
      <c r="AHL84" s="364" t="n"/>
      <c r="AHM84" s="364" t="n"/>
      <c r="AHN84" s="364" t="n"/>
      <c r="AHO84" s="364" t="n"/>
      <c r="AHP84" s="364" t="n"/>
      <c r="AHQ84" s="364" t="n"/>
      <c r="AHR84" s="364" t="n"/>
      <c r="AHS84" s="364" t="n"/>
      <c r="AHT84" s="364" t="n"/>
      <c r="AHU84" s="364" t="n"/>
      <c r="AHV84" s="364" t="n"/>
      <c r="AHW84" s="364" t="n"/>
      <c r="AHX84" s="364" t="n"/>
      <c r="AHY84" s="364" t="n"/>
      <c r="AHZ84" s="364" t="n"/>
      <c r="AIA84" s="364" t="n"/>
      <c r="AIB84" s="364" t="n"/>
      <c r="AIC84" s="364" t="n"/>
      <c r="AID84" s="364" t="n"/>
      <c r="AIE84" s="364" t="n"/>
      <c r="AIF84" s="364" t="n"/>
      <c r="AIG84" s="364" t="n"/>
      <c r="AIH84" s="364" t="n"/>
      <c r="AII84" s="364" t="n"/>
      <c r="AIJ84" s="364" t="n"/>
      <c r="AIK84" s="364" t="n"/>
      <c r="AIL84" s="364" t="n"/>
      <c r="AIM84" s="364" t="n"/>
      <c r="AIN84" s="364" t="n"/>
      <c r="AIO84" s="364" t="n"/>
      <c r="AIP84" s="364" t="n"/>
      <c r="AIQ84" s="364" t="n"/>
      <c r="AIR84" s="364" t="n"/>
      <c r="AIS84" s="364" t="n"/>
      <c r="AIT84" s="364" t="n"/>
      <c r="AIU84" s="364" t="n"/>
      <c r="AIV84" s="364" t="n"/>
      <c r="AIW84" s="364" t="n"/>
      <c r="AIX84" s="364" t="n"/>
      <c r="AIY84" s="364" t="n"/>
      <c r="AIZ84" s="364" t="n"/>
      <c r="AJA84" s="364" t="n"/>
      <c r="AJB84" s="364" t="n"/>
      <c r="AJC84" s="364" t="n"/>
      <c r="AJD84" s="364" t="n"/>
      <c r="AJE84" s="364" t="n"/>
      <c r="AJF84" s="364" t="n"/>
      <c r="AJG84" s="364" t="n"/>
      <c r="AJH84" s="364" t="n"/>
      <c r="AJI84" s="364" t="n"/>
      <c r="AJJ84" s="364" t="n"/>
      <c r="AJK84" s="364" t="n"/>
      <c r="AJL84" s="364" t="n"/>
      <c r="AJM84" s="364" t="n"/>
      <c r="AJN84" s="364" t="n"/>
      <c r="AJO84" s="364" t="n"/>
      <c r="AJP84" s="364" t="n"/>
      <c r="AJQ84" s="364" t="n"/>
      <c r="AJR84" s="364" t="n"/>
      <c r="AJS84" s="364" t="n"/>
      <c r="AJT84" s="364" t="n"/>
      <c r="AJU84" s="364" t="n"/>
      <c r="AJV84" s="364" t="n"/>
      <c r="AJW84" s="364" t="n"/>
      <c r="AJX84" s="364" t="n"/>
      <c r="AJY84" s="364" t="n"/>
      <c r="AJZ84" s="364" t="n"/>
      <c r="AKA84" s="364" t="n"/>
      <c r="AKB84" s="364" t="n"/>
      <c r="AKC84" s="364" t="n"/>
      <c r="AKD84" s="364" t="n"/>
      <c r="AKE84" s="364" t="n"/>
      <c r="AKF84" s="364" t="n"/>
      <c r="AKG84" s="364" t="n"/>
      <c r="AKH84" s="364" t="n"/>
      <c r="AKI84" s="364" t="n"/>
      <c r="AKJ84" s="364" t="n"/>
      <c r="AKK84" s="364" t="n"/>
      <c r="AKL84" s="364" t="n"/>
      <c r="AKM84" s="364" t="n"/>
      <c r="AKN84" s="364" t="n"/>
      <c r="AKO84" s="364" t="n"/>
      <c r="AKP84" s="364" t="n"/>
      <c r="AKQ84" s="364" t="n"/>
      <c r="AKR84" s="364" t="n"/>
      <c r="AKS84" s="364" t="n"/>
      <c r="AKT84" s="364" t="n"/>
      <c r="AKU84" s="364" t="n"/>
      <c r="AKV84" s="364" t="n"/>
      <c r="AKW84" s="364" t="n"/>
      <c r="AKX84" s="364" t="n"/>
      <c r="AKY84" s="364" t="n"/>
      <c r="AKZ84" s="364" t="n"/>
      <c r="ALA84" s="364" t="n"/>
      <c r="ALB84" s="364" t="n"/>
      <c r="ALC84" s="364" t="n"/>
      <c r="ALD84" s="364" t="n"/>
      <c r="ALE84" s="364" t="n"/>
      <c r="ALF84" s="364" t="n"/>
      <c r="ALG84" s="364" t="n"/>
      <c r="ALH84" s="364" t="n"/>
      <c r="ALI84" s="364" t="n"/>
      <c r="ALJ84" s="364" t="n"/>
      <c r="ALK84" s="364" t="n"/>
      <c r="ALL84" s="364" t="n"/>
      <c r="ALM84" s="364" t="n"/>
      <c r="ALN84" s="364" t="n"/>
      <c r="ALO84" s="364" t="n"/>
      <c r="ALP84" s="364" t="n"/>
      <c r="ALQ84" s="364" t="n"/>
      <c r="ALR84" s="364" t="n"/>
      <c r="ALS84" s="364" t="n"/>
      <c r="ALT84" s="364" t="n"/>
      <c r="ALU84" s="364" t="n"/>
      <c r="ALV84" s="364" t="n"/>
      <c r="ALW84" s="364" t="n"/>
      <c r="ALX84" s="364" t="n"/>
      <c r="ALY84" s="364" t="n"/>
      <c r="ALZ84" s="364" t="n"/>
      <c r="AMA84" s="364" t="n"/>
      <c r="AMB84" s="364" t="n"/>
      <c r="AMC84" s="364" t="n"/>
      <c r="AMD84" s="364" t="n"/>
      <c r="AME84" s="364" t="n"/>
      <c r="AMF84" s="364" t="n"/>
      <c r="AMG84" s="364" t="n"/>
      <c r="AMH84" s="364" t="n"/>
      <c r="AMI84" s="364" t="n"/>
      <c r="AMJ84" s="364" t="n"/>
      <c r="AMK84" s="364" t="n"/>
      <c r="AML84" s="364" t="n"/>
      <c r="AMM84" s="364" t="n"/>
      <c r="AMN84" s="364" t="n"/>
      <c r="AMO84" s="364" t="n"/>
      <c r="AMP84" s="364" t="n"/>
      <c r="AMQ84" s="364" t="n"/>
      <c r="AMR84" s="364" t="n"/>
      <c r="AMS84" s="364" t="n"/>
      <c r="AMT84" s="364" t="n"/>
      <c r="AMU84" s="364" t="n"/>
      <c r="AMV84" s="364" t="n"/>
      <c r="AMW84" s="364" t="n"/>
      <c r="AMX84" s="364" t="n"/>
      <c r="AMY84" s="364" t="n"/>
      <c r="AMZ84" s="364" t="n"/>
      <c r="ANA84" s="364" t="n"/>
      <c r="ANB84" s="364" t="n"/>
      <c r="ANC84" s="364" t="n"/>
      <c r="AND84" s="364" t="n"/>
      <c r="ANE84" s="364" t="n"/>
      <c r="ANF84" s="364" t="n"/>
      <c r="ANG84" s="364" t="n"/>
      <c r="ANH84" s="364" t="n"/>
      <c r="ANI84" s="364" t="n"/>
      <c r="ANJ84" s="364" t="n"/>
      <c r="ANK84" s="364" t="n"/>
      <c r="ANL84" s="364" t="n"/>
      <c r="ANM84" s="364" t="n"/>
      <c r="ANN84" s="364" t="n"/>
      <c r="ANO84" s="364" t="n"/>
      <c r="ANP84" s="364" t="n"/>
      <c r="ANQ84" s="364" t="n"/>
      <c r="ANR84" s="364" t="n"/>
      <c r="ANS84" s="364" t="n"/>
      <c r="ANT84" s="364" t="n"/>
      <c r="ANU84" s="364" t="n"/>
      <c r="ANV84" s="364" t="n"/>
      <c r="ANW84" s="364" t="n"/>
      <c r="ANX84" s="364" t="n"/>
      <c r="ANY84" s="364" t="n"/>
      <c r="ANZ84" s="364" t="n"/>
      <c r="AOA84" s="364" t="n"/>
      <c r="AOB84" s="364" t="n"/>
      <c r="AOC84" s="364" t="n"/>
      <c r="AOD84" s="364" t="n"/>
      <c r="AOE84" s="364" t="n"/>
      <c r="AOF84" s="364" t="n"/>
      <c r="AOG84" s="364" t="n"/>
      <c r="AOH84" s="364" t="n"/>
      <c r="AOI84" s="364" t="n"/>
      <c r="AOJ84" s="364" t="n"/>
      <c r="AOK84" s="364" t="n"/>
      <c r="AOL84" s="364" t="n"/>
      <c r="AOM84" s="364" t="n"/>
      <c r="AON84" s="364" t="n"/>
      <c r="AOO84" s="364" t="n"/>
      <c r="AOP84" s="364" t="n"/>
      <c r="AOQ84" s="364" t="n"/>
      <c r="AOR84" s="364" t="n"/>
      <c r="AOS84" s="364" t="n"/>
      <c r="AOT84" s="364" t="n"/>
      <c r="AOU84" s="364" t="n"/>
      <c r="AOV84" s="364" t="n"/>
      <c r="AOW84" s="364" t="n"/>
      <c r="AOX84" s="364" t="n"/>
      <c r="AOY84" s="364" t="n"/>
      <c r="AOZ84" s="364" t="n"/>
      <c r="APA84" s="364" t="n"/>
      <c r="APB84" s="364" t="n"/>
      <c r="APC84" s="364" t="n"/>
      <c r="APD84" s="364" t="n"/>
      <c r="APE84" s="364" t="n"/>
      <c r="APF84" s="364" t="n"/>
      <c r="APG84" s="364" t="n"/>
      <c r="APH84" s="364" t="n"/>
      <c r="API84" s="364" t="n"/>
      <c r="APJ84" s="364" t="n"/>
      <c r="APK84" s="364" t="n"/>
      <c r="APL84" s="364" t="n"/>
      <c r="APM84" s="364" t="n"/>
      <c r="APN84" s="364" t="n"/>
      <c r="APO84" s="364" t="n"/>
      <c r="APP84" s="364" t="n"/>
      <c r="APQ84" s="364" t="n"/>
      <c r="APR84" s="364" t="n"/>
      <c r="APS84" s="364" t="n"/>
      <c r="APT84" s="364" t="n"/>
      <c r="APU84" s="364" t="n"/>
      <c r="APV84" s="364" t="n"/>
      <c r="APW84" s="364" t="n"/>
      <c r="APX84" s="364" t="n"/>
      <c r="APY84" s="364" t="n"/>
      <c r="APZ84" s="364" t="n"/>
      <c r="AQA84" s="364" t="n"/>
      <c r="AQB84" s="364" t="n"/>
      <c r="AQC84" s="364" t="n"/>
      <c r="AQD84" s="364" t="n"/>
      <c r="AQE84" s="364" t="n"/>
      <c r="AQF84" s="364" t="n"/>
      <c r="AQG84" s="364" t="n"/>
      <c r="AQH84" s="364" t="n"/>
      <c r="AQI84" s="364" t="n"/>
      <c r="AQJ84" s="364" t="n"/>
      <c r="AQK84" s="364" t="n"/>
      <c r="AQL84" s="364" t="n"/>
      <c r="AQM84" s="364" t="n"/>
      <c r="AQN84" s="364" t="n"/>
      <c r="AQO84" s="364" t="n"/>
      <c r="AQP84" s="364" t="n"/>
      <c r="AQQ84" s="364" t="n"/>
      <c r="AQR84" s="364" t="n"/>
      <c r="AQS84" s="364" t="n"/>
      <c r="AQT84" s="364" t="n"/>
      <c r="AQU84" s="364" t="n"/>
      <c r="AQV84" s="364" t="n"/>
      <c r="AQW84" s="364" t="n"/>
      <c r="AQX84" s="364" t="n"/>
      <c r="AQY84" s="364" t="n"/>
      <c r="AQZ84" s="364" t="n"/>
      <c r="ARA84" s="364" t="n"/>
      <c r="ARB84" s="364" t="n"/>
      <c r="ARC84" s="364" t="n"/>
      <c r="ARD84" s="364" t="n"/>
      <c r="ARE84" s="364" t="n"/>
      <c r="ARF84" s="364" t="n"/>
      <c r="ARG84" s="364" t="n"/>
      <c r="ARH84" s="364" t="n"/>
      <c r="ARI84" s="364" t="n"/>
      <c r="ARJ84" s="364" t="n"/>
      <c r="ARK84" s="364" t="n"/>
      <c r="ARL84" s="364" t="n"/>
      <c r="ARM84" s="364" t="n"/>
      <c r="ARN84" s="364" t="n"/>
      <c r="ARO84" s="364" t="n"/>
    </row>
    <row r="85" outlineLevel="1">
      <c r="A85" s="220" t="inlineStr">
        <is>
          <t>38.05</t>
        </is>
      </c>
      <c r="B85" s="233" t="inlineStr">
        <is>
          <t>Participação em eventos</t>
        </is>
      </c>
      <c r="C85" s="86" t="inlineStr">
        <is>
          <t>Analítica</t>
        </is>
      </c>
      <c r="D85" s="86" t="inlineStr">
        <is>
          <t>Saída</t>
        </is>
      </c>
      <c r="E85" s="86">
        <f>VLOOKUP($A85,PL.C!$B:$F,5,0)</f>
        <v/>
      </c>
      <c r="F85" s="86" t="inlineStr">
        <is>
          <t>sim</t>
        </is>
      </c>
      <c r="G85" s="86" t="inlineStr">
        <is>
          <t>Budget</t>
        </is>
      </c>
      <c r="I85" s="511" t="n">
        <v>0</v>
      </c>
      <c r="J85" s="511" t="n">
        <v>0</v>
      </c>
      <c r="K85" s="511" t="n">
        <v>0</v>
      </c>
      <c r="L85" s="511" t="n">
        <v>0</v>
      </c>
      <c r="M85" s="511" t="n">
        <v>0</v>
      </c>
      <c r="N85" s="511" t="n">
        <v>0</v>
      </c>
      <c r="O85" s="511" t="n">
        <v>0</v>
      </c>
      <c r="P85" s="511" t="n">
        <v>0</v>
      </c>
      <c r="Q85" s="511" t="n">
        <v>0</v>
      </c>
      <c r="R85" s="511" t="n">
        <v>0</v>
      </c>
      <c r="S85" s="511" t="n">
        <v>0</v>
      </c>
      <c r="T85" s="512" t="n">
        <v>0</v>
      </c>
      <c r="V85" s="511" t="n">
        <v>0</v>
      </c>
      <c r="W85" s="511" t="n">
        <v>0</v>
      </c>
      <c r="X85" s="511" t="n">
        <v>0</v>
      </c>
      <c r="Y85" s="511" t="n">
        <v>0</v>
      </c>
      <c r="Z85" s="511" t="n">
        <v>0</v>
      </c>
      <c r="AA85" s="511" t="n">
        <v>0</v>
      </c>
      <c r="AB85" s="511" t="n">
        <v>0</v>
      </c>
      <c r="AC85" s="511" t="n">
        <v>0</v>
      </c>
      <c r="AD85" s="511" t="n">
        <v>0</v>
      </c>
      <c r="AE85" s="511" t="n">
        <v>0</v>
      </c>
      <c r="AF85" s="511" t="n">
        <v>0</v>
      </c>
      <c r="AG85" s="512" t="n">
        <v>0</v>
      </c>
      <c r="AI85" s="511" t="n">
        <v>0</v>
      </c>
      <c r="AJ85" s="511" t="n">
        <v>0</v>
      </c>
      <c r="AK85" s="511" t="n">
        <v>0</v>
      </c>
      <c r="AL85" s="511" t="n">
        <v>0</v>
      </c>
      <c r="AM85" s="511" t="n">
        <v>0</v>
      </c>
      <c r="AN85" s="511" t="n">
        <v>0</v>
      </c>
      <c r="AO85" s="511" t="n">
        <v>0</v>
      </c>
      <c r="AP85" s="511" t="n">
        <v>0</v>
      </c>
      <c r="AQ85" s="511" t="n">
        <v>-500</v>
      </c>
      <c r="AR85" s="511" t="n">
        <v>0</v>
      </c>
      <c r="AS85" s="511" t="n">
        <v>-1000</v>
      </c>
      <c r="AT85" s="511" t="n">
        <v>0</v>
      </c>
      <c r="AV85" s="513" t="n">
        <v>0</v>
      </c>
      <c r="AW85" s="513" t="n">
        <v>0</v>
      </c>
      <c r="AX85" s="513" t="n">
        <v>0</v>
      </c>
      <c r="AY85" s="513" t="n">
        <v>0</v>
      </c>
      <c r="AZ85" s="513" t="n">
        <v>0</v>
      </c>
      <c r="BA85" s="513" t="n">
        <v>0</v>
      </c>
      <c r="BB85" s="513" t="n">
        <v>0</v>
      </c>
      <c r="BC85" s="513" t="n">
        <v>0</v>
      </c>
      <c r="BD85" s="513" t="n">
        <v>-526</v>
      </c>
      <c r="BE85" s="513" t="n">
        <v>0</v>
      </c>
      <c r="BF85" s="513" t="n">
        <v>-1052</v>
      </c>
      <c r="BG85" s="513" t="n">
        <v>0</v>
      </c>
      <c r="BI85" s="298" t="n">
        <v>1.05</v>
      </c>
      <c r="BJ85" s="514" t="n">
        <v>0</v>
      </c>
      <c r="BK85" s="514" t="n">
        <v>0</v>
      </c>
      <c r="BL85" s="514" t="n">
        <v>0</v>
      </c>
      <c r="BM85" s="514" t="n">
        <v>0</v>
      </c>
      <c r="BN85" s="514" t="n">
        <v>-1050</v>
      </c>
      <c r="BO85" s="514" t="n">
        <v>0</v>
      </c>
      <c r="BP85" s="514" t="n">
        <v>-1034.25</v>
      </c>
      <c r="BQ85" s="514" t="n">
        <v>0</v>
      </c>
      <c r="BR85" s="514" t="n">
        <v>0</v>
      </c>
      <c r="BS85" s="514" t="n">
        <v>0</v>
      </c>
      <c r="BT85" s="514" t="n">
        <v>0</v>
      </c>
      <c r="BU85" s="514" t="n">
        <v>-4200</v>
      </c>
      <c r="BW85" s="515">
        <f>_xlfn.SINGLE(_xlfn.XLOOKUP($A85,$A$203:$A$399,BJ$203:BJ$399,"Não Existe"))*$BI85</f>
        <v/>
      </c>
      <c r="BX85" s="515">
        <f>_xlfn.SINGLE(_xlfn.XLOOKUP($A85,$A$203:$A$399,BK$203:BK$399,"Não Existe"))*$BI85</f>
        <v/>
      </c>
      <c r="BY85" s="515">
        <f>_xlfn.SINGLE(_xlfn.XLOOKUP($A85,$A$203:$A$399,BL$203:BL$399,"Não Existe"))*$BI85</f>
        <v/>
      </c>
      <c r="BZ85" s="515">
        <f>_xlfn.SINGLE(_xlfn.XLOOKUP($A85,$A$203:$A$399,BM$203:BM$399,"Não Existe"))*$BI85</f>
        <v/>
      </c>
      <c r="CA85" s="515">
        <f>_xlfn.SINGLE(_xlfn.XLOOKUP($A85,$A$203:$A$399,BN$203:BN$399,"Não Existe"))*$BI85</f>
        <v/>
      </c>
      <c r="CB85" s="515">
        <f>_xlfn.SINGLE(_xlfn.XLOOKUP($A85,$A$203:$A$399,BO$203:BO$399,"Não Existe"))*$BI85</f>
        <v/>
      </c>
      <c r="CC85" s="515">
        <f>_xlfn.SINGLE(_xlfn.XLOOKUP($A85,$A$203:$A$399,BP$203:BP$399,"Não Existe"))*$BI85</f>
        <v/>
      </c>
      <c r="CD85" s="515">
        <f>_xlfn.SINGLE(_xlfn.XLOOKUP($A85,$A$203:$A$399,BQ$203:BQ$399,"Não Existe"))*$BI85</f>
        <v/>
      </c>
      <c r="CE85" s="515">
        <f>_xlfn.SINGLE(_xlfn.XLOOKUP($A85,$A$203:$A$399,BR$203:BR$399,"Não Existe"))*$BI85</f>
        <v/>
      </c>
      <c r="CF85" s="515">
        <f>_xlfn.SINGLE(_xlfn.XLOOKUP($A85,$A$203:$A$399,BS$203:BS$399,"Não Existe"))*$BI85</f>
        <v/>
      </c>
      <c r="CG85" s="515">
        <f>_xlfn.SINGLE(_xlfn.XLOOKUP($A85,$A$203:$A$399,BT$203:BT$399,"Não Existe"))*$BI85</f>
        <v/>
      </c>
      <c r="CH85" s="515">
        <f>_xlfn.SINGLE(_xlfn.XLOOKUP($A85,$A$203:$A$399,BU$203:BU$399,"Não Existe"))*$BI85</f>
        <v/>
      </c>
    </row>
    <row r="86" outlineLevel="1" customFormat="1" s="213">
      <c r="A86" s="257" t="inlineStr">
        <is>
          <t>38.06</t>
        </is>
      </c>
      <c r="B86" s="212" t="inlineStr">
        <is>
          <t>Gráfica</t>
        </is>
      </c>
      <c r="C86" s="213" t="inlineStr">
        <is>
          <t>Analítica</t>
        </is>
      </c>
      <c r="D86" s="213" t="inlineStr">
        <is>
          <t>Saída</t>
        </is>
      </c>
      <c r="E86" s="213">
        <f>VLOOKUP($A86,PL.C!$B:$F,5,0)</f>
        <v/>
      </c>
      <c r="F86" s="213" t="inlineStr">
        <is>
          <t>sim</t>
        </is>
      </c>
      <c r="G86" s="213" t="inlineStr">
        <is>
          <t>Budget</t>
        </is>
      </c>
      <c r="I86" s="506" t="n">
        <v>0</v>
      </c>
      <c r="J86" s="506" t="n">
        <v>0</v>
      </c>
      <c r="K86" s="506" t="n">
        <v>0</v>
      </c>
      <c r="L86" s="506" t="n">
        <v>0</v>
      </c>
      <c r="M86" s="506" t="n">
        <v>0</v>
      </c>
      <c r="N86" s="506" t="n">
        <v>0</v>
      </c>
      <c r="O86" s="506" t="n">
        <v>0</v>
      </c>
      <c r="P86" s="506" t="n">
        <v>0</v>
      </c>
      <c r="Q86" s="506" t="n">
        <v>0</v>
      </c>
      <c r="R86" s="506" t="n">
        <v>0</v>
      </c>
      <c r="S86" s="506" t="n">
        <v>0</v>
      </c>
      <c r="T86" s="507" t="n">
        <v>0</v>
      </c>
      <c r="U86" s="86" t="n"/>
      <c r="V86" s="506" t="n">
        <v>0</v>
      </c>
      <c r="W86" s="506" t="n">
        <v>0</v>
      </c>
      <c r="X86" s="506" t="n">
        <v>0</v>
      </c>
      <c r="Y86" s="506" t="n">
        <v>0</v>
      </c>
      <c r="Z86" s="506" t="n">
        <v>0</v>
      </c>
      <c r="AA86" s="506" t="n">
        <v>0</v>
      </c>
      <c r="AB86" s="506" t="n">
        <v>0</v>
      </c>
      <c r="AC86" s="506" t="n">
        <v>0</v>
      </c>
      <c r="AD86" s="506" t="n">
        <v>0</v>
      </c>
      <c r="AE86" s="506" t="n">
        <v>0</v>
      </c>
      <c r="AF86" s="506" t="n">
        <v>0</v>
      </c>
      <c r="AG86" s="507" t="n">
        <v>0</v>
      </c>
      <c r="AH86" s="364" t="n"/>
      <c r="AI86" s="506" t="n">
        <v>0</v>
      </c>
      <c r="AJ86" s="506" t="n">
        <v>0</v>
      </c>
      <c r="AK86" s="506" t="n">
        <v>0</v>
      </c>
      <c r="AL86" s="506" t="n">
        <v>0</v>
      </c>
      <c r="AM86" s="506" t="n">
        <v>0</v>
      </c>
      <c r="AN86" s="506" t="n">
        <v>0</v>
      </c>
      <c r="AO86" s="506" t="n">
        <v>-1550</v>
      </c>
      <c r="AP86" s="506" t="n">
        <v>-25</v>
      </c>
      <c r="AQ86" s="506" t="n">
        <v>0</v>
      </c>
      <c r="AR86" s="506" t="n">
        <v>-70</v>
      </c>
      <c r="AS86" s="506" t="n">
        <v>0</v>
      </c>
      <c r="AT86" s="506" t="n">
        <v>0</v>
      </c>
      <c r="AU86" s="364" t="n"/>
      <c r="AV86" s="508" t="n">
        <v>0</v>
      </c>
      <c r="AW86" s="508" t="n">
        <v>0</v>
      </c>
      <c r="AX86" s="508" t="n">
        <v>0</v>
      </c>
      <c r="AY86" s="508" t="n">
        <v>0</v>
      </c>
      <c r="AZ86" s="508" t="n">
        <v>0</v>
      </c>
      <c r="BA86" s="508" t="n">
        <v>0</v>
      </c>
      <c r="BB86" s="508" t="n">
        <v>-1630.6</v>
      </c>
      <c r="BC86" s="508" t="n">
        <v>-26.3</v>
      </c>
      <c r="BD86" s="508" t="n">
        <v>0</v>
      </c>
      <c r="BE86" s="508" t="n">
        <v>-73.64</v>
      </c>
      <c r="BF86" s="508" t="n">
        <v>0</v>
      </c>
      <c r="BG86" s="508" t="n">
        <v>0</v>
      </c>
      <c r="BH86" s="364" t="n"/>
      <c r="BI86" s="298" t="n">
        <v>1.05</v>
      </c>
      <c r="BJ86" s="509" t="n">
        <v>0</v>
      </c>
      <c r="BK86" s="509" t="n">
        <v>0</v>
      </c>
      <c r="BL86" s="509" t="n">
        <v>0</v>
      </c>
      <c r="BM86" s="509" t="n">
        <v>0</v>
      </c>
      <c r="BN86" s="509" t="n">
        <v>-29.4</v>
      </c>
      <c r="BO86" s="509" t="n">
        <v>0</v>
      </c>
      <c r="BP86" s="509" t="n">
        <v>0</v>
      </c>
      <c r="BQ86" s="509" t="n">
        <v>0</v>
      </c>
      <c r="BR86" s="509" t="n">
        <v>0</v>
      </c>
      <c r="BS86" s="509" t="n">
        <v>0</v>
      </c>
      <c r="BT86" s="509" t="n">
        <v>0</v>
      </c>
      <c r="BU86" s="509" t="n">
        <v>0</v>
      </c>
      <c r="BV86" s="364" t="n"/>
      <c r="BW86" s="510">
        <f>_xlfn.SINGLE(_xlfn.XLOOKUP($A86,$A$203:$A$399,BJ$203:BJ$399,"Não Existe"))*$BI86</f>
        <v/>
      </c>
      <c r="BX86" s="510">
        <f>_xlfn.SINGLE(_xlfn.XLOOKUP($A86,$A$203:$A$399,BK$203:BK$399,"Não Existe"))*$BI86</f>
        <v/>
      </c>
      <c r="BY86" s="510">
        <f>_xlfn.SINGLE(_xlfn.XLOOKUP($A86,$A$203:$A$399,BL$203:BL$399,"Não Existe"))*$BI86</f>
        <v/>
      </c>
      <c r="BZ86" s="510">
        <f>_xlfn.SINGLE(_xlfn.XLOOKUP($A86,$A$203:$A$399,BM$203:BM$399,"Não Existe"))*$BI86</f>
        <v/>
      </c>
      <c r="CA86" s="510">
        <f>_xlfn.SINGLE(_xlfn.XLOOKUP($A86,$A$203:$A$399,BN$203:BN$399,"Não Existe"))*$BI86</f>
        <v/>
      </c>
      <c r="CB86" s="510">
        <f>_xlfn.SINGLE(_xlfn.XLOOKUP($A86,$A$203:$A$399,BO$203:BO$399,"Não Existe"))*$BI86</f>
        <v/>
      </c>
      <c r="CC86" s="510">
        <f>_xlfn.SINGLE(_xlfn.XLOOKUP($A86,$A$203:$A$399,BP$203:BP$399,"Não Existe"))*$BI86</f>
        <v/>
      </c>
      <c r="CD86" s="510">
        <f>_xlfn.SINGLE(_xlfn.XLOOKUP($A86,$A$203:$A$399,BQ$203:BQ$399,"Não Existe"))*$BI86</f>
        <v/>
      </c>
      <c r="CE86" s="510">
        <f>_xlfn.SINGLE(_xlfn.XLOOKUP($A86,$A$203:$A$399,BR$203:BR$399,"Não Existe"))*$BI86</f>
        <v/>
      </c>
      <c r="CF86" s="510">
        <f>_xlfn.SINGLE(_xlfn.XLOOKUP($A86,$A$203:$A$399,BS$203:BS$399,"Não Existe"))*$BI86</f>
        <v/>
      </c>
      <c r="CG86" s="510">
        <f>_xlfn.SINGLE(_xlfn.XLOOKUP($A86,$A$203:$A$399,BT$203:BT$399,"Não Existe"))*$BI86</f>
        <v/>
      </c>
      <c r="CH86" s="510">
        <f>_xlfn.SINGLE(_xlfn.XLOOKUP($A86,$A$203:$A$399,BU$203:BU$399,"Não Existe"))*$BI86</f>
        <v/>
      </c>
      <c r="CI86" s="364" t="n"/>
      <c r="CJ86" s="364" t="n"/>
      <c r="CK86" s="364" t="n"/>
      <c r="CL86" s="364" t="n"/>
      <c r="CM86" s="364" t="n"/>
      <c r="CN86" s="364" t="n"/>
      <c r="CO86" s="364" t="n"/>
      <c r="CP86" s="364" t="n"/>
      <c r="CQ86" s="364" t="n"/>
      <c r="CR86" s="364" t="n"/>
      <c r="CS86" s="364" t="n"/>
      <c r="CT86" s="364" t="n"/>
      <c r="CU86" s="364" t="n"/>
      <c r="CV86" s="364" t="n"/>
      <c r="CW86" s="364" t="n"/>
      <c r="CX86" s="364" t="n"/>
      <c r="CY86" s="364" t="n"/>
      <c r="CZ86" s="364" t="n"/>
      <c r="DA86" s="364" t="n"/>
      <c r="DB86" s="364" t="n"/>
      <c r="DC86" s="364" t="n"/>
      <c r="DD86" s="364" t="n"/>
      <c r="DE86" s="364" t="n"/>
      <c r="DF86" s="364" t="n"/>
      <c r="DG86" s="364" t="n"/>
      <c r="DH86" s="364" t="n"/>
      <c r="DI86" s="364" t="n"/>
      <c r="DJ86" s="364" t="n"/>
      <c r="DK86" s="364" t="n"/>
      <c r="DL86" s="364" t="n"/>
      <c r="DM86" s="364" t="n"/>
      <c r="DN86" s="364" t="n"/>
      <c r="DO86" s="364" t="n"/>
      <c r="DP86" s="364" t="n"/>
      <c r="DQ86" s="364" t="n"/>
      <c r="DR86" s="364" t="n"/>
      <c r="DS86" s="364" t="n"/>
      <c r="DT86" s="364" t="n"/>
      <c r="DU86" s="364" t="n"/>
      <c r="DV86" s="364" t="n"/>
      <c r="DW86" s="364" t="n"/>
      <c r="DX86" s="364" t="n"/>
      <c r="DY86" s="364" t="n"/>
      <c r="DZ86" s="364" t="n"/>
      <c r="EA86" s="364" t="n"/>
      <c r="EB86" s="364" t="n"/>
      <c r="EC86" s="364" t="n"/>
      <c r="ED86" s="364" t="n"/>
      <c r="EE86" s="364" t="n"/>
      <c r="EF86" s="364" t="n"/>
      <c r="EG86" s="364" t="n"/>
      <c r="EH86" s="364" t="n"/>
      <c r="EI86" s="364" t="n"/>
      <c r="EJ86" s="364" t="n"/>
      <c r="EK86" s="364" t="n"/>
      <c r="EL86" s="364" t="n"/>
      <c r="EM86" s="364" t="n"/>
      <c r="EN86" s="364" t="n"/>
      <c r="EO86" s="364" t="n"/>
      <c r="EP86" s="364" t="n"/>
      <c r="EQ86" s="364" t="n"/>
      <c r="ER86" s="364" t="n"/>
      <c r="ES86" s="364" t="n"/>
      <c r="ET86" s="364" t="n"/>
      <c r="EU86" s="364" t="n"/>
      <c r="EV86" s="364" t="n"/>
      <c r="EW86" s="364" t="n"/>
      <c r="EX86" s="364" t="n"/>
      <c r="EY86" s="364" t="n"/>
      <c r="EZ86" s="364" t="n"/>
      <c r="FA86" s="364" t="n"/>
      <c r="FB86" s="364" t="n"/>
      <c r="FC86" s="364" t="n"/>
      <c r="FD86" s="364" t="n"/>
      <c r="FE86" s="364" t="n"/>
      <c r="FF86" s="364" t="n"/>
      <c r="FG86" s="364" t="n"/>
      <c r="FH86" s="364" t="n"/>
      <c r="FI86" s="364" t="n"/>
      <c r="FJ86" s="364" t="n"/>
      <c r="FK86" s="364" t="n"/>
      <c r="FL86" s="364" t="n"/>
      <c r="FM86" s="364" t="n"/>
      <c r="FN86" s="364" t="n"/>
      <c r="FO86" s="364" t="n"/>
      <c r="FP86" s="364" t="n"/>
      <c r="FQ86" s="364" t="n"/>
      <c r="FR86" s="364" t="n"/>
      <c r="FS86" s="364" t="n"/>
      <c r="FT86" s="364" t="n"/>
      <c r="FU86" s="364" t="n"/>
      <c r="FV86" s="364" t="n"/>
      <c r="FW86" s="364" t="n"/>
      <c r="FX86" s="364" t="n"/>
      <c r="FY86" s="364" t="n"/>
      <c r="FZ86" s="364" t="n"/>
      <c r="GA86" s="364" t="n"/>
      <c r="GB86" s="364" t="n"/>
      <c r="GC86" s="364" t="n"/>
      <c r="GD86" s="364" t="n"/>
      <c r="GE86" s="364" t="n"/>
      <c r="GF86" s="364" t="n"/>
      <c r="GG86" s="364" t="n"/>
      <c r="GH86" s="364" t="n"/>
      <c r="GI86" s="364" t="n"/>
      <c r="GJ86" s="364" t="n"/>
      <c r="GK86" s="364" t="n"/>
      <c r="GL86" s="364" t="n"/>
      <c r="GM86" s="364" t="n"/>
      <c r="GN86" s="364" t="n"/>
      <c r="GO86" s="364" t="n"/>
      <c r="GP86" s="364" t="n"/>
      <c r="GQ86" s="364" t="n"/>
      <c r="GR86" s="364" t="n"/>
      <c r="GS86" s="364" t="n"/>
      <c r="GT86" s="364" t="n"/>
      <c r="GU86" s="364" t="n"/>
      <c r="GV86" s="364" t="n"/>
      <c r="GW86" s="364" t="n"/>
      <c r="GX86" s="364" t="n"/>
      <c r="GY86" s="364" t="n"/>
      <c r="GZ86" s="364" t="n"/>
      <c r="HA86" s="364" t="n"/>
      <c r="HB86" s="364" t="n"/>
      <c r="HC86" s="364" t="n"/>
      <c r="HD86" s="364" t="n"/>
      <c r="HE86" s="364" t="n"/>
      <c r="HF86" s="364" t="n"/>
      <c r="HG86" s="364" t="n"/>
      <c r="HH86" s="364" t="n"/>
      <c r="HI86" s="364" t="n"/>
      <c r="HJ86" s="364" t="n"/>
      <c r="HK86" s="364" t="n"/>
      <c r="HL86" s="364" t="n"/>
      <c r="HM86" s="364" t="n"/>
      <c r="HN86" s="364" t="n"/>
      <c r="HO86" s="364" t="n"/>
      <c r="HP86" s="364" t="n"/>
      <c r="HQ86" s="364" t="n"/>
      <c r="HR86" s="364" t="n"/>
      <c r="HS86" s="364" t="n"/>
      <c r="HT86" s="364" t="n"/>
      <c r="HU86" s="364" t="n"/>
      <c r="HV86" s="364" t="n"/>
      <c r="HW86" s="364" t="n"/>
      <c r="HX86" s="364" t="n"/>
      <c r="HY86" s="364" t="n"/>
      <c r="HZ86" s="364" t="n"/>
      <c r="IA86" s="364" t="n"/>
      <c r="IB86" s="364" t="n"/>
      <c r="IC86" s="364" t="n"/>
      <c r="ID86" s="364" t="n"/>
      <c r="IE86" s="364" t="n"/>
      <c r="IF86" s="364" t="n"/>
      <c r="IG86" s="364" t="n"/>
      <c r="IH86" s="364" t="n"/>
      <c r="II86" s="364" t="n"/>
      <c r="IJ86" s="364" t="n"/>
      <c r="IK86" s="364" t="n"/>
      <c r="IL86" s="364" t="n"/>
      <c r="IM86" s="364" t="n"/>
      <c r="IN86" s="364" t="n"/>
      <c r="IO86" s="364" t="n"/>
      <c r="IP86" s="364" t="n"/>
      <c r="IQ86" s="364" t="n"/>
      <c r="IR86" s="364" t="n"/>
      <c r="IS86" s="364" t="n"/>
      <c r="IT86" s="364" t="n"/>
      <c r="IU86" s="364" t="n"/>
      <c r="IV86" s="364" t="n"/>
      <c r="IW86" s="364" t="n"/>
      <c r="IX86" s="364" t="n"/>
      <c r="IY86" s="364" t="n"/>
      <c r="IZ86" s="364" t="n"/>
      <c r="JA86" s="364" t="n"/>
      <c r="JB86" s="364" t="n"/>
      <c r="JC86" s="364" t="n"/>
      <c r="JD86" s="364" t="n"/>
      <c r="JE86" s="364" t="n"/>
      <c r="JF86" s="364" t="n"/>
      <c r="JG86" s="364" t="n"/>
      <c r="JH86" s="364" t="n"/>
      <c r="JI86" s="364" t="n"/>
      <c r="JJ86" s="364" t="n"/>
      <c r="JK86" s="364" t="n"/>
      <c r="JL86" s="364" t="n"/>
      <c r="JM86" s="364" t="n"/>
      <c r="JN86" s="364" t="n"/>
      <c r="JO86" s="364" t="n"/>
      <c r="JP86" s="364" t="n"/>
      <c r="JQ86" s="364" t="n"/>
      <c r="JR86" s="364" t="n"/>
      <c r="JS86" s="364" t="n"/>
      <c r="JT86" s="364" t="n"/>
      <c r="JU86" s="364" t="n"/>
      <c r="JV86" s="364" t="n"/>
      <c r="JW86" s="364" t="n"/>
      <c r="JX86" s="364" t="n"/>
      <c r="JY86" s="364" t="n"/>
      <c r="JZ86" s="364" t="n"/>
      <c r="KA86" s="364" t="n"/>
      <c r="KB86" s="364" t="n"/>
      <c r="KC86" s="364" t="n"/>
      <c r="KD86" s="364" t="n"/>
      <c r="KE86" s="364" t="n"/>
      <c r="KF86" s="364" t="n"/>
      <c r="KG86" s="364" t="n"/>
      <c r="KH86" s="364" t="n"/>
      <c r="KI86" s="364" t="n"/>
      <c r="KJ86" s="364" t="n"/>
      <c r="KK86" s="364" t="n"/>
      <c r="KL86" s="364" t="n"/>
      <c r="KM86" s="364" t="n"/>
      <c r="KN86" s="364" t="n"/>
      <c r="KO86" s="364" t="n"/>
      <c r="KP86" s="364" t="n"/>
      <c r="KQ86" s="364" t="n"/>
      <c r="KR86" s="364" t="n"/>
      <c r="KS86" s="364" t="n"/>
      <c r="KT86" s="364" t="n"/>
      <c r="KU86" s="364" t="n"/>
      <c r="KV86" s="364" t="n"/>
      <c r="KW86" s="364" t="n"/>
      <c r="KX86" s="364" t="n"/>
      <c r="KY86" s="364" t="n"/>
      <c r="KZ86" s="364" t="n"/>
      <c r="LA86" s="364" t="n"/>
      <c r="LB86" s="364" t="n"/>
      <c r="LC86" s="364" t="n"/>
      <c r="LD86" s="364" t="n"/>
      <c r="LE86" s="364" t="n"/>
      <c r="LF86" s="364" t="n"/>
      <c r="LG86" s="364" t="n"/>
      <c r="LH86" s="364" t="n"/>
      <c r="LI86" s="364" t="n"/>
      <c r="LJ86" s="364" t="n"/>
      <c r="LK86" s="364" t="n"/>
      <c r="LL86" s="364" t="n"/>
      <c r="LM86" s="364" t="n"/>
      <c r="LN86" s="364" t="n"/>
      <c r="LO86" s="364" t="n"/>
      <c r="LP86" s="364" t="n"/>
      <c r="LQ86" s="364" t="n"/>
      <c r="LR86" s="364" t="n"/>
      <c r="LS86" s="364" t="n"/>
      <c r="LT86" s="364" t="n"/>
      <c r="LU86" s="364" t="n"/>
      <c r="LV86" s="364" t="n"/>
      <c r="LW86" s="364" t="n"/>
      <c r="LX86" s="364" t="n"/>
      <c r="LY86" s="364" t="n"/>
      <c r="LZ86" s="364" t="n"/>
      <c r="MA86" s="364" t="n"/>
      <c r="MB86" s="364" t="n"/>
      <c r="MC86" s="364" t="n"/>
      <c r="MD86" s="364" t="n"/>
      <c r="ME86" s="364" t="n"/>
      <c r="MF86" s="364" t="n"/>
      <c r="MG86" s="364" t="n"/>
      <c r="MH86" s="364" t="n"/>
      <c r="MI86" s="364" t="n"/>
      <c r="MJ86" s="364" t="n"/>
      <c r="MK86" s="364" t="n"/>
      <c r="ML86" s="364" t="n"/>
      <c r="MM86" s="364" t="n"/>
      <c r="MN86" s="364" t="n"/>
      <c r="MO86" s="364" t="n"/>
      <c r="MP86" s="364" t="n"/>
      <c r="MQ86" s="364" t="n"/>
      <c r="MR86" s="364" t="n"/>
      <c r="MS86" s="364" t="n"/>
      <c r="MT86" s="364" t="n"/>
      <c r="MU86" s="364" t="n"/>
      <c r="MV86" s="364" t="n"/>
      <c r="MW86" s="364" t="n"/>
      <c r="MX86" s="364" t="n"/>
      <c r="MY86" s="364" t="n"/>
      <c r="MZ86" s="364" t="n"/>
      <c r="NA86" s="364" t="n"/>
      <c r="NB86" s="364" t="n"/>
      <c r="NC86" s="364" t="n"/>
      <c r="ND86" s="364" t="n"/>
      <c r="NE86" s="364" t="n"/>
      <c r="NF86" s="364" t="n"/>
      <c r="NG86" s="364" t="n"/>
      <c r="NH86" s="364" t="n"/>
      <c r="NI86" s="364" t="n"/>
      <c r="NJ86" s="364" t="n"/>
      <c r="NK86" s="364" t="n"/>
      <c r="NL86" s="364" t="n"/>
      <c r="NM86" s="364" t="n"/>
      <c r="NN86" s="364" t="n"/>
      <c r="NO86" s="364" t="n"/>
      <c r="NP86" s="364" t="n"/>
      <c r="NQ86" s="364" t="n"/>
      <c r="NR86" s="364" t="n"/>
      <c r="NS86" s="364" t="n"/>
      <c r="NT86" s="364" t="n"/>
      <c r="NU86" s="364" t="n"/>
      <c r="NV86" s="364" t="n"/>
      <c r="NW86" s="364" t="n"/>
      <c r="NX86" s="364" t="n"/>
      <c r="NY86" s="364" t="n"/>
      <c r="NZ86" s="364" t="n"/>
      <c r="OA86" s="364" t="n"/>
      <c r="OB86" s="364" t="n"/>
      <c r="OC86" s="364" t="n"/>
      <c r="OD86" s="364" t="n"/>
      <c r="OE86" s="364" t="n"/>
      <c r="OF86" s="364" t="n"/>
      <c r="OG86" s="364" t="n"/>
      <c r="OH86" s="364" t="n"/>
      <c r="OI86" s="364" t="n"/>
      <c r="OJ86" s="364" t="n"/>
      <c r="OK86" s="364" t="n"/>
      <c r="OL86" s="364" t="n"/>
      <c r="OM86" s="364" t="n"/>
      <c r="ON86" s="364" t="n"/>
      <c r="OO86" s="364" t="n"/>
      <c r="OP86" s="364" t="n"/>
      <c r="OQ86" s="364" t="n"/>
      <c r="OR86" s="364" t="n"/>
      <c r="OS86" s="364" t="n"/>
      <c r="OT86" s="364" t="n"/>
      <c r="OU86" s="364" t="n"/>
      <c r="OV86" s="364" t="n"/>
      <c r="OW86" s="364" t="n"/>
      <c r="OX86" s="364" t="n"/>
      <c r="OY86" s="364" t="n"/>
      <c r="OZ86" s="364" t="n"/>
      <c r="PA86" s="364" t="n"/>
      <c r="PB86" s="364" t="n"/>
      <c r="PC86" s="364" t="n"/>
      <c r="PD86" s="364" t="n"/>
      <c r="PE86" s="364" t="n"/>
      <c r="PF86" s="364" t="n"/>
      <c r="PG86" s="364" t="n"/>
      <c r="PH86" s="364" t="n"/>
      <c r="PI86" s="364" t="n"/>
      <c r="PJ86" s="364" t="n"/>
      <c r="PK86" s="364" t="n"/>
      <c r="PL86" s="364" t="n"/>
      <c r="PM86" s="364" t="n"/>
      <c r="PN86" s="364" t="n"/>
      <c r="PO86" s="364" t="n"/>
      <c r="PP86" s="364" t="n"/>
      <c r="PQ86" s="364" t="n"/>
      <c r="PR86" s="364" t="n"/>
      <c r="PS86" s="364" t="n"/>
      <c r="PT86" s="364" t="n"/>
      <c r="PU86" s="364" t="n"/>
      <c r="PV86" s="364" t="n"/>
      <c r="PW86" s="364" t="n"/>
      <c r="PX86" s="364" t="n"/>
      <c r="PY86" s="364" t="n"/>
      <c r="PZ86" s="364" t="n"/>
      <c r="QA86" s="364" t="n"/>
      <c r="QB86" s="364" t="n"/>
      <c r="QC86" s="364" t="n"/>
      <c r="QD86" s="364" t="n"/>
      <c r="QE86" s="364" t="n"/>
      <c r="QF86" s="364" t="n"/>
      <c r="QG86" s="364" t="n"/>
      <c r="QH86" s="364" t="n"/>
      <c r="QI86" s="364" t="n"/>
      <c r="QJ86" s="364" t="n"/>
      <c r="QK86" s="364" t="n"/>
      <c r="QL86" s="364" t="n"/>
      <c r="QM86" s="364" t="n"/>
      <c r="QN86" s="364" t="n"/>
      <c r="QO86" s="364" t="n"/>
      <c r="QP86" s="364" t="n"/>
      <c r="QQ86" s="364" t="n"/>
      <c r="QR86" s="364" t="n"/>
      <c r="QS86" s="364" t="n"/>
      <c r="QT86" s="364" t="n"/>
      <c r="QU86" s="364" t="n"/>
      <c r="QV86" s="364" t="n"/>
      <c r="QW86" s="364" t="n"/>
      <c r="QX86" s="364" t="n"/>
      <c r="QY86" s="364" t="n"/>
      <c r="QZ86" s="364" t="n"/>
      <c r="RA86" s="364" t="n"/>
      <c r="RB86" s="364" t="n"/>
      <c r="RC86" s="364" t="n"/>
      <c r="RD86" s="364" t="n"/>
      <c r="RE86" s="364" t="n"/>
      <c r="RF86" s="364" t="n"/>
      <c r="RG86" s="364" t="n"/>
      <c r="RH86" s="364" t="n"/>
      <c r="RI86" s="364" t="n"/>
      <c r="RJ86" s="364" t="n"/>
      <c r="RK86" s="364" t="n"/>
      <c r="RL86" s="364" t="n"/>
      <c r="RM86" s="364" t="n"/>
      <c r="RN86" s="364" t="n"/>
      <c r="RO86" s="364" t="n"/>
      <c r="RP86" s="364" t="n"/>
      <c r="RQ86" s="364" t="n"/>
      <c r="RR86" s="364" t="n"/>
      <c r="RS86" s="364" t="n"/>
      <c r="RT86" s="364" t="n"/>
      <c r="RU86" s="364" t="n"/>
      <c r="RV86" s="364" t="n"/>
      <c r="RW86" s="364" t="n"/>
      <c r="RX86" s="364" t="n"/>
      <c r="RY86" s="364" t="n"/>
      <c r="RZ86" s="364" t="n"/>
      <c r="SA86" s="364" t="n"/>
      <c r="SB86" s="364" t="n"/>
      <c r="SC86" s="364" t="n"/>
      <c r="SD86" s="364" t="n"/>
      <c r="SE86" s="364" t="n"/>
      <c r="SF86" s="364" t="n"/>
      <c r="SG86" s="364" t="n"/>
      <c r="SH86" s="364" t="n"/>
      <c r="SI86" s="364" t="n"/>
      <c r="SJ86" s="364" t="n"/>
      <c r="SK86" s="364" t="n"/>
      <c r="SL86" s="364" t="n"/>
      <c r="SM86" s="364" t="n"/>
      <c r="SN86" s="364" t="n"/>
      <c r="SO86" s="364" t="n"/>
      <c r="SP86" s="364" t="n"/>
      <c r="SQ86" s="364" t="n"/>
      <c r="SR86" s="364" t="n"/>
      <c r="SS86" s="364" t="n"/>
      <c r="ST86" s="364" t="n"/>
      <c r="SU86" s="364" t="n"/>
      <c r="SV86" s="364" t="n"/>
      <c r="SW86" s="364" t="n"/>
      <c r="SX86" s="364" t="n"/>
      <c r="SY86" s="364" t="n"/>
      <c r="SZ86" s="364" t="n"/>
      <c r="TA86" s="364" t="n"/>
      <c r="TB86" s="364" t="n"/>
      <c r="TC86" s="364" t="n"/>
      <c r="TD86" s="364" t="n"/>
      <c r="TE86" s="364" t="n"/>
      <c r="TF86" s="364" t="n"/>
      <c r="TG86" s="364" t="n"/>
      <c r="TH86" s="364" t="n"/>
      <c r="TI86" s="364" t="n"/>
      <c r="TJ86" s="364" t="n"/>
      <c r="TK86" s="364" t="n"/>
      <c r="TL86" s="364" t="n"/>
      <c r="TM86" s="364" t="n"/>
      <c r="TN86" s="364" t="n"/>
      <c r="TO86" s="364" t="n"/>
      <c r="TP86" s="364" t="n"/>
      <c r="TQ86" s="364" t="n"/>
      <c r="TR86" s="364" t="n"/>
      <c r="TS86" s="364" t="n"/>
      <c r="TT86" s="364" t="n"/>
      <c r="TU86" s="364" t="n"/>
      <c r="TV86" s="364" t="n"/>
      <c r="TW86" s="364" t="n"/>
      <c r="TX86" s="364" t="n"/>
      <c r="TY86" s="364" t="n"/>
      <c r="TZ86" s="364" t="n"/>
      <c r="UA86" s="364" t="n"/>
      <c r="UB86" s="364" t="n"/>
      <c r="UC86" s="364" t="n"/>
      <c r="UD86" s="364" t="n"/>
      <c r="UE86" s="364" t="n"/>
      <c r="UF86" s="364" t="n"/>
      <c r="UG86" s="364" t="n"/>
      <c r="UH86" s="364" t="n"/>
      <c r="UI86" s="364" t="n"/>
      <c r="UJ86" s="364" t="n"/>
      <c r="UK86" s="364" t="n"/>
      <c r="UL86" s="364" t="n"/>
      <c r="UM86" s="364" t="n"/>
      <c r="UN86" s="364" t="n"/>
      <c r="UO86" s="364" t="n"/>
      <c r="UP86" s="364" t="n"/>
      <c r="UQ86" s="364" t="n"/>
      <c r="UR86" s="364" t="n"/>
      <c r="US86" s="364" t="n"/>
      <c r="UT86" s="364" t="n"/>
      <c r="UU86" s="364" t="n"/>
      <c r="UV86" s="364" t="n"/>
      <c r="UW86" s="364" t="n"/>
      <c r="UX86" s="364" t="n"/>
      <c r="UY86" s="364" t="n"/>
      <c r="UZ86" s="364" t="n"/>
      <c r="VA86" s="364" t="n"/>
      <c r="VB86" s="364" t="n"/>
      <c r="VC86" s="364" t="n"/>
      <c r="VD86" s="364" t="n"/>
      <c r="VE86" s="364" t="n"/>
      <c r="VF86" s="364" t="n"/>
      <c r="VG86" s="364" t="n"/>
      <c r="VH86" s="364" t="n"/>
      <c r="VI86" s="364" t="n"/>
      <c r="VJ86" s="364" t="n"/>
      <c r="VK86" s="364" t="n"/>
      <c r="VL86" s="364" t="n"/>
      <c r="VM86" s="364" t="n"/>
      <c r="VN86" s="364" t="n"/>
      <c r="VO86" s="364" t="n"/>
      <c r="VP86" s="364" t="n"/>
      <c r="VQ86" s="364" t="n"/>
      <c r="VR86" s="364" t="n"/>
      <c r="VS86" s="364" t="n"/>
      <c r="VT86" s="364" t="n"/>
      <c r="VU86" s="364" t="n"/>
      <c r="VV86" s="364" t="n"/>
      <c r="VW86" s="364" t="n"/>
      <c r="VX86" s="364" t="n"/>
      <c r="VY86" s="364" t="n"/>
      <c r="VZ86" s="364" t="n"/>
      <c r="WA86" s="364" t="n"/>
      <c r="WB86" s="364" t="n"/>
      <c r="WC86" s="364" t="n"/>
      <c r="WD86" s="364" t="n"/>
      <c r="WE86" s="364" t="n"/>
      <c r="WF86" s="364" t="n"/>
      <c r="WG86" s="364" t="n"/>
      <c r="WH86" s="364" t="n"/>
      <c r="WI86" s="364" t="n"/>
      <c r="WJ86" s="364" t="n"/>
      <c r="WK86" s="364" t="n"/>
      <c r="WL86" s="364" t="n"/>
      <c r="WM86" s="364" t="n"/>
      <c r="WN86" s="364" t="n"/>
      <c r="WO86" s="364" t="n"/>
      <c r="WP86" s="364" t="n"/>
      <c r="WQ86" s="364" t="n"/>
      <c r="WR86" s="364" t="n"/>
      <c r="WS86" s="364" t="n"/>
      <c r="WT86" s="364" t="n"/>
      <c r="WU86" s="364" t="n"/>
      <c r="WV86" s="364" t="n"/>
      <c r="WW86" s="364" t="n"/>
      <c r="WX86" s="364" t="n"/>
      <c r="WY86" s="364" t="n"/>
      <c r="WZ86" s="364" t="n"/>
      <c r="XA86" s="364" t="n"/>
      <c r="XB86" s="364" t="n"/>
      <c r="XC86" s="364" t="n"/>
      <c r="XD86" s="364" t="n"/>
      <c r="XE86" s="364" t="n"/>
      <c r="XF86" s="364" t="n"/>
      <c r="XG86" s="364" t="n"/>
      <c r="XH86" s="364" t="n"/>
      <c r="XI86" s="364" t="n"/>
      <c r="XJ86" s="364" t="n"/>
      <c r="XK86" s="364" t="n"/>
      <c r="XL86" s="364" t="n"/>
      <c r="XM86" s="364" t="n"/>
      <c r="XN86" s="364" t="n"/>
      <c r="XO86" s="364" t="n"/>
      <c r="XP86" s="364" t="n"/>
      <c r="XQ86" s="364" t="n"/>
      <c r="XR86" s="364" t="n"/>
      <c r="XS86" s="364" t="n"/>
      <c r="XT86" s="364" t="n"/>
      <c r="XU86" s="364" t="n"/>
      <c r="XV86" s="364" t="n"/>
      <c r="XW86" s="364" t="n"/>
      <c r="XX86" s="364" t="n"/>
      <c r="XY86" s="364" t="n"/>
      <c r="XZ86" s="364" t="n"/>
      <c r="YA86" s="364" t="n"/>
      <c r="YB86" s="364" t="n"/>
      <c r="YC86" s="364" t="n"/>
      <c r="YD86" s="364" t="n"/>
      <c r="YE86" s="364" t="n"/>
      <c r="YF86" s="364" t="n"/>
      <c r="YG86" s="364" t="n"/>
      <c r="YH86" s="364" t="n"/>
      <c r="YI86" s="364" t="n"/>
      <c r="YJ86" s="364" t="n"/>
      <c r="YK86" s="364" t="n"/>
      <c r="YL86" s="364" t="n"/>
      <c r="YM86" s="364" t="n"/>
      <c r="YN86" s="364" t="n"/>
      <c r="YO86" s="364" t="n"/>
      <c r="YP86" s="364" t="n"/>
      <c r="YQ86" s="364" t="n"/>
      <c r="YR86" s="364" t="n"/>
      <c r="YS86" s="364" t="n"/>
      <c r="YT86" s="364" t="n"/>
      <c r="YU86" s="364" t="n"/>
      <c r="YV86" s="364" t="n"/>
      <c r="YW86" s="364" t="n"/>
      <c r="YX86" s="364" t="n"/>
      <c r="YY86" s="364" t="n"/>
      <c r="YZ86" s="364" t="n"/>
      <c r="ZA86" s="364" t="n"/>
      <c r="ZB86" s="364" t="n"/>
      <c r="ZC86" s="364" t="n"/>
      <c r="ZD86" s="364" t="n"/>
      <c r="ZE86" s="364" t="n"/>
      <c r="ZF86" s="364" t="n"/>
      <c r="ZG86" s="364" t="n"/>
      <c r="ZH86" s="364" t="n"/>
      <c r="ZI86" s="364" t="n"/>
      <c r="ZJ86" s="364" t="n"/>
      <c r="ZK86" s="364" t="n"/>
      <c r="ZL86" s="364" t="n"/>
      <c r="ZM86" s="364" t="n"/>
      <c r="ZN86" s="364" t="n"/>
      <c r="ZO86" s="364" t="n"/>
      <c r="ZP86" s="364" t="n"/>
      <c r="ZQ86" s="364" t="n"/>
      <c r="ZR86" s="364" t="n"/>
      <c r="ZS86" s="364" t="n"/>
      <c r="ZT86" s="364" t="n"/>
      <c r="ZU86" s="364" t="n"/>
      <c r="ZV86" s="364" t="n"/>
      <c r="ZW86" s="364" t="n"/>
      <c r="ZX86" s="364" t="n"/>
      <c r="ZY86" s="364" t="n"/>
      <c r="ZZ86" s="364" t="n"/>
      <c r="AAA86" s="364" t="n"/>
      <c r="AAB86" s="364" t="n"/>
      <c r="AAC86" s="364" t="n"/>
      <c r="AAD86" s="364" t="n"/>
      <c r="AAE86" s="364" t="n"/>
      <c r="AAF86" s="364" t="n"/>
      <c r="AAG86" s="364" t="n"/>
      <c r="AAH86" s="364" t="n"/>
      <c r="AAI86" s="364" t="n"/>
      <c r="AAJ86" s="364" t="n"/>
      <c r="AAK86" s="364" t="n"/>
      <c r="AAL86" s="364" t="n"/>
      <c r="AAM86" s="364" t="n"/>
      <c r="AAN86" s="364" t="n"/>
      <c r="AAO86" s="364" t="n"/>
      <c r="AAP86" s="364" t="n"/>
      <c r="AAQ86" s="364" t="n"/>
      <c r="AAR86" s="364" t="n"/>
      <c r="AAS86" s="364" t="n"/>
      <c r="AAT86" s="364" t="n"/>
      <c r="AAU86" s="364" t="n"/>
      <c r="AAV86" s="364" t="n"/>
      <c r="AAW86" s="364" t="n"/>
      <c r="AAX86" s="364" t="n"/>
      <c r="AAY86" s="364" t="n"/>
      <c r="AAZ86" s="364" t="n"/>
      <c r="ABA86" s="364" t="n"/>
      <c r="ABB86" s="364" t="n"/>
      <c r="ABC86" s="364" t="n"/>
      <c r="ABD86" s="364" t="n"/>
      <c r="ABE86" s="364" t="n"/>
      <c r="ABF86" s="364" t="n"/>
      <c r="ABG86" s="364" t="n"/>
      <c r="ABH86" s="364" t="n"/>
      <c r="ABI86" s="364" t="n"/>
      <c r="ABJ86" s="364" t="n"/>
      <c r="ABK86" s="364" t="n"/>
      <c r="ABL86" s="364" t="n"/>
      <c r="ABM86" s="364" t="n"/>
      <c r="ABN86" s="364" t="n"/>
      <c r="ABO86" s="364" t="n"/>
      <c r="ABP86" s="364" t="n"/>
      <c r="ABQ86" s="364" t="n"/>
      <c r="ABR86" s="364" t="n"/>
      <c r="ABS86" s="364" t="n"/>
      <c r="ABT86" s="364" t="n"/>
      <c r="ABU86" s="364" t="n"/>
      <c r="ABV86" s="364" t="n"/>
      <c r="ABW86" s="364" t="n"/>
      <c r="ABX86" s="364" t="n"/>
      <c r="ABY86" s="364" t="n"/>
      <c r="ABZ86" s="364" t="n"/>
      <c r="ACA86" s="364" t="n"/>
      <c r="ACB86" s="364" t="n"/>
      <c r="ACC86" s="364" t="n"/>
      <c r="ACD86" s="364" t="n"/>
      <c r="ACE86" s="364" t="n"/>
      <c r="ACF86" s="364" t="n"/>
      <c r="ACG86" s="364" t="n"/>
      <c r="ACH86" s="364" t="n"/>
      <c r="ACI86" s="364" t="n"/>
      <c r="ACJ86" s="364" t="n"/>
      <c r="ACK86" s="364" t="n"/>
      <c r="ACL86" s="364" t="n"/>
      <c r="ACM86" s="364" t="n"/>
      <c r="ACN86" s="364" t="n"/>
      <c r="ACO86" s="364" t="n"/>
      <c r="ACP86" s="364" t="n"/>
      <c r="ACQ86" s="364" t="n"/>
      <c r="ACR86" s="364" t="n"/>
      <c r="ACS86" s="364" t="n"/>
      <c r="ACT86" s="364" t="n"/>
      <c r="ACU86" s="364" t="n"/>
      <c r="ACV86" s="364" t="n"/>
      <c r="ACW86" s="364" t="n"/>
      <c r="ACX86" s="364" t="n"/>
      <c r="ACY86" s="364" t="n"/>
      <c r="ACZ86" s="364" t="n"/>
      <c r="ADA86" s="364" t="n"/>
      <c r="ADB86" s="364" t="n"/>
      <c r="ADC86" s="364" t="n"/>
      <c r="ADD86" s="364" t="n"/>
      <c r="ADE86" s="364" t="n"/>
      <c r="ADF86" s="364" t="n"/>
      <c r="ADG86" s="364" t="n"/>
      <c r="ADH86" s="364" t="n"/>
      <c r="ADI86" s="364" t="n"/>
      <c r="ADJ86" s="364" t="n"/>
      <c r="ADK86" s="364" t="n"/>
      <c r="ADL86" s="364" t="n"/>
      <c r="ADM86" s="364" t="n"/>
      <c r="ADN86" s="364" t="n"/>
      <c r="ADO86" s="364" t="n"/>
      <c r="ADP86" s="364" t="n"/>
      <c r="ADQ86" s="364" t="n"/>
      <c r="ADR86" s="364" t="n"/>
      <c r="ADS86" s="364" t="n"/>
      <c r="ADT86" s="364" t="n"/>
      <c r="ADU86" s="364" t="n"/>
      <c r="ADV86" s="364" t="n"/>
      <c r="ADW86" s="364" t="n"/>
      <c r="ADX86" s="364" t="n"/>
      <c r="ADY86" s="364" t="n"/>
      <c r="ADZ86" s="364" t="n"/>
      <c r="AEA86" s="364" t="n"/>
      <c r="AEB86" s="364" t="n"/>
      <c r="AEC86" s="364" t="n"/>
      <c r="AED86" s="364" t="n"/>
      <c r="AEE86" s="364" t="n"/>
      <c r="AEF86" s="364" t="n"/>
      <c r="AEG86" s="364" t="n"/>
      <c r="AEH86" s="364" t="n"/>
      <c r="AEI86" s="364" t="n"/>
      <c r="AEJ86" s="364" t="n"/>
      <c r="AEK86" s="364" t="n"/>
      <c r="AEL86" s="364" t="n"/>
      <c r="AEM86" s="364" t="n"/>
      <c r="AEN86" s="364" t="n"/>
      <c r="AEO86" s="364" t="n"/>
      <c r="AEP86" s="364" t="n"/>
      <c r="AEQ86" s="364" t="n"/>
      <c r="AER86" s="364" t="n"/>
      <c r="AES86" s="364" t="n"/>
      <c r="AET86" s="364" t="n"/>
      <c r="AEU86" s="364" t="n"/>
      <c r="AEV86" s="364" t="n"/>
      <c r="AEW86" s="364" t="n"/>
      <c r="AEX86" s="364" t="n"/>
      <c r="AEY86" s="364" t="n"/>
      <c r="AEZ86" s="364" t="n"/>
      <c r="AFA86" s="364" t="n"/>
      <c r="AFB86" s="364" t="n"/>
      <c r="AFC86" s="364" t="n"/>
      <c r="AFD86" s="364" t="n"/>
      <c r="AFE86" s="364" t="n"/>
      <c r="AFF86" s="364" t="n"/>
      <c r="AFG86" s="364" t="n"/>
      <c r="AFH86" s="364" t="n"/>
      <c r="AFI86" s="364" t="n"/>
      <c r="AFJ86" s="364" t="n"/>
      <c r="AFK86" s="364" t="n"/>
      <c r="AFL86" s="364" t="n"/>
      <c r="AFM86" s="364" t="n"/>
      <c r="AFN86" s="364" t="n"/>
      <c r="AFO86" s="364" t="n"/>
      <c r="AFP86" s="364" t="n"/>
      <c r="AFQ86" s="364" t="n"/>
      <c r="AFR86" s="364" t="n"/>
      <c r="AFS86" s="364" t="n"/>
      <c r="AFT86" s="364" t="n"/>
      <c r="AFU86" s="364" t="n"/>
      <c r="AFV86" s="364" t="n"/>
      <c r="AFW86" s="364" t="n"/>
      <c r="AFX86" s="364" t="n"/>
      <c r="AFY86" s="364" t="n"/>
      <c r="AFZ86" s="364" t="n"/>
      <c r="AGA86" s="364" t="n"/>
      <c r="AGB86" s="364" t="n"/>
      <c r="AGC86" s="364" t="n"/>
      <c r="AGD86" s="364" t="n"/>
      <c r="AGE86" s="364" t="n"/>
      <c r="AGF86" s="364" t="n"/>
      <c r="AGG86" s="364" t="n"/>
      <c r="AGH86" s="364" t="n"/>
      <c r="AGI86" s="364" t="n"/>
      <c r="AGJ86" s="364" t="n"/>
      <c r="AGK86" s="364" t="n"/>
      <c r="AGL86" s="364" t="n"/>
      <c r="AGM86" s="364" t="n"/>
      <c r="AGN86" s="364" t="n"/>
      <c r="AGO86" s="364" t="n"/>
      <c r="AGP86" s="364" t="n"/>
      <c r="AGQ86" s="364" t="n"/>
      <c r="AGR86" s="364" t="n"/>
      <c r="AGS86" s="364" t="n"/>
      <c r="AGT86" s="364" t="n"/>
      <c r="AGU86" s="364" t="n"/>
      <c r="AGV86" s="364" t="n"/>
      <c r="AGW86" s="364" t="n"/>
      <c r="AGX86" s="364" t="n"/>
      <c r="AGY86" s="364" t="n"/>
      <c r="AGZ86" s="364" t="n"/>
      <c r="AHA86" s="364" t="n"/>
      <c r="AHB86" s="364" t="n"/>
      <c r="AHC86" s="364" t="n"/>
      <c r="AHD86" s="364" t="n"/>
      <c r="AHE86" s="364" t="n"/>
      <c r="AHF86" s="364" t="n"/>
      <c r="AHG86" s="364" t="n"/>
      <c r="AHH86" s="364" t="n"/>
      <c r="AHI86" s="364" t="n"/>
      <c r="AHJ86" s="364" t="n"/>
      <c r="AHK86" s="364" t="n"/>
      <c r="AHL86" s="364" t="n"/>
      <c r="AHM86" s="364" t="n"/>
      <c r="AHN86" s="364" t="n"/>
      <c r="AHO86" s="364" t="n"/>
      <c r="AHP86" s="364" t="n"/>
      <c r="AHQ86" s="364" t="n"/>
      <c r="AHR86" s="364" t="n"/>
      <c r="AHS86" s="364" t="n"/>
      <c r="AHT86" s="364" t="n"/>
      <c r="AHU86" s="364" t="n"/>
      <c r="AHV86" s="364" t="n"/>
      <c r="AHW86" s="364" t="n"/>
      <c r="AHX86" s="364" t="n"/>
      <c r="AHY86" s="364" t="n"/>
      <c r="AHZ86" s="364" t="n"/>
      <c r="AIA86" s="364" t="n"/>
      <c r="AIB86" s="364" t="n"/>
      <c r="AIC86" s="364" t="n"/>
      <c r="AID86" s="364" t="n"/>
      <c r="AIE86" s="364" t="n"/>
      <c r="AIF86" s="364" t="n"/>
      <c r="AIG86" s="364" t="n"/>
      <c r="AIH86" s="364" t="n"/>
      <c r="AII86" s="364" t="n"/>
      <c r="AIJ86" s="364" t="n"/>
      <c r="AIK86" s="364" t="n"/>
      <c r="AIL86" s="364" t="n"/>
      <c r="AIM86" s="364" t="n"/>
      <c r="AIN86" s="364" t="n"/>
      <c r="AIO86" s="364" t="n"/>
      <c r="AIP86" s="364" t="n"/>
      <c r="AIQ86" s="364" t="n"/>
      <c r="AIR86" s="364" t="n"/>
      <c r="AIS86" s="364" t="n"/>
      <c r="AIT86" s="364" t="n"/>
      <c r="AIU86" s="364" t="n"/>
      <c r="AIV86" s="364" t="n"/>
      <c r="AIW86" s="364" t="n"/>
      <c r="AIX86" s="364" t="n"/>
      <c r="AIY86" s="364" t="n"/>
      <c r="AIZ86" s="364" t="n"/>
      <c r="AJA86" s="364" t="n"/>
      <c r="AJB86" s="364" t="n"/>
      <c r="AJC86" s="364" t="n"/>
      <c r="AJD86" s="364" t="n"/>
      <c r="AJE86" s="364" t="n"/>
      <c r="AJF86" s="364" t="n"/>
      <c r="AJG86" s="364" t="n"/>
      <c r="AJH86" s="364" t="n"/>
      <c r="AJI86" s="364" t="n"/>
      <c r="AJJ86" s="364" t="n"/>
      <c r="AJK86" s="364" t="n"/>
      <c r="AJL86" s="364" t="n"/>
      <c r="AJM86" s="364" t="n"/>
      <c r="AJN86" s="364" t="n"/>
      <c r="AJO86" s="364" t="n"/>
      <c r="AJP86" s="364" t="n"/>
      <c r="AJQ86" s="364" t="n"/>
      <c r="AJR86" s="364" t="n"/>
      <c r="AJS86" s="364" t="n"/>
      <c r="AJT86" s="364" t="n"/>
      <c r="AJU86" s="364" t="n"/>
      <c r="AJV86" s="364" t="n"/>
      <c r="AJW86" s="364" t="n"/>
      <c r="AJX86" s="364" t="n"/>
      <c r="AJY86" s="364" t="n"/>
      <c r="AJZ86" s="364" t="n"/>
      <c r="AKA86" s="364" t="n"/>
      <c r="AKB86" s="364" t="n"/>
      <c r="AKC86" s="364" t="n"/>
      <c r="AKD86" s="364" t="n"/>
      <c r="AKE86" s="364" t="n"/>
      <c r="AKF86" s="364" t="n"/>
      <c r="AKG86" s="364" t="n"/>
      <c r="AKH86" s="364" t="n"/>
      <c r="AKI86" s="364" t="n"/>
      <c r="AKJ86" s="364" t="n"/>
      <c r="AKK86" s="364" t="n"/>
      <c r="AKL86" s="364" t="n"/>
      <c r="AKM86" s="364" t="n"/>
      <c r="AKN86" s="364" t="n"/>
      <c r="AKO86" s="364" t="n"/>
      <c r="AKP86" s="364" t="n"/>
      <c r="AKQ86" s="364" t="n"/>
      <c r="AKR86" s="364" t="n"/>
      <c r="AKS86" s="364" t="n"/>
      <c r="AKT86" s="364" t="n"/>
      <c r="AKU86" s="364" t="n"/>
      <c r="AKV86" s="364" t="n"/>
      <c r="AKW86" s="364" t="n"/>
      <c r="AKX86" s="364" t="n"/>
      <c r="AKY86" s="364" t="n"/>
      <c r="AKZ86" s="364" t="n"/>
      <c r="ALA86" s="364" t="n"/>
      <c r="ALB86" s="364" t="n"/>
      <c r="ALC86" s="364" t="n"/>
      <c r="ALD86" s="364" t="n"/>
      <c r="ALE86" s="364" t="n"/>
      <c r="ALF86" s="364" t="n"/>
      <c r="ALG86" s="364" t="n"/>
      <c r="ALH86" s="364" t="n"/>
      <c r="ALI86" s="364" t="n"/>
      <c r="ALJ86" s="364" t="n"/>
      <c r="ALK86" s="364" t="n"/>
      <c r="ALL86" s="364" t="n"/>
      <c r="ALM86" s="364" t="n"/>
      <c r="ALN86" s="364" t="n"/>
      <c r="ALO86" s="364" t="n"/>
      <c r="ALP86" s="364" t="n"/>
      <c r="ALQ86" s="364" t="n"/>
      <c r="ALR86" s="364" t="n"/>
      <c r="ALS86" s="364" t="n"/>
      <c r="ALT86" s="364" t="n"/>
      <c r="ALU86" s="364" t="n"/>
      <c r="ALV86" s="364" t="n"/>
      <c r="ALW86" s="364" t="n"/>
      <c r="ALX86" s="364" t="n"/>
      <c r="ALY86" s="364" t="n"/>
      <c r="ALZ86" s="364" t="n"/>
      <c r="AMA86" s="364" t="n"/>
      <c r="AMB86" s="364" t="n"/>
      <c r="AMC86" s="364" t="n"/>
      <c r="AMD86" s="364" t="n"/>
      <c r="AME86" s="364" t="n"/>
      <c r="AMF86" s="364" t="n"/>
      <c r="AMG86" s="364" t="n"/>
      <c r="AMH86" s="364" t="n"/>
      <c r="AMI86" s="364" t="n"/>
      <c r="AMJ86" s="364" t="n"/>
      <c r="AMK86" s="364" t="n"/>
      <c r="AML86" s="364" t="n"/>
      <c r="AMM86" s="364" t="n"/>
      <c r="AMN86" s="364" t="n"/>
      <c r="AMO86" s="364" t="n"/>
      <c r="AMP86" s="364" t="n"/>
      <c r="AMQ86" s="364" t="n"/>
      <c r="AMR86" s="364" t="n"/>
      <c r="AMS86" s="364" t="n"/>
      <c r="AMT86" s="364" t="n"/>
      <c r="AMU86" s="364" t="n"/>
      <c r="AMV86" s="364" t="n"/>
      <c r="AMW86" s="364" t="n"/>
      <c r="AMX86" s="364" t="n"/>
      <c r="AMY86" s="364" t="n"/>
      <c r="AMZ86" s="364" t="n"/>
      <c r="ANA86" s="364" t="n"/>
      <c r="ANB86" s="364" t="n"/>
      <c r="ANC86" s="364" t="n"/>
      <c r="AND86" s="364" t="n"/>
      <c r="ANE86" s="364" t="n"/>
      <c r="ANF86" s="364" t="n"/>
      <c r="ANG86" s="364" t="n"/>
      <c r="ANH86" s="364" t="n"/>
      <c r="ANI86" s="364" t="n"/>
      <c r="ANJ86" s="364" t="n"/>
      <c r="ANK86" s="364" t="n"/>
      <c r="ANL86" s="364" t="n"/>
      <c r="ANM86" s="364" t="n"/>
      <c r="ANN86" s="364" t="n"/>
      <c r="ANO86" s="364" t="n"/>
      <c r="ANP86" s="364" t="n"/>
      <c r="ANQ86" s="364" t="n"/>
      <c r="ANR86" s="364" t="n"/>
      <c r="ANS86" s="364" t="n"/>
      <c r="ANT86" s="364" t="n"/>
      <c r="ANU86" s="364" t="n"/>
      <c r="ANV86" s="364" t="n"/>
      <c r="ANW86" s="364" t="n"/>
      <c r="ANX86" s="364" t="n"/>
      <c r="ANY86" s="364" t="n"/>
      <c r="ANZ86" s="364" t="n"/>
      <c r="AOA86" s="364" t="n"/>
      <c r="AOB86" s="364" t="n"/>
      <c r="AOC86" s="364" t="n"/>
      <c r="AOD86" s="364" t="n"/>
      <c r="AOE86" s="364" t="n"/>
      <c r="AOF86" s="364" t="n"/>
      <c r="AOG86" s="364" t="n"/>
      <c r="AOH86" s="364" t="n"/>
      <c r="AOI86" s="364" t="n"/>
      <c r="AOJ86" s="364" t="n"/>
      <c r="AOK86" s="364" t="n"/>
      <c r="AOL86" s="364" t="n"/>
      <c r="AOM86" s="364" t="n"/>
      <c r="AON86" s="364" t="n"/>
      <c r="AOO86" s="364" t="n"/>
      <c r="AOP86" s="364" t="n"/>
      <c r="AOQ86" s="364" t="n"/>
      <c r="AOR86" s="364" t="n"/>
      <c r="AOS86" s="364" t="n"/>
      <c r="AOT86" s="364" t="n"/>
      <c r="AOU86" s="364" t="n"/>
      <c r="AOV86" s="364" t="n"/>
      <c r="AOW86" s="364" t="n"/>
      <c r="AOX86" s="364" t="n"/>
      <c r="AOY86" s="364" t="n"/>
      <c r="AOZ86" s="364" t="n"/>
      <c r="APA86" s="364" t="n"/>
      <c r="APB86" s="364" t="n"/>
      <c r="APC86" s="364" t="n"/>
      <c r="APD86" s="364" t="n"/>
      <c r="APE86" s="364" t="n"/>
      <c r="APF86" s="364" t="n"/>
      <c r="APG86" s="364" t="n"/>
      <c r="APH86" s="364" t="n"/>
      <c r="API86" s="364" t="n"/>
      <c r="APJ86" s="364" t="n"/>
      <c r="APK86" s="364" t="n"/>
      <c r="APL86" s="364" t="n"/>
      <c r="APM86" s="364" t="n"/>
      <c r="APN86" s="364" t="n"/>
      <c r="APO86" s="364" t="n"/>
      <c r="APP86" s="364" t="n"/>
      <c r="APQ86" s="364" t="n"/>
      <c r="APR86" s="364" t="n"/>
      <c r="APS86" s="364" t="n"/>
      <c r="APT86" s="364" t="n"/>
      <c r="APU86" s="364" t="n"/>
      <c r="APV86" s="364" t="n"/>
      <c r="APW86" s="364" t="n"/>
      <c r="APX86" s="364" t="n"/>
      <c r="APY86" s="364" t="n"/>
      <c r="APZ86" s="364" t="n"/>
      <c r="AQA86" s="364" t="n"/>
      <c r="AQB86" s="364" t="n"/>
      <c r="AQC86" s="364" t="n"/>
      <c r="AQD86" s="364" t="n"/>
      <c r="AQE86" s="364" t="n"/>
      <c r="AQF86" s="364" t="n"/>
      <c r="AQG86" s="364" t="n"/>
      <c r="AQH86" s="364" t="n"/>
      <c r="AQI86" s="364" t="n"/>
      <c r="AQJ86" s="364" t="n"/>
      <c r="AQK86" s="364" t="n"/>
      <c r="AQL86" s="364" t="n"/>
      <c r="AQM86" s="364" t="n"/>
      <c r="AQN86" s="364" t="n"/>
      <c r="AQO86" s="364" t="n"/>
      <c r="AQP86" s="364" t="n"/>
      <c r="AQQ86" s="364" t="n"/>
      <c r="AQR86" s="364" t="n"/>
      <c r="AQS86" s="364" t="n"/>
      <c r="AQT86" s="364" t="n"/>
      <c r="AQU86" s="364" t="n"/>
      <c r="AQV86" s="364" t="n"/>
      <c r="AQW86" s="364" t="n"/>
      <c r="AQX86" s="364" t="n"/>
      <c r="AQY86" s="364" t="n"/>
      <c r="AQZ86" s="364" t="n"/>
      <c r="ARA86" s="364" t="n"/>
      <c r="ARB86" s="364" t="n"/>
      <c r="ARC86" s="364" t="n"/>
      <c r="ARD86" s="364" t="n"/>
      <c r="ARE86" s="364" t="n"/>
      <c r="ARF86" s="364" t="n"/>
      <c r="ARG86" s="364" t="n"/>
      <c r="ARH86" s="364" t="n"/>
      <c r="ARI86" s="364" t="n"/>
      <c r="ARJ86" s="364" t="n"/>
      <c r="ARK86" s="364" t="n"/>
      <c r="ARL86" s="364" t="n"/>
      <c r="ARM86" s="364" t="n"/>
      <c r="ARN86" s="364" t="n"/>
      <c r="ARO86" s="364" t="n"/>
    </row>
    <row r="87" outlineLevel="1">
      <c r="A87" s="220" t="inlineStr">
        <is>
          <t>38.07</t>
        </is>
      </c>
      <c r="B87" s="233" t="inlineStr">
        <is>
          <t>Agência de Publicidade e Propaganda</t>
        </is>
      </c>
      <c r="C87" s="86" t="inlineStr">
        <is>
          <t>Analítica</t>
        </is>
      </c>
      <c r="D87" s="86" t="inlineStr">
        <is>
          <t>Saída</t>
        </is>
      </c>
      <c r="E87" s="86">
        <f>VLOOKUP($A87,PL.C!$B:$F,5,0)</f>
        <v/>
      </c>
      <c r="F87" s="86" t="inlineStr">
        <is>
          <t>sim</t>
        </is>
      </c>
      <c r="G87" s="86" t="inlineStr">
        <is>
          <t>Budget</t>
        </is>
      </c>
      <c r="I87" s="511" t="n">
        <v>0</v>
      </c>
      <c r="J87" s="511" t="n">
        <v>0</v>
      </c>
      <c r="K87" s="511" t="n">
        <v>0</v>
      </c>
      <c r="L87" s="511" t="n">
        <v>-1686</v>
      </c>
      <c r="M87" s="511" t="n">
        <v>-127</v>
      </c>
      <c r="N87" s="511" t="n">
        <v>-3480</v>
      </c>
      <c r="O87" s="511" t="n">
        <v>-2940</v>
      </c>
      <c r="P87" s="511" t="n">
        <v>-1600</v>
      </c>
      <c r="Q87" s="511" t="n">
        <v>-1600</v>
      </c>
      <c r="R87" s="511" t="n">
        <v>-1600</v>
      </c>
      <c r="S87" s="511" t="n">
        <v>-1600</v>
      </c>
      <c r="T87" s="512" t="n">
        <v>-1600</v>
      </c>
      <c r="V87" s="511" t="n">
        <v>-1600</v>
      </c>
      <c r="W87" s="511" t="n">
        <v>-1600</v>
      </c>
      <c r="X87" s="511" t="n">
        <v>-1600</v>
      </c>
      <c r="Y87" s="511" t="n">
        <v>-2200</v>
      </c>
      <c r="Z87" s="511" t="n">
        <v>-2255</v>
      </c>
      <c r="AA87" s="511" t="n">
        <v>-2200</v>
      </c>
      <c r="AB87" s="511" t="n">
        <v>-2200</v>
      </c>
      <c r="AC87" s="511" t="n">
        <v>-2200</v>
      </c>
      <c r="AD87" s="511" t="n">
        <v>-2200</v>
      </c>
      <c r="AE87" s="511" t="n">
        <v>-2200</v>
      </c>
      <c r="AF87" s="511" t="n">
        <v>0</v>
      </c>
      <c r="AG87" s="512" t="n">
        <v>-2200</v>
      </c>
      <c r="AI87" s="511" t="n">
        <v>-4400</v>
      </c>
      <c r="AJ87" s="511" t="n">
        <v>-3550</v>
      </c>
      <c r="AK87" s="511" t="n">
        <v>-2200</v>
      </c>
      <c r="AL87" s="511" t="n">
        <v>0</v>
      </c>
      <c r="AM87" s="511" t="n">
        <v>-6700</v>
      </c>
      <c r="AN87" s="511" t="n">
        <v>-2500</v>
      </c>
      <c r="AO87" s="511" t="n">
        <v>-2500</v>
      </c>
      <c r="AP87" s="511" t="n">
        <v>-2600</v>
      </c>
      <c r="AQ87" s="511" t="n">
        <v>-2500</v>
      </c>
      <c r="AR87" s="511" t="n">
        <v>-2500</v>
      </c>
      <c r="AS87" s="511" t="n">
        <v>-2500</v>
      </c>
      <c r="AT87" s="511" t="n">
        <v>-2500</v>
      </c>
      <c r="AV87" s="513" t="n">
        <v>-4628.8</v>
      </c>
      <c r="AW87" s="513" t="n">
        <v>-3734.6</v>
      </c>
      <c r="AX87" s="513" t="n">
        <v>-2314.4</v>
      </c>
      <c r="AY87" s="513" t="n">
        <v>0</v>
      </c>
      <c r="AZ87" s="513" t="n">
        <v>-7048.400000000001</v>
      </c>
      <c r="BA87" s="513" t="n">
        <v>-2630</v>
      </c>
      <c r="BB87" s="513" t="n">
        <v>-2630</v>
      </c>
      <c r="BC87" s="513" t="n">
        <v>-2735.2</v>
      </c>
      <c r="BD87" s="513" t="n">
        <v>-2630</v>
      </c>
      <c r="BE87" s="513" t="n">
        <v>-2630</v>
      </c>
      <c r="BF87" s="513" t="n">
        <v>-2630</v>
      </c>
      <c r="BG87" s="513" t="n">
        <v>-2630</v>
      </c>
      <c r="BI87" s="298" t="n">
        <v>1.05</v>
      </c>
      <c r="BJ87" s="514" t="n">
        <v>-3465</v>
      </c>
      <c r="BK87" s="514" t="n">
        <v>-3465</v>
      </c>
      <c r="BL87" s="514" t="n">
        <v>-3465</v>
      </c>
      <c r="BM87" s="514" t="n">
        <v>0</v>
      </c>
      <c r="BN87" s="514" t="n">
        <v>-5250</v>
      </c>
      <c r="BO87" s="514" t="n">
        <v>-2625</v>
      </c>
      <c r="BP87" s="514" t="n">
        <v>-2625</v>
      </c>
      <c r="BQ87" s="514" t="n">
        <v>-3183.6</v>
      </c>
      <c r="BR87" s="514" t="n">
        <v>-1522.5</v>
      </c>
      <c r="BS87" s="514" t="n">
        <v>-1522.5</v>
      </c>
      <c r="BT87" s="514" t="n">
        <v>-2705.85</v>
      </c>
      <c r="BU87" s="514" t="n">
        <v>-1522.5</v>
      </c>
      <c r="BW87" s="515">
        <f>_xlfn.SINGLE(_xlfn.XLOOKUP($A87,$A$203:$A$399,BJ$203:BJ$399,"Não Existe"))*$BI87</f>
        <v/>
      </c>
      <c r="BX87" s="515">
        <f>_xlfn.SINGLE(_xlfn.XLOOKUP($A87,$A$203:$A$399,BK$203:BK$399,"Não Existe"))*$BI87</f>
        <v/>
      </c>
      <c r="BY87" s="515">
        <f>_xlfn.SINGLE(_xlfn.XLOOKUP($A87,$A$203:$A$399,BL$203:BL$399,"Não Existe"))*$BI87</f>
        <v/>
      </c>
      <c r="BZ87" s="515">
        <f>_xlfn.SINGLE(_xlfn.XLOOKUP($A87,$A$203:$A$399,BM$203:BM$399,"Não Existe"))*$BI87</f>
        <v/>
      </c>
      <c r="CA87" s="515">
        <f>_xlfn.SINGLE(_xlfn.XLOOKUP($A87,$A$203:$A$399,BN$203:BN$399,"Não Existe"))*$BI87</f>
        <v/>
      </c>
      <c r="CB87" s="515">
        <f>_xlfn.SINGLE(_xlfn.XLOOKUP($A87,$A$203:$A$399,BO$203:BO$399,"Não Existe"))*$BI87</f>
        <v/>
      </c>
      <c r="CC87" s="515">
        <f>_xlfn.SINGLE(_xlfn.XLOOKUP($A87,$A$203:$A$399,BP$203:BP$399,"Não Existe"))*$BI87</f>
        <v/>
      </c>
      <c r="CD87" s="515">
        <f>_xlfn.SINGLE(_xlfn.XLOOKUP($A87,$A$203:$A$399,BQ$203:BQ$399,"Não Existe"))*$BI87</f>
        <v/>
      </c>
      <c r="CE87" s="515">
        <f>_xlfn.SINGLE(_xlfn.XLOOKUP($A87,$A$203:$A$399,BR$203:BR$399,"Não Existe"))*$BI87</f>
        <v/>
      </c>
      <c r="CF87" s="515">
        <f>_xlfn.SINGLE(_xlfn.XLOOKUP($A87,$A$203:$A$399,BS$203:BS$399,"Não Existe"))*$BI87</f>
        <v/>
      </c>
      <c r="CG87" s="515">
        <f>_xlfn.SINGLE(_xlfn.XLOOKUP($A87,$A$203:$A$399,BT$203:BT$399,"Não Existe"))*$BI87</f>
        <v/>
      </c>
      <c r="CH87" s="515">
        <f>_xlfn.SINGLE(_xlfn.XLOOKUP($A87,$A$203:$A$399,BU$203:BU$399,"Não Existe"))*$BI87</f>
        <v/>
      </c>
    </row>
    <row r="88" outlineLevel="1" customFormat="1" s="213">
      <c r="A88" s="257" t="inlineStr">
        <is>
          <t>38.08</t>
        </is>
      </c>
      <c r="B88" s="212" t="inlineStr">
        <is>
          <t>Bonificação / Ajuda de Custo</t>
        </is>
      </c>
      <c r="C88" s="213" t="inlineStr">
        <is>
          <t>Analítica</t>
        </is>
      </c>
      <c r="D88" s="213" t="inlineStr">
        <is>
          <t>Saída</t>
        </is>
      </c>
      <c r="E88" s="213">
        <f>VLOOKUP($A88,PL.C!$B:$F,5,0)</f>
        <v/>
      </c>
      <c r="F88" s="213" t="inlineStr">
        <is>
          <t>sim</t>
        </is>
      </c>
      <c r="G88" s="213" t="inlineStr">
        <is>
          <t>Budget</t>
        </is>
      </c>
      <c r="I88" s="506" t="n">
        <v>0</v>
      </c>
      <c r="J88" s="506" t="n">
        <v>0</v>
      </c>
      <c r="K88" s="506" t="n">
        <v>0</v>
      </c>
      <c r="L88" s="506" t="n">
        <v>0</v>
      </c>
      <c r="M88" s="506" t="n">
        <v>0</v>
      </c>
      <c r="N88" s="506" t="n">
        <v>0</v>
      </c>
      <c r="O88" s="506" t="n">
        <v>0</v>
      </c>
      <c r="P88" s="506" t="n">
        <v>0</v>
      </c>
      <c r="Q88" s="506" t="n">
        <v>-127</v>
      </c>
      <c r="R88" s="506" t="n">
        <v>0</v>
      </c>
      <c r="S88" s="506" t="n">
        <v>0</v>
      </c>
      <c r="T88" s="507" t="n">
        <v>0</v>
      </c>
      <c r="U88" s="86" t="n"/>
      <c r="V88" s="506" t="n">
        <v>0</v>
      </c>
      <c r="W88" s="506" t="n">
        <v>0</v>
      </c>
      <c r="X88" s="506" t="n">
        <v>0</v>
      </c>
      <c r="Y88" s="506" t="n">
        <v>0</v>
      </c>
      <c r="Z88" s="506" t="n">
        <v>0</v>
      </c>
      <c r="AA88" s="506" t="n">
        <v>0</v>
      </c>
      <c r="AB88" s="506" t="n">
        <v>0</v>
      </c>
      <c r="AC88" s="506" t="n">
        <v>0</v>
      </c>
      <c r="AD88" s="506" t="n">
        <v>0</v>
      </c>
      <c r="AE88" s="506" t="n">
        <v>0</v>
      </c>
      <c r="AF88" s="506" t="n">
        <v>0</v>
      </c>
      <c r="AG88" s="507" t="n">
        <v>0</v>
      </c>
      <c r="AH88" s="364" t="n"/>
      <c r="AI88" s="506" t="n">
        <v>0</v>
      </c>
      <c r="AJ88" s="506" t="n">
        <v>-5834</v>
      </c>
      <c r="AK88" s="506" t="n">
        <v>0</v>
      </c>
      <c r="AL88" s="506" t="n">
        <v>0</v>
      </c>
      <c r="AM88" s="506" t="n">
        <v>-6000</v>
      </c>
      <c r="AN88" s="506" t="n">
        <v>0</v>
      </c>
      <c r="AO88" s="506" t="n">
        <v>0</v>
      </c>
      <c r="AP88" s="506" t="n">
        <v>0</v>
      </c>
      <c r="AQ88" s="506" t="n">
        <v>0</v>
      </c>
      <c r="AR88" s="506" t="n">
        <v>0</v>
      </c>
      <c r="AS88" s="506" t="n">
        <v>0</v>
      </c>
      <c r="AT88" s="506" t="n">
        <v>0</v>
      </c>
      <c r="AU88" s="364" t="n"/>
      <c r="AV88" s="508" t="n">
        <v>0</v>
      </c>
      <c r="AW88" s="508" t="n">
        <v>-6137.368</v>
      </c>
      <c r="AX88" s="508" t="n">
        <v>0</v>
      </c>
      <c r="AY88" s="508" t="n">
        <v>0</v>
      </c>
      <c r="AZ88" s="508" t="n">
        <v>-6312</v>
      </c>
      <c r="BA88" s="508" t="n">
        <v>0</v>
      </c>
      <c r="BB88" s="508" t="n">
        <v>0</v>
      </c>
      <c r="BC88" s="508" t="n">
        <v>0</v>
      </c>
      <c r="BD88" s="508" t="n">
        <v>0</v>
      </c>
      <c r="BE88" s="508" t="n">
        <v>0</v>
      </c>
      <c r="BF88" s="508" t="n">
        <v>0</v>
      </c>
      <c r="BG88" s="508" t="n">
        <v>0</v>
      </c>
      <c r="BH88" s="364" t="n"/>
      <c r="BI88" s="298" t="n">
        <v>1.05</v>
      </c>
      <c r="BJ88" s="509" t="n">
        <v>0</v>
      </c>
      <c r="BK88" s="509" t="n">
        <v>0</v>
      </c>
      <c r="BL88" s="509" t="n">
        <v>0</v>
      </c>
      <c r="BM88" s="509" t="n">
        <v>0</v>
      </c>
      <c r="BN88" s="509" t="n">
        <v>0</v>
      </c>
      <c r="BO88" s="509" t="n">
        <v>-2415</v>
      </c>
      <c r="BP88" s="509" t="n">
        <v>0</v>
      </c>
      <c r="BQ88" s="509" t="n">
        <v>-3150</v>
      </c>
      <c r="BR88" s="509" t="n">
        <v>0</v>
      </c>
      <c r="BS88" s="509" t="n">
        <v>-2100</v>
      </c>
      <c r="BT88" s="509" t="n">
        <v>-4200</v>
      </c>
      <c r="BU88" s="509" t="n">
        <v>0</v>
      </c>
      <c r="BV88" s="364" t="n"/>
      <c r="BW88" s="510">
        <f>_xlfn.SINGLE(_xlfn.XLOOKUP($A88,$A$203:$A$399,BJ$203:BJ$399,"Não Existe"))*$BI88</f>
        <v/>
      </c>
      <c r="BX88" s="510">
        <f>_xlfn.SINGLE(_xlfn.XLOOKUP($A88,$A$203:$A$399,BK$203:BK$399,"Não Existe"))*$BI88</f>
        <v/>
      </c>
      <c r="BY88" s="510">
        <f>_xlfn.SINGLE(_xlfn.XLOOKUP($A88,$A$203:$A$399,BL$203:BL$399,"Não Existe"))*$BI88</f>
        <v/>
      </c>
      <c r="BZ88" s="510">
        <f>_xlfn.SINGLE(_xlfn.XLOOKUP($A88,$A$203:$A$399,BM$203:BM$399,"Não Existe"))*$BI88</f>
        <v/>
      </c>
      <c r="CA88" s="510">
        <f>_xlfn.SINGLE(_xlfn.XLOOKUP($A88,$A$203:$A$399,BN$203:BN$399,"Não Existe"))*$BI88</f>
        <v/>
      </c>
      <c r="CB88" s="510">
        <f>_xlfn.SINGLE(_xlfn.XLOOKUP($A88,$A$203:$A$399,BO$203:BO$399,"Não Existe"))*$BI88</f>
        <v/>
      </c>
      <c r="CC88" s="510">
        <f>_xlfn.SINGLE(_xlfn.XLOOKUP($A88,$A$203:$A$399,BP$203:BP$399,"Não Existe"))*$BI88</f>
        <v/>
      </c>
      <c r="CD88" s="510">
        <f>_xlfn.SINGLE(_xlfn.XLOOKUP($A88,$A$203:$A$399,BQ$203:BQ$399,"Não Existe"))*$BI88</f>
        <v/>
      </c>
      <c r="CE88" s="510">
        <f>_xlfn.SINGLE(_xlfn.XLOOKUP($A88,$A$203:$A$399,BR$203:BR$399,"Não Existe"))*$BI88</f>
        <v/>
      </c>
      <c r="CF88" s="510">
        <f>_xlfn.SINGLE(_xlfn.XLOOKUP($A88,$A$203:$A$399,BS$203:BS$399,"Não Existe"))*$BI88</f>
        <v/>
      </c>
      <c r="CG88" s="510">
        <f>_xlfn.SINGLE(_xlfn.XLOOKUP($A88,$A$203:$A$399,BT$203:BT$399,"Não Existe"))*$BI88</f>
        <v/>
      </c>
      <c r="CH88" s="510">
        <f>_xlfn.SINGLE(_xlfn.XLOOKUP($A88,$A$203:$A$399,BU$203:BU$399,"Não Existe"))*$BI88</f>
        <v/>
      </c>
      <c r="CI88" s="364" t="n"/>
      <c r="CJ88" s="364" t="n"/>
      <c r="CK88" s="364" t="n"/>
      <c r="CL88" s="364" t="n"/>
      <c r="CM88" s="364" t="n"/>
      <c r="CN88" s="364" t="n"/>
      <c r="CO88" s="364" t="n"/>
      <c r="CP88" s="364" t="n"/>
      <c r="CQ88" s="364" t="n"/>
      <c r="CR88" s="364" t="n"/>
      <c r="CS88" s="364" t="n"/>
      <c r="CT88" s="364" t="n"/>
      <c r="CU88" s="364" t="n"/>
      <c r="CV88" s="364" t="n"/>
      <c r="CW88" s="364" t="n"/>
      <c r="CX88" s="364" t="n"/>
      <c r="CY88" s="364" t="n"/>
      <c r="CZ88" s="364" t="n"/>
      <c r="DA88" s="364" t="n"/>
      <c r="DB88" s="364" t="n"/>
      <c r="DC88" s="364" t="n"/>
      <c r="DD88" s="364" t="n"/>
      <c r="DE88" s="364" t="n"/>
      <c r="DF88" s="364" t="n"/>
      <c r="DG88" s="364" t="n"/>
      <c r="DH88" s="364" t="n"/>
      <c r="DI88" s="364" t="n"/>
      <c r="DJ88" s="364" t="n"/>
      <c r="DK88" s="364" t="n"/>
      <c r="DL88" s="364" t="n"/>
      <c r="DM88" s="364" t="n"/>
      <c r="DN88" s="364" t="n"/>
      <c r="DO88" s="364" t="n"/>
      <c r="DP88" s="364" t="n"/>
      <c r="DQ88" s="364" t="n"/>
      <c r="DR88" s="364" t="n"/>
      <c r="DS88" s="364" t="n"/>
      <c r="DT88" s="364" t="n"/>
      <c r="DU88" s="364" t="n"/>
      <c r="DV88" s="364" t="n"/>
      <c r="DW88" s="364" t="n"/>
      <c r="DX88" s="364" t="n"/>
      <c r="DY88" s="364" t="n"/>
      <c r="DZ88" s="364" t="n"/>
      <c r="EA88" s="364" t="n"/>
      <c r="EB88" s="364" t="n"/>
      <c r="EC88" s="364" t="n"/>
      <c r="ED88" s="364" t="n"/>
      <c r="EE88" s="364" t="n"/>
      <c r="EF88" s="364" t="n"/>
      <c r="EG88" s="364" t="n"/>
      <c r="EH88" s="364" t="n"/>
      <c r="EI88" s="364" t="n"/>
      <c r="EJ88" s="364" t="n"/>
      <c r="EK88" s="364" t="n"/>
      <c r="EL88" s="364" t="n"/>
      <c r="EM88" s="364" t="n"/>
      <c r="EN88" s="364" t="n"/>
      <c r="EO88" s="364" t="n"/>
      <c r="EP88" s="364" t="n"/>
      <c r="EQ88" s="364" t="n"/>
      <c r="ER88" s="364" t="n"/>
      <c r="ES88" s="364" t="n"/>
      <c r="ET88" s="364" t="n"/>
      <c r="EU88" s="364" t="n"/>
      <c r="EV88" s="364" t="n"/>
      <c r="EW88" s="364" t="n"/>
      <c r="EX88" s="364" t="n"/>
      <c r="EY88" s="364" t="n"/>
      <c r="EZ88" s="364" t="n"/>
      <c r="FA88" s="364" t="n"/>
      <c r="FB88" s="364" t="n"/>
      <c r="FC88" s="364" t="n"/>
      <c r="FD88" s="364" t="n"/>
      <c r="FE88" s="364" t="n"/>
      <c r="FF88" s="364" t="n"/>
      <c r="FG88" s="364" t="n"/>
      <c r="FH88" s="364" t="n"/>
      <c r="FI88" s="364" t="n"/>
      <c r="FJ88" s="364" t="n"/>
      <c r="FK88" s="364" t="n"/>
      <c r="FL88" s="364" t="n"/>
      <c r="FM88" s="364" t="n"/>
      <c r="FN88" s="364" t="n"/>
      <c r="FO88" s="364" t="n"/>
      <c r="FP88" s="364" t="n"/>
      <c r="FQ88" s="364" t="n"/>
      <c r="FR88" s="364" t="n"/>
      <c r="FS88" s="364" t="n"/>
      <c r="FT88" s="364" t="n"/>
      <c r="FU88" s="364" t="n"/>
      <c r="FV88" s="364" t="n"/>
      <c r="FW88" s="364" t="n"/>
      <c r="FX88" s="364" t="n"/>
      <c r="FY88" s="364" t="n"/>
      <c r="FZ88" s="364" t="n"/>
      <c r="GA88" s="364" t="n"/>
      <c r="GB88" s="364" t="n"/>
      <c r="GC88" s="364" t="n"/>
      <c r="GD88" s="364" t="n"/>
      <c r="GE88" s="364" t="n"/>
      <c r="GF88" s="364" t="n"/>
      <c r="GG88" s="364" t="n"/>
      <c r="GH88" s="364" t="n"/>
      <c r="GI88" s="364" t="n"/>
      <c r="GJ88" s="364" t="n"/>
      <c r="GK88" s="364" t="n"/>
      <c r="GL88" s="364" t="n"/>
      <c r="GM88" s="364" t="n"/>
      <c r="GN88" s="364" t="n"/>
      <c r="GO88" s="364" t="n"/>
      <c r="GP88" s="364" t="n"/>
      <c r="GQ88" s="364" t="n"/>
      <c r="GR88" s="364" t="n"/>
      <c r="GS88" s="364" t="n"/>
      <c r="GT88" s="364" t="n"/>
      <c r="GU88" s="364" t="n"/>
      <c r="GV88" s="364" t="n"/>
      <c r="GW88" s="364" t="n"/>
      <c r="GX88" s="364" t="n"/>
      <c r="GY88" s="364" t="n"/>
      <c r="GZ88" s="364" t="n"/>
      <c r="HA88" s="364" t="n"/>
      <c r="HB88" s="364" t="n"/>
      <c r="HC88" s="364" t="n"/>
      <c r="HD88" s="364" t="n"/>
      <c r="HE88" s="364" t="n"/>
      <c r="HF88" s="364" t="n"/>
      <c r="HG88" s="364" t="n"/>
      <c r="HH88" s="364" t="n"/>
      <c r="HI88" s="364" t="n"/>
      <c r="HJ88" s="364" t="n"/>
      <c r="HK88" s="364" t="n"/>
      <c r="HL88" s="364" t="n"/>
      <c r="HM88" s="364" t="n"/>
      <c r="HN88" s="364" t="n"/>
      <c r="HO88" s="364" t="n"/>
      <c r="HP88" s="364" t="n"/>
      <c r="HQ88" s="364" t="n"/>
      <c r="HR88" s="364" t="n"/>
      <c r="HS88" s="364" t="n"/>
      <c r="HT88" s="364" t="n"/>
      <c r="HU88" s="364" t="n"/>
      <c r="HV88" s="364" t="n"/>
      <c r="HW88" s="364" t="n"/>
      <c r="HX88" s="364" t="n"/>
      <c r="HY88" s="364" t="n"/>
      <c r="HZ88" s="364" t="n"/>
      <c r="IA88" s="364" t="n"/>
      <c r="IB88" s="364" t="n"/>
      <c r="IC88" s="364" t="n"/>
      <c r="ID88" s="364" t="n"/>
      <c r="IE88" s="364" t="n"/>
      <c r="IF88" s="364" t="n"/>
      <c r="IG88" s="364" t="n"/>
      <c r="IH88" s="364" t="n"/>
      <c r="II88" s="364" t="n"/>
      <c r="IJ88" s="364" t="n"/>
      <c r="IK88" s="364" t="n"/>
      <c r="IL88" s="364" t="n"/>
      <c r="IM88" s="364" t="n"/>
      <c r="IN88" s="364" t="n"/>
      <c r="IO88" s="364" t="n"/>
      <c r="IP88" s="364" t="n"/>
      <c r="IQ88" s="364" t="n"/>
      <c r="IR88" s="364" t="n"/>
      <c r="IS88" s="364" t="n"/>
      <c r="IT88" s="364" t="n"/>
      <c r="IU88" s="364" t="n"/>
      <c r="IV88" s="364" t="n"/>
      <c r="IW88" s="364" t="n"/>
      <c r="IX88" s="364" t="n"/>
      <c r="IY88" s="364" t="n"/>
      <c r="IZ88" s="364" t="n"/>
      <c r="JA88" s="364" t="n"/>
      <c r="JB88" s="364" t="n"/>
      <c r="JC88" s="364" t="n"/>
      <c r="JD88" s="364" t="n"/>
      <c r="JE88" s="364" t="n"/>
      <c r="JF88" s="364" t="n"/>
      <c r="JG88" s="364" t="n"/>
      <c r="JH88" s="364" t="n"/>
      <c r="JI88" s="364" t="n"/>
      <c r="JJ88" s="364" t="n"/>
      <c r="JK88" s="364" t="n"/>
      <c r="JL88" s="364" t="n"/>
      <c r="JM88" s="364" t="n"/>
      <c r="JN88" s="364" t="n"/>
      <c r="JO88" s="364" t="n"/>
      <c r="JP88" s="364" t="n"/>
      <c r="JQ88" s="364" t="n"/>
      <c r="JR88" s="364" t="n"/>
      <c r="JS88" s="364" t="n"/>
      <c r="JT88" s="364" t="n"/>
      <c r="JU88" s="364" t="n"/>
      <c r="JV88" s="364" t="n"/>
      <c r="JW88" s="364" t="n"/>
      <c r="JX88" s="364" t="n"/>
      <c r="JY88" s="364" t="n"/>
      <c r="JZ88" s="364" t="n"/>
      <c r="KA88" s="364" t="n"/>
      <c r="KB88" s="364" t="n"/>
      <c r="KC88" s="364" t="n"/>
      <c r="KD88" s="364" t="n"/>
      <c r="KE88" s="364" t="n"/>
      <c r="KF88" s="364" t="n"/>
      <c r="KG88" s="364" t="n"/>
      <c r="KH88" s="364" t="n"/>
      <c r="KI88" s="364" t="n"/>
      <c r="KJ88" s="364" t="n"/>
      <c r="KK88" s="364" t="n"/>
      <c r="KL88" s="364" t="n"/>
      <c r="KM88" s="364" t="n"/>
      <c r="KN88" s="364" t="n"/>
      <c r="KO88" s="364" t="n"/>
      <c r="KP88" s="364" t="n"/>
      <c r="KQ88" s="364" t="n"/>
      <c r="KR88" s="364" t="n"/>
      <c r="KS88" s="364" t="n"/>
      <c r="KT88" s="364" t="n"/>
      <c r="KU88" s="364" t="n"/>
      <c r="KV88" s="364" t="n"/>
      <c r="KW88" s="364" t="n"/>
      <c r="KX88" s="364" t="n"/>
      <c r="KY88" s="364" t="n"/>
      <c r="KZ88" s="364" t="n"/>
      <c r="LA88" s="364" t="n"/>
      <c r="LB88" s="364" t="n"/>
      <c r="LC88" s="364" t="n"/>
      <c r="LD88" s="364" t="n"/>
      <c r="LE88" s="364" t="n"/>
      <c r="LF88" s="364" t="n"/>
      <c r="LG88" s="364" t="n"/>
      <c r="LH88" s="364" t="n"/>
      <c r="LI88" s="364" t="n"/>
      <c r="LJ88" s="364" t="n"/>
      <c r="LK88" s="364" t="n"/>
      <c r="LL88" s="364" t="n"/>
      <c r="LM88" s="364" t="n"/>
      <c r="LN88" s="364" t="n"/>
      <c r="LO88" s="364" t="n"/>
      <c r="LP88" s="364" t="n"/>
      <c r="LQ88" s="364" t="n"/>
      <c r="LR88" s="364" t="n"/>
      <c r="LS88" s="364" t="n"/>
      <c r="LT88" s="364" t="n"/>
      <c r="LU88" s="364" t="n"/>
      <c r="LV88" s="364" t="n"/>
      <c r="LW88" s="364" t="n"/>
      <c r="LX88" s="364" t="n"/>
      <c r="LY88" s="364" t="n"/>
      <c r="LZ88" s="364" t="n"/>
      <c r="MA88" s="364" t="n"/>
      <c r="MB88" s="364" t="n"/>
      <c r="MC88" s="364" t="n"/>
      <c r="MD88" s="364" t="n"/>
      <c r="ME88" s="364" t="n"/>
      <c r="MF88" s="364" t="n"/>
      <c r="MG88" s="364" t="n"/>
      <c r="MH88" s="364" t="n"/>
      <c r="MI88" s="364" t="n"/>
      <c r="MJ88" s="364" t="n"/>
      <c r="MK88" s="364" t="n"/>
      <c r="ML88" s="364" t="n"/>
      <c r="MM88" s="364" t="n"/>
      <c r="MN88" s="364" t="n"/>
      <c r="MO88" s="364" t="n"/>
      <c r="MP88" s="364" t="n"/>
      <c r="MQ88" s="364" t="n"/>
      <c r="MR88" s="364" t="n"/>
      <c r="MS88" s="364" t="n"/>
      <c r="MT88" s="364" t="n"/>
      <c r="MU88" s="364" t="n"/>
      <c r="MV88" s="364" t="n"/>
      <c r="MW88" s="364" t="n"/>
      <c r="MX88" s="364" t="n"/>
      <c r="MY88" s="364" t="n"/>
      <c r="MZ88" s="364" t="n"/>
      <c r="NA88" s="364" t="n"/>
      <c r="NB88" s="364" t="n"/>
      <c r="NC88" s="364" t="n"/>
      <c r="ND88" s="364" t="n"/>
      <c r="NE88" s="364" t="n"/>
      <c r="NF88" s="364" t="n"/>
      <c r="NG88" s="364" t="n"/>
      <c r="NH88" s="364" t="n"/>
      <c r="NI88" s="364" t="n"/>
      <c r="NJ88" s="364" t="n"/>
      <c r="NK88" s="364" t="n"/>
      <c r="NL88" s="364" t="n"/>
      <c r="NM88" s="364" t="n"/>
      <c r="NN88" s="364" t="n"/>
      <c r="NO88" s="364" t="n"/>
      <c r="NP88" s="364" t="n"/>
      <c r="NQ88" s="364" t="n"/>
      <c r="NR88" s="364" t="n"/>
      <c r="NS88" s="364" t="n"/>
      <c r="NT88" s="364" t="n"/>
      <c r="NU88" s="364" t="n"/>
      <c r="NV88" s="364" t="n"/>
      <c r="NW88" s="364" t="n"/>
      <c r="NX88" s="364" t="n"/>
      <c r="NY88" s="364" t="n"/>
      <c r="NZ88" s="364" t="n"/>
      <c r="OA88" s="364" t="n"/>
      <c r="OB88" s="364" t="n"/>
      <c r="OC88" s="364" t="n"/>
      <c r="OD88" s="364" t="n"/>
      <c r="OE88" s="364" t="n"/>
      <c r="OF88" s="364" t="n"/>
      <c r="OG88" s="364" t="n"/>
      <c r="OH88" s="364" t="n"/>
      <c r="OI88" s="364" t="n"/>
      <c r="OJ88" s="364" t="n"/>
      <c r="OK88" s="364" t="n"/>
      <c r="OL88" s="364" t="n"/>
      <c r="OM88" s="364" t="n"/>
      <c r="ON88" s="364" t="n"/>
      <c r="OO88" s="364" t="n"/>
      <c r="OP88" s="364" t="n"/>
      <c r="OQ88" s="364" t="n"/>
      <c r="OR88" s="364" t="n"/>
      <c r="OS88" s="364" t="n"/>
      <c r="OT88" s="364" t="n"/>
      <c r="OU88" s="364" t="n"/>
      <c r="OV88" s="364" t="n"/>
      <c r="OW88" s="364" t="n"/>
      <c r="OX88" s="364" t="n"/>
      <c r="OY88" s="364" t="n"/>
      <c r="OZ88" s="364" t="n"/>
      <c r="PA88" s="364" t="n"/>
      <c r="PB88" s="364" t="n"/>
      <c r="PC88" s="364" t="n"/>
      <c r="PD88" s="364" t="n"/>
      <c r="PE88" s="364" t="n"/>
      <c r="PF88" s="364" t="n"/>
      <c r="PG88" s="364" t="n"/>
      <c r="PH88" s="364" t="n"/>
      <c r="PI88" s="364" t="n"/>
      <c r="PJ88" s="364" t="n"/>
      <c r="PK88" s="364" t="n"/>
      <c r="PL88" s="364" t="n"/>
      <c r="PM88" s="364" t="n"/>
      <c r="PN88" s="364" t="n"/>
      <c r="PO88" s="364" t="n"/>
      <c r="PP88" s="364" t="n"/>
      <c r="PQ88" s="364" t="n"/>
      <c r="PR88" s="364" t="n"/>
      <c r="PS88" s="364" t="n"/>
      <c r="PT88" s="364" t="n"/>
      <c r="PU88" s="364" t="n"/>
      <c r="PV88" s="364" t="n"/>
      <c r="PW88" s="364" t="n"/>
      <c r="PX88" s="364" t="n"/>
      <c r="PY88" s="364" t="n"/>
      <c r="PZ88" s="364" t="n"/>
      <c r="QA88" s="364" t="n"/>
      <c r="QB88" s="364" t="n"/>
      <c r="QC88" s="364" t="n"/>
      <c r="QD88" s="364" t="n"/>
      <c r="QE88" s="364" t="n"/>
      <c r="QF88" s="364" t="n"/>
      <c r="QG88" s="364" t="n"/>
      <c r="QH88" s="364" t="n"/>
      <c r="QI88" s="364" t="n"/>
      <c r="QJ88" s="364" t="n"/>
      <c r="QK88" s="364" t="n"/>
      <c r="QL88" s="364" t="n"/>
      <c r="QM88" s="364" t="n"/>
      <c r="QN88" s="364" t="n"/>
      <c r="QO88" s="364" t="n"/>
      <c r="QP88" s="364" t="n"/>
      <c r="QQ88" s="364" t="n"/>
      <c r="QR88" s="364" t="n"/>
      <c r="QS88" s="364" t="n"/>
      <c r="QT88" s="364" t="n"/>
      <c r="QU88" s="364" t="n"/>
      <c r="QV88" s="364" t="n"/>
      <c r="QW88" s="364" t="n"/>
      <c r="QX88" s="364" t="n"/>
      <c r="QY88" s="364" t="n"/>
      <c r="QZ88" s="364" t="n"/>
      <c r="RA88" s="364" t="n"/>
      <c r="RB88" s="364" t="n"/>
      <c r="RC88" s="364" t="n"/>
      <c r="RD88" s="364" t="n"/>
      <c r="RE88" s="364" t="n"/>
      <c r="RF88" s="364" t="n"/>
      <c r="RG88" s="364" t="n"/>
      <c r="RH88" s="364" t="n"/>
      <c r="RI88" s="364" t="n"/>
      <c r="RJ88" s="364" t="n"/>
      <c r="RK88" s="364" t="n"/>
      <c r="RL88" s="364" t="n"/>
      <c r="RM88" s="364" t="n"/>
      <c r="RN88" s="364" t="n"/>
      <c r="RO88" s="364" t="n"/>
      <c r="RP88" s="364" t="n"/>
      <c r="RQ88" s="364" t="n"/>
      <c r="RR88" s="364" t="n"/>
      <c r="RS88" s="364" t="n"/>
      <c r="RT88" s="364" t="n"/>
      <c r="RU88" s="364" t="n"/>
      <c r="RV88" s="364" t="n"/>
      <c r="RW88" s="364" t="n"/>
      <c r="RX88" s="364" t="n"/>
      <c r="RY88" s="364" t="n"/>
      <c r="RZ88" s="364" t="n"/>
      <c r="SA88" s="364" t="n"/>
      <c r="SB88" s="364" t="n"/>
      <c r="SC88" s="364" t="n"/>
      <c r="SD88" s="364" t="n"/>
      <c r="SE88" s="364" t="n"/>
      <c r="SF88" s="364" t="n"/>
      <c r="SG88" s="364" t="n"/>
      <c r="SH88" s="364" t="n"/>
      <c r="SI88" s="364" t="n"/>
      <c r="SJ88" s="364" t="n"/>
      <c r="SK88" s="364" t="n"/>
      <c r="SL88" s="364" t="n"/>
      <c r="SM88" s="364" t="n"/>
      <c r="SN88" s="364" t="n"/>
      <c r="SO88" s="364" t="n"/>
      <c r="SP88" s="364" t="n"/>
      <c r="SQ88" s="364" t="n"/>
      <c r="SR88" s="364" t="n"/>
      <c r="SS88" s="364" t="n"/>
      <c r="ST88" s="364" t="n"/>
      <c r="SU88" s="364" t="n"/>
      <c r="SV88" s="364" t="n"/>
      <c r="SW88" s="364" t="n"/>
      <c r="SX88" s="364" t="n"/>
      <c r="SY88" s="364" t="n"/>
      <c r="SZ88" s="364" t="n"/>
      <c r="TA88" s="364" t="n"/>
      <c r="TB88" s="364" t="n"/>
      <c r="TC88" s="364" t="n"/>
      <c r="TD88" s="364" t="n"/>
      <c r="TE88" s="364" t="n"/>
      <c r="TF88" s="364" t="n"/>
      <c r="TG88" s="364" t="n"/>
      <c r="TH88" s="364" t="n"/>
      <c r="TI88" s="364" t="n"/>
      <c r="TJ88" s="364" t="n"/>
      <c r="TK88" s="364" t="n"/>
      <c r="TL88" s="364" t="n"/>
      <c r="TM88" s="364" t="n"/>
      <c r="TN88" s="364" t="n"/>
      <c r="TO88" s="364" t="n"/>
      <c r="TP88" s="364" t="n"/>
      <c r="TQ88" s="364" t="n"/>
      <c r="TR88" s="364" t="n"/>
      <c r="TS88" s="364" t="n"/>
      <c r="TT88" s="364" t="n"/>
      <c r="TU88" s="364" t="n"/>
      <c r="TV88" s="364" t="n"/>
      <c r="TW88" s="364" t="n"/>
      <c r="TX88" s="364" t="n"/>
      <c r="TY88" s="364" t="n"/>
      <c r="TZ88" s="364" t="n"/>
      <c r="UA88" s="364" t="n"/>
      <c r="UB88" s="364" t="n"/>
      <c r="UC88" s="364" t="n"/>
      <c r="UD88" s="364" t="n"/>
      <c r="UE88" s="364" t="n"/>
      <c r="UF88" s="364" t="n"/>
      <c r="UG88" s="364" t="n"/>
      <c r="UH88" s="364" t="n"/>
      <c r="UI88" s="364" t="n"/>
      <c r="UJ88" s="364" t="n"/>
      <c r="UK88" s="364" t="n"/>
      <c r="UL88" s="364" t="n"/>
      <c r="UM88" s="364" t="n"/>
      <c r="UN88" s="364" t="n"/>
      <c r="UO88" s="364" t="n"/>
      <c r="UP88" s="364" t="n"/>
      <c r="UQ88" s="364" t="n"/>
      <c r="UR88" s="364" t="n"/>
      <c r="US88" s="364" t="n"/>
      <c r="UT88" s="364" t="n"/>
      <c r="UU88" s="364" t="n"/>
      <c r="UV88" s="364" t="n"/>
      <c r="UW88" s="364" t="n"/>
      <c r="UX88" s="364" t="n"/>
      <c r="UY88" s="364" t="n"/>
      <c r="UZ88" s="364" t="n"/>
      <c r="VA88" s="364" t="n"/>
      <c r="VB88" s="364" t="n"/>
      <c r="VC88" s="364" t="n"/>
      <c r="VD88" s="364" t="n"/>
      <c r="VE88" s="364" t="n"/>
      <c r="VF88" s="364" t="n"/>
      <c r="VG88" s="364" t="n"/>
      <c r="VH88" s="364" t="n"/>
      <c r="VI88" s="364" t="n"/>
      <c r="VJ88" s="364" t="n"/>
      <c r="VK88" s="364" t="n"/>
      <c r="VL88" s="364" t="n"/>
      <c r="VM88" s="364" t="n"/>
      <c r="VN88" s="364" t="n"/>
      <c r="VO88" s="364" t="n"/>
      <c r="VP88" s="364" t="n"/>
      <c r="VQ88" s="364" t="n"/>
      <c r="VR88" s="364" t="n"/>
      <c r="VS88" s="364" t="n"/>
      <c r="VT88" s="364" t="n"/>
      <c r="VU88" s="364" t="n"/>
      <c r="VV88" s="364" t="n"/>
      <c r="VW88" s="364" t="n"/>
      <c r="VX88" s="364" t="n"/>
      <c r="VY88" s="364" t="n"/>
      <c r="VZ88" s="364" t="n"/>
      <c r="WA88" s="364" t="n"/>
      <c r="WB88" s="364" t="n"/>
      <c r="WC88" s="364" t="n"/>
      <c r="WD88" s="364" t="n"/>
      <c r="WE88" s="364" t="n"/>
      <c r="WF88" s="364" t="n"/>
      <c r="WG88" s="364" t="n"/>
      <c r="WH88" s="364" t="n"/>
      <c r="WI88" s="364" t="n"/>
      <c r="WJ88" s="364" t="n"/>
      <c r="WK88" s="364" t="n"/>
      <c r="WL88" s="364" t="n"/>
      <c r="WM88" s="364" t="n"/>
      <c r="WN88" s="364" t="n"/>
      <c r="WO88" s="364" t="n"/>
      <c r="WP88" s="364" t="n"/>
      <c r="WQ88" s="364" t="n"/>
      <c r="WR88" s="364" t="n"/>
      <c r="WS88" s="364" t="n"/>
      <c r="WT88" s="364" t="n"/>
      <c r="WU88" s="364" t="n"/>
      <c r="WV88" s="364" t="n"/>
      <c r="WW88" s="364" t="n"/>
      <c r="WX88" s="364" t="n"/>
      <c r="WY88" s="364" t="n"/>
      <c r="WZ88" s="364" t="n"/>
      <c r="XA88" s="364" t="n"/>
      <c r="XB88" s="364" t="n"/>
      <c r="XC88" s="364" t="n"/>
      <c r="XD88" s="364" t="n"/>
      <c r="XE88" s="364" t="n"/>
      <c r="XF88" s="364" t="n"/>
      <c r="XG88" s="364" t="n"/>
      <c r="XH88" s="364" t="n"/>
      <c r="XI88" s="364" t="n"/>
      <c r="XJ88" s="364" t="n"/>
      <c r="XK88" s="364" t="n"/>
      <c r="XL88" s="364" t="n"/>
      <c r="XM88" s="364" t="n"/>
      <c r="XN88" s="364" t="n"/>
      <c r="XO88" s="364" t="n"/>
      <c r="XP88" s="364" t="n"/>
      <c r="XQ88" s="364" t="n"/>
      <c r="XR88" s="364" t="n"/>
      <c r="XS88" s="364" t="n"/>
      <c r="XT88" s="364" t="n"/>
      <c r="XU88" s="364" t="n"/>
      <c r="XV88" s="364" t="n"/>
      <c r="XW88" s="364" t="n"/>
      <c r="XX88" s="364" t="n"/>
      <c r="XY88" s="364" t="n"/>
      <c r="XZ88" s="364" t="n"/>
      <c r="YA88" s="364" t="n"/>
      <c r="YB88" s="364" t="n"/>
      <c r="YC88" s="364" t="n"/>
      <c r="YD88" s="364" t="n"/>
      <c r="YE88" s="364" t="n"/>
      <c r="YF88" s="364" t="n"/>
      <c r="YG88" s="364" t="n"/>
      <c r="YH88" s="364" t="n"/>
      <c r="YI88" s="364" t="n"/>
      <c r="YJ88" s="364" t="n"/>
      <c r="YK88" s="364" t="n"/>
      <c r="YL88" s="364" t="n"/>
      <c r="YM88" s="364" t="n"/>
      <c r="YN88" s="364" t="n"/>
      <c r="YO88" s="364" t="n"/>
      <c r="YP88" s="364" t="n"/>
      <c r="YQ88" s="364" t="n"/>
      <c r="YR88" s="364" t="n"/>
      <c r="YS88" s="364" t="n"/>
      <c r="YT88" s="364" t="n"/>
      <c r="YU88" s="364" t="n"/>
      <c r="YV88" s="364" t="n"/>
      <c r="YW88" s="364" t="n"/>
      <c r="YX88" s="364" t="n"/>
      <c r="YY88" s="364" t="n"/>
      <c r="YZ88" s="364" t="n"/>
      <c r="ZA88" s="364" t="n"/>
      <c r="ZB88" s="364" t="n"/>
      <c r="ZC88" s="364" t="n"/>
      <c r="ZD88" s="364" t="n"/>
      <c r="ZE88" s="364" t="n"/>
      <c r="ZF88" s="364" t="n"/>
      <c r="ZG88" s="364" t="n"/>
      <c r="ZH88" s="364" t="n"/>
      <c r="ZI88" s="364" t="n"/>
      <c r="ZJ88" s="364" t="n"/>
      <c r="ZK88" s="364" t="n"/>
      <c r="ZL88" s="364" t="n"/>
      <c r="ZM88" s="364" t="n"/>
      <c r="ZN88" s="364" t="n"/>
      <c r="ZO88" s="364" t="n"/>
      <c r="ZP88" s="364" t="n"/>
      <c r="ZQ88" s="364" t="n"/>
      <c r="ZR88" s="364" t="n"/>
      <c r="ZS88" s="364" t="n"/>
      <c r="ZT88" s="364" t="n"/>
      <c r="ZU88" s="364" t="n"/>
      <c r="ZV88" s="364" t="n"/>
      <c r="ZW88" s="364" t="n"/>
      <c r="ZX88" s="364" t="n"/>
      <c r="ZY88" s="364" t="n"/>
      <c r="ZZ88" s="364" t="n"/>
      <c r="AAA88" s="364" t="n"/>
      <c r="AAB88" s="364" t="n"/>
      <c r="AAC88" s="364" t="n"/>
      <c r="AAD88" s="364" t="n"/>
      <c r="AAE88" s="364" t="n"/>
      <c r="AAF88" s="364" t="n"/>
      <c r="AAG88" s="364" t="n"/>
      <c r="AAH88" s="364" t="n"/>
      <c r="AAI88" s="364" t="n"/>
      <c r="AAJ88" s="364" t="n"/>
      <c r="AAK88" s="364" t="n"/>
      <c r="AAL88" s="364" t="n"/>
      <c r="AAM88" s="364" t="n"/>
      <c r="AAN88" s="364" t="n"/>
      <c r="AAO88" s="364" t="n"/>
      <c r="AAP88" s="364" t="n"/>
      <c r="AAQ88" s="364" t="n"/>
      <c r="AAR88" s="364" t="n"/>
      <c r="AAS88" s="364" t="n"/>
      <c r="AAT88" s="364" t="n"/>
      <c r="AAU88" s="364" t="n"/>
      <c r="AAV88" s="364" t="n"/>
      <c r="AAW88" s="364" t="n"/>
      <c r="AAX88" s="364" t="n"/>
      <c r="AAY88" s="364" t="n"/>
      <c r="AAZ88" s="364" t="n"/>
      <c r="ABA88" s="364" t="n"/>
      <c r="ABB88" s="364" t="n"/>
      <c r="ABC88" s="364" t="n"/>
      <c r="ABD88" s="364" t="n"/>
      <c r="ABE88" s="364" t="n"/>
      <c r="ABF88" s="364" t="n"/>
      <c r="ABG88" s="364" t="n"/>
      <c r="ABH88" s="364" t="n"/>
      <c r="ABI88" s="364" t="n"/>
      <c r="ABJ88" s="364" t="n"/>
      <c r="ABK88" s="364" t="n"/>
      <c r="ABL88" s="364" t="n"/>
      <c r="ABM88" s="364" t="n"/>
      <c r="ABN88" s="364" t="n"/>
      <c r="ABO88" s="364" t="n"/>
      <c r="ABP88" s="364" t="n"/>
      <c r="ABQ88" s="364" t="n"/>
      <c r="ABR88" s="364" t="n"/>
      <c r="ABS88" s="364" t="n"/>
      <c r="ABT88" s="364" t="n"/>
      <c r="ABU88" s="364" t="n"/>
      <c r="ABV88" s="364" t="n"/>
      <c r="ABW88" s="364" t="n"/>
      <c r="ABX88" s="364" t="n"/>
      <c r="ABY88" s="364" t="n"/>
      <c r="ABZ88" s="364" t="n"/>
      <c r="ACA88" s="364" t="n"/>
      <c r="ACB88" s="364" t="n"/>
      <c r="ACC88" s="364" t="n"/>
      <c r="ACD88" s="364" t="n"/>
      <c r="ACE88" s="364" t="n"/>
      <c r="ACF88" s="364" t="n"/>
      <c r="ACG88" s="364" t="n"/>
      <c r="ACH88" s="364" t="n"/>
      <c r="ACI88" s="364" t="n"/>
      <c r="ACJ88" s="364" t="n"/>
      <c r="ACK88" s="364" t="n"/>
      <c r="ACL88" s="364" t="n"/>
      <c r="ACM88" s="364" t="n"/>
      <c r="ACN88" s="364" t="n"/>
      <c r="ACO88" s="364" t="n"/>
      <c r="ACP88" s="364" t="n"/>
      <c r="ACQ88" s="364" t="n"/>
      <c r="ACR88" s="364" t="n"/>
      <c r="ACS88" s="364" t="n"/>
      <c r="ACT88" s="364" t="n"/>
      <c r="ACU88" s="364" t="n"/>
      <c r="ACV88" s="364" t="n"/>
      <c r="ACW88" s="364" t="n"/>
      <c r="ACX88" s="364" t="n"/>
      <c r="ACY88" s="364" t="n"/>
      <c r="ACZ88" s="364" t="n"/>
      <c r="ADA88" s="364" t="n"/>
      <c r="ADB88" s="364" t="n"/>
      <c r="ADC88" s="364" t="n"/>
      <c r="ADD88" s="364" t="n"/>
      <c r="ADE88" s="364" t="n"/>
      <c r="ADF88" s="364" t="n"/>
      <c r="ADG88" s="364" t="n"/>
      <c r="ADH88" s="364" t="n"/>
      <c r="ADI88" s="364" t="n"/>
      <c r="ADJ88" s="364" t="n"/>
      <c r="ADK88" s="364" t="n"/>
      <c r="ADL88" s="364" t="n"/>
      <c r="ADM88" s="364" t="n"/>
      <c r="ADN88" s="364" t="n"/>
      <c r="ADO88" s="364" t="n"/>
      <c r="ADP88" s="364" t="n"/>
      <c r="ADQ88" s="364" t="n"/>
      <c r="ADR88" s="364" t="n"/>
      <c r="ADS88" s="364" t="n"/>
      <c r="ADT88" s="364" t="n"/>
      <c r="ADU88" s="364" t="n"/>
      <c r="ADV88" s="364" t="n"/>
      <c r="ADW88" s="364" t="n"/>
      <c r="ADX88" s="364" t="n"/>
      <c r="ADY88" s="364" t="n"/>
      <c r="ADZ88" s="364" t="n"/>
      <c r="AEA88" s="364" t="n"/>
      <c r="AEB88" s="364" t="n"/>
      <c r="AEC88" s="364" t="n"/>
      <c r="AED88" s="364" t="n"/>
      <c r="AEE88" s="364" t="n"/>
      <c r="AEF88" s="364" t="n"/>
      <c r="AEG88" s="364" t="n"/>
      <c r="AEH88" s="364" t="n"/>
      <c r="AEI88" s="364" t="n"/>
      <c r="AEJ88" s="364" t="n"/>
      <c r="AEK88" s="364" t="n"/>
      <c r="AEL88" s="364" t="n"/>
      <c r="AEM88" s="364" t="n"/>
      <c r="AEN88" s="364" t="n"/>
      <c r="AEO88" s="364" t="n"/>
      <c r="AEP88" s="364" t="n"/>
      <c r="AEQ88" s="364" t="n"/>
      <c r="AER88" s="364" t="n"/>
      <c r="AES88" s="364" t="n"/>
      <c r="AET88" s="364" t="n"/>
      <c r="AEU88" s="364" t="n"/>
      <c r="AEV88" s="364" t="n"/>
      <c r="AEW88" s="364" t="n"/>
      <c r="AEX88" s="364" t="n"/>
      <c r="AEY88" s="364" t="n"/>
      <c r="AEZ88" s="364" t="n"/>
      <c r="AFA88" s="364" t="n"/>
      <c r="AFB88" s="364" t="n"/>
      <c r="AFC88" s="364" t="n"/>
      <c r="AFD88" s="364" t="n"/>
      <c r="AFE88" s="364" t="n"/>
      <c r="AFF88" s="364" t="n"/>
      <c r="AFG88" s="364" t="n"/>
      <c r="AFH88" s="364" t="n"/>
      <c r="AFI88" s="364" t="n"/>
      <c r="AFJ88" s="364" t="n"/>
      <c r="AFK88" s="364" t="n"/>
      <c r="AFL88" s="364" t="n"/>
      <c r="AFM88" s="364" t="n"/>
      <c r="AFN88" s="364" t="n"/>
      <c r="AFO88" s="364" t="n"/>
      <c r="AFP88" s="364" t="n"/>
      <c r="AFQ88" s="364" t="n"/>
      <c r="AFR88" s="364" t="n"/>
      <c r="AFS88" s="364" t="n"/>
      <c r="AFT88" s="364" t="n"/>
      <c r="AFU88" s="364" t="n"/>
      <c r="AFV88" s="364" t="n"/>
      <c r="AFW88" s="364" t="n"/>
      <c r="AFX88" s="364" t="n"/>
      <c r="AFY88" s="364" t="n"/>
      <c r="AFZ88" s="364" t="n"/>
      <c r="AGA88" s="364" t="n"/>
      <c r="AGB88" s="364" t="n"/>
      <c r="AGC88" s="364" t="n"/>
      <c r="AGD88" s="364" t="n"/>
      <c r="AGE88" s="364" t="n"/>
      <c r="AGF88" s="364" t="n"/>
      <c r="AGG88" s="364" t="n"/>
      <c r="AGH88" s="364" t="n"/>
      <c r="AGI88" s="364" t="n"/>
      <c r="AGJ88" s="364" t="n"/>
      <c r="AGK88" s="364" t="n"/>
      <c r="AGL88" s="364" t="n"/>
      <c r="AGM88" s="364" t="n"/>
      <c r="AGN88" s="364" t="n"/>
      <c r="AGO88" s="364" t="n"/>
      <c r="AGP88" s="364" t="n"/>
      <c r="AGQ88" s="364" t="n"/>
      <c r="AGR88" s="364" t="n"/>
      <c r="AGS88" s="364" t="n"/>
      <c r="AGT88" s="364" t="n"/>
      <c r="AGU88" s="364" t="n"/>
      <c r="AGV88" s="364" t="n"/>
      <c r="AGW88" s="364" t="n"/>
      <c r="AGX88" s="364" t="n"/>
      <c r="AGY88" s="364" t="n"/>
      <c r="AGZ88" s="364" t="n"/>
      <c r="AHA88" s="364" t="n"/>
      <c r="AHB88" s="364" t="n"/>
      <c r="AHC88" s="364" t="n"/>
      <c r="AHD88" s="364" t="n"/>
      <c r="AHE88" s="364" t="n"/>
      <c r="AHF88" s="364" t="n"/>
      <c r="AHG88" s="364" t="n"/>
      <c r="AHH88" s="364" t="n"/>
      <c r="AHI88" s="364" t="n"/>
      <c r="AHJ88" s="364" t="n"/>
      <c r="AHK88" s="364" t="n"/>
      <c r="AHL88" s="364" t="n"/>
      <c r="AHM88" s="364" t="n"/>
      <c r="AHN88" s="364" t="n"/>
      <c r="AHO88" s="364" t="n"/>
      <c r="AHP88" s="364" t="n"/>
      <c r="AHQ88" s="364" t="n"/>
      <c r="AHR88" s="364" t="n"/>
      <c r="AHS88" s="364" t="n"/>
      <c r="AHT88" s="364" t="n"/>
      <c r="AHU88" s="364" t="n"/>
      <c r="AHV88" s="364" t="n"/>
      <c r="AHW88" s="364" t="n"/>
      <c r="AHX88" s="364" t="n"/>
      <c r="AHY88" s="364" t="n"/>
      <c r="AHZ88" s="364" t="n"/>
      <c r="AIA88" s="364" t="n"/>
      <c r="AIB88" s="364" t="n"/>
      <c r="AIC88" s="364" t="n"/>
      <c r="AID88" s="364" t="n"/>
      <c r="AIE88" s="364" t="n"/>
      <c r="AIF88" s="364" t="n"/>
      <c r="AIG88" s="364" t="n"/>
      <c r="AIH88" s="364" t="n"/>
      <c r="AII88" s="364" t="n"/>
      <c r="AIJ88" s="364" t="n"/>
      <c r="AIK88" s="364" t="n"/>
      <c r="AIL88" s="364" t="n"/>
      <c r="AIM88" s="364" t="n"/>
      <c r="AIN88" s="364" t="n"/>
      <c r="AIO88" s="364" t="n"/>
      <c r="AIP88" s="364" t="n"/>
      <c r="AIQ88" s="364" t="n"/>
      <c r="AIR88" s="364" t="n"/>
      <c r="AIS88" s="364" t="n"/>
      <c r="AIT88" s="364" t="n"/>
      <c r="AIU88" s="364" t="n"/>
      <c r="AIV88" s="364" t="n"/>
      <c r="AIW88" s="364" t="n"/>
      <c r="AIX88" s="364" t="n"/>
      <c r="AIY88" s="364" t="n"/>
      <c r="AIZ88" s="364" t="n"/>
      <c r="AJA88" s="364" t="n"/>
      <c r="AJB88" s="364" t="n"/>
      <c r="AJC88" s="364" t="n"/>
      <c r="AJD88" s="364" t="n"/>
      <c r="AJE88" s="364" t="n"/>
      <c r="AJF88" s="364" t="n"/>
      <c r="AJG88" s="364" t="n"/>
      <c r="AJH88" s="364" t="n"/>
      <c r="AJI88" s="364" t="n"/>
      <c r="AJJ88" s="364" t="n"/>
      <c r="AJK88" s="364" t="n"/>
      <c r="AJL88" s="364" t="n"/>
      <c r="AJM88" s="364" t="n"/>
      <c r="AJN88" s="364" t="n"/>
      <c r="AJO88" s="364" t="n"/>
      <c r="AJP88" s="364" t="n"/>
      <c r="AJQ88" s="364" t="n"/>
      <c r="AJR88" s="364" t="n"/>
      <c r="AJS88" s="364" t="n"/>
      <c r="AJT88" s="364" t="n"/>
      <c r="AJU88" s="364" t="n"/>
      <c r="AJV88" s="364" t="n"/>
      <c r="AJW88" s="364" t="n"/>
      <c r="AJX88" s="364" t="n"/>
      <c r="AJY88" s="364" t="n"/>
      <c r="AJZ88" s="364" t="n"/>
      <c r="AKA88" s="364" t="n"/>
      <c r="AKB88" s="364" t="n"/>
      <c r="AKC88" s="364" t="n"/>
      <c r="AKD88" s="364" t="n"/>
      <c r="AKE88" s="364" t="n"/>
      <c r="AKF88" s="364" t="n"/>
      <c r="AKG88" s="364" t="n"/>
      <c r="AKH88" s="364" t="n"/>
      <c r="AKI88" s="364" t="n"/>
      <c r="AKJ88" s="364" t="n"/>
      <c r="AKK88" s="364" t="n"/>
      <c r="AKL88" s="364" t="n"/>
      <c r="AKM88" s="364" t="n"/>
      <c r="AKN88" s="364" t="n"/>
      <c r="AKO88" s="364" t="n"/>
      <c r="AKP88" s="364" t="n"/>
      <c r="AKQ88" s="364" t="n"/>
      <c r="AKR88" s="364" t="n"/>
      <c r="AKS88" s="364" t="n"/>
      <c r="AKT88" s="364" t="n"/>
      <c r="AKU88" s="364" t="n"/>
      <c r="AKV88" s="364" t="n"/>
      <c r="AKW88" s="364" t="n"/>
      <c r="AKX88" s="364" t="n"/>
      <c r="AKY88" s="364" t="n"/>
      <c r="AKZ88" s="364" t="n"/>
      <c r="ALA88" s="364" t="n"/>
      <c r="ALB88" s="364" t="n"/>
      <c r="ALC88" s="364" t="n"/>
      <c r="ALD88" s="364" t="n"/>
      <c r="ALE88" s="364" t="n"/>
      <c r="ALF88" s="364" t="n"/>
      <c r="ALG88" s="364" t="n"/>
      <c r="ALH88" s="364" t="n"/>
      <c r="ALI88" s="364" t="n"/>
      <c r="ALJ88" s="364" t="n"/>
      <c r="ALK88" s="364" t="n"/>
      <c r="ALL88" s="364" t="n"/>
      <c r="ALM88" s="364" t="n"/>
      <c r="ALN88" s="364" t="n"/>
      <c r="ALO88" s="364" t="n"/>
      <c r="ALP88" s="364" t="n"/>
      <c r="ALQ88" s="364" t="n"/>
      <c r="ALR88" s="364" t="n"/>
      <c r="ALS88" s="364" t="n"/>
      <c r="ALT88" s="364" t="n"/>
      <c r="ALU88" s="364" t="n"/>
      <c r="ALV88" s="364" t="n"/>
      <c r="ALW88" s="364" t="n"/>
      <c r="ALX88" s="364" t="n"/>
      <c r="ALY88" s="364" t="n"/>
      <c r="ALZ88" s="364" t="n"/>
      <c r="AMA88" s="364" t="n"/>
      <c r="AMB88" s="364" t="n"/>
      <c r="AMC88" s="364" t="n"/>
      <c r="AMD88" s="364" t="n"/>
      <c r="AME88" s="364" t="n"/>
      <c r="AMF88" s="364" t="n"/>
      <c r="AMG88" s="364" t="n"/>
      <c r="AMH88" s="364" t="n"/>
      <c r="AMI88" s="364" t="n"/>
      <c r="AMJ88" s="364" t="n"/>
      <c r="AMK88" s="364" t="n"/>
      <c r="AML88" s="364" t="n"/>
      <c r="AMM88" s="364" t="n"/>
      <c r="AMN88" s="364" t="n"/>
      <c r="AMO88" s="364" t="n"/>
      <c r="AMP88" s="364" t="n"/>
      <c r="AMQ88" s="364" t="n"/>
      <c r="AMR88" s="364" t="n"/>
      <c r="AMS88" s="364" t="n"/>
      <c r="AMT88" s="364" t="n"/>
      <c r="AMU88" s="364" t="n"/>
      <c r="AMV88" s="364" t="n"/>
      <c r="AMW88" s="364" t="n"/>
      <c r="AMX88" s="364" t="n"/>
      <c r="AMY88" s="364" t="n"/>
      <c r="AMZ88" s="364" t="n"/>
      <c r="ANA88" s="364" t="n"/>
      <c r="ANB88" s="364" t="n"/>
      <c r="ANC88" s="364" t="n"/>
      <c r="AND88" s="364" t="n"/>
      <c r="ANE88" s="364" t="n"/>
      <c r="ANF88" s="364" t="n"/>
      <c r="ANG88" s="364" t="n"/>
      <c r="ANH88" s="364" t="n"/>
      <c r="ANI88" s="364" t="n"/>
      <c r="ANJ88" s="364" t="n"/>
      <c r="ANK88" s="364" t="n"/>
      <c r="ANL88" s="364" t="n"/>
      <c r="ANM88" s="364" t="n"/>
      <c r="ANN88" s="364" t="n"/>
      <c r="ANO88" s="364" t="n"/>
      <c r="ANP88" s="364" t="n"/>
      <c r="ANQ88" s="364" t="n"/>
      <c r="ANR88" s="364" t="n"/>
      <c r="ANS88" s="364" t="n"/>
      <c r="ANT88" s="364" t="n"/>
      <c r="ANU88" s="364" t="n"/>
      <c r="ANV88" s="364" t="n"/>
      <c r="ANW88" s="364" t="n"/>
      <c r="ANX88" s="364" t="n"/>
      <c r="ANY88" s="364" t="n"/>
      <c r="ANZ88" s="364" t="n"/>
      <c r="AOA88" s="364" t="n"/>
      <c r="AOB88" s="364" t="n"/>
      <c r="AOC88" s="364" t="n"/>
      <c r="AOD88" s="364" t="n"/>
      <c r="AOE88" s="364" t="n"/>
      <c r="AOF88" s="364" t="n"/>
      <c r="AOG88" s="364" t="n"/>
      <c r="AOH88" s="364" t="n"/>
      <c r="AOI88" s="364" t="n"/>
      <c r="AOJ88" s="364" t="n"/>
      <c r="AOK88" s="364" t="n"/>
      <c r="AOL88" s="364" t="n"/>
      <c r="AOM88" s="364" t="n"/>
      <c r="AON88" s="364" t="n"/>
      <c r="AOO88" s="364" t="n"/>
      <c r="AOP88" s="364" t="n"/>
      <c r="AOQ88" s="364" t="n"/>
      <c r="AOR88" s="364" t="n"/>
      <c r="AOS88" s="364" t="n"/>
      <c r="AOT88" s="364" t="n"/>
      <c r="AOU88" s="364" t="n"/>
      <c r="AOV88" s="364" t="n"/>
      <c r="AOW88" s="364" t="n"/>
      <c r="AOX88" s="364" t="n"/>
      <c r="AOY88" s="364" t="n"/>
      <c r="AOZ88" s="364" t="n"/>
      <c r="APA88" s="364" t="n"/>
      <c r="APB88" s="364" t="n"/>
      <c r="APC88" s="364" t="n"/>
      <c r="APD88" s="364" t="n"/>
      <c r="APE88" s="364" t="n"/>
      <c r="APF88" s="364" t="n"/>
      <c r="APG88" s="364" t="n"/>
      <c r="APH88" s="364" t="n"/>
      <c r="API88" s="364" t="n"/>
      <c r="APJ88" s="364" t="n"/>
      <c r="APK88" s="364" t="n"/>
      <c r="APL88" s="364" t="n"/>
      <c r="APM88" s="364" t="n"/>
      <c r="APN88" s="364" t="n"/>
      <c r="APO88" s="364" t="n"/>
      <c r="APP88" s="364" t="n"/>
      <c r="APQ88" s="364" t="n"/>
      <c r="APR88" s="364" t="n"/>
      <c r="APS88" s="364" t="n"/>
      <c r="APT88" s="364" t="n"/>
      <c r="APU88" s="364" t="n"/>
      <c r="APV88" s="364" t="n"/>
      <c r="APW88" s="364" t="n"/>
      <c r="APX88" s="364" t="n"/>
      <c r="APY88" s="364" t="n"/>
      <c r="APZ88" s="364" t="n"/>
      <c r="AQA88" s="364" t="n"/>
      <c r="AQB88" s="364" t="n"/>
      <c r="AQC88" s="364" t="n"/>
      <c r="AQD88" s="364" t="n"/>
      <c r="AQE88" s="364" t="n"/>
      <c r="AQF88" s="364" t="n"/>
      <c r="AQG88" s="364" t="n"/>
      <c r="AQH88" s="364" t="n"/>
      <c r="AQI88" s="364" t="n"/>
      <c r="AQJ88" s="364" t="n"/>
      <c r="AQK88" s="364" t="n"/>
      <c r="AQL88" s="364" t="n"/>
      <c r="AQM88" s="364" t="n"/>
      <c r="AQN88" s="364" t="n"/>
      <c r="AQO88" s="364" t="n"/>
      <c r="AQP88" s="364" t="n"/>
      <c r="AQQ88" s="364" t="n"/>
      <c r="AQR88" s="364" t="n"/>
      <c r="AQS88" s="364" t="n"/>
      <c r="AQT88" s="364" t="n"/>
      <c r="AQU88" s="364" t="n"/>
      <c r="AQV88" s="364" t="n"/>
      <c r="AQW88" s="364" t="n"/>
      <c r="AQX88" s="364" t="n"/>
      <c r="AQY88" s="364" t="n"/>
      <c r="AQZ88" s="364" t="n"/>
      <c r="ARA88" s="364" t="n"/>
      <c r="ARB88" s="364" t="n"/>
      <c r="ARC88" s="364" t="n"/>
      <c r="ARD88" s="364" t="n"/>
      <c r="ARE88" s="364" t="n"/>
      <c r="ARF88" s="364" t="n"/>
      <c r="ARG88" s="364" t="n"/>
      <c r="ARH88" s="364" t="n"/>
      <c r="ARI88" s="364" t="n"/>
      <c r="ARJ88" s="364" t="n"/>
      <c r="ARK88" s="364" t="n"/>
      <c r="ARL88" s="364" t="n"/>
      <c r="ARM88" s="364" t="n"/>
      <c r="ARN88" s="364" t="n"/>
      <c r="ARO88" s="364" t="n"/>
    </row>
    <row r="89" outlineLevel="1">
      <c r="A89" s="220" t="inlineStr">
        <is>
          <t>38.09</t>
        </is>
      </c>
      <c r="B89" s="233" t="inlineStr">
        <is>
          <t>Promotor de Vendas</t>
        </is>
      </c>
      <c r="C89" s="86" t="inlineStr">
        <is>
          <t>Analítica</t>
        </is>
      </c>
      <c r="D89" s="86" t="inlineStr">
        <is>
          <t>Saída</t>
        </is>
      </c>
      <c r="E89" s="86">
        <f>VLOOKUP($A89,PL.C!$B:$F,5,0)</f>
        <v/>
      </c>
      <c r="F89" s="86" t="inlineStr">
        <is>
          <t>sim</t>
        </is>
      </c>
      <c r="G89" s="86" t="inlineStr">
        <is>
          <t>Budget</t>
        </is>
      </c>
      <c r="I89" s="511" t="n">
        <v>0</v>
      </c>
      <c r="J89" s="511" t="n">
        <v>0</v>
      </c>
      <c r="K89" s="511" t="n">
        <v>0</v>
      </c>
      <c r="L89" s="511" t="n">
        <v>0</v>
      </c>
      <c r="M89" s="511" t="n">
        <v>0</v>
      </c>
      <c r="N89" s="511" t="n">
        <v>0</v>
      </c>
      <c r="O89" s="511" t="n">
        <v>0</v>
      </c>
      <c r="P89" s="511" t="n">
        <v>0</v>
      </c>
      <c r="Q89" s="511" t="n">
        <v>0</v>
      </c>
      <c r="R89" s="511" t="n">
        <v>0</v>
      </c>
      <c r="S89" s="511" t="n">
        <v>0</v>
      </c>
      <c r="T89" s="512" t="n">
        <v>0</v>
      </c>
      <c r="V89" s="511" t="n">
        <v>0</v>
      </c>
      <c r="W89" s="511" t="n">
        <v>0</v>
      </c>
      <c r="X89" s="511" t="n">
        <v>0</v>
      </c>
      <c r="Y89" s="511" t="n">
        <v>0</v>
      </c>
      <c r="Z89" s="511" t="n">
        <v>0</v>
      </c>
      <c r="AA89" s="511" t="n">
        <v>0</v>
      </c>
      <c r="AB89" s="511" t="n">
        <v>0</v>
      </c>
      <c r="AC89" s="511" t="n">
        <v>0</v>
      </c>
      <c r="AD89" s="511" t="n">
        <v>0</v>
      </c>
      <c r="AE89" s="511" t="n">
        <v>0</v>
      </c>
      <c r="AF89" s="511" t="n">
        <v>0</v>
      </c>
      <c r="AG89" s="512" t="n">
        <v>0</v>
      </c>
      <c r="AI89" s="511" t="n">
        <v>0</v>
      </c>
      <c r="AJ89" s="511" t="n">
        <v>0</v>
      </c>
      <c r="AK89" s="511" t="n">
        <v>0</v>
      </c>
      <c r="AL89" s="511" t="n">
        <v>0</v>
      </c>
      <c r="AM89" s="511" t="n">
        <v>0</v>
      </c>
      <c r="AN89" s="511" t="n">
        <v>0</v>
      </c>
      <c r="AO89" s="511" t="n">
        <v>0</v>
      </c>
      <c r="AP89" s="511" t="n">
        <v>0</v>
      </c>
      <c r="AQ89" s="511" t="n">
        <v>0</v>
      </c>
      <c r="AR89" s="511" t="n">
        <v>-350</v>
      </c>
      <c r="AS89" s="511" t="n">
        <v>0</v>
      </c>
      <c r="AT89" s="511" t="n">
        <v>-350</v>
      </c>
      <c r="AV89" s="513" t="n">
        <v>0</v>
      </c>
      <c r="AW89" s="513" t="n">
        <v>0</v>
      </c>
      <c r="AX89" s="513" t="n">
        <v>0</v>
      </c>
      <c r="AY89" s="513" t="n">
        <v>0</v>
      </c>
      <c r="AZ89" s="513" t="n">
        <v>0</v>
      </c>
      <c r="BA89" s="513" t="n">
        <v>0</v>
      </c>
      <c r="BB89" s="513" t="n">
        <v>0</v>
      </c>
      <c r="BC89" s="513" t="n">
        <v>0</v>
      </c>
      <c r="BD89" s="513" t="n">
        <v>0</v>
      </c>
      <c r="BE89" s="513" t="n">
        <v>0</v>
      </c>
      <c r="BF89" s="513" t="n">
        <v>0</v>
      </c>
      <c r="BG89" s="513" t="n">
        <v>0</v>
      </c>
      <c r="BI89" s="298" t="n">
        <v>1.05</v>
      </c>
      <c r="BJ89" s="514" t="n">
        <v>-367.5</v>
      </c>
      <c r="BK89" s="514" t="n">
        <v>-367.5</v>
      </c>
      <c r="BL89" s="514" t="n">
        <v>-367.5</v>
      </c>
      <c r="BM89" s="514" t="n">
        <v>-367.5</v>
      </c>
      <c r="BN89" s="514" t="n">
        <v>-210</v>
      </c>
      <c r="BO89" s="514" t="n">
        <v>-420</v>
      </c>
      <c r="BP89" s="514" t="n">
        <v>-420</v>
      </c>
      <c r="BQ89" s="514" t="n">
        <v>-420</v>
      </c>
      <c r="BR89" s="514" t="n">
        <v>0</v>
      </c>
      <c r="BS89" s="514" t="n">
        <v>-420</v>
      </c>
      <c r="BT89" s="514" t="n">
        <v>-420</v>
      </c>
      <c r="BU89" s="514" t="n">
        <v>-420</v>
      </c>
      <c r="BW89" s="515">
        <f>_xlfn.SINGLE(_xlfn.XLOOKUP($A89,$A$203:$A$399,BJ$203:BJ$399,"Não Existe"))*$BI89</f>
        <v/>
      </c>
      <c r="BX89" s="515">
        <f>_xlfn.SINGLE(_xlfn.XLOOKUP($A89,$A$203:$A$399,BK$203:BK$399,"Não Existe"))*$BI89</f>
        <v/>
      </c>
      <c r="BY89" s="515">
        <f>_xlfn.SINGLE(_xlfn.XLOOKUP($A89,$A$203:$A$399,BL$203:BL$399,"Não Existe"))*$BI89</f>
        <v/>
      </c>
      <c r="BZ89" s="515">
        <f>_xlfn.SINGLE(_xlfn.XLOOKUP($A89,$A$203:$A$399,BM$203:BM$399,"Não Existe"))*$BI89</f>
        <v/>
      </c>
      <c r="CA89" s="515">
        <f>_xlfn.SINGLE(_xlfn.XLOOKUP($A89,$A$203:$A$399,BN$203:BN$399,"Não Existe"))*$BI89</f>
        <v/>
      </c>
      <c r="CB89" s="515">
        <f>_xlfn.SINGLE(_xlfn.XLOOKUP($A89,$A$203:$A$399,BO$203:BO$399,"Não Existe"))*$BI89</f>
        <v/>
      </c>
      <c r="CC89" s="515">
        <f>_xlfn.SINGLE(_xlfn.XLOOKUP($A89,$A$203:$A$399,BP$203:BP$399,"Não Existe"))*$BI89</f>
        <v/>
      </c>
      <c r="CD89" s="515">
        <f>_xlfn.SINGLE(_xlfn.XLOOKUP($A89,$A$203:$A$399,BQ$203:BQ$399,"Não Existe"))*$BI89</f>
        <v/>
      </c>
      <c r="CE89" s="515">
        <f>_xlfn.SINGLE(_xlfn.XLOOKUP($A89,$A$203:$A$399,BR$203:BR$399,"Não Existe"))*$BI89</f>
        <v/>
      </c>
      <c r="CF89" s="515">
        <f>_xlfn.SINGLE(_xlfn.XLOOKUP($A89,$A$203:$A$399,BS$203:BS$399,"Não Existe"))*$BI89</f>
        <v/>
      </c>
      <c r="CG89" s="515">
        <f>_xlfn.SINGLE(_xlfn.XLOOKUP($A89,$A$203:$A$399,BT$203:BT$399,"Não Existe"))*$BI89</f>
        <v/>
      </c>
      <c r="CH89" s="515">
        <f>_xlfn.SINGLE(_xlfn.XLOOKUP($A89,$A$203:$A$399,BU$203:BU$399,"Não Existe"))*$BI89</f>
        <v/>
      </c>
    </row>
    <row r="90" outlineLevel="1" customFormat="1" s="213">
      <c r="A90" s="257" t="inlineStr">
        <is>
          <t>39.01</t>
        </is>
      </c>
      <c r="B90" s="212" t="inlineStr">
        <is>
          <t>Salário líquido</t>
        </is>
      </c>
      <c r="C90" s="213" t="inlineStr">
        <is>
          <t>Analítica</t>
        </is>
      </c>
      <c r="D90" s="213" t="inlineStr">
        <is>
          <t>Saída</t>
        </is>
      </c>
      <c r="E90" s="213">
        <f>VLOOKUP($A90,PL.C!$B:$F,5,0)</f>
        <v/>
      </c>
      <c r="F90" s="213" t="inlineStr">
        <is>
          <t>sim</t>
        </is>
      </c>
      <c r="G90" s="213" t="inlineStr">
        <is>
          <t>Budget</t>
        </is>
      </c>
      <c r="I90" s="506" t="n">
        <v>0</v>
      </c>
      <c r="J90" s="506" t="n">
        <v>0</v>
      </c>
      <c r="K90" s="506" t="n">
        <v>0</v>
      </c>
      <c r="L90" s="506" t="n">
        <v>-4213</v>
      </c>
      <c r="M90" s="506" t="n">
        <v>-5402</v>
      </c>
      <c r="N90" s="506" t="n">
        <v>-5402</v>
      </c>
      <c r="O90" s="506" t="n">
        <v>-1941</v>
      </c>
      <c r="P90" s="506" t="n">
        <v>-3179</v>
      </c>
      <c r="Q90" s="506" t="n">
        <v>-3179</v>
      </c>
      <c r="R90" s="506" t="n">
        <v>-3179</v>
      </c>
      <c r="S90" s="506" t="n">
        <v>-2560</v>
      </c>
      <c r="T90" s="507" t="n">
        <v>-3229</v>
      </c>
      <c r="U90" s="86" t="n"/>
      <c r="V90" s="506" t="n">
        <v>-3904</v>
      </c>
      <c r="W90" s="506" t="n">
        <v>-4202</v>
      </c>
      <c r="X90" s="506" t="n">
        <v>-4202</v>
      </c>
      <c r="Y90" s="506" t="n">
        <v>-3185</v>
      </c>
      <c r="Z90" s="506" t="n">
        <v>-3378</v>
      </c>
      <c r="AA90" s="506" t="n">
        <v>-3378</v>
      </c>
      <c r="AB90" s="506" t="n">
        <v>-2136</v>
      </c>
      <c r="AC90" s="506" t="n">
        <v>-3378</v>
      </c>
      <c r="AD90" s="506" t="n">
        <v>-3428</v>
      </c>
      <c r="AE90" s="506" t="n">
        <v>-5259</v>
      </c>
      <c r="AF90" s="506" t="n">
        <v>-3616</v>
      </c>
      <c r="AG90" s="507" t="n">
        <v>-3047</v>
      </c>
      <c r="AH90" s="364" t="n"/>
      <c r="AI90" s="506" t="n">
        <v>-4581</v>
      </c>
      <c r="AJ90" s="506" t="n">
        <v>-3729</v>
      </c>
      <c r="AK90" s="506" t="n">
        <v>-3687</v>
      </c>
      <c r="AL90" s="506" t="n">
        <v>-3743</v>
      </c>
      <c r="AM90" s="506" t="n">
        <v>-4616</v>
      </c>
      <c r="AN90" s="506" t="n">
        <v>-4616</v>
      </c>
      <c r="AO90" s="506" t="n">
        <v>-2901</v>
      </c>
      <c r="AP90" s="506" t="n">
        <v>-2595</v>
      </c>
      <c r="AQ90" s="506" t="n">
        <v>-5147</v>
      </c>
      <c r="AR90" s="506" t="n">
        <v>-3863</v>
      </c>
      <c r="AS90" s="506" t="n">
        <v>-4363</v>
      </c>
      <c r="AT90" s="506" t="n">
        <v>-4363</v>
      </c>
      <c r="AU90" s="364" t="n"/>
      <c r="AV90" s="508" t="n">
        <v>-5039.1</v>
      </c>
      <c r="AW90" s="508" t="n">
        <v>-4101.900000000001</v>
      </c>
      <c r="AX90" s="508" t="n">
        <v>-4055.7</v>
      </c>
      <c r="AY90" s="508" t="n">
        <v>-4117.3</v>
      </c>
      <c r="AZ90" s="508" t="n">
        <v>-5077.6</v>
      </c>
      <c r="BA90" s="508" t="n">
        <v>-5077.6</v>
      </c>
      <c r="BB90" s="508" t="n">
        <v>-3191.1</v>
      </c>
      <c r="BC90" s="508" t="n">
        <v>-2854.5</v>
      </c>
      <c r="BD90" s="508" t="n">
        <v>-5661.700000000001</v>
      </c>
      <c r="BE90" s="508" t="n">
        <v>-4249.3</v>
      </c>
      <c r="BF90" s="508" t="n">
        <v>-4799.3</v>
      </c>
      <c r="BG90" s="508" t="n">
        <v>-4799.3</v>
      </c>
      <c r="BH90" s="364" t="n"/>
      <c r="BI90" s="298" t="n">
        <v>1.1</v>
      </c>
      <c r="BJ90" s="509" t="n">
        <v>-4777.3</v>
      </c>
      <c r="BK90" s="509" t="n">
        <v>-4129.400000000001</v>
      </c>
      <c r="BL90" s="509" t="n">
        <v>-6316.200000000001</v>
      </c>
      <c r="BM90" s="509" t="n">
        <v>-4813.6</v>
      </c>
      <c r="BN90" s="509" t="n">
        <v>-4812.5</v>
      </c>
      <c r="BO90" s="509" t="n">
        <v>-4852.1</v>
      </c>
      <c r="BP90" s="509" t="n">
        <v>-5311.900000000001</v>
      </c>
      <c r="BQ90" s="509" t="n">
        <v>-3005.2</v>
      </c>
      <c r="BR90" s="509" t="n">
        <v>-8693.300000000001</v>
      </c>
      <c r="BS90" s="509" t="n">
        <v>-5889.400000000001</v>
      </c>
      <c r="BT90" s="509" t="n">
        <v>-6825.500000000001</v>
      </c>
      <c r="BU90" s="509" t="n">
        <v>-5845.400000000001</v>
      </c>
      <c r="BV90" s="364" t="n"/>
      <c r="BW90" s="510">
        <f>_xlfn.SINGLE(_xlfn.XLOOKUP($A90,$A$203:$A$399,BJ$203:BJ$399,"Não Existe"))*$BI90</f>
        <v/>
      </c>
      <c r="BX90" s="510">
        <f>_xlfn.SINGLE(_xlfn.XLOOKUP($A90,$A$203:$A$399,BK$203:BK$399,"Não Existe"))*$BI90</f>
        <v/>
      </c>
      <c r="BY90" s="510">
        <f>_xlfn.SINGLE(_xlfn.XLOOKUP($A90,$A$203:$A$399,BL$203:BL$399,"Não Existe"))*$BI90</f>
        <v/>
      </c>
      <c r="BZ90" s="510">
        <f>_xlfn.SINGLE(_xlfn.XLOOKUP($A90,$A$203:$A$399,BM$203:BM$399,"Não Existe"))*$BI90</f>
        <v/>
      </c>
      <c r="CA90" s="510">
        <f>_xlfn.SINGLE(_xlfn.XLOOKUP($A90,$A$203:$A$399,BN$203:BN$399,"Não Existe"))*$BI90</f>
        <v/>
      </c>
      <c r="CB90" s="510">
        <f>_xlfn.SINGLE(_xlfn.XLOOKUP($A90,$A$203:$A$399,BO$203:BO$399,"Não Existe"))*$BI90</f>
        <v/>
      </c>
      <c r="CC90" s="510">
        <f>_xlfn.SINGLE(_xlfn.XLOOKUP($A90,$A$203:$A$399,BP$203:BP$399,"Não Existe"))*$BI90</f>
        <v/>
      </c>
      <c r="CD90" s="510">
        <f>_xlfn.SINGLE(_xlfn.XLOOKUP($A90,$A$203:$A$399,BQ$203:BQ$399,"Não Existe"))*$BI90</f>
        <v/>
      </c>
      <c r="CE90" s="510">
        <f>_xlfn.SINGLE(_xlfn.XLOOKUP($A90,$A$203:$A$399,BR$203:BR$399,"Não Existe"))*$BI90</f>
        <v/>
      </c>
      <c r="CF90" s="510">
        <f>_xlfn.SINGLE(_xlfn.XLOOKUP($A90,$A$203:$A$399,BS$203:BS$399,"Não Existe"))*$BI90</f>
        <v/>
      </c>
      <c r="CG90" s="510">
        <f>_xlfn.SINGLE(_xlfn.XLOOKUP($A90,$A$203:$A$399,BT$203:BT$399,"Não Existe"))*$BI90</f>
        <v/>
      </c>
      <c r="CH90" s="510">
        <f>_xlfn.SINGLE(_xlfn.XLOOKUP($A90,$A$203:$A$399,BU$203:BU$399,"Não Existe"))*$BI90</f>
        <v/>
      </c>
      <c r="CI90" s="364" t="n"/>
      <c r="CJ90" s="364" t="n"/>
      <c r="CK90" s="364" t="n"/>
      <c r="CL90" s="364" t="n"/>
      <c r="CM90" s="364" t="n"/>
      <c r="CN90" s="364" t="n"/>
      <c r="CO90" s="364" t="n"/>
      <c r="CP90" s="364" t="n"/>
      <c r="CQ90" s="364" t="n"/>
      <c r="CR90" s="364" t="n"/>
      <c r="CS90" s="364" t="n"/>
      <c r="CT90" s="364" t="n"/>
      <c r="CU90" s="364" t="n"/>
      <c r="CV90" s="364" t="n"/>
      <c r="CW90" s="364" t="n"/>
      <c r="CX90" s="364" t="n"/>
      <c r="CY90" s="364" t="n"/>
      <c r="CZ90" s="364" t="n"/>
      <c r="DA90" s="364" t="n"/>
      <c r="DB90" s="364" t="n"/>
      <c r="DC90" s="364" t="n"/>
      <c r="DD90" s="364" t="n"/>
      <c r="DE90" s="364" t="n"/>
      <c r="DF90" s="364" t="n"/>
      <c r="DG90" s="364" t="n"/>
      <c r="DH90" s="364" t="n"/>
      <c r="DI90" s="364" t="n"/>
      <c r="DJ90" s="364" t="n"/>
      <c r="DK90" s="364" t="n"/>
      <c r="DL90" s="364" t="n"/>
      <c r="DM90" s="364" t="n"/>
      <c r="DN90" s="364" t="n"/>
      <c r="DO90" s="364" t="n"/>
      <c r="DP90" s="364" t="n"/>
      <c r="DQ90" s="364" t="n"/>
      <c r="DR90" s="364" t="n"/>
      <c r="DS90" s="364" t="n"/>
      <c r="DT90" s="364" t="n"/>
      <c r="DU90" s="364" t="n"/>
      <c r="DV90" s="364" t="n"/>
      <c r="DW90" s="364" t="n"/>
      <c r="DX90" s="364" t="n"/>
      <c r="DY90" s="364" t="n"/>
      <c r="DZ90" s="364" t="n"/>
      <c r="EA90" s="364" t="n"/>
      <c r="EB90" s="364" t="n"/>
      <c r="EC90" s="364" t="n"/>
      <c r="ED90" s="364" t="n"/>
      <c r="EE90" s="364" t="n"/>
      <c r="EF90" s="364" t="n"/>
      <c r="EG90" s="364" t="n"/>
      <c r="EH90" s="364" t="n"/>
      <c r="EI90" s="364" t="n"/>
      <c r="EJ90" s="364" t="n"/>
      <c r="EK90" s="364" t="n"/>
      <c r="EL90" s="364" t="n"/>
      <c r="EM90" s="364" t="n"/>
      <c r="EN90" s="364" t="n"/>
      <c r="EO90" s="364" t="n"/>
      <c r="EP90" s="364" t="n"/>
      <c r="EQ90" s="364" t="n"/>
      <c r="ER90" s="364" t="n"/>
      <c r="ES90" s="364" t="n"/>
      <c r="ET90" s="364" t="n"/>
      <c r="EU90" s="364" t="n"/>
      <c r="EV90" s="364" t="n"/>
      <c r="EW90" s="364" t="n"/>
      <c r="EX90" s="364" t="n"/>
      <c r="EY90" s="364" t="n"/>
      <c r="EZ90" s="364" t="n"/>
      <c r="FA90" s="364" t="n"/>
      <c r="FB90" s="364" t="n"/>
      <c r="FC90" s="364" t="n"/>
      <c r="FD90" s="364" t="n"/>
      <c r="FE90" s="364" t="n"/>
      <c r="FF90" s="364" t="n"/>
      <c r="FG90" s="364" t="n"/>
      <c r="FH90" s="364" t="n"/>
      <c r="FI90" s="364" t="n"/>
      <c r="FJ90" s="364" t="n"/>
      <c r="FK90" s="364" t="n"/>
      <c r="FL90" s="364" t="n"/>
      <c r="FM90" s="364" t="n"/>
      <c r="FN90" s="364" t="n"/>
      <c r="FO90" s="364" t="n"/>
      <c r="FP90" s="364" t="n"/>
      <c r="FQ90" s="364" t="n"/>
      <c r="FR90" s="364" t="n"/>
      <c r="FS90" s="364" t="n"/>
      <c r="FT90" s="364" t="n"/>
      <c r="FU90" s="364" t="n"/>
      <c r="FV90" s="364" t="n"/>
      <c r="FW90" s="364" t="n"/>
      <c r="FX90" s="364" t="n"/>
      <c r="FY90" s="364" t="n"/>
      <c r="FZ90" s="364" t="n"/>
      <c r="GA90" s="364" t="n"/>
      <c r="GB90" s="364" t="n"/>
      <c r="GC90" s="364" t="n"/>
      <c r="GD90" s="364" t="n"/>
      <c r="GE90" s="364" t="n"/>
      <c r="GF90" s="364" t="n"/>
      <c r="GG90" s="364" t="n"/>
      <c r="GH90" s="364" t="n"/>
      <c r="GI90" s="364" t="n"/>
      <c r="GJ90" s="364" t="n"/>
      <c r="GK90" s="364" t="n"/>
      <c r="GL90" s="364" t="n"/>
      <c r="GM90" s="364" t="n"/>
      <c r="GN90" s="364" t="n"/>
      <c r="GO90" s="364" t="n"/>
      <c r="GP90" s="364" t="n"/>
      <c r="GQ90" s="364" t="n"/>
      <c r="GR90" s="364" t="n"/>
      <c r="GS90" s="364" t="n"/>
      <c r="GT90" s="364" t="n"/>
      <c r="GU90" s="364" t="n"/>
      <c r="GV90" s="364" t="n"/>
      <c r="GW90" s="364" t="n"/>
      <c r="GX90" s="364" t="n"/>
      <c r="GY90" s="364" t="n"/>
      <c r="GZ90" s="364" t="n"/>
      <c r="HA90" s="364" t="n"/>
      <c r="HB90" s="364" t="n"/>
      <c r="HC90" s="364" t="n"/>
      <c r="HD90" s="364" t="n"/>
      <c r="HE90" s="364" t="n"/>
      <c r="HF90" s="364" t="n"/>
      <c r="HG90" s="364" t="n"/>
      <c r="HH90" s="364" t="n"/>
      <c r="HI90" s="364" t="n"/>
      <c r="HJ90" s="364" t="n"/>
      <c r="HK90" s="364" t="n"/>
      <c r="HL90" s="364" t="n"/>
      <c r="HM90" s="364" t="n"/>
      <c r="HN90" s="364" t="n"/>
      <c r="HO90" s="364" t="n"/>
      <c r="HP90" s="364" t="n"/>
      <c r="HQ90" s="364" t="n"/>
      <c r="HR90" s="364" t="n"/>
      <c r="HS90" s="364" t="n"/>
      <c r="HT90" s="364" t="n"/>
      <c r="HU90" s="364" t="n"/>
      <c r="HV90" s="364" t="n"/>
      <c r="HW90" s="364" t="n"/>
      <c r="HX90" s="364" t="n"/>
      <c r="HY90" s="364" t="n"/>
      <c r="HZ90" s="364" t="n"/>
      <c r="IA90" s="364" t="n"/>
      <c r="IB90" s="364" t="n"/>
      <c r="IC90" s="364" t="n"/>
      <c r="ID90" s="364" t="n"/>
      <c r="IE90" s="364" t="n"/>
      <c r="IF90" s="364" t="n"/>
      <c r="IG90" s="364" t="n"/>
      <c r="IH90" s="364" t="n"/>
      <c r="II90" s="364" t="n"/>
      <c r="IJ90" s="364" t="n"/>
      <c r="IK90" s="364" t="n"/>
      <c r="IL90" s="364" t="n"/>
      <c r="IM90" s="364" t="n"/>
      <c r="IN90" s="364" t="n"/>
      <c r="IO90" s="364" t="n"/>
      <c r="IP90" s="364" t="n"/>
      <c r="IQ90" s="364" t="n"/>
      <c r="IR90" s="364" t="n"/>
      <c r="IS90" s="364" t="n"/>
      <c r="IT90" s="364" t="n"/>
      <c r="IU90" s="364" t="n"/>
      <c r="IV90" s="364" t="n"/>
      <c r="IW90" s="364" t="n"/>
      <c r="IX90" s="364" t="n"/>
      <c r="IY90" s="364" t="n"/>
      <c r="IZ90" s="364" t="n"/>
      <c r="JA90" s="364" t="n"/>
      <c r="JB90" s="364" t="n"/>
      <c r="JC90" s="364" t="n"/>
      <c r="JD90" s="364" t="n"/>
      <c r="JE90" s="364" t="n"/>
      <c r="JF90" s="364" t="n"/>
      <c r="JG90" s="364" t="n"/>
      <c r="JH90" s="364" t="n"/>
      <c r="JI90" s="364" t="n"/>
      <c r="JJ90" s="364" t="n"/>
      <c r="JK90" s="364" t="n"/>
      <c r="JL90" s="364" t="n"/>
      <c r="JM90" s="364" t="n"/>
      <c r="JN90" s="364" t="n"/>
      <c r="JO90" s="364" t="n"/>
      <c r="JP90" s="364" t="n"/>
      <c r="JQ90" s="364" t="n"/>
      <c r="JR90" s="364" t="n"/>
      <c r="JS90" s="364" t="n"/>
      <c r="JT90" s="364" t="n"/>
      <c r="JU90" s="364" t="n"/>
      <c r="JV90" s="364" t="n"/>
      <c r="JW90" s="364" t="n"/>
      <c r="JX90" s="364" t="n"/>
      <c r="JY90" s="364" t="n"/>
      <c r="JZ90" s="364" t="n"/>
      <c r="KA90" s="364" t="n"/>
      <c r="KB90" s="364" t="n"/>
      <c r="KC90" s="364" t="n"/>
      <c r="KD90" s="364" t="n"/>
      <c r="KE90" s="364" t="n"/>
      <c r="KF90" s="364" t="n"/>
      <c r="KG90" s="364" t="n"/>
      <c r="KH90" s="364" t="n"/>
      <c r="KI90" s="364" t="n"/>
      <c r="KJ90" s="364" t="n"/>
      <c r="KK90" s="364" t="n"/>
      <c r="KL90" s="364" t="n"/>
      <c r="KM90" s="364" t="n"/>
      <c r="KN90" s="364" t="n"/>
      <c r="KO90" s="364" t="n"/>
      <c r="KP90" s="364" t="n"/>
      <c r="KQ90" s="364" t="n"/>
      <c r="KR90" s="364" t="n"/>
      <c r="KS90" s="364" t="n"/>
      <c r="KT90" s="364" t="n"/>
      <c r="KU90" s="364" t="n"/>
      <c r="KV90" s="364" t="n"/>
      <c r="KW90" s="364" t="n"/>
      <c r="KX90" s="364" t="n"/>
      <c r="KY90" s="364" t="n"/>
      <c r="KZ90" s="364" t="n"/>
      <c r="LA90" s="364" t="n"/>
      <c r="LB90" s="364" t="n"/>
      <c r="LC90" s="364" t="n"/>
      <c r="LD90" s="364" t="n"/>
      <c r="LE90" s="364" t="n"/>
      <c r="LF90" s="364" t="n"/>
      <c r="LG90" s="364" t="n"/>
      <c r="LH90" s="364" t="n"/>
      <c r="LI90" s="364" t="n"/>
      <c r="LJ90" s="364" t="n"/>
      <c r="LK90" s="364" t="n"/>
      <c r="LL90" s="364" t="n"/>
      <c r="LM90" s="364" t="n"/>
      <c r="LN90" s="364" t="n"/>
      <c r="LO90" s="364" t="n"/>
      <c r="LP90" s="364" t="n"/>
      <c r="LQ90" s="364" t="n"/>
      <c r="LR90" s="364" t="n"/>
      <c r="LS90" s="364" t="n"/>
      <c r="LT90" s="364" t="n"/>
      <c r="LU90" s="364" t="n"/>
      <c r="LV90" s="364" t="n"/>
      <c r="LW90" s="364" t="n"/>
      <c r="LX90" s="364" t="n"/>
      <c r="LY90" s="364" t="n"/>
      <c r="LZ90" s="364" t="n"/>
      <c r="MA90" s="364" t="n"/>
      <c r="MB90" s="364" t="n"/>
      <c r="MC90" s="364" t="n"/>
      <c r="MD90" s="364" t="n"/>
      <c r="ME90" s="364" t="n"/>
      <c r="MF90" s="364" t="n"/>
      <c r="MG90" s="364" t="n"/>
      <c r="MH90" s="364" t="n"/>
      <c r="MI90" s="364" t="n"/>
      <c r="MJ90" s="364" t="n"/>
      <c r="MK90" s="364" t="n"/>
      <c r="ML90" s="364" t="n"/>
      <c r="MM90" s="364" t="n"/>
      <c r="MN90" s="364" t="n"/>
      <c r="MO90" s="364" t="n"/>
      <c r="MP90" s="364" t="n"/>
      <c r="MQ90" s="364" t="n"/>
      <c r="MR90" s="364" t="n"/>
      <c r="MS90" s="364" t="n"/>
      <c r="MT90" s="364" t="n"/>
      <c r="MU90" s="364" t="n"/>
      <c r="MV90" s="364" t="n"/>
      <c r="MW90" s="364" t="n"/>
      <c r="MX90" s="364" t="n"/>
      <c r="MY90" s="364" t="n"/>
      <c r="MZ90" s="364" t="n"/>
      <c r="NA90" s="364" t="n"/>
      <c r="NB90" s="364" t="n"/>
      <c r="NC90" s="364" t="n"/>
      <c r="ND90" s="364" t="n"/>
      <c r="NE90" s="364" t="n"/>
      <c r="NF90" s="364" t="n"/>
      <c r="NG90" s="364" t="n"/>
      <c r="NH90" s="364" t="n"/>
      <c r="NI90" s="364" t="n"/>
      <c r="NJ90" s="364" t="n"/>
      <c r="NK90" s="364" t="n"/>
      <c r="NL90" s="364" t="n"/>
      <c r="NM90" s="364" t="n"/>
      <c r="NN90" s="364" t="n"/>
      <c r="NO90" s="364" t="n"/>
      <c r="NP90" s="364" t="n"/>
      <c r="NQ90" s="364" t="n"/>
      <c r="NR90" s="364" t="n"/>
      <c r="NS90" s="364" t="n"/>
      <c r="NT90" s="364" t="n"/>
      <c r="NU90" s="364" t="n"/>
      <c r="NV90" s="364" t="n"/>
      <c r="NW90" s="364" t="n"/>
      <c r="NX90" s="364" t="n"/>
      <c r="NY90" s="364" t="n"/>
      <c r="NZ90" s="364" t="n"/>
      <c r="OA90" s="364" t="n"/>
      <c r="OB90" s="364" t="n"/>
      <c r="OC90" s="364" t="n"/>
      <c r="OD90" s="364" t="n"/>
      <c r="OE90" s="364" t="n"/>
      <c r="OF90" s="364" t="n"/>
      <c r="OG90" s="364" t="n"/>
      <c r="OH90" s="364" t="n"/>
      <c r="OI90" s="364" t="n"/>
      <c r="OJ90" s="364" t="n"/>
      <c r="OK90" s="364" t="n"/>
      <c r="OL90" s="364" t="n"/>
      <c r="OM90" s="364" t="n"/>
      <c r="ON90" s="364" t="n"/>
      <c r="OO90" s="364" t="n"/>
      <c r="OP90" s="364" t="n"/>
      <c r="OQ90" s="364" t="n"/>
      <c r="OR90" s="364" t="n"/>
      <c r="OS90" s="364" t="n"/>
      <c r="OT90" s="364" t="n"/>
      <c r="OU90" s="364" t="n"/>
      <c r="OV90" s="364" t="n"/>
      <c r="OW90" s="364" t="n"/>
      <c r="OX90" s="364" t="n"/>
      <c r="OY90" s="364" t="n"/>
      <c r="OZ90" s="364" t="n"/>
      <c r="PA90" s="364" t="n"/>
      <c r="PB90" s="364" t="n"/>
      <c r="PC90" s="364" t="n"/>
      <c r="PD90" s="364" t="n"/>
      <c r="PE90" s="364" t="n"/>
      <c r="PF90" s="364" t="n"/>
      <c r="PG90" s="364" t="n"/>
      <c r="PH90" s="364" t="n"/>
      <c r="PI90" s="364" t="n"/>
      <c r="PJ90" s="364" t="n"/>
      <c r="PK90" s="364" t="n"/>
      <c r="PL90" s="364" t="n"/>
      <c r="PM90" s="364" t="n"/>
      <c r="PN90" s="364" t="n"/>
      <c r="PO90" s="364" t="n"/>
      <c r="PP90" s="364" t="n"/>
      <c r="PQ90" s="364" t="n"/>
      <c r="PR90" s="364" t="n"/>
      <c r="PS90" s="364" t="n"/>
      <c r="PT90" s="364" t="n"/>
      <c r="PU90" s="364" t="n"/>
      <c r="PV90" s="364" t="n"/>
      <c r="PW90" s="364" t="n"/>
      <c r="PX90" s="364" t="n"/>
      <c r="PY90" s="364" t="n"/>
      <c r="PZ90" s="364" t="n"/>
      <c r="QA90" s="364" t="n"/>
      <c r="QB90" s="364" t="n"/>
      <c r="QC90" s="364" t="n"/>
      <c r="QD90" s="364" t="n"/>
      <c r="QE90" s="364" t="n"/>
      <c r="QF90" s="364" t="n"/>
      <c r="QG90" s="364" t="n"/>
      <c r="QH90" s="364" t="n"/>
      <c r="QI90" s="364" t="n"/>
      <c r="QJ90" s="364" t="n"/>
      <c r="QK90" s="364" t="n"/>
      <c r="QL90" s="364" t="n"/>
      <c r="QM90" s="364" t="n"/>
      <c r="QN90" s="364" t="n"/>
      <c r="QO90" s="364" t="n"/>
      <c r="QP90" s="364" t="n"/>
      <c r="QQ90" s="364" t="n"/>
      <c r="QR90" s="364" t="n"/>
      <c r="QS90" s="364" t="n"/>
      <c r="QT90" s="364" t="n"/>
      <c r="QU90" s="364" t="n"/>
      <c r="QV90" s="364" t="n"/>
      <c r="QW90" s="364" t="n"/>
      <c r="QX90" s="364" t="n"/>
      <c r="QY90" s="364" t="n"/>
      <c r="QZ90" s="364" t="n"/>
      <c r="RA90" s="364" t="n"/>
      <c r="RB90" s="364" t="n"/>
      <c r="RC90" s="364" t="n"/>
      <c r="RD90" s="364" t="n"/>
      <c r="RE90" s="364" t="n"/>
      <c r="RF90" s="364" t="n"/>
      <c r="RG90" s="364" t="n"/>
      <c r="RH90" s="364" t="n"/>
      <c r="RI90" s="364" t="n"/>
      <c r="RJ90" s="364" t="n"/>
      <c r="RK90" s="364" t="n"/>
      <c r="RL90" s="364" t="n"/>
      <c r="RM90" s="364" t="n"/>
      <c r="RN90" s="364" t="n"/>
      <c r="RO90" s="364" t="n"/>
      <c r="RP90" s="364" t="n"/>
      <c r="RQ90" s="364" t="n"/>
      <c r="RR90" s="364" t="n"/>
      <c r="RS90" s="364" t="n"/>
      <c r="RT90" s="364" t="n"/>
      <c r="RU90" s="364" t="n"/>
      <c r="RV90" s="364" t="n"/>
      <c r="RW90" s="364" t="n"/>
      <c r="RX90" s="364" t="n"/>
      <c r="RY90" s="364" t="n"/>
      <c r="RZ90" s="364" t="n"/>
      <c r="SA90" s="364" t="n"/>
      <c r="SB90" s="364" t="n"/>
      <c r="SC90" s="364" t="n"/>
      <c r="SD90" s="364" t="n"/>
      <c r="SE90" s="364" t="n"/>
      <c r="SF90" s="364" t="n"/>
      <c r="SG90" s="364" t="n"/>
      <c r="SH90" s="364" t="n"/>
      <c r="SI90" s="364" t="n"/>
      <c r="SJ90" s="364" t="n"/>
      <c r="SK90" s="364" t="n"/>
      <c r="SL90" s="364" t="n"/>
      <c r="SM90" s="364" t="n"/>
      <c r="SN90" s="364" t="n"/>
      <c r="SO90" s="364" t="n"/>
      <c r="SP90" s="364" t="n"/>
      <c r="SQ90" s="364" t="n"/>
      <c r="SR90" s="364" t="n"/>
      <c r="SS90" s="364" t="n"/>
      <c r="ST90" s="364" t="n"/>
      <c r="SU90" s="364" t="n"/>
      <c r="SV90" s="364" t="n"/>
      <c r="SW90" s="364" t="n"/>
      <c r="SX90" s="364" t="n"/>
      <c r="SY90" s="364" t="n"/>
      <c r="SZ90" s="364" t="n"/>
      <c r="TA90" s="364" t="n"/>
      <c r="TB90" s="364" t="n"/>
      <c r="TC90" s="364" t="n"/>
      <c r="TD90" s="364" t="n"/>
      <c r="TE90" s="364" t="n"/>
      <c r="TF90" s="364" t="n"/>
      <c r="TG90" s="364" t="n"/>
      <c r="TH90" s="364" t="n"/>
      <c r="TI90" s="364" t="n"/>
      <c r="TJ90" s="364" t="n"/>
      <c r="TK90" s="364" t="n"/>
      <c r="TL90" s="364" t="n"/>
      <c r="TM90" s="364" t="n"/>
      <c r="TN90" s="364" t="n"/>
      <c r="TO90" s="364" t="n"/>
      <c r="TP90" s="364" t="n"/>
      <c r="TQ90" s="364" t="n"/>
      <c r="TR90" s="364" t="n"/>
      <c r="TS90" s="364" t="n"/>
      <c r="TT90" s="364" t="n"/>
      <c r="TU90" s="364" t="n"/>
      <c r="TV90" s="364" t="n"/>
      <c r="TW90" s="364" t="n"/>
      <c r="TX90" s="364" t="n"/>
      <c r="TY90" s="364" t="n"/>
      <c r="TZ90" s="364" t="n"/>
      <c r="UA90" s="364" t="n"/>
      <c r="UB90" s="364" t="n"/>
      <c r="UC90" s="364" t="n"/>
      <c r="UD90" s="364" t="n"/>
      <c r="UE90" s="364" t="n"/>
      <c r="UF90" s="364" t="n"/>
      <c r="UG90" s="364" t="n"/>
      <c r="UH90" s="364" t="n"/>
      <c r="UI90" s="364" t="n"/>
      <c r="UJ90" s="364" t="n"/>
      <c r="UK90" s="364" t="n"/>
      <c r="UL90" s="364" t="n"/>
      <c r="UM90" s="364" t="n"/>
      <c r="UN90" s="364" t="n"/>
      <c r="UO90" s="364" t="n"/>
      <c r="UP90" s="364" t="n"/>
      <c r="UQ90" s="364" t="n"/>
      <c r="UR90" s="364" t="n"/>
      <c r="US90" s="364" t="n"/>
      <c r="UT90" s="364" t="n"/>
      <c r="UU90" s="364" t="n"/>
      <c r="UV90" s="364" t="n"/>
      <c r="UW90" s="364" t="n"/>
      <c r="UX90" s="364" t="n"/>
      <c r="UY90" s="364" t="n"/>
      <c r="UZ90" s="364" t="n"/>
      <c r="VA90" s="364" t="n"/>
      <c r="VB90" s="364" t="n"/>
      <c r="VC90" s="364" t="n"/>
      <c r="VD90" s="364" t="n"/>
      <c r="VE90" s="364" t="n"/>
      <c r="VF90" s="364" t="n"/>
      <c r="VG90" s="364" t="n"/>
      <c r="VH90" s="364" t="n"/>
      <c r="VI90" s="364" t="n"/>
      <c r="VJ90" s="364" t="n"/>
      <c r="VK90" s="364" t="n"/>
      <c r="VL90" s="364" t="n"/>
      <c r="VM90" s="364" t="n"/>
      <c r="VN90" s="364" t="n"/>
      <c r="VO90" s="364" t="n"/>
      <c r="VP90" s="364" t="n"/>
      <c r="VQ90" s="364" t="n"/>
      <c r="VR90" s="364" t="n"/>
      <c r="VS90" s="364" t="n"/>
      <c r="VT90" s="364" t="n"/>
      <c r="VU90" s="364" t="n"/>
      <c r="VV90" s="364" t="n"/>
      <c r="VW90" s="364" t="n"/>
      <c r="VX90" s="364" t="n"/>
      <c r="VY90" s="364" t="n"/>
      <c r="VZ90" s="364" t="n"/>
      <c r="WA90" s="364" t="n"/>
      <c r="WB90" s="364" t="n"/>
      <c r="WC90" s="364" t="n"/>
      <c r="WD90" s="364" t="n"/>
      <c r="WE90" s="364" t="n"/>
      <c r="WF90" s="364" t="n"/>
      <c r="WG90" s="364" t="n"/>
      <c r="WH90" s="364" t="n"/>
      <c r="WI90" s="364" t="n"/>
      <c r="WJ90" s="364" t="n"/>
      <c r="WK90" s="364" t="n"/>
      <c r="WL90" s="364" t="n"/>
      <c r="WM90" s="364" t="n"/>
      <c r="WN90" s="364" t="n"/>
      <c r="WO90" s="364" t="n"/>
      <c r="WP90" s="364" t="n"/>
      <c r="WQ90" s="364" t="n"/>
      <c r="WR90" s="364" t="n"/>
      <c r="WS90" s="364" t="n"/>
      <c r="WT90" s="364" t="n"/>
      <c r="WU90" s="364" t="n"/>
      <c r="WV90" s="364" t="n"/>
      <c r="WW90" s="364" t="n"/>
      <c r="WX90" s="364" t="n"/>
      <c r="WY90" s="364" t="n"/>
      <c r="WZ90" s="364" t="n"/>
      <c r="XA90" s="364" t="n"/>
      <c r="XB90" s="364" t="n"/>
      <c r="XC90" s="364" t="n"/>
      <c r="XD90" s="364" t="n"/>
      <c r="XE90" s="364" t="n"/>
      <c r="XF90" s="364" t="n"/>
      <c r="XG90" s="364" t="n"/>
      <c r="XH90" s="364" t="n"/>
      <c r="XI90" s="364" t="n"/>
      <c r="XJ90" s="364" t="n"/>
      <c r="XK90" s="364" t="n"/>
      <c r="XL90" s="364" t="n"/>
      <c r="XM90" s="364" t="n"/>
      <c r="XN90" s="364" t="n"/>
      <c r="XO90" s="364" t="n"/>
      <c r="XP90" s="364" t="n"/>
      <c r="XQ90" s="364" t="n"/>
      <c r="XR90" s="364" t="n"/>
      <c r="XS90" s="364" t="n"/>
      <c r="XT90" s="364" t="n"/>
      <c r="XU90" s="364" t="n"/>
      <c r="XV90" s="364" t="n"/>
      <c r="XW90" s="364" t="n"/>
      <c r="XX90" s="364" t="n"/>
      <c r="XY90" s="364" t="n"/>
      <c r="XZ90" s="364" t="n"/>
      <c r="YA90" s="364" t="n"/>
      <c r="YB90" s="364" t="n"/>
      <c r="YC90" s="364" t="n"/>
      <c r="YD90" s="364" t="n"/>
      <c r="YE90" s="364" t="n"/>
      <c r="YF90" s="364" t="n"/>
      <c r="YG90" s="364" t="n"/>
      <c r="YH90" s="364" t="n"/>
      <c r="YI90" s="364" t="n"/>
      <c r="YJ90" s="364" t="n"/>
      <c r="YK90" s="364" t="n"/>
      <c r="YL90" s="364" t="n"/>
      <c r="YM90" s="364" t="n"/>
      <c r="YN90" s="364" t="n"/>
      <c r="YO90" s="364" t="n"/>
      <c r="YP90" s="364" t="n"/>
      <c r="YQ90" s="364" t="n"/>
      <c r="YR90" s="364" t="n"/>
      <c r="YS90" s="364" t="n"/>
      <c r="YT90" s="364" t="n"/>
      <c r="YU90" s="364" t="n"/>
      <c r="YV90" s="364" t="n"/>
      <c r="YW90" s="364" t="n"/>
      <c r="YX90" s="364" t="n"/>
      <c r="YY90" s="364" t="n"/>
      <c r="YZ90" s="364" t="n"/>
      <c r="ZA90" s="364" t="n"/>
      <c r="ZB90" s="364" t="n"/>
      <c r="ZC90" s="364" t="n"/>
      <c r="ZD90" s="364" t="n"/>
      <c r="ZE90" s="364" t="n"/>
      <c r="ZF90" s="364" t="n"/>
      <c r="ZG90" s="364" t="n"/>
      <c r="ZH90" s="364" t="n"/>
      <c r="ZI90" s="364" t="n"/>
      <c r="ZJ90" s="364" t="n"/>
      <c r="ZK90" s="364" t="n"/>
      <c r="ZL90" s="364" t="n"/>
      <c r="ZM90" s="364" t="n"/>
      <c r="ZN90" s="364" t="n"/>
      <c r="ZO90" s="364" t="n"/>
      <c r="ZP90" s="364" t="n"/>
      <c r="ZQ90" s="364" t="n"/>
      <c r="ZR90" s="364" t="n"/>
      <c r="ZS90" s="364" t="n"/>
      <c r="ZT90" s="364" t="n"/>
      <c r="ZU90" s="364" t="n"/>
      <c r="ZV90" s="364" t="n"/>
      <c r="ZW90" s="364" t="n"/>
      <c r="ZX90" s="364" t="n"/>
      <c r="ZY90" s="364" t="n"/>
      <c r="ZZ90" s="364" t="n"/>
      <c r="AAA90" s="364" t="n"/>
      <c r="AAB90" s="364" t="n"/>
      <c r="AAC90" s="364" t="n"/>
      <c r="AAD90" s="364" t="n"/>
      <c r="AAE90" s="364" t="n"/>
      <c r="AAF90" s="364" t="n"/>
      <c r="AAG90" s="364" t="n"/>
      <c r="AAH90" s="364" t="n"/>
      <c r="AAI90" s="364" t="n"/>
      <c r="AAJ90" s="364" t="n"/>
      <c r="AAK90" s="364" t="n"/>
      <c r="AAL90" s="364" t="n"/>
      <c r="AAM90" s="364" t="n"/>
      <c r="AAN90" s="364" t="n"/>
      <c r="AAO90" s="364" t="n"/>
      <c r="AAP90" s="364" t="n"/>
      <c r="AAQ90" s="364" t="n"/>
      <c r="AAR90" s="364" t="n"/>
      <c r="AAS90" s="364" t="n"/>
      <c r="AAT90" s="364" t="n"/>
      <c r="AAU90" s="364" t="n"/>
      <c r="AAV90" s="364" t="n"/>
      <c r="AAW90" s="364" t="n"/>
      <c r="AAX90" s="364" t="n"/>
      <c r="AAY90" s="364" t="n"/>
      <c r="AAZ90" s="364" t="n"/>
      <c r="ABA90" s="364" t="n"/>
      <c r="ABB90" s="364" t="n"/>
      <c r="ABC90" s="364" t="n"/>
      <c r="ABD90" s="364" t="n"/>
      <c r="ABE90" s="364" t="n"/>
      <c r="ABF90" s="364" t="n"/>
      <c r="ABG90" s="364" t="n"/>
      <c r="ABH90" s="364" t="n"/>
      <c r="ABI90" s="364" t="n"/>
      <c r="ABJ90" s="364" t="n"/>
      <c r="ABK90" s="364" t="n"/>
      <c r="ABL90" s="364" t="n"/>
      <c r="ABM90" s="364" t="n"/>
      <c r="ABN90" s="364" t="n"/>
      <c r="ABO90" s="364" t="n"/>
      <c r="ABP90" s="364" t="n"/>
      <c r="ABQ90" s="364" t="n"/>
      <c r="ABR90" s="364" t="n"/>
      <c r="ABS90" s="364" t="n"/>
      <c r="ABT90" s="364" t="n"/>
      <c r="ABU90" s="364" t="n"/>
      <c r="ABV90" s="364" t="n"/>
      <c r="ABW90" s="364" t="n"/>
      <c r="ABX90" s="364" t="n"/>
      <c r="ABY90" s="364" t="n"/>
      <c r="ABZ90" s="364" t="n"/>
      <c r="ACA90" s="364" t="n"/>
      <c r="ACB90" s="364" t="n"/>
      <c r="ACC90" s="364" t="n"/>
      <c r="ACD90" s="364" t="n"/>
      <c r="ACE90" s="364" t="n"/>
      <c r="ACF90" s="364" t="n"/>
      <c r="ACG90" s="364" t="n"/>
      <c r="ACH90" s="364" t="n"/>
      <c r="ACI90" s="364" t="n"/>
      <c r="ACJ90" s="364" t="n"/>
      <c r="ACK90" s="364" t="n"/>
      <c r="ACL90" s="364" t="n"/>
      <c r="ACM90" s="364" t="n"/>
      <c r="ACN90" s="364" t="n"/>
      <c r="ACO90" s="364" t="n"/>
      <c r="ACP90" s="364" t="n"/>
      <c r="ACQ90" s="364" t="n"/>
      <c r="ACR90" s="364" t="n"/>
      <c r="ACS90" s="364" t="n"/>
      <c r="ACT90" s="364" t="n"/>
      <c r="ACU90" s="364" t="n"/>
      <c r="ACV90" s="364" t="n"/>
      <c r="ACW90" s="364" t="n"/>
      <c r="ACX90" s="364" t="n"/>
      <c r="ACY90" s="364" t="n"/>
      <c r="ACZ90" s="364" t="n"/>
      <c r="ADA90" s="364" t="n"/>
      <c r="ADB90" s="364" t="n"/>
      <c r="ADC90" s="364" t="n"/>
      <c r="ADD90" s="364" t="n"/>
      <c r="ADE90" s="364" t="n"/>
      <c r="ADF90" s="364" t="n"/>
      <c r="ADG90" s="364" t="n"/>
      <c r="ADH90" s="364" t="n"/>
      <c r="ADI90" s="364" t="n"/>
      <c r="ADJ90" s="364" t="n"/>
      <c r="ADK90" s="364" t="n"/>
      <c r="ADL90" s="364" t="n"/>
      <c r="ADM90" s="364" t="n"/>
      <c r="ADN90" s="364" t="n"/>
      <c r="ADO90" s="364" t="n"/>
      <c r="ADP90" s="364" t="n"/>
      <c r="ADQ90" s="364" t="n"/>
      <c r="ADR90" s="364" t="n"/>
      <c r="ADS90" s="364" t="n"/>
      <c r="ADT90" s="364" t="n"/>
      <c r="ADU90" s="364" t="n"/>
      <c r="ADV90" s="364" t="n"/>
      <c r="ADW90" s="364" t="n"/>
      <c r="ADX90" s="364" t="n"/>
      <c r="ADY90" s="364" t="n"/>
      <c r="ADZ90" s="364" t="n"/>
      <c r="AEA90" s="364" t="n"/>
      <c r="AEB90" s="364" t="n"/>
      <c r="AEC90" s="364" t="n"/>
      <c r="AED90" s="364" t="n"/>
      <c r="AEE90" s="364" t="n"/>
      <c r="AEF90" s="364" t="n"/>
      <c r="AEG90" s="364" t="n"/>
      <c r="AEH90" s="364" t="n"/>
      <c r="AEI90" s="364" t="n"/>
      <c r="AEJ90" s="364" t="n"/>
      <c r="AEK90" s="364" t="n"/>
      <c r="AEL90" s="364" t="n"/>
      <c r="AEM90" s="364" t="n"/>
      <c r="AEN90" s="364" t="n"/>
      <c r="AEO90" s="364" t="n"/>
      <c r="AEP90" s="364" t="n"/>
      <c r="AEQ90" s="364" t="n"/>
      <c r="AER90" s="364" t="n"/>
      <c r="AES90" s="364" t="n"/>
      <c r="AET90" s="364" t="n"/>
      <c r="AEU90" s="364" t="n"/>
      <c r="AEV90" s="364" t="n"/>
      <c r="AEW90" s="364" t="n"/>
      <c r="AEX90" s="364" t="n"/>
      <c r="AEY90" s="364" t="n"/>
      <c r="AEZ90" s="364" t="n"/>
      <c r="AFA90" s="364" t="n"/>
      <c r="AFB90" s="364" t="n"/>
      <c r="AFC90" s="364" t="n"/>
      <c r="AFD90" s="364" t="n"/>
      <c r="AFE90" s="364" t="n"/>
      <c r="AFF90" s="364" t="n"/>
      <c r="AFG90" s="364" t="n"/>
      <c r="AFH90" s="364" t="n"/>
      <c r="AFI90" s="364" t="n"/>
      <c r="AFJ90" s="364" t="n"/>
      <c r="AFK90" s="364" t="n"/>
      <c r="AFL90" s="364" t="n"/>
      <c r="AFM90" s="364" t="n"/>
      <c r="AFN90" s="364" t="n"/>
      <c r="AFO90" s="364" t="n"/>
      <c r="AFP90" s="364" t="n"/>
      <c r="AFQ90" s="364" t="n"/>
      <c r="AFR90" s="364" t="n"/>
      <c r="AFS90" s="364" t="n"/>
      <c r="AFT90" s="364" t="n"/>
      <c r="AFU90" s="364" t="n"/>
      <c r="AFV90" s="364" t="n"/>
      <c r="AFW90" s="364" t="n"/>
      <c r="AFX90" s="364" t="n"/>
      <c r="AFY90" s="364" t="n"/>
      <c r="AFZ90" s="364" t="n"/>
      <c r="AGA90" s="364" t="n"/>
      <c r="AGB90" s="364" t="n"/>
      <c r="AGC90" s="364" t="n"/>
      <c r="AGD90" s="364" t="n"/>
      <c r="AGE90" s="364" t="n"/>
      <c r="AGF90" s="364" t="n"/>
      <c r="AGG90" s="364" t="n"/>
      <c r="AGH90" s="364" t="n"/>
      <c r="AGI90" s="364" t="n"/>
      <c r="AGJ90" s="364" t="n"/>
      <c r="AGK90" s="364" t="n"/>
      <c r="AGL90" s="364" t="n"/>
      <c r="AGM90" s="364" t="n"/>
      <c r="AGN90" s="364" t="n"/>
      <c r="AGO90" s="364" t="n"/>
      <c r="AGP90" s="364" t="n"/>
      <c r="AGQ90" s="364" t="n"/>
      <c r="AGR90" s="364" t="n"/>
      <c r="AGS90" s="364" t="n"/>
      <c r="AGT90" s="364" t="n"/>
      <c r="AGU90" s="364" t="n"/>
      <c r="AGV90" s="364" t="n"/>
      <c r="AGW90" s="364" t="n"/>
      <c r="AGX90" s="364" t="n"/>
      <c r="AGY90" s="364" t="n"/>
      <c r="AGZ90" s="364" t="n"/>
      <c r="AHA90" s="364" t="n"/>
      <c r="AHB90" s="364" t="n"/>
      <c r="AHC90" s="364" t="n"/>
      <c r="AHD90" s="364" t="n"/>
      <c r="AHE90" s="364" t="n"/>
      <c r="AHF90" s="364" t="n"/>
      <c r="AHG90" s="364" t="n"/>
      <c r="AHH90" s="364" t="n"/>
      <c r="AHI90" s="364" t="n"/>
      <c r="AHJ90" s="364" t="n"/>
      <c r="AHK90" s="364" t="n"/>
      <c r="AHL90" s="364" t="n"/>
      <c r="AHM90" s="364" t="n"/>
      <c r="AHN90" s="364" t="n"/>
      <c r="AHO90" s="364" t="n"/>
      <c r="AHP90" s="364" t="n"/>
      <c r="AHQ90" s="364" t="n"/>
      <c r="AHR90" s="364" t="n"/>
      <c r="AHS90" s="364" t="n"/>
      <c r="AHT90" s="364" t="n"/>
      <c r="AHU90" s="364" t="n"/>
      <c r="AHV90" s="364" t="n"/>
      <c r="AHW90" s="364" t="n"/>
      <c r="AHX90" s="364" t="n"/>
      <c r="AHY90" s="364" t="n"/>
      <c r="AHZ90" s="364" t="n"/>
      <c r="AIA90" s="364" t="n"/>
      <c r="AIB90" s="364" t="n"/>
      <c r="AIC90" s="364" t="n"/>
      <c r="AID90" s="364" t="n"/>
      <c r="AIE90" s="364" t="n"/>
      <c r="AIF90" s="364" t="n"/>
      <c r="AIG90" s="364" t="n"/>
      <c r="AIH90" s="364" t="n"/>
      <c r="AII90" s="364" t="n"/>
      <c r="AIJ90" s="364" t="n"/>
      <c r="AIK90" s="364" t="n"/>
      <c r="AIL90" s="364" t="n"/>
      <c r="AIM90" s="364" t="n"/>
      <c r="AIN90" s="364" t="n"/>
      <c r="AIO90" s="364" t="n"/>
      <c r="AIP90" s="364" t="n"/>
      <c r="AIQ90" s="364" t="n"/>
      <c r="AIR90" s="364" t="n"/>
      <c r="AIS90" s="364" t="n"/>
      <c r="AIT90" s="364" t="n"/>
      <c r="AIU90" s="364" t="n"/>
      <c r="AIV90" s="364" t="n"/>
      <c r="AIW90" s="364" t="n"/>
      <c r="AIX90" s="364" t="n"/>
      <c r="AIY90" s="364" t="n"/>
      <c r="AIZ90" s="364" t="n"/>
      <c r="AJA90" s="364" t="n"/>
      <c r="AJB90" s="364" t="n"/>
      <c r="AJC90" s="364" t="n"/>
      <c r="AJD90" s="364" t="n"/>
      <c r="AJE90" s="364" t="n"/>
      <c r="AJF90" s="364" t="n"/>
      <c r="AJG90" s="364" t="n"/>
      <c r="AJH90" s="364" t="n"/>
      <c r="AJI90" s="364" t="n"/>
      <c r="AJJ90" s="364" t="n"/>
      <c r="AJK90" s="364" t="n"/>
      <c r="AJL90" s="364" t="n"/>
      <c r="AJM90" s="364" t="n"/>
      <c r="AJN90" s="364" t="n"/>
      <c r="AJO90" s="364" t="n"/>
      <c r="AJP90" s="364" t="n"/>
      <c r="AJQ90" s="364" t="n"/>
      <c r="AJR90" s="364" t="n"/>
      <c r="AJS90" s="364" t="n"/>
      <c r="AJT90" s="364" t="n"/>
      <c r="AJU90" s="364" t="n"/>
      <c r="AJV90" s="364" t="n"/>
      <c r="AJW90" s="364" t="n"/>
      <c r="AJX90" s="364" t="n"/>
      <c r="AJY90" s="364" t="n"/>
      <c r="AJZ90" s="364" t="n"/>
      <c r="AKA90" s="364" t="n"/>
      <c r="AKB90" s="364" t="n"/>
      <c r="AKC90" s="364" t="n"/>
      <c r="AKD90" s="364" t="n"/>
      <c r="AKE90" s="364" t="n"/>
      <c r="AKF90" s="364" t="n"/>
      <c r="AKG90" s="364" t="n"/>
      <c r="AKH90" s="364" t="n"/>
      <c r="AKI90" s="364" t="n"/>
      <c r="AKJ90" s="364" t="n"/>
      <c r="AKK90" s="364" t="n"/>
      <c r="AKL90" s="364" t="n"/>
      <c r="AKM90" s="364" t="n"/>
      <c r="AKN90" s="364" t="n"/>
      <c r="AKO90" s="364" t="n"/>
      <c r="AKP90" s="364" t="n"/>
      <c r="AKQ90" s="364" t="n"/>
      <c r="AKR90" s="364" t="n"/>
      <c r="AKS90" s="364" t="n"/>
      <c r="AKT90" s="364" t="n"/>
      <c r="AKU90" s="364" t="n"/>
      <c r="AKV90" s="364" t="n"/>
      <c r="AKW90" s="364" t="n"/>
      <c r="AKX90" s="364" t="n"/>
      <c r="AKY90" s="364" t="n"/>
      <c r="AKZ90" s="364" t="n"/>
      <c r="ALA90" s="364" t="n"/>
      <c r="ALB90" s="364" t="n"/>
      <c r="ALC90" s="364" t="n"/>
      <c r="ALD90" s="364" t="n"/>
      <c r="ALE90" s="364" t="n"/>
      <c r="ALF90" s="364" t="n"/>
      <c r="ALG90" s="364" t="n"/>
      <c r="ALH90" s="364" t="n"/>
      <c r="ALI90" s="364" t="n"/>
      <c r="ALJ90" s="364" t="n"/>
      <c r="ALK90" s="364" t="n"/>
      <c r="ALL90" s="364" t="n"/>
      <c r="ALM90" s="364" t="n"/>
      <c r="ALN90" s="364" t="n"/>
      <c r="ALO90" s="364" t="n"/>
      <c r="ALP90" s="364" t="n"/>
      <c r="ALQ90" s="364" t="n"/>
      <c r="ALR90" s="364" t="n"/>
      <c r="ALS90" s="364" t="n"/>
      <c r="ALT90" s="364" t="n"/>
      <c r="ALU90" s="364" t="n"/>
      <c r="ALV90" s="364" t="n"/>
      <c r="ALW90" s="364" t="n"/>
      <c r="ALX90" s="364" t="n"/>
      <c r="ALY90" s="364" t="n"/>
      <c r="ALZ90" s="364" t="n"/>
      <c r="AMA90" s="364" t="n"/>
      <c r="AMB90" s="364" t="n"/>
      <c r="AMC90" s="364" t="n"/>
      <c r="AMD90" s="364" t="n"/>
      <c r="AME90" s="364" t="n"/>
      <c r="AMF90" s="364" t="n"/>
      <c r="AMG90" s="364" t="n"/>
      <c r="AMH90" s="364" t="n"/>
      <c r="AMI90" s="364" t="n"/>
      <c r="AMJ90" s="364" t="n"/>
      <c r="AMK90" s="364" t="n"/>
      <c r="AML90" s="364" t="n"/>
      <c r="AMM90" s="364" t="n"/>
      <c r="AMN90" s="364" t="n"/>
      <c r="AMO90" s="364" t="n"/>
      <c r="AMP90" s="364" t="n"/>
      <c r="AMQ90" s="364" t="n"/>
      <c r="AMR90" s="364" t="n"/>
      <c r="AMS90" s="364" t="n"/>
      <c r="AMT90" s="364" t="n"/>
      <c r="AMU90" s="364" t="n"/>
      <c r="AMV90" s="364" t="n"/>
      <c r="AMW90" s="364" t="n"/>
      <c r="AMX90" s="364" t="n"/>
      <c r="AMY90" s="364" t="n"/>
      <c r="AMZ90" s="364" t="n"/>
      <c r="ANA90" s="364" t="n"/>
      <c r="ANB90" s="364" t="n"/>
      <c r="ANC90" s="364" t="n"/>
      <c r="AND90" s="364" t="n"/>
      <c r="ANE90" s="364" t="n"/>
      <c r="ANF90" s="364" t="n"/>
      <c r="ANG90" s="364" t="n"/>
      <c r="ANH90" s="364" t="n"/>
      <c r="ANI90" s="364" t="n"/>
      <c r="ANJ90" s="364" t="n"/>
      <c r="ANK90" s="364" t="n"/>
      <c r="ANL90" s="364" t="n"/>
      <c r="ANM90" s="364" t="n"/>
      <c r="ANN90" s="364" t="n"/>
      <c r="ANO90" s="364" t="n"/>
      <c r="ANP90" s="364" t="n"/>
      <c r="ANQ90" s="364" t="n"/>
      <c r="ANR90" s="364" t="n"/>
      <c r="ANS90" s="364" t="n"/>
      <c r="ANT90" s="364" t="n"/>
      <c r="ANU90" s="364" t="n"/>
      <c r="ANV90" s="364" t="n"/>
      <c r="ANW90" s="364" t="n"/>
      <c r="ANX90" s="364" t="n"/>
      <c r="ANY90" s="364" t="n"/>
      <c r="ANZ90" s="364" t="n"/>
      <c r="AOA90" s="364" t="n"/>
      <c r="AOB90" s="364" t="n"/>
      <c r="AOC90" s="364" t="n"/>
      <c r="AOD90" s="364" t="n"/>
      <c r="AOE90" s="364" t="n"/>
      <c r="AOF90" s="364" t="n"/>
      <c r="AOG90" s="364" t="n"/>
      <c r="AOH90" s="364" t="n"/>
      <c r="AOI90" s="364" t="n"/>
      <c r="AOJ90" s="364" t="n"/>
      <c r="AOK90" s="364" t="n"/>
      <c r="AOL90" s="364" t="n"/>
      <c r="AOM90" s="364" t="n"/>
      <c r="AON90" s="364" t="n"/>
      <c r="AOO90" s="364" t="n"/>
      <c r="AOP90" s="364" t="n"/>
      <c r="AOQ90" s="364" t="n"/>
      <c r="AOR90" s="364" t="n"/>
      <c r="AOS90" s="364" t="n"/>
      <c r="AOT90" s="364" t="n"/>
      <c r="AOU90" s="364" t="n"/>
      <c r="AOV90" s="364" t="n"/>
      <c r="AOW90" s="364" t="n"/>
      <c r="AOX90" s="364" t="n"/>
      <c r="AOY90" s="364" t="n"/>
      <c r="AOZ90" s="364" t="n"/>
      <c r="APA90" s="364" t="n"/>
      <c r="APB90" s="364" t="n"/>
      <c r="APC90" s="364" t="n"/>
      <c r="APD90" s="364" t="n"/>
      <c r="APE90" s="364" t="n"/>
      <c r="APF90" s="364" t="n"/>
      <c r="APG90" s="364" t="n"/>
      <c r="APH90" s="364" t="n"/>
      <c r="API90" s="364" t="n"/>
      <c r="APJ90" s="364" t="n"/>
      <c r="APK90" s="364" t="n"/>
      <c r="APL90" s="364" t="n"/>
      <c r="APM90" s="364" t="n"/>
      <c r="APN90" s="364" t="n"/>
      <c r="APO90" s="364" t="n"/>
      <c r="APP90" s="364" t="n"/>
      <c r="APQ90" s="364" t="n"/>
      <c r="APR90" s="364" t="n"/>
      <c r="APS90" s="364" t="n"/>
      <c r="APT90" s="364" t="n"/>
      <c r="APU90" s="364" t="n"/>
      <c r="APV90" s="364" t="n"/>
      <c r="APW90" s="364" t="n"/>
      <c r="APX90" s="364" t="n"/>
      <c r="APY90" s="364" t="n"/>
      <c r="APZ90" s="364" t="n"/>
      <c r="AQA90" s="364" t="n"/>
      <c r="AQB90" s="364" t="n"/>
      <c r="AQC90" s="364" t="n"/>
      <c r="AQD90" s="364" t="n"/>
      <c r="AQE90" s="364" t="n"/>
      <c r="AQF90" s="364" t="n"/>
      <c r="AQG90" s="364" t="n"/>
      <c r="AQH90" s="364" t="n"/>
      <c r="AQI90" s="364" t="n"/>
      <c r="AQJ90" s="364" t="n"/>
      <c r="AQK90" s="364" t="n"/>
      <c r="AQL90" s="364" t="n"/>
      <c r="AQM90" s="364" t="n"/>
      <c r="AQN90" s="364" t="n"/>
      <c r="AQO90" s="364" t="n"/>
      <c r="AQP90" s="364" t="n"/>
      <c r="AQQ90" s="364" t="n"/>
      <c r="AQR90" s="364" t="n"/>
      <c r="AQS90" s="364" t="n"/>
      <c r="AQT90" s="364" t="n"/>
      <c r="AQU90" s="364" t="n"/>
      <c r="AQV90" s="364" t="n"/>
      <c r="AQW90" s="364" t="n"/>
      <c r="AQX90" s="364" t="n"/>
      <c r="AQY90" s="364" t="n"/>
      <c r="AQZ90" s="364" t="n"/>
      <c r="ARA90" s="364" t="n"/>
      <c r="ARB90" s="364" t="n"/>
      <c r="ARC90" s="364" t="n"/>
      <c r="ARD90" s="364" t="n"/>
      <c r="ARE90" s="364" t="n"/>
      <c r="ARF90" s="364" t="n"/>
      <c r="ARG90" s="364" t="n"/>
      <c r="ARH90" s="364" t="n"/>
      <c r="ARI90" s="364" t="n"/>
      <c r="ARJ90" s="364" t="n"/>
      <c r="ARK90" s="364" t="n"/>
      <c r="ARL90" s="364" t="n"/>
      <c r="ARM90" s="364" t="n"/>
      <c r="ARN90" s="364" t="n"/>
      <c r="ARO90" s="364" t="n"/>
    </row>
    <row r="91" outlineLevel="1">
      <c r="A91" s="220" t="inlineStr">
        <is>
          <t>39.02</t>
        </is>
      </c>
      <c r="B91" s="233" t="inlineStr">
        <is>
          <t>13o salário</t>
        </is>
      </c>
      <c r="C91" s="86" t="inlineStr">
        <is>
          <t>Analítica</t>
        </is>
      </c>
      <c r="D91" s="86" t="inlineStr">
        <is>
          <t>Saída</t>
        </is>
      </c>
      <c r="E91" s="86">
        <f>VLOOKUP($A91,PL.C!$B:$F,5,0)</f>
        <v/>
      </c>
      <c r="F91" s="86" t="inlineStr">
        <is>
          <t>sim</t>
        </is>
      </c>
      <c r="G91" s="86" t="inlineStr">
        <is>
          <t>Budget</t>
        </is>
      </c>
      <c r="I91" s="511" t="n">
        <v>0</v>
      </c>
      <c r="J91" s="511" t="n">
        <v>0</v>
      </c>
      <c r="K91" s="511" t="n">
        <v>0</v>
      </c>
      <c r="L91" s="511" t="n">
        <v>0</v>
      </c>
      <c r="M91" s="511" t="n">
        <v>0</v>
      </c>
      <c r="N91" s="511" t="n">
        <v>0</v>
      </c>
      <c r="O91" s="511" t="n">
        <v>0</v>
      </c>
      <c r="P91" s="511" t="n">
        <v>0</v>
      </c>
      <c r="Q91" s="511" t="n">
        <v>-1389</v>
      </c>
      <c r="R91" s="511" t="n">
        <v>-1389</v>
      </c>
      <c r="S91" s="511" t="n">
        <v>-1389</v>
      </c>
      <c r="T91" s="512" t="n">
        <v>-1154</v>
      </c>
      <c r="V91" s="511" t="n">
        <v>0</v>
      </c>
      <c r="W91" s="511" t="n">
        <v>0</v>
      </c>
      <c r="X91" s="511" t="n">
        <v>0</v>
      </c>
      <c r="Y91" s="511" t="n">
        <v>0</v>
      </c>
      <c r="Z91" s="511" t="n">
        <v>0</v>
      </c>
      <c r="AA91" s="511" t="n">
        <v>0</v>
      </c>
      <c r="AB91" s="511" t="n">
        <v>0</v>
      </c>
      <c r="AC91" s="511" t="n">
        <v>0</v>
      </c>
      <c r="AD91" s="511" t="n">
        <v>-1488</v>
      </c>
      <c r="AE91" s="511" t="n">
        <v>-1488</v>
      </c>
      <c r="AF91" s="511" t="n">
        <v>-1488</v>
      </c>
      <c r="AG91" s="512" t="n">
        <v>-1551</v>
      </c>
      <c r="AI91" s="511" t="n">
        <v>0</v>
      </c>
      <c r="AJ91" s="511" t="n">
        <v>0</v>
      </c>
      <c r="AK91" s="511" t="n">
        <v>0</v>
      </c>
      <c r="AL91" s="511" t="n">
        <v>0</v>
      </c>
      <c r="AM91" s="511" t="n">
        <v>0</v>
      </c>
      <c r="AN91" s="511" t="n">
        <v>0</v>
      </c>
      <c r="AO91" s="511" t="n">
        <v>0</v>
      </c>
      <c r="AP91" s="511" t="n">
        <v>0</v>
      </c>
      <c r="AQ91" s="511" t="n">
        <v>-1233</v>
      </c>
      <c r="AR91" s="511" t="n">
        <v>-1233</v>
      </c>
      <c r="AS91" s="511" t="n">
        <v>-1525</v>
      </c>
      <c r="AT91" s="511" t="n">
        <v>-1388</v>
      </c>
      <c r="AV91" s="513" t="n">
        <v>0</v>
      </c>
      <c r="AW91" s="513" t="n">
        <v>0</v>
      </c>
      <c r="AX91" s="513" t="n">
        <v>0</v>
      </c>
      <c r="AY91" s="513" t="n">
        <v>0</v>
      </c>
      <c r="AZ91" s="513" t="n">
        <v>0</v>
      </c>
      <c r="BA91" s="513" t="n">
        <v>0</v>
      </c>
      <c r="BB91" s="513" t="n">
        <v>0</v>
      </c>
      <c r="BC91" s="513" t="n">
        <v>0</v>
      </c>
      <c r="BD91" s="513" t="n">
        <v>-1356.3</v>
      </c>
      <c r="BE91" s="513" t="n">
        <v>-1356.3</v>
      </c>
      <c r="BF91" s="513" t="n">
        <v>-1677.5</v>
      </c>
      <c r="BG91" s="513" t="n">
        <v>-1526.8</v>
      </c>
      <c r="BI91" s="298" t="n">
        <v>1.1</v>
      </c>
      <c r="BJ91" s="514" t="n">
        <v>0</v>
      </c>
      <c r="BK91" s="514" t="n">
        <v>0</v>
      </c>
      <c r="BL91" s="514" t="n">
        <v>0</v>
      </c>
      <c r="BM91" s="514" t="n">
        <v>0</v>
      </c>
      <c r="BN91" s="514" t="n">
        <v>0</v>
      </c>
      <c r="BO91" s="514" t="n">
        <v>0</v>
      </c>
      <c r="BP91" s="514" t="n">
        <v>0</v>
      </c>
      <c r="BQ91" s="514" t="n">
        <v>0</v>
      </c>
      <c r="BR91" s="514" t="n">
        <v>-2106.5</v>
      </c>
      <c r="BS91" s="514" t="n">
        <v>-2106.5</v>
      </c>
      <c r="BT91" s="514" t="n">
        <v>-2249.5</v>
      </c>
      <c r="BU91" s="514" t="n">
        <v>-1566.4</v>
      </c>
      <c r="BW91" s="515">
        <f>_xlfn.SINGLE(_xlfn.XLOOKUP($A91,$A$203:$A$399,BJ$203:BJ$399,"Não Existe"))*$BI91</f>
        <v/>
      </c>
      <c r="BX91" s="515">
        <f>_xlfn.SINGLE(_xlfn.XLOOKUP($A91,$A$203:$A$399,BK$203:BK$399,"Não Existe"))*$BI91</f>
        <v/>
      </c>
      <c r="BY91" s="515">
        <f>_xlfn.SINGLE(_xlfn.XLOOKUP($A91,$A$203:$A$399,BL$203:BL$399,"Não Existe"))*$BI91</f>
        <v/>
      </c>
      <c r="BZ91" s="515">
        <f>_xlfn.SINGLE(_xlfn.XLOOKUP($A91,$A$203:$A$399,BM$203:BM$399,"Não Existe"))*$BI91</f>
        <v/>
      </c>
      <c r="CA91" s="515">
        <f>_xlfn.SINGLE(_xlfn.XLOOKUP($A91,$A$203:$A$399,BN$203:BN$399,"Não Existe"))*$BI91</f>
        <v/>
      </c>
      <c r="CB91" s="515">
        <f>_xlfn.SINGLE(_xlfn.XLOOKUP($A91,$A$203:$A$399,BO$203:BO$399,"Não Existe"))*$BI91</f>
        <v/>
      </c>
      <c r="CC91" s="515">
        <f>_xlfn.SINGLE(_xlfn.XLOOKUP($A91,$A$203:$A$399,BP$203:BP$399,"Não Existe"))*$BI91</f>
        <v/>
      </c>
      <c r="CD91" s="515">
        <f>_xlfn.SINGLE(_xlfn.XLOOKUP($A91,$A$203:$A$399,BQ$203:BQ$399,"Não Existe"))*$BI91</f>
        <v/>
      </c>
      <c r="CE91" s="515">
        <f>_xlfn.SINGLE(_xlfn.XLOOKUP($A91,$A$203:$A$399,BR$203:BR$399,"Não Existe"))*$BI91</f>
        <v/>
      </c>
      <c r="CF91" s="515">
        <f>_xlfn.SINGLE(_xlfn.XLOOKUP($A91,$A$203:$A$399,BS$203:BS$399,"Não Existe"))*$BI91</f>
        <v/>
      </c>
      <c r="CG91" s="515">
        <f>_xlfn.SINGLE(_xlfn.XLOOKUP($A91,$A$203:$A$399,BT$203:BT$399,"Não Existe"))*$BI91</f>
        <v/>
      </c>
      <c r="CH91" s="515">
        <f>_xlfn.SINGLE(_xlfn.XLOOKUP($A91,$A$203:$A$399,BU$203:BU$399,"Não Existe"))*$BI91</f>
        <v/>
      </c>
    </row>
    <row r="92" outlineLevel="1" customFormat="1" s="213">
      <c r="A92" s="257" t="inlineStr">
        <is>
          <t>39.03</t>
        </is>
      </c>
      <c r="B92" s="212" t="inlineStr">
        <is>
          <t>Férias</t>
        </is>
      </c>
      <c r="C92" s="213" t="inlineStr">
        <is>
          <t>Analítica</t>
        </is>
      </c>
      <c r="D92" s="213" t="inlineStr">
        <is>
          <t>Saída</t>
        </is>
      </c>
      <c r="E92" s="213">
        <f>VLOOKUP($A92,PL.C!$B:$F,5,0)</f>
        <v/>
      </c>
      <c r="F92" s="213" t="inlineStr">
        <is>
          <t>sim</t>
        </is>
      </c>
      <c r="G92" s="213" t="inlineStr">
        <is>
          <t>Budget</t>
        </is>
      </c>
      <c r="I92" s="506" t="n">
        <v>0</v>
      </c>
      <c r="J92" s="506" t="n">
        <v>0</v>
      </c>
      <c r="K92" s="506" t="n">
        <v>0</v>
      </c>
      <c r="L92" s="506" t="n">
        <v>0</v>
      </c>
      <c r="M92" s="506" t="n">
        <v>0</v>
      </c>
      <c r="N92" s="506" t="n">
        <v>-2952</v>
      </c>
      <c r="O92" s="506" t="n">
        <v>0</v>
      </c>
      <c r="P92" s="506" t="n">
        <v>0</v>
      </c>
      <c r="Q92" s="506" t="n">
        <v>0</v>
      </c>
      <c r="R92" s="506" t="n">
        <v>0</v>
      </c>
      <c r="S92" s="506" t="n">
        <v>0</v>
      </c>
      <c r="T92" s="507" t="n">
        <v>-2058</v>
      </c>
      <c r="U92" s="86" t="n"/>
      <c r="V92" s="506" t="n">
        <v>0</v>
      </c>
      <c r="W92" s="506" t="n">
        <v>0</v>
      </c>
      <c r="X92" s="506" t="n">
        <v>0</v>
      </c>
      <c r="Y92" s="506" t="n">
        <v>0</v>
      </c>
      <c r="Z92" s="506" t="n">
        <v>0</v>
      </c>
      <c r="AA92" s="506" t="n">
        <v>-2959</v>
      </c>
      <c r="AB92" s="506" t="n">
        <v>0</v>
      </c>
      <c r="AC92" s="506" t="n">
        <v>0</v>
      </c>
      <c r="AD92" s="506" t="n">
        <v>0</v>
      </c>
      <c r="AE92" s="506" t="n">
        <v>0</v>
      </c>
      <c r="AF92" s="506" t="n">
        <v>-2217</v>
      </c>
      <c r="AG92" s="507" t="n">
        <v>0</v>
      </c>
      <c r="AH92" s="364" t="n"/>
      <c r="AI92" s="506" t="n">
        <v>-2230</v>
      </c>
      <c r="AJ92" s="506" t="n">
        <v>0</v>
      </c>
      <c r="AK92" s="506" t="n">
        <v>-248</v>
      </c>
      <c r="AL92" s="506" t="n">
        <v>0</v>
      </c>
      <c r="AM92" s="506" t="n">
        <v>0</v>
      </c>
      <c r="AN92" s="506" t="n">
        <v>0</v>
      </c>
      <c r="AO92" s="506" t="n">
        <v>-3296</v>
      </c>
      <c r="AP92" s="506" t="n">
        <v>0</v>
      </c>
      <c r="AQ92" s="506" t="n">
        <v>0</v>
      </c>
      <c r="AR92" s="506" t="n">
        <v>0</v>
      </c>
      <c r="AS92" s="506" t="n">
        <v>0</v>
      </c>
      <c r="AT92" s="506" t="n">
        <v>0</v>
      </c>
      <c r="AU92" s="364" t="n"/>
      <c r="AV92" s="508" t="n">
        <v>-2453</v>
      </c>
      <c r="AW92" s="508" t="n">
        <v>0</v>
      </c>
      <c r="AX92" s="508" t="n">
        <v>-272.8</v>
      </c>
      <c r="AY92" s="508" t="n">
        <v>0</v>
      </c>
      <c r="AZ92" s="508" t="n">
        <v>0</v>
      </c>
      <c r="BA92" s="508" t="n">
        <v>0</v>
      </c>
      <c r="BB92" s="508" t="n">
        <v>-3625.6</v>
      </c>
      <c r="BC92" s="508" t="n">
        <v>0</v>
      </c>
      <c r="BD92" s="508" t="n">
        <v>0</v>
      </c>
      <c r="BE92" s="508" t="n">
        <v>0</v>
      </c>
      <c r="BF92" s="508" t="n">
        <v>0</v>
      </c>
      <c r="BG92" s="508" t="n">
        <v>0</v>
      </c>
      <c r="BH92" s="364" t="n"/>
      <c r="BI92" s="298" t="n">
        <v>1.1</v>
      </c>
      <c r="BJ92" s="509" t="n">
        <v>-2894.1</v>
      </c>
      <c r="BK92" s="509" t="n">
        <v>0</v>
      </c>
      <c r="BL92" s="509" t="n">
        <v>0</v>
      </c>
      <c r="BM92" s="509" t="n">
        <v>0</v>
      </c>
      <c r="BN92" s="509" t="n">
        <v>0</v>
      </c>
      <c r="BO92" s="509" t="n">
        <v>0</v>
      </c>
      <c r="BP92" s="509" t="n">
        <v>-5721.1</v>
      </c>
      <c r="BQ92" s="509" t="n">
        <v>0</v>
      </c>
      <c r="BR92" s="509" t="n">
        <v>0</v>
      </c>
      <c r="BS92" s="509" t="n">
        <v>0</v>
      </c>
      <c r="BT92" s="509" t="n">
        <v>0</v>
      </c>
      <c r="BU92" s="509" t="n">
        <v>0</v>
      </c>
      <c r="BV92" s="364" t="n"/>
      <c r="BW92" s="510">
        <f>_xlfn.SINGLE(_xlfn.XLOOKUP($A92,$A$203:$A$399,BJ$203:BJ$399,"Não Existe"))*$BI92</f>
        <v/>
      </c>
      <c r="BX92" s="510">
        <f>_xlfn.SINGLE(_xlfn.XLOOKUP($A92,$A$203:$A$399,BK$203:BK$399,"Não Existe"))*$BI92</f>
        <v/>
      </c>
      <c r="BY92" s="510">
        <f>_xlfn.SINGLE(_xlfn.XLOOKUP($A92,$A$203:$A$399,BL$203:BL$399,"Não Existe"))*$BI92</f>
        <v/>
      </c>
      <c r="BZ92" s="510">
        <f>_xlfn.SINGLE(_xlfn.XLOOKUP($A92,$A$203:$A$399,BM$203:BM$399,"Não Existe"))*$BI92</f>
        <v/>
      </c>
      <c r="CA92" s="510">
        <f>_xlfn.SINGLE(_xlfn.XLOOKUP($A92,$A$203:$A$399,BN$203:BN$399,"Não Existe"))*$BI92</f>
        <v/>
      </c>
      <c r="CB92" s="510">
        <f>_xlfn.SINGLE(_xlfn.XLOOKUP($A92,$A$203:$A$399,BO$203:BO$399,"Não Existe"))*$BI92</f>
        <v/>
      </c>
      <c r="CC92" s="510">
        <f>_xlfn.SINGLE(_xlfn.XLOOKUP($A92,$A$203:$A$399,BP$203:BP$399,"Não Existe"))*$BI92</f>
        <v/>
      </c>
      <c r="CD92" s="510">
        <f>_xlfn.SINGLE(_xlfn.XLOOKUP($A92,$A$203:$A$399,BQ$203:BQ$399,"Não Existe"))*$BI92</f>
        <v/>
      </c>
      <c r="CE92" s="510">
        <f>_xlfn.SINGLE(_xlfn.XLOOKUP($A92,$A$203:$A$399,BR$203:BR$399,"Não Existe"))*$BI92</f>
        <v/>
      </c>
      <c r="CF92" s="510">
        <f>_xlfn.SINGLE(_xlfn.XLOOKUP($A92,$A$203:$A$399,BS$203:BS$399,"Não Existe"))*$BI92</f>
        <v/>
      </c>
      <c r="CG92" s="510">
        <f>_xlfn.SINGLE(_xlfn.XLOOKUP($A92,$A$203:$A$399,BT$203:BT$399,"Não Existe"))*$BI92</f>
        <v/>
      </c>
      <c r="CH92" s="510">
        <f>_xlfn.SINGLE(_xlfn.XLOOKUP($A92,$A$203:$A$399,BU$203:BU$399,"Não Existe"))*$BI92</f>
        <v/>
      </c>
      <c r="CI92" s="364" t="n"/>
      <c r="CJ92" s="364" t="n"/>
      <c r="CK92" s="364" t="n"/>
      <c r="CL92" s="364" t="n"/>
      <c r="CM92" s="364" t="n"/>
      <c r="CN92" s="364" t="n"/>
      <c r="CO92" s="364" t="n"/>
      <c r="CP92" s="364" t="n"/>
      <c r="CQ92" s="364" t="n"/>
      <c r="CR92" s="364" t="n"/>
      <c r="CS92" s="364" t="n"/>
      <c r="CT92" s="364" t="n"/>
      <c r="CU92" s="364" t="n"/>
      <c r="CV92" s="364" t="n"/>
      <c r="CW92" s="364" t="n"/>
      <c r="CX92" s="364" t="n"/>
      <c r="CY92" s="364" t="n"/>
      <c r="CZ92" s="364" t="n"/>
      <c r="DA92" s="364" t="n"/>
      <c r="DB92" s="364" t="n"/>
      <c r="DC92" s="364" t="n"/>
      <c r="DD92" s="364" t="n"/>
      <c r="DE92" s="364" t="n"/>
      <c r="DF92" s="364" t="n"/>
      <c r="DG92" s="364" t="n"/>
      <c r="DH92" s="364" t="n"/>
      <c r="DI92" s="364" t="n"/>
      <c r="DJ92" s="364" t="n"/>
      <c r="DK92" s="364" t="n"/>
      <c r="DL92" s="364" t="n"/>
      <c r="DM92" s="364" t="n"/>
      <c r="DN92" s="364" t="n"/>
      <c r="DO92" s="364" t="n"/>
      <c r="DP92" s="364" t="n"/>
      <c r="DQ92" s="364" t="n"/>
      <c r="DR92" s="364" t="n"/>
      <c r="DS92" s="364" t="n"/>
      <c r="DT92" s="364" t="n"/>
      <c r="DU92" s="364" t="n"/>
      <c r="DV92" s="364" t="n"/>
      <c r="DW92" s="364" t="n"/>
      <c r="DX92" s="364" t="n"/>
      <c r="DY92" s="364" t="n"/>
      <c r="DZ92" s="364" t="n"/>
      <c r="EA92" s="364" t="n"/>
      <c r="EB92" s="364" t="n"/>
      <c r="EC92" s="364" t="n"/>
      <c r="ED92" s="364" t="n"/>
      <c r="EE92" s="364" t="n"/>
      <c r="EF92" s="364" t="n"/>
      <c r="EG92" s="364" t="n"/>
      <c r="EH92" s="364" t="n"/>
      <c r="EI92" s="364" t="n"/>
      <c r="EJ92" s="364" t="n"/>
      <c r="EK92" s="364" t="n"/>
      <c r="EL92" s="364" t="n"/>
      <c r="EM92" s="364" t="n"/>
      <c r="EN92" s="364" t="n"/>
      <c r="EO92" s="364" t="n"/>
      <c r="EP92" s="364" t="n"/>
      <c r="EQ92" s="364" t="n"/>
      <c r="ER92" s="364" t="n"/>
      <c r="ES92" s="364" t="n"/>
      <c r="ET92" s="364" t="n"/>
      <c r="EU92" s="364" t="n"/>
      <c r="EV92" s="364" t="n"/>
      <c r="EW92" s="364" t="n"/>
      <c r="EX92" s="364" t="n"/>
      <c r="EY92" s="364" t="n"/>
      <c r="EZ92" s="364" t="n"/>
      <c r="FA92" s="364" t="n"/>
      <c r="FB92" s="364" t="n"/>
      <c r="FC92" s="364" t="n"/>
      <c r="FD92" s="364" t="n"/>
      <c r="FE92" s="364" t="n"/>
      <c r="FF92" s="364" t="n"/>
      <c r="FG92" s="364" t="n"/>
      <c r="FH92" s="364" t="n"/>
      <c r="FI92" s="364" t="n"/>
      <c r="FJ92" s="364" t="n"/>
      <c r="FK92" s="364" t="n"/>
      <c r="FL92" s="364" t="n"/>
      <c r="FM92" s="364" t="n"/>
      <c r="FN92" s="364" t="n"/>
      <c r="FO92" s="364" t="n"/>
      <c r="FP92" s="364" t="n"/>
      <c r="FQ92" s="364" t="n"/>
      <c r="FR92" s="364" t="n"/>
      <c r="FS92" s="364" t="n"/>
      <c r="FT92" s="364" t="n"/>
      <c r="FU92" s="364" t="n"/>
      <c r="FV92" s="364" t="n"/>
      <c r="FW92" s="364" t="n"/>
      <c r="FX92" s="364" t="n"/>
      <c r="FY92" s="364" t="n"/>
      <c r="FZ92" s="364" t="n"/>
      <c r="GA92" s="364" t="n"/>
      <c r="GB92" s="364" t="n"/>
      <c r="GC92" s="364" t="n"/>
      <c r="GD92" s="364" t="n"/>
      <c r="GE92" s="364" t="n"/>
      <c r="GF92" s="364" t="n"/>
      <c r="GG92" s="364" t="n"/>
      <c r="GH92" s="364" t="n"/>
      <c r="GI92" s="364" t="n"/>
      <c r="GJ92" s="364" t="n"/>
      <c r="GK92" s="364" t="n"/>
      <c r="GL92" s="364" t="n"/>
      <c r="GM92" s="364" t="n"/>
      <c r="GN92" s="364" t="n"/>
      <c r="GO92" s="364" t="n"/>
      <c r="GP92" s="364" t="n"/>
      <c r="GQ92" s="364" t="n"/>
      <c r="GR92" s="364" t="n"/>
      <c r="GS92" s="364" t="n"/>
      <c r="GT92" s="364" t="n"/>
      <c r="GU92" s="364" t="n"/>
      <c r="GV92" s="364" t="n"/>
      <c r="GW92" s="364" t="n"/>
      <c r="GX92" s="364" t="n"/>
      <c r="GY92" s="364" t="n"/>
      <c r="GZ92" s="364" t="n"/>
      <c r="HA92" s="364" t="n"/>
      <c r="HB92" s="364" t="n"/>
      <c r="HC92" s="364" t="n"/>
      <c r="HD92" s="364" t="n"/>
      <c r="HE92" s="364" t="n"/>
      <c r="HF92" s="364" t="n"/>
      <c r="HG92" s="364" t="n"/>
      <c r="HH92" s="364" t="n"/>
      <c r="HI92" s="364" t="n"/>
      <c r="HJ92" s="364" t="n"/>
      <c r="HK92" s="364" t="n"/>
      <c r="HL92" s="364" t="n"/>
      <c r="HM92" s="364" t="n"/>
      <c r="HN92" s="364" t="n"/>
      <c r="HO92" s="364" t="n"/>
      <c r="HP92" s="364" t="n"/>
      <c r="HQ92" s="364" t="n"/>
      <c r="HR92" s="364" t="n"/>
      <c r="HS92" s="364" t="n"/>
      <c r="HT92" s="364" t="n"/>
      <c r="HU92" s="364" t="n"/>
      <c r="HV92" s="364" t="n"/>
      <c r="HW92" s="364" t="n"/>
      <c r="HX92" s="364" t="n"/>
      <c r="HY92" s="364" t="n"/>
      <c r="HZ92" s="364" t="n"/>
      <c r="IA92" s="364" t="n"/>
      <c r="IB92" s="364" t="n"/>
      <c r="IC92" s="364" t="n"/>
      <c r="ID92" s="364" t="n"/>
      <c r="IE92" s="364" t="n"/>
      <c r="IF92" s="364" t="n"/>
      <c r="IG92" s="364" t="n"/>
      <c r="IH92" s="364" t="n"/>
      <c r="II92" s="364" t="n"/>
      <c r="IJ92" s="364" t="n"/>
      <c r="IK92" s="364" t="n"/>
      <c r="IL92" s="364" t="n"/>
      <c r="IM92" s="364" t="n"/>
      <c r="IN92" s="364" t="n"/>
      <c r="IO92" s="364" t="n"/>
      <c r="IP92" s="364" t="n"/>
      <c r="IQ92" s="364" t="n"/>
      <c r="IR92" s="364" t="n"/>
      <c r="IS92" s="364" t="n"/>
      <c r="IT92" s="364" t="n"/>
      <c r="IU92" s="364" t="n"/>
      <c r="IV92" s="364" t="n"/>
      <c r="IW92" s="364" t="n"/>
      <c r="IX92" s="364" t="n"/>
      <c r="IY92" s="364" t="n"/>
      <c r="IZ92" s="364" t="n"/>
      <c r="JA92" s="364" t="n"/>
      <c r="JB92" s="364" t="n"/>
      <c r="JC92" s="364" t="n"/>
      <c r="JD92" s="364" t="n"/>
      <c r="JE92" s="364" t="n"/>
      <c r="JF92" s="364" t="n"/>
      <c r="JG92" s="364" t="n"/>
      <c r="JH92" s="364" t="n"/>
      <c r="JI92" s="364" t="n"/>
      <c r="JJ92" s="364" t="n"/>
      <c r="JK92" s="364" t="n"/>
      <c r="JL92" s="364" t="n"/>
      <c r="JM92" s="364" t="n"/>
      <c r="JN92" s="364" t="n"/>
      <c r="JO92" s="364" t="n"/>
      <c r="JP92" s="364" t="n"/>
      <c r="JQ92" s="364" t="n"/>
      <c r="JR92" s="364" t="n"/>
      <c r="JS92" s="364" t="n"/>
      <c r="JT92" s="364" t="n"/>
      <c r="JU92" s="364" t="n"/>
      <c r="JV92" s="364" t="n"/>
      <c r="JW92" s="364" t="n"/>
      <c r="JX92" s="364" t="n"/>
      <c r="JY92" s="364" t="n"/>
      <c r="JZ92" s="364" t="n"/>
      <c r="KA92" s="364" t="n"/>
      <c r="KB92" s="364" t="n"/>
      <c r="KC92" s="364" t="n"/>
      <c r="KD92" s="364" t="n"/>
      <c r="KE92" s="364" t="n"/>
      <c r="KF92" s="364" t="n"/>
      <c r="KG92" s="364" t="n"/>
      <c r="KH92" s="364" t="n"/>
      <c r="KI92" s="364" t="n"/>
      <c r="KJ92" s="364" t="n"/>
      <c r="KK92" s="364" t="n"/>
      <c r="KL92" s="364" t="n"/>
      <c r="KM92" s="364" t="n"/>
      <c r="KN92" s="364" t="n"/>
      <c r="KO92" s="364" t="n"/>
      <c r="KP92" s="364" t="n"/>
      <c r="KQ92" s="364" t="n"/>
      <c r="KR92" s="364" t="n"/>
      <c r="KS92" s="364" t="n"/>
      <c r="KT92" s="364" t="n"/>
      <c r="KU92" s="364" t="n"/>
      <c r="KV92" s="364" t="n"/>
      <c r="KW92" s="364" t="n"/>
      <c r="KX92" s="364" t="n"/>
      <c r="KY92" s="364" t="n"/>
      <c r="KZ92" s="364" t="n"/>
      <c r="LA92" s="364" t="n"/>
      <c r="LB92" s="364" t="n"/>
      <c r="LC92" s="364" t="n"/>
      <c r="LD92" s="364" t="n"/>
      <c r="LE92" s="364" t="n"/>
      <c r="LF92" s="364" t="n"/>
      <c r="LG92" s="364" t="n"/>
      <c r="LH92" s="364" t="n"/>
      <c r="LI92" s="364" t="n"/>
      <c r="LJ92" s="364" t="n"/>
      <c r="LK92" s="364" t="n"/>
      <c r="LL92" s="364" t="n"/>
      <c r="LM92" s="364" t="n"/>
      <c r="LN92" s="364" t="n"/>
      <c r="LO92" s="364" t="n"/>
      <c r="LP92" s="364" t="n"/>
      <c r="LQ92" s="364" t="n"/>
      <c r="LR92" s="364" t="n"/>
      <c r="LS92" s="364" t="n"/>
      <c r="LT92" s="364" t="n"/>
      <c r="LU92" s="364" t="n"/>
      <c r="LV92" s="364" t="n"/>
      <c r="LW92" s="364" t="n"/>
      <c r="LX92" s="364" t="n"/>
      <c r="LY92" s="364" t="n"/>
      <c r="LZ92" s="364" t="n"/>
      <c r="MA92" s="364" t="n"/>
      <c r="MB92" s="364" t="n"/>
      <c r="MC92" s="364" t="n"/>
      <c r="MD92" s="364" t="n"/>
      <c r="ME92" s="364" t="n"/>
      <c r="MF92" s="364" t="n"/>
      <c r="MG92" s="364" t="n"/>
      <c r="MH92" s="364" t="n"/>
      <c r="MI92" s="364" t="n"/>
      <c r="MJ92" s="364" t="n"/>
      <c r="MK92" s="364" t="n"/>
      <c r="ML92" s="364" t="n"/>
      <c r="MM92" s="364" t="n"/>
      <c r="MN92" s="364" t="n"/>
      <c r="MO92" s="364" t="n"/>
      <c r="MP92" s="364" t="n"/>
      <c r="MQ92" s="364" t="n"/>
      <c r="MR92" s="364" t="n"/>
      <c r="MS92" s="364" t="n"/>
      <c r="MT92" s="364" t="n"/>
      <c r="MU92" s="364" t="n"/>
      <c r="MV92" s="364" t="n"/>
      <c r="MW92" s="364" t="n"/>
      <c r="MX92" s="364" t="n"/>
      <c r="MY92" s="364" t="n"/>
      <c r="MZ92" s="364" t="n"/>
      <c r="NA92" s="364" t="n"/>
      <c r="NB92" s="364" t="n"/>
      <c r="NC92" s="364" t="n"/>
      <c r="ND92" s="364" t="n"/>
      <c r="NE92" s="364" t="n"/>
      <c r="NF92" s="364" t="n"/>
      <c r="NG92" s="364" t="n"/>
      <c r="NH92" s="364" t="n"/>
      <c r="NI92" s="364" t="n"/>
      <c r="NJ92" s="364" t="n"/>
      <c r="NK92" s="364" t="n"/>
      <c r="NL92" s="364" t="n"/>
      <c r="NM92" s="364" t="n"/>
      <c r="NN92" s="364" t="n"/>
      <c r="NO92" s="364" t="n"/>
      <c r="NP92" s="364" t="n"/>
      <c r="NQ92" s="364" t="n"/>
      <c r="NR92" s="364" t="n"/>
      <c r="NS92" s="364" t="n"/>
      <c r="NT92" s="364" t="n"/>
      <c r="NU92" s="364" t="n"/>
      <c r="NV92" s="364" t="n"/>
      <c r="NW92" s="364" t="n"/>
      <c r="NX92" s="364" t="n"/>
      <c r="NY92" s="364" t="n"/>
      <c r="NZ92" s="364" t="n"/>
      <c r="OA92" s="364" t="n"/>
      <c r="OB92" s="364" t="n"/>
      <c r="OC92" s="364" t="n"/>
      <c r="OD92" s="364" t="n"/>
      <c r="OE92" s="364" t="n"/>
      <c r="OF92" s="364" t="n"/>
      <c r="OG92" s="364" t="n"/>
      <c r="OH92" s="364" t="n"/>
      <c r="OI92" s="364" t="n"/>
      <c r="OJ92" s="364" t="n"/>
      <c r="OK92" s="364" t="n"/>
      <c r="OL92" s="364" t="n"/>
      <c r="OM92" s="364" t="n"/>
      <c r="ON92" s="364" t="n"/>
      <c r="OO92" s="364" t="n"/>
      <c r="OP92" s="364" t="n"/>
      <c r="OQ92" s="364" t="n"/>
      <c r="OR92" s="364" t="n"/>
      <c r="OS92" s="364" t="n"/>
      <c r="OT92" s="364" t="n"/>
      <c r="OU92" s="364" t="n"/>
      <c r="OV92" s="364" t="n"/>
      <c r="OW92" s="364" t="n"/>
      <c r="OX92" s="364" t="n"/>
      <c r="OY92" s="364" t="n"/>
      <c r="OZ92" s="364" t="n"/>
      <c r="PA92" s="364" t="n"/>
      <c r="PB92" s="364" t="n"/>
      <c r="PC92" s="364" t="n"/>
      <c r="PD92" s="364" t="n"/>
      <c r="PE92" s="364" t="n"/>
      <c r="PF92" s="364" t="n"/>
      <c r="PG92" s="364" t="n"/>
      <c r="PH92" s="364" t="n"/>
      <c r="PI92" s="364" t="n"/>
      <c r="PJ92" s="364" t="n"/>
      <c r="PK92" s="364" t="n"/>
      <c r="PL92" s="364" t="n"/>
      <c r="PM92" s="364" t="n"/>
      <c r="PN92" s="364" t="n"/>
      <c r="PO92" s="364" t="n"/>
      <c r="PP92" s="364" t="n"/>
      <c r="PQ92" s="364" t="n"/>
      <c r="PR92" s="364" t="n"/>
      <c r="PS92" s="364" t="n"/>
      <c r="PT92" s="364" t="n"/>
      <c r="PU92" s="364" t="n"/>
      <c r="PV92" s="364" t="n"/>
      <c r="PW92" s="364" t="n"/>
      <c r="PX92" s="364" t="n"/>
      <c r="PY92" s="364" t="n"/>
      <c r="PZ92" s="364" t="n"/>
      <c r="QA92" s="364" t="n"/>
      <c r="QB92" s="364" t="n"/>
      <c r="QC92" s="364" t="n"/>
      <c r="QD92" s="364" t="n"/>
      <c r="QE92" s="364" t="n"/>
      <c r="QF92" s="364" t="n"/>
      <c r="QG92" s="364" t="n"/>
      <c r="QH92" s="364" t="n"/>
      <c r="QI92" s="364" t="n"/>
      <c r="QJ92" s="364" t="n"/>
      <c r="QK92" s="364" t="n"/>
      <c r="QL92" s="364" t="n"/>
      <c r="QM92" s="364" t="n"/>
      <c r="QN92" s="364" t="n"/>
      <c r="QO92" s="364" t="n"/>
      <c r="QP92" s="364" t="n"/>
      <c r="QQ92" s="364" t="n"/>
      <c r="QR92" s="364" t="n"/>
      <c r="QS92" s="364" t="n"/>
      <c r="QT92" s="364" t="n"/>
      <c r="QU92" s="364" t="n"/>
      <c r="QV92" s="364" t="n"/>
      <c r="QW92" s="364" t="n"/>
      <c r="QX92" s="364" t="n"/>
      <c r="QY92" s="364" t="n"/>
      <c r="QZ92" s="364" t="n"/>
      <c r="RA92" s="364" t="n"/>
      <c r="RB92" s="364" t="n"/>
      <c r="RC92" s="364" t="n"/>
      <c r="RD92" s="364" t="n"/>
      <c r="RE92" s="364" t="n"/>
      <c r="RF92" s="364" t="n"/>
      <c r="RG92" s="364" t="n"/>
      <c r="RH92" s="364" t="n"/>
      <c r="RI92" s="364" t="n"/>
      <c r="RJ92" s="364" t="n"/>
      <c r="RK92" s="364" t="n"/>
      <c r="RL92" s="364" t="n"/>
      <c r="RM92" s="364" t="n"/>
      <c r="RN92" s="364" t="n"/>
      <c r="RO92" s="364" t="n"/>
      <c r="RP92" s="364" t="n"/>
      <c r="RQ92" s="364" t="n"/>
      <c r="RR92" s="364" t="n"/>
      <c r="RS92" s="364" t="n"/>
      <c r="RT92" s="364" t="n"/>
      <c r="RU92" s="364" t="n"/>
      <c r="RV92" s="364" t="n"/>
      <c r="RW92" s="364" t="n"/>
      <c r="RX92" s="364" t="n"/>
      <c r="RY92" s="364" t="n"/>
      <c r="RZ92" s="364" t="n"/>
      <c r="SA92" s="364" t="n"/>
      <c r="SB92" s="364" t="n"/>
      <c r="SC92" s="364" t="n"/>
      <c r="SD92" s="364" t="n"/>
      <c r="SE92" s="364" t="n"/>
      <c r="SF92" s="364" t="n"/>
      <c r="SG92" s="364" t="n"/>
      <c r="SH92" s="364" t="n"/>
      <c r="SI92" s="364" t="n"/>
      <c r="SJ92" s="364" t="n"/>
      <c r="SK92" s="364" t="n"/>
      <c r="SL92" s="364" t="n"/>
      <c r="SM92" s="364" t="n"/>
      <c r="SN92" s="364" t="n"/>
      <c r="SO92" s="364" t="n"/>
      <c r="SP92" s="364" t="n"/>
      <c r="SQ92" s="364" t="n"/>
      <c r="SR92" s="364" t="n"/>
      <c r="SS92" s="364" t="n"/>
      <c r="ST92" s="364" t="n"/>
      <c r="SU92" s="364" t="n"/>
      <c r="SV92" s="364" t="n"/>
      <c r="SW92" s="364" t="n"/>
      <c r="SX92" s="364" t="n"/>
      <c r="SY92" s="364" t="n"/>
      <c r="SZ92" s="364" t="n"/>
      <c r="TA92" s="364" t="n"/>
      <c r="TB92" s="364" t="n"/>
      <c r="TC92" s="364" t="n"/>
      <c r="TD92" s="364" t="n"/>
      <c r="TE92" s="364" t="n"/>
      <c r="TF92" s="364" t="n"/>
      <c r="TG92" s="364" t="n"/>
      <c r="TH92" s="364" t="n"/>
      <c r="TI92" s="364" t="n"/>
      <c r="TJ92" s="364" t="n"/>
      <c r="TK92" s="364" t="n"/>
      <c r="TL92" s="364" t="n"/>
      <c r="TM92" s="364" t="n"/>
      <c r="TN92" s="364" t="n"/>
      <c r="TO92" s="364" t="n"/>
      <c r="TP92" s="364" t="n"/>
      <c r="TQ92" s="364" t="n"/>
      <c r="TR92" s="364" t="n"/>
      <c r="TS92" s="364" t="n"/>
      <c r="TT92" s="364" t="n"/>
      <c r="TU92" s="364" t="n"/>
      <c r="TV92" s="364" t="n"/>
      <c r="TW92" s="364" t="n"/>
      <c r="TX92" s="364" t="n"/>
      <c r="TY92" s="364" t="n"/>
      <c r="TZ92" s="364" t="n"/>
      <c r="UA92" s="364" t="n"/>
      <c r="UB92" s="364" t="n"/>
      <c r="UC92" s="364" t="n"/>
      <c r="UD92" s="364" t="n"/>
      <c r="UE92" s="364" t="n"/>
      <c r="UF92" s="364" t="n"/>
      <c r="UG92" s="364" t="n"/>
      <c r="UH92" s="364" t="n"/>
      <c r="UI92" s="364" t="n"/>
      <c r="UJ92" s="364" t="n"/>
      <c r="UK92" s="364" t="n"/>
      <c r="UL92" s="364" t="n"/>
      <c r="UM92" s="364" t="n"/>
      <c r="UN92" s="364" t="n"/>
      <c r="UO92" s="364" t="n"/>
      <c r="UP92" s="364" t="n"/>
      <c r="UQ92" s="364" t="n"/>
      <c r="UR92" s="364" t="n"/>
      <c r="US92" s="364" t="n"/>
      <c r="UT92" s="364" t="n"/>
      <c r="UU92" s="364" t="n"/>
      <c r="UV92" s="364" t="n"/>
      <c r="UW92" s="364" t="n"/>
      <c r="UX92" s="364" t="n"/>
      <c r="UY92" s="364" t="n"/>
      <c r="UZ92" s="364" t="n"/>
      <c r="VA92" s="364" t="n"/>
      <c r="VB92" s="364" t="n"/>
      <c r="VC92" s="364" t="n"/>
      <c r="VD92" s="364" t="n"/>
      <c r="VE92" s="364" t="n"/>
      <c r="VF92" s="364" t="n"/>
      <c r="VG92" s="364" t="n"/>
      <c r="VH92" s="364" t="n"/>
      <c r="VI92" s="364" t="n"/>
      <c r="VJ92" s="364" t="n"/>
      <c r="VK92" s="364" t="n"/>
      <c r="VL92" s="364" t="n"/>
      <c r="VM92" s="364" t="n"/>
      <c r="VN92" s="364" t="n"/>
      <c r="VO92" s="364" t="n"/>
      <c r="VP92" s="364" t="n"/>
      <c r="VQ92" s="364" t="n"/>
      <c r="VR92" s="364" t="n"/>
      <c r="VS92" s="364" t="n"/>
      <c r="VT92" s="364" t="n"/>
      <c r="VU92" s="364" t="n"/>
      <c r="VV92" s="364" t="n"/>
      <c r="VW92" s="364" t="n"/>
      <c r="VX92" s="364" t="n"/>
      <c r="VY92" s="364" t="n"/>
      <c r="VZ92" s="364" t="n"/>
      <c r="WA92" s="364" t="n"/>
      <c r="WB92" s="364" t="n"/>
      <c r="WC92" s="364" t="n"/>
      <c r="WD92" s="364" t="n"/>
      <c r="WE92" s="364" t="n"/>
      <c r="WF92" s="364" t="n"/>
      <c r="WG92" s="364" t="n"/>
      <c r="WH92" s="364" t="n"/>
      <c r="WI92" s="364" t="n"/>
      <c r="WJ92" s="364" t="n"/>
      <c r="WK92" s="364" t="n"/>
      <c r="WL92" s="364" t="n"/>
      <c r="WM92" s="364" t="n"/>
      <c r="WN92" s="364" t="n"/>
      <c r="WO92" s="364" t="n"/>
      <c r="WP92" s="364" t="n"/>
      <c r="WQ92" s="364" t="n"/>
      <c r="WR92" s="364" t="n"/>
      <c r="WS92" s="364" t="n"/>
      <c r="WT92" s="364" t="n"/>
      <c r="WU92" s="364" t="n"/>
      <c r="WV92" s="364" t="n"/>
      <c r="WW92" s="364" t="n"/>
      <c r="WX92" s="364" t="n"/>
      <c r="WY92" s="364" t="n"/>
      <c r="WZ92" s="364" t="n"/>
      <c r="XA92" s="364" t="n"/>
      <c r="XB92" s="364" t="n"/>
      <c r="XC92" s="364" t="n"/>
      <c r="XD92" s="364" t="n"/>
      <c r="XE92" s="364" t="n"/>
      <c r="XF92" s="364" t="n"/>
      <c r="XG92" s="364" t="n"/>
      <c r="XH92" s="364" t="n"/>
      <c r="XI92" s="364" t="n"/>
      <c r="XJ92" s="364" t="n"/>
      <c r="XK92" s="364" t="n"/>
      <c r="XL92" s="364" t="n"/>
      <c r="XM92" s="364" t="n"/>
      <c r="XN92" s="364" t="n"/>
      <c r="XO92" s="364" t="n"/>
      <c r="XP92" s="364" t="n"/>
      <c r="XQ92" s="364" t="n"/>
      <c r="XR92" s="364" t="n"/>
      <c r="XS92" s="364" t="n"/>
      <c r="XT92" s="364" t="n"/>
      <c r="XU92" s="364" t="n"/>
      <c r="XV92" s="364" t="n"/>
      <c r="XW92" s="364" t="n"/>
      <c r="XX92" s="364" t="n"/>
      <c r="XY92" s="364" t="n"/>
      <c r="XZ92" s="364" t="n"/>
      <c r="YA92" s="364" t="n"/>
      <c r="YB92" s="364" t="n"/>
      <c r="YC92" s="364" t="n"/>
      <c r="YD92" s="364" t="n"/>
      <c r="YE92" s="364" t="n"/>
      <c r="YF92" s="364" t="n"/>
      <c r="YG92" s="364" t="n"/>
      <c r="YH92" s="364" t="n"/>
      <c r="YI92" s="364" t="n"/>
      <c r="YJ92" s="364" t="n"/>
      <c r="YK92" s="364" t="n"/>
      <c r="YL92" s="364" t="n"/>
      <c r="YM92" s="364" t="n"/>
      <c r="YN92" s="364" t="n"/>
      <c r="YO92" s="364" t="n"/>
      <c r="YP92" s="364" t="n"/>
      <c r="YQ92" s="364" t="n"/>
      <c r="YR92" s="364" t="n"/>
      <c r="YS92" s="364" t="n"/>
      <c r="YT92" s="364" t="n"/>
      <c r="YU92" s="364" t="n"/>
      <c r="YV92" s="364" t="n"/>
      <c r="YW92" s="364" t="n"/>
      <c r="YX92" s="364" t="n"/>
      <c r="YY92" s="364" t="n"/>
      <c r="YZ92" s="364" t="n"/>
      <c r="ZA92" s="364" t="n"/>
      <c r="ZB92" s="364" t="n"/>
      <c r="ZC92" s="364" t="n"/>
      <c r="ZD92" s="364" t="n"/>
      <c r="ZE92" s="364" t="n"/>
      <c r="ZF92" s="364" t="n"/>
      <c r="ZG92" s="364" t="n"/>
      <c r="ZH92" s="364" t="n"/>
      <c r="ZI92" s="364" t="n"/>
      <c r="ZJ92" s="364" t="n"/>
      <c r="ZK92" s="364" t="n"/>
      <c r="ZL92" s="364" t="n"/>
      <c r="ZM92" s="364" t="n"/>
      <c r="ZN92" s="364" t="n"/>
      <c r="ZO92" s="364" t="n"/>
      <c r="ZP92" s="364" t="n"/>
      <c r="ZQ92" s="364" t="n"/>
      <c r="ZR92" s="364" t="n"/>
      <c r="ZS92" s="364" t="n"/>
      <c r="ZT92" s="364" t="n"/>
      <c r="ZU92" s="364" t="n"/>
      <c r="ZV92" s="364" t="n"/>
      <c r="ZW92" s="364" t="n"/>
      <c r="ZX92" s="364" t="n"/>
      <c r="ZY92" s="364" t="n"/>
      <c r="ZZ92" s="364" t="n"/>
      <c r="AAA92" s="364" t="n"/>
      <c r="AAB92" s="364" t="n"/>
      <c r="AAC92" s="364" t="n"/>
      <c r="AAD92" s="364" t="n"/>
      <c r="AAE92" s="364" t="n"/>
      <c r="AAF92" s="364" t="n"/>
      <c r="AAG92" s="364" t="n"/>
      <c r="AAH92" s="364" t="n"/>
      <c r="AAI92" s="364" t="n"/>
      <c r="AAJ92" s="364" t="n"/>
      <c r="AAK92" s="364" t="n"/>
      <c r="AAL92" s="364" t="n"/>
      <c r="AAM92" s="364" t="n"/>
      <c r="AAN92" s="364" t="n"/>
      <c r="AAO92" s="364" t="n"/>
      <c r="AAP92" s="364" t="n"/>
      <c r="AAQ92" s="364" t="n"/>
      <c r="AAR92" s="364" t="n"/>
      <c r="AAS92" s="364" t="n"/>
      <c r="AAT92" s="364" t="n"/>
      <c r="AAU92" s="364" t="n"/>
      <c r="AAV92" s="364" t="n"/>
      <c r="AAW92" s="364" t="n"/>
      <c r="AAX92" s="364" t="n"/>
      <c r="AAY92" s="364" t="n"/>
      <c r="AAZ92" s="364" t="n"/>
      <c r="ABA92" s="364" t="n"/>
      <c r="ABB92" s="364" t="n"/>
      <c r="ABC92" s="364" t="n"/>
      <c r="ABD92" s="364" t="n"/>
      <c r="ABE92" s="364" t="n"/>
      <c r="ABF92" s="364" t="n"/>
      <c r="ABG92" s="364" t="n"/>
      <c r="ABH92" s="364" t="n"/>
      <c r="ABI92" s="364" t="n"/>
      <c r="ABJ92" s="364" t="n"/>
      <c r="ABK92" s="364" t="n"/>
      <c r="ABL92" s="364" t="n"/>
      <c r="ABM92" s="364" t="n"/>
      <c r="ABN92" s="364" t="n"/>
      <c r="ABO92" s="364" t="n"/>
      <c r="ABP92" s="364" t="n"/>
      <c r="ABQ92" s="364" t="n"/>
      <c r="ABR92" s="364" t="n"/>
      <c r="ABS92" s="364" t="n"/>
      <c r="ABT92" s="364" t="n"/>
      <c r="ABU92" s="364" t="n"/>
      <c r="ABV92" s="364" t="n"/>
      <c r="ABW92" s="364" t="n"/>
      <c r="ABX92" s="364" t="n"/>
      <c r="ABY92" s="364" t="n"/>
      <c r="ABZ92" s="364" t="n"/>
      <c r="ACA92" s="364" t="n"/>
      <c r="ACB92" s="364" t="n"/>
      <c r="ACC92" s="364" t="n"/>
      <c r="ACD92" s="364" t="n"/>
      <c r="ACE92" s="364" t="n"/>
      <c r="ACF92" s="364" t="n"/>
      <c r="ACG92" s="364" t="n"/>
      <c r="ACH92" s="364" t="n"/>
      <c r="ACI92" s="364" t="n"/>
      <c r="ACJ92" s="364" t="n"/>
      <c r="ACK92" s="364" t="n"/>
      <c r="ACL92" s="364" t="n"/>
      <c r="ACM92" s="364" t="n"/>
      <c r="ACN92" s="364" t="n"/>
      <c r="ACO92" s="364" t="n"/>
      <c r="ACP92" s="364" t="n"/>
      <c r="ACQ92" s="364" t="n"/>
      <c r="ACR92" s="364" t="n"/>
      <c r="ACS92" s="364" t="n"/>
      <c r="ACT92" s="364" t="n"/>
      <c r="ACU92" s="364" t="n"/>
      <c r="ACV92" s="364" t="n"/>
      <c r="ACW92" s="364" t="n"/>
      <c r="ACX92" s="364" t="n"/>
      <c r="ACY92" s="364" t="n"/>
      <c r="ACZ92" s="364" t="n"/>
      <c r="ADA92" s="364" t="n"/>
      <c r="ADB92" s="364" t="n"/>
      <c r="ADC92" s="364" t="n"/>
      <c r="ADD92" s="364" t="n"/>
      <c r="ADE92" s="364" t="n"/>
      <c r="ADF92" s="364" t="n"/>
      <c r="ADG92" s="364" t="n"/>
      <c r="ADH92" s="364" t="n"/>
      <c r="ADI92" s="364" t="n"/>
      <c r="ADJ92" s="364" t="n"/>
      <c r="ADK92" s="364" t="n"/>
      <c r="ADL92" s="364" t="n"/>
      <c r="ADM92" s="364" t="n"/>
      <c r="ADN92" s="364" t="n"/>
      <c r="ADO92" s="364" t="n"/>
      <c r="ADP92" s="364" t="n"/>
      <c r="ADQ92" s="364" t="n"/>
      <c r="ADR92" s="364" t="n"/>
      <c r="ADS92" s="364" t="n"/>
      <c r="ADT92" s="364" t="n"/>
      <c r="ADU92" s="364" t="n"/>
      <c r="ADV92" s="364" t="n"/>
      <c r="ADW92" s="364" t="n"/>
      <c r="ADX92" s="364" t="n"/>
      <c r="ADY92" s="364" t="n"/>
      <c r="ADZ92" s="364" t="n"/>
      <c r="AEA92" s="364" t="n"/>
      <c r="AEB92" s="364" t="n"/>
      <c r="AEC92" s="364" t="n"/>
      <c r="AED92" s="364" t="n"/>
      <c r="AEE92" s="364" t="n"/>
      <c r="AEF92" s="364" t="n"/>
      <c r="AEG92" s="364" t="n"/>
      <c r="AEH92" s="364" t="n"/>
      <c r="AEI92" s="364" t="n"/>
      <c r="AEJ92" s="364" t="n"/>
      <c r="AEK92" s="364" t="n"/>
      <c r="AEL92" s="364" t="n"/>
      <c r="AEM92" s="364" t="n"/>
      <c r="AEN92" s="364" t="n"/>
      <c r="AEO92" s="364" t="n"/>
      <c r="AEP92" s="364" t="n"/>
      <c r="AEQ92" s="364" t="n"/>
      <c r="AER92" s="364" t="n"/>
      <c r="AES92" s="364" t="n"/>
      <c r="AET92" s="364" t="n"/>
      <c r="AEU92" s="364" t="n"/>
      <c r="AEV92" s="364" t="n"/>
      <c r="AEW92" s="364" t="n"/>
      <c r="AEX92" s="364" t="n"/>
      <c r="AEY92" s="364" t="n"/>
      <c r="AEZ92" s="364" t="n"/>
      <c r="AFA92" s="364" t="n"/>
      <c r="AFB92" s="364" t="n"/>
      <c r="AFC92" s="364" t="n"/>
      <c r="AFD92" s="364" t="n"/>
      <c r="AFE92" s="364" t="n"/>
      <c r="AFF92" s="364" t="n"/>
      <c r="AFG92" s="364" t="n"/>
      <c r="AFH92" s="364" t="n"/>
      <c r="AFI92" s="364" t="n"/>
      <c r="AFJ92" s="364" t="n"/>
      <c r="AFK92" s="364" t="n"/>
      <c r="AFL92" s="364" t="n"/>
      <c r="AFM92" s="364" t="n"/>
      <c r="AFN92" s="364" t="n"/>
      <c r="AFO92" s="364" t="n"/>
      <c r="AFP92" s="364" t="n"/>
      <c r="AFQ92" s="364" t="n"/>
      <c r="AFR92" s="364" t="n"/>
      <c r="AFS92" s="364" t="n"/>
      <c r="AFT92" s="364" t="n"/>
      <c r="AFU92" s="364" t="n"/>
      <c r="AFV92" s="364" t="n"/>
      <c r="AFW92" s="364" t="n"/>
      <c r="AFX92" s="364" t="n"/>
      <c r="AFY92" s="364" t="n"/>
      <c r="AFZ92" s="364" t="n"/>
      <c r="AGA92" s="364" t="n"/>
      <c r="AGB92" s="364" t="n"/>
      <c r="AGC92" s="364" t="n"/>
      <c r="AGD92" s="364" t="n"/>
      <c r="AGE92" s="364" t="n"/>
      <c r="AGF92" s="364" t="n"/>
      <c r="AGG92" s="364" t="n"/>
      <c r="AGH92" s="364" t="n"/>
      <c r="AGI92" s="364" t="n"/>
      <c r="AGJ92" s="364" t="n"/>
      <c r="AGK92" s="364" t="n"/>
      <c r="AGL92" s="364" t="n"/>
      <c r="AGM92" s="364" t="n"/>
      <c r="AGN92" s="364" t="n"/>
      <c r="AGO92" s="364" t="n"/>
      <c r="AGP92" s="364" t="n"/>
      <c r="AGQ92" s="364" t="n"/>
      <c r="AGR92" s="364" t="n"/>
      <c r="AGS92" s="364" t="n"/>
      <c r="AGT92" s="364" t="n"/>
      <c r="AGU92" s="364" t="n"/>
      <c r="AGV92" s="364" t="n"/>
      <c r="AGW92" s="364" t="n"/>
      <c r="AGX92" s="364" t="n"/>
      <c r="AGY92" s="364" t="n"/>
      <c r="AGZ92" s="364" t="n"/>
      <c r="AHA92" s="364" t="n"/>
      <c r="AHB92" s="364" t="n"/>
      <c r="AHC92" s="364" t="n"/>
      <c r="AHD92" s="364" t="n"/>
      <c r="AHE92" s="364" t="n"/>
      <c r="AHF92" s="364" t="n"/>
      <c r="AHG92" s="364" t="n"/>
      <c r="AHH92" s="364" t="n"/>
      <c r="AHI92" s="364" t="n"/>
      <c r="AHJ92" s="364" t="n"/>
      <c r="AHK92" s="364" t="n"/>
      <c r="AHL92" s="364" t="n"/>
      <c r="AHM92" s="364" t="n"/>
      <c r="AHN92" s="364" t="n"/>
      <c r="AHO92" s="364" t="n"/>
      <c r="AHP92" s="364" t="n"/>
      <c r="AHQ92" s="364" t="n"/>
      <c r="AHR92" s="364" t="n"/>
      <c r="AHS92" s="364" t="n"/>
      <c r="AHT92" s="364" t="n"/>
      <c r="AHU92" s="364" t="n"/>
      <c r="AHV92" s="364" t="n"/>
      <c r="AHW92" s="364" t="n"/>
      <c r="AHX92" s="364" t="n"/>
      <c r="AHY92" s="364" t="n"/>
      <c r="AHZ92" s="364" t="n"/>
      <c r="AIA92" s="364" t="n"/>
      <c r="AIB92" s="364" t="n"/>
      <c r="AIC92" s="364" t="n"/>
      <c r="AID92" s="364" t="n"/>
      <c r="AIE92" s="364" t="n"/>
      <c r="AIF92" s="364" t="n"/>
      <c r="AIG92" s="364" t="n"/>
      <c r="AIH92" s="364" t="n"/>
      <c r="AII92" s="364" t="n"/>
      <c r="AIJ92" s="364" t="n"/>
      <c r="AIK92" s="364" t="n"/>
      <c r="AIL92" s="364" t="n"/>
      <c r="AIM92" s="364" t="n"/>
      <c r="AIN92" s="364" t="n"/>
      <c r="AIO92" s="364" t="n"/>
      <c r="AIP92" s="364" t="n"/>
      <c r="AIQ92" s="364" t="n"/>
      <c r="AIR92" s="364" t="n"/>
      <c r="AIS92" s="364" t="n"/>
      <c r="AIT92" s="364" t="n"/>
      <c r="AIU92" s="364" t="n"/>
      <c r="AIV92" s="364" t="n"/>
      <c r="AIW92" s="364" t="n"/>
      <c r="AIX92" s="364" t="n"/>
      <c r="AIY92" s="364" t="n"/>
      <c r="AIZ92" s="364" t="n"/>
      <c r="AJA92" s="364" t="n"/>
      <c r="AJB92" s="364" t="n"/>
      <c r="AJC92" s="364" t="n"/>
      <c r="AJD92" s="364" t="n"/>
      <c r="AJE92" s="364" t="n"/>
      <c r="AJF92" s="364" t="n"/>
      <c r="AJG92" s="364" t="n"/>
      <c r="AJH92" s="364" t="n"/>
      <c r="AJI92" s="364" t="n"/>
      <c r="AJJ92" s="364" t="n"/>
      <c r="AJK92" s="364" t="n"/>
      <c r="AJL92" s="364" t="n"/>
      <c r="AJM92" s="364" t="n"/>
      <c r="AJN92" s="364" t="n"/>
      <c r="AJO92" s="364" t="n"/>
      <c r="AJP92" s="364" t="n"/>
      <c r="AJQ92" s="364" t="n"/>
      <c r="AJR92" s="364" t="n"/>
      <c r="AJS92" s="364" t="n"/>
      <c r="AJT92" s="364" t="n"/>
      <c r="AJU92" s="364" t="n"/>
      <c r="AJV92" s="364" t="n"/>
      <c r="AJW92" s="364" t="n"/>
      <c r="AJX92" s="364" t="n"/>
      <c r="AJY92" s="364" t="n"/>
      <c r="AJZ92" s="364" t="n"/>
      <c r="AKA92" s="364" t="n"/>
      <c r="AKB92" s="364" t="n"/>
      <c r="AKC92" s="364" t="n"/>
      <c r="AKD92" s="364" t="n"/>
      <c r="AKE92" s="364" t="n"/>
      <c r="AKF92" s="364" t="n"/>
      <c r="AKG92" s="364" t="n"/>
      <c r="AKH92" s="364" t="n"/>
      <c r="AKI92" s="364" t="n"/>
      <c r="AKJ92" s="364" t="n"/>
      <c r="AKK92" s="364" t="n"/>
      <c r="AKL92" s="364" t="n"/>
      <c r="AKM92" s="364" t="n"/>
      <c r="AKN92" s="364" t="n"/>
      <c r="AKO92" s="364" t="n"/>
      <c r="AKP92" s="364" t="n"/>
      <c r="AKQ92" s="364" t="n"/>
      <c r="AKR92" s="364" t="n"/>
      <c r="AKS92" s="364" t="n"/>
      <c r="AKT92" s="364" t="n"/>
      <c r="AKU92" s="364" t="n"/>
      <c r="AKV92" s="364" t="n"/>
      <c r="AKW92" s="364" t="n"/>
      <c r="AKX92" s="364" t="n"/>
      <c r="AKY92" s="364" t="n"/>
      <c r="AKZ92" s="364" t="n"/>
      <c r="ALA92" s="364" t="n"/>
      <c r="ALB92" s="364" t="n"/>
      <c r="ALC92" s="364" t="n"/>
      <c r="ALD92" s="364" t="n"/>
      <c r="ALE92" s="364" t="n"/>
      <c r="ALF92" s="364" t="n"/>
      <c r="ALG92" s="364" t="n"/>
      <c r="ALH92" s="364" t="n"/>
      <c r="ALI92" s="364" t="n"/>
      <c r="ALJ92" s="364" t="n"/>
      <c r="ALK92" s="364" t="n"/>
      <c r="ALL92" s="364" t="n"/>
      <c r="ALM92" s="364" t="n"/>
      <c r="ALN92" s="364" t="n"/>
      <c r="ALO92" s="364" t="n"/>
      <c r="ALP92" s="364" t="n"/>
      <c r="ALQ92" s="364" t="n"/>
      <c r="ALR92" s="364" t="n"/>
      <c r="ALS92" s="364" t="n"/>
      <c r="ALT92" s="364" t="n"/>
      <c r="ALU92" s="364" t="n"/>
      <c r="ALV92" s="364" t="n"/>
      <c r="ALW92" s="364" t="n"/>
      <c r="ALX92" s="364" t="n"/>
      <c r="ALY92" s="364" t="n"/>
      <c r="ALZ92" s="364" t="n"/>
      <c r="AMA92" s="364" t="n"/>
      <c r="AMB92" s="364" t="n"/>
      <c r="AMC92" s="364" t="n"/>
      <c r="AMD92" s="364" t="n"/>
      <c r="AME92" s="364" t="n"/>
      <c r="AMF92" s="364" t="n"/>
      <c r="AMG92" s="364" t="n"/>
      <c r="AMH92" s="364" t="n"/>
      <c r="AMI92" s="364" t="n"/>
      <c r="AMJ92" s="364" t="n"/>
      <c r="AMK92" s="364" t="n"/>
      <c r="AML92" s="364" t="n"/>
      <c r="AMM92" s="364" t="n"/>
      <c r="AMN92" s="364" t="n"/>
      <c r="AMO92" s="364" t="n"/>
      <c r="AMP92" s="364" t="n"/>
      <c r="AMQ92" s="364" t="n"/>
      <c r="AMR92" s="364" t="n"/>
      <c r="AMS92" s="364" t="n"/>
      <c r="AMT92" s="364" t="n"/>
      <c r="AMU92" s="364" t="n"/>
      <c r="AMV92" s="364" t="n"/>
      <c r="AMW92" s="364" t="n"/>
      <c r="AMX92" s="364" t="n"/>
      <c r="AMY92" s="364" t="n"/>
      <c r="AMZ92" s="364" t="n"/>
      <c r="ANA92" s="364" t="n"/>
      <c r="ANB92" s="364" t="n"/>
      <c r="ANC92" s="364" t="n"/>
      <c r="AND92" s="364" t="n"/>
      <c r="ANE92" s="364" t="n"/>
      <c r="ANF92" s="364" t="n"/>
      <c r="ANG92" s="364" t="n"/>
      <c r="ANH92" s="364" t="n"/>
      <c r="ANI92" s="364" t="n"/>
      <c r="ANJ92" s="364" t="n"/>
      <c r="ANK92" s="364" t="n"/>
      <c r="ANL92" s="364" t="n"/>
      <c r="ANM92" s="364" t="n"/>
      <c r="ANN92" s="364" t="n"/>
      <c r="ANO92" s="364" t="n"/>
      <c r="ANP92" s="364" t="n"/>
      <c r="ANQ92" s="364" t="n"/>
      <c r="ANR92" s="364" t="n"/>
      <c r="ANS92" s="364" t="n"/>
      <c r="ANT92" s="364" t="n"/>
      <c r="ANU92" s="364" t="n"/>
      <c r="ANV92" s="364" t="n"/>
      <c r="ANW92" s="364" t="n"/>
      <c r="ANX92" s="364" t="n"/>
      <c r="ANY92" s="364" t="n"/>
      <c r="ANZ92" s="364" t="n"/>
      <c r="AOA92" s="364" t="n"/>
      <c r="AOB92" s="364" t="n"/>
      <c r="AOC92" s="364" t="n"/>
      <c r="AOD92" s="364" t="n"/>
      <c r="AOE92" s="364" t="n"/>
      <c r="AOF92" s="364" t="n"/>
      <c r="AOG92" s="364" t="n"/>
      <c r="AOH92" s="364" t="n"/>
      <c r="AOI92" s="364" t="n"/>
      <c r="AOJ92" s="364" t="n"/>
      <c r="AOK92" s="364" t="n"/>
      <c r="AOL92" s="364" t="n"/>
      <c r="AOM92" s="364" t="n"/>
      <c r="AON92" s="364" t="n"/>
      <c r="AOO92" s="364" t="n"/>
      <c r="AOP92" s="364" t="n"/>
      <c r="AOQ92" s="364" t="n"/>
      <c r="AOR92" s="364" t="n"/>
      <c r="AOS92" s="364" t="n"/>
      <c r="AOT92" s="364" t="n"/>
      <c r="AOU92" s="364" t="n"/>
      <c r="AOV92" s="364" t="n"/>
      <c r="AOW92" s="364" t="n"/>
      <c r="AOX92" s="364" t="n"/>
      <c r="AOY92" s="364" t="n"/>
      <c r="AOZ92" s="364" t="n"/>
      <c r="APA92" s="364" t="n"/>
      <c r="APB92" s="364" t="n"/>
      <c r="APC92" s="364" t="n"/>
      <c r="APD92" s="364" t="n"/>
      <c r="APE92" s="364" t="n"/>
      <c r="APF92" s="364" t="n"/>
      <c r="APG92" s="364" t="n"/>
      <c r="APH92" s="364" t="n"/>
      <c r="API92" s="364" t="n"/>
      <c r="APJ92" s="364" t="n"/>
      <c r="APK92" s="364" t="n"/>
      <c r="APL92" s="364" t="n"/>
      <c r="APM92" s="364" t="n"/>
      <c r="APN92" s="364" t="n"/>
      <c r="APO92" s="364" t="n"/>
      <c r="APP92" s="364" t="n"/>
      <c r="APQ92" s="364" t="n"/>
      <c r="APR92" s="364" t="n"/>
      <c r="APS92" s="364" t="n"/>
      <c r="APT92" s="364" t="n"/>
      <c r="APU92" s="364" t="n"/>
      <c r="APV92" s="364" t="n"/>
      <c r="APW92" s="364" t="n"/>
      <c r="APX92" s="364" t="n"/>
      <c r="APY92" s="364" t="n"/>
      <c r="APZ92" s="364" t="n"/>
      <c r="AQA92" s="364" t="n"/>
      <c r="AQB92" s="364" t="n"/>
      <c r="AQC92" s="364" t="n"/>
      <c r="AQD92" s="364" t="n"/>
      <c r="AQE92" s="364" t="n"/>
      <c r="AQF92" s="364" t="n"/>
      <c r="AQG92" s="364" t="n"/>
      <c r="AQH92" s="364" t="n"/>
      <c r="AQI92" s="364" t="n"/>
      <c r="AQJ92" s="364" t="n"/>
      <c r="AQK92" s="364" t="n"/>
      <c r="AQL92" s="364" t="n"/>
      <c r="AQM92" s="364" t="n"/>
      <c r="AQN92" s="364" t="n"/>
      <c r="AQO92" s="364" t="n"/>
      <c r="AQP92" s="364" t="n"/>
      <c r="AQQ92" s="364" t="n"/>
      <c r="AQR92" s="364" t="n"/>
      <c r="AQS92" s="364" t="n"/>
      <c r="AQT92" s="364" t="n"/>
      <c r="AQU92" s="364" t="n"/>
      <c r="AQV92" s="364" t="n"/>
      <c r="AQW92" s="364" t="n"/>
      <c r="AQX92" s="364" t="n"/>
      <c r="AQY92" s="364" t="n"/>
      <c r="AQZ92" s="364" t="n"/>
      <c r="ARA92" s="364" t="n"/>
      <c r="ARB92" s="364" t="n"/>
      <c r="ARC92" s="364" t="n"/>
      <c r="ARD92" s="364" t="n"/>
      <c r="ARE92" s="364" t="n"/>
      <c r="ARF92" s="364" t="n"/>
      <c r="ARG92" s="364" t="n"/>
      <c r="ARH92" s="364" t="n"/>
      <c r="ARI92" s="364" t="n"/>
      <c r="ARJ92" s="364" t="n"/>
      <c r="ARK92" s="364" t="n"/>
      <c r="ARL92" s="364" t="n"/>
      <c r="ARM92" s="364" t="n"/>
      <c r="ARN92" s="364" t="n"/>
      <c r="ARO92" s="364" t="n"/>
    </row>
    <row r="93" outlineLevel="1">
      <c r="A93" s="220" t="inlineStr">
        <is>
          <t>39.04</t>
        </is>
      </c>
      <c r="B93" s="233" t="inlineStr">
        <is>
          <t>Rescisão</t>
        </is>
      </c>
      <c r="C93" s="86" t="inlineStr">
        <is>
          <t>Analítica</t>
        </is>
      </c>
      <c r="D93" s="86" t="inlineStr">
        <is>
          <t>Saída</t>
        </is>
      </c>
      <c r="E93" s="86">
        <f>VLOOKUP($A93,PL.C!$B:$F,5,0)</f>
        <v/>
      </c>
      <c r="F93" s="86" t="inlineStr">
        <is>
          <t>sim</t>
        </is>
      </c>
      <c r="G93" s="86" t="inlineStr">
        <is>
          <t>Budget</t>
        </is>
      </c>
      <c r="I93" s="511" t="n">
        <v>0</v>
      </c>
      <c r="J93" s="511" t="n">
        <v>0</v>
      </c>
      <c r="K93" s="511" t="n">
        <v>0</v>
      </c>
      <c r="L93" s="511" t="n">
        <v>0</v>
      </c>
      <c r="M93" s="511" t="n">
        <v>0</v>
      </c>
      <c r="N93" s="511" t="n">
        <v>0</v>
      </c>
      <c r="O93" s="511" t="n">
        <v>0</v>
      </c>
      <c r="P93" s="511" t="n">
        <v>0</v>
      </c>
      <c r="Q93" s="511" t="n">
        <v>0</v>
      </c>
      <c r="R93" s="511" t="n">
        <v>0</v>
      </c>
      <c r="S93" s="511" t="n">
        <v>0</v>
      </c>
      <c r="T93" s="512" t="n">
        <v>0</v>
      </c>
      <c r="V93" s="511" t="n">
        <v>0</v>
      </c>
      <c r="W93" s="511" t="n">
        <v>0</v>
      </c>
      <c r="X93" s="511" t="n">
        <v>-3113</v>
      </c>
      <c r="Y93" s="511" t="n">
        <v>-3193</v>
      </c>
      <c r="Z93" s="511" t="n">
        <v>0</v>
      </c>
      <c r="AA93" s="511" t="n">
        <v>0</v>
      </c>
      <c r="AB93" s="511" t="n">
        <v>0</v>
      </c>
      <c r="AC93" s="511" t="n">
        <v>0</v>
      </c>
      <c r="AD93" s="511" t="n">
        <v>0</v>
      </c>
      <c r="AE93" s="511" t="n">
        <v>0</v>
      </c>
      <c r="AF93" s="511" t="n">
        <v>0</v>
      </c>
      <c r="AG93" s="512" t="n">
        <v>0</v>
      </c>
      <c r="AI93" s="511" t="n">
        <v>0</v>
      </c>
      <c r="AJ93" s="511" t="n">
        <v>0</v>
      </c>
      <c r="AK93" s="511" t="n">
        <v>-778</v>
      </c>
      <c r="AL93" s="511" t="n">
        <v>0</v>
      </c>
      <c r="AM93" s="511" t="n">
        <v>0</v>
      </c>
      <c r="AN93" s="511" t="n">
        <v>0</v>
      </c>
      <c r="AO93" s="511" t="n">
        <v>-33</v>
      </c>
      <c r="AP93" s="511" t="n">
        <v>0</v>
      </c>
      <c r="AQ93" s="511" t="n">
        <v>0</v>
      </c>
      <c r="AR93" s="511" t="n">
        <v>0</v>
      </c>
      <c r="AS93" s="511" t="n">
        <v>0</v>
      </c>
      <c r="AT93" s="511" t="n">
        <v>0</v>
      </c>
      <c r="AV93" s="513" t="n">
        <v>0</v>
      </c>
      <c r="AW93" s="513" t="n">
        <v>0</v>
      </c>
      <c r="AX93" s="513" t="n">
        <v>-855.8000000000001</v>
      </c>
      <c r="AY93" s="513" t="n">
        <v>0</v>
      </c>
      <c r="AZ93" s="513" t="n">
        <v>0</v>
      </c>
      <c r="BA93" s="513" t="n">
        <v>0</v>
      </c>
      <c r="BB93" s="513" t="n">
        <v>-36.3</v>
      </c>
      <c r="BC93" s="513" t="n">
        <v>0</v>
      </c>
      <c r="BD93" s="513" t="n">
        <v>0</v>
      </c>
      <c r="BE93" s="513" t="n">
        <v>0</v>
      </c>
      <c r="BF93" s="513" t="n">
        <v>0</v>
      </c>
      <c r="BG93" s="513" t="n">
        <v>0</v>
      </c>
      <c r="BI93" s="298" t="n">
        <v>1.1</v>
      </c>
      <c r="BJ93" s="514" t="n">
        <v>0</v>
      </c>
      <c r="BK93" s="514" t="n">
        <v>0</v>
      </c>
      <c r="BL93" s="514" t="n">
        <v>-1929.4</v>
      </c>
      <c r="BM93" s="514" t="n">
        <v>0</v>
      </c>
      <c r="BN93" s="514" t="n">
        <v>0</v>
      </c>
      <c r="BO93" s="514" t="n">
        <v>0</v>
      </c>
      <c r="BP93" s="514" t="n">
        <v>0</v>
      </c>
      <c r="BQ93" s="514" t="n">
        <v>0</v>
      </c>
      <c r="BR93" s="514" t="n">
        <v>0</v>
      </c>
      <c r="BS93" s="514" t="n">
        <v>0</v>
      </c>
      <c r="BT93" s="514" t="n">
        <v>-4037</v>
      </c>
      <c r="BU93" s="514" t="n">
        <v>0</v>
      </c>
      <c r="BW93" s="515">
        <f>_xlfn.SINGLE(_xlfn.XLOOKUP($A93,$A$203:$A$399,BJ$203:BJ$399,"Não Existe"))*$BI93</f>
        <v/>
      </c>
      <c r="BX93" s="515">
        <f>_xlfn.SINGLE(_xlfn.XLOOKUP($A93,$A$203:$A$399,BK$203:BK$399,"Não Existe"))*$BI93</f>
        <v/>
      </c>
      <c r="BY93" s="515">
        <f>_xlfn.SINGLE(_xlfn.XLOOKUP($A93,$A$203:$A$399,BL$203:BL$399,"Não Existe"))*$BI93</f>
        <v/>
      </c>
      <c r="BZ93" s="515">
        <f>_xlfn.SINGLE(_xlfn.XLOOKUP($A93,$A$203:$A$399,BM$203:BM$399,"Não Existe"))*$BI93</f>
        <v/>
      </c>
      <c r="CA93" s="515">
        <f>_xlfn.SINGLE(_xlfn.XLOOKUP($A93,$A$203:$A$399,BN$203:BN$399,"Não Existe"))*$BI93</f>
        <v/>
      </c>
      <c r="CB93" s="515">
        <f>_xlfn.SINGLE(_xlfn.XLOOKUP($A93,$A$203:$A$399,BO$203:BO$399,"Não Existe"))*$BI93</f>
        <v/>
      </c>
      <c r="CC93" s="515">
        <f>_xlfn.SINGLE(_xlfn.XLOOKUP($A93,$A$203:$A$399,BP$203:BP$399,"Não Existe"))*$BI93</f>
        <v/>
      </c>
      <c r="CD93" s="515">
        <f>_xlfn.SINGLE(_xlfn.XLOOKUP($A93,$A$203:$A$399,BQ$203:BQ$399,"Não Existe"))*$BI93</f>
        <v/>
      </c>
      <c r="CE93" s="515">
        <f>_xlfn.SINGLE(_xlfn.XLOOKUP($A93,$A$203:$A$399,BR$203:BR$399,"Não Existe"))*$BI93</f>
        <v/>
      </c>
      <c r="CF93" s="515">
        <f>_xlfn.SINGLE(_xlfn.XLOOKUP($A93,$A$203:$A$399,BS$203:BS$399,"Não Existe"))*$BI93</f>
        <v/>
      </c>
      <c r="CG93" s="515">
        <f>_xlfn.SINGLE(_xlfn.XLOOKUP($A93,$A$203:$A$399,BT$203:BT$399,"Não Existe"))*$BI93</f>
        <v/>
      </c>
      <c r="CH93" s="515">
        <f>_xlfn.SINGLE(_xlfn.XLOOKUP($A93,$A$203:$A$399,BU$203:BU$399,"Não Existe"))*$BI93</f>
        <v/>
      </c>
    </row>
    <row r="94" outlineLevel="1" customFormat="1" s="213">
      <c r="A94" s="257" t="inlineStr">
        <is>
          <t>39.05</t>
        </is>
      </c>
      <c r="B94" s="212" t="inlineStr">
        <is>
          <t>Multa Rescisão</t>
        </is>
      </c>
      <c r="C94" s="213" t="inlineStr">
        <is>
          <t>Analítica</t>
        </is>
      </c>
      <c r="D94" s="213" t="inlineStr">
        <is>
          <t>Saída</t>
        </is>
      </c>
      <c r="E94" s="213">
        <f>VLOOKUP($A94,PL.C!$B:$F,5,0)</f>
        <v/>
      </c>
      <c r="F94" s="213" t="inlineStr">
        <is>
          <t>sim</t>
        </is>
      </c>
      <c r="G94" s="213" t="inlineStr">
        <is>
          <t>Budget</t>
        </is>
      </c>
      <c r="I94" s="506" t="n">
        <v>0</v>
      </c>
      <c r="J94" s="506" t="n">
        <v>0</v>
      </c>
      <c r="K94" s="506" t="n">
        <v>0</v>
      </c>
      <c r="L94" s="506" t="n">
        <v>0</v>
      </c>
      <c r="M94" s="506" t="n">
        <v>0</v>
      </c>
      <c r="N94" s="506" t="n">
        <v>0</v>
      </c>
      <c r="O94" s="506" t="n">
        <v>0</v>
      </c>
      <c r="P94" s="506" t="n">
        <v>0</v>
      </c>
      <c r="Q94" s="506" t="n">
        <v>0</v>
      </c>
      <c r="R94" s="506" t="n">
        <v>0</v>
      </c>
      <c r="S94" s="506" t="n">
        <v>0</v>
      </c>
      <c r="T94" s="507" t="n">
        <v>0</v>
      </c>
      <c r="U94" s="86" t="n"/>
      <c r="V94" s="506" t="n">
        <v>0</v>
      </c>
      <c r="W94" s="506" t="n">
        <v>0</v>
      </c>
      <c r="X94" s="506" t="n">
        <v>0</v>
      </c>
      <c r="Y94" s="506" t="n">
        <v>-1108</v>
      </c>
      <c r="Z94" s="506" t="n">
        <v>0</v>
      </c>
      <c r="AA94" s="506" t="n">
        <v>0</v>
      </c>
      <c r="AB94" s="506" t="n">
        <v>0</v>
      </c>
      <c r="AC94" s="506" t="n">
        <v>0</v>
      </c>
      <c r="AD94" s="506" t="n">
        <v>0</v>
      </c>
      <c r="AE94" s="506" t="n">
        <v>0</v>
      </c>
      <c r="AF94" s="506" t="n">
        <v>0</v>
      </c>
      <c r="AG94" s="507" t="n">
        <v>0</v>
      </c>
      <c r="AH94" s="364" t="n"/>
      <c r="AI94" s="506" t="n">
        <v>0</v>
      </c>
      <c r="AJ94" s="506" t="n">
        <v>-74</v>
      </c>
      <c r="AK94" s="506" t="n">
        <v>0</v>
      </c>
      <c r="AL94" s="506" t="n">
        <v>0</v>
      </c>
      <c r="AM94" s="506" t="n">
        <v>0</v>
      </c>
      <c r="AN94" s="506" t="n">
        <v>0</v>
      </c>
      <c r="AO94" s="506" t="n">
        <v>0</v>
      </c>
      <c r="AP94" s="506" t="n">
        <v>0</v>
      </c>
      <c r="AQ94" s="506" t="n">
        <v>0</v>
      </c>
      <c r="AR94" s="506" t="n">
        <v>0</v>
      </c>
      <c r="AS94" s="506" t="n">
        <v>0</v>
      </c>
      <c r="AT94" s="506" t="n">
        <v>0</v>
      </c>
      <c r="AU94" s="364" t="n"/>
      <c r="AV94" s="508" t="n">
        <v>0</v>
      </c>
      <c r="AW94" s="508" t="n">
        <v>-81.40000000000001</v>
      </c>
      <c r="AX94" s="508" t="n">
        <v>0</v>
      </c>
      <c r="AY94" s="508" t="n">
        <v>0</v>
      </c>
      <c r="AZ94" s="508" t="n">
        <v>0</v>
      </c>
      <c r="BA94" s="508" t="n">
        <v>0</v>
      </c>
      <c r="BB94" s="508" t="n">
        <v>0</v>
      </c>
      <c r="BC94" s="508" t="n">
        <v>0</v>
      </c>
      <c r="BD94" s="508" t="n">
        <v>0</v>
      </c>
      <c r="BE94" s="508" t="n">
        <v>0</v>
      </c>
      <c r="BF94" s="508" t="n">
        <v>0</v>
      </c>
      <c r="BG94" s="508" t="n">
        <v>0</v>
      </c>
      <c r="BH94" s="364" t="n"/>
      <c r="BI94" s="298" t="n">
        <v>1.1</v>
      </c>
      <c r="BJ94" s="509" t="n">
        <v>0</v>
      </c>
      <c r="BK94" s="509" t="n">
        <v>0</v>
      </c>
      <c r="BL94" s="509" t="n">
        <v>0</v>
      </c>
      <c r="BM94" s="509" t="n">
        <v>0</v>
      </c>
      <c r="BN94" s="509" t="n">
        <v>0</v>
      </c>
      <c r="BO94" s="509" t="n">
        <v>0</v>
      </c>
      <c r="BP94" s="509" t="n">
        <v>0</v>
      </c>
      <c r="BQ94" s="509" t="n">
        <v>0</v>
      </c>
      <c r="BR94" s="509" t="n">
        <v>0</v>
      </c>
      <c r="BS94" s="509" t="n">
        <v>0</v>
      </c>
      <c r="BT94" s="509" t="n">
        <v>-1477.3</v>
      </c>
      <c r="BU94" s="509" t="n">
        <v>0</v>
      </c>
      <c r="BV94" s="364" t="n"/>
      <c r="BW94" s="510">
        <f>_xlfn.SINGLE(_xlfn.XLOOKUP($A94,$A$203:$A$399,BJ$203:BJ$399,"Não Existe"))*$BI94</f>
        <v/>
      </c>
      <c r="BX94" s="510">
        <f>_xlfn.SINGLE(_xlfn.XLOOKUP($A94,$A$203:$A$399,BK$203:BK$399,"Não Existe"))*$BI94</f>
        <v/>
      </c>
      <c r="BY94" s="510">
        <f>_xlfn.SINGLE(_xlfn.XLOOKUP($A94,$A$203:$A$399,BL$203:BL$399,"Não Existe"))*$BI94</f>
        <v/>
      </c>
      <c r="BZ94" s="510">
        <f>_xlfn.SINGLE(_xlfn.XLOOKUP($A94,$A$203:$A$399,BM$203:BM$399,"Não Existe"))*$BI94</f>
        <v/>
      </c>
      <c r="CA94" s="510">
        <f>_xlfn.SINGLE(_xlfn.XLOOKUP($A94,$A$203:$A$399,BN$203:BN$399,"Não Existe"))*$BI94</f>
        <v/>
      </c>
      <c r="CB94" s="510">
        <f>_xlfn.SINGLE(_xlfn.XLOOKUP($A94,$A$203:$A$399,BO$203:BO$399,"Não Existe"))*$BI94</f>
        <v/>
      </c>
      <c r="CC94" s="510">
        <f>_xlfn.SINGLE(_xlfn.XLOOKUP($A94,$A$203:$A$399,BP$203:BP$399,"Não Existe"))*$BI94</f>
        <v/>
      </c>
      <c r="CD94" s="510">
        <f>_xlfn.SINGLE(_xlfn.XLOOKUP($A94,$A$203:$A$399,BQ$203:BQ$399,"Não Existe"))*$BI94</f>
        <v/>
      </c>
      <c r="CE94" s="510">
        <f>_xlfn.SINGLE(_xlfn.XLOOKUP($A94,$A$203:$A$399,BR$203:BR$399,"Não Existe"))*$BI94</f>
        <v/>
      </c>
      <c r="CF94" s="510">
        <f>_xlfn.SINGLE(_xlfn.XLOOKUP($A94,$A$203:$A$399,BS$203:BS$399,"Não Existe"))*$BI94</f>
        <v/>
      </c>
      <c r="CG94" s="510">
        <f>_xlfn.SINGLE(_xlfn.XLOOKUP($A94,$A$203:$A$399,BT$203:BT$399,"Não Existe"))*$BI94</f>
        <v/>
      </c>
      <c r="CH94" s="510">
        <f>_xlfn.SINGLE(_xlfn.XLOOKUP($A94,$A$203:$A$399,BU$203:BU$399,"Não Existe"))*$BI94</f>
        <v/>
      </c>
      <c r="CI94" s="364" t="n"/>
      <c r="CJ94" s="364" t="n"/>
      <c r="CK94" s="364" t="n"/>
      <c r="CL94" s="364" t="n"/>
      <c r="CM94" s="364" t="n"/>
      <c r="CN94" s="364" t="n"/>
      <c r="CO94" s="364" t="n"/>
      <c r="CP94" s="364" t="n"/>
      <c r="CQ94" s="364" t="n"/>
      <c r="CR94" s="364" t="n"/>
      <c r="CS94" s="364" t="n"/>
      <c r="CT94" s="364" t="n"/>
      <c r="CU94" s="364" t="n"/>
      <c r="CV94" s="364" t="n"/>
      <c r="CW94" s="364" t="n"/>
      <c r="CX94" s="364" t="n"/>
      <c r="CY94" s="364" t="n"/>
      <c r="CZ94" s="364" t="n"/>
      <c r="DA94" s="364" t="n"/>
      <c r="DB94" s="364" t="n"/>
      <c r="DC94" s="364" t="n"/>
      <c r="DD94" s="364" t="n"/>
      <c r="DE94" s="364" t="n"/>
      <c r="DF94" s="364" t="n"/>
      <c r="DG94" s="364" t="n"/>
      <c r="DH94" s="364" t="n"/>
      <c r="DI94" s="364" t="n"/>
      <c r="DJ94" s="364" t="n"/>
      <c r="DK94" s="364" t="n"/>
      <c r="DL94" s="364" t="n"/>
      <c r="DM94" s="364" t="n"/>
      <c r="DN94" s="364" t="n"/>
      <c r="DO94" s="364" t="n"/>
      <c r="DP94" s="364" t="n"/>
      <c r="DQ94" s="364" t="n"/>
      <c r="DR94" s="364" t="n"/>
      <c r="DS94" s="364" t="n"/>
      <c r="DT94" s="364" t="n"/>
      <c r="DU94" s="364" t="n"/>
      <c r="DV94" s="364" t="n"/>
      <c r="DW94" s="364" t="n"/>
      <c r="DX94" s="364" t="n"/>
      <c r="DY94" s="364" t="n"/>
      <c r="DZ94" s="364" t="n"/>
      <c r="EA94" s="364" t="n"/>
      <c r="EB94" s="364" t="n"/>
      <c r="EC94" s="364" t="n"/>
      <c r="ED94" s="364" t="n"/>
      <c r="EE94" s="364" t="n"/>
      <c r="EF94" s="364" t="n"/>
      <c r="EG94" s="364" t="n"/>
      <c r="EH94" s="364" t="n"/>
      <c r="EI94" s="364" t="n"/>
      <c r="EJ94" s="364" t="n"/>
      <c r="EK94" s="364" t="n"/>
      <c r="EL94" s="364" t="n"/>
      <c r="EM94" s="364" t="n"/>
      <c r="EN94" s="364" t="n"/>
      <c r="EO94" s="364" t="n"/>
      <c r="EP94" s="364" t="n"/>
      <c r="EQ94" s="364" t="n"/>
      <c r="ER94" s="364" t="n"/>
      <c r="ES94" s="364" t="n"/>
      <c r="ET94" s="364" t="n"/>
      <c r="EU94" s="364" t="n"/>
      <c r="EV94" s="364" t="n"/>
      <c r="EW94" s="364" t="n"/>
      <c r="EX94" s="364" t="n"/>
      <c r="EY94" s="364" t="n"/>
      <c r="EZ94" s="364" t="n"/>
      <c r="FA94" s="364" t="n"/>
      <c r="FB94" s="364" t="n"/>
      <c r="FC94" s="364" t="n"/>
      <c r="FD94" s="364" t="n"/>
      <c r="FE94" s="364" t="n"/>
      <c r="FF94" s="364" t="n"/>
      <c r="FG94" s="364" t="n"/>
      <c r="FH94" s="364" t="n"/>
      <c r="FI94" s="364" t="n"/>
      <c r="FJ94" s="364" t="n"/>
      <c r="FK94" s="364" t="n"/>
      <c r="FL94" s="364" t="n"/>
      <c r="FM94" s="364" t="n"/>
      <c r="FN94" s="364" t="n"/>
      <c r="FO94" s="364" t="n"/>
      <c r="FP94" s="364" t="n"/>
      <c r="FQ94" s="364" t="n"/>
      <c r="FR94" s="364" t="n"/>
      <c r="FS94" s="364" t="n"/>
      <c r="FT94" s="364" t="n"/>
      <c r="FU94" s="364" t="n"/>
      <c r="FV94" s="364" t="n"/>
      <c r="FW94" s="364" t="n"/>
      <c r="FX94" s="364" t="n"/>
      <c r="FY94" s="364" t="n"/>
      <c r="FZ94" s="364" t="n"/>
      <c r="GA94" s="364" t="n"/>
      <c r="GB94" s="364" t="n"/>
      <c r="GC94" s="364" t="n"/>
      <c r="GD94" s="364" t="n"/>
      <c r="GE94" s="364" t="n"/>
      <c r="GF94" s="364" t="n"/>
      <c r="GG94" s="364" t="n"/>
      <c r="GH94" s="364" t="n"/>
      <c r="GI94" s="364" t="n"/>
      <c r="GJ94" s="364" t="n"/>
      <c r="GK94" s="364" t="n"/>
      <c r="GL94" s="364" t="n"/>
      <c r="GM94" s="364" t="n"/>
      <c r="GN94" s="364" t="n"/>
      <c r="GO94" s="364" t="n"/>
      <c r="GP94" s="364" t="n"/>
      <c r="GQ94" s="364" t="n"/>
      <c r="GR94" s="364" t="n"/>
      <c r="GS94" s="364" t="n"/>
      <c r="GT94" s="364" t="n"/>
      <c r="GU94" s="364" t="n"/>
      <c r="GV94" s="364" t="n"/>
      <c r="GW94" s="364" t="n"/>
      <c r="GX94" s="364" t="n"/>
      <c r="GY94" s="364" t="n"/>
      <c r="GZ94" s="364" t="n"/>
      <c r="HA94" s="364" t="n"/>
      <c r="HB94" s="364" t="n"/>
      <c r="HC94" s="364" t="n"/>
      <c r="HD94" s="364" t="n"/>
      <c r="HE94" s="364" t="n"/>
      <c r="HF94" s="364" t="n"/>
      <c r="HG94" s="364" t="n"/>
      <c r="HH94" s="364" t="n"/>
      <c r="HI94" s="364" t="n"/>
      <c r="HJ94" s="364" t="n"/>
      <c r="HK94" s="364" t="n"/>
      <c r="HL94" s="364" t="n"/>
      <c r="HM94" s="364" t="n"/>
      <c r="HN94" s="364" t="n"/>
      <c r="HO94" s="364" t="n"/>
      <c r="HP94" s="364" t="n"/>
      <c r="HQ94" s="364" t="n"/>
      <c r="HR94" s="364" t="n"/>
      <c r="HS94" s="364" t="n"/>
      <c r="HT94" s="364" t="n"/>
      <c r="HU94" s="364" t="n"/>
      <c r="HV94" s="364" t="n"/>
      <c r="HW94" s="364" t="n"/>
      <c r="HX94" s="364" t="n"/>
      <c r="HY94" s="364" t="n"/>
      <c r="HZ94" s="364" t="n"/>
      <c r="IA94" s="364" t="n"/>
      <c r="IB94" s="364" t="n"/>
      <c r="IC94" s="364" t="n"/>
      <c r="ID94" s="364" t="n"/>
      <c r="IE94" s="364" t="n"/>
      <c r="IF94" s="364" t="n"/>
      <c r="IG94" s="364" t="n"/>
      <c r="IH94" s="364" t="n"/>
      <c r="II94" s="364" t="n"/>
      <c r="IJ94" s="364" t="n"/>
      <c r="IK94" s="364" t="n"/>
      <c r="IL94" s="364" t="n"/>
      <c r="IM94" s="364" t="n"/>
      <c r="IN94" s="364" t="n"/>
      <c r="IO94" s="364" t="n"/>
      <c r="IP94" s="364" t="n"/>
      <c r="IQ94" s="364" t="n"/>
      <c r="IR94" s="364" t="n"/>
      <c r="IS94" s="364" t="n"/>
      <c r="IT94" s="364" t="n"/>
      <c r="IU94" s="364" t="n"/>
      <c r="IV94" s="364" t="n"/>
      <c r="IW94" s="364" t="n"/>
      <c r="IX94" s="364" t="n"/>
      <c r="IY94" s="364" t="n"/>
      <c r="IZ94" s="364" t="n"/>
      <c r="JA94" s="364" t="n"/>
      <c r="JB94" s="364" t="n"/>
      <c r="JC94" s="364" t="n"/>
      <c r="JD94" s="364" t="n"/>
      <c r="JE94" s="364" t="n"/>
      <c r="JF94" s="364" t="n"/>
      <c r="JG94" s="364" t="n"/>
      <c r="JH94" s="364" t="n"/>
      <c r="JI94" s="364" t="n"/>
      <c r="JJ94" s="364" t="n"/>
      <c r="JK94" s="364" t="n"/>
      <c r="JL94" s="364" t="n"/>
      <c r="JM94" s="364" t="n"/>
      <c r="JN94" s="364" t="n"/>
      <c r="JO94" s="364" t="n"/>
      <c r="JP94" s="364" t="n"/>
      <c r="JQ94" s="364" t="n"/>
      <c r="JR94" s="364" t="n"/>
      <c r="JS94" s="364" t="n"/>
      <c r="JT94" s="364" t="n"/>
      <c r="JU94" s="364" t="n"/>
      <c r="JV94" s="364" t="n"/>
      <c r="JW94" s="364" t="n"/>
      <c r="JX94" s="364" t="n"/>
      <c r="JY94" s="364" t="n"/>
      <c r="JZ94" s="364" t="n"/>
      <c r="KA94" s="364" t="n"/>
      <c r="KB94" s="364" t="n"/>
      <c r="KC94" s="364" t="n"/>
      <c r="KD94" s="364" t="n"/>
      <c r="KE94" s="364" t="n"/>
      <c r="KF94" s="364" t="n"/>
      <c r="KG94" s="364" t="n"/>
      <c r="KH94" s="364" t="n"/>
      <c r="KI94" s="364" t="n"/>
      <c r="KJ94" s="364" t="n"/>
      <c r="KK94" s="364" t="n"/>
      <c r="KL94" s="364" t="n"/>
      <c r="KM94" s="364" t="n"/>
      <c r="KN94" s="364" t="n"/>
      <c r="KO94" s="364" t="n"/>
      <c r="KP94" s="364" t="n"/>
      <c r="KQ94" s="364" t="n"/>
      <c r="KR94" s="364" t="n"/>
      <c r="KS94" s="364" t="n"/>
      <c r="KT94" s="364" t="n"/>
      <c r="KU94" s="364" t="n"/>
      <c r="KV94" s="364" t="n"/>
      <c r="KW94" s="364" t="n"/>
      <c r="KX94" s="364" t="n"/>
      <c r="KY94" s="364" t="n"/>
      <c r="KZ94" s="364" t="n"/>
      <c r="LA94" s="364" t="n"/>
      <c r="LB94" s="364" t="n"/>
      <c r="LC94" s="364" t="n"/>
      <c r="LD94" s="364" t="n"/>
      <c r="LE94" s="364" t="n"/>
      <c r="LF94" s="364" t="n"/>
      <c r="LG94" s="364" t="n"/>
      <c r="LH94" s="364" t="n"/>
      <c r="LI94" s="364" t="n"/>
      <c r="LJ94" s="364" t="n"/>
      <c r="LK94" s="364" t="n"/>
      <c r="LL94" s="364" t="n"/>
      <c r="LM94" s="364" t="n"/>
      <c r="LN94" s="364" t="n"/>
      <c r="LO94" s="364" t="n"/>
      <c r="LP94" s="364" t="n"/>
      <c r="LQ94" s="364" t="n"/>
      <c r="LR94" s="364" t="n"/>
      <c r="LS94" s="364" t="n"/>
      <c r="LT94" s="364" t="n"/>
      <c r="LU94" s="364" t="n"/>
      <c r="LV94" s="364" t="n"/>
      <c r="LW94" s="364" t="n"/>
      <c r="LX94" s="364" t="n"/>
      <c r="LY94" s="364" t="n"/>
      <c r="LZ94" s="364" t="n"/>
      <c r="MA94" s="364" t="n"/>
      <c r="MB94" s="364" t="n"/>
      <c r="MC94" s="364" t="n"/>
      <c r="MD94" s="364" t="n"/>
      <c r="ME94" s="364" t="n"/>
      <c r="MF94" s="364" t="n"/>
      <c r="MG94" s="364" t="n"/>
      <c r="MH94" s="364" t="n"/>
      <c r="MI94" s="364" t="n"/>
      <c r="MJ94" s="364" t="n"/>
      <c r="MK94" s="364" t="n"/>
      <c r="ML94" s="364" t="n"/>
      <c r="MM94" s="364" t="n"/>
      <c r="MN94" s="364" t="n"/>
      <c r="MO94" s="364" t="n"/>
      <c r="MP94" s="364" t="n"/>
      <c r="MQ94" s="364" t="n"/>
      <c r="MR94" s="364" t="n"/>
      <c r="MS94" s="364" t="n"/>
      <c r="MT94" s="364" t="n"/>
      <c r="MU94" s="364" t="n"/>
      <c r="MV94" s="364" t="n"/>
      <c r="MW94" s="364" t="n"/>
      <c r="MX94" s="364" t="n"/>
      <c r="MY94" s="364" t="n"/>
      <c r="MZ94" s="364" t="n"/>
      <c r="NA94" s="364" t="n"/>
      <c r="NB94" s="364" t="n"/>
      <c r="NC94" s="364" t="n"/>
      <c r="ND94" s="364" t="n"/>
      <c r="NE94" s="364" t="n"/>
      <c r="NF94" s="364" t="n"/>
      <c r="NG94" s="364" t="n"/>
      <c r="NH94" s="364" t="n"/>
      <c r="NI94" s="364" t="n"/>
      <c r="NJ94" s="364" t="n"/>
      <c r="NK94" s="364" t="n"/>
      <c r="NL94" s="364" t="n"/>
      <c r="NM94" s="364" t="n"/>
      <c r="NN94" s="364" t="n"/>
      <c r="NO94" s="364" t="n"/>
      <c r="NP94" s="364" t="n"/>
      <c r="NQ94" s="364" t="n"/>
      <c r="NR94" s="364" t="n"/>
      <c r="NS94" s="364" t="n"/>
      <c r="NT94" s="364" t="n"/>
      <c r="NU94" s="364" t="n"/>
      <c r="NV94" s="364" t="n"/>
      <c r="NW94" s="364" t="n"/>
      <c r="NX94" s="364" t="n"/>
      <c r="NY94" s="364" t="n"/>
      <c r="NZ94" s="364" t="n"/>
      <c r="OA94" s="364" t="n"/>
      <c r="OB94" s="364" t="n"/>
      <c r="OC94" s="364" t="n"/>
      <c r="OD94" s="364" t="n"/>
      <c r="OE94" s="364" t="n"/>
      <c r="OF94" s="364" t="n"/>
      <c r="OG94" s="364" t="n"/>
      <c r="OH94" s="364" t="n"/>
      <c r="OI94" s="364" t="n"/>
      <c r="OJ94" s="364" t="n"/>
      <c r="OK94" s="364" t="n"/>
      <c r="OL94" s="364" t="n"/>
      <c r="OM94" s="364" t="n"/>
      <c r="ON94" s="364" t="n"/>
      <c r="OO94" s="364" t="n"/>
      <c r="OP94" s="364" t="n"/>
      <c r="OQ94" s="364" t="n"/>
      <c r="OR94" s="364" t="n"/>
      <c r="OS94" s="364" t="n"/>
      <c r="OT94" s="364" t="n"/>
      <c r="OU94" s="364" t="n"/>
      <c r="OV94" s="364" t="n"/>
      <c r="OW94" s="364" t="n"/>
      <c r="OX94" s="364" t="n"/>
      <c r="OY94" s="364" t="n"/>
      <c r="OZ94" s="364" t="n"/>
      <c r="PA94" s="364" t="n"/>
      <c r="PB94" s="364" t="n"/>
      <c r="PC94" s="364" t="n"/>
      <c r="PD94" s="364" t="n"/>
      <c r="PE94" s="364" t="n"/>
      <c r="PF94" s="364" t="n"/>
      <c r="PG94" s="364" t="n"/>
      <c r="PH94" s="364" t="n"/>
      <c r="PI94" s="364" t="n"/>
      <c r="PJ94" s="364" t="n"/>
      <c r="PK94" s="364" t="n"/>
      <c r="PL94" s="364" t="n"/>
      <c r="PM94" s="364" t="n"/>
      <c r="PN94" s="364" t="n"/>
      <c r="PO94" s="364" t="n"/>
      <c r="PP94" s="364" t="n"/>
      <c r="PQ94" s="364" t="n"/>
      <c r="PR94" s="364" t="n"/>
      <c r="PS94" s="364" t="n"/>
      <c r="PT94" s="364" t="n"/>
      <c r="PU94" s="364" t="n"/>
      <c r="PV94" s="364" t="n"/>
      <c r="PW94" s="364" t="n"/>
      <c r="PX94" s="364" t="n"/>
      <c r="PY94" s="364" t="n"/>
      <c r="PZ94" s="364" t="n"/>
      <c r="QA94" s="364" t="n"/>
      <c r="QB94" s="364" t="n"/>
      <c r="QC94" s="364" t="n"/>
      <c r="QD94" s="364" t="n"/>
      <c r="QE94" s="364" t="n"/>
      <c r="QF94" s="364" t="n"/>
      <c r="QG94" s="364" t="n"/>
      <c r="QH94" s="364" t="n"/>
      <c r="QI94" s="364" t="n"/>
      <c r="QJ94" s="364" t="n"/>
      <c r="QK94" s="364" t="n"/>
      <c r="QL94" s="364" t="n"/>
      <c r="QM94" s="364" t="n"/>
      <c r="QN94" s="364" t="n"/>
      <c r="QO94" s="364" t="n"/>
      <c r="QP94" s="364" t="n"/>
      <c r="QQ94" s="364" t="n"/>
      <c r="QR94" s="364" t="n"/>
      <c r="QS94" s="364" t="n"/>
      <c r="QT94" s="364" t="n"/>
      <c r="QU94" s="364" t="n"/>
      <c r="QV94" s="364" t="n"/>
      <c r="QW94" s="364" t="n"/>
      <c r="QX94" s="364" t="n"/>
      <c r="QY94" s="364" t="n"/>
      <c r="QZ94" s="364" t="n"/>
      <c r="RA94" s="364" t="n"/>
      <c r="RB94" s="364" t="n"/>
      <c r="RC94" s="364" t="n"/>
      <c r="RD94" s="364" t="n"/>
      <c r="RE94" s="364" t="n"/>
      <c r="RF94" s="364" t="n"/>
      <c r="RG94" s="364" t="n"/>
      <c r="RH94" s="364" t="n"/>
      <c r="RI94" s="364" t="n"/>
      <c r="RJ94" s="364" t="n"/>
      <c r="RK94" s="364" t="n"/>
      <c r="RL94" s="364" t="n"/>
      <c r="RM94" s="364" t="n"/>
      <c r="RN94" s="364" t="n"/>
      <c r="RO94" s="364" t="n"/>
      <c r="RP94" s="364" t="n"/>
      <c r="RQ94" s="364" t="n"/>
      <c r="RR94" s="364" t="n"/>
      <c r="RS94" s="364" t="n"/>
      <c r="RT94" s="364" t="n"/>
      <c r="RU94" s="364" t="n"/>
      <c r="RV94" s="364" t="n"/>
      <c r="RW94" s="364" t="n"/>
      <c r="RX94" s="364" t="n"/>
      <c r="RY94" s="364" t="n"/>
      <c r="RZ94" s="364" t="n"/>
      <c r="SA94" s="364" t="n"/>
      <c r="SB94" s="364" t="n"/>
      <c r="SC94" s="364" t="n"/>
      <c r="SD94" s="364" t="n"/>
      <c r="SE94" s="364" t="n"/>
      <c r="SF94" s="364" t="n"/>
      <c r="SG94" s="364" t="n"/>
      <c r="SH94" s="364" t="n"/>
      <c r="SI94" s="364" t="n"/>
      <c r="SJ94" s="364" t="n"/>
      <c r="SK94" s="364" t="n"/>
      <c r="SL94" s="364" t="n"/>
      <c r="SM94" s="364" t="n"/>
      <c r="SN94" s="364" t="n"/>
      <c r="SO94" s="364" t="n"/>
      <c r="SP94" s="364" t="n"/>
      <c r="SQ94" s="364" t="n"/>
      <c r="SR94" s="364" t="n"/>
      <c r="SS94" s="364" t="n"/>
      <c r="ST94" s="364" t="n"/>
      <c r="SU94" s="364" t="n"/>
      <c r="SV94" s="364" t="n"/>
      <c r="SW94" s="364" t="n"/>
      <c r="SX94" s="364" t="n"/>
      <c r="SY94" s="364" t="n"/>
      <c r="SZ94" s="364" t="n"/>
      <c r="TA94" s="364" t="n"/>
      <c r="TB94" s="364" t="n"/>
      <c r="TC94" s="364" t="n"/>
      <c r="TD94" s="364" t="n"/>
      <c r="TE94" s="364" t="n"/>
      <c r="TF94" s="364" t="n"/>
      <c r="TG94" s="364" t="n"/>
      <c r="TH94" s="364" t="n"/>
      <c r="TI94" s="364" t="n"/>
      <c r="TJ94" s="364" t="n"/>
      <c r="TK94" s="364" t="n"/>
      <c r="TL94" s="364" t="n"/>
      <c r="TM94" s="364" t="n"/>
      <c r="TN94" s="364" t="n"/>
      <c r="TO94" s="364" t="n"/>
      <c r="TP94" s="364" t="n"/>
      <c r="TQ94" s="364" t="n"/>
      <c r="TR94" s="364" t="n"/>
      <c r="TS94" s="364" t="n"/>
      <c r="TT94" s="364" t="n"/>
      <c r="TU94" s="364" t="n"/>
      <c r="TV94" s="364" t="n"/>
      <c r="TW94" s="364" t="n"/>
      <c r="TX94" s="364" t="n"/>
      <c r="TY94" s="364" t="n"/>
      <c r="TZ94" s="364" t="n"/>
      <c r="UA94" s="364" t="n"/>
      <c r="UB94" s="364" t="n"/>
      <c r="UC94" s="364" t="n"/>
      <c r="UD94" s="364" t="n"/>
      <c r="UE94" s="364" t="n"/>
      <c r="UF94" s="364" t="n"/>
      <c r="UG94" s="364" t="n"/>
      <c r="UH94" s="364" t="n"/>
      <c r="UI94" s="364" t="n"/>
      <c r="UJ94" s="364" t="n"/>
      <c r="UK94" s="364" t="n"/>
      <c r="UL94" s="364" t="n"/>
      <c r="UM94" s="364" t="n"/>
      <c r="UN94" s="364" t="n"/>
      <c r="UO94" s="364" t="n"/>
      <c r="UP94" s="364" t="n"/>
      <c r="UQ94" s="364" t="n"/>
      <c r="UR94" s="364" t="n"/>
      <c r="US94" s="364" t="n"/>
      <c r="UT94" s="364" t="n"/>
      <c r="UU94" s="364" t="n"/>
      <c r="UV94" s="364" t="n"/>
      <c r="UW94" s="364" t="n"/>
      <c r="UX94" s="364" t="n"/>
      <c r="UY94" s="364" t="n"/>
      <c r="UZ94" s="364" t="n"/>
      <c r="VA94" s="364" t="n"/>
      <c r="VB94" s="364" t="n"/>
      <c r="VC94" s="364" t="n"/>
      <c r="VD94" s="364" t="n"/>
      <c r="VE94" s="364" t="n"/>
      <c r="VF94" s="364" t="n"/>
      <c r="VG94" s="364" t="n"/>
      <c r="VH94" s="364" t="n"/>
      <c r="VI94" s="364" t="n"/>
      <c r="VJ94" s="364" t="n"/>
      <c r="VK94" s="364" t="n"/>
      <c r="VL94" s="364" t="n"/>
      <c r="VM94" s="364" t="n"/>
      <c r="VN94" s="364" t="n"/>
      <c r="VO94" s="364" t="n"/>
      <c r="VP94" s="364" t="n"/>
      <c r="VQ94" s="364" t="n"/>
      <c r="VR94" s="364" t="n"/>
      <c r="VS94" s="364" t="n"/>
      <c r="VT94" s="364" t="n"/>
      <c r="VU94" s="364" t="n"/>
      <c r="VV94" s="364" t="n"/>
      <c r="VW94" s="364" t="n"/>
      <c r="VX94" s="364" t="n"/>
      <c r="VY94" s="364" t="n"/>
      <c r="VZ94" s="364" t="n"/>
      <c r="WA94" s="364" t="n"/>
      <c r="WB94" s="364" t="n"/>
      <c r="WC94" s="364" t="n"/>
      <c r="WD94" s="364" t="n"/>
      <c r="WE94" s="364" t="n"/>
      <c r="WF94" s="364" t="n"/>
      <c r="WG94" s="364" t="n"/>
      <c r="WH94" s="364" t="n"/>
      <c r="WI94" s="364" t="n"/>
      <c r="WJ94" s="364" t="n"/>
      <c r="WK94" s="364" t="n"/>
      <c r="WL94" s="364" t="n"/>
      <c r="WM94" s="364" t="n"/>
      <c r="WN94" s="364" t="n"/>
      <c r="WO94" s="364" t="n"/>
      <c r="WP94" s="364" t="n"/>
      <c r="WQ94" s="364" t="n"/>
      <c r="WR94" s="364" t="n"/>
      <c r="WS94" s="364" t="n"/>
      <c r="WT94" s="364" t="n"/>
      <c r="WU94" s="364" t="n"/>
      <c r="WV94" s="364" t="n"/>
      <c r="WW94" s="364" t="n"/>
      <c r="WX94" s="364" t="n"/>
      <c r="WY94" s="364" t="n"/>
      <c r="WZ94" s="364" t="n"/>
      <c r="XA94" s="364" t="n"/>
      <c r="XB94" s="364" t="n"/>
      <c r="XC94" s="364" t="n"/>
      <c r="XD94" s="364" t="n"/>
      <c r="XE94" s="364" t="n"/>
      <c r="XF94" s="364" t="n"/>
      <c r="XG94" s="364" t="n"/>
      <c r="XH94" s="364" t="n"/>
      <c r="XI94" s="364" t="n"/>
      <c r="XJ94" s="364" t="n"/>
      <c r="XK94" s="364" t="n"/>
      <c r="XL94" s="364" t="n"/>
      <c r="XM94" s="364" t="n"/>
      <c r="XN94" s="364" t="n"/>
      <c r="XO94" s="364" t="n"/>
      <c r="XP94" s="364" t="n"/>
      <c r="XQ94" s="364" t="n"/>
      <c r="XR94" s="364" t="n"/>
      <c r="XS94" s="364" t="n"/>
      <c r="XT94" s="364" t="n"/>
      <c r="XU94" s="364" t="n"/>
      <c r="XV94" s="364" t="n"/>
      <c r="XW94" s="364" t="n"/>
      <c r="XX94" s="364" t="n"/>
      <c r="XY94" s="364" t="n"/>
      <c r="XZ94" s="364" t="n"/>
      <c r="YA94" s="364" t="n"/>
      <c r="YB94" s="364" t="n"/>
      <c r="YC94" s="364" t="n"/>
      <c r="YD94" s="364" t="n"/>
      <c r="YE94" s="364" t="n"/>
      <c r="YF94" s="364" t="n"/>
      <c r="YG94" s="364" t="n"/>
      <c r="YH94" s="364" t="n"/>
      <c r="YI94" s="364" t="n"/>
      <c r="YJ94" s="364" t="n"/>
      <c r="YK94" s="364" t="n"/>
      <c r="YL94" s="364" t="n"/>
      <c r="YM94" s="364" t="n"/>
      <c r="YN94" s="364" t="n"/>
      <c r="YO94" s="364" t="n"/>
      <c r="YP94" s="364" t="n"/>
      <c r="YQ94" s="364" t="n"/>
      <c r="YR94" s="364" t="n"/>
      <c r="YS94" s="364" t="n"/>
      <c r="YT94" s="364" t="n"/>
      <c r="YU94" s="364" t="n"/>
      <c r="YV94" s="364" t="n"/>
      <c r="YW94" s="364" t="n"/>
      <c r="YX94" s="364" t="n"/>
      <c r="YY94" s="364" t="n"/>
      <c r="YZ94" s="364" t="n"/>
      <c r="ZA94" s="364" t="n"/>
      <c r="ZB94" s="364" t="n"/>
      <c r="ZC94" s="364" t="n"/>
      <c r="ZD94" s="364" t="n"/>
      <c r="ZE94" s="364" t="n"/>
      <c r="ZF94" s="364" t="n"/>
      <c r="ZG94" s="364" t="n"/>
      <c r="ZH94" s="364" t="n"/>
      <c r="ZI94" s="364" t="n"/>
      <c r="ZJ94" s="364" t="n"/>
      <c r="ZK94" s="364" t="n"/>
      <c r="ZL94" s="364" t="n"/>
      <c r="ZM94" s="364" t="n"/>
      <c r="ZN94" s="364" t="n"/>
      <c r="ZO94" s="364" t="n"/>
      <c r="ZP94" s="364" t="n"/>
      <c r="ZQ94" s="364" t="n"/>
      <c r="ZR94" s="364" t="n"/>
      <c r="ZS94" s="364" t="n"/>
      <c r="ZT94" s="364" t="n"/>
      <c r="ZU94" s="364" t="n"/>
      <c r="ZV94" s="364" t="n"/>
      <c r="ZW94" s="364" t="n"/>
      <c r="ZX94" s="364" t="n"/>
      <c r="ZY94" s="364" t="n"/>
      <c r="ZZ94" s="364" t="n"/>
      <c r="AAA94" s="364" t="n"/>
      <c r="AAB94" s="364" t="n"/>
      <c r="AAC94" s="364" t="n"/>
      <c r="AAD94" s="364" t="n"/>
      <c r="AAE94" s="364" t="n"/>
      <c r="AAF94" s="364" t="n"/>
      <c r="AAG94" s="364" t="n"/>
      <c r="AAH94" s="364" t="n"/>
      <c r="AAI94" s="364" t="n"/>
      <c r="AAJ94" s="364" t="n"/>
      <c r="AAK94" s="364" t="n"/>
      <c r="AAL94" s="364" t="n"/>
      <c r="AAM94" s="364" t="n"/>
      <c r="AAN94" s="364" t="n"/>
      <c r="AAO94" s="364" t="n"/>
      <c r="AAP94" s="364" t="n"/>
      <c r="AAQ94" s="364" t="n"/>
      <c r="AAR94" s="364" t="n"/>
      <c r="AAS94" s="364" t="n"/>
      <c r="AAT94" s="364" t="n"/>
      <c r="AAU94" s="364" t="n"/>
      <c r="AAV94" s="364" t="n"/>
      <c r="AAW94" s="364" t="n"/>
      <c r="AAX94" s="364" t="n"/>
      <c r="AAY94" s="364" t="n"/>
      <c r="AAZ94" s="364" t="n"/>
      <c r="ABA94" s="364" t="n"/>
      <c r="ABB94" s="364" t="n"/>
      <c r="ABC94" s="364" t="n"/>
      <c r="ABD94" s="364" t="n"/>
      <c r="ABE94" s="364" t="n"/>
      <c r="ABF94" s="364" t="n"/>
      <c r="ABG94" s="364" t="n"/>
      <c r="ABH94" s="364" t="n"/>
      <c r="ABI94" s="364" t="n"/>
      <c r="ABJ94" s="364" t="n"/>
      <c r="ABK94" s="364" t="n"/>
      <c r="ABL94" s="364" t="n"/>
      <c r="ABM94" s="364" t="n"/>
      <c r="ABN94" s="364" t="n"/>
      <c r="ABO94" s="364" t="n"/>
      <c r="ABP94" s="364" t="n"/>
      <c r="ABQ94" s="364" t="n"/>
      <c r="ABR94" s="364" t="n"/>
      <c r="ABS94" s="364" t="n"/>
      <c r="ABT94" s="364" t="n"/>
      <c r="ABU94" s="364" t="n"/>
      <c r="ABV94" s="364" t="n"/>
      <c r="ABW94" s="364" t="n"/>
      <c r="ABX94" s="364" t="n"/>
      <c r="ABY94" s="364" t="n"/>
      <c r="ABZ94" s="364" t="n"/>
      <c r="ACA94" s="364" t="n"/>
      <c r="ACB94" s="364" t="n"/>
      <c r="ACC94" s="364" t="n"/>
      <c r="ACD94" s="364" t="n"/>
      <c r="ACE94" s="364" t="n"/>
      <c r="ACF94" s="364" t="n"/>
      <c r="ACG94" s="364" t="n"/>
      <c r="ACH94" s="364" t="n"/>
      <c r="ACI94" s="364" t="n"/>
      <c r="ACJ94" s="364" t="n"/>
      <c r="ACK94" s="364" t="n"/>
      <c r="ACL94" s="364" t="n"/>
      <c r="ACM94" s="364" t="n"/>
      <c r="ACN94" s="364" t="n"/>
      <c r="ACO94" s="364" t="n"/>
      <c r="ACP94" s="364" t="n"/>
      <c r="ACQ94" s="364" t="n"/>
      <c r="ACR94" s="364" t="n"/>
      <c r="ACS94" s="364" t="n"/>
      <c r="ACT94" s="364" t="n"/>
      <c r="ACU94" s="364" t="n"/>
      <c r="ACV94" s="364" t="n"/>
      <c r="ACW94" s="364" t="n"/>
      <c r="ACX94" s="364" t="n"/>
      <c r="ACY94" s="364" t="n"/>
      <c r="ACZ94" s="364" t="n"/>
      <c r="ADA94" s="364" t="n"/>
      <c r="ADB94" s="364" t="n"/>
      <c r="ADC94" s="364" t="n"/>
      <c r="ADD94" s="364" t="n"/>
      <c r="ADE94" s="364" t="n"/>
      <c r="ADF94" s="364" t="n"/>
      <c r="ADG94" s="364" t="n"/>
      <c r="ADH94" s="364" t="n"/>
      <c r="ADI94" s="364" t="n"/>
      <c r="ADJ94" s="364" t="n"/>
      <c r="ADK94" s="364" t="n"/>
      <c r="ADL94" s="364" t="n"/>
      <c r="ADM94" s="364" t="n"/>
      <c r="ADN94" s="364" t="n"/>
      <c r="ADO94" s="364" t="n"/>
      <c r="ADP94" s="364" t="n"/>
      <c r="ADQ94" s="364" t="n"/>
      <c r="ADR94" s="364" t="n"/>
      <c r="ADS94" s="364" t="n"/>
      <c r="ADT94" s="364" t="n"/>
      <c r="ADU94" s="364" t="n"/>
      <c r="ADV94" s="364" t="n"/>
      <c r="ADW94" s="364" t="n"/>
      <c r="ADX94" s="364" t="n"/>
      <c r="ADY94" s="364" t="n"/>
      <c r="ADZ94" s="364" t="n"/>
      <c r="AEA94" s="364" t="n"/>
      <c r="AEB94" s="364" t="n"/>
      <c r="AEC94" s="364" t="n"/>
      <c r="AED94" s="364" t="n"/>
      <c r="AEE94" s="364" t="n"/>
      <c r="AEF94" s="364" t="n"/>
      <c r="AEG94" s="364" t="n"/>
      <c r="AEH94" s="364" t="n"/>
      <c r="AEI94" s="364" t="n"/>
      <c r="AEJ94" s="364" t="n"/>
      <c r="AEK94" s="364" t="n"/>
      <c r="AEL94" s="364" t="n"/>
      <c r="AEM94" s="364" t="n"/>
      <c r="AEN94" s="364" t="n"/>
      <c r="AEO94" s="364" t="n"/>
      <c r="AEP94" s="364" t="n"/>
      <c r="AEQ94" s="364" t="n"/>
      <c r="AER94" s="364" t="n"/>
      <c r="AES94" s="364" t="n"/>
      <c r="AET94" s="364" t="n"/>
      <c r="AEU94" s="364" t="n"/>
      <c r="AEV94" s="364" t="n"/>
      <c r="AEW94" s="364" t="n"/>
      <c r="AEX94" s="364" t="n"/>
      <c r="AEY94" s="364" t="n"/>
      <c r="AEZ94" s="364" t="n"/>
      <c r="AFA94" s="364" t="n"/>
      <c r="AFB94" s="364" t="n"/>
      <c r="AFC94" s="364" t="n"/>
      <c r="AFD94" s="364" t="n"/>
      <c r="AFE94" s="364" t="n"/>
      <c r="AFF94" s="364" t="n"/>
      <c r="AFG94" s="364" t="n"/>
      <c r="AFH94" s="364" t="n"/>
      <c r="AFI94" s="364" t="n"/>
      <c r="AFJ94" s="364" t="n"/>
      <c r="AFK94" s="364" t="n"/>
      <c r="AFL94" s="364" t="n"/>
      <c r="AFM94" s="364" t="n"/>
      <c r="AFN94" s="364" t="n"/>
      <c r="AFO94" s="364" t="n"/>
      <c r="AFP94" s="364" t="n"/>
      <c r="AFQ94" s="364" t="n"/>
      <c r="AFR94" s="364" t="n"/>
      <c r="AFS94" s="364" t="n"/>
      <c r="AFT94" s="364" t="n"/>
      <c r="AFU94" s="364" t="n"/>
      <c r="AFV94" s="364" t="n"/>
      <c r="AFW94" s="364" t="n"/>
      <c r="AFX94" s="364" t="n"/>
      <c r="AFY94" s="364" t="n"/>
      <c r="AFZ94" s="364" t="n"/>
      <c r="AGA94" s="364" t="n"/>
      <c r="AGB94" s="364" t="n"/>
      <c r="AGC94" s="364" t="n"/>
      <c r="AGD94" s="364" t="n"/>
      <c r="AGE94" s="364" t="n"/>
      <c r="AGF94" s="364" t="n"/>
      <c r="AGG94" s="364" t="n"/>
      <c r="AGH94" s="364" t="n"/>
      <c r="AGI94" s="364" t="n"/>
      <c r="AGJ94" s="364" t="n"/>
      <c r="AGK94" s="364" t="n"/>
      <c r="AGL94" s="364" t="n"/>
      <c r="AGM94" s="364" t="n"/>
      <c r="AGN94" s="364" t="n"/>
      <c r="AGO94" s="364" t="n"/>
      <c r="AGP94" s="364" t="n"/>
      <c r="AGQ94" s="364" t="n"/>
      <c r="AGR94" s="364" t="n"/>
      <c r="AGS94" s="364" t="n"/>
      <c r="AGT94" s="364" t="n"/>
      <c r="AGU94" s="364" t="n"/>
      <c r="AGV94" s="364" t="n"/>
      <c r="AGW94" s="364" t="n"/>
      <c r="AGX94" s="364" t="n"/>
      <c r="AGY94" s="364" t="n"/>
      <c r="AGZ94" s="364" t="n"/>
      <c r="AHA94" s="364" t="n"/>
      <c r="AHB94" s="364" t="n"/>
      <c r="AHC94" s="364" t="n"/>
      <c r="AHD94" s="364" t="n"/>
      <c r="AHE94" s="364" t="n"/>
      <c r="AHF94" s="364" t="n"/>
      <c r="AHG94" s="364" t="n"/>
      <c r="AHH94" s="364" t="n"/>
      <c r="AHI94" s="364" t="n"/>
      <c r="AHJ94" s="364" t="n"/>
      <c r="AHK94" s="364" t="n"/>
      <c r="AHL94" s="364" t="n"/>
      <c r="AHM94" s="364" t="n"/>
      <c r="AHN94" s="364" t="n"/>
      <c r="AHO94" s="364" t="n"/>
      <c r="AHP94" s="364" t="n"/>
      <c r="AHQ94" s="364" t="n"/>
      <c r="AHR94" s="364" t="n"/>
      <c r="AHS94" s="364" t="n"/>
      <c r="AHT94" s="364" t="n"/>
      <c r="AHU94" s="364" t="n"/>
      <c r="AHV94" s="364" t="n"/>
      <c r="AHW94" s="364" t="n"/>
      <c r="AHX94" s="364" t="n"/>
      <c r="AHY94" s="364" t="n"/>
      <c r="AHZ94" s="364" t="n"/>
      <c r="AIA94" s="364" t="n"/>
      <c r="AIB94" s="364" t="n"/>
      <c r="AIC94" s="364" t="n"/>
      <c r="AID94" s="364" t="n"/>
      <c r="AIE94" s="364" t="n"/>
      <c r="AIF94" s="364" t="n"/>
      <c r="AIG94" s="364" t="n"/>
      <c r="AIH94" s="364" t="n"/>
      <c r="AII94" s="364" t="n"/>
      <c r="AIJ94" s="364" t="n"/>
      <c r="AIK94" s="364" t="n"/>
      <c r="AIL94" s="364" t="n"/>
      <c r="AIM94" s="364" t="n"/>
      <c r="AIN94" s="364" t="n"/>
      <c r="AIO94" s="364" t="n"/>
      <c r="AIP94" s="364" t="n"/>
      <c r="AIQ94" s="364" t="n"/>
      <c r="AIR94" s="364" t="n"/>
      <c r="AIS94" s="364" t="n"/>
      <c r="AIT94" s="364" t="n"/>
      <c r="AIU94" s="364" t="n"/>
      <c r="AIV94" s="364" t="n"/>
      <c r="AIW94" s="364" t="n"/>
      <c r="AIX94" s="364" t="n"/>
      <c r="AIY94" s="364" t="n"/>
      <c r="AIZ94" s="364" t="n"/>
      <c r="AJA94" s="364" t="n"/>
      <c r="AJB94" s="364" t="n"/>
      <c r="AJC94" s="364" t="n"/>
      <c r="AJD94" s="364" t="n"/>
      <c r="AJE94" s="364" t="n"/>
      <c r="AJF94" s="364" t="n"/>
      <c r="AJG94" s="364" t="n"/>
      <c r="AJH94" s="364" t="n"/>
      <c r="AJI94" s="364" t="n"/>
      <c r="AJJ94" s="364" t="n"/>
      <c r="AJK94" s="364" t="n"/>
      <c r="AJL94" s="364" t="n"/>
      <c r="AJM94" s="364" t="n"/>
      <c r="AJN94" s="364" t="n"/>
      <c r="AJO94" s="364" t="n"/>
      <c r="AJP94" s="364" t="n"/>
      <c r="AJQ94" s="364" t="n"/>
      <c r="AJR94" s="364" t="n"/>
      <c r="AJS94" s="364" t="n"/>
      <c r="AJT94" s="364" t="n"/>
      <c r="AJU94" s="364" t="n"/>
      <c r="AJV94" s="364" t="n"/>
      <c r="AJW94" s="364" t="n"/>
      <c r="AJX94" s="364" t="n"/>
      <c r="AJY94" s="364" t="n"/>
      <c r="AJZ94" s="364" t="n"/>
      <c r="AKA94" s="364" t="n"/>
      <c r="AKB94" s="364" t="n"/>
      <c r="AKC94" s="364" t="n"/>
      <c r="AKD94" s="364" t="n"/>
      <c r="AKE94" s="364" t="n"/>
      <c r="AKF94" s="364" t="n"/>
      <c r="AKG94" s="364" t="n"/>
      <c r="AKH94" s="364" t="n"/>
      <c r="AKI94" s="364" t="n"/>
      <c r="AKJ94" s="364" t="n"/>
      <c r="AKK94" s="364" t="n"/>
      <c r="AKL94" s="364" t="n"/>
      <c r="AKM94" s="364" t="n"/>
      <c r="AKN94" s="364" t="n"/>
      <c r="AKO94" s="364" t="n"/>
      <c r="AKP94" s="364" t="n"/>
      <c r="AKQ94" s="364" t="n"/>
      <c r="AKR94" s="364" t="n"/>
      <c r="AKS94" s="364" t="n"/>
      <c r="AKT94" s="364" t="n"/>
      <c r="AKU94" s="364" t="n"/>
      <c r="AKV94" s="364" t="n"/>
      <c r="AKW94" s="364" t="n"/>
      <c r="AKX94" s="364" t="n"/>
      <c r="AKY94" s="364" t="n"/>
      <c r="AKZ94" s="364" t="n"/>
      <c r="ALA94" s="364" t="n"/>
      <c r="ALB94" s="364" t="n"/>
      <c r="ALC94" s="364" t="n"/>
      <c r="ALD94" s="364" t="n"/>
      <c r="ALE94" s="364" t="n"/>
      <c r="ALF94" s="364" t="n"/>
      <c r="ALG94" s="364" t="n"/>
      <c r="ALH94" s="364" t="n"/>
      <c r="ALI94" s="364" t="n"/>
      <c r="ALJ94" s="364" t="n"/>
      <c r="ALK94" s="364" t="n"/>
      <c r="ALL94" s="364" t="n"/>
      <c r="ALM94" s="364" t="n"/>
      <c r="ALN94" s="364" t="n"/>
      <c r="ALO94" s="364" t="n"/>
      <c r="ALP94" s="364" t="n"/>
      <c r="ALQ94" s="364" t="n"/>
      <c r="ALR94" s="364" t="n"/>
      <c r="ALS94" s="364" t="n"/>
      <c r="ALT94" s="364" t="n"/>
      <c r="ALU94" s="364" t="n"/>
      <c r="ALV94" s="364" t="n"/>
      <c r="ALW94" s="364" t="n"/>
      <c r="ALX94" s="364" t="n"/>
      <c r="ALY94" s="364" t="n"/>
      <c r="ALZ94" s="364" t="n"/>
      <c r="AMA94" s="364" t="n"/>
      <c r="AMB94" s="364" t="n"/>
      <c r="AMC94" s="364" t="n"/>
      <c r="AMD94" s="364" t="n"/>
      <c r="AME94" s="364" t="n"/>
      <c r="AMF94" s="364" t="n"/>
      <c r="AMG94" s="364" t="n"/>
      <c r="AMH94" s="364" t="n"/>
      <c r="AMI94" s="364" t="n"/>
      <c r="AMJ94" s="364" t="n"/>
      <c r="AMK94" s="364" t="n"/>
      <c r="AML94" s="364" t="n"/>
      <c r="AMM94" s="364" t="n"/>
      <c r="AMN94" s="364" t="n"/>
      <c r="AMO94" s="364" t="n"/>
      <c r="AMP94" s="364" t="n"/>
      <c r="AMQ94" s="364" t="n"/>
      <c r="AMR94" s="364" t="n"/>
      <c r="AMS94" s="364" t="n"/>
      <c r="AMT94" s="364" t="n"/>
      <c r="AMU94" s="364" t="n"/>
      <c r="AMV94" s="364" t="n"/>
      <c r="AMW94" s="364" t="n"/>
      <c r="AMX94" s="364" t="n"/>
      <c r="AMY94" s="364" t="n"/>
      <c r="AMZ94" s="364" t="n"/>
      <c r="ANA94" s="364" t="n"/>
      <c r="ANB94" s="364" t="n"/>
      <c r="ANC94" s="364" t="n"/>
      <c r="AND94" s="364" t="n"/>
      <c r="ANE94" s="364" t="n"/>
      <c r="ANF94" s="364" t="n"/>
      <c r="ANG94" s="364" t="n"/>
      <c r="ANH94" s="364" t="n"/>
      <c r="ANI94" s="364" t="n"/>
      <c r="ANJ94" s="364" t="n"/>
      <c r="ANK94" s="364" t="n"/>
      <c r="ANL94" s="364" t="n"/>
      <c r="ANM94" s="364" t="n"/>
      <c r="ANN94" s="364" t="n"/>
      <c r="ANO94" s="364" t="n"/>
      <c r="ANP94" s="364" t="n"/>
      <c r="ANQ94" s="364" t="n"/>
      <c r="ANR94" s="364" t="n"/>
      <c r="ANS94" s="364" t="n"/>
      <c r="ANT94" s="364" t="n"/>
      <c r="ANU94" s="364" t="n"/>
      <c r="ANV94" s="364" t="n"/>
      <c r="ANW94" s="364" t="n"/>
      <c r="ANX94" s="364" t="n"/>
      <c r="ANY94" s="364" t="n"/>
      <c r="ANZ94" s="364" t="n"/>
      <c r="AOA94" s="364" t="n"/>
      <c r="AOB94" s="364" t="n"/>
      <c r="AOC94" s="364" t="n"/>
      <c r="AOD94" s="364" t="n"/>
      <c r="AOE94" s="364" t="n"/>
      <c r="AOF94" s="364" t="n"/>
      <c r="AOG94" s="364" t="n"/>
      <c r="AOH94" s="364" t="n"/>
      <c r="AOI94" s="364" t="n"/>
      <c r="AOJ94" s="364" t="n"/>
      <c r="AOK94" s="364" t="n"/>
      <c r="AOL94" s="364" t="n"/>
      <c r="AOM94" s="364" t="n"/>
      <c r="AON94" s="364" t="n"/>
      <c r="AOO94" s="364" t="n"/>
      <c r="AOP94" s="364" t="n"/>
      <c r="AOQ94" s="364" t="n"/>
      <c r="AOR94" s="364" t="n"/>
      <c r="AOS94" s="364" t="n"/>
      <c r="AOT94" s="364" t="n"/>
      <c r="AOU94" s="364" t="n"/>
      <c r="AOV94" s="364" t="n"/>
      <c r="AOW94" s="364" t="n"/>
      <c r="AOX94" s="364" t="n"/>
      <c r="AOY94" s="364" t="n"/>
      <c r="AOZ94" s="364" t="n"/>
      <c r="APA94" s="364" t="n"/>
      <c r="APB94" s="364" t="n"/>
      <c r="APC94" s="364" t="n"/>
      <c r="APD94" s="364" t="n"/>
      <c r="APE94" s="364" t="n"/>
      <c r="APF94" s="364" t="n"/>
      <c r="APG94" s="364" t="n"/>
      <c r="APH94" s="364" t="n"/>
      <c r="API94" s="364" t="n"/>
      <c r="APJ94" s="364" t="n"/>
      <c r="APK94" s="364" t="n"/>
      <c r="APL94" s="364" t="n"/>
      <c r="APM94" s="364" t="n"/>
      <c r="APN94" s="364" t="n"/>
      <c r="APO94" s="364" t="n"/>
      <c r="APP94" s="364" t="n"/>
      <c r="APQ94" s="364" t="n"/>
      <c r="APR94" s="364" t="n"/>
      <c r="APS94" s="364" t="n"/>
      <c r="APT94" s="364" t="n"/>
      <c r="APU94" s="364" t="n"/>
      <c r="APV94" s="364" t="n"/>
      <c r="APW94" s="364" t="n"/>
      <c r="APX94" s="364" t="n"/>
      <c r="APY94" s="364" t="n"/>
      <c r="APZ94" s="364" t="n"/>
      <c r="AQA94" s="364" t="n"/>
      <c r="AQB94" s="364" t="n"/>
      <c r="AQC94" s="364" t="n"/>
      <c r="AQD94" s="364" t="n"/>
      <c r="AQE94" s="364" t="n"/>
      <c r="AQF94" s="364" t="n"/>
      <c r="AQG94" s="364" t="n"/>
      <c r="AQH94" s="364" t="n"/>
      <c r="AQI94" s="364" t="n"/>
      <c r="AQJ94" s="364" t="n"/>
      <c r="AQK94" s="364" t="n"/>
      <c r="AQL94" s="364" t="n"/>
      <c r="AQM94" s="364" t="n"/>
      <c r="AQN94" s="364" t="n"/>
      <c r="AQO94" s="364" t="n"/>
      <c r="AQP94" s="364" t="n"/>
      <c r="AQQ94" s="364" t="n"/>
      <c r="AQR94" s="364" t="n"/>
      <c r="AQS94" s="364" t="n"/>
      <c r="AQT94" s="364" t="n"/>
      <c r="AQU94" s="364" t="n"/>
      <c r="AQV94" s="364" t="n"/>
      <c r="AQW94" s="364" t="n"/>
      <c r="AQX94" s="364" t="n"/>
      <c r="AQY94" s="364" t="n"/>
      <c r="AQZ94" s="364" t="n"/>
      <c r="ARA94" s="364" t="n"/>
      <c r="ARB94" s="364" t="n"/>
      <c r="ARC94" s="364" t="n"/>
      <c r="ARD94" s="364" t="n"/>
      <c r="ARE94" s="364" t="n"/>
      <c r="ARF94" s="364" t="n"/>
      <c r="ARG94" s="364" t="n"/>
      <c r="ARH94" s="364" t="n"/>
      <c r="ARI94" s="364" t="n"/>
      <c r="ARJ94" s="364" t="n"/>
      <c r="ARK94" s="364" t="n"/>
      <c r="ARL94" s="364" t="n"/>
      <c r="ARM94" s="364" t="n"/>
      <c r="ARN94" s="364" t="n"/>
      <c r="ARO94" s="364" t="n"/>
    </row>
    <row r="95" outlineLevel="1">
      <c r="A95" s="220" t="inlineStr">
        <is>
          <t>39.06</t>
        </is>
      </c>
      <c r="B95" s="233" t="inlineStr">
        <is>
          <t>INSS</t>
        </is>
      </c>
      <c r="C95" s="86" t="inlineStr">
        <is>
          <t>Analítica</t>
        </is>
      </c>
      <c r="D95" s="86" t="inlineStr">
        <is>
          <t>Saída</t>
        </is>
      </c>
      <c r="E95" s="86">
        <f>VLOOKUP($A95,PL.C!$B:$F,5,0)</f>
        <v/>
      </c>
      <c r="F95" s="86" t="inlineStr">
        <is>
          <t>sim</t>
        </is>
      </c>
      <c r="G95" s="86" t="inlineStr">
        <is>
          <t>Budget</t>
        </is>
      </c>
      <c r="I95" s="511" t="n">
        <v>0</v>
      </c>
      <c r="J95" s="511" t="n">
        <v>0</v>
      </c>
      <c r="K95" s="511" t="n">
        <v>0</v>
      </c>
      <c r="L95" s="511" t="n">
        <v>-1314</v>
      </c>
      <c r="M95" s="511" t="n">
        <v>-468</v>
      </c>
      <c r="N95" s="511" t="n">
        <v>-468</v>
      </c>
      <c r="O95" s="511" t="n">
        <v>-235</v>
      </c>
      <c r="P95" s="511" t="n">
        <v>-468</v>
      </c>
      <c r="Q95" s="511" t="n">
        <v>-468</v>
      </c>
      <c r="R95" s="511" t="n">
        <v>-468</v>
      </c>
      <c r="S95" s="511" t="n">
        <v>-373</v>
      </c>
      <c r="T95" s="512" t="n">
        <v>-1023</v>
      </c>
      <c r="V95" s="511" t="n">
        <v>-469</v>
      </c>
      <c r="W95" s="511" t="n">
        <v>-601</v>
      </c>
      <c r="X95" s="511" t="n">
        <v>-601</v>
      </c>
      <c r="Y95" s="511" t="n">
        <v>-462</v>
      </c>
      <c r="Z95" s="511" t="n">
        <v>-498</v>
      </c>
      <c r="AA95" s="511" t="n">
        <v>-498</v>
      </c>
      <c r="AB95" s="511" t="n">
        <v>-269</v>
      </c>
      <c r="AC95" s="511" t="n">
        <v>-498</v>
      </c>
      <c r="AD95" s="511" t="n">
        <v>-498</v>
      </c>
      <c r="AE95" s="511" t="n">
        <v>-695</v>
      </c>
      <c r="AF95" s="511" t="n">
        <v>-533</v>
      </c>
      <c r="AG95" s="512" t="n">
        <v>-975</v>
      </c>
      <c r="AI95" s="511" t="n">
        <v>-657</v>
      </c>
      <c r="AJ95" s="511" t="n">
        <v>-702</v>
      </c>
      <c r="AK95" s="511" t="n">
        <v>-537</v>
      </c>
      <c r="AL95" s="511" t="n">
        <v>-542</v>
      </c>
      <c r="AM95" s="511" t="n">
        <v>-559</v>
      </c>
      <c r="AN95" s="511" t="n">
        <v>-559</v>
      </c>
      <c r="AO95" s="511" t="n">
        <v>-423</v>
      </c>
      <c r="AP95" s="511" t="n">
        <v>-278</v>
      </c>
      <c r="AQ95" s="511" t="n">
        <v>-652</v>
      </c>
      <c r="AR95" s="511" t="n">
        <v>-607</v>
      </c>
      <c r="AS95" s="511" t="n">
        <v>-527</v>
      </c>
      <c r="AT95" s="511" t="n">
        <v>-1115</v>
      </c>
      <c r="AV95" s="513" t="n">
        <v>-722.7</v>
      </c>
      <c r="AW95" s="513" t="n">
        <v>-772.2</v>
      </c>
      <c r="AX95" s="513" t="n">
        <v>-590.7</v>
      </c>
      <c r="AY95" s="513" t="n">
        <v>-596.2</v>
      </c>
      <c r="AZ95" s="513" t="n">
        <v>-614.9000000000001</v>
      </c>
      <c r="BA95" s="513" t="n">
        <v>-614.9000000000001</v>
      </c>
      <c r="BB95" s="513" t="n">
        <v>-465.3</v>
      </c>
      <c r="BC95" s="513" t="n">
        <v>-305.8</v>
      </c>
      <c r="BD95" s="513" t="n">
        <v>-717.2</v>
      </c>
      <c r="BE95" s="513" t="n">
        <v>-667.7</v>
      </c>
      <c r="BF95" s="513" t="n">
        <v>-579.7</v>
      </c>
      <c r="BG95" s="513" t="n">
        <v>-1226.5</v>
      </c>
      <c r="BI95" s="298" t="n">
        <v>1.1</v>
      </c>
      <c r="BJ95" s="514" t="n">
        <v>-667.7</v>
      </c>
      <c r="BK95" s="514" t="n">
        <v>-421.3</v>
      </c>
      <c r="BL95" s="514" t="n">
        <v>-827.2</v>
      </c>
      <c r="BM95" s="514" t="n">
        <v>-644.6</v>
      </c>
      <c r="BN95" s="514" t="n">
        <v>-653.4000000000001</v>
      </c>
      <c r="BO95" s="514" t="n">
        <v>-652.3000000000001</v>
      </c>
      <c r="BP95" s="514" t="n">
        <v>-704</v>
      </c>
      <c r="BQ95" s="514" t="n">
        <v>-644.6</v>
      </c>
      <c r="BR95" s="514" t="n">
        <v>-1179.2</v>
      </c>
      <c r="BS95" s="514" t="n">
        <v>-811.8000000000001</v>
      </c>
      <c r="BT95" s="514" t="n">
        <v>-939.4000000000001</v>
      </c>
      <c r="BU95" s="514" t="n">
        <v>-1483.9</v>
      </c>
      <c r="BW95" s="515">
        <f>_xlfn.SINGLE(_xlfn.XLOOKUP($A95,$A$203:$A$399,BJ$203:BJ$399,"Não Existe"))*$BI95</f>
        <v/>
      </c>
      <c r="BX95" s="515">
        <f>_xlfn.SINGLE(_xlfn.XLOOKUP($A95,$A$203:$A$399,BK$203:BK$399,"Não Existe"))*$BI95</f>
        <v/>
      </c>
      <c r="BY95" s="515">
        <f>_xlfn.SINGLE(_xlfn.XLOOKUP($A95,$A$203:$A$399,BL$203:BL$399,"Não Existe"))*$BI95</f>
        <v/>
      </c>
      <c r="BZ95" s="515">
        <f>_xlfn.SINGLE(_xlfn.XLOOKUP($A95,$A$203:$A$399,BM$203:BM$399,"Não Existe"))*$BI95</f>
        <v/>
      </c>
      <c r="CA95" s="515">
        <f>_xlfn.SINGLE(_xlfn.XLOOKUP($A95,$A$203:$A$399,BN$203:BN$399,"Não Existe"))*$BI95</f>
        <v/>
      </c>
      <c r="CB95" s="515">
        <f>_xlfn.SINGLE(_xlfn.XLOOKUP($A95,$A$203:$A$399,BO$203:BO$399,"Não Existe"))*$BI95</f>
        <v/>
      </c>
      <c r="CC95" s="515">
        <f>_xlfn.SINGLE(_xlfn.XLOOKUP($A95,$A$203:$A$399,BP$203:BP$399,"Não Existe"))*$BI95</f>
        <v/>
      </c>
      <c r="CD95" s="515">
        <f>_xlfn.SINGLE(_xlfn.XLOOKUP($A95,$A$203:$A$399,BQ$203:BQ$399,"Não Existe"))*$BI95</f>
        <v/>
      </c>
      <c r="CE95" s="515">
        <f>_xlfn.SINGLE(_xlfn.XLOOKUP($A95,$A$203:$A$399,BR$203:BR$399,"Não Existe"))*$BI95</f>
        <v/>
      </c>
      <c r="CF95" s="515">
        <f>_xlfn.SINGLE(_xlfn.XLOOKUP($A95,$A$203:$A$399,BS$203:BS$399,"Não Existe"))*$BI95</f>
        <v/>
      </c>
      <c r="CG95" s="515">
        <f>_xlfn.SINGLE(_xlfn.XLOOKUP($A95,$A$203:$A$399,BT$203:BT$399,"Não Existe"))*$BI95</f>
        <v/>
      </c>
      <c r="CH95" s="515">
        <f>_xlfn.SINGLE(_xlfn.XLOOKUP($A95,$A$203:$A$399,BU$203:BU$399,"Não Existe"))*$BI95</f>
        <v/>
      </c>
    </row>
    <row r="96" outlineLevel="1" customFormat="1" s="213">
      <c r="A96" s="257" t="inlineStr">
        <is>
          <t>39.07</t>
        </is>
      </c>
      <c r="B96" s="212" t="inlineStr">
        <is>
          <t>FGTS</t>
        </is>
      </c>
      <c r="C96" s="213" t="inlineStr">
        <is>
          <t>Analítica</t>
        </is>
      </c>
      <c r="D96" s="213" t="inlineStr">
        <is>
          <t>Saída</t>
        </is>
      </c>
      <c r="E96" s="213">
        <f>VLOOKUP($A96,PL.C!$B:$F,5,0)</f>
        <v/>
      </c>
      <c r="F96" s="213" t="inlineStr">
        <is>
          <t>sim</t>
        </is>
      </c>
      <c r="G96" s="213" t="inlineStr">
        <is>
          <t>Budget</t>
        </is>
      </c>
      <c r="I96" s="506" t="n">
        <v>0</v>
      </c>
      <c r="J96" s="506" t="n">
        <v>0</v>
      </c>
      <c r="K96" s="506" t="n">
        <v>0</v>
      </c>
      <c r="L96" s="506" t="n">
        <v>-1030</v>
      </c>
      <c r="M96" s="506" t="n">
        <v>-444</v>
      </c>
      <c r="N96" s="506" t="n">
        <v>-444</v>
      </c>
      <c r="O96" s="506" t="n">
        <v>-236</v>
      </c>
      <c r="P96" s="506" t="n">
        <v>-444</v>
      </c>
      <c r="Q96" s="506" t="n">
        <v>-444</v>
      </c>
      <c r="R96" s="506" t="n">
        <v>-444</v>
      </c>
      <c r="S96" s="506" t="n">
        <v>-346</v>
      </c>
      <c r="T96" s="507" t="n">
        <v>-513</v>
      </c>
      <c r="U96" s="86" t="n"/>
      <c r="V96" s="506" t="n">
        <v>-444</v>
      </c>
      <c r="W96" s="506" t="n">
        <v>-583</v>
      </c>
      <c r="X96" s="506" t="n">
        <v>-3265</v>
      </c>
      <c r="Y96" s="506" t="n">
        <v>-444</v>
      </c>
      <c r="Z96" s="506" t="n">
        <v>-476</v>
      </c>
      <c r="AA96" s="506" t="n">
        <v>-476</v>
      </c>
      <c r="AB96" s="506" t="n">
        <v>-268</v>
      </c>
      <c r="AC96" s="506" t="n">
        <v>-476</v>
      </c>
      <c r="AD96" s="506" t="n">
        <v>-497</v>
      </c>
      <c r="AE96" s="506" t="n">
        <v>-612</v>
      </c>
      <c r="AF96" s="506" t="n">
        <v>-502</v>
      </c>
      <c r="AG96" s="507" t="n">
        <v>-383</v>
      </c>
      <c r="AH96" s="364" t="n"/>
      <c r="AI96" s="506" t="n">
        <v>-627</v>
      </c>
      <c r="AJ96" s="506" t="n">
        <v>-675</v>
      </c>
      <c r="AK96" s="506" t="n">
        <v>-522</v>
      </c>
      <c r="AL96" s="506" t="n">
        <v>-521</v>
      </c>
      <c r="AM96" s="506" t="n">
        <v>-532</v>
      </c>
      <c r="AN96" s="506" t="n">
        <v>-532</v>
      </c>
      <c r="AO96" s="506" t="n">
        <v>-397</v>
      </c>
      <c r="AP96" s="506" t="n">
        <v>-379</v>
      </c>
      <c r="AQ96" s="506" t="n">
        <v>-596</v>
      </c>
      <c r="AR96" s="506" t="n">
        <v>-566</v>
      </c>
      <c r="AS96" s="506" t="n">
        <v>-566</v>
      </c>
      <c r="AT96" s="506" t="n">
        <v>-566</v>
      </c>
      <c r="AU96" s="364" t="n"/>
      <c r="AV96" s="508" t="n">
        <v>-689.7</v>
      </c>
      <c r="AW96" s="508" t="n">
        <v>-742.5000000000001</v>
      </c>
      <c r="AX96" s="508" t="n">
        <v>-574.2</v>
      </c>
      <c r="AY96" s="508" t="n">
        <v>-573.1</v>
      </c>
      <c r="AZ96" s="508" t="n">
        <v>-585.2</v>
      </c>
      <c r="BA96" s="508" t="n">
        <v>-585.2</v>
      </c>
      <c r="BB96" s="508" t="n">
        <v>-436.7</v>
      </c>
      <c r="BC96" s="508" t="n">
        <v>-416.9</v>
      </c>
      <c r="BD96" s="508" t="n">
        <v>-655.6</v>
      </c>
      <c r="BE96" s="508" t="n">
        <v>-622.6</v>
      </c>
      <c r="BF96" s="508" t="n">
        <v>-622.6</v>
      </c>
      <c r="BG96" s="508" t="n">
        <v>-622.6</v>
      </c>
      <c r="BH96" s="364" t="n"/>
      <c r="BI96" s="298" t="n">
        <v>1.1</v>
      </c>
      <c r="BJ96" s="509" t="n">
        <v>-622.6</v>
      </c>
      <c r="BK96" s="509" t="n">
        <v>-396.0000000000001</v>
      </c>
      <c r="BL96" s="509" t="n">
        <v>-621.5</v>
      </c>
      <c r="BM96" s="509" t="n">
        <v>-613.8000000000001</v>
      </c>
      <c r="BN96" s="509" t="n">
        <v>-622.6</v>
      </c>
      <c r="BO96" s="509" t="n">
        <v>-622.6</v>
      </c>
      <c r="BP96" s="509" t="n">
        <v>-656.7</v>
      </c>
      <c r="BQ96" s="509" t="n">
        <v>-785.4000000000001</v>
      </c>
      <c r="BR96" s="509" t="n">
        <v>-983.4000000000001</v>
      </c>
      <c r="BS96" s="509" t="n">
        <v>-732.6</v>
      </c>
      <c r="BT96" s="509" t="n">
        <v>-864.6</v>
      </c>
      <c r="BU96" s="509" t="n">
        <v>-732.6</v>
      </c>
      <c r="BV96" s="364" t="n"/>
      <c r="BW96" s="510">
        <f>_xlfn.SINGLE(_xlfn.XLOOKUP($A96,$A$203:$A$399,BJ$203:BJ$399,"Não Existe"))*$BI96</f>
        <v/>
      </c>
      <c r="BX96" s="510">
        <f>_xlfn.SINGLE(_xlfn.XLOOKUP($A96,$A$203:$A$399,BK$203:BK$399,"Não Existe"))*$BI96</f>
        <v/>
      </c>
      <c r="BY96" s="510">
        <f>_xlfn.SINGLE(_xlfn.XLOOKUP($A96,$A$203:$A$399,BL$203:BL$399,"Não Existe"))*$BI96</f>
        <v/>
      </c>
      <c r="BZ96" s="510">
        <f>_xlfn.SINGLE(_xlfn.XLOOKUP($A96,$A$203:$A$399,BM$203:BM$399,"Não Existe"))*$BI96</f>
        <v/>
      </c>
      <c r="CA96" s="510">
        <f>_xlfn.SINGLE(_xlfn.XLOOKUP($A96,$A$203:$A$399,BN$203:BN$399,"Não Existe"))*$BI96</f>
        <v/>
      </c>
      <c r="CB96" s="510">
        <f>_xlfn.SINGLE(_xlfn.XLOOKUP($A96,$A$203:$A$399,BO$203:BO$399,"Não Existe"))*$BI96</f>
        <v/>
      </c>
      <c r="CC96" s="510">
        <f>_xlfn.SINGLE(_xlfn.XLOOKUP($A96,$A$203:$A$399,BP$203:BP$399,"Não Existe"))*$BI96</f>
        <v/>
      </c>
      <c r="CD96" s="510">
        <f>_xlfn.SINGLE(_xlfn.XLOOKUP($A96,$A$203:$A$399,BQ$203:BQ$399,"Não Existe"))*$BI96</f>
        <v/>
      </c>
      <c r="CE96" s="510">
        <f>_xlfn.SINGLE(_xlfn.XLOOKUP($A96,$A$203:$A$399,BR$203:BR$399,"Não Existe"))*$BI96</f>
        <v/>
      </c>
      <c r="CF96" s="510">
        <f>_xlfn.SINGLE(_xlfn.XLOOKUP($A96,$A$203:$A$399,BS$203:BS$399,"Não Existe"))*$BI96</f>
        <v/>
      </c>
      <c r="CG96" s="510">
        <f>_xlfn.SINGLE(_xlfn.XLOOKUP($A96,$A$203:$A$399,BT$203:BT$399,"Não Existe"))*$BI96</f>
        <v/>
      </c>
      <c r="CH96" s="510">
        <f>_xlfn.SINGLE(_xlfn.XLOOKUP($A96,$A$203:$A$399,BU$203:BU$399,"Não Existe"))*$BI96</f>
        <v/>
      </c>
      <c r="CI96" s="364" t="n"/>
      <c r="CJ96" s="364" t="n"/>
      <c r="CK96" s="364" t="n"/>
      <c r="CL96" s="364" t="n"/>
      <c r="CM96" s="364" t="n"/>
      <c r="CN96" s="364" t="n"/>
      <c r="CO96" s="364" t="n"/>
      <c r="CP96" s="364" t="n"/>
      <c r="CQ96" s="364" t="n"/>
      <c r="CR96" s="364" t="n"/>
      <c r="CS96" s="364" t="n"/>
      <c r="CT96" s="364" t="n"/>
      <c r="CU96" s="364" t="n"/>
      <c r="CV96" s="364" t="n"/>
      <c r="CW96" s="364" t="n"/>
      <c r="CX96" s="364" t="n"/>
      <c r="CY96" s="364" t="n"/>
      <c r="CZ96" s="364" t="n"/>
      <c r="DA96" s="364" t="n"/>
      <c r="DB96" s="364" t="n"/>
      <c r="DC96" s="364" t="n"/>
      <c r="DD96" s="364" t="n"/>
      <c r="DE96" s="364" t="n"/>
      <c r="DF96" s="364" t="n"/>
      <c r="DG96" s="364" t="n"/>
      <c r="DH96" s="364" t="n"/>
      <c r="DI96" s="364" t="n"/>
      <c r="DJ96" s="364" t="n"/>
      <c r="DK96" s="364" t="n"/>
      <c r="DL96" s="364" t="n"/>
      <c r="DM96" s="364" t="n"/>
      <c r="DN96" s="364" t="n"/>
      <c r="DO96" s="364" t="n"/>
      <c r="DP96" s="364" t="n"/>
      <c r="DQ96" s="364" t="n"/>
      <c r="DR96" s="364" t="n"/>
      <c r="DS96" s="364" t="n"/>
      <c r="DT96" s="364" t="n"/>
      <c r="DU96" s="364" t="n"/>
      <c r="DV96" s="364" t="n"/>
      <c r="DW96" s="364" t="n"/>
      <c r="DX96" s="364" t="n"/>
      <c r="DY96" s="364" t="n"/>
      <c r="DZ96" s="364" t="n"/>
      <c r="EA96" s="364" t="n"/>
      <c r="EB96" s="364" t="n"/>
      <c r="EC96" s="364" t="n"/>
      <c r="ED96" s="364" t="n"/>
      <c r="EE96" s="364" t="n"/>
      <c r="EF96" s="364" t="n"/>
      <c r="EG96" s="364" t="n"/>
      <c r="EH96" s="364" t="n"/>
      <c r="EI96" s="364" t="n"/>
      <c r="EJ96" s="364" t="n"/>
      <c r="EK96" s="364" t="n"/>
      <c r="EL96" s="364" t="n"/>
      <c r="EM96" s="364" t="n"/>
      <c r="EN96" s="364" t="n"/>
      <c r="EO96" s="364" t="n"/>
      <c r="EP96" s="364" t="n"/>
      <c r="EQ96" s="364" t="n"/>
      <c r="ER96" s="364" t="n"/>
      <c r="ES96" s="364" t="n"/>
      <c r="ET96" s="364" t="n"/>
      <c r="EU96" s="364" t="n"/>
      <c r="EV96" s="364" t="n"/>
      <c r="EW96" s="364" t="n"/>
      <c r="EX96" s="364" t="n"/>
      <c r="EY96" s="364" t="n"/>
      <c r="EZ96" s="364" t="n"/>
      <c r="FA96" s="364" t="n"/>
      <c r="FB96" s="364" t="n"/>
      <c r="FC96" s="364" t="n"/>
      <c r="FD96" s="364" t="n"/>
      <c r="FE96" s="364" t="n"/>
      <c r="FF96" s="364" t="n"/>
      <c r="FG96" s="364" t="n"/>
      <c r="FH96" s="364" t="n"/>
      <c r="FI96" s="364" t="n"/>
      <c r="FJ96" s="364" t="n"/>
      <c r="FK96" s="364" t="n"/>
      <c r="FL96" s="364" t="n"/>
      <c r="FM96" s="364" t="n"/>
      <c r="FN96" s="364" t="n"/>
      <c r="FO96" s="364" t="n"/>
      <c r="FP96" s="364" t="n"/>
      <c r="FQ96" s="364" t="n"/>
      <c r="FR96" s="364" t="n"/>
      <c r="FS96" s="364" t="n"/>
      <c r="FT96" s="364" t="n"/>
      <c r="FU96" s="364" t="n"/>
      <c r="FV96" s="364" t="n"/>
      <c r="FW96" s="364" t="n"/>
      <c r="FX96" s="364" t="n"/>
      <c r="FY96" s="364" t="n"/>
      <c r="FZ96" s="364" t="n"/>
      <c r="GA96" s="364" t="n"/>
      <c r="GB96" s="364" t="n"/>
      <c r="GC96" s="364" t="n"/>
      <c r="GD96" s="364" t="n"/>
      <c r="GE96" s="364" t="n"/>
      <c r="GF96" s="364" t="n"/>
      <c r="GG96" s="364" t="n"/>
      <c r="GH96" s="364" t="n"/>
      <c r="GI96" s="364" t="n"/>
      <c r="GJ96" s="364" t="n"/>
      <c r="GK96" s="364" t="n"/>
      <c r="GL96" s="364" t="n"/>
      <c r="GM96" s="364" t="n"/>
      <c r="GN96" s="364" t="n"/>
      <c r="GO96" s="364" t="n"/>
      <c r="GP96" s="364" t="n"/>
      <c r="GQ96" s="364" t="n"/>
      <c r="GR96" s="364" t="n"/>
      <c r="GS96" s="364" t="n"/>
      <c r="GT96" s="364" t="n"/>
      <c r="GU96" s="364" t="n"/>
      <c r="GV96" s="364" t="n"/>
      <c r="GW96" s="364" t="n"/>
      <c r="GX96" s="364" t="n"/>
      <c r="GY96" s="364" t="n"/>
      <c r="GZ96" s="364" t="n"/>
      <c r="HA96" s="364" t="n"/>
      <c r="HB96" s="364" t="n"/>
      <c r="HC96" s="364" t="n"/>
      <c r="HD96" s="364" t="n"/>
      <c r="HE96" s="364" t="n"/>
      <c r="HF96" s="364" t="n"/>
      <c r="HG96" s="364" t="n"/>
      <c r="HH96" s="364" t="n"/>
      <c r="HI96" s="364" t="n"/>
      <c r="HJ96" s="364" t="n"/>
      <c r="HK96" s="364" t="n"/>
      <c r="HL96" s="364" t="n"/>
      <c r="HM96" s="364" t="n"/>
      <c r="HN96" s="364" t="n"/>
      <c r="HO96" s="364" t="n"/>
      <c r="HP96" s="364" t="n"/>
      <c r="HQ96" s="364" t="n"/>
      <c r="HR96" s="364" t="n"/>
      <c r="HS96" s="364" t="n"/>
      <c r="HT96" s="364" t="n"/>
      <c r="HU96" s="364" t="n"/>
      <c r="HV96" s="364" t="n"/>
      <c r="HW96" s="364" t="n"/>
      <c r="HX96" s="364" t="n"/>
      <c r="HY96" s="364" t="n"/>
      <c r="HZ96" s="364" t="n"/>
      <c r="IA96" s="364" t="n"/>
      <c r="IB96" s="364" t="n"/>
      <c r="IC96" s="364" t="n"/>
      <c r="ID96" s="364" t="n"/>
      <c r="IE96" s="364" t="n"/>
      <c r="IF96" s="364" t="n"/>
      <c r="IG96" s="364" t="n"/>
      <c r="IH96" s="364" t="n"/>
      <c r="II96" s="364" t="n"/>
      <c r="IJ96" s="364" t="n"/>
      <c r="IK96" s="364" t="n"/>
      <c r="IL96" s="364" t="n"/>
      <c r="IM96" s="364" t="n"/>
      <c r="IN96" s="364" t="n"/>
      <c r="IO96" s="364" t="n"/>
      <c r="IP96" s="364" t="n"/>
      <c r="IQ96" s="364" t="n"/>
      <c r="IR96" s="364" t="n"/>
      <c r="IS96" s="364" t="n"/>
      <c r="IT96" s="364" t="n"/>
      <c r="IU96" s="364" t="n"/>
      <c r="IV96" s="364" t="n"/>
      <c r="IW96" s="364" t="n"/>
      <c r="IX96" s="364" t="n"/>
      <c r="IY96" s="364" t="n"/>
      <c r="IZ96" s="364" t="n"/>
      <c r="JA96" s="364" t="n"/>
      <c r="JB96" s="364" t="n"/>
      <c r="JC96" s="364" t="n"/>
      <c r="JD96" s="364" t="n"/>
      <c r="JE96" s="364" t="n"/>
      <c r="JF96" s="364" t="n"/>
      <c r="JG96" s="364" t="n"/>
      <c r="JH96" s="364" t="n"/>
      <c r="JI96" s="364" t="n"/>
      <c r="JJ96" s="364" t="n"/>
      <c r="JK96" s="364" t="n"/>
      <c r="JL96" s="364" t="n"/>
      <c r="JM96" s="364" t="n"/>
      <c r="JN96" s="364" t="n"/>
      <c r="JO96" s="364" t="n"/>
      <c r="JP96" s="364" t="n"/>
      <c r="JQ96" s="364" t="n"/>
      <c r="JR96" s="364" t="n"/>
      <c r="JS96" s="364" t="n"/>
      <c r="JT96" s="364" t="n"/>
      <c r="JU96" s="364" t="n"/>
      <c r="JV96" s="364" t="n"/>
      <c r="JW96" s="364" t="n"/>
      <c r="JX96" s="364" t="n"/>
      <c r="JY96" s="364" t="n"/>
      <c r="JZ96" s="364" t="n"/>
      <c r="KA96" s="364" t="n"/>
      <c r="KB96" s="364" t="n"/>
      <c r="KC96" s="364" t="n"/>
      <c r="KD96" s="364" t="n"/>
      <c r="KE96" s="364" t="n"/>
      <c r="KF96" s="364" t="n"/>
      <c r="KG96" s="364" t="n"/>
      <c r="KH96" s="364" t="n"/>
      <c r="KI96" s="364" t="n"/>
      <c r="KJ96" s="364" t="n"/>
      <c r="KK96" s="364" t="n"/>
      <c r="KL96" s="364" t="n"/>
      <c r="KM96" s="364" t="n"/>
      <c r="KN96" s="364" t="n"/>
      <c r="KO96" s="364" t="n"/>
      <c r="KP96" s="364" t="n"/>
      <c r="KQ96" s="364" t="n"/>
      <c r="KR96" s="364" t="n"/>
      <c r="KS96" s="364" t="n"/>
      <c r="KT96" s="364" t="n"/>
      <c r="KU96" s="364" t="n"/>
      <c r="KV96" s="364" t="n"/>
      <c r="KW96" s="364" t="n"/>
      <c r="KX96" s="364" t="n"/>
      <c r="KY96" s="364" t="n"/>
      <c r="KZ96" s="364" t="n"/>
      <c r="LA96" s="364" t="n"/>
      <c r="LB96" s="364" t="n"/>
      <c r="LC96" s="364" t="n"/>
      <c r="LD96" s="364" t="n"/>
      <c r="LE96" s="364" t="n"/>
      <c r="LF96" s="364" t="n"/>
      <c r="LG96" s="364" t="n"/>
      <c r="LH96" s="364" t="n"/>
      <c r="LI96" s="364" t="n"/>
      <c r="LJ96" s="364" t="n"/>
      <c r="LK96" s="364" t="n"/>
      <c r="LL96" s="364" t="n"/>
      <c r="LM96" s="364" t="n"/>
      <c r="LN96" s="364" t="n"/>
      <c r="LO96" s="364" t="n"/>
      <c r="LP96" s="364" t="n"/>
      <c r="LQ96" s="364" t="n"/>
      <c r="LR96" s="364" t="n"/>
      <c r="LS96" s="364" t="n"/>
      <c r="LT96" s="364" t="n"/>
      <c r="LU96" s="364" t="n"/>
      <c r="LV96" s="364" t="n"/>
      <c r="LW96" s="364" t="n"/>
      <c r="LX96" s="364" t="n"/>
      <c r="LY96" s="364" t="n"/>
      <c r="LZ96" s="364" t="n"/>
      <c r="MA96" s="364" t="n"/>
      <c r="MB96" s="364" t="n"/>
      <c r="MC96" s="364" t="n"/>
      <c r="MD96" s="364" t="n"/>
      <c r="ME96" s="364" t="n"/>
      <c r="MF96" s="364" t="n"/>
      <c r="MG96" s="364" t="n"/>
      <c r="MH96" s="364" t="n"/>
      <c r="MI96" s="364" t="n"/>
      <c r="MJ96" s="364" t="n"/>
      <c r="MK96" s="364" t="n"/>
      <c r="ML96" s="364" t="n"/>
      <c r="MM96" s="364" t="n"/>
      <c r="MN96" s="364" t="n"/>
      <c r="MO96" s="364" t="n"/>
      <c r="MP96" s="364" t="n"/>
      <c r="MQ96" s="364" t="n"/>
      <c r="MR96" s="364" t="n"/>
      <c r="MS96" s="364" t="n"/>
      <c r="MT96" s="364" t="n"/>
      <c r="MU96" s="364" t="n"/>
      <c r="MV96" s="364" t="n"/>
      <c r="MW96" s="364" t="n"/>
      <c r="MX96" s="364" t="n"/>
      <c r="MY96" s="364" t="n"/>
      <c r="MZ96" s="364" t="n"/>
      <c r="NA96" s="364" t="n"/>
      <c r="NB96" s="364" t="n"/>
      <c r="NC96" s="364" t="n"/>
      <c r="ND96" s="364" t="n"/>
      <c r="NE96" s="364" t="n"/>
      <c r="NF96" s="364" t="n"/>
      <c r="NG96" s="364" t="n"/>
      <c r="NH96" s="364" t="n"/>
      <c r="NI96" s="364" t="n"/>
      <c r="NJ96" s="364" t="n"/>
      <c r="NK96" s="364" t="n"/>
      <c r="NL96" s="364" t="n"/>
      <c r="NM96" s="364" t="n"/>
      <c r="NN96" s="364" t="n"/>
      <c r="NO96" s="364" t="n"/>
      <c r="NP96" s="364" t="n"/>
      <c r="NQ96" s="364" t="n"/>
      <c r="NR96" s="364" t="n"/>
      <c r="NS96" s="364" t="n"/>
      <c r="NT96" s="364" t="n"/>
      <c r="NU96" s="364" t="n"/>
      <c r="NV96" s="364" t="n"/>
      <c r="NW96" s="364" t="n"/>
      <c r="NX96" s="364" t="n"/>
      <c r="NY96" s="364" t="n"/>
      <c r="NZ96" s="364" t="n"/>
      <c r="OA96" s="364" t="n"/>
      <c r="OB96" s="364" t="n"/>
      <c r="OC96" s="364" t="n"/>
      <c r="OD96" s="364" t="n"/>
      <c r="OE96" s="364" t="n"/>
      <c r="OF96" s="364" t="n"/>
      <c r="OG96" s="364" t="n"/>
      <c r="OH96" s="364" t="n"/>
      <c r="OI96" s="364" t="n"/>
      <c r="OJ96" s="364" t="n"/>
      <c r="OK96" s="364" t="n"/>
      <c r="OL96" s="364" t="n"/>
      <c r="OM96" s="364" t="n"/>
      <c r="ON96" s="364" t="n"/>
      <c r="OO96" s="364" t="n"/>
      <c r="OP96" s="364" t="n"/>
      <c r="OQ96" s="364" t="n"/>
      <c r="OR96" s="364" t="n"/>
      <c r="OS96" s="364" t="n"/>
      <c r="OT96" s="364" t="n"/>
      <c r="OU96" s="364" t="n"/>
      <c r="OV96" s="364" t="n"/>
      <c r="OW96" s="364" t="n"/>
      <c r="OX96" s="364" t="n"/>
      <c r="OY96" s="364" t="n"/>
      <c r="OZ96" s="364" t="n"/>
      <c r="PA96" s="364" t="n"/>
      <c r="PB96" s="364" t="n"/>
      <c r="PC96" s="364" t="n"/>
      <c r="PD96" s="364" t="n"/>
      <c r="PE96" s="364" t="n"/>
      <c r="PF96" s="364" t="n"/>
      <c r="PG96" s="364" t="n"/>
      <c r="PH96" s="364" t="n"/>
      <c r="PI96" s="364" t="n"/>
      <c r="PJ96" s="364" t="n"/>
      <c r="PK96" s="364" t="n"/>
      <c r="PL96" s="364" t="n"/>
      <c r="PM96" s="364" t="n"/>
      <c r="PN96" s="364" t="n"/>
      <c r="PO96" s="364" t="n"/>
      <c r="PP96" s="364" t="n"/>
      <c r="PQ96" s="364" t="n"/>
      <c r="PR96" s="364" t="n"/>
      <c r="PS96" s="364" t="n"/>
      <c r="PT96" s="364" t="n"/>
      <c r="PU96" s="364" t="n"/>
      <c r="PV96" s="364" t="n"/>
      <c r="PW96" s="364" t="n"/>
      <c r="PX96" s="364" t="n"/>
      <c r="PY96" s="364" t="n"/>
      <c r="PZ96" s="364" t="n"/>
      <c r="QA96" s="364" t="n"/>
      <c r="QB96" s="364" t="n"/>
      <c r="QC96" s="364" t="n"/>
      <c r="QD96" s="364" t="n"/>
      <c r="QE96" s="364" t="n"/>
      <c r="QF96" s="364" t="n"/>
      <c r="QG96" s="364" t="n"/>
      <c r="QH96" s="364" t="n"/>
      <c r="QI96" s="364" t="n"/>
      <c r="QJ96" s="364" t="n"/>
      <c r="QK96" s="364" t="n"/>
      <c r="QL96" s="364" t="n"/>
      <c r="QM96" s="364" t="n"/>
      <c r="QN96" s="364" t="n"/>
      <c r="QO96" s="364" t="n"/>
      <c r="QP96" s="364" t="n"/>
      <c r="QQ96" s="364" t="n"/>
      <c r="QR96" s="364" t="n"/>
      <c r="QS96" s="364" t="n"/>
      <c r="QT96" s="364" t="n"/>
      <c r="QU96" s="364" t="n"/>
      <c r="QV96" s="364" t="n"/>
      <c r="QW96" s="364" t="n"/>
      <c r="QX96" s="364" t="n"/>
      <c r="QY96" s="364" t="n"/>
      <c r="QZ96" s="364" t="n"/>
      <c r="RA96" s="364" t="n"/>
      <c r="RB96" s="364" t="n"/>
      <c r="RC96" s="364" t="n"/>
      <c r="RD96" s="364" t="n"/>
      <c r="RE96" s="364" t="n"/>
      <c r="RF96" s="364" t="n"/>
      <c r="RG96" s="364" t="n"/>
      <c r="RH96" s="364" t="n"/>
      <c r="RI96" s="364" t="n"/>
      <c r="RJ96" s="364" t="n"/>
      <c r="RK96" s="364" t="n"/>
      <c r="RL96" s="364" t="n"/>
      <c r="RM96" s="364" t="n"/>
      <c r="RN96" s="364" t="n"/>
      <c r="RO96" s="364" t="n"/>
      <c r="RP96" s="364" t="n"/>
      <c r="RQ96" s="364" t="n"/>
      <c r="RR96" s="364" t="n"/>
      <c r="RS96" s="364" t="n"/>
      <c r="RT96" s="364" t="n"/>
      <c r="RU96" s="364" t="n"/>
      <c r="RV96" s="364" t="n"/>
      <c r="RW96" s="364" t="n"/>
      <c r="RX96" s="364" t="n"/>
      <c r="RY96" s="364" t="n"/>
      <c r="RZ96" s="364" t="n"/>
      <c r="SA96" s="364" t="n"/>
      <c r="SB96" s="364" t="n"/>
      <c r="SC96" s="364" t="n"/>
      <c r="SD96" s="364" t="n"/>
      <c r="SE96" s="364" t="n"/>
      <c r="SF96" s="364" t="n"/>
      <c r="SG96" s="364" t="n"/>
      <c r="SH96" s="364" t="n"/>
      <c r="SI96" s="364" t="n"/>
      <c r="SJ96" s="364" t="n"/>
      <c r="SK96" s="364" t="n"/>
      <c r="SL96" s="364" t="n"/>
      <c r="SM96" s="364" t="n"/>
      <c r="SN96" s="364" t="n"/>
      <c r="SO96" s="364" t="n"/>
      <c r="SP96" s="364" t="n"/>
      <c r="SQ96" s="364" t="n"/>
      <c r="SR96" s="364" t="n"/>
      <c r="SS96" s="364" t="n"/>
      <c r="ST96" s="364" t="n"/>
      <c r="SU96" s="364" t="n"/>
      <c r="SV96" s="364" t="n"/>
      <c r="SW96" s="364" t="n"/>
      <c r="SX96" s="364" t="n"/>
      <c r="SY96" s="364" t="n"/>
      <c r="SZ96" s="364" t="n"/>
      <c r="TA96" s="364" t="n"/>
      <c r="TB96" s="364" t="n"/>
      <c r="TC96" s="364" t="n"/>
      <c r="TD96" s="364" t="n"/>
      <c r="TE96" s="364" t="n"/>
      <c r="TF96" s="364" t="n"/>
      <c r="TG96" s="364" t="n"/>
      <c r="TH96" s="364" t="n"/>
      <c r="TI96" s="364" t="n"/>
      <c r="TJ96" s="364" t="n"/>
      <c r="TK96" s="364" t="n"/>
      <c r="TL96" s="364" t="n"/>
      <c r="TM96" s="364" t="n"/>
      <c r="TN96" s="364" t="n"/>
      <c r="TO96" s="364" t="n"/>
      <c r="TP96" s="364" t="n"/>
      <c r="TQ96" s="364" t="n"/>
      <c r="TR96" s="364" t="n"/>
      <c r="TS96" s="364" t="n"/>
      <c r="TT96" s="364" t="n"/>
      <c r="TU96" s="364" t="n"/>
      <c r="TV96" s="364" t="n"/>
      <c r="TW96" s="364" t="n"/>
      <c r="TX96" s="364" t="n"/>
      <c r="TY96" s="364" t="n"/>
      <c r="TZ96" s="364" t="n"/>
      <c r="UA96" s="364" t="n"/>
      <c r="UB96" s="364" t="n"/>
      <c r="UC96" s="364" t="n"/>
      <c r="UD96" s="364" t="n"/>
      <c r="UE96" s="364" t="n"/>
      <c r="UF96" s="364" t="n"/>
      <c r="UG96" s="364" t="n"/>
      <c r="UH96" s="364" t="n"/>
      <c r="UI96" s="364" t="n"/>
      <c r="UJ96" s="364" t="n"/>
      <c r="UK96" s="364" t="n"/>
      <c r="UL96" s="364" t="n"/>
      <c r="UM96" s="364" t="n"/>
      <c r="UN96" s="364" t="n"/>
      <c r="UO96" s="364" t="n"/>
      <c r="UP96" s="364" t="n"/>
      <c r="UQ96" s="364" t="n"/>
      <c r="UR96" s="364" t="n"/>
      <c r="US96" s="364" t="n"/>
      <c r="UT96" s="364" t="n"/>
      <c r="UU96" s="364" t="n"/>
      <c r="UV96" s="364" t="n"/>
      <c r="UW96" s="364" t="n"/>
      <c r="UX96" s="364" t="n"/>
      <c r="UY96" s="364" t="n"/>
      <c r="UZ96" s="364" t="n"/>
      <c r="VA96" s="364" t="n"/>
      <c r="VB96" s="364" t="n"/>
      <c r="VC96" s="364" t="n"/>
      <c r="VD96" s="364" t="n"/>
      <c r="VE96" s="364" t="n"/>
      <c r="VF96" s="364" t="n"/>
      <c r="VG96" s="364" t="n"/>
      <c r="VH96" s="364" t="n"/>
      <c r="VI96" s="364" t="n"/>
      <c r="VJ96" s="364" t="n"/>
      <c r="VK96" s="364" t="n"/>
      <c r="VL96" s="364" t="n"/>
      <c r="VM96" s="364" t="n"/>
      <c r="VN96" s="364" t="n"/>
      <c r="VO96" s="364" t="n"/>
      <c r="VP96" s="364" t="n"/>
      <c r="VQ96" s="364" t="n"/>
      <c r="VR96" s="364" t="n"/>
      <c r="VS96" s="364" t="n"/>
      <c r="VT96" s="364" t="n"/>
      <c r="VU96" s="364" t="n"/>
      <c r="VV96" s="364" t="n"/>
      <c r="VW96" s="364" t="n"/>
      <c r="VX96" s="364" t="n"/>
      <c r="VY96" s="364" t="n"/>
      <c r="VZ96" s="364" t="n"/>
      <c r="WA96" s="364" t="n"/>
      <c r="WB96" s="364" t="n"/>
      <c r="WC96" s="364" t="n"/>
      <c r="WD96" s="364" t="n"/>
      <c r="WE96" s="364" t="n"/>
      <c r="WF96" s="364" t="n"/>
      <c r="WG96" s="364" t="n"/>
      <c r="WH96" s="364" t="n"/>
      <c r="WI96" s="364" t="n"/>
      <c r="WJ96" s="364" t="n"/>
      <c r="WK96" s="364" t="n"/>
      <c r="WL96" s="364" t="n"/>
      <c r="WM96" s="364" t="n"/>
      <c r="WN96" s="364" t="n"/>
      <c r="WO96" s="364" t="n"/>
      <c r="WP96" s="364" t="n"/>
      <c r="WQ96" s="364" t="n"/>
      <c r="WR96" s="364" t="n"/>
      <c r="WS96" s="364" t="n"/>
      <c r="WT96" s="364" t="n"/>
      <c r="WU96" s="364" t="n"/>
      <c r="WV96" s="364" t="n"/>
      <c r="WW96" s="364" t="n"/>
      <c r="WX96" s="364" t="n"/>
      <c r="WY96" s="364" t="n"/>
      <c r="WZ96" s="364" t="n"/>
      <c r="XA96" s="364" t="n"/>
      <c r="XB96" s="364" t="n"/>
      <c r="XC96" s="364" t="n"/>
      <c r="XD96" s="364" t="n"/>
      <c r="XE96" s="364" t="n"/>
      <c r="XF96" s="364" t="n"/>
      <c r="XG96" s="364" t="n"/>
      <c r="XH96" s="364" t="n"/>
      <c r="XI96" s="364" t="n"/>
      <c r="XJ96" s="364" t="n"/>
      <c r="XK96" s="364" t="n"/>
      <c r="XL96" s="364" t="n"/>
      <c r="XM96" s="364" t="n"/>
      <c r="XN96" s="364" t="n"/>
      <c r="XO96" s="364" t="n"/>
      <c r="XP96" s="364" t="n"/>
      <c r="XQ96" s="364" t="n"/>
      <c r="XR96" s="364" t="n"/>
      <c r="XS96" s="364" t="n"/>
      <c r="XT96" s="364" t="n"/>
      <c r="XU96" s="364" t="n"/>
      <c r="XV96" s="364" t="n"/>
      <c r="XW96" s="364" t="n"/>
      <c r="XX96" s="364" t="n"/>
      <c r="XY96" s="364" t="n"/>
      <c r="XZ96" s="364" t="n"/>
      <c r="YA96" s="364" t="n"/>
      <c r="YB96" s="364" t="n"/>
      <c r="YC96" s="364" t="n"/>
      <c r="YD96" s="364" t="n"/>
      <c r="YE96" s="364" t="n"/>
      <c r="YF96" s="364" t="n"/>
      <c r="YG96" s="364" t="n"/>
      <c r="YH96" s="364" t="n"/>
      <c r="YI96" s="364" t="n"/>
      <c r="YJ96" s="364" t="n"/>
      <c r="YK96" s="364" t="n"/>
      <c r="YL96" s="364" t="n"/>
      <c r="YM96" s="364" t="n"/>
      <c r="YN96" s="364" t="n"/>
      <c r="YO96" s="364" t="n"/>
      <c r="YP96" s="364" t="n"/>
      <c r="YQ96" s="364" t="n"/>
      <c r="YR96" s="364" t="n"/>
      <c r="YS96" s="364" t="n"/>
      <c r="YT96" s="364" t="n"/>
      <c r="YU96" s="364" t="n"/>
      <c r="YV96" s="364" t="n"/>
      <c r="YW96" s="364" t="n"/>
      <c r="YX96" s="364" t="n"/>
      <c r="YY96" s="364" t="n"/>
      <c r="YZ96" s="364" t="n"/>
      <c r="ZA96" s="364" t="n"/>
      <c r="ZB96" s="364" t="n"/>
      <c r="ZC96" s="364" t="n"/>
      <c r="ZD96" s="364" t="n"/>
      <c r="ZE96" s="364" t="n"/>
      <c r="ZF96" s="364" t="n"/>
      <c r="ZG96" s="364" t="n"/>
      <c r="ZH96" s="364" t="n"/>
      <c r="ZI96" s="364" t="n"/>
      <c r="ZJ96" s="364" t="n"/>
      <c r="ZK96" s="364" t="n"/>
      <c r="ZL96" s="364" t="n"/>
      <c r="ZM96" s="364" t="n"/>
      <c r="ZN96" s="364" t="n"/>
      <c r="ZO96" s="364" t="n"/>
      <c r="ZP96" s="364" t="n"/>
      <c r="ZQ96" s="364" t="n"/>
      <c r="ZR96" s="364" t="n"/>
      <c r="ZS96" s="364" t="n"/>
      <c r="ZT96" s="364" t="n"/>
      <c r="ZU96" s="364" t="n"/>
      <c r="ZV96" s="364" t="n"/>
      <c r="ZW96" s="364" t="n"/>
      <c r="ZX96" s="364" t="n"/>
      <c r="ZY96" s="364" t="n"/>
      <c r="ZZ96" s="364" t="n"/>
      <c r="AAA96" s="364" t="n"/>
      <c r="AAB96" s="364" t="n"/>
      <c r="AAC96" s="364" t="n"/>
      <c r="AAD96" s="364" t="n"/>
      <c r="AAE96" s="364" t="n"/>
      <c r="AAF96" s="364" t="n"/>
      <c r="AAG96" s="364" t="n"/>
      <c r="AAH96" s="364" t="n"/>
      <c r="AAI96" s="364" t="n"/>
      <c r="AAJ96" s="364" t="n"/>
      <c r="AAK96" s="364" t="n"/>
      <c r="AAL96" s="364" t="n"/>
      <c r="AAM96" s="364" t="n"/>
      <c r="AAN96" s="364" t="n"/>
      <c r="AAO96" s="364" t="n"/>
      <c r="AAP96" s="364" t="n"/>
      <c r="AAQ96" s="364" t="n"/>
      <c r="AAR96" s="364" t="n"/>
      <c r="AAS96" s="364" t="n"/>
      <c r="AAT96" s="364" t="n"/>
      <c r="AAU96" s="364" t="n"/>
      <c r="AAV96" s="364" t="n"/>
      <c r="AAW96" s="364" t="n"/>
      <c r="AAX96" s="364" t="n"/>
      <c r="AAY96" s="364" t="n"/>
      <c r="AAZ96" s="364" t="n"/>
      <c r="ABA96" s="364" t="n"/>
      <c r="ABB96" s="364" t="n"/>
      <c r="ABC96" s="364" t="n"/>
      <c r="ABD96" s="364" t="n"/>
      <c r="ABE96" s="364" t="n"/>
      <c r="ABF96" s="364" t="n"/>
      <c r="ABG96" s="364" t="n"/>
      <c r="ABH96" s="364" t="n"/>
      <c r="ABI96" s="364" t="n"/>
      <c r="ABJ96" s="364" t="n"/>
      <c r="ABK96" s="364" t="n"/>
      <c r="ABL96" s="364" t="n"/>
      <c r="ABM96" s="364" t="n"/>
      <c r="ABN96" s="364" t="n"/>
      <c r="ABO96" s="364" t="n"/>
      <c r="ABP96" s="364" t="n"/>
      <c r="ABQ96" s="364" t="n"/>
      <c r="ABR96" s="364" t="n"/>
      <c r="ABS96" s="364" t="n"/>
      <c r="ABT96" s="364" t="n"/>
      <c r="ABU96" s="364" t="n"/>
      <c r="ABV96" s="364" t="n"/>
      <c r="ABW96" s="364" t="n"/>
      <c r="ABX96" s="364" t="n"/>
      <c r="ABY96" s="364" t="n"/>
      <c r="ABZ96" s="364" t="n"/>
      <c r="ACA96" s="364" t="n"/>
      <c r="ACB96" s="364" t="n"/>
      <c r="ACC96" s="364" t="n"/>
      <c r="ACD96" s="364" t="n"/>
      <c r="ACE96" s="364" t="n"/>
      <c r="ACF96" s="364" t="n"/>
      <c r="ACG96" s="364" t="n"/>
      <c r="ACH96" s="364" t="n"/>
      <c r="ACI96" s="364" t="n"/>
      <c r="ACJ96" s="364" t="n"/>
      <c r="ACK96" s="364" t="n"/>
      <c r="ACL96" s="364" t="n"/>
      <c r="ACM96" s="364" t="n"/>
      <c r="ACN96" s="364" t="n"/>
      <c r="ACO96" s="364" t="n"/>
      <c r="ACP96" s="364" t="n"/>
      <c r="ACQ96" s="364" t="n"/>
      <c r="ACR96" s="364" t="n"/>
      <c r="ACS96" s="364" t="n"/>
      <c r="ACT96" s="364" t="n"/>
      <c r="ACU96" s="364" t="n"/>
      <c r="ACV96" s="364" t="n"/>
      <c r="ACW96" s="364" t="n"/>
      <c r="ACX96" s="364" t="n"/>
      <c r="ACY96" s="364" t="n"/>
      <c r="ACZ96" s="364" t="n"/>
      <c r="ADA96" s="364" t="n"/>
      <c r="ADB96" s="364" t="n"/>
      <c r="ADC96" s="364" t="n"/>
      <c r="ADD96" s="364" t="n"/>
      <c r="ADE96" s="364" t="n"/>
      <c r="ADF96" s="364" t="n"/>
      <c r="ADG96" s="364" t="n"/>
      <c r="ADH96" s="364" t="n"/>
      <c r="ADI96" s="364" t="n"/>
      <c r="ADJ96" s="364" t="n"/>
      <c r="ADK96" s="364" t="n"/>
      <c r="ADL96" s="364" t="n"/>
      <c r="ADM96" s="364" t="n"/>
      <c r="ADN96" s="364" t="n"/>
      <c r="ADO96" s="364" t="n"/>
      <c r="ADP96" s="364" t="n"/>
      <c r="ADQ96" s="364" t="n"/>
      <c r="ADR96" s="364" t="n"/>
      <c r="ADS96" s="364" t="n"/>
      <c r="ADT96" s="364" t="n"/>
      <c r="ADU96" s="364" t="n"/>
      <c r="ADV96" s="364" t="n"/>
      <c r="ADW96" s="364" t="n"/>
      <c r="ADX96" s="364" t="n"/>
      <c r="ADY96" s="364" t="n"/>
      <c r="ADZ96" s="364" t="n"/>
      <c r="AEA96" s="364" t="n"/>
      <c r="AEB96" s="364" t="n"/>
      <c r="AEC96" s="364" t="n"/>
      <c r="AED96" s="364" t="n"/>
      <c r="AEE96" s="364" t="n"/>
      <c r="AEF96" s="364" t="n"/>
      <c r="AEG96" s="364" t="n"/>
      <c r="AEH96" s="364" t="n"/>
      <c r="AEI96" s="364" t="n"/>
      <c r="AEJ96" s="364" t="n"/>
      <c r="AEK96" s="364" t="n"/>
      <c r="AEL96" s="364" t="n"/>
      <c r="AEM96" s="364" t="n"/>
      <c r="AEN96" s="364" t="n"/>
      <c r="AEO96" s="364" t="n"/>
      <c r="AEP96" s="364" t="n"/>
      <c r="AEQ96" s="364" t="n"/>
      <c r="AER96" s="364" t="n"/>
      <c r="AES96" s="364" t="n"/>
      <c r="AET96" s="364" t="n"/>
      <c r="AEU96" s="364" t="n"/>
      <c r="AEV96" s="364" t="n"/>
      <c r="AEW96" s="364" t="n"/>
      <c r="AEX96" s="364" t="n"/>
      <c r="AEY96" s="364" t="n"/>
      <c r="AEZ96" s="364" t="n"/>
      <c r="AFA96" s="364" t="n"/>
      <c r="AFB96" s="364" t="n"/>
      <c r="AFC96" s="364" t="n"/>
      <c r="AFD96" s="364" t="n"/>
      <c r="AFE96" s="364" t="n"/>
      <c r="AFF96" s="364" t="n"/>
      <c r="AFG96" s="364" t="n"/>
      <c r="AFH96" s="364" t="n"/>
      <c r="AFI96" s="364" t="n"/>
      <c r="AFJ96" s="364" t="n"/>
      <c r="AFK96" s="364" t="n"/>
      <c r="AFL96" s="364" t="n"/>
      <c r="AFM96" s="364" t="n"/>
      <c r="AFN96" s="364" t="n"/>
      <c r="AFO96" s="364" t="n"/>
      <c r="AFP96" s="364" t="n"/>
      <c r="AFQ96" s="364" t="n"/>
      <c r="AFR96" s="364" t="n"/>
      <c r="AFS96" s="364" t="n"/>
      <c r="AFT96" s="364" t="n"/>
      <c r="AFU96" s="364" t="n"/>
      <c r="AFV96" s="364" t="n"/>
      <c r="AFW96" s="364" t="n"/>
      <c r="AFX96" s="364" t="n"/>
      <c r="AFY96" s="364" t="n"/>
      <c r="AFZ96" s="364" t="n"/>
      <c r="AGA96" s="364" t="n"/>
      <c r="AGB96" s="364" t="n"/>
      <c r="AGC96" s="364" t="n"/>
      <c r="AGD96" s="364" t="n"/>
      <c r="AGE96" s="364" t="n"/>
      <c r="AGF96" s="364" t="n"/>
      <c r="AGG96" s="364" t="n"/>
      <c r="AGH96" s="364" t="n"/>
      <c r="AGI96" s="364" t="n"/>
      <c r="AGJ96" s="364" t="n"/>
      <c r="AGK96" s="364" t="n"/>
      <c r="AGL96" s="364" t="n"/>
      <c r="AGM96" s="364" t="n"/>
      <c r="AGN96" s="364" t="n"/>
      <c r="AGO96" s="364" t="n"/>
      <c r="AGP96" s="364" t="n"/>
      <c r="AGQ96" s="364" t="n"/>
      <c r="AGR96" s="364" t="n"/>
      <c r="AGS96" s="364" t="n"/>
      <c r="AGT96" s="364" t="n"/>
      <c r="AGU96" s="364" t="n"/>
      <c r="AGV96" s="364" t="n"/>
      <c r="AGW96" s="364" t="n"/>
      <c r="AGX96" s="364" t="n"/>
      <c r="AGY96" s="364" t="n"/>
      <c r="AGZ96" s="364" t="n"/>
      <c r="AHA96" s="364" t="n"/>
      <c r="AHB96" s="364" t="n"/>
      <c r="AHC96" s="364" t="n"/>
      <c r="AHD96" s="364" t="n"/>
      <c r="AHE96" s="364" t="n"/>
      <c r="AHF96" s="364" t="n"/>
      <c r="AHG96" s="364" t="n"/>
      <c r="AHH96" s="364" t="n"/>
      <c r="AHI96" s="364" t="n"/>
      <c r="AHJ96" s="364" t="n"/>
      <c r="AHK96" s="364" t="n"/>
      <c r="AHL96" s="364" t="n"/>
      <c r="AHM96" s="364" t="n"/>
      <c r="AHN96" s="364" t="n"/>
      <c r="AHO96" s="364" t="n"/>
      <c r="AHP96" s="364" t="n"/>
      <c r="AHQ96" s="364" t="n"/>
      <c r="AHR96" s="364" t="n"/>
      <c r="AHS96" s="364" t="n"/>
      <c r="AHT96" s="364" t="n"/>
      <c r="AHU96" s="364" t="n"/>
      <c r="AHV96" s="364" t="n"/>
      <c r="AHW96" s="364" t="n"/>
      <c r="AHX96" s="364" t="n"/>
      <c r="AHY96" s="364" t="n"/>
      <c r="AHZ96" s="364" t="n"/>
      <c r="AIA96" s="364" t="n"/>
      <c r="AIB96" s="364" t="n"/>
      <c r="AIC96" s="364" t="n"/>
      <c r="AID96" s="364" t="n"/>
      <c r="AIE96" s="364" t="n"/>
      <c r="AIF96" s="364" t="n"/>
      <c r="AIG96" s="364" t="n"/>
      <c r="AIH96" s="364" t="n"/>
      <c r="AII96" s="364" t="n"/>
      <c r="AIJ96" s="364" t="n"/>
      <c r="AIK96" s="364" t="n"/>
      <c r="AIL96" s="364" t="n"/>
      <c r="AIM96" s="364" t="n"/>
      <c r="AIN96" s="364" t="n"/>
      <c r="AIO96" s="364" t="n"/>
      <c r="AIP96" s="364" t="n"/>
      <c r="AIQ96" s="364" t="n"/>
      <c r="AIR96" s="364" t="n"/>
      <c r="AIS96" s="364" t="n"/>
      <c r="AIT96" s="364" t="n"/>
      <c r="AIU96" s="364" t="n"/>
      <c r="AIV96" s="364" t="n"/>
      <c r="AIW96" s="364" t="n"/>
      <c r="AIX96" s="364" t="n"/>
      <c r="AIY96" s="364" t="n"/>
      <c r="AIZ96" s="364" t="n"/>
      <c r="AJA96" s="364" t="n"/>
      <c r="AJB96" s="364" t="n"/>
      <c r="AJC96" s="364" t="n"/>
      <c r="AJD96" s="364" t="n"/>
      <c r="AJE96" s="364" t="n"/>
      <c r="AJF96" s="364" t="n"/>
      <c r="AJG96" s="364" t="n"/>
      <c r="AJH96" s="364" t="n"/>
      <c r="AJI96" s="364" t="n"/>
      <c r="AJJ96" s="364" t="n"/>
      <c r="AJK96" s="364" t="n"/>
      <c r="AJL96" s="364" t="n"/>
      <c r="AJM96" s="364" t="n"/>
      <c r="AJN96" s="364" t="n"/>
      <c r="AJO96" s="364" t="n"/>
      <c r="AJP96" s="364" t="n"/>
      <c r="AJQ96" s="364" t="n"/>
      <c r="AJR96" s="364" t="n"/>
      <c r="AJS96" s="364" t="n"/>
      <c r="AJT96" s="364" t="n"/>
      <c r="AJU96" s="364" t="n"/>
      <c r="AJV96" s="364" t="n"/>
      <c r="AJW96" s="364" t="n"/>
      <c r="AJX96" s="364" t="n"/>
      <c r="AJY96" s="364" t="n"/>
      <c r="AJZ96" s="364" t="n"/>
      <c r="AKA96" s="364" t="n"/>
      <c r="AKB96" s="364" t="n"/>
      <c r="AKC96" s="364" t="n"/>
      <c r="AKD96" s="364" t="n"/>
      <c r="AKE96" s="364" t="n"/>
      <c r="AKF96" s="364" t="n"/>
      <c r="AKG96" s="364" t="n"/>
      <c r="AKH96" s="364" t="n"/>
      <c r="AKI96" s="364" t="n"/>
      <c r="AKJ96" s="364" t="n"/>
      <c r="AKK96" s="364" t="n"/>
      <c r="AKL96" s="364" t="n"/>
      <c r="AKM96" s="364" t="n"/>
      <c r="AKN96" s="364" t="n"/>
      <c r="AKO96" s="364" t="n"/>
      <c r="AKP96" s="364" t="n"/>
      <c r="AKQ96" s="364" t="n"/>
      <c r="AKR96" s="364" t="n"/>
      <c r="AKS96" s="364" t="n"/>
      <c r="AKT96" s="364" t="n"/>
      <c r="AKU96" s="364" t="n"/>
      <c r="AKV96" s="364" t="n"/>
      <c r="AKW96" s="364" t="n"/>
      <c r="AKX96" s="364" t="n"/>
      <c r="AKY96" s="364" t="n"/>
      <c r="AKZ96" s="364" t="n"/>
      <c r="ALA96" s="364" t="n"/>
      <c r="ALB96" s="364" t="n"/>
      <c r="ALC96" s="364" t="n"/>
      <c r="ALD96" s="364" t="n"/>
      <c r="ALE96" s="364" t="n"/>
      <c r="ALF96" s="364" t="n"/>
      <c r="ALG96" s="364" t="n"/>
      <c r="ALH96" s="364" t="n"/>
      <c r="ALI96" s="364" t="n"/>
      <c r="ALJ96" s="364" t="n"/>
      <c r="ALK96" s="364" t="n"/>
      <c r="ALL96" s="364" t="n"/>
      <c r="ALM96" s="364" t="n"/>
      <c r="ALN96" s="364" t="n"/>
      <c r="ALO96" s="364" t="n"/>
      <c r="ALP96" s="364" t="n"/>
      <c r="ALQ96" s="364" t="n"/>
      <c r="ALR96" s="364" t="n"/>
      <c r="ALS96" s="364" t="n"/>
      <c r="ALT96" s="364" t="n"/>
      <c r="ALU96" s="364" t="n"/>
      <c r="ALV96" s="364" t="n"/>
      <c r="ALW96" s="364" t="n"/>
      <c r="ALX96" s="364" t="n"/>
      <c r="ALY96" s="364" t="n"/>
      <c r="ALZ96" s="364" t="n"/>
      <c r="AMA96" s="364" t="n"/>
      <c r="AMB96" s="364" t="n"/>
      <c r="AMC96" s="364" t="n"/>
      <c r="AMD96" s="364" t="n"/>
      <c r="AME96" s="364" t="n"/>
      <c r="AMF96" s="364" t="n"/>
      <c r="AMG96" s="364" t="n"/>
      <c r="AMH96" s="364" t="n"/>
      <c r="AMI96" s="364" t="n"/>
      <c r="AMJ96" s="364" t="n"/>
      <c r="AMK96" s="364" t="n"/>
      <c r="AML96" s="364" t="n"/>
      <c r="AMM96" s="364" t="n"/>
      <c r="AMN96" s="364" t="n"/>
      <c r="AMO96" s="364" t="n"/>
      <c r="AMP96" s="364" t="n"/>
      <c r="AMQ96" s="364" t="n"/>
      <c r="AMR96" s="364" t="n"/>
      <c r="AMS96" s="364" t="n"/>
      <c r="AMT96" s="364" t="n"/>
      <c r="AMU96" s="364" t="n"/>
      <c r="AMV96" s="364" t="n"/>
      <c r="AMW96" s="364" t="n"/>
      <c r="AMX96" s="364" t="n"/>
      <c r="AMY96" s="364" t="n"/>
      <c r="AMZ96" s="364" t="n"/>
      <c r="ANA96" s="364" t="n"/>
      <c r="ANB96" s="364" t="n"/>
      <c r="ANC96" s="364" t="n"/>
      <c r="AND96" s="364" t="n"/>
      <c r="ANE96" s="364" t="n"/>
      <c r="ANF96" s="364" t="n"/>
      <c r="ANG96" s="364" t="n"/>
      <c r="ANH96" s="364" t="n"/>
      <c r="ANI96" s="364" t="n"/>
      <c r="ANJ96" s="364" t="n"/>
      <c r="ANK96" s="364" t="n"/>
      <c r="ANL96" s="364" t="n"/>
      <c r="ANM96" s="364" t="n"/>
      <c r="ANN96" s="364" t="n"/>
      <c r="ANO96" s="364" t="n"/>
      <c r="ANP96" s="364" t="n"/>
      <c r="ANQ96" s="364" t="n"/>
      <c r="ANR96" s="364" t="n"/>
      <c r="ANS96" s="364" t="n"/>
      <c r="ANT96" s="364" t="n"/>
      <c r="ANU96" s="364" t="n"/>
      <c r="ANV96" s="364" t="n"/>
      <c r="ANW96" s="364" t="n"/>
      <c r="ANX96" s="364" t="n"/>
      <c r="ANY96" s="364" t="n"/>
      <c r="ANZ96" s="364" t="n"/>
      <c r="AOA96" s="364" t="n"/>
      <c r="AOB96" s="364" t="n"/>
      <c r="AOC96" s="364" t="n"/>
      <c r="AOD96" s="364" t="n"/>
      <c r="AOE96" s="364" t="n"/>
      <c r="AOF96" s="364" t="n"/>
      <c r="AOG96" s="364" t="n"/>
      <c r="AOH96" s="364" t="n"/>
      <c r="AOI96" s="364" t="n"/>
      <c r="AOJ96" s="364" t="n"/>
      <c r="AOK96" s="364" t="n"/>
      <c r="AOL96" s="364" t="n"/>
      <c r="AOM96" s="364" t="n"/>
      <c r="AON96" s="364" t="n"/>
      <c r="AOO96" s="364" t="n"/>
      <c r="AOP96" s="364" t="n"/>
      <c r="AOQ96" s="364" t="n"/>
      <c r="AOR96" s="364" t="n"/>
      <c r="AOS96" s="364" t="n"/>
      <c r="AOT96" s="364" t="n"/>
      <c r="AOU96" s="364" t="n"/>
      <c r="AOV96" s="364" t="n"/>
      <c r="AOW96" s="364" t="n"/>
      <c r="AOX96" s="364" t="n"/>
      <c r="AOY96" s="364" t="n"/>
      <c r="AOZ96" s="364" t="n"/>
      <c r="APA96" s="364" t="n"/>
      <c r="APB96" s="364" t="n"/>
      <c r="APC96" s="364" t="n"/>
      <c r="APD96" s="364" t="n"/>
      <c r="APE96" s="364" t="n"/>
      <c r="APF96" s="364" t="n"/>
      <c r="APG96" s="364" t="n"/>
      <c r="APH96" s="364" t="n"/>
      <c r="API96" s="364" t="n"/>
      <c r="APJ96" s="364" t="n"/>
      <c r="APK96" s="364" t="n"/>
      <c r="APL96" s="364" t="n"/>
      <c r="APM96" s="364" t="n"/>
      <c r="APN96" s="364" t="n"/>
      <c r="APO96" s="364" t="n"/>
      <c r="APP96" s="364" t="n"/>
      <c r="APQ96" s="364" t="n"/>
      <c r="APR96" s="364" t="n"/>
      <c r="APS96" s="364" t="n"/>
      <c r="APT96" s="364" t="n"/>
      <c r="APU96" s="364" t="n"/>
      <c r="APV96" s="364" t="n"/>
      <c r="APW96" s="364" t="n"/>
      <c r="APX96" s="364" t="n"/>
      <c r="APY96" s="364" t="n"/>
      <c r="APZ96" s="364" t="n"/>
      <c r="AQA96" s="364" t="n"/>
      <c r="AQB96" s="364" t="n"/>
      <c r="AQC96" s="364" t="n"/>
      <c r="AQD96" s="364" t="n"/>
      <c r="AQE96" s="364" t="n"/>
      <c r="AQF96" s="364" t="n"/>
      <c r="AQG96" s="364" t="n"/>
      <c r="AQH96" s="364" t="n"/>
      <c r="AQI96" s="364" t="n"/>
      <c r="AQJ96" s="364" t="n"/>
      <c r="AQK96" s="364" t="n"/>
      <c r="AQL96" s="364" t="n"/>
      <c r="AQM96" s="364" t="n"/>
      <c r="AQN96" s="364" t="n"/>
      <c r="AQO96" s="364" t="n"/>
      <c r="AQP96" s="364" t="n"/>
      <c r="AQQ96" s="364" t="n"/>
      <c r="AQR96" s="364" t="n"/>
      <c r="AQS96" s="364" t="n"/>
      <c r="AQT96" s="364" t="n"/>
      <c r="AQU96" s="364" t="n"/>
      <c r="AQV96" s="364" t="n"/>
      <c r="AQW96" s="364" t="n"/>
      <c r="AQX96" s="364" t="n"/>
      <c r="AQY96" s="364" t="n"/>
      <c r="AQZ96" s="364" t="n"/>
      <c r="ARA96" s="364" t="n"/>
      <c r="ARB96" s="364" t="n"/>
      <c r="ARC96" s="364" t="n"/>
      <c r="ARD96" s="364" t="n"/>
      <c r="ARE96" s="364" t="n"/>
      <c r="ARF96" s="364" t="n"/>
      <c r="ARG96" s="364" t="n"/>
      <c r="ARH96" s="364" t="n"/>
      <c r="ARI96" s="364" t="n"/>
      <c r="ARJ96" s="364" t="n"/>
      <c r="ARK96" s="364" t="n"/>
      <c r="ARL96" s="364" t="n"/>
      <c r="ARM96" s="364" t="n"/>
      <c r="ARN96" s="364" t="n"/>
      <c r="ARO96" s="364" t="n"/>
    </row>
    <row r="97" outlineLevel="1">
      <c r="A97" s="220" t="inlineStr">
        <is>
          <t>39.08</t>
        </is>
      </c>
      <c r="B97" s="233" t="inlineStr">
        <is>
          <t>IRRF</t>
        </is>
      </c>
      <c r="C97" s="86" t="inlineStr">
        <is>
          <t>Analítica</t>
        </is>
      </c>
      <c r="D97" s="86" t="inlineStr">
        <is>
          <t>Saída</t>
        </is>
      </c>
      <c r="E97" s="86">
        <f>VLOOKUP($A97,PL.C!$B:$F,5,0)</f>
        <v/>
      </c>
      <c r="F97" s="86" t="inlineStr">
        <is>
          <t>sim</t>
        </is>
      </c>
      <c r="G97" s="86" t="inlineStr">
        <is>
          <t>Budget</t>
        </is>
      </c>
      <c r="I97" s="511" t="n">
        <v>0</v>
      </c>
      <c r="J97" s="511" t="n">
        <v>0</v>
      </c>
      <c r="K97" s="511" t="n">
        <v>0</v>
      </c>
      <c r="L97" s="511" t="n">
        <v>0</v>
      </c>
      <c r="M97" s="511" t="n">
        <v>0</v>
      </c>
      <c r="N97" s="511" t="n">
        <v>0</v>
      </c>
      <c r="O97" s="511" t="n">
        <v>0</v>
      </c>
      <c r="P97" s="511" t="n">
        <v>0</v>
      </c>
      <c r="Q97" s="511" t="n">
        <v>0</v>
      </c>
      <c r="R97" s="511" t="n">
        <v>0</v>
      </c>
      <c r="S97" s="511" t="n">
        <v>0</v>
      </c>
      <c r="T97" s="512" t="n">
        <v>-34</v>
      </c>
      <c r="V97" s="511" t="n">
        <v>-34</v>
      </c>
      <c r="W97" s="511" t="n">
        <v>-34</v>
      </c>
      <c r="X97" s="511" t="n">
        <v>-34</v>
      </c>
      <c r="Y97" s="511" t="n">
        <v>-34</v>
      </c>
      <c r="Z97" s="511" t="n">
        <v>-37</v>
      </c>
      <c r="AA97" s="511" t="n">
        <v>-34</v>
      </c>
      <c r="AB97" s="511" t="n">
        <v>0</v>
      </c>
      <c r="AC97" s="511" t="n">
        <v>-34</v>
      </c>
      <c r="AD97" s="511" t="n">
        <v>-34</v>
      </c>
      <c r="AE97" s="511" t="n">
        <v>-137</v>
      </c>
      <c r="AF97" s="511" t="n">
        <v>-47</v>
      </c>
      <c r="AG97" s="512" t="n">
        <v>-95</v>
      </c>
      <c r="AI97" s="511" t="n">
        <v>-47</v>
      </c>
      <c r="AJ97" s="511" t="n">
        <v>-48</v>
      </c>
      <c r="AK97" s="511" t="n">
        <v>-48</v>
      </c>
      <c r="AL97" s="511" t="n">
        <v>-48</v>
      </c>
      <c r="AM97" s="511" t="n">
        <v>-93</v>
      </c>
      <c r="AN97" s="511" t="n">
        <v>-93</v>
      </c>
      <c r="AO97" s="511" t="n">
        <v>-57</v>
      </c>
      <c r="AP97" s="511" t="n">
        <v>0</v>
      </c>
      <c r="AQ97" s="511" t="n">
        <v>-116</v>
      </c>
      <c r="AR97" s="511" t="n">
        <v>-69</v>
      </c>
      <c r="AS97" s="511" t="n">
        <v>-69</v>
      </c>
      <c r="AT97" s="511" t="n">
        <v>-69</v>
      </c>
      <c r="AV97" s="513" t="n">
        <v>-51.7</v>
      </c>
      <c r="AW97" s="513" t="n">
        <v>-52.8</v>
      </c>
      <c r="AX97" s="513" t="n">
        <v>-52.8</v>
      </c>
      <c r="AY97" s="513" t="n">
        <v>-52.8</v>
      </c>
      <c r="AZ97" s="513" t="n">
        <v>-102.3</v>
      </c>
      <c r="BA97" s="513" t="n">
        <v>-102.3</v>
      </c>
      <c r="BB97" s="513" t="n">
        <v>-62.7</v>
      </c>
      <c r="BC97" s="513" t="n">
        <v>0</v>
      </c>
      <c r="BD97" s="513" t="n">
        <v>-127.6</v>
      </c>
      <c r="BE97" s="513" t="n">
        <v>-75.90000000000001</v>
      </c>
      <c r="BF97" s="513" t="n">
        <v>-75.90000000000001</v>
      </c>
      <c r="BG97" s="513" t="n">
        <v>-75.90000000000001</v>
      </c>
      <c r="BI97" s="298" t="n">
        <v>1.1</v>
      </c>
      <c r="BJ97" s="514" t="n">
        <v>-75.90000000000001</v>
      </c>
      <c r="BK97" s="514" t="n">
        <v>-77</v>
      </c>
      <c r="BL97" s="514" t="n">
        <v>0</v>
      </c>
      <c r="BM97" s="514" t="n">
        <v>-154</v>
      </c>
      <c r="BN97" s="514" t="n">
        <v>-77</v>
      </c>
      <c r="BO97" s="514" t="n">
        <v>-38.5</v>
      </c>
      <c r="BP97" s="514" t="n">
        <v>-55.00000000000001</v>
      </c>
      <c r="BQ97" s="514" t="n">
        <v>-205.7</v>
      </c>
      <c r="BR97" s="514" t="n">
        <v>-455.4</v>
      </c>
      <c r="BS97" s="514" t="n">
        <v>-117.7</v>
      </c>
      <c r="BT97" s="514" t="n">
        <v>-117.7</v>
      </c>
      <c r="BU97" s="514" t="n">
        <v>-117.7</v>
      </c>
      <c r="BW97" s="515">
        <f>_xlfn.SINGLE(_xlfn.XLOOKUP($A97,$A$203:$A$399,BJ$203:BJ$399,"Não Existe"))*$BI97</f>
        <v/>
      </c>
      <c r="BX97" s="515">
        <f>_xlfn.SINGLE(_xlfn.XLOOKUP($A97,$A$203:$A$399,BK$203:BK$399,"Não Existe"))*$BI97</f>
        <v/>
      </c>
      <c r="BY97" s="515">
        <f>_xlfn.SINGLE(_xlfn.XLOOKUP($A97,$A$203:$A$399,BL$203:BL$399,"Não Existe"))*$BI97</f>
        <v/>
      </c>
      <c r="BZ97" s="515">
        <f>_xlfn.SINGLE(_xlfn.XLOOKUP($A97,$A$203:$A$399,BM$203:BM$399,"Não Existe"))*$BI97</f>
        <v/>
      </c>
      <c r="CA97" s="515">
        <f>_xlfn.SINGLE(_xlfn.XLOOKUP($A97,$A$203:$A$399,BN$203:BN$399,"Não Existe"))*$BI97</f>
        <v/>
      </c>
      <c r="CB97" s="515">
        <f>_xlfn.SINGLE(_xlfn.XLOOKUP($A97,$A$203:$A$399,BO$203:BO$399,"Não Existe"))*$BI97</f>
        <v/>
      </c>
      <c r="CC97" s="515">
        <f>_xlfn.SINGLE(_xlfn.XLOOKUP($A97,$A$203:$A$399,BP$203:BP$399,"Não Existe"))*$BI97</f>
        <v/>
      </c>
      <c r="CD97" s="515">
        <f>_xlfn.SINGLE(_xlfn.XLOOKUP($A97,$A$203:$A$399,BQ$203:BQ$399,"Não Existe"))*$BI97</f>
        <v/>
      </c>
      <c r="CE97" s="515">
        <f>_xlfn.SINGLE(_xlfn.XLOOKUP($A97,$A$203:$A$399,BR$203:BR$399,"Não Existe"))*$BI97</f>
        <v/>
      </c>
      <c r="CF97" s="515">
        <f>_xlfn.SINGLE(_xlfn.XLOOKUP($A97,$A$203:$A$399,BS$203:BS$399,"Não Existe"))*$BI97</f>
        <v/>
      </c>
      <c r="CG97" s="515">
        <f>_xlfn.SINGLE(_xlfn.XLOOKUP($A97,$A$203:$A$399,BT$203:BT$399,"Não Existe"))*$BI97</f>
        <v/>
      </c>
      <c r="CH97" s="515">
        <f>_xlfn.SINGLE(_xlfn.XLOOKUP($A97,$A$203:$A$399,BU$203:BU$399,"Não Existe"))*$BI97</f>
        <v/>
      </c>
    </row>
    <row r="98" outlineLevel="1" customFormat="1" s="213">
      <c r="A98" s="257" t="inlineStr">
        <is>
          <t>39.09</t>
        </is>
      </c>
      <c r="B98" s="212" t="inlineStr">
        <is>
          <t>Vale refeição</t>
        </is>
      </c>
      <c r="C98" s="213" t="inlineStr">
        <is>
          <t>Analítica</t>
        </is>
      </c>
      <c r="D98" s="213" t="inlineStr">
        <is>
          <t>Saída</t>
        </is>
      </c>
      <c r="E98" s="213">
        <f>VLOOKUP($A98,PL.C!$B:$F,5,0)</f>
        <v/>
      </c>
      <c r="F98" s="213" t="inlineStr">
        <is>
          <t>sim</t>
        </is>
      </c>
      <c r="G98" s="213" t="inlineStr">
        <is>
          <t>Budget</t>
        </is>
      </c>
      <c r="I98" s="506" t="n">
        <v>0</v>
      </c>
      <c r="J98" s="506" t="n">
        <v>0</v>
      </c>
      <c r="K98" s="506" t="n">
        <v>0</v>
      </c>
      <c r="L98" s="506" t="n">
        <v>-186</v>
      </c>
      <c r="M98" s="506" t="n">
        <v>-726</v>
      </c>
      <c r="N98" s="506" t="n">
        <v>-841</v>
      </c>
      <c r="O98" s="506" t="n">
        <v>-728</v>
      </c>
      <c r="P98" s="506" t="n">
        <v>-786</v>
      </c>
      <c r="Q98" s="506" t="n">
        <v>-578</v>
      </c>
      <c r="R98" s="506" t="n">
        <v>-734</v>
      </c>
      <c r="S98" s="506" t="n">
        <v>-821</v>
      </c>
      <c r="T98" s="507" t="n">
        <v>-734</v>
      </c>
      <c r="U98" s="86" t="n"/>
      <c r="V98" s="506" t="n">
        <v>-1037</v>
      </c>
      <c r="W98" s="506" t="n">
        <v>-952</v>
      </c>
      <c r="X98" s="506" t="n">
        <v>-784</v>
      </c>
      <c r="Y98" s="506" t="n">
        <v>-889</v>
      </c>
      <c r="Z98" s="506" t="n">
        <v>-622</v>
      </c>
      <c r="AA98" s="506" t="n">
        <v>-728</v>
      </c>
      <c r="AB98" s="506" t="n">
        <v>-953</v>
      </c>
      <c r="AC98" s="506" t="n">
        <v>-729</v>
      </c>
      <c r="AD98" s="506" t="n">
        <v>-702</v>
      </c>
      <c r="AE98" s="506" t="n">
        <v>-761</v>
      </c>
      <c r="AF98" s="506" t="n">
        <v>-998</v>
      </c>
      <c r="AG98" s="507" t="n">
        <v>-744</v>
      </c>
      <c r="AH98" s="364" t="n"/>
      <c r="AI98" s="506" t="n">
        <v>-743</v>
      </c>
      <c r="AJ98" s="506" t="n">
        <v>-884</v>
      </c>
      <c r="AK98" s="506" t="n">
        <v>-595</v>
      </c>
      <c r="AL98" s="506" t="n">
        <v>-1027</v>
      </c>
      <c r="AM98" s="506" t="n">
        <v>-1027</v>
      </c>
      <c r="AN98" s="506" t="n">
        <v>-760</v>
      </c>
      <c r="AO98" s="506" t="n">
        <v>-945</v>
      </c>
      <c r="AP98" s="506" t="n">
        <v>-1085</v>
      </c>
      <c r="AQ98" s="506" t="n">
        <v>-948</v>
      </c>
      <c r="AR98" s="506" t="n">
        <v>-901</v>
      </c>
      <c r="AS98" s="506" t="n">
        <v>-1107</v>
      </c>
      <c r="AT98" s="506" t="n">
        <v>-897</v>
      </c>
      <c r="AU98" s="364" t="n"/>
      <c r="AV98" s="508" t="n">
        <v>-781.6360000000001</v>
      </c>
      <c r="AW98" s="508" t="n">
        <v>-929.9680000000001</v>
      </c>
      <c r="AX98" s="508" t="n">
        <v>-625.9400000000001</v>
      </c>
      <c r="AY98" s="508" t="n">
        <v>-1080.404</v>
      </c>
      <c r="AZ98" s="508" t="n">
        <v>-1080.404</v>
      </c>
      <c r="BA98" s="508" t="n">
        <v>-799.52</v>
      </c>
      <c r="BB98" s="508" t="n">
        <v>-994.1400000000001</v>
      </c>
      <c r="BC98" s="508" t="n">
        <v>-1141.42</v>
      </c>
      <c r="BD98" s="508" t="n">
        <v>-997.296</v>
      </c>
      <c r="BE98" s="508" t="n">
        <v>-947.8520000000001</v>
      </c>
      <c r="BF98" s="508" t="n">
        <v>-1164.564</v>
      </c>
      <c r="BG98" s="508" t="n">
        <v>-943.644</v>
      </c>
      <c r="BH98" s="364" t="n"/>
      <c r="BI98" s="298" t="n">
        <v>1.1</v>
      </c>
      <c r="BJ98" s="509" t="n">
        <v>-1217.7</v>
      </c>
      <c r="BK98" s="509" t="n">
        <v>-1016.4</v>
      </c>
      <c r="BL98" s="509" t="n">
        <v>-1084.6</v>
      </c>
      <c r="BM98" s="509" t="n">
        <v>-1016.4</v>
      </c>
      <c r="BN98" s="509" t="n">
        <v>-1095.6</v>
      </c>
      <c r="BO98" s="509" t="n">
        <v>-1327.7</v>
      </c>
      <c r="BP98" s="509" t="n">
        <v>-964.7</v>
      </c>
      <c r="BQ98" s="509" t="n">
        <v>-1215.5</v>
      </c>
      <c r="BR98" s="509" t="n">
        <v>-1310.1</v>
      </c>
      <c r="BS98" s="509" t="n">
        <v>-986.7</v>
      </c>
      <c r="BT98" s="509" t="n">
        <v>-1238.6</v>
      </c>
      <c r="BU98" s="509" t="n">
        <v>-1865.6</v>
      </c>
      <c r="BV98" s="364" t="n"/>
      <c r="BW98" s="510">
        <f>_xlfn.SINGLE(_xlfn.XLOOKUP($A98,$A$203:$A$399,BJ$203:BJ$399,"Não Existe"))*$BI98</f>
        <v/>
      </c>
      <c r="BX98" s="510">
        <f>_xlfn.SINGLE(_xlfn.XLOOKUP($A98,$A$203:$A$399,BK$203:BK$399,"Não Existe"))*$BI98</f>
        <v/>
      </c>
      <c r="BY98" s="510">
        <f>_xlfn.SINGLE(_xlfn.XLOOKUP($A98,$A$203:$A$399,BL$203:BL$399,"Não Existe"))*$BI98</f>
        <v/>
      </c>
      <c r="BZ98" s="510">
        <f>_xlfn.SINGLE(_xlfn.XLOOKUP($A98,$A$203:$A$399,BM$203:BM$399,"Não Existe"))*$BI98</f>
        <v/>
      </c>
      <c r="CA98" s="510">
        <f>_xlfn.SINGLE(_xlfn.XLOOKUP($A98,$A$203:$A$399,BN$203:BN$399,"Não Existe"))*$BI98</f>
        <v/>
      </c>
      <c r="CB98" s="510">
        <f>_xlfn.SINGLE(_xlfn.XLOOKUP($A98,$A$203:$A$399,BO$203:BO$399,"Não Existe"))*$BI98</f>
        <v/>
      </c>
      <c r="CC98" s="510">
        <f>_xlfn.SINGLE(_xlfn.XLOOKUP($A98,$A$203:$A$399,BP$203:BP$399,"Não Existe"))*$BI98</f>
        <v/>
      </c>
      <c r="CD98" s="510">
        <f>_xlfn.SINGLE(_xlfn.XLOOKUP($A98,$A$203:$A$399,BQ$203:BQ$399,"Não Existe"))*$BI98</f>
        <v/>
      </c>
      <c r="CE98" s="510">
        <f>_xlfn.SINGLE(_xlfn.XLOOKUP($A98,$A$203:$A$399,BR$203:BR$399,"Não Existe"))*$BI98</f>
        <v/>
      </c>
      <c r="CF98" s="510">
        <f>_xlfn.SINGLE(_xlfn.XLOOKUP($A98,$A$203:$A$399,BS$203:BS$399,"Não Existe"))*$BI98</f>
        <v/>
      </c>
      <c r="CG98" s="510">
        <f>_xlfn.SINGLE(_xlfn.XLOOKUP($A98,$A$203:$A$399,BT$203:BT$399,"Não Existe"))*$BI98</f>
        <v/>
      </c>
      <c r="CH98" s="510">
        <f>_xlfn.SINGLE(_xlfn.XLOOKUP($A98,$A$203:$A$399,BU$203:BU$399,"Não Existe"))*$BI98</f>
        <v/>
      </c>
      <c r="CI98" s="364" t="n"/>
      <c r="CJ98" s="364" t="n"/>
      <c r="CK98" s="364" t="n"/>
      <c r="CL98" s="364" t="n"/>
      <c r="CM98" s="364" t="n"/>
      <c r="CN98" s="364" t="n"/>
      <c r="CO98" s="364" t="n"/>
      <c r="CP98" s="364" t="n"/>
      <c r="CQ98" s="364" t="n"/>
      <c r="CR98" s="364" t="n"/>
      <c r="CS98" s="364" t="n"/>
      <c r="CT98" s="364" t="n"/>
      <c r="CU98" s="364" t="n"/>
      <c r="CV98" s="364" t="n"/>
      <c r="CW98" s="364" t="n"/>
      <c r="CX98" s="364" t="n"/>
      <c r="CY98" s="364" t="n"/>
      <c r="CZ98" s="364" t="n"/>
      <c r="DA98" s="364" t="n"/>
      <c r="DB98" s="364" t="n"/>
      <c r="DC98" s="364" t="n"/>
      <c r="DD98" s="364" t="n"/>
      <c r="DE98" s="364" t="n"/>
      <c r="DF98" s="364" t="n"/>
      <c r="DG98" s="364" t="n"/>
      <c r="DH98" s="364" t="n"/>
      <c r="DI98" s="364" t="n"/>
      <c r="DJ98" s="364" t="n"/>
      <c r="DK98" s="364" t="n"/>
      <c r="DL98" s="364" t="n"/>
      <c r="DM98" s="364" t="n"/>
      <c r="DN98" s="364" t="n"/>
      <c r="DO98" s="364" t="n"/>
      <c r="DP98" s="364" t="n"/>
      <c r="DQ98" s="364" t="n"/>
      <c r="DR98" s="364" t="n"/>
      <c r="DS98" s="364" t="n"/>
      <c r="DT98" s="364" t="n"/>
      <c r="DU98" s="364" t="n"/>
      <c r="DV98" s="364" t="n"/>
      <c r="DW98" s="364" t="n"/>
      <c r="DX98" s="364" t="n"/>
      <c r="DY98" s="364" t="n"/>
      <c r="DZ98" s="364" t="n"/>
      <c r="EA98" s="364" t="n"/>
      <c r="EB98" s="364" t="n"/>
      <c r="EC98" s="364" t="n"/>
      <c r="ED98" s="364" t="n"/>
      <c r="EE98" s="364" t="n"/>
      <c r="EF98" s="364" t="n"/>
      <c r="EG98" s="364" t="n"/>
      <c r="EH98" s="364" t="n"/>
      <c r="EI98" s="364" t="n"/>
      <c r="EJ98" s="364" t="n"/>
      <c r="EK98" s="364" t="n"/>
      <c r="EL98" s="364" t="n"/>
      <c r="EM98" s="364" t="n"/>
      <c r="EN98" s="364" t="n"/>
      <c r="EO98" s="364" t="n"/>
      <c r="EP98" s="364" t="n"/>
      <c r="EQ98" s="364" t="n"/>
      <c r="ER98" s="364" t="n"/>
      <c r="ES98" s="364" t="n"/>
      <c r="ET98" s="364" t="n"/>
      <c r="EU98" s="364" t="n"/>
      <c r="EV98" s="364" t="n"/>
      <c r="EW98" s="364" t="n"/>
      <c r="EX98" s="364" t="n"/>
      <c r="EY98" s="364" t="n"/>
      <c r="EZ98" s="364" t="n"/>
      <c r="FA98" s="364" t="n"/>
      <c r="FB98" s="364" t="n"/>
      <c r="FC98" s="364" t="n"/>
      <c r="FD98" s="364" t="n"/>
      <c r="FE98" s="364" t="n"/>
      <c r="FF98" s="364" t="n"/>
      <c r="FG98" s="364" t="n"/>
      <c r="FH98" s="364" t="n"/>
      <c r="FI98" s="364" t="n"/>
      <c r="FJ98" s="364" t="n"/>
      <c r="FK98" s="364" t="n"/>
      <c r="FL98" s="364" t="n"/>
      <c r="FM98" s="364" t="n"/>
      <c r="FN98" s="364" t="n"/>
      <c r="FO98" s="364" t="n"/>
      <c r="FP98" s="364" t="n"/>
      <c r="FQ98" s="364" t="n"/>
      <c r="FR98" s="364" t="n"/>
      <c r="FS98" s="364" t="n"/>
      <c r="FT98" s="364" t="n"/>
      <c r="FU98" s="364" t="n"/>
      <c r="FV98" s="364" t="n"/>
      <c r="FW98" s="364" t="n"/>
      <c r="FX98" s="364" t="n"/>
      <c r="FY98" s="364" t="n"/>
      <c r="FZ98" s="364" t="n"/>
      <c r="GA98" s="364" t="n"/>
      <c r="GB98" s="364" t="n"/>
      <c r="GC98" s="364" t="n"/>
      <c r="GD98" s="364" t="n"/>
      <c r="GE98" s="364" t="n"/>
      <c r="GF98" s="364" t="n"/>
      <c r="GG98" s="364" t="n"/>
      <c r="GH98" s="364" t="n"/>
      <c r="GI98" s="364" t="n"/>
      <c r="GJ98" s="364" t="n"/>
      <c r="GK98" s="364" t="n"/>
      <c r="GL98" s="364" t="n"/>
      <c r="GM98" s="364" t="n"/>
      <c r="GN98" s="364" t="n"/>
      <c r="GO98" s="364" t="n"/>
      <c r="GP98" s="364" t="n"/>
      <c r="GQ98" s="364" t="n"/>
      <c r="GR98" s="364" t="n"/>
      <c r="GS98" s="364" t="n"/>
      <c r="GT98" s="364" t="n"/>
      <c r="GU98" s="364" t="n"/>
      <c r="GV98" s="364" t="n"/>
      <c r="GW98" s="364" t="n"/>
      <c r="GX98" s="364" t="n"/>
      <c r="GY98" s="364" t="n"/>
      <c r="GZ98" s="364" t="n"/>
      <c r="HA98" s="364" t="n"/>
      <c r="HB98" s="364" t="n"/>
      <c r="HC98" s="364" t="n"/>
      <c r="HD98" s="364" t="n"/>
      <c r="HE98" s="364" t="n"/>
      <c r="HF98" s="364" t="n"/>
      <c r="HG98" s="364" t="n"/>
      <c r="HH98" s="364" t="n"/>
      <c r="HI98" s="364" t="n"/>
      <c r="HJ98" s="364" t="n"/>
      <c r="HK98" s="364" t="n"/>
      <c r="HL98" s="364" t="n"/>
      <c r="HM98" s="364" t="n"/>
      <c r="HN98" s="364" t="n"/>
      <c r="HO98" s="364" t="n"/>
      <c r="HP98" s="364" t="n"/>
      <c r="HQ98" s="364" t="n"/>
      <c r="HR98" s="364" t="n"/>
      <c r="HS98" s="364" t="n"/>
      <c r="HT98" s="364" t="n"/>
      <c r="HU98" s="364" t="n"/>
      <c r="HV98" s="364" t="n"/>
      <c r="HW98" s="364" t="n"/>
      <c r="HX98" s="364" t="n"/>
      <c r="HY98" s="364" t="n"/>
      <c r="HZ98" s="364" t="n"/>
      <c r="IA98" s="364" t="n"/>
      <c r="IB98" s="364" t="n"/>
      <c r="IC98" s="364" t="n"/>
      <c r="ID98" s="364" t="n"/>
      <c r="IE98" s="364" t="n"/>
      <c r="IF98" s="364" t="n"/>
      <c r="IG98" s="364" t="n"/>
      <c r="IH98" s="364" t="n"/>
      <c r="II98" s="364" t="n"/>
      <c r="IJ98" s="364" t="n"/>
      <c r="IK98" s="364" t="n"/>
      <c r="IL98" s="364" t="n"/>
      <c r="IM98" s="364" t="n"/>
      <c r="IN98" s="364" t="n"/>
      <c r="IO98" s="364" t="n"/>
      <c r="IP98" s="364" t="n"/>
      <c r="IQ98" s="364" t="n"/>
      <c r="IR98" s="364" t="n"/>
      <c r="IS98" s="364" t="n"/>
      <c r="IT98" s="364" t="n"/>
      <c r="IU98" s="364" t="n"/>
      <c r="IV98" s="364" t="n"/>
      <c r="IW98" s="364" t="n"/>
      <c r="IX98" s="364" t="n"/>
      <c r="IY98" s="364" t="n"/>
      <c r="IZ98" s="364" t="n"/>
      <c r="JA98" s="364" t="n"/>
      <c r="JB98" s="364" t="n"/>
      <c r="JC98" s="364" t="n"/>
      <c r="JD98" s="364" t="n"/>
      <c r="JE98" s="364" t="n"/>
      <c r="JF98" s="364" t="n"/>
      <c r="JG98" s="364" t="n"/>
      <c r="JH98" s="364" t="n"/>
      <c r="JI98" s="364" t="n"/>
      <c r="JJ98" s="364" t="n"/>
      <c r="JK98" s="364" t="n"/>
      <c r="JL98" s="364" t="n"/>
      <c r="JM98" s="364" t="n"/>
      <c r="JN98" s="364" t="n"/>
      <c r="JO98" s="364" t="n"/>
      <c r="JP98" s="364" t="n"/>
      <c r="JQ98" s="364" t="n"/>
      <c r="JR98" s="364" t="n"/>
      <c r="JS98" s="364" t="n"/>
      <c r="JT98" s="364" t="n"/>
      <c r="JU98" s="364" t="n"/>
      <c r="JV98" s="364" t="n"/>
      <c r="JW98" s="364" t="n"/>
      <c r="JX98" s="364" t="n"/>
      <c r="JY98" s="364" t="n"/>
      <c r="JZ98" s="364" t="n"/>
      <c r="KA98" s="364" t="n"/>
      <c r="KB98" s="364" t="n"/>
      <c r="KC98" s="364" t="n"/>
      <c r="KD98" s="364" t="n"/>
      <c r="KE98" s="364" t="n"/>
      <c r="KF98" s="364" t="n"/>
      <c r="KG98" s="364" t="n"/>
      <c r="KH98" s="364" t="n"/>
      <c r="KI98" s="364" t="n"/>
      <c r="KJ98" s="364" t="n"/>
      <c r="KK98" s="364" t="n"/>
      <c r="KL98" s="364" t="n"/>
      <c r="KM98" s="364" t="n"/>
      <c r="KN98" s="364" t="n"/>
      <c r="KO98" s="364" t="n"/>
      <c r="KP98" s="364" t="n"/>
      <c r="KQ98" s="364" t="n"/>
      <c r="KR98" s="364" t="n"/>
      <c r="KS98" s="364" t="n"/>
      <c r="KT98" s="364" t="n"/>
      <c r="KU98" s="364" t="n"/>
      <c r="KV98" s="364" t="n"/>
      <c r="KW98" s="364" t="n"/>
      <c r="KX98" s="364" t="n"/>
      <c r="KY98" s="364" t="n"/>
      <c r="KZ98" s="364" t="n"/>
      <c r="LA98" s="364" t="n"/>
      <c r="LB98" s="364" t="n"/>
      <c r="LC98" s="364" t="n"/>
      <c r="LD98" s="364" t="n"/>
      <c r="LE98" s="364" t="n"/>
      <c r="LF98" s="364" t="n"/>
      <c r="LG98" s="364" t="n"/>
      <c r="LH98" s="364" t="n"/>
      <c r="LI98" s="364" t="n"/>
      <c r="LJ98" s="364" t="n"/>
      <c r="LK98" s="364" t="n"/>
      <c r="LL98" s="364" t="n"/>
      <c r="LM98" s="364" t="n"/>
      <c r="LN98" s="364" t="n"/>
      <c r="LO98" s="364" t="n"/>
      <c r="LP98" s="364" t="n"/>
      <c r="LQ98" s="364" t="n"/>
      <c r="LR98" s="364" t="n"/>
      <c r="LS98" s="364" t="n"/>
      <c r="LT98" s="364" t="n"/>
      <c r="LU98" s="364" t="n"/>
      <c r="LV98" s="364" t="n"/>
      <c r="LW98" s="364" t="n"/>
      <c r="LX98" s="364" t="n"/>
      <c r="LY98" s="364" t="n"/>
      <c r="LZ98" s="364" t="n"/>
      <c r="MA98" s="364" t="n"/>
      <c r="MB98" s="364" t="n"/>
      <c r="MC98" s="364" t="n"/>
      <c r="MD98" s="364" t="n"/>
      <c r="ME98" s="364" t="n"/>
      <c r="MF98" s="364" t="n"/>
      <c r="MG98" s="364" t="n"/>
      <c r="MH98" s="364" t="n"/>
      <c r="MI98" s="364" t="n"/>
      <c r="MJ98" s="364" t="n"/>
      <c r="MK98" s="364" t="n"/>
      <c r="ML98" s="364" t="n"/>
      <c r="MM98" s="364" t="n"/>
      <c r="MN98" s="364" t="n"/>
      <c r="MO98" s="364" t="n"/>
      <c r="MP98" s="364" t="n"/>
      <c r="MQ98" s="364" t="n"/>
      <c r="MR98" s="364" t="n"/>
      <c r="MS98" s="364" t="n"/>
      <c r="MT98" s="364" t="n"/>
      <c r="MU98" s="364" t="n"/>
      <c r="MV98" s="364" t="n"/>
      <c r="MW98" s="364" t="n"/>
      <c r="MX98" s="364" t="n"/>
      <c r="MY98" s="364" t="n"/>
      <c r="MZ98" s="364" t="n"/>
      <c r="NA98" s="364" t="n"/>
      <c r="NB98" s="364" t="n"/>
      <c r="NC98" s="364" t="n"/>
      <c r="ND98" s="364" t="n"/>
      <c r="NE98" s="364" t="n"/>
      <c r="NF98" s="364" t="n"/>
      <c r="NG98" s="364" t="n"/>
      <c r="NH98" s="364" t="n"/>
      <c r="NI98" s="364" t="n"/>
      <c r="NJ98" s="364" t="n"/>
      <c r="NK98" s="364" t="n"/>
      <c r="NL98" s="364" t="n"/>
      <c r="NM98" s="364" t="n"/>
      <c r="NN98" s="364" t="n"/>
      <c r="NO98" s="364" t="n"/>
      <c r="NP98" s="364" t="n"/>
      <c r="NQ98" s="364" t="n"/>
      <c r="NR98" s="364" t="n"/>
      <c r="NS98" s="364" t="n"/>
      <c r="NT98" s="364" t="n"/>
      <c r="NU98" s="364" t="n"/>
      <c r="NV98" s="364" t="n"/>
      <c r="NW98" s="364" t="n"/>
      <c r="NX98" s="364" t="n"/>
      <c r="NY98" s="364" t="n"/>
      <c r="NZ98" s="364" t="n"/>
      <c r="OA98" s="364" t="n"/>
      <c r="OB98" s="364" t="n"/>
      <c r="OC98" s="364" t="n"/>
      <c r="OD98" s="364" t="n"/>
      <c r="OE98" s="364" t="n"/>
      <c r="OF98" s="364" t="n"/>
      <c r="OG98" s="364" t="n"/>
      <c r="OH98" s="364" t="n"/>
      <c r="OI98" s="364" t="n"/>
      <c r="OJ98" s="364" t="n"/>
      <c r="OK98" s="364" t="n"/>
      <c r="OL98" s="364" t="n"/>
      <c r="OM98" s="364" t="n"/>
      <c r="ON98" s="364" t="n"/>
      <c r="OO98" s="364" t="n"/>
      <c r="OP98" s="364" t="n"/>
      <c r="OQ98" s="364" t="n"/>
      <c r="OR98" s="364" t="n"/>
      <c r="OS98" s="364" t="n"/>
      <c r="OT98" s="364" t="n"/>
      <c r="OU98" s="364" t="n"/>
      <c r="OV98" s="364" t="n"/>
      <c r="OW98" s="364" t="n"/>
      <c r="OX98" s="364" t="n"/>
      <c r="OY98" s="364" t="n"/>
      <c r="OZ98" s="364" t="n"/>
      <c r="PA98" s="364" t="n"/>
      <c r="PB98" s="364" t="n"/>
      <c r="PC98" s="364" t="n"/>
      <c r="PD98" s="364" t="n"/>
      <c r="PE98" s="364" t="n"/>
      <c r="PF98" s="364" t="n"/>
      <c r="PG98" s="364" t="n"/>
      <c r="PH98" s="364" t="n"/>
      <c r="PI98" s="364" t="n"/>
      <c r="PJ98" s="364" t="n"/>
      <c r="PK98" s="364" t="n"/>
      <c r="PL98" s="364" t="n"/>
      <c r="PM98" s="364" t="n"/>
      <c r="PN98" s="364" t="n"/>
      <c r="PO98" s="364" t="n"/>
      <c r="PP98" s="364" t="n"/>
      <c r="PQ98" s="364" t="n"/>
      <c r="PR98" s="364" t="n"/>
      <c r="PS98" s="364" t="n"/>
      <c r="PT98" s="364" t="n"/>
      <c r="PU98" s="364" t="n"/>
      <c r="PV98" s="364" t="n"/>
      <c r="PW98" s="364" t="n"/>
      <c r="PX98" s="364" t="n"/>
      <c r="PY98" s="364" t="n"/>
      <c r="PZ98" s="364" t="n"/>
      <c r="QA98" s="364" t="n"/>
      <c r="QB98" s="364" t="n"/>
      <c r="QC98" s="364" t="n"/>
      <c r="QD98" s="364" t="n"/>
      <c r="QE98" s="364" t="n"/>
      <c r="QF98" s="364" t="n"/>
      <c r="QG98" s="364" t="n"/>
      <c r="QH98" s="364" t="n"/>
      <c r="QI98" s="364" t="n"/>
      <c r="QJ98" s="364" t="n"/>
      <c r="QK98" s="364" t="n"/>
      <c r="QL98" s="364" t="n"/>
      <c r="QM98" s="364" t="n"/>
      <c r="QN98" s="364" t="n"/>
      <c r="QO98" s="364" t="n"/>
      <c r="QP98" s="364" t="n"/>
      <c r="QQ98" s="364" t="n"/>
      <c r="QR98" s="364" t="n"/>
      <c r="QS98" s="364" t="n"/>
      <c r="QT98" s="364" t="n"/>
      <c r="QU98" s="364" t="n"/>
      <c r="QV98" s="364" t="n"/>
      <c r="QW98" s="364" t="n"/>
      <c r="QX98" s="364" t="n"/>
      <c r="QY98" s="364" t="n"/>
      <c r="QZ98" s="364" t="n"/>
      <c r="RA98" s="364" t="n"/>
      <c r="RB98" s="364" t="n"/>
      <c r="RC98" s="364" t="n"/>
      <c r="RD98" s="364" t="n"/>
      <c r="RE98" s="364" t="n"/>
      <c r="RF98" s="364" t="n"/>
      <c r="RG98" s="364" t="n"/>
      <c r="RH98" s="364" t="n"/>
      <c r="RI98" s="364" t="n"/>
      <c r="RJ98" s="364" t="n"/>
      <c r="RK98" s="364" t="n"/>
      <c r="RL98" s="364" t="n"/>
      <c r="RM98" s="364" t="n"/>
      <c r="RN98" s="364" t="n"/>
      <c r="RO98" s="364" t="n"/>
      <c r="RP98" s="364" t="n"/>
      <c r="RQ98" s="364" t="n"/>
      <c r="RR98" s="364" t="n"/>
      <c r="RS98" s="364" t="n"/>
      <c r="RT98" s="364" t="n"/>
      <c r="RU98" s="364" t="n"/>
      <c r="RV98" s="364" t="n"/>
      <c r="RW98" s="364" t="n"/>
      <c r="RX98" s="364" t="n"/>
      <c r="RY98" s="364" t="n"/>
      <c r="RZ98" s="364" t="n"/>
      <c r="SA98" s="364" t="n"/>
      <c r="SB98" s="364" t="n"/>
      <c r="SC98" s="364" t="n"/>
      <c r="SD98" s="364" t="n"/>
      <c r="SE98" s="364" t="n"/>
      <c r="SF98" s="364" t="n"/>
      <c r="SG98" s="364" t="n"/>
      <c r="SH98" s="364" t="n"/>
      <c r="SI98" s="364" t="n"/>
      <c r="SJ98" s="364" t="n"/>
      <c r="SK98" s="364" t="n"/>
      <c r="SL98" s="364" t="n"/>
      <c r="SM98" s="364" t="n"/>
      <c r="SN98" s="364" t="n"/>
      <c r="SO98" s="364" t="n"/>
      <c r="SP98" s="364" t="n"/>
      <c r="SQ98" s="364" t="n"/>
      <c r="SR98" s="364" t="n"/>
      <c r="SS98" s="364" t="n"/>
      <c r="ST98" s="364" t="n"/>
      <c r="SU98" s="364" t="n"/>
      <c r="SV98" s="364" t="n"/>
      <c r="SW98" s="364" t="n"/>
      <c r="SX98" s="364" t="n"/>
      <c r="SY98" s="364" t="n"/>
      <c r="SZ98" s="364" t="n"/>
      <c r="TA98" s="364" t="n"/>
      <c r="TB98" s="364" t="n"/>
      <c r="TC98" s="364" t="n"/>
      <c r="TD98" s="364" t="n"/>
      <c r="TE98" s="364" t="n"/>
      <c r="TF98" s="364" t="n"/>
      <c r="TG98" s="364" t="n"/>
      <c r="TH98" s="364" t="n"/>
      <c r="TI98" s="364" t="n"/>
      <c r="TJ98" s="364" t="n"/>
      <c r="TK98" s="364" t="n"/>
      <c r="TL98" s="364" t="n"/>
      <c r="TM98" s="364" t="n"/>
      <c r="TN98" s="364" t="n"/>
      <c r="TO98" s="364" t="n"/>
      <c r="TP98" s="364" t="n"/>
      <c r="TQ98" s="364" t="n"/>
      <c r="TR98" s="364" t="n"/>
      <c r="TS98" s="364" t="n"/>
      <c r="TT98" s="364" t="n"/>
      <c r="TU98" s="364" t="n"/>
      <c r="TV98" s="364" t="n"/>
      <c r="TW98" s="364" t="n"/>
      <c r="TX98" s="364" t="n"/>
      <c r="TY98" s="364" t="n"/>
      <c r="TZ98" s="364" t="n"/>
      <c r="UA98" s="364" t="n"/>
      <c r="UB98" s="364" t="n"/>
      <c r="UC98" s="364" t="n"/>
      <c r="UD98" s="364" t="n"/>
      <c r="UE98" s="364" t="n"/>
      <c r="UF98" s="364" t="n"/>
      <c r="UG98" s="364" t="n"/>
      <c r="UH98" s="364" t="n"/>
      <c r="UI98" s="364" t="n"/>
      <c r="UJ98" s="364" t="n"/>
      <c r="UK98" s="364" t="n"/>
      <c r="UL98" s="364" t="n"/>
      <c r="UM98" s="364" t="n"/>
      <c r="UN98" s="364" t="n"/>
      <c r="UO98" s="364" t="n"/>
      <c r="UP98" s="364" t="n"/>
      <c r="UQ98" s="364" t="n"/>
      <c r="UR98" s="364" t="n"/>
      <c r="US98" s="364" t="n"/>
      <c r="UT98" s="364" t="n"/>
      <c r="UU98" s="364" t="n"/>
      <c r="UV98" s="364" t="n"/>
      <c r="UW98" s="364" t="n"/>
      <c r="UX98" s="364" t="n"/>
      <c r="UY98" s="364" t="n"/>
      <c r="UZ98" s="364" t="n"/>
      <c r="VA98" s="364" t="n"/>
      <c r="VB98" s="364" t="n"/>
      <c r="VC98" s="364" t="n"/>
      <c r="VD98" s="364" t="n"/>
      <c r="VE98" s="364" t="n"/>
      <c r="VF98" s="364" t="n"/>
      <c r="VG98" s="364" t="n"/>
      <c r="VH98" s="364" t="n"/>
      <c r="VI98" s="364" t="n"/>
      <c r="VJ98" s="364" t="n"/>
      <c r="VK98" s="364" t="n"/>
      <c r="VL98" s="364" t="n"/>
      <c r="VM98" s="364" t="n"/>
      <c r="VN98" s="364" t="n"/>
      <c r="VO98" s="364" t="n"/>
      <c r="VP98" s="364" t="n"/>
      <c r="VQ98" s="364" t="n"/>
      <c r="VR98" s="364" t="n"/>
      <c r="VS98" s="364" t="n"/>
      <c r="VT98" s="364" t="n"/>
      <c r="VU98" s="364" t="n"/>
      <c r="VV98" s="364" t="n"/>
      <c r="VW98" s="364" t="n"/>
      <c r="VX98" s="364" t="n"/>
      <c r="VY98" s="364" t="n"/>
      <c r="VZ98" s="364" t="n"/>
      <c r="WA98" s="364" t="n"/>
      <c r="WB98" s="364" t="n"/>
      <c r="WC98" s="364" t="n"/>
      <c r="WD98" s="364" t="n"/>
      <c r="WE98" s="364" t="n"/>
      <c r="WF98" s="364" t="n"/>
      <c r="WG98" s="364" t="n"/>
      <c r="WH98" s="364" t="n"/>
      <c r="WI98" s="364" t="n"/>
      <c r="WJ98" s="364" t="n"/>
      <c r="WK98" s="364" t="n"/>
      <c r="WL98" s="364" t="n"/>
      <c r="WM98" s="364" t="n"/>
      <c r="WN98" s="364" t="n"/>
      <c r="WO98" s="364" t="n"/>
      <c r="WP98" s="364" t="n"/>
      <c r="WQ98" s="364" t="n"/>
      <c r="WR98" s="364" t="n"/>
      <c r="WS98" s="364" t="n"/>
      <c r="WT98" s="364" t="n"/>
      <c r="WU98" s="364" t="n"/>
      <c r="WV98" s="364" t="n"/>
      <c r="WW98" s="364" t="n"/>
      <c r="WX98" s="364" t="n"/>
      <c r="WY98" s="364" t="n"/>
      <c r="WZ98" s="364" t="n"/>
      <c r="XA98" s="364" t="n"/>
      <c r="XB98" s="364" t="n"/>
      <c r="XC98" s="364" t="n"/>
      <c r="XD98" s="364" t="n"/>
      <c r="XE98" s="364" t="n"/>
      <c r="XF98" s="364" t="n"/>
      <c r="XG98" s="364" t="n"/>
      <c r="XH98" s="364" t="n"/>
      <c r="XI98" s="364" t="n"/>
      <c r="XJ98" s="364" t="n"/>
      <c r="XK98" s="364" t="n"/>
      <c r="XL98" s="364" t="n"/>
      <c r="XM98" s="364" t="n"/>
      <c r="XN98" s="364" t="n"/>
      <c r="XO98" s="364" t="n"/>
      <c r="XP98" s="364" t="n"/>
      <c r="XQ98" s="364" t="n"/>
      <c r="XR98" s="364" t="n"/>
      <c r="XS98" s="364" t="n"/>
      <c r="XT98" s="364" t="n"/>
      <c r="XU98" s="364" t="n"/>
      <c r="XV98" s="364" t="n"/>
      <c r="XW98" s="364" t="n"/>
      <c r="XX98" s="364" t="n"/>
      <c r="XY98" s="364" t="n"/>
      <c r="XZ98" s="364" t="n"/>
      <c r="YA98" s="364" t="n"/>
      <c r="YB98" s="364" t="n"/>
      <c r="YC98" s="364" t="n"/>
      <c r="YD98" s="364" t="n"/>
      <c r="YE98" s="364" t="n"/>
      <c r="YF98" s="364" t="n"/>
      <c r="YG98" s="364" t="n"/>
      <c r="YH98" s="364" t="n"/>
      <c r="YI98" s="364" t="n"/>
      <c r="YJ98" s="364" t="n"/>
      <c r="YK98" s="364" t="n"/>
      <c r="YL98" s="364" t="n"/>
      <c r="YM98" s="364" t="n"/>
      <c r="YN98" s="364" t="n"/>
      <c r="YO98" s="364" t="n"/>
      <c r="YP98" s="364" t="n"/>
      <c r="YQ98" s="364" t="n"/>
      <c r="YR98" s="364" t="n"/>
      <c r="YS98" s="364" t="n"/>
      <c r="YT98" s="364" t="n"/>
      <c r="YU98" s="364" t="n"/>
      <c r="YV98" s="364" t="n"/>
      <c r="YW98" s="364" t="n"/>
      <c r="YX98" s="364" t="n"/>
      <c r="YY98" s="364" t="n"/>
      <c r="YZ98" s="364" t="n"/>
      <c r="ZA98" s="364" t="n"/>
      <c r="ZB98" s="364" t="n"/>
      <c r="ZC98" s="364" t="n"/>
      <c r="ZD98" s="364" t="n"/>
      <c r="ZE98" s="364" t="n"/>
      <c r="ZF98" s="364" t="n"/>
      <c r="ZG98" s="364" t="n"/>
      <c r="ZH98" s="364" t="n"/>
      <c r="ZI98" s="364" t="n"/>
      <c r="ZJ98" s="364" t="n"/>
      <c r="ZK98" s="364" t="n"/>
      <c r="ZL98" s="364" t="n"/>
      <c r="ZM98" s="364" t="n"/>
      <c r="ZN98" s="364" t="n"/>
      <c r="ZO98" s="364" t="n"/>
      <c r="ZP98" s="364" t="n"/>
      <c r="ZQ98" s="364" t="n"/>
      <c r="ZR98" s="364" t="n"/>
      <c r="ZS98" s="364" t="n"/>
      <c r="ZT98" s="364" t="n"/>
      <c r="ZU98" s="364" t="n"/>
      <c r="ZV98" s="364" t="n"/>
      <c r="ZW98" s="364" t="n"/>
      <c r="ZX98" s="364" t="n"/>
      <c r="ZY98" s="364" t="n"/>
      <c r="ZZ98" s="364" t="n"/>
      <c r="AAA98" s="364" t="n"/>
      <c r="AAB98" s="364" t="n"/>
      <c r="AAC98" s="364" t="n"/>
      <c r="AAD98" s="364" t="n"/>
      <c r="AAE98" s="364" t="n"/>
      <c r="AAF98" s="364" t="n"/>
      <c r="AAG98" s="364" t="n"/>
      <c r="AAH98" s="364" t="n"/>
      <c r="AAI98" s="364" t="n"/>
      <c r="AAJ98" s="364" t="n"/>
      <c r="AAK98" s="364" t="n"/>
      <c r="AAL98" s="364" t="n"/>
      <c r="AAM98" s="364" t="n"/>
      <c r="AAN98" s="364" t="n"/>
      <c r="AAO98" s="364" t="n"/>
      <c r="AAP98" s="364" t="n"/>
      <c r="AAQ98" s="364" t="n"/>
      <c r="AAR98" s="364" t="n"/>
      <c r="AAS98" s="364" t="n"/>
      <c r="AAT98" s="364" t="n"/>
      <c r="AAU98" s="364" t="n"/>
      <c r="AAV98" s="364" t="n"/>
      <c r="AAW98" s="364" t="n"/>
      <c r="AAX98" s="364" t="n"/>
      <c r="AAY98" s="364" t="n"/>
      <c r="AAZ98" s="364" t="n"/>
      <c r="ABA98" s="364" t="n"/>
      <c r="ABB98" s="364" t="n"/>
      <c r="ABC98" s="364" t="n"/>
      <c r="ABD98" s="364" t="n"/>
      <c r="ABE98" s="364" t="n"/>
      <c r="ABF98" s="364" t="n"/>
      <c r="ABG98" s="364" t="n"/>
      <c r="ABH98" s="364" t="n"/>
      <c r="ABI98" s="364" t="n"/>
      <c r="ABJ98" s="364" t="n"/>
      <c r="ABK98" s="364" t="n"/>
      <c r="ABL98" s="364" t="n"/>
      <c r="ABM98" s="364" t="n"/>
      <c r="ABN98" s="364" t="n"/>
      <c r="ABO98" s="364" t="n"/>
      <c r="ABP98" s="364" t="n"/>
      <c r="ABQ98" s="364" t="n"/>
      <c r="ABR98" s="364" t="n"/>
      <c r="ABS98" s="364" t="n"/>
      <c r="ABT98" s="364" t="n"/>
      <c r="ABU98" s="364" t="n"/>
      <c r="ABV98" s="364" t="n"/>
      <c r="ABW98" s="364" t="n"/>
      <c r="ABX98" s="364" t="n"/>
      <c r="ABY98" s="364" t="n"/>
      <c r="ABZ98" s="364" t="n"/>
      <c r="ACA98" s="364" t="n"/>
      <c r="ACB98" s="364" t="n"/>
      <c r="ACC98" s="364" t="n"/>
      <c r="ACD98" s="364" t="n"/>
      <c r="ACE98" s="364" t="n"/>
      <c r="ACF98" s="364" t="n"/>
      <c r="ACG98" s="364" t="n"/>
      <c r="ACH98" s="364" t="n"/>
      <c r="ACI98" s="364" t="n"/>
      <c r="ACJ98" s="364" t="n"/>
      <c r="ACK98" s="364" t="n"/>
      <c r="ACL98" s="364" t="n"/>
      <c r="ACM98" s="364" t="n"/>
      <c r="ACN98" s="364" t="n"/>
      <c r="ACO98" s="364" t="n"/>
      <c r="ACP98" s="364" t="n"/>
      <c r="ACQ98" s="364" t="n"/>
      <c r="ACR98" s="364" t="n"/>
      <c r="ACS98" s="364" t="n"/>
      <c r="ACT98" s="364" t="n"/>
      <c r="ACU98" s="364" t="n"/>
      <c r="ACV98" s="364" t="n"/>
      <c r="ACW98" s="364" t="n"/>
      <c r="ACX98" s="364" t="n"/>
      <c r="ACY98" s="364" t="n"/>
      <c r="ACZ98" s="364" t="n"/>
      <c r="ADA98" s="364" t="n"/>
      <c r="ADB98" s="364" t="n"/>
      <c r="ADC98" s="364" t="n"/>
      <c r="ADD98" s="364" t="n"/>
      <c r="ADE98" s="364" t="n"/>
      <c r="ADF98" s="364" t="n"/>
      <c r="ADG98" s="364" t="n"/>
      <c r="ADH98" s="364" t="n"/>
      <c r="ADI98" s="364" t="n"/>
      <c r="ADJ98" s="364" t="n"/>
      <c r="ADK98" s="364" t="n"/>
      <c r="ADL98" s="364" t="n"/>
      <c r="ADM98" s="364" t="n"/>
      <c r="ADN98" s="364" t="n"/>
      <c r="ADO98" s="364" t="n"/>
      <c r="ADP98" s="364" t="n"/>
      <c r="ADQ98" s="364" t="n"/>
      <c r="ADR98" s="364" t="n"/>
      <c r="ADS98" s="364" t="n"/>
      <c r="ADT98" s="364" t="n"/>
      <c r="ADU98" s="364" t="n"/>
      <c r="ADV98" s="364" t="n"/>
      <c r="ADW98" s="364" t="n"/>
      <c r="ADX98" s="364" t="n"/>
      <c r="ADY98" s="364" t="n"/>
      <c r="ADZ98" s="364" t="n"/>
      <c r="AEA98" s="364" t="n"/>
      <c r="AEB98" s="364" t="n"/>
      <c r="AEC98" s="364" t="n"/>
      <c r="AED98" s="364" t="n"/>
      <c r="AEE98" s="364" t="n"/>
      <c r="AEF98" s="364" t="n"/>
      <c r="AEG98" s="364" t="n"/>
      <c r="AEH98" s="364" t="n"/>
      <c r="AEI98" s="364" t="n"/>
      <c r="AEJ98" s="364" t="n"/>
      <c r="AEK98" s="364" t="n"/>
      <c r="AEL98" s="364" t="n"/>
      <c r="AEM98" s="364" t="n"/>
      <c r="AEN98" s="364" t="n"/>
      <c r="AEO98" s="364" t="n"/>
      <c r="AEP98" s="364" t="n"/>
      <c r="AEQ98" s="364" t="n"/>
      <c r="AER98" s="364" t="n"/>
      <c r="AES98" s="364" t="n"/>
      <c r="AET98" s="364" t="n"/>
      <c r="AEU98" s="364" t="n"/>
      <c r="AEV98" s="364" t="n"/>
      <c r="AEW98" s="364" t="n"/>
      <c r="AEX98" s="364" t="n"/>
      <c r="AEY98" s="364" t="n"/>
      <c r="AEZ98" s="364" t="n"/>
      <c r="AFA98" s="364" t="n"/>
      <c r="AFB98" s="364" t="n"/>
      <c r="AFC98" s="364" t="n"/>
      <c r="AFD98" s="364" t="n"/>
      <c r="AFE98" s="364" t="n"/>
      <c r="AFF98" s="364" t="n"/>
      <c r="AFG98" s="364" t="n"/>
      <c r="AFH98" s="364" t="n"/>
      <c r="AFI98" s="364" t="n"/>
      <c r="AFJ98" s="364" t="n"/>
      <c r="AFK98" s="364" t="n"/>
      <c r="AFL98" s="364" t="n"/>
      <c r="AFM98" s="364" t="n"/>
      <c r="AFN98" s="364" t="n"/>
      <c r="AFO98" s="364" t="n"/>
      <c r="AFP98" s="364" t="n"/>
      <c r="AFQ98" s="364" t="n"/>
      <c r="AFR98" s="364" t="n"/>
      <c r="AFS98" s="364" t="n"/>
      <c r="AFT98" s="364" t="n"/>
      <c r="AFU98" s="364" t="n"/>
      <c r="AFV98" s="364" t="n"/>
      <c r="AFW98" s="364" t="n"/>
      <c r="AFX98" s="364" t="n"/>
      <c r="AFY98" s="364" t="n"/>
      <c r="AFZ98" s="364" t="n"/>
      <c r="AGA98" s="364" t="n"/>
      <c r="AGB98" s="364" t="n"/>
      <c r="AGC98" s="364" t="n"/>
      <c r="AGD98" s="364" t="n"/>
      <c r="AGE98" s="364" t="n"/>
      <c r="AGF98" s="364" t="n"/>
      <c r="AGG98" s="364" t="n"/>
      <c r="AGH98" s="364" t="n"/>
      <c r="AGI98" s="364" t="n"/>
      <c r="AGJ98" s="364" t="n"/>
      <c r="AGK98" s="364" t="n"/>
      <c r="AGL98" s="364" t="n"/>
      <c r="AGM98" s="364" t="n"/>
      <c r="AGN98" s="364" t="n"/>
      <c r="AGO98" s="364" t="n"/>
      <c r="AGP98" s="364" t="n"/>
      <c r="AGQ98" s="364" t="n"/>
      <c r="AGR98" s="364" t="n"/>
      <c r="AGS98" s="364" t="n"/>
      <c r="AGT98" s="364" t="n"/>
      <c r="AGU98" s="364" t="n"/>
      <c r="AGV98" s="364" t="n"/>
      <c r="AGW98" s="364" t="n"/>
      <c r="AGX98" s="364" t="n"/>
      <c r="AGY98" s="364" t="n"/>
      <c r="AGZ98" s="364" t="n"/>
      <c r="AHA98" s="364" t="n"/>
      <c r="AHB98" s="364" t="n"/>
      <c r="AHC98" s="364" t="n"/>
      <c r="AHD98" s="364" t="n"/>
      <c r="AHE98" s="364" t="n"/>
      <c r="AHF98" s="364" t="n"/>
      <c r="AHG98" s="364" t="n"/>
      <c r="AHH98" s="364" t="n"/>
      <c r="AHI98" s="364" t="n"/>
      <c r="AHJ98" s="364" t="n"/>
      <c r="AHK98" s="364" t="n"/>
      <c r="AHL98" s="364" t="n"/>
      <c r="AHM98" s="364" t="n"/>
      <c r="AHN98" s="364" t="n"/>
      <c r="AHO98" s="364" t="n"/>
      <c r="AHP98" s="364" t="n"/>
      <c r="AHQ98" s="364" t="n"/>
      <c r="AHR98" s="364" t="n"/>
      <c r="AHS98" s="364" t="n"/>
      <c r="AHT98" s="364" t="n"/>
      <c r="AHU98" s="364" t="n"/>
      <c r="AHV98" s="364" t="n"/>
      <c r="AHW98" s="364" t="n"/>
      <c r="AHX98" s="364" t="n"/>
      <c r="AHY98" s="364" t="n"/>
      <c r="AHZ98" s="364" t="n"/>
      <c r="AIA98" s="364" t="n"/>
      <c r="AIB98" s="364" t="n"/>
      <c r="AIC98" s="364" t="n"/>
      <c r="AID98" s="364" t="n"/>
      <c r="AIE98" s="364" t="n"/>
      <c r="AIF98" s="364" t="n"/>
      <c r="AIG98" s="364" t="n"/>
      <c r="AIH98" s="364" t="n"/>
      <c r="AII98" s="364" t="n"/>
      <c r="AIJ98" s="364" t="n"/>
      <c r="AIK98" s="364" t="n"/>
      <c r="AIL98" s="364" t="n"/>
      <c r="AIM98" s="364" t="n"/>
      <c r="AIN98" s="364" t="n"/>
      <c r="AIO98" s="364" t="n"/>
      <c r="AIP98" s="364" t="n"/>
      <c r="AIQ98" s="364" t="n"/>
      <c r="AIR98" s="364" t="n"/>
      <c r="AIS98" s="364" t="n"/>
      <c r="AIT98" s="364" t="n"/>
      <c r="AIU98" s="364" t="n"/>
      <c r="AIV98" s="364" t="n"/>
      <c r="AIW98" s="364" t="n"/>
      <c r="AIX98" s="364" t="n"/>
      <c r="AIY98" s="364" t="n"/>
      <c r="AIZ98" s="364" t="n"/>
      <c r="AJA98" s="364" t="n"/>
      <c r="AJB98" s="364" t="n"/>
      <c r="AJC98" s="364" t="n"/>
      <c r="AJD98" s="364" t="n"/>
      <c r="AJE98" s="364" t="n"/>
      <c r="AJF98" s="364" t="n"/>
      <c r="AJG98" s="364" t="n"/>
      <c r="AJH98" s="364" t="n"/>
      <c r="AJI98" s="364" t="n"/>
      <c r="AJJ98" s="364" t="n"/>
      <c r="AJK98" s="364" t="n"/>
      <c r="AJL98" s="364" t="n"/>
      <c r="AJM98" s="364" t="n"/>
      <c r="AJN98" s="364" t="n"/>
      <c r="AJO98" s="364" t="n"/>
      <c r="AJP98" s="364" t="n"/>
      <c r="AJQ98" s="364" t="n"/>
      <c r="AJR98" s="364" t="n"/>
      <c r="AJS98" s="364" t="n"/>
      <c r="AJT98" s="364" t="n"/>
      <c r="AJU98" s="364" t="n"/>
      <c r="AJV98" s="364" t="n"/>
      <c r="AJW98" s="364" t="n"/>
      <c r="AJX98" s="364" t="n"/>
      <c r="AJY98" s="364" t="n"/>
      <c r="AJZ98" s="364" t="n"/>
      <c r="AKA98" s="364" t="n"/>
      <c r="AKB98" s="364" t="n"/>
      <c r="AKC98" s="364" t="n"/>
      <c r="AKD98" s="364" t="n"/>
      <c r="AKE98" s="364" t="n"/>
      <c r="AKF98" s="364" t="n"/>
      <c r="AKG98" s="364" t="n"/>
      <c r="AKH98" s="364" t="n"/>
      <c r="AKI98" s="364" t="n"/>
      <c r="AKJ98" s="364" t="n"/>
      <c r="AKK98" s="364" t="n"/>
      <c r="AKL98" s="364" t="n"/>
      <c r="AKM98" s="364" t="n"/>
      <c r="AKN98" s="364" t="n"/>
      <c r="AKO98" s="364" t="n"/>
      <c r="AKP98" s="364" t="n"/>
      <c r="AKQ98" s="364" t="n"/>
      <c r="AKR98" s="364" t="n"/>
      <c r="AKS98" s="364" t="n"/>
      <c r="AKT98" s="364" t="n"/>
      <c r="AKU98" s="364" t="n"/>
      <c r="AKV98" s="364" t="n"/>
      <c r="AKW98" s="364" t="n"/>
      <c r="AKX98" s="364" t="n"/>
      <c r="AKY98" s="364" t="n"/>
      <c r="AKZ98" s="364" t="n"/>
      <c r="ALA98" s="364" t="n"/>
      <c r="ALB98" s="364" t="n"/>
      <c r="ALC98" s="364" t="n"/>
      <c r="ALD98" s="364" t="n"/>
      <c r="ALE98" s="364" t="n"/>
      <c r="ALF98" s="364" t="n"/>
      <c r="ALG98" s="364" t="n"/>
      <c r="ALH98" s="364" t="n"/>
      <c r="ALI98" s="364" t="n"/>
      <c r="ALJ98" s="364" t="n"/>
      <c r="ALK98" s="364" t="n"/>
      <c r="ALL98" s="364" t="n"/>
      <c r="ALM98" s="364" t="n"/>
      <c r="ALN98" s="364" t="n"/>
      <c r="ALO98" s="364" t="n"/>
      <c r="ALP98" s="364" t="n"/>
      <c r="ALQ98" s="364" t="n"/>
      <c r="ALR98" s="364" t="n"/>
      <c r="ALS98" s="364" t="n"/>
      <c r="ALT98" s="364" t="n"/>
      <c r="ALU98" s="364" t="n"/>
      <c r="ALV98" s="364" t="n"/>
      <c r="ALW98" s="364" t="n"/>
      <c r="ALX98" s="364" t="n"/>
      <c r="ALY98" s="364" t="n"/>
      <c r="ALZ98" s="364" t="n"/>
      <c r="AMA98" s="364" t="n"/>
      <c r="AMB98" s="364" t="n"/>
      <c r="AMC98" s="364" t="n"/>
      <c r="AMD98" s="364" t="n"/>
      <c r="AME98" s="364" t="n"/>
      <c r="AMF98" s="364" t="n"/>
      <c r="AMG98" s="364" t="n"/>
      <c r="AMH98" s="364" t="n"/>
      <c r="AMI98" s="364" t="n"/>
      <c r="AMJ98" s="364" t="n"/>
      <c r="AMK98" s="364" t="n"/>
      <c r="AML98" s="364" t="n"/>
      <c r="AMM98" s="364" t="n"/>
      <c r="AMN98" s="364" t="n"/>
      <c r="AMO98" s="364" t="n"/>
      <c r="AMP98" s="364" t="n"/>
      <c r="AMQ98" s="364" t="n"/>
      <c r="AMR98" s="364" t="n"/>
      <c r="AMS98" s="364" t="n"/>
      <c r="AMT98" s="364" t="n"/>
      <c r="AMU98" s="364" t="n"/>
      <c r="AMV98" s="364" t="n"/>
      <c r="AMW98" s="364" t="n"/>
      <c r="AMX98" s="364" t="n"/>
      <c r="AMY98" s="364" t="n"/>
      <c r="AMZ98" s="364" t="n"/>
      <c r="ANA98" s="364" t="n"/>
      <c r="ANB98" s="364" t="n"/>
      <c r="ANC98" s="364" t="n"/>
      <c r="AND98" s="364" t="n"/>
      <c r="ANE98" s="364" t="n"/>
      <c r="ANF98" s="364" t="n"/>
      <c r="ANG98" s="364" t="n"/>
      <c r="ANH98" s="364" t="n"/>
      <c r="ANI98" s="364" t="n"/>
      <c r="ANJ98" s="364" t="n"/>
      <c r="ANK98" s="364" t="n"/>
      <c r="ANL98" s="364" t="n"/>
      <c r="ANM98" s="364" t="n"/>
      <c r="ANN98" s="364" t="n"/>
      <c r="ANO98" s="364" t="n"/>
      <c r="ANP98" s="364" t="n"/>
      <c r="ANQ98" s="364" t="n"/>
      <c r="ANR98" s="364" t="n"/>
      <c r="ANS98" s="364" t="n"/>
      <c r="ANT98" s="364" t="n"/>
      <c r="ANU98" s="364" t="n"/>
      <c r="ANV98" s="364" t="n"/>
      <c r="ANW98" s="364" t="n"/>
      <c r="ANX98" s="364" t="n"/>
      <c r="ANY98" s="364" t="n"/>
      <c r="ANZ98" s="364" t="n"/>
      <c r="AOA98" s="364" t="n"/>
      <c r="AOB98" s="364" t="n"/>
      <c r="AOC98" s="364" t="n"/>
      <c r="AOD98" s="364" t="n"/>
      <c r="AOE98" s="364" t="n"/>
      <c r="AOF98" s="364" t="n"/>
      <c r="AOG98" s="364" t="n"/>
      <c r="AOH98" s="364" t="n"/>
      <c r="AOI98" s="364" t="n"/>
      <c r="AOJ98" s="364" t="n"/>
      <c r="AOK98" s="364" t="n"/>
      <c r="AOL98" s="364" t="n"/>
      <c r="AOM98" s="364" t="n"/>
      <c r="AON98" s="364" t="n"/>
      <c r="AOO98" s="364" t="n"/>
      <c r="AOP98" s="364" t="n"/>
      <c r="AOQ98" s="364" t="n"/>
      <c r="AOR98" s="364" t="n"/>
      <c r="AOS98" s="364" t="n"/>
      <c r="AOT98" s="364" t="n"/>
      <c r="AOU98" s="364" t="n"/>
      <c r="AOV98" s="364" t="n"/>
      <c r="AOW98" s="364" t="n"/>
      <c r="AOX98" s="364" t="n"/>
      <c r="AOY98" s="364" t="n"/>
      <c r="AOZ98" s="364" t="n"/>
      <c r="APA98" s="364" t="n"/>
      <c r="APB98" s="364" t="n"/>
      <c r="APC98" s="364" t="n"/>
      <c r="APD98" s="364" t="n"/>
      <c r="APE98" s="364" t="n"/>
      <c r="APF98" s="364" t="n"/>
      <c r="APG98" s="364" t="n"/>
      <c r="APH98" s="364" t="n"/>
      <c r="API98" s="364" t="n"/>
      <c r="APJ98" s="364" t="n"/>
      <c r="APK98" s="364" t="n"/>
      <c r="APL98" s="364" t="n"/>
      <c r="APM98" s="364" t="n"/>
      <c r="APN98" s="364" t="n"/>
      <c r="APO98" s="364" t="n"/>
      <c r="APP98" s="364" t="n"/>
      <c r="APQ98" s="364" t="n"/>
      <c r="APR98" s="364" t="n"/>
      <c r="APS98" s="364" t="n"/>
      <c r="APT98" s="364" t="n"/>
      <c r="APU98" s="364" t="n"/>
      <c r="APV98" s="364" t="n"/>
      <c r="APW98" s="364" t="n"/>
      <c r="APX98" s="364" t="n"/>
      <c r="APY98" s="364" t="n"/>
      <c r="APZ98" s="364" t="n"/>
      <c r="AQA98" s="364" t="n"/>
      <c r="AQB98" s="364" t="n"/>
      <c r="AQC98" s="364" t="n"/>
      <c r="AQD98" s="364" t="n"/>
      <c r="AQE98" s="364" t="n"/>
      <c r="AQF98" s="364" t="n"/>
      <c r="AQG98" s="364" t="n"/>
      <c r="AQH98" s="364" t="n"/>
      <c r="AQI98" s="364" t="n"/>
      <c r="AQJ98" s="364" t="n"/>
      <c r="AQK98" s="364" t="n"/>
      <c r="AQL98" s="364" t="n"/>
      <c r="AQM98" s="364" t="n"/>
      <c r="AQN98" s="364" t="n"/>
      <c r="AQO98" s="364" t="n"/>
      <c r="AQP98" s="364" t="n"/>
      <c r="AQQ98" s="364" t="n"/>
      <c r="AQR98" s="364" t="n"/>
      <c r="AQS98" s="364" t="n"/>
      <c r="AQT98" s="364" t="n"/>
      <c r="AQU98" s="364" t="n"/>
      <c r="AQV98" s="364" t="n"/>
      <c r="AQW98" s="364" t="n"/>
      <c r="AQX98" s="364" t="n"/>
      <c r="AQY98" s="364" t="n"/>
      <c r="AQZ98" s="364" t="n"/>
      <c r="ARA98" s="364" t="n"/>
      <c r="ARB98" s="364" t="n"/>
      <c r="ARC98" s="364" t="n"/>
      <c r="ARD98" s="364" t="n"/>
      <c r="ARE98" s="364" t="n"/>
      <c r="ARF98" s="364" t="n"/>
      <c r="ARG98" s="364" t="n"/>
      <c r="ARH98" s="364" t="n"/>
      <c r="ARI98" s="364" t="n"/>
      <c r="ARJ98" s="364" t="n"/>
      <c r="ARK98" s="364" t="n"/>
      <c r="ARL98" s="364" t="n"/>
      <c r="ARM98" s="364" t="n"/>
      <c r="ARN98" s="364" t="n"/>
      <c r="ARO98" s="364" t="n"/>
    </row>
    <row r="99" outlineLevel="1">
      <c r="A99" s="220" t="inlineStr">
        <is>
          <t>39.10</t>
        </is>
      </c>
      <c r="B99" s="233" t="inlineStr">
        <is>
          <t>Vale Alimentação</t>
        </is>
      </c>
      <c r="C99" s="86" t="inlineStr">
        <is>
          <t>Analítica</t>
        </is>
      </c>
      <c r="D99" s="86" t="inlineStr">
        <is>
          <t>Saída</t>
        </is>
      </c>
      <c r="E99" s="86">
        <f>VLOOKUP($A99,PL.C!$B:$F,5,0)</f>
        <v/>
      </c>
      <c r="F99" s="86" t="inlineStr">
        <is>
          <t>sim</t>
        </is>
      </c>
      <c r="G99" s="86" t="inlineStr">
        <is>
          <t>Budget</t>
        </is>
      </c>
      <c r="I99" s="511" t="n">
        <v>0</v>
      </c>
      <c r="J99" s="511" t="n">
        <v>0</v>
      </c>
      <c r="K99" s="511" t="n">
        <v>0</v>
      </c>
      <c r="L99" s="511" t="n">
        <v>0</v>
      </c>
      <c r="M99" s="511" t="n">
        <v>0</v>
      </c>
      <c r="N99" s="511" t="n">
        <v>0</v>
      </c>
      <c r="O99" s="511" t="n">
        <v>0</v>
      </c>
      <c r="P99" s="511" t="n">
        <v>0</v>
      </c>
      <c r="Q99" s="511" t="n">
        <v>0</v>
      </c>
      <c r="R99" s="511" t="n">
        <v>0</v>
      </c>
      <c r="S99" s="511" t="n">
        <v>0</v>
      </c>
      <c r="T99" s="512" t="n">
        <v>0</v>
      </c>
      <c r="V99" s="511" t="n">
        <v>0</v>
      </c>
      <c r="W99" s="511" t="n">
        <v>0</v>
      </c>
      <c r="X99" s="511" t="n">
        <v>0</v>
      </c>
      <c r="Y99" s="511" t="n">
        <v>0</v>
      </c>
      <c r="Z99" s="511" t="n">
        <v>0</v>
      </c>
      <c r="AA99" s="511" t="n">
        <v>0</v>
      </c>
      <c r="AB99" s="511" t="n">
        <v>0</v>
      </c>
      <c r="AC99" s="511" t="n">
        <v>0</v>
      </c>
      <c r="AD99" s="511" t="n">
        <v>0</v>
      </c>
      <c r="AE99" s="511" t="n">
        <v>0</v>
      </c>
      <c r="AF99" s="511" t="n">
        <v>-270</v>
      </c>
      <c r="AG99" s="512" t="n">
        <v>0</v>
      </c>
      <c r="AI99" s="511" t="n">
        <v>0</v>
      </c>
      <c r="AJ99" s="511" t="n">
        <v>-61</v>
      </c>
      <c r="AK99" s="511" t="n">
        <v>0</v>
      </c>
      <c r="AL99" s="511" t="n">
        <v>0</v>
      </c>
      <c r="AM99" s="511" t="n">
        <v>0</v>
      </c>
      <c r="AN99" s="511" t="n">
        <v>0</v>
      </c>
      <c r="AO99" s="511" t="n">
        <v>0</v>
      </c>
      <c r="AP99" s="511" t="n">
        <v>-23</v>
      </c>
      <c r="AQ99" s="511" t="n">
        <v>0</v>
      </c>
      <c r="AR99" s="511" t="n">
        <v>-92</v>
      </c>
      <c r="AS99" s="511" t="n">
        <v>0</v>
      </c>
      <c r="AT99" s="511" t="n">
        <v>0</v>
      </c>
      <c r="AV99" s="513" t="n">
        <v>0</v>
      </c>
      <c r="AW99" s="513" t="n">
        <v>-64.172</v>
      </c>
      <c r="AX99" s="513" t="n">
        <v>0</v>
      </c>
      <c r="AY99" s="513" t="n">
        <v>0</v>
      </c>
      <c r="AZ99" s="513" t="n">
        <v>0</v>
      </c>
      <c r="BA99" s="513" t="n">
        <v>0</v>
      </c>
      <c r="BB99" s="513" t="n">
        <v>0</v>
      </c>
      <c r="BC99" s="513" t="n">
        <v>-24.196</v>
      </c>
      <c r="BD99" s="513" t="n">
        <v>0</v>
      </c>
      <c r="BE99" s="513" t="n">
        <v>-96.78400000000001</v>
      </c>
      <c r="BF99" s="513" t="n">
        <v>0</v>
      </c>
      <c r="BG99" s="513" t="n">
        <v>0</v>
      </c>
      <c r="BI99" s="298" t="n">
        <v>1.1</v>
      </c>
      <c r="BJ99" s="514" t="n">
        <v>0</v>
      </c>
      <c r="BK99" s="514" t="n">
        <v>0</v>
      </c>
      <c r="BL99" s="514" t="n">
        <v>0</v>
      </c>
      <c r="BM99" s="514" t="n">
        <v>0</v>
      </c>
      <c r="BN99" s="514" t="n">
        <v>0</v>
      </c>
      <c r="BO99" s="514" t="n">
        <v>0</v>
      </c>
      <c r="BP99" s="514" t="n">
        <v>0</v>
      </c>
      <c r="BQ99" s="514" t="n">
        <v>0</v>
      </c>
      <c r="BR99" s="514" t="n">
        <v>0</v>
      </c>
      <c r="BS99" s="514" t="n">
        <v>0</v>
      </c>
      <c r="BT99" s="514" t="n">
        <v>0</v>
      </c>
      <c r="BU99" s="514" t="n">
        <v>0</v>
      </c>
      <c r="BW99" s="515">
        <f>_xlfn.SINGLE(_xlfn.XLOOKUP($A99,$A$203:$A$399,BJ$203:BJ$399,"Não Existe"))*$BI99</f>
        <v/>
      </c>
      <c r="BX99" s="515">
        <f>_xlfn.SINGLE(_xlfn.XLOOKUP($A99,$A$203:$A$399,BK$203:BK$399,"Não Existe"))*$BI99</f>
        <v/>
      </c>
      <c r="BY99" s="515">
        <f>_xlfn.SINGLE(_xlfn.XLOOKUP($A99,$A$203:$A$399,BL$203:BL$399,"Não Existe"))*$BI99</f>
        <v/>
      </c>
      <c r="BZ99" s="515">
        <f>_xlfn.SINGLE(_xlfn.XLOOKUP($A99,$A$203:$A$399,BM$203:BM$399,"Não Existe"))*$BI99</f>
        <v/>
      </c>
      <c r="CA99" s="515">
        <f>_xlfn.SINGLE(_xlfn.XLOOKUP($A99,$A$203:$A$399,BN$203:BN$399,"Não Existe"))*$BI99</f>
        <v/>
      </c>
      <c r="CB99" s="515">
        <f>_xlfn.SINGLE(_xlfn.XLOOKUP($A99,$A$203:$A$399,BO$203:BO$399,"Não Existe"))*$BI99</f>
        <v/>
      </c>
      <c r="CC99" s="515">
        <f>_xlfn.SINGLE(_xlfn.XLOOKUP($A99,$A$203:$A$399,BP$203:BP$399,"Não Existe"))*$BI99</f>
        <v/>
      </c>
      <c r="CD99" s="515">
        <f>_xlfn.SINGLE(_xlfn.XLOOKUP($A99,$A$203:$A$399,BQ$203:BQ$399,"Não Existe"))*$BI99</f>
        <v/>
      </c>
      <c r="CE99" s="515">
        <f>_xlfn.SINGLE(_xlfn.XLOOKUP($A99,$A$203:$A$399,BR$203:BR$399,"Não Existe"))*$BI99</f>
        <v/>
      </c>
      <c r="CF99" s="515">
        <f>_xlfn.SINGLE(_xlfn.XLOOKUP($A99,$A$203:$A$399,BS$203:BS$399,"Não Existe"))*$BI99</f>
        <v/>
      </c>
      <c r="CG99" s="515">
        <f>_xlfn.SINGLE(_xlfn.XLOOKUP($A99,$A$203:$A$399,BT$203:BT$399,"Não Existe"))*$BI99</f>
        <v/>
      </c>
      <c r="CH99" s="515">
        <f>_xlfn.SINGLE(_xlfn.XLOOKUP($A99,$A$203:$A$399,BU$203:BU$399,"Não Existe"))*$BI99</f>
        <v/>
      </c>
    </row>
    <row r="100" outlineLevel="1" customFormat="1" s="213">
      <c r="A100" s="257" t="inlineStr">
        <is>
          <t>39.11</t>
        </is>
      </c>
      <c r="B100" s="212" t="inlineStr">
        <is>
          <t>Vale Transporte</t>
        </is>
      </c>
      <c r="C100" s="213" t="inlineStr">
        <is>
          <t>Analítica</t>
        </is>
      </c>
      <c r="D100" s="213" t="inlineStr">
        <is>
          <t>Saída</t>
        </is>
      </c>
      <c r="E100" s="213">
        <f>VLOOKUP($A100,PL.C!$B:$F,5,0)</f>
        <v/>
      </c>
      <c r="F100" s="213" t="inlineStr">
        <is>
          <t>sim</t>
        </is>
      </c>
      <c r="G100" s="213" t="inlineStr">
        <is>
          <t>Budget</t>
        </is>
      </c>
      <c r="I100" s="506" t="n">
        <v>0</v>
      </c>
      <c r="J100" s="506" t="n">
        <v>0</v>
      </c>
      <c r="K100" s="506" t="n">
        <v>0</v>
      </c>
      <c r="L100" s="506" t="n">
        <v>0</v>
      </c>
      <c r="M100" s="506" t="n">
        <v>0</v>
      </c>
      <c r="N100" s="506" t="n">
        <v>0</v>
      </c>
      <c r="O100" s="506" t="n">
        <v>0</v>
      </c>
      <c r="P100" s="506" t="n">
        <v>0</v>
      </c>
      <c r="Q100" s="506" t="n">
        <v>0</v>
      </c>
      <c r="R100" s="506" t="n">
        <v>0</v>
      </c>
      <c r="S100" s="506" t="n">
        <v>0</v>
      </c>
      <c r="T100" s="507" t="n">
        <v>0</v>
      </c>
      <c r="U100" s="86" t="n"/>
      <c r="V100" s="506" t="n">
        <v>0</v>
      </c>
      <c r="W100" s="506" t="n">
        <v>0</v>
      </c>
      <c r="X100" s="506" t="n">
        <v>0</v>
      </c>
      <c r="Y100" s="506" t="n">
        <v>0</v>
      </c>
      <c r="Z100" s="506" t="n">
        <v>0</v>
      </c>
      <c r="AA100" s="506" t="n">
        <v>0</v>
      </c>
      <c r="AB100" s="506" t="n">
        <v>0</v>
      </c>
      <c r="AC100" s="506" t="n">
        <v>0</v>
      </c>
      <c r="AD100" s="506" t="n">
        <v>0</v>
      </c>
      <c r="AE100" s="506" t="n">
        <v>0</v>
      </c>
      <c r="AF100" s="506" t="n">
        <v>0</v>
      </c>
      <c r="AG100" s="507" t="n">
        <v>0</v>
      </c>
      <c r="AH100" s="364" t="n"/>
      <c r="AI100" s="506" t="n">
        <v>0</v>
      </c>
      <c r="AJ100" s="506" t="n">
        <v>0</v>
      </c>
      <c r="AK100" s="506" t="n">
        <v>0</v>
      </c>
      <c r="AL100" s="506" t="n">
        <v>0</v>
      </c>
      <c r="AM100" s="506" t="n">
        <v>0</v>
      </c>
      <c r="AN100" s="506" t="n">
        <v>0</v>
      </c>
      <c r="AO100" s="506" t="n">
        <v>0</v>
      </c>
      <c r="AP100" s="506" t="n">
        <v>0</v>
      </c>
      <c r="AQ100" s="506" t="n">
        <v>0</v>
      </c>
      <c r="AR100" s="506" t="n">
        <v>0</v>
      </c>
      <c r="AS100" s="506" t="n">
        <v>0</v>
      </c>
      <c r="AT100" s="506" t="n">
        <v>0</v>
      </c>
      <c r="AU100" s="364" t="n"/>
      <c r="AV100" s="508" t="n">
        <v>0</v>
      </c>
      <c r="AW100" s="508" t="n">
        <v>0</v>
      </c>
      <c r="AX100" s="508" t="n">
        <v>0</v>
      </c>
      <c r="AY100" s="508" t="n">
        <v>0</v>
      </c>
      <c r="AZ100" s="508" t="n">
        <v>0</v>
      </c>
      <c r="BA100" s="508" t="n">
        <v>0</v>
      </c>
      <c r="BB100" s="508" t="n">
        <v>0</v>
      </c>
      <c r="BC100" s="508" t="n">
        <v>0</v>
      </c>
      <c r="BD100" s="508" t="n">
        <v>0</v>
      </c>
      <c r="BE100" s="508" t="n">
        <v>0</v>
      </c>
      <c r="BF100" s="508" t="n">
        <v>0</v>
      </c>
      <c r="BG100" s="508" t="n">
        <v>0</v>
      </c>
      <c r="BH100" s="364" t="n"/>
      <c r="BI100" s="298" t="n">
        <v>1.1</v>
      </c>
      <c r="BJ100" s="509" t="n">
        <v>0</v>
      </c>
      <c r="BK100" s="509" t="n">
        <v>0</v>
      </c>
      <c r="BL100" s="509" t="n">
        <v>0</v>
      </c>
      <c r="BM100" s="509" t="n">
        <v>0</v>
      </c>
      <c r="BN100" s="509" t="n">
        <v>0</v>
      </c>
      <c r="BO100" s="509" t="n">
        <v>0</v>
      </c>
      <c r="BP100" s="509" t="n">
        <v>0</v>
      </c>
      <c r="BQ100" s="509" t="n">
        <v>0</v>
      </c>
      <c r="BR100" s="509" t="n">
        <v>0</v>
      </c>
      <c r="BS100" s="509" t="n">
        <v>0</v>
      </c>
      <c r="BT100" s="509" t="n">
        <v>0</v>
      </c>
      <c r="BU100" s="509" t="n">
        <v>0</v>
      </c>
      <c r="BV100" s="364" t="n"/>
      <c r="BW100" s="510">
        <f>_xlfn.SINGLE(_xlfn.XLOOKUP($A100,$A$203:$A$399,BJ$203:BJ$399,"Não Existe"))*$BI100</f>
        <v/>
      </c>
      <c r="BX100" s="510">
        <f>_xlfn.SINGLE(_xlfn.XLOOKUP($A100,$A$203:$A$399,BK$203:BK$399,"Não Existe"))*$BI100</f>
        <v/>
      </c>
      <c r="BY100" s="510">
        <f>_xlfn.SINGLE(_xlfn.XLOOKUP($A100,$A$203:$A$399,BL$203:BL$399,"Não Existe"))*$BI100</f>
        <v/>
      </c>
      <c r="BZ100" s="510">
        <f>_xlfn.SINGLE(_xlfn.XLOOKUP($A100,$A$203:$A$399,BM$203:BM$399,"Não Existe"))*$BI100</f>
        <v/>
      </c>
      <c r="CA100" s="510">
        <f>_xlfn.SINGLE(_xlfn.XLOOKUP($A100,$A$203:$A$399,BN$203:BN$399,"Não Existe"))*$BI100</f>
        <v/>
      </c>
      <c r="CB100" s="510">
        <f>_xlfn.SINGLE(_xlfn.XLOOKUP($A100,$A$203:$A$399,BO$203:BO$399,"Não Existe"))*$BI100</f>
        <v/>
      </c>
      <c r="CC100" s="510">
        <f>_xlfn.SINGLE(_xlfn.XLOOKUP($A100,$A$203:$A$399,BP$203:BP$399,"Não Existe"))*$BI100</f>
        <v/>
      </c>
      <c r="CD100" s="510">
        <f>_xlfn.SINGLE(_xlfn.XLOOKUP($A100,$A$203:$A$399,BQ$203:BQ$399,"Não Existe"))*$BI100</f>
        <v/>
      </c>
      <c r="CE100" s="510">
        <f>_xlfn.SINGLE(_xlfn.XLOOKUP($A100,$A$203:$A$399,BR$203:BR$399,"Não Existe"))*$BI100</f>
        <v/>
      </c>
      <c r="CF100" s="510">
        <f>_xlfn.SINGLE(_xlfn.XLOOKUP($A100,$A$203:$A$399,BS$203:BS$399,"Não Existe"))*$BI100</f>
        <v/>
      </c>
      <c r="CG100" s="510">
        <f>_xlfn.SINGLE(_xlfn.XLOOKUP($A100,$A$203:$A$399,BT$203:BT$399,"Não Existe"))*$BI100</f>
        <v/>
      </c>
      <c r="CH100" s="510">
        <f>_xlfn.SINGLE(_xlfn.XLOOKUP($A100,$A$203:$A$399,BU$203:BU$399,"Não Existe"))*$BI100</f>
        <v/>
      </c>
      <c r="CI100" s="364" t="n"/>
      <c r="CJ100" s="364" t="n"/>
      <c r="CK100" s="364" t="n"/>
      <c r="CL100" s="364" t="n"/>
      <c r="CM100" s="364" t="n"/>
      <c r="CN100" s="364" t="n"/>
      <c r="CO100" s="364" t="n"/>
      <c r="CP100" s="364" t="n"/>
      <c r="CQ100" s="364" t="n"/>
      <c r="CR100" s="364" t="n"/>
      <c r="CS100" s="364" t="n"/>
      <c r="CT100" s="364" t="n"/>
      <c r="CU100" s="364" t="n"/>
      <c r="CV100" s="364" t="n"/>
      <c r="CW100" s="364" t="n"/>
      <c r="CX100" s="364" t="n"/>
      <c r="CY100" s="364" t="n"/>
      <c r="CZ100" s="364" t="n"/>
      <c r="DA100" s="364" t="n"/>
      <c r="DB100" s="364" t="n"/>
      <c r="DC100" s="364" t="n"/>
      <c r="DD100" s="364" t="n"/>
      <c r="DE100" s="364" t="n"/>
      <c r="DF100" s="364" t="n"/>
      <c r="DG100" s="364" t="n"/>
      <c r="DH100" s="364" t="n"/>
      <c r="DI100" s="364" t="n"/>
      <c r="DJ100" s="364" t="n"/>
      <c r="DK100" s="364" t="n"/>
      <c r="DL100" s="364" t="n"/>
      <c r="DM100" s="364" t="n"/>
      <c r="DN100" s="364" t="n"/>
      <c r="DO100" s="364" t="n"/>
      <c r="DP100" s="364" t="n"/>
      <c r="DQ100" s="364" t="n"/>
      <c r="DR100" s="364" t="n"/>
      <c r="DS100" s="364" t="n"/>
      <c r="DT100" s="364" t="n"/>
      <c r="DU100" s="364" t="n"/>
      <c r="DV100" s="364" t="n"/>
      <c r="DW100" s="364" t="n"/>
      <c r="DX100" s="364" t="n"/>
      <c r="DY100" s="364" t="n"/>
      <c r="DZ100" s="364" t="n"/>
      <c r="EA100" s="364" t="n"/>
      <c r="EB100" s="364" t="n"/>
      <c r="EC100" s="364" t="n"/>
      <c r="ED100" s="364" t="n"/>
      <c r="EE100" s="364" t="n"/>
      <c r="EF100" s="364" t="n"/>
      <c r="EG100" s="364" t="n"/>
      <c r="EH100" s="364" t="n"/>
      <c r="EI100" s="364" t="n"/>
      <c r="EJ100" s="364" t="n"/>
      <c r="EK100" s="364" t="n"/>
      <c r="EL100" s="364" t="n"/>
      <c r="EM100" s="364" t="n"/>
      <c r="EN100" s="364" t="n"/>
      <c r="EO100" s="364" t="n"/>
      <c r="EP100" s="364" t="n"/>
      <c r="EQ100" s="364" t="n"/>
      <c r="ER100" s="364" t="n"/>
      <c r="ES100" s="364" t="n"/>
      <c r="ET100" s="364" t="n"/>
      <c r="EU100" s="364" t="n"/>
      <c r="EV100" s="364" t="n"/>
      <c r="EW100" s="364" t="n"/>
      <c r="EX100" s="364" t="n"/>
      <c r="EY100" s="364" t="n"/>
      <c r="EZ100" s="364" t="n"/>
      <c r="FA100" s="364" t="n"/>
      <c r="FB100" s="364" t="n"/>
      <c r="FC100" s="364" t="n"/>
      <c r="FD100" s="364" t="n"/>
      <c r="FE100" s="364" t="n"/>
      <c r="FF100" s="364" t="n"/>
      <c r="FG100" s="364" t="n"/>
      <c r="FH100" s="364" t="n"/>
      <c r="FI100" s="364" t="n"/>
      <c r="FJ100" s="364" t="n"/>
      <c r="FK100" s="364" t="n"/>
      <c r="FL100" s="364" t="n"/>
      <c r="FM100" s="364" t="n"/>
      <c r="FN100" s="364" t="n"/>
      <c r="FO100" s="364" t="n"/>
      <c r="FP100" s="364" t="n"/>
      <c r="FQ100" s="364" t="n"/>
      <c r="FR100" s="364" t="n"/>
      <c r="FS100" s="364" t="n"/>
      <c r="FT100" s="364" t="n"/>
      <c r="FU100" s="364" t="n"/>
      <c r="FV100" s="364" t="n"/>
      <c r="FW100" s="364" t="n"/>
      <c r="FX100" s="364" t="n"/>
      <c r="FY100" s="364" t="n"/>
      <c r="FZ100" s="364" t="n"/>
      <c r="GA100" s="364" t="n"/>
      <c r="GB100" s="364" t="n"/>
      <c r="GC100" s="364" t="n"/>
      <c r="GD100" s="364" t="n"/>
      <c r="GE100" s="364" t="n"/>
      <c r="GF100" s="364" t="n"/>
      <c r="GG100" s="364" t="n"/>
      <c r="GH100" s="364" t="n"/>
      <c r="GI100" s="364" t="n"/>
      <c r="GJ100" s="364" t="n"/>
      <c r="GK100" s="364" t="n"/>
      <c r="GL100" s="364" t="n"/>
      <c r="GM100" s="364" t="n"/>
      <c r="GN100" s="364" t="n"/>
      <c r="GO100" s="364" t="n"/>
      <c r="GP100" s="364" t="n"/>
      <c r="GQ100" s="364" t="n"/>
      <c r="GR100" s="364" t="n"/>
      <c r="GS100" s="364" t="n"/>
      <c r="GT100" s="364" t="n"/>
      <c r="GU100" s="364" t="n"/>
      <c r="GV100" s="364" t="n"/>
      <c r="GW100" s="364" t="n"/>
      <c r="GX100" s="364" t="n"/>
      <c r="GY100" s="364" t="n"/>
      <c r="GZ100" s="364" t="n"/>
      <c r="HA100" s="364" t="n"/>
      <c r="HB100" s="364" t="n"/>
      <c r="HC100" s="364" t="n"/>
      <c r="HD100" s="364" t="n"/>
      <c r="HE100" s="364" t="n"/>
      <c r="HF100" s="364" t="n"/>
      <c r="HG100" s="364" t="n"/>
      <c r="HH100" s="364" t="n"/>
      <c r="HI100" s="364" t="n"/>
      <c r="HJ100" s="364" t="n"/>
      <c r="HK100" s="364" t="n"/>
      <c r="HL100" s="364" t="n"/>
      <c r="HM100" s="364" t="n"/>
      <c r="HN100" s="364" t="n"/>
      <c r="HO100" s="364" t="n"/>
      <c r="HP100" s="364" t="n"/>
      <c r="HQ100" s="364" t="n"/>
      <c r="HR100" s="364" t="n"/>
      <c r="HS100" s="364" t="n"/>
      <c r="HT100" s="364" t="n"/>
      <c r="HU100" s="364" t="n"/>
      <c r="HV100" s="364" t="n"/>
      <c r="HW100" s="364" t="n"/>
      <c r="HX100" s="364" t="n"/>
      <c r="HY100" s="364" t="n"/>
      <c r="HZ100" s="364" t="n"/>
      <c r="IA100" s="364" t="n"/>
      <c r="IB100" s="364" t="n"/>
      <c r="IC100" s="364" t="n"/>
      <c r="ID100" s="364" t="n"/>
      <c r="IE100" s="364" t="n"/>
      <c r="IF100" s="364" t="n"/>
      <c r="IG100" s="364" t="n"/>
      <c r="IH100" s="364" t="n"/>
      <c r="II100" s="364" t="n"/>
      <c r="IJ100" s="364" t="n"/>
      <c r="IK100" s="364" t="n"/>
      <c r="IL100" s="364" t="n"/>
      <c r="IM100" s="364" t="n"/>
      <c r="IN100" s="364" t="n"/>
      <c r="IO100" s="364" t="n"/>
      <c r="IP100" s="364" t="n"/>
      <c r="IQ100" s="364" t="n"/>
      <c r="IR100" s="364" t="n"/>
      <c r="IS100" s="364" t="n"/>
      <c r="IT100" s="364" t="n"/>
      <c r="IU100" s="364" t="n"/>
      <c r="IV100" s="364" t="n"/>
      <c r="IW100" s="364" t="n"/>
      <c r="IX100" s="364" t="n"/>
      <c r="IY100" s="364" t="n"/>
      <c r="IZ100" s="364" t="n"/>
      <c r="JA100" s="364" t="n"/>
      <c r="JB100" s="364" t="n"/>
      <c r="JC100" s="364" t="n"/>
      <c r="JD100" s="364" t="n"/>
      <c r="JE100" s="364" t="n"/>
      <c r="JF100" s="364" t="n"/>
      <c r="JG100" s="364" t="n"/>
      <c r="JH100" s="364" t="n"/>
      <c r="JI100" s="364" t="n"/>
      <c r="JJ100" s="364" t="n"/>
      <c r="JK100" s="364" t="n"/>
      <c r="JL100" s="364" t="n"/>
      <c r="JM100" s="364" t="n"/>
      <c r="JN100" s="364" t="n"/>
      <c r="JO100" s="364" t="n"/>
      <c r="JP100" s="364" t="n"/>
      <c r="JQ100" s="364" t="n"/>
      <c r="JR100" s="364" t="n"/>
      <c r="JS100" s="364" t="n"/>
      <c r="JT100" s="364" t="n"/>
      <c r="JU100" s="364" t="n"/>
      <c r="JV100" s="364" t="n"/>
      <c r="JW100" s="364" t="n"/>
      <c r="JX100" s="364" t="n"/>
      <c r="JY100" s="364" t="n"/>
      <c r="JZ100" s="364" t="n"/>
      <c r="KA100" s="364" t="n"/>
      <c r="KB100" s="364" t="n"/>
      <c r="KC100" s="364" t="n"/>
      <c r="KD100" s="364" t="n"/>
      <c r="KE100" s="364" t="n"/>
      <c r="KF100" s="364" t="n"/>
      <c r="KG100" s="364" t="n"/>
      <c r="KH100" s="364" t="n"/>
      <c r="KI100" s="364" t="n"/>
      <c r="KJ100" s="364" t="n"/>
      <c r="KK100" s="364" t="n"/>
      <c r="KL100" s="364" t="n"/>
      <c r="KM100" s="364" t="n"/>
      <c r="KN100" s="364" t="n"/>
      <c r="KO100" s="364" t="n"/>
      <c r="KP100" s="364" t="n"/>
      <c r="KQ100" s="364" t="n"/>
      <c r="KR100" s="364" t="n"/>
      <c r="KS100" s="364" t="n"/>
      <c r="KT100" s="364" t="n"/>
      <c r="KU100" s="364" t="n"/>
      <c r="KV100" s="364" t="n"/>
      <c r="KW100" s="364" t="n"/>
      <c r="KX100" s="364" t="n"/>
      <c r="KY100" s="364" t="n"/>
      <c r="KZ100" s="364" t="n"/>
      <c r="LA100" s="364" t="n"/>
      <c r="LB100" s="364" t="n"/>
      <c r="LC100" s="364" t="n"/>
      <c r="LD100" s="364" t="n"/>
      <c r="LE100" s="364" t="n"/>
      <c r="LF100" s="364" t="n"/>
      <c r="LG100" s="364" t="n"/>
      <c r="LH100" s="364" t="n"/>
      <c r="LI100" s="364" t="n"/>
      <c r="LJ100" s="364" t="n"/>
      <c r="LK100" s="364" t="n"/>
      <c r="LL100" s="364" t="n"/>
      <c r="LM100" s="364" t="n"/>
      <c r="LN100" s="364" t="n"/>
      <c r="LO100" s="364" t="n"/>
      <c r="LP100" s="364" t="n"/>
      <c r="LQ100" s="364" t="n"/>
      <c r="LR100" s="364" t="n"/>
      <c r="LS100" s="364" t="n"/>
      <c r="LT100" s="364" t="n"/>
      <c r="LU100" s="364" t="n"/>
      <c r="LV100" s="364" t="n"/>
      <c r="LW100" s="364" t="n"/>
      <c r="LX100" s="364" t="n"/>
      <c r="LY100" s="364" t="n"/>
      <c r="LZ100" s="364" t="n"/>
      <c r="MA100" s="364" t="n"/>
      <c r="MB100" s="364" t="n"/>
      <c r="MC100" s="364" t="n"/>
      <c r="MD100" s="364" t="n"/>
      <c r="ME100" s="364" t="n"/>
      <c r="MF100" s="364" t="n"/>
      <c r="MG100" s="364" t="n"/>
      <c r="MH100" s="364" t="n"/>
      <c r="MI100" s="364" t="n"/>
      <c r="MJ100" s="364" t="n"/>
      <c r="MK100" s="364" t="n"/>
      <c r="ML100" s="364" t="n"/>
      <c r="MM100" s="364" t="n"/>
      <c r="MN100" s="364" t="n"/>
      <c r="MO100" s="364" t="n"/>
      <c r="MP100" s="364" t="n"/>
      <c r="MQ100" s="364" t="n"/>
      <c r="MR100" s="364" t="n"/>
      <c r="MS100" s="364" t="n"/>
      <c r="MT100" s="364" t="n"/>
      <c r="MU100" s="364" t="n"/>
      <c r="MV100" s="364" t="n"/>
      <c r="MW100" s="364" t="n"/>
      <c r="MX100" s="364" t="n"/>
      <c r="MY100" s="364" t="n"/>
      <c r="MZ100" s="364" t="n"/>
      <c r="NA100" s="364" t="n"/>
      <c r="NB100" s="364" t="n"/>
      <c r="NC100" s="364" t="n"/>
      <c r="ND100" s="364" t="n"/>
      <c r="NE100" s="364" t="n"/>
      <c r="NF100" s="364" t="n"/>
      <c r="NG100" s="364" t="n"/>
      <c r="NH100" s="364" t="n"/>
      <c r="NI100" s="364" t="n"/>
      <c r="NJ100" s="364" t="n"/>
      <c r="NK100" s="364" t="n"/>
      <c r="NL100" s="364" t="n"/>
      <c r="NM100" s="364" t="n"/>
      <c r="NN100" s="364" t="n"/>
      <c r="NO100" s="364" t="n"/>
      <c r="NP100" s="364" t="n"/>
      <c r="NQ100" s="364" t="n"/>
      <c r="NR100" s="364" t="n"/>
      <c r="NS100" s="364" t="n"/>
      <c r="NT100" s="364" t="n"/>
      <c r="NU100" s="364" t="n"/>
      <c r="NV100" s="364" t="n"/>
      <c r="NW100" s="364" t="n"/>
      <c r="NX100" s="364" t="n"/>
      <c r="NY100" s="364" t="n"/>
      <c r="NZ100" s="364" t="n"/>
      <c r="OA100" s="364" t="n"/>
      <c r="OB100" s="364" t="n"/>
      <c r="OC100" s="364" t="n"/>
      <c r="OD100" s="364" t="n"/>
      <c r="OE100" s="364" t="n"/>
      <c r="OF100" s="364" t="n"/>
      <c r="OG100" s="364" t="n"/>
      <c r="OH100" s="364" t="n"/>
      <c r="OI100" s="364" t="n"/>
      <c r="OJ100" s="364" t="n"/>
      <c r="OK100" s="364" t="n"/>
      <c r="OL100" s="364" t="n"/>
      <c r="OM100" s="364" t="n"/>
      <c r="ON100" s="364" t="n"/>
      <c r="OO100" s="364" t="n"/>
      <c r="OP100" s="364" t="n"/>
      <c r="OQ100" s="364" t="n"/>
      <c r="OR100" s="364" t="n"/>
      <c r="OS100" s="364" t="n"/>
      <c r="OT100" s="364" t="n"/>
      <c r="OU100" s="364" t="n"/>
      <c r="OV100" s="364" t="n"/>
      <c r="OW100" s="364" t="n"/>
      <c r="OX100" s="364" t="n"/>
      <c r="OY100" s="364" t="n"/>
      <c r="OZ100" s="364" t="n"/>
      <c r="PA100" s="364" t="n"/>
      <c r="PB100" s="364" t="n"/>
      <c r="PC100" s="364" t="n"/>
      <c r="PD100" s="364" t="n"/>
      <c r="PE100" s="364" t="n"/>
      <c r="PF100" s="364" t="n"/>
      <c r="PG100" s="364" t="n"/>
      <c r="PH100" s="364" t="n"/>
      <c r="PI100" s="364" t="n"/>
      <c r="PJ100" s="364" t="n"/>
      <c r="PK100" s="364" t="n"/>
      <c r="PL100" s="364" t="n"/>
      <c r="PM100" s="364" t="n"/>
      <c r="PN100" s="364" t="n"/>
      <c r="PO100" s="364" t="n"/>
      <c r="PP100" s="364" t="n"/>
      <c r="PQ100" s="364" t="n"/>
      <c r="PR100" s="364" t="n"/>
      <c r="PS100" s="364" t="n"/>
      <c r="PT100" s="364" t="n"/>
      <c r="PU100" s="364" t="n"/>
      <c r="PV100" s="364" t="n"/>
      <c r="PW100" s="364" t="n"/>
      <c r="PX100" s="364" t="n"/>
      <c r="PY100" s="364" t="n"/>
      <c r="PZ100" s="364" t="n"/>
      <c r="QA100" s="364" t="n"/>
      <c r="QB100" s="364" t="n"/>
      <c r="QC100" s="364" t="n"/>
      <c r="QD100" s="364" t="n"/>
      <c r="QE100" s="364" t="n"/>
      <c r="QF100" s="364" t="n"/>
      <c r="QG100" s="364" t="n"/>
      <c r="QH100" s="364" t="n"/>
      <c r="QI100" s="364" t="n"/>
      <c r="QJ100" s="364" t="n"/>
      <c r="QK100" s="364" t="n"/>
      <c r="QL100" s="364" t="n"/>
      <c r="QM100" s="364" t="n"/>
      <c r="QN100" s="364" t="n"/>
      <c r="QO100" s="364" t="n"/>
      <c r="QP100" s="364" t="n"/>
      <c r="QQ100" s="364" t="n"/>
      <c r="QR100" s="364" t="n"/>
      <c r="QS100" s="364" t="n"/>
      <c r="QT100" s="364" t="n"/>
      <c r="QU100" s="364" t="n"/>
      <c r="QV100" s="364" t="n"/>
      <c r="QW100" s="364" t="n"/>
      <c r="QX100" s="364" t="n"/>
      <c r="QY100" s="364" t="n"/>
      <c r="QZ100" s="364" t="n"/>
      <c r="RA100" s="364" t="n"/>
      <c r="RB100" s="364" t="n"/>
      <c r="RC100" s="364" t="n"/>
      <c r="RD100" s="364" t="n"/>
      <c r="RE100" s="364" t="n"/>
      <c r="RF100" s="364" t="n"/>
      <c r="RG100" s="364" t="n"/>
      <c r="RH100" s="364" t="n"/>
      <c r="RI100" s="364" t="n"/>
      <c r="RJ100" s="364" t="n"/>
      <c r="RK100" s="364" t="n"/>
      <c r="RL100" s="364" t="n"/>
      <c r="RM100" s="364" t="n"/>
      <c r="RN100" s="364" t="n"/>
      <c r="RO100" s="364" t="n"/>
      <c r="RP100" s="364" t="n"/>
      <c r="RQ100" s="364" t="n"/>
      <c r="RR100" s="364" t="n"/>
      <c r="RS100" s="364" t="n"/>
      <c r="RT100" s="364" t="n"/>
      <c r="RU100" s="364" t="n"/>
      <c r="RV100" s="364" t="n"/>
      <c r="RW100" s="364" t="n"/>
      <c r="RX100" s="364" t="n"/>
      <c r="RY100" s="364" t="n"/>
      <c r="RZ100" s="364" t="n"/>
      <c r="SA100" s="364" t="n"/>
      <c r="SB100" s="364" t="n"/>
      <c r="SC100" s="364" t="n"/>
      <c r="SD100" s="364" t="n"/>
      <c r="SE100" s="364" t="n"/>
      <c r="SF100" s="364" t="n"/>
      <c r="SG100" s="364" t="n"/>
      <c r="SH100" s="364" t="n"/>
      <c r="SI100" s="364" t="n"/>
      <c r="SJ100" s="364" t="n"/>
      <c r="SK100" s="364" t="n"/>
      <c r="SL100" s="364" t="n"/>
      <c r="SM100" s="364" t="n"/>
      <c r="SN100" s="364" t="n"/>
      <c r="SO100" s="364" t="n"/>
      <c r="SP100" s="364" t="n"/>
      <c r="SQ100" s="364" t="n"/>
      <c r="SR100" s="364" t="n"/>
      <c r="SS100" s="364" t="n"/>
      <c r="ST100" s="364" t="n"/>
      <c r="SU100" s="364" t="n"/>
      <c r="SV100" s="364" t="n"/>
      <c r="SW100" s="364" t="n"/>
      <c r="SX100" s="364" t="n"/>
      <c r="SY100" s="364" t="n"/>
      <c r="SZ100" s="364" t="n"/>
      <c r="TA100" s="364" t="n"/>
      <c r="TB100" s="364" t="n"/>
      <c r="TC100" s="364" t="n"/>
      <c r="TD100" s="364" t="n"/>
      <c r="TE100" s="364" t="n"/>
      <c r="TF100" s="364" t="n"/>
      <c r="TG100" s="364" t="n"/>
      <c r="TH100" s="364" t="n"/>
      <c r="TI100" s="364" t="n"/>
      <c r="TJ100" s="364" t="n"/>
      <c r="TK100" s="364" t="n"/>
      <c r="TL100" s="364" t="n"/>
      <c r="TM100" s="364" t="n"/>
      <c r="TN100" s="364" t="n"/>
      <c r="TO100" s="364" t="n"/>
      <c r="TP100" s="364" t="n"/>
      <c r="TQ100" s="364" t="n"/>
      <c r="TR100" s="364" t="n"/>
      <c r="TS100" s="364" t="n"/>
      <c r="TT100" s="364" t="n"/>
      <c r="TU100" s="364" t="n"/>
      <c r="TV100" s="364" t="n"/>
      <c r="TW100" s="364" t="n"/>
      <c r="TX100" s="364" t="n"/>
      <c r="TY100" s="364" t="n"/>
      <c r="TZ100" s="364" t="n"/>
      <c r="UA100" s="364" t="n"/>
      <c r="UB100" s="364" t="n"/>
      <c r="UC100" s="364" t="n"/>
      <c r="UD100" s="364" t="n"/>
      <c r="UE100" s="364" t="n"/>
      <c r="UF100" s="364" t="n"/>
      <c r="UG100" s="364" t="n"/>
      <c r="UH100" s="364" t="n"/>
      <c r="UI100" s="364" t="n"/>
      <c r="UJ100" s="364" t="n"/>
      <c r="UK100" s="364" t="n"/>
      <c r="UL100" s="364" t="n"/>
      <c r="UM100" s="364" t="n"/>
      <c r="UN100" s="364" t="n"/>
      <c r="UO100" s="364" t="n"/>
      <c r="UP100" s="364" t="n"/>
      <c r="UQ100" s="364" t="n"/>
      <c r="UR100" s="364" t="n"/>
      <c r="US100" s="364" t="n"/>
      <c r="UT100" s="364" t="n"/>
      <c r="UU100" s="364" t="n"/>
      <c r="UV100" s="364" t="n"/>
      <c r="UW100" s="364" t="n"/>
      <c r="UX100" s="364" t="n"/>
      <c r="UY100" s="364" t="n"/>
      <c r="UZ100" s="364" t="n"/>
      <c r="VA100" s="364" t="n"/>
      <c r="VB100" s="364" t="n"/>
      <c r="VC100" s="364" t="n"/>
      <c r="VD100" s="364" t="n"/>
      <c r="VE100" s="364" t="n"/>
      <c r="VF100" s="364" t="n"/>
      <c r="VG100" s="364" t="n"/>
      <c r="VH100" s="364" t="n"/>
      <c r="VI100" s="364" t="n"/>
      <c r="VJ100" s="364" t="n"/>
      <c r="VK100" s="364" t="n"/>
      <c r="VL100" s="364" t="n"/>
      <c r="VM100" s="364" t="n"/>
      <c r="VN100" s="364" t="n"/>
      <c r="VO100" s="364" t="n"/>
      <c r="VP100" s="364" t="n"/>
      <c r="VQ100" s="364" t="n"/>
      <c r="VR100" s="364" t="n"/>
      <c r="VS100" s="364" t="n"/>
      <c r="VT100" s="364" t="n"/>
      <c r="VU100" s="364" t="n"/>
      <c r="VV100" s="364" t="n"/>
      <c r="VW100" s="364" t="n"/>
      <c r="VX100" s="364" t="n"/>
      <c r="VY100" s="364" t="n"/>
      <c r="VZ100" s="364" t="n"/>
      <c r="WA100" s="364" t="n"/>
      <c r="WB100" s="364" t="n"/>
      <c r="WC100" s="364" t="n"/>
      <c r="WD100" s="364" t="n"/>
      <c r="WE100" s="364" t="n"/>
      <c r="WF100" s="364" t="n"/>
      <c r="WG100" s="364" t="n"/>
      <c r="WH100" s="364" t="n"/>
      <c r="WI100" s="364" t="n"/>
      <c r="WJ100" s="364" t="n"/>
      <c r="WK100" s="364" t="n"/>
      <c r="WL100" s="364" t="n"/>
      <c r="WM100" s="364" t="n"/>
      <c r="WN100" s="364" t="n"/>
      <c r="WO100" s="364" t="n"/>
      <c r="WP100" s="364" t="n"/>
      <c r="WQ100" s="364" t="n"/>
      <c r="WR100" s="364" t="n"/>
      <c r="WS100" s="364" t="n"/>
      <c r="WT100" s="364" t="n"/>
      <c r="WU100" s="364" t="n"/>
      <c r="WV100" s="364" t="n"/>
      <c r="WW100" s="364" t="n"/>
      <c r="WX100" s="364" t="n"/>
      <c r="WY100" s="364" t="n"/>
      <c r="WZ100" s="364" t="n"/>
      <c r="XA100" s="364" t="n"/>
      <c r="XB100" s="364" t="n"/>
      <c r="XC100" s="364" t="n"/>
      <c r="XD100" s="364" t="n"/>
      <c r="XE100" s="364" t="n"/>
      <c r="XF100" s="364" t="n"/>
      <c r="XG100" s="364" t="n"/>
      <c r="XH100" s="364" t="n"/>
      <c r="XI100" s="364" t="n"/>
      <c r="XJ100" s="364" t="n"/>
      <c r="XK100" s="364" t="n"/>
      <c r="XL100" s="364" t="n"/>
      <c r="XM100" s="364" t="n"/>
      <c r="XN100" s="364" t="n"/>
      <c r="XO100" s="364" t="n"/>
      <c r="XP100" s="364" t="n"/>
      <c r="XQ100" s="364" t="n"/>
      <c r="XR100" s="364" t="n"/>
      <c r="XS100" s="364" t="n"/>
      <c r="XT100" s="364" t="n"/>
      <c r="XU100" s="364" t="n"/>
      <c r="XV100" s="364" t="n"/>
      <c r="XW100" s="364" t="n"/>
      <c r="XX100" s="364" t="n"/>
      <c r="XY100" s="364" t="n"/>
      <c r="XZ100" s="364" t="n"/>
      <c r="YA100" s="364" t="n"/>
      <c r="YB100" s="364" t="n"/>
      <c r="YC100" s="364" t="n"/>
      <c r="YD100" s="364" t="n"/>
      <c r="YE100" s="364" t="n"/>
      <c r="YF100" s="364" t="n"/>
      <c r="YG100" s="364" t="n"/>
      <c r="YH100" s="364" t="n"/>
      <c r="YI100" s="364" t="n"/>
      <c r="YJ100" s="364" t="n"/>
      <c r="YK100" s="364" t="n"/>
      <c r="YL100" s="364" t="n"/>
      <c r="YM100" s="364" t="n"/>
      <c r="YN100" s="364" t="n"/>
      <c r="YO100" s="364" t="n"/>
      <c r="YP100" s="364" t="n"/>
      <c r="YQ100" s="364" t="n"/>
      <c r="YR100" s="364" t="n"/>
      <c r="YS100" s="364" t="n"/>
      <c r="YT100" s="364" t="n"/>
      <c r="YU100" s="364" t="n"/>
      <c r="YV100" s="364" t="n"/>
      <c r="YW100" s="364" t="n"/>
      <c r="YX100" s="364" t="n"/>
      <c r="YY100" s="364" t="n"/>
      <c r="YZ100" s="364" t="n"/>
      <c r="ZA100" s="364" t="n"/>
      <c r="ZB100" s="364" t="n"/>
      <c r="ZC100" s="364" t="n"/>
      <c r="ZD100" s="364" t="n"/>
      <c r="ZE100" s="364" t="n"/>
      <c r="ZF100" s="364" t="n"/>
      <c r="ZG100" s="364" t="n"/>
      <c r="ZH100" s="364" t="n"/>
      <c r="ZI100" s="364" t="n"/>
      <c r="ZJ100" s="364" t="n"/>
      <c r="ZK100" s="364" t="n"/>
      <c r="ZL100" s="364" t="n"/>
      <c r="ZM100" s="364" t="n"/>
      <c r="ZN100" s="364" t="n"/>
      <c r="ZO100" s="364" t="n"/>
      <c r="ZP100" s="364" t="n"/>
      <c r="ZQ100" s="364" t="n"/>
      <c r="ZR100" s="364" t="n"/>
      <c r="ZS100" s="364" t="n"/>
      <c r="ZT100" s="364" t="n"/>
      <c r="ZU100" s="364" t="n"/>
      <c r="ZV100" s="364" t="n"/>
      <c r="ZW100" s="364" t="n"/>
      <c r="ZX100" s="364" t="n"/>
      <c r="ZY100" s="364" t="n"/>
      <c r="ZZ100" s="364" t="n"/>
      <c r="AAA100" s="364" t="n"/>
      <c r="AAB100" s="364" t="n"/>
      <c r="AAC100" s="364" t="n"/>
      <c r="AAD100" s="364" t="n"/>
      <c r="AAE100" s="364" t="n"/>
      <c r="AAF100" s="364" t="n"/>
      <c r="AAG100" s="364" t="n"/>
      <c r="AAH100" s="364" t="n"/>
      <c r="AAI100" s="364" t="n"/>
      <c r="AAJ100" s="364" t="n"/>
      <c r="AAK100" s="364" t="n"/>
      <c r="AAL100" s="364" t="n"/>
      <c r="AAM100" s="364" t="n"/>
      <c r="AAN100" s="364" t="n"/>
      <c r="AAO100" s="364" t="n"/>
      <c r="AAP100" s="364" t="n"/>
      <c r="AAQ100" s="364" t="n"/>
      <c r="AAR100" s="364" t="n"/>
      <c r="AAS100" s="364" t="n"/>
      <c r="AAT100" s="364" t="n"/>
      <c r="AAU100" s="364" t="n"/>
      <c r="AAV100" s="364" t="n"/>
      <c r="AAW100" s="364" t="n"/>
      <c r="AAX100" s="364" t="n"/>
      <c r="AAY100" s="364" t="n"/>
      <c r="AAZ100" s="364" t="n"/>
      <c r="ABA100" s="364" t="n"/>
      <c r="ABB100" s="364" t="n"/>
      <c r="ABC100" s="364" t="n"/>
      <c r="ABD100" s="364" t="n"/>
      <c r="ABE100" s="364" t="n"/>
      <c r="ABF100" s="364" t="n"/>
      <c r="ABG100" s="364" t="n"/>
      <c r="ABH100" s="364" t="n"/>
      <c r="ABI100" s="364" t="n"/>
      <c r="ABJ100" s="364" t="n"/>
      <c r="ABK100" s="364" t="n"/>
      <c r="ABL100" s="364" t="n"/>
      <c r="ABM100" s="364" t="n"/>
      <c r="ABN100" s="364" t="n"/>
      <c r="ABO100" s="364" t="n"/>
      <c r="ABP100" s="364" t="n"/>
      <c r="ABQ100" s="364" t="n"/>
      <c r="ABR100" s="364" t="n"/>
      <c r="ABS100" s="364" t="n"/>
      <c r="ABT100" s="364" t="n"/>
      <c r="ABU100" s="364" t="n"/>
      <c r="ABV100" s="364" t="n"/>
      <c r="ABW100" s="364" t="n"/>
      <c r="ABX100" s="364" t="n"/>
      <c r="ABY100" s="364" t="n"/>
      <c r="ABZ100" s="364" t="n"/>
      <c r="ACA100" s="364" t="n"/>
      <c r="ACB100" s="364" t="n"/>
      <c r="ACC100" s="364" t="n"/>
      <c r="ACD100" s="364" t="n"/>
      <c r="ACE100" s="364" t="n"/>
      <c r="ACF100" s="364" t="n"/>
      <c r="ACG100" s="364" t="n"/>
      <c r="ACH100" s="364" t="n"/>
      <c r="ACI100" s="364" t="n"/>
      <c r="ACJ100" s="364" t="n"/>
      <c r="ACK100" s="364" t="n"/>
      <c r="ACL100" s="364" t="n"/>
      <c r="ACM100" s="364" t="n"/>
      <c r="ACN100" s="364" t="n"/>
      <c r="ACO100" s="364" t="n"/>
      <c r="ACP100" s="364" t="n"/>
      <c r="ACQ100" s="364" t="n"/>
      <c r="ACR100" s="364" t="n"/>
      <c r="ACS100" s="364" t="n"/>
      <c r="ACT100" s="364" t="n"/>
      <c r="ACU100" s="364" t="n"/>
      <c r="ACV100" s="364" t="n"/>
      <c r="ACW100" s="364" t="n"/>
      <c r="ACX100" s="364" t="n"/>
      <c r="ACY100" s="364" t="n"/>
      <c r="ACZ100" s="364" t="n"/>
      <c r="ADA100" s="364" t="n"/>
      <c r="ADB100" s="364" t="n"/>
      <c r="ADC100" s="364" t="n"/>
      <c r="ADD100" s="364" t="n"/>
      <c r="ADE100" s="364" t="n"/>
      <c r="ADF100" s="364" t="n"/>
      <c r="ADG100" s="364" t="n"/>
      <c r="ADH100" s="364" t="n"/>
      <c r="ADI100" s="364" t="n"/>
      <c r="ADJ100" s="364" t="n"/>
      <c r="ADK100" s="364" t="n"/>
      <c r="ADL100" s="364" t="n"/>
      <c r="ADM100" s="364" t="n"/>
      <c r="ADN100" s="364" t="n"/>
      <c r="ADO100" s="364" t="n"/>
      <c r="ADP100" s="364" t="n"/>
      <c r="ADQ100" s="364" t="n"/>
      <c r="ADR100" s="364" t="n"/>
      <c r="ADS100" s="364" t="n"/>
      <c r="ADT100" s="364" t="n"/>
      <c r="ADU100" s="364" t="n"/>
      <c r="ADV100" s="364" t="n"/>
      <c r="ADW100" s="364" t="n"/>
      <c r="ADX100" s="364" t="n"/>
      <c r="ADY100" s="364" t="n"/>
      <c r="ADZ100" s="364" t="n"/>
      <c r="AEA100" s="364" t="n"/>
      <c r="AEB100" s="364" t="n"/>
      <c r="AEC100" s="364" t="n"/>
      <c r="AED100" s="364" t="n"/>
      <c r="AEE100" s="364" t="n"/>
      <c r="AEF100" s="364" t="n"/>
      <c r="AEG100" s="364" t="n"/>
      <c r="AEH100" s="364" t="n"/>
      <c r="AEI100" s="364" t="n"/>
      <c r="AEJ100" s="364" t="n"/>
      <c r="AEK100" s="364" t="n"/>
      <c r="AEL100" s="364" t="n"/>
      <c r="AEM100" s="364" t="n"/>
      <c r="AEN100" s="364" t="n"/>
      <c r="AEO100" s="364" t="n"/>
      <c r="AEP100" s="364" t="n"/>
      <c r="AEQ100" s="364" t="n"/>
      <c r="AER100" s="364" t="n"/>
      <c r="AES100" s="364" t="n"/>
      <c r="AET100" s="364" t="n"/>
      <c r="AEU100" s="364" t="n"/>
      <c r="AEV100" s="364" t="n"/>
      <c r="AEW100" s="364" t="n"/>
      <c r="AEX100" s="364" t="n"/>
      <c r="AEY100" s="364" t="n"/>
      <c r="AEZ100" s="364" t="n"/>
      <c r="AFA100" s="364" t="n"/>
      <c r="AFB100" s="364" t="n"/>
      <c r="AFC100" s="364" t="n"/>
      <c r="AFD100" s="364" t="n"/>
      <c r="AFE100" s="364" t="n"/>
      <c r="AFF100" s="364" t="n"/>
      <c r="AFG100" s="364" t="n"/>
      <c r="AFH100" s="364" t="n"/>
      <c r="AFI100" s="364" t="n"/>
      <c r="AFJ100" s="364" t="n"/>
      <c r="AFK100" s="364" t="n"/>
      <c r="AFL100" s="364" t="n"/>
      <c r="AFM100" s="364" t="n"/>
      <c r="AFN100" s="364" t="n"/>
      <c r="AFO100" s="364" t="n"/>
      <c r="AFP100" s="364" t="n"/>
      <c r="AFQ100" s="364" t="n"/>
      <c r="AFR100" s="364" t="n"/>
      <c r="AFS100" s="364" t="n"/>
      <c r="AFT100" s="364" t="n"/>
      <c r="AFU100" s="364" t="n"/>
      <c r="AFV100" s="364" t="n"/>
      <c r="AFW100" s="364" t="n"/>
      <c r="AFX100" s="364" t="n"/>
      <c r="AFY100" s="364" t="n"/>
      <c r="AFZ100" s="364" t="n"/>
      <c r="AGA100" s="364" t="n"/>
      <c r="AGB100" s="364" t="n"/>
      <c r="AGC100" s="364" t="n"/>
      <c r="AGD100" s="364" t="n"/>
      <c r="AGE100" s="364" t="n"/>
      <c r="AGF100" s="364" t="n"/>
      <c r="AGG100" s="364" t="n"/>
      <c r="AGH100" s="364" t="n"/>
      <c r="AGI100" s="364" t="n"/>
      <c r="AGJ100" s="364" t="n"/>
      <c r="AGK100" s="364" t="n"/>
      <c r="AGL100" s="364" t="n"/>
      <c r="AGM100" s="364" t="n"/>
      <c r="AGN100" s="364" t="n"/>
      <c r="AGO100" s="364" t="n"/>
      <c r="AGP100" s="364" t="n"/>
      <c r="AGQ100" s="364" t="n"/>
      <c r="AGR100" s="364" t="n"/>
      <c r="AGS100" s="364" t="n"/>
      <c r="AGT100" s="364" t="n"/>
      <c r="AGU100" s="364" t="n"/>
      <c r="AGV100" s="364" t="n"/>
      <c r="AGW100" s="364" t="n"/>
      <c r="AGX100" s="364" t="n"/>
      <c r="AGY100" s="364" t="n"/>
      <c r="AGZ100" s="364" t="n"/>
      <c r="AHA100" s="364" t="n"/>
      <c r="AHB100" s="364" t="n"/>
      <c r="AHC100" s="364" t="n"/>
      <c r="AHD100" s="364" t="n"/>
      <c r="AHE100" s="364" t="n"/>
      <c r="AHF100" s="364" t="n"/>
      <c r="AHG100" s="364" t="n"/>
      <c r="AHH100" s="364" t="n"/>
      <c r="AHI100" s="364" t="n"/>
      <c r="AHJ100" s="364" t="n"/>
      <c r="AHK100" s="364" t="n"/>
      <c r="AHL100" s="364" t="n"/>
      <c r="AHM100" s="364" t="n"/>
      <c r="AHN100" s="364" t="n"/>
      <c r="AHO100" s="364" t="n"/>
      <c r="AHP100" s="364" t="n"/>
      <c r="AHQ100" s="364" t="n"/>
      <c r="AHR100" s="364" t="n"/>
      <c r="AHS100" s="364" t="n"/>
      <c r="AHT100" s="364" t="n"/>
      <c r="AHU100" s="364" t="n"/>
      <c r="AHV100" s="364" t="n"/>
      <c r="AHW100" s="364" t="n"/>
      <c r="AHX100" s="364" t="n"/>
      <c r="AHY100" s="364" t="n"/>
      <c r="AHZ100" s="364" t="n"/>
      <c r="AIA100" s="364" t="n"/>
      <c r="AIB100" s="364" t="n"/>
      <c r="AIC100" s="364" t="n"/>
      <c r="AID100" s="364" t="n"/>
      <c r="AIE100" s="364" t="n"/>
      <c r="AIF100" s="364" t="n"/>
      <c r="AIG100" s="364" t="n"/>
      <c r="AIH100" s="364" t="n"/>
      <c r="AII100" s="364" t="n"/>
      <c r="AIJ100" s="364" t="n"/>
      <c r="AIK100" s="364" t="n"/>
      <c r="AIL100" s="364" t="n"/>
      <c r="AIM100" s="364" t="n"/>
      <c r="AIN100" s="364" t="n"/>
      <c r="AIO100" s="364" t="n"/>
      <c r="AIP100" s="364" t="n"/>
      <c r="AIQ100" s="364" t="n"/>
      <c r="AIR100" s="364" t="n"/>
      <c r="AIS100" s="364" t="n"/>
      <c r="AIT100" s="364" t="n"/>
      <c r="AIU100" s="364" t="n"/>
      <c r="AIV100" s="364" t="n"/>
      <c r="AIW100" s="364" t="n"/>
      <c r="AIX100" s="364" t="n"/>
      <c r="AIY100" s="364" t="n"/>
      <c r="AIZ100" s="364" t="n"/>
      <c r="AJA100" s="364" t="n"/>
      <c r="AJB100" s="364" t="n"/>
      <c r="AJC100" s="364" t="n"/>
      <c r="AJD100" s="364" t="n"/>
      <c r="AJE100" s="364" t="n"/>
      <c r="AJF100" s="364" t="n"/>
      <c r="AJG100" s="364" t="n"/>
      <c r="AJH100" s="364" t="n"/>
      <c r="AJI100" s="364" t="n"/>
      <c r="AJJ100" s="364" t="n"/>
      <c r="AJK100" s="364" t="n"/>
      <c r="AJL100" s="364" t="n"/>
      <c r="AJM100" s="364" t="n"/>
      <c r="AJN100" s="364" t="n"/>
      <c r="AJO100" s="364" t="n"/>
      <c r="AJP100" s="364" t="n"/>
      <c r="AJQ100" s="364" t="n"/>
      <c r="AJR100" s="364" t="n"/>
      <c r="AJS100" s="364" t="n"/>
      <c r="AJT100" s="364" t="n"/>
      <c r="AJU100" s="364" t="n"/>
      <c r="AJV100" s="364" t="n"/>
      <c r="AJW100" s="364" t="n"/>
      <c r="AJX100" s="364" t="n"/>
      <c r="AJY100" s="364" t="n"/>
      <c r="AJZ100" s="364" t="n"/>
      <c r="AKA100" s="364" t="n"/>
      <c r="AKB100" s="364" t="n"/>
      <c r="AKC100" s="364" t="n"/>
      <c r="AKD100" s="364" t="n"/>
      <c r="AKE100" s="364" t="n"/>
      <c r="AKF100" s="364" t="n"/>
      <c r="AKG100" s="364" t="n"/>
      <c r="AKH100" s="364" t="n"/>
      <c r="AKI100" s="364" t="n"/>
      <c r="AKJ100" s="364" t="n"/>
      <c r="AKK100" s="364" t="n"/>
      <c r="AKL100" s="364" t="n"/>
      <c r="AKM100" s="364" t="n"/>
      <c r="AKN100" s="364" t="n"/>
      <c r="AKO100" s="364" t="n"/>
      <c r="AKP100" s="364" t="n"/>
      <c r="AKQ100" s="364" t="n"/>
      <c r="AKR100" s="364" t="n"/>
      <c r="AKS100" s="364" t="n"/>
      <c r="AKT100" s="364" t="n"/>
      <c r="AKU100" s="364" t="n"/>
      <c r="AKV100" s="364" t="n"/>
      <c r="AKW100" s="364" t="n"/>
      <c r="AKX100" s="364" t="n"/>
      <c r="AKY100" s="364" t="n"/>
      <c r="AKZ100" s="364" t="n"/>
      <c r="ALA100" s="364" t="n"/>
      <c r="ALB100" s="364" t="n"/>
      <c r="ALC100" s="364" t="n"/>
      <c r="ALD100" s="364" t="n"/>
      <c r="ALE100" s="364" t="n"/>
      <c r="ALF100" s="364" t="n"/>
      <c r="ALG100" s="364" t="n"/>
      <c r="ALH100" s="364" t="n"/>
      <c r="ALI100" s="364" t="n"/>
      <c r="ALJ100" s="364" t="n"/>
      <c r="ALK100" s="364" t="n"/>
      <c r="ALL100" s="364" t="n"/>
      <c r="ALM100" s="364" t="n"/>
      <c r="ALN100" s="364" t="n"/>
      <c r="ALO100" s="364" t="n"/>
      <c r="ALP100" s="364" t="n"/>
      <c r="ALQ100" s="364" t="n"/>
      <c r="ALR100" s="364" t="n"/>
      <c r="ALS100" s="364" t="n"/>
      <c r="ALT100" s="364" t="n"/>
      <c r="ALU100" s="364" t="n"/>
      <c r="ALV100" s="364" t="n"/>
      <c r="ALW100" s="364" t="n"/>
      <c r="ALX100" s="364" t="n"/>
      <c r="ALY100" s="364" t="n"/>
      <c r="ALZ100" s="364" t="n"/>
      <c r="AMA100" s="364" t="n"/>
      <c r="AMB100" s="364" t="n"/>
      <c r="AMC100" s="364" t="n"/>
      <c r="AMD100" s="364" t="n"/>
      <c r="AME100" s="364" t="n"/>
      <c r="AMF100" s="364" t="n"/>
      <c r="AMG100" s="364" t="n"/>
      <c r="AMH100" s="364" t="n"/>
      <c r="AMI100" s="364" t="n"/>
      <c r="AMJ100" s="364" t="n"/>
      <c r="AMK100" s="364" t="n"/>
      <c r="AML100" s="364" t="n"/>
      <c r="AMM100" s="364" t="n"/>
      <c r="AMN100" s="364" t="n"/>
      <c r="AMO100" s="364" t="n"/>
      <c r="AMP100" s="364" t="n"/>
      <c r="AMQ100" s="364" t="n"/>
      <c r="AMR100" s="364" t="n"/>
      <c r="AMS100" s="364" t="n"/>
      <c r="AMT100" s="364" t="n"/>
      <c r="AMU100" s="364" t="n"/>
      <c r="AMV100" s="364" t="n"/>
      <c r="AMW100" s="364" t="n"/>
      <c r="AMX100" s="364" t="n"/>
      <c r="AMY100" s="364" t="n"/>
      <c r="AMZ100" s="364" t="n"/>
      <c r="ANA100" s="364" t="n"/>
      <c r="ANB100" s="364" t="n"/>
      <c r="ANC100" s="364" t="n"/>
      <c r="AND100" s="364" t="n"/>
      <c r="ANE100" s="364" t="n"/>
      <c r="ANF100" s="364" t="n"/>
      <c r="ANG100" s="364" t="n"/>
      <c r="ANH100" s="364" t="n"/>
      <c r="ANI100" s="364" t="n"/>
      <c r="ANJ100" s="364" t="n"/>
      <c r="ANK100" s="364" t="n"/>
      <c r="ANL100" s="364" t="n"/>
      <c r="ANM100" s="364" t="n"/>
      <c r="ANN100" s="364" t="n"/>
      <c r="ANO100" s="364" t="n"/>
      <c r="ANP100" s="364" t="n"/>
      <c r="ANQ100" s="364" t="n"/>
      <c r="ANR100" s="364" t="n"/>
      <c r="ANS100" s="364" t="n"/>
      <c r="ANT100" s="364" t="n"/>
      <c r="ANU100" s="364" t="n"/>
      <c r="ANV100" s="364" t="n"/>
      <c r="ANW100" s="364" t="n"/>
      <c r="ANX100" s="364" t="n"/>
      <c r="ANY100" s="364" t="n"/>
      <c r="ANZ100" s="364" t="n"/>
      <c r="AOA100" s="364" t="n"/>
      <c r="AOB100" s="364" t="n"/>
      <c r="AOC100" s="364" t="n"/>
      <c r="AOD100" s="364" t="n"/>
      <c r="AOE100" s="364" t="n"/>
      <c r="AOF100" s="364" t="n"/>
      <c r="AOG100" s="364" t="n"/>
      <c r="AOH100" s="364" t="n"/>
      <c r="AOI100" s="364" t="n"/>
      <c r="AOJ100" s="364" t="n"/>
      <c r="AOK100" s="364" t="n"/>
      <c r="AOL100" s="364" t="n"/>
      <c r="AOM100" s="364" t="n"/>
      <c r="AON100" s="364" t="n"/>
      <c r="AOO100" s="364" t="n"/>
      <c r="AOP100" s="364" t="n"/>
      <c r="AOQ100" s="364" t="n"/>
      <c r="AOR100" s="364" t="n"/>
      <c r="AOS100" s="364" t="n"/>
      <c r="AOT100" s="364" t="n"/>
      <c r="AOU100" s="364" t="n"/>
      <c r="AOV100" s="364" t="n"/>
      <c r="AOW100" s="364" t="n"/>
      <c r="AOX100" s="364" t="n"/>
      <c r="AOY100" s="364" t="n"/>
      <c r="AOZ100" s="364" t="n"/>
      <c r="APA100" s="364" t="n"/>
      <c r="APB100" s="364" t="n"/>
      <c r="APC100" s="364" t="n"/>
      <c r="APD100" s="364" t="n"/>
      <c r="APE100" s="364" t="n"/>
      <c r="APF100" s="364" t="n"/>
      <c r="APG100" s="364" t="n"/>
      <c r="APH100" s="364" t="n"/>
      <c r="API100" s="364" t="n"/>
      <c r="APJ100" s="364" t="n"/>
      <c r="APK100" s="364" t="n"/>
      <c r="APL100" s="364" t="n"/>
      <c r="APM100" s="364" t="n"/>
      <c r="APN100" s="364" t="n"/>
      <c r="APO100" s="364" t="n"/>
      <c r="APP100" s="364" t="n"/>
      <c r="APQ100" s="364" t="n"/>
      <c r="APR100" s="364" t="n"/>
      <c r="APS100" s="364" t="n"/>
      <c r="APT100" s="364" t="n"/>
      <c r="APU100" s="364" t="n"/>
      <c r="APV100" s="364" t="n"/>
      <c r="APW100" s="364" t="n"/>
      <c r="APX100" s="364" t="n"/>
      <c r="APY100" s="364" t="n"/>
      <c r="APZ100" s="364" t="n"/>
      <c r="AQA100" s="364" t="n"/>
      <c r="AQB100" s="364" t="n"/>
      <c r="AQC100" s="364" t="n"/>
      <c r="AQD100" s="364" t="n"/>
      <c r="AQE100" s="364" t="n"/>
      <c r="AQF100" s="364" t="n"/>
      <c r="AQG100" s="364" t="n"/>
      <c r="AQH100" s="364" t="n"/>
      <c r="AQI100" s="364" t="n"/>
      <c r="AQJ100" s="364" t="n"/>
      <c r="AQK100" s="364" t="n"/>
      <c r="AQL100" s="364" t="n"/>
      <c r="AQM100" s="364" t="n"/>
      <c r="AQN100" s="364" t="n"/>
      <c r="AQO100" s="364" t="n"/>
      <c r="AQP100" s="364" t="n"/>
      <c r="AQQ100" s="364" t="n"/>
      <c r="AQR100" s="364" t="n"/>
      <c r="AQS100" s="364" t="n"/>
      <c r="AQT100" s="364" t="n"/>
      <c r="AQU100" s="364" t="n"/>
      <c r="AQV100" s="364" t="n"/>
      <c r="AQW100" s="364" t="n"/>
      <c r="AQX100" s="364" t="n"/>
      <c r="AQY100" s="364" t="n"/>
      <c r="AQZ100" s="364" t="n"/>
      <c r="ARA100" s="364" t="n"/>
      <c r="ARB100" s="364" t="n"/>
      <c r="ARC100" s="364" t="n"/>
      <c r="ARD100" s="364" t="n"/>
      <c r="ARE100" s="364" t="n"/>
      <c r="ARF100" s="364" t="n"/>
      <c r="ARG100" s="364" t="n"/>
      <c r="ARH100" s="364" t="n"/>
      <c r="ARI100" s="364" t="n"/>
      <c r="ARJ100" s="364" t="n"/>
      <c r="ARK100" s="364" t="n"/>
      <c r="ARL100" s="364" t="n"/>
      <c r="ARM100" s="364" t="n"/>
      <c r="ARN100" s="364" t="n"/>
      <c r="ARO100" s="364" t="n"/>
    </row>
    <row r="101" outlineLevel="1">
      <c r="A101" s="220" t="inlineStr">
        <is>
          <t>39.12</t>
        </is>
      </c>
      <c r="B101" s="233" t="inlineStr">
        <is>
          <t>Plano de Saúde</t>
        </is>
      </c>
      <c r="C101" s="86" t="inlineStr">
        <is>
          <t>Analítica</t>
        </is>
      </c>
      <c r="D101" s="86" t="inlineStr">
        <is>
          <t>Saída</t>
        </is>
      </c>
      <c r="E101" s="86">
        <f>VLOOKUP($A101,PL.C!$B:$F,5,0)</f>
        <v/>
      </c>
      <c r="F101" s="86" t="inlineStr">
        <is>
          <t>sim</t>
        </is>
      </c>
      <c r="G101" s="86" t="inlineStr">
        <is>
          <t>Budget</t>
        </is>
      </c>
      <c r="I101" s="511" t="n">
        <v>0</v>
      </c>
      <c r="J101" s="511" t="n">
        <v>0</v>
      </c>
      <c r="K101" s="511" t="n">
        <v>0</v>
      </c>
      <c r="L101" s="511" t="n">
        <v>0</v>
      </c>
      <c r="M101" s="511" t="n">
        <v>0</v>
      </c>
      <c r="N101" s="511" t="n">
        <v>0</v>
      </c>
      <c r="O101" s="511" t="n">
        <v>0</v>
      </c>
      <c r="P101" s="511" t="n">
        <v>0</v>
      </c>
      <c r="Q101" s="511" t="n">
        <v>0</v>
      </c>
      <c r="R101" s="511" t="n">
        <v>0</v>
      </c>
      <c r="S101" s="511" t="n">
        <v>0</v>
      </c>
      <c r="T101" s="512" t="n">
        <v>0</v>
      </c>
      <c r="V101" s="511" t="n">
        <v>0</v>
      </c>
      <c r="W101" s="511" t="n">
        <v>0</v>
      </c>
      <c r="X101" s="511" t="n">
        <v>0</v>
      </c>
      <c r="Y101" s="511" t="n">
        <v>0</v>
      </c>
      <c r="Z101" s="511" t="n">
        <v>0</v>
      </c>
      <c r="AA101" s="511" t="n">
        <v>0</v>
      </c>
      <c r="AB101" s="511" t="n">
        <v>0</v>
      </c>
      <c r="AC101" s="511" t="n">
        <v>0</v>
      </c>
      <c r="AD101" s="511" t="n">
        <v>0</v>
      </c>
      <c r="AE101" s="511" t="n">
        <v>0</v>
      </c>
      <c r="AF101" s="511" t="n">
        <v>0</v>
      </c>
      <c r="AG101" s="512" t="n">
        <v>0</v>
      </c>
      <c r="AI101" s="511" t="n">
        <v>0</v>
      </c>
      <c r="AJ101" s="511" t="n">
        <v>0</v>
      </c>
      <c r="AK101" s="511" t="n">
        <v>0</v>
      </c>
      <c r="AL101" s="511" t="n">
        <v>0</v>
      </c>
      <c r="AM101" s="511" t="n">
        <v>0</v>
      </c>
      <c r="AN101" s="511" t="n">
        <v>-1058</v>
      </c>
      <c r="AO101" s="511" t="n">
        <v>0</v>
      </c>
      <c r="AP101" s="511" t="n">
        <v>0</v>
      </c>
      <c r="AQ101" s="511" t="n">
        <v>0</v>
      </c>
      <c r="AR101" s="511" t="n">
        <v>0</v>
      </c>
      <c r="AS101" s="511" t="n">
        <v>0</v>
      </c>
      <c r="AT101" s="511" t="n">
        <v>0</v>
      </c>
      <c r="AV101" s="513" t="n">
        <v>0</v>
      </c>
      <c r="AW101" s="513" t="n">
        <v>0</v>
      </c>
      <c r="AX101" s="513" t="n">
        <v>0</v>
      </c>
      <c r="AY101" s="513" t="n">
        <v>0</v>
      </c>
      <c r="AZ101" s="513" t="n">
        <v>0</v>
      </c>
      <c r="BA101" s="513" t="n">
        <v>-1113.016</v>
      </c>
      <c r="BB101" s="513" t="n">
        <v>0</v>
      </c>
      <c r="BC101" s="513" t="n">
        <v>0</v>
      </c>
      <c r="BD101" s="513" t="n">
        <v>0</v>
      </c>
      <c r="BE101" s="513" t="n">
        <v>0</v>
      </c>
      <c r="BF101" s="513" t="n">
        <v>0</v>
      </c>
      <c r="BG101" s="513" t="n">
        <v>0</v>
      </c>
      <c r="BI101" s="298" t="n">
        <v>1.15</v>
      </c>
      <c r="BJ101" s="514" t="n">
        <v>0</v>
      </c>
      <c r="BK101" s="514" t="n">
        <v>0</v>
      </c>
      <c r="BL101" s="514" t="n">
        <v>0</v>
      </c>
      <c r="BM101" s="514" t="n">
        <v>0</v>
      </c>
      <c r="BN101" s="514" t="n">
        <v>0</v>
      </c>
      <c r="BO101" s="514" t="n">
        <v>0</v>
      </c>
      <c r="BP101" s="514" t="n">
        <v>0</v>
      </c>
      <c r="BQ101" s="514" t="n">
        <v>0</v>
      </c>
      <c r="BR101" s="514" t="n">
        <v>0</v>
      </c>
      <c r="BS101" s="514" t="n">
        <v>0</v>
      </c>
      <c r="BT101" s="514" t="n">
        <v>0</v>
      </c>
      <c r="BU101" s="514" t="n">
        <v>0</v>
      </c>
      <c r="BW101" s="515">
        <f>_xlfn.SINGLE(_xlfn.XLOOKUP($A101,$A$203:$A$399,BJ$203:BJ$399,"Não Existe"))*$BI101</f>
        <v/>
      </c>
      <c r="BX101" s="515">
        <f>_xlfn.SINGLE(_xlfn.XLOOKUP($A101,$A$203:$A$399,BK$203:BK$399,"Não Existe"))*$BI101</f>
        <v/>
      </c>
      <c r="BY101" s="515">
        <f>_xlfn.SINGLE(_xlfn.XLOOKUP($A101,$A$203:$A$399,BL$203:BL$399,"Não Existe"))*$BI101</f>
        <v/>
      </c>
      <c r="BZ101" s="515">
        <f>_xlfn.SINGLE(_xlfn.XLOOKUP($A101,$A$203:$A$399,BM$203:BM$399,"Não Existe"))*$BI101</f>
        <v/>
      </c>
      <c r="CA101" s="515">
        <f>_xlfn.SINGLE(_xlfn.XLOOKUP($A101,$A$203:$A$399,BN$203:BN$399,"Não Existe"))*$BI101</f>
        <v/>
      </c>
      <c r="CB101" s="515">
        <f>_xlfn.SINGLE(_xlfn.XLOOKUP($A101,$A$203:$A$399,BO$203:BO$399,"Não Existe"))*$BI101</f>
        <v/>
      </c>
      <c r="CC101" s="515">
        <f>_xlfn.SINGLE(_xlfn.XLOOKUP($A101,$A$203:$A$399,BP$203:BP$399,"Não Existe"))*$BI101</f>
        <v/>
      </c>
      <c r="CD101" s="515">
        <f>_xlfn.SINGLE(_xlfn.XLOOKUP($A101,$A$203:$A$399,BQ$203:BQ$399,"Não Existe"))*$BI101</f>
        <v/>
      </c>
      <c r="CE101" s="515">
        <f>_xlfn.SINGLE(_xlfn.XLOOKUP($A101,$A$203:$A$399,BR$203:BR$399,"Não Existe"))*$BI101</f>
        <v/>
      </c>
      <c r="CF101" s="515">
        <f>_xlfn.SINGLE(_xlfn.XLOOKUP($A101,$A$203:$A$399,BS$203:BS$399,"Não Existe"))*$BI101</f>
        <v/>
      </c>
      <c r="CG101" s="515">
        <f>_xlfn.SINGLE(_xlfn.XLOOKUP($A101,$A$203:$A$399,BT$203:BT$399,"Não Existe"))*$BI101</f>
        <v/>
      </c>
      <c r="CH101" s="515">
        <f>_xlfn.SINGLE(_xlfn.XLOOKUP($A101,$A$203:$A$399,BU$203:BU$399,"Não Existe"))*$BI101</f>
        <v/>
      </c>
    </row>
    <row r="102" outlineLevel="1" customFormat="1" s="213">
      <c r="A102" s="257" t="inlineStr">
        <is>
          <t>39.13</t>
        </is>
      </c>
      <c r="B102" s="212" t="inlineStr">
        <is>
          <t>Benefícios Trabalhista</t>
        </is>
      </c>
      <c r="C102" s="213" t="inlineStr">
        <is>
          <t>Analítica</t>
        </is>
      </c>
      <c r="D102" s="213" t="inlineStr">
        <is>
          <t>Saída</t>
        </is>
      </c>
      <c r="E102" s="213">
        <f>VLOOKUP($A102,PL.C!$B:$F,5,0)</f>
        <v/>
      </c>
      <c r="F102" s="213" t="inlineStr">
        <is>
          <t>sim</t>
        </is>
      </c>
      <c r="G102" s="213" t="inlineStr">
        <is>
          <t>Budget</t>
        </is>
      </c>
      <c r="I102" s="506" t="n">
        <v>0</v>
      </c>
      <c r="J102" s="506" t="n">
        <v>0</v>
      </c>
      <c r="K102" s="506" t="n">
        <v>0</v>
      </c>
      <c r="L102" s="506" t="n">
        <v>0</v>
      </c>
      <c r="M102" s="506" t="n">
        <v>0</v>
      </c>
      <c r="N102" s="506" t="n">
        <v>0</v>
      </c>
      <c r="O102" s="506" t="n">
        <v>0</v>
      </c>
      <c r="P102" s="506" t="n">
        <v>0</v>
      </c>
      <c r="Q102" s="506" t="n">
        <v>0</v>
      </c>
      <c r="R102" s="506" t="n">
        <v>0</v>
      </c>
      <c r="S102" s="506" t="n">
        <v>0</v>
      </c>
      <c r="T102" s="507" t="n">
        <v>0</v>
      </c>
      <c r="U102" s="86" t="n"/>
      <c r="V102" s="506" t="n">
        <v>0</v>
      </c>
      <c r="W102" s="506" t="n">
        <v>0</v>
      </c>
      <c r="X102" s="506" t="n">
        <v>0</v>
      </c>
      <c r="Y102" s="506" t="n">
        <v>0</v>
      </c>
      <c r="Z102" s="506" t="n">
        <v>0</v>
      </c>
      <c r="AA102" s="506" t="n">
        <v>0</v>
      </c>
      <c r="AB102" s="506" t="n">
        <v>0</v>
      </c>
      <c r="AC102" s="506" t="n">
        <v>0</v>
      </c>
      <c r="AD102" s="506" t="n">
        <v>0</v>
      </c>
      <c r="AE102" s="506" t="n">
        <v>0</v>
      </c>
      <c r="AF102" s="506" t="n">
        <v>0</v>
      </c>
      <c r="AG102" s="507" t="n">
        <v>0</v>
      </c>
      <c r="AH102" s="364" t="n"/>
      <c r="AI102" s="506" t="n">
        <v>0</v>
      </c>
      <c r="AJ102" s="506" t="n">
        <v>0</v>
      </c>
      <c r="AK102" s="506" t="n">
        <v>0</v>
      </c>
      <c r="AL102" s="506" t="n">
        <v>0</v>
      </c>
      <c r="AM102" s="506" t="n">
        <v>0</v>
      </c>
      <c r="AN102" s="506" t="n">
        <v>0</v>
      </c>
      <c r="AO102" s="506" t="n">
        <v>0</v>
      </c>
      <c r="AP102" s="506" t="n">
        <v>0</v>
      </c>
      <c r="AQ102" s="506" t="n">
        <v>0</v>
      </c>
      <c r="AR102" s="506" t="n">
        <v>0</v>
      </c>
      <c r="AS102" s="506" t="n">
        <v>0</v>
      </c>
      <c r="AT102" s="506" t="n">
        <v>0</v>
      </c>
      <c r="AU102" s="364" t="n"/>
      <c r="AV102" s="508" t="n">
        <v>0</v>
      </c>
      <c r="AW102" s="508" t="n">
        <v>0</v>
      </c>
      <c r="AX102" s="508" t="n">
        <v>0</v>
      </c>
      <c r="AY102" s="508" t="n">
        <v>0</v>
      </c>
      <c r="AZ102" s="508" t="n">
        <v>0</v>
      </c>
      <c r="BA102" s="508" t="n">
        <v>0</v>
      </c>
      <c r="BB102" s="508" t="n">
        <v>0</v>
      </c>
      <c r="BC102" s="508" t="n">
        <v>0</v>
      </c>
      <c r="BD102" s="508" t="n">
        <v>0</v>
      </c>
      <c r="BE102" s="508" t="n">
        <v>0</v>
      </c>
      <c r="BF102" s="508" t="n">
        <v>0</v>
      </c>
      <c r="BG102" s="508" t="n">
        <v>0</v>
      </c>
      <c r="BH102" s="364" t="n"/>
      <c r="BI102" s="298" t="n">
        <v>1.05</v>
      </c>
      <c r="BJ102" s="509" t="n">
        <v>0</v>
      </c>
      <c r="BK102" s="509" t="n">
        <v>0</v>
      </c>
      <c r="BL102" s="509" t="n">
        <v>0</v>
      </c>
      <c r="BM102" s="509" t="n">
        <v>0</v>
      </c>
      <c r="BN102" s="509" t="n">
        <v>0</v>
      </c>
      <c r="BO102" s="509" t="n">
        <v>0</v>
      </c>
      <c r="BP102" s="509" t="n">
        <v>0</v>
      </c>
      <c r="BQ102" s="509" t="n">
        <v>0</v>
      </c>
      <c r="BR102" s="509" t="n">
        <v>0</v>
      </c>
      <c r="BS102" s="509" t="n">
        <v>0</v>
      </c>
      <c r="BT102" s="509" t="n">
        <v>0</v>
      </c>
      <c r="BU102" s="509" t="n">
        <v>0</v>
      </c>
      <c r="BV102" s="364" t="n"/>
      <c r="BW102" s="510">
        <f>_xlfn.SINGLE(_xlfn.XLOOKUP($A102,$A$203:$A$399,BJ$203:BJ$399,"Não Existe"))*$BI102</f>
        <v/>
      </c>
      <c r="BX102" s="510">
        <f>_xlfn.SINGLE(_xlfn.XLOOKUP($A102,$A$203:$A$399,BK$203:BK$399,"Não Existe"))*$BI102</f>
        <v/>
      </c>
      <c r="BY102" s="510">
        <f>_xlfn.SINGLE(_xlfn.XLOOKUP($A102,$A$203:$A$399,BL$203:BL$399,"Não Existe"))*$BI102</f>
        <v/>
      </c>
      <c r="BZ102" s="510">
        <f>_xlfn.SINGLE(_xlfn.XLOOKUP($A102,$A$203:$A$399,BM$203:BM$399,"Não Existe"))*$BI102</f>
        <v/>
      </c>
      <c r="CA102" s="510">
        <f>_xlfn.SINGLE(_xlfn.XLOOKUP($A102,$A$203:$A$399,BN$203:BN$399,"Não Existe"))*$BI102</f>
        <v/>
      </c>
      <c r="CB102" s="510">
        <f>_xlfn.SINGLE(_xlfn.XLOOKUP($A102,$A$203:$A$399,BO$203:BO$399,"Não Existe"))*$BI102</f>
        <v/>
      </c>
      <c r="CC102" s="510">
        <f>_xlfn.SINGLE(_xlfn.XLOOKUP($A102,$A$203:$A$399,BP$203:BP$399,"Não Existe"))*$BI102</f>
        <v/>
      </c>
      <c r="CD102" s="510">
        <f>_xlfn.SINGLE(_xlfn.XLOOKUP($A102,$A$203:$A$399,BQ$203:BQ$399,"Não Existe"))*$BI102</f>
        <v/>
      </c>
      <c r="CE102" s="510">
        <f>_xlfn.SINGLE(_xlfn.XLOOKUP($A102,$A$203:$A$399,BR$203:BR$399,"Não Existe"))*$BI102</f>
        <v/>
      </c>
      <c r="CF102" s="510">
        <f>_xlfn.SINGLE(_xlfn.XLOOKUP($A102,$A$203:$A$399,BS$203:BS$399,"Não Existe"))*$BI102</f>
        <v/>
      </c>
      <c r="CG102" s="510">
        <f>_xlfn.SINGLE(_xlfn.XLOOKUP($A102,$A$203:$A$399,BT$203:BT$399,"Não Existe"))*$BI102</f>
        <v/>
      </c>
      <c r="CH102" s="510">
        <f>_xlfn.SINGLE(_xlfn.XLOOKUP($A102,$A$203:$A$399,BU$203:BU$399,"Não Existe"))*$BI102</f>
        <v/>
      </c>
      <c r="CI102" s="364" t="n"/>
      <c r="CJ102" s="364" t="n"/>
      <c r="CK102" s="364" t="n"/>
      <c r="CL102" s="364" t="n"/>
      <c r="CM102" s="364" t="n"/>
      <c r="CN102" s="364" t="n"/>
      <c r="CO102" s="364" t="n"/>
      <c r="CP102" s="364" t="n"/>
      <c r="CQ102" s="364" t="n"/>
      <c r="CR102" s="364" t="n"/>
      <c r="CS102" s="364" t="n"/>
      <c r="CT102" s="364" t="n"/>
      <c r="CU102" s="364" t="n"/>
      <c r="CV102" s="364" t="n"/>
      <c r="CW102" s="364" t="n"/>
      <c r="CX102" s="364" t="n"/>
      <c r="CY102" s="364" t="n"/>
      <c r="CZ102" s="364" t="n"/>
      <c r="DA102" s="364" t="n"/>
      <c r="DB102" s="364" t="n"/>
      <c r="DC102" s="364" t="n"/>
      <c r="DD102" s="364" t="n"/>
      <c r="DE102" s="364" t="n"/>
      <c r="DF102" s="364" t="n"/>
      <c r="DG102" s="364" t="n"/>
      <c r="DH102" s="364" t="n"/>
      <c r="DI102" s="364" t="n"/>
      <c r="DJ102" s="364" t="n"/>
      <c r="DK102" s="364" t="n"/>
      <c r="DL102" s="364" t="n"/>
      <c r="DM102" s="364" t="n"/>
      <c r="DN102" s="364" t="n"/>
      <c r="DO102" s="364" t="n"/>
      <c r="DP102" s="364" t="n"/>
      <c r="DQ102" s="364" t="n"/>
      <c r="DR102" s="364" t="n"/>
      <c r="DS102" s="364" t="n"/>
      <c r="DT102" s="364" t="n"/>
      <c r="DU102" s="364" t="n"/>
      <c r="DV102" s="364" t="n"/>
      <c r="DW102" s="364" t="n"/>
      <c r="DX102" s="364" t="n"/>
      <c r="DY102" s="364" t="n"/>
      <c r="DZ102" s="364" t="n"/>
      <c r="EA102" s="364" t="n"/>
      <c r="EB102" s="364" t="n"/>
      <c r="EC102" s="364" t="n"/>
      <c r="ED102" s="364" t="n"/>
      <c r="EE102" s="364" t="n"/>
      <c r="EF102" s="364" t="n"/>
      <c r="EG102" s="364" t="n"/>
      <c r="EH102" s="364" t="n"/>
      <c r="EI102" s="364" t="n"/>
      <c r="EJ102" s="364" t="n"/>
      <c r="EK102" s="364" t="n"/>
      <c r="EL102" s="364" t="n"/>
      <c r="EM102" s="364" t="n"/>
      <c r="EN102" s="364" t="n"/>
      <c r="EO102" s="364" t="n"/>
      <c r="EP102" s="364" t="n"/>
      <c r="EQ102" s="364" t="n"/>
      <c r="ER102" s="364" t="n"/>
      <c r="ES102" s="364" t="n"/>
      <c r="ET102" s="364" t="n"/>
      <c r="EU102" s="364" t="n"/>
      <c r="EV102" s="364" t="n"/>
      <c r="EW102" s="364" t="n"/>
      <c r="EX102" s="364" t="n"/>
      <c r="EY102" s="364" t="n"/>
      <c r="EZ102" s="364" t="n"/>
      <c r="FA102" s="364" t="n"/>
      <c r="FB102" s="364" t="n"/>
      <c r="FC102" s="364" t="n"/>
      <c r="FD102" s="364" t="n"/>
      <c r="FE102" s="364" t="n"/>
      <c r="FF102" s="364" t="n"/>
      <c r="FG102" s="364" t="n"/>
      <c r="FH102" s="364" t="n"/>
      <c r="FI102" s="364" t="n"/>
      <c r="FJ102" s="364" t="n"/>
      <c r="FK102" s="364" t="n"/>
      <c r="FL102" s="364" t="n"/>
      <c r="FM102" s="364" t="n"/>
      <c r="FN102" s="364" t="n"/>
      <c r="FO102" s="364" t="n"/>
      <c r="FP102" s="364" t="n"/>
      <c r="FQ102" s="364" t="n"/>
      <c r="FR102" s="364" t="n"/>
      <c r="FS102" s="364" t="n"/>
      <c r="FT102" s="364" t="n"/>
      <c r="FU102" s="364" t="n"/>
      <c r="FV102" s="364" t="n"/>
      <c r="FW102" s="364" t="n"/>
      <c r="FX102" s="364" t="n"/>
      <c r="FY102" s="364" t="n"/>
      <c r="FZ102" s="364" t="n"/>
      <c r="GA102" s="364" t="n"/>
      <c r="GB102" s="364" t="n"/>
      <c r="GC102" s="364" t="n"/>
      <c r="GD102" s="364" t="n"/>
      <c r="GE102" s="364" t="n"/>
      <c r="GF102" s="364" t="n"/>
      <c r="GG102" s="364" t="n"/>
      <c r="GH102" s="364" t="n"/>
      <c r="GI102" s="364" t="n"/>
      <c r="GJ102" s="364" t="n"/>
      <c r="GK102" s="364" t="n"/>
      <c r="GL102" s="364" t="n"/>
      <c r="GM102" s="364" t="n"/>
      <c r="GN102" s="364" t="n"/>
      <c r="GO102" s="364" t="n"/>
      <c r="GP102" s="364" t="n"/>
      <c r="GQ102" s="364" t="n"/>
      <c r="GR102" s="364" t="n"/>
      <c r="GS102" s="364" t="n"/>
      <c r="GT102" s="364" t="n"/>
      <c r="GU102" s="364" t="n"/>
      <c r="GV102" s="364" t="n"/>
      <c r="GW102" s="364" t="n"/>
      <c r="GX102" s="364" t="n"/>
      <c r="GY102" s="364" t="n"/>
      <c r="GZ102" s="364" t="n"/>
      <c r="HA102" s="364" t="n"/>
      <c r="HB102" s="364" t="n"/>
      <c r="HC102" s="364" t="n"/>
      <c r="HD102" s="364" t="n"/>
      <c r="HE102" s="364" t="n"/>
      <c r="HF102" s="364" t="n"/>
      <c r="HG102" s="364" t="n"/>
      <c r="HH102" s="364" t="n"/>
      <c r="HI102" s="364" t="n"/>
      <c r="HJ102" s="364" t="n"/>
      <c r="HK102" s="364" t="n"/>
      <c r="HL102" s="364" t="n"/>
      <c r="HM102" s="364" t="n"/>
      <c r="HN102" s="364" t="n"/>
      <c r="HO102" s="364" t="n"/>
      <c r="HP102" s="364" t="n"/>
      <c r="HQ102" s="364" t="n"/>
      <c r="HR102" s="364" t="n"/>
      <c r="HS102" s="364" t="n"/>
      <c r="HT102" s="364" t="n"/>
      <c r="HU102" s="364" t="n"/>
      <c r="HV102" s="364" t="n"/>
      <c r="HW102" s="364" t="n"/>
      <c r="HX102" s="364" t="n"/>
      <c r="HY102" s="364" t="n"/>
      <c r="HZ102" s="364" t="n"/>
      <c r="IA102" s="364" t="n"/>
      <c r="IB102" s="364" t="n"/>
      <c r="IC102" s="364" t="n"/>
      <c r="ID102" s="364" t="n"/>
      <c r="IE102" s="364" t="n"/>
      <c r="IF102" s="364" t="n"/>
      <c r="IG102" s="364" t="n"/>
      <c r="IH102" s="364" t="n"/>
      <c r="II102" s="364" t="n"/>
      <c r="IJ102" s="364" t="n"/>
      <c r="IK102" s="364" t="n"/>
      <c r="IL102" s="364" t="n"/>
      <c r="IM102" s="364" t="n"/>
      <c r="IN102" s="364" t="n"/>
      <c r="IO102" s="364" t="n"/>
      <c r="IP102" s="364" t="n"/>
      <c r="IQ102" s="364" t="n"/>
      <c r="IR102" s="364" t="n"/>
      <c r="IS102" s="364" t="n"/>
      <c r="IT102" s="364" t="n"/>
      <c r="IU102" s="364" t="n"/>
      <c r="IV102" s="364" t="n"/>
      <c r="IW102" s="364" t="n"/>
      <c r="IX102" s="364" t="n"/>
      <c r="IY102" s="364" t="n"/>
      <c r="IZ102" s="364" t="n"/>
      <c r="JA102" s="364" t="n"/>
      <c r="JB102" s="364" t="n"/>
      <c r="JC102" s="364" t="n"/>
      <c r="JD102" s="364" t="n"/>
      <c r="JE102" s="364" t="n"/>
      <c r="JF102" s="364" t="n"/>
      <c r="JG102" s="364" t="n"/>
      <c r="JH102" s="364" t="n"/>
      <c r="JI102" s="364" t="n"/>
      <c r="JJ102" s="364" t="n"/>
      <c r="JK102" s="364" t="n"/>
      <c r="JL102" s="364" t="n"/>
      <c r="JM102" s="364" t="n"/>
      <c r="JN102" s="364" t="n"/>
      <c r="JO102" s="364" t="n"/>
      <c r="JP102" s="364" t="n"/>
      <c r="JQ102" s="364" t="n"/>
      <c r="JR102" s="364" t="n"/>
      <c r="JS102" s="364" t="n"/>
      <c r="JT102" s="364" t="n"/>
      <c r="JU102" s="364" t="n"/>
      <c r="JV102" s="364" t="n"/>
      <c r="JW102" s="364" t="n"/>
      <c r="JX102" s="364" t="n"/>
      <c r="JY102" s="364" t="n"/>
      <c r="JZ102" s="364" t="n"/>
      <c r="KA102" s="364" t="n"/>
      <c r="KB102" s="364" t="n"/>
      <c r="KC102" s="364" t="n"/>
      <c r="KD102" s="364" t="n"/>
      <c r="KE102" s="364" t="n"/>
      <c r="KF102" s="364" t="n"/>
      <c r="KG102" s="364" t="n"/>
      <c r="KH102" s="364" t="n"/>
      <c r="KI102" s="364" t="n"/>
      <c r="KJ102" s="364" t="n"/>
      <c r="KK102" s="364" t="n"/>
      <c r="KL102" s="364" t="n"/>
      <c r="KM102" s="364" t="n"/>
      <c r="KN102" s="364" t="n"/>
      <c r="KO102" s="364" t="n"/>
      <c r="KP102" s="364" t="n"/>
      <c r="KQ102" s="364" t="n"/>
      <c r="KR102" s="364" t="n"/>
      <c r="KS102" s="364" t="n"/>
      <c r="KT102" s="364" t="n"/>
      <c r="KU102" s="364" t="n"/>
      <c r="KV102" s="364" t="n"/>
      <c r="KW102" s="364" t="n"/>
      <c r="KX102" s="364" t="n"/>
      <c r="KY102" s="364" t="n"/>
      <c r="KZ102" s="364" t="n"/>
      <c r="LA102" s="364" t="n"/>
      <c r="LB102" s="364" t="n"/>
      <c r="LC102" s="364" t="n"/>
      <c r="LD102" s="364" t="n"/>
      <c r="LE102" s="364" t="n"/>
      <c r="LF102" s="364" t="n"/>
      <c r="LG102" s="364" t="n"/>
      <c r="LH102" s="364" t="n"/>
      <c r="LI102" s="364" t="n"/>
      <c r="LJ102" s="364" t="n"/>
      <c r="LK102" s="364" t="n"/>
      <c r="LL102" s="364" t="n"/>
      <c r="LM102" s="364" t="n"/>
      <c r="LN102" s="364" t="n"/>
      <c r="LO102" s="364" t="n"/>
      <c r="LP102" s="364" t="n"/>
      <c r="LQ102" s="364" t="n"/>
      <c r="LR102" s="364" t="n"/>
      <c r="LS102" s="364" t="n"/>
      <c r="LT102" s="364" t="n"/>
      <c r="LU102" s="364" t="n"/>
      <c r="LV102" s="364" t="n"/>
      <c r="LW102" s="364" t="n"/>
      <c r="LX102" s="364" t="n"/>
      <c r="LY102" s="364" t="n"/>
      <c r="LZ102" s="364" t="n"/>
      <c r="MA102" s="364" t="n"/>
      <c r="MB102" s="364" t="n"/>
      <c r="MC102" s="364" t="n"/>
      <c r="MD102" s="364" t="n"/>
      <c r="ME102" s="364" t="n"/>
      <c r="MF102" s="364" t="n"/>
      <c r="MG102" s="364" t="n"/>
      <c r="MH102" s="364" t="n"/>
      <c r="MI102" s="364" t="n"/>
      <c r="MJ102" s="364" t="n"/>
      <c r="MK102" s="364" t="n"/>
      <c r="ML102" s="364" t="n"/>
      <c r="MM102" s="364" t="n"/>
      <c r="MN102" s="364" t="n"/>
      <c r="MO102" s="364" t="n"/>
      <c r="MP102" s="364" t="n"/>
      <c r="MQ102" s="364" t="n"/>
      <c r="MR102" s="364" t="n"/>
      <c r="MS102" s="364" t="n"/>
      <c r="MT102" s="364" t="n"/>
      <c r="MU102" s="364" t="n"/>
      <c r="MV102" s="364" t="n"/>
      <c r="MW102" s="364" t="n"/>
      <c r="MX102" s="364" t="n"/>
      <c r="MY102" s="364" t="n"/>
      <c r="MZ102" s="364" t="n"/>
      <c r="NA102" s="364" t="n"/>
      <c r="NB102" s="364" t="n"/>
      <c r="NC102" s="364" t="n"/>
      <c r="ND102" s="364" t="n"/>
      <c r="NE102" s="364" t="n"/>
      <c r="NF102" s="364" t="n"/>
      <c r="NG102" s="364" t="n"/>
      <c r="NH102" s="364" t="n"/>
      <c r="NI102" s="364" t="n"/>
      <c r="NJ102" s="364" t="n"/>
      <c r="NK102" s="364" t="n"/>
      <c r="NL102" s="364" t="n"/>
      <c r="NM102" s="364" t="n"/>
      <c r="NN102" s="364" t="n"/>
      <c r="NO102" s="364" t="n"/>
      <c r="NP102" s="364" t="n"/>
      <c r="NQ102" s="364" t="n"/>
      <c r="NR102" s="364" t="n"/>
      <c r="NS102" s="364" t="n"/>
      <c r="NT102" s="364" t="n"/>
      <c r="NU102" s="364" t="n"/>
      <c r="NV102" s="364" t="n"/>
      <c r="NW102" s="364" t="n"/>
      <c r="NX102" s="364" t="n"/>
      <c r="NY102" s="364" t="n"/>
      <c r="NZ102" s="364" t="n"/>
      <c r="OA102" s="364" t="n"/>
      <c r="OB102" s="364" t="n"/>
      <c r="OC102" s="364" t="n"/>
      <c r="OD102" s="364" t="n"/>
      <c r="OE102" s="364" t="n"/>
      <c r="OF102" s="364" t="n"/>
      <c r="OG102" s="364" t="n"/>
      <c r="OH102" s="364" t="n"/>
      <c r="OI102" s="364" t="n"/>
      <c r="OJ102" s="364" t="n"/>
      <c r="OK102" s="364" t="n"/>
      <c r="OL102" s="364" t="n"/>
      <c r="OM102" s="364" t="n"/>
      <c r="ON102" s="364" t="n"/>
      <c r="OO102" s="364" t="n"/>
      <c r="OP102" s="364" t="n"/>
      <c r="OQ102" s="364" t="n"/>
      <c r="OR102" s="364" t="n"/>
      <c r="OS102" s="364" t="n"/>
      <c r="OT102" s="364" t="n"/>
      <c r="OU102" s="364" t="n"/>
      <c r="OV102" s="364" t="n"/>
      <c r="OW102" s="364" t="n"/>
      <c r="OX102" s="364" t="n"/>
      <c r="OY102" s="364" t="n"/>
      <c r="OZ102" s="364" t="n"/>
      <c r="PA102" s="364" t="n"/>
      <c r="PB102" s="364" t="n"/>
      <c r="PC102" s="364" t="n"/>
      <c r="PD102" s="364" t="n"/>
      <c r="PE102" s="364" t="n"/>
      <c r="PF102" s="364" t="n"/>
      <c r="PG102" s="364" t="n"/>
      <c r="PH102" s="364" t="n"/>
      <c r="PI102" s="364" t="n"/>
      <c r="PJ102" s="364" t="n"/>
      <c r="PK102" s="364" t="n"/>
      <c r="PL102" s="364" t="n"/>
      <c r="PM102" s="364" t="n"/>
      <c r="PN102" s="364" t="n"/>
      <c r="PO102" s="364" t="n"/>
      <c r="PP102" s="364" t="n"/>
      <c r="PQ102" s="364" t="n"/>
      <c r="PR102" s="364" t="n"/>
      <c r="PS102" s="364" t="n"/>
      <c r="PT102" s="364" t="n"/>
      <c r="PU102" s="364" t="n"/>
      <c r="PV102" s="364" t="n"/>
      <c r="PW102" s="364" t="n"/>
      <c r="PX102" s="364" t="n"/>
      <c r="PY102" s="364" t="n"/>
      <c r="PZ102" s="364" t="n"/>
      <c r="QA102" s="364" t="n"/>
      <c r="QB102" s="364" t="n"/>
      <c r="QC102" s="364" t="n"/>
      <c r="QD102" s="364" t="n"/>
      <c r="QE102" s="364" t="n"/>
      <c r="QF102" s="364" t="n"/>
      <c r="QG102" s="364" t="n"/>
      <c r="QH102" s="364" t="n"/>
      <c r="QI102" s="364" t="n"/>
      <c r="QJ102" s="364" t="n"/>
      <c r="QK102" s="364" t="n"/>
      <c r="QL102" s="364" t="n"/>
      <c r="QM102" s="364" t="n"/>
      <c r="QN102" s="364" t="n"/>
      <c r="QO102" s="364" t="n"/>
      <c r="QP102" s="364" t="n"/>
      <c r="QQ102" s="364" t="n"/>
      <c r="QR102" s="364" t="n"/>
      <c r="QS102" s="364" t="n"/>
      <c r="QT102" s="364" t="n"/>
      <c r="QU102" s="364" t="n"/>
      <c r="QV102" s="364" t="n"/>
      <c r="QW102" s="364" t="n"/>
      <c r="QX102" s="364" t="n"/>
      <c r="QY102" s="364" t="n"/>
      <c r="QZ102" s="364" t="n"/>
      <c r="RA102" s="364" t="n"/>
      <c r="RB102" s="364" t="n"/>
      <c r="RC102" s="364" t="n"/>
      <c r="RD102" s="364" t="n"/>
      <c r="RE102" s="364" t="n"/>
      <c r="RF102" s="364" t="n"/>
      <c r="RG102" s="364" t="n"/>
      <c r="RH102" s="364" t="n"/>
      <c r="RI102" s="364" t="n"/>
      <c r="RJ102" s="364" t="n"/>
      <c r="RK102" s="364" t="n"/>
      <c r="RL102" s="364" t="n"/>
      <c r="RM102" s="364" t="n"/>
      <c r="RN102" s="364" t="n"/>
      <c r="RO102" s="364" t="n"/>
      <c r="RP102" s="364" t="n"/>
      <c r="RQ102" s="364" t="n"/>
      <c r="RR102" s="364" t="n"/>
      <c r="RS102" s="364" t="n"/>
      <c r="RT102" s="364" t="n"/>
      <c r="RU102" s="364" t="n"/>
      <c r="RV102" s="364" t="n"/>
      <c r="RW102" s="364" t="n"/>
      <c r="RX102" s="364" t="n"/>
      <c r="RY102" s="364" t="n"/>
      <c r="RZ102" s="364" t="n"/>
      <c r="SA102" s="364" t="n"/>
      <c r="SB102" s="364" t="n"/>
      <c r="SC102" s="364" t="n"/>
      <c r="SD102" s="364" t="n"/>
      <c r="SE102" s="364" t="n"/>
      <c r="SF102" s="364" t="n"/>
      <c r="SG102" s="364" t="n"/>
      <c r="SH102" s="364" t="n"/>
      <c r="SI102" s="364" t="n"/>
      <c r="SJ102" s="364" t="n"/>
      <c r="SK102" s="364" t="n"/>
      <c r="SL102" s="364" t="n"/>
      <c r="SM102" s="364" t="n"/>
      <c r="SN102" s="364" t="n"/>
      <c r="SO102" s="364" t="n"/>
      <c r="SP102" s="364" t="n"/>
      <c r="SQ102" s="364" t="n"/>
      <c r="SR102" s="364" t="n"/>
      <c r="SS102" s="364" t="n"/>
      <c r="ST102" s="364" t="n"/>
      <c r="SU102" s="364" t="n"/>
      <c r="SV102" s="364" t="n"/>
      <c r="SW102" s="364" t="n"/>
      <c r="SX102" s="364" t="n"/>
      <c r="SY102" s="364" t="n"/>
      <c r="SZ102" s="364" t="n"/>
      <c r="TA102" s="364" t="n"/>
      <c r="TB102" s="364" t="n"/>
      <c r="TC102" s="364" t="n"/>
      <c r="TD102" s="364" t="n"/>
      <c r="TE102" s="364" t="n"/>
      <c r="TF102" s="364" t="n"/>
      <c r="TG102" s="364" t="n"/>
      <c r="TH102" s="364" t="n"/>
      <c r="TI102" s="364" t="n"/>
      <c r="TJ102" s="364" t="n"/>
      <c r="TK102" s="364" t="n"/>
      <c r="TL102" s="364" t="n"/>
      <c r="TM102" s="364" t="n"/>
      <c r="TN102" s="364" t="n"/>
      <c r="TO102" s="364" t="n"/>
      <c r="TP102" s="364" t="n"/>
      <c r="TQ102" s="364" t="n"/>
      <c r="TR102" s="364" t="n"/>
      <c r="TS102" s="364" t="n"/>
      <c r="TT102" s="364" t="n"/>
      <c r="TU102" s="364" t="n"/>
      <c r="TV102" s="364" t="n"/>
      <c r="TW102" s="364" t="n"/>
      <c r="TX102" s="364" t="n"/>
      <c r="TY102" s="364" t="n"/>
      <c r="TZ102" s="364" t="n"/>
      <c r="UA102" s="364" t="n"/>
      <c r="UB102" s="364" t="n"/>
      <c r="UC102" s="364" t="n"/>
      <c r="UD102" s="364" t="n"/>
      <c r="UE102" s="364" t="n"/>
      <c r="UF102" s="364" t="n"/>
      <c r="UG102" s="364" t="n"/>
      <c r="UH102" s="364" t="n"/>
      <c r="UI102" s="364" t="n"/>
      <c r="UJ102" s="364" t="n"/>
      <c r="UK102" s="364" t="n"/>
      <c r="UL102" s="364" t="n"/>
      <c r="UM102" s="364" t="n"/>
      <c r="UN102" s="364" t="n"/>
      <c r="UO102" s="364" t="n"/>
      <c r="UP102" s="364" t="n"/>
      <c r="UQ102" s="364" t="n"/>
      <c r="UR102" s="364" t="n"/>
      <c r="US102" s="364" t="n"/>
      <c r="UT102" s="364" t="n"/>
      <c r="UU102" s="364" t="n"/>
      <c r="UV102" s="364" t="n"/>
      <c r="UW102" s="364" t="n"/>
      <c r="UX102" s="364" t="n"/>
      <c r="UY102" s="364" t="n"/>
      <c r="UZ102" s="364" t="n"/>
      <c r="VA102" s="364" t="n"/>
      <c r="VB102" s="364" t="n"/>
      <c r="VC102" s="364" t="n"/>
      <c r="VD102" s="364" t="n"/>
      <c r="VE102" s="364" t="n"/>
      <c r="VF102" s="364" t="n"/>
      <c r="VG102" s="364" t="n"/>
      <c r="VH102" s="364" t="n"/>
      <c r="VI102" s="364" t="n"/>
      <c r="VJ102" s="364" t="n"/>
      <c r="VK102" s="364" t="n"/>
      <c r="VL102" s="364" t="n"/>
      <c r="VM102" s="364" t="n"/>
      <c r="VN102" s="364" t="n"/>
      <c r="VO102" s="364" t="n"/>
      <c r="VP102" s="364" t="n"/>
      <c r="VQ102" s="364" t="n"/>
      <c r="VR102" s="364" t="n"/>
      <c r="VS102" s="364" t="n"/>
      <c r="VT102" s="364" t="n"/>
      <c r="VU102" s="364" t="n"/>
      <c r="VV102" s="364" t="n"/>
      <c r="VW102" s="364" t="n"/>
      <c r="VX102" s="364" t="n"/>
      <c r="VY102" s="364" t="n"/>
      <c r="VZ102" s="364" t="n"/>
      <c r="WA102" s="364" t="n"/>
      <c r="WB102" s="364" t="n"/>
      <c r="WC102" s="364" t="n"/>
      <c r="WD102" s="364" t="n"/>
      <c r="WE102" s="364" t="n"/>
      <c r="WF102" s="364" t="n"/>
      <c r="WG102" s="364" t="n"/>
      <c r="WH102" s="364" t="n"/>
      <c r="WI102" s="364" t="n"/>
      <c r="WJ102" s="364" t="n"/>
      <c r="WK102" s="364" t="n"/>
      <c r="WL102" s="364" t="n"/>
      <c r="WM102" s="364" t="n"/>
      <c r="WN102" s="364" t="n"/>
      <c r="WO102" s="364" t="n"/>
      <c r="WP102" s="364" t="n"/>
      <c r="WQ102" s="364" t="n"/>
      <c r="WR102" s="364" t="n"/>
      <c r="WS102" s="364" t="n"/>
      <c r="WT102" s="364" t="n"/>
      <c r="WU102" s="364" t="n"/>
      <c r="WV102" s="364" t="n"/>
      <c r="WW102" s="364" t="n"/>
      <c r="WX102" s="364" t="n"/>
      <c r="WY102" s="364" t="n"/>
      <c r="WZ102" s="364" t="n"/>
      <c r="XA102" s="364" t="n"/>
      <c r="XB102" s="364" t="n"/>
      <c r="XC102" s="364" t="n"/>
      <c r="XD102" s="364" t="n"/>
      <c r="XE102" s="364" t="n"/>
      <c r="XF102" s="364" t="n"/>
      <c r="XG102" s="364" t="n"/>
      <c r="XH102" s="364" t="n"/>
      <c r="XI102" s="364" t="n"/>
      <c r="XJ102" s="364" t="n"/>
      <c r="XK102" s="364" t="n"/>
      <c r="XL102" s="364" t="n"/>
      <c r="XM102" s="364" t="n"/>
      <c r="XN102" s="364" t="n"/>
      <c r="XO102" s="364" t="n"/>
      <c r="XP102" s="364" t="n"/>
      <c r="XQ102" s="364" t="n"/>
      <c r="XR102" s="364" t="n"/>
      <c r="XS102" s="364" t="n"/>
      <c r="XT102" s="364" t="n"/>
      <c r="XU102" s="364" t="n"/>
      <c r="XV102" s="364" t="n"/>
      <c r="XW102" s="364" t="n"/>
      <c r="XX102" s="364" t="n"/>
      <c r="XY102" s="364" t="n"/>
      <c r="XZ102" s="364" t="n"/>
      <c r="YA102" s="364" t="n"/>
      <c r="YB102" s="364" t="n"/>
      <c r="YC102" s="364" t="n"/>
      <c r="YD102" s="364" t="n"/>
      <c r="YE102" s="364" t="n"/>
      <c r="YF102" s="364" t="n"/>
      <c r="YG102" s="364" t="n"/>
      <c r="YH102" s="364" t="n"/>
      <c r="YI102" s="364" t="n"/>
      <c r="YJ102" s="364" t="n"/>
      <c r="YK102" s="364" t="n"/>
      <c r="YL102" s="364" t="n"/>
      <c r="YM102" s="364" t="n"/>
      <c r="YN102" s="364" t="n"/>
      <c r="YO102" s="364" t="n"/>
      <c r="YP102" s="364" t="n"/>
      <c r="YQ102" s="364" t="n"/>
      <c r="YR102" s="364" t="n"/>
      <c r="YS102" s="364" t="n"/>
      <c r="YT102" s="364" t="n"/>
      <c r="YU102" s="364" t="n"/>
      <c r="YV102" s="364" t="n"/>
      <c r="YW102" s="364" t="n"/>
      <c r="YX102" s="364" t="n"/>
      <c r="YY102" s="364" t="n"/>
      <c r="YZ102" s="364" t="n"/>
      <c r="ZA102" s="364" t="n"/>
      <c r="ZB102" s="364" t="n"/>
      <c r="ZC102" s="364" t="n"/>
      <c r="ZD102" s="364" t="n"/>
      <c r="ZE102" s="364" t="n"/>
      <c r="ZF102" s="364" t="n"/>
      <c r="ZG102" s="364" t="n"/>
      <c r="ZH102" s="364" t="n"/>
      <c r="ZI102" s="364" t="n"/>
      <c r="ZJ102" s="364" t="n"/>
      <c r="ZK102" s="364" t="n"/>
      <c r="ZL102" s="364" t="n"/>
      <c r="ZM102" s="364" t="n"/>
      <c r="ZN102" s="364" t="n"/>
      <c r="ZO102" s="364" t="n"/>
      <c r="ZP102" s="364" t="n"/>
      <c r="ZQ102" s="364" t="n"/>
      <c r="ZR102" s="364" t="n"/>
      <c r="ZS102" s="364" t="n"/>
      <c r="ZT102" s="364" t="n"/>
      <c r="ZU102" s="364" t="n"/>
      <c r="ZV102" s="364" t="n"/>
      <c r="ZW102" s="364" t="n"/>
      <c r="ZX102" s="364" t="n"/>
      <c r="ZY102" s="364" t="n"/>
      <c r="ZZ102" s="364" t="n"/>
      <c r="AAA102" s="364" t="n"/>
      <c r="AAB102" s="364" t="n"/>
      <c r="AAC102" s="364" t="n"/>
      <c r="AAD102" s="364" t="n"/>
      <c r="AAE102" s="364" t="n"/>
      <c r="AAF102" s="364" t="n"/>
      <c r="AAG102" s="364" t="n"/>
      <c r="AAH102" s="364" t="n"/>
      <c r="AAI102" s="364" t="n"/>
      <c r="AAJ102" s="364" t="n"/>
      <c r="AAK102" s="364" t="n"/>
      <c r="AAL102" s="364" t="n"/>
      <c r="AAM102" s="364" t="n"/>
      <c r="AAN102" s="364" t="n"/>
      <c r="AAO102" s="364" t="n"/>
      <c r="AAP102" s="364" t="n"/>
      <c r="AAQ102" s="364" t="n"/>
      <c r="AAR102" s="364" t="n"/>
      <c r="AAS102" s="364" t="n"/>
      <c r="AAT102" s="364" t="n"/>
      <c r="AAU102" s="364" t="n"/>
      <c r="AAV102" s="364" t="n"/>
      <c r="AAW102" s="364" t="n"/>
      <c r="AAX102" s="364" t="n"/>
      <c r="AAY102" s="364" t="n"/>
      <c r="AAZ102" s="364" t="n"/>
      <c r="ABA102" s="364" t="n"/>
      <c r="ABB102" s="364" t="n"/>
      <c r="ABC102" s="364" t="n"/>
      <c r="ABD102" s="364" t="n"/>
      <c r="ABE102" s="364" t="n"/>
      <c r="ABF102" s="364" t="n"/>
      <c r="ABG102" s="364" t="n"/>
      <c r="ABH102" s="364" t="n"/>
      <c r="ABI102" s="364" t="n"/>
      <c r="ABJ102" s="364" t="n"/>
      <c r="ABK102" s="364" t="n"/>
      <c r="ABL102" s="364" t="n"/>
      <c r="ABM102" s="364" t="n"/>
      <c r="ABN102" s="364" t="n"/>
      <c r="ABO102" s="364" t="n"/>
      <c r="ABP102" s="364" t="n"/>
      <c r="ABQ102" s="364" t="n"/>
      <c r="ABR102" s="364" t="n"/>
      <c r="ABS102" s="364" t="n"/>
      <c r="ABT102" s="364" t="n"/>
      <c r="ABU102" s="364" t="n"/>
      <c r="ABV102" s="364" t="n"/>
      <c r="ABW102" s="364" t="n"/>
      <c r="ABX102" s="364" t="n"/>
      <c r="ABY102" s="364" t="n"/>
      <c r="ABZ102" s="364" t="n"/>
      <c r="ACA102" s="364" t="n"/>
      <c r="ACB102" s="364" t="n"/>
      <c r="ACC102" s="364" t="n"/>
      <c r="ACD102" s="364" t="n"/>
      <c r="ACE102" s="364" t="n"/>
      <c r="ACF102" s="364" t="n"/>
      <c r="ACG102" s="364" t="n"/>
      <c r="ACH102" s="364" t="n"/>
      <c r="ACI102" s="364" t="n"/>
      <c r="ACJ102" s="364" t="n"/>
      <c r="ACK102" s="364" t="n"/>
      <c r="ACL102" s="364" t="n"/>
      <c r="ACM102" s="364" t="n"/>
      <c r="ACN102" s="364" t="n"/>
      <c r="ACO102" s="364" t="n"/>
      <c r="ACP102" s="364" t="n"/>
      <c r="ACQ102" s="364" t="n"/>
      <c r="ACR102" s="364" t="n"/>
      <c r="ACS102" s="364" t="n"/>
      <c r="ACT102" s="364" t="n"/>
      <c r="ACU102" s="364" t="n"/>
      <c r="ACV102" s="364" t="n"/>
      <c r="ACW102" s="364" t="n"/>
      <c r="ACX102" s="364" t="n"/>
      <c r="ACY102" s="364" t="n"/>
      <c r="ACZ102" s="364" t="n"/>
      <c r="ADA102" s="364" t="n"/>
      <c r="ADB102" s="364" t="n"/>
      <c r="ADC102" s="364" t="n"/>
      <c r="ADD102" s="364" t="n"/>
      <c r="ADE102" s="364" t="n"/>
      <c r="ADF102" s="364" t="n"/>
      <c r="ADG102" s="364" t="n"/>
      <c r="ADH102" s="364" t="n"/>
      <c r="ADI102" s="364" t="n"/>
      <c r="ADJ102" s="364" t="n"/>
      <c r="ADK102" s="364" t="n"/>
      <c r="ADL102" s="364" t="n"/>
      <c r="ADM102" s="364" t="n"/>
      <c r="ADN102" s="364" t="n"/>
      <c r="ADO102" s="364" t="n"/>
      <c r="ADP102" s="364" t="n"/>
      <c r="ADQ102" s="364" t="n"/>
      <c r="ADR102" s="364" t="n"/>
      <c r="ADS102" s="364" t="n"/>
      <c r="ADT102" s="364" t="n"/>
      <c r="ADU102" s="364" t="n"/>
      <c r="ADV102" s="364" t="n"/>
      <c r="ADW102" s="364" t="n"/>
      <c r="ADX102" s="364" t="n"/>
      <c r="ADY102" s="364" t="n"/>
      <c r="ADZ102" s="364" t="n"/>
      <c r="AEA102" s="364" t="n"/>
      <c r="AEB102" s="364" t="n"/>
      <c r="AEC102" s="364" t="n"/>
      <c r="AED102" s="364" t="n"/>
      <c r="AEE102" s="364" t="n"/>
      <c r="AEF102" s="364" t="n"/>
      <c r="AEG102" s="364" t="n"/>
      <c r="AEH102" s="364" t="n"/>
      <c r="AEI102" s="364" t="n"/>
      <c r="AEJ102" s="364" t="n"/>
      <c r="AEK102" s="364" t="n"/>
      <c r="AEL102" s="364" t="n"/>
      <c r="AEM102" s="364" t="n"/>
      <c r="AEN102" s="364" t="n"/>
      <c r="AEO102" s="364" t="n"/>
      <c r="AEP102" s="364" t="n"/>
      <c r="AEQ102" s="364" t="n"/>
      <c r="AER102" s="364" t="n"/>
      <c r="AES102" s="364" t="n"/>
      <c r="AET102" s="364" t="n"/>
      <c r="AEU102" s="364" t="n"/>
      <c r="AEV102" s="364" t="n"/>
      <c r="AEW102" s="364" t="n"/>
      <c r="AEX102" s="364" t="n"/>
      <c r="AEY102" s="364" t="n"/>
      <c r="AEZ102" s="364" t="n"/>
      <c r="AFA102" s="364" t="n"/>
      <c r="AFB102" s="364" t="n"/>
      <c r="AFC102" s="364" t="n"/>
      <c r="AFD102" s="364" t="n"/>
      <c r="AFE102" s="364" t="n"/>
      <c r="AFF102" s="364" t="n"/>
      <c r="AFG102" s="364" t="n"/>
      <c r="AFH102" s="364" t="n"/>
      <c r="AFI102" s="364" t="n"/>
      <c r="AFJ102" s="364" t="n"/>
      <c r="AFK102" s="364" t="n"/>
      <c r="AFL102" s="364" t="n"/>
      <c r="AFM102" s="364" t="n"/>
      <c r="AFN102" s="364" t="n"/>
      <c r="AFO102" s="364" t="n"/>
      <c r="AFP102" s="364" t="n"/>
      <c r="AFQ102" s="364" t="n"/>
      <c r="AFR102" s="364" t="n"/>
      <c r="AFS102" s="364" t="n"/>
      <c r="AFT102" s="364" t="n"/>
      <c r="AFU102" s="364" t="n"/>
      <c r="AFV102" s="364" t="n"/>
      <c r="AFW102" s="364" t="n"/>
      <c r="AFX102" s="364" t="n"/>
      <c r="AFY102" s="364" t="n"/>
      <c r="AFZ102" s="364" t="n"/>
      <c r="AGA102" s="364" t="n"/>
      <c r="AGB102" s="364" t="n"/>
      <c r="AGC102" s="364" t="n"/>
      <c r="AGD102" s="364" t="n"/>
      <c r="AGE102" s="364" t="n"/>
      <c r="AGF102" s="364" t="n"/>
      <c r="AGG102" s="364" t="n"/>
      <c r="AGH102" s="364" t="n"/>
      <c r="AGI102" s="364" t="n"/>
      <c r="AGJ102" s="364" t="n"/>
      <c r="AGK102" s="364" t="n"/>
      <c r="AGL102" s="364" t="n"/>
      <c r="AGM102" s="364" t="n"/>
      <c r="AGN102" s="364" t="n"/>
      <c r="AGO102" s="364" t="n"/>
      <c r="AGP102" s="364" t="n"/>
      <c r="AGQ102" s="364" t="n"/>
      <c r="AGR102" s="364" t="n"/>
      <c r="AGS102" s="364" t="n"/>
      <c r="AGT102" s="364" t="n"/>
      <c r="AGU102" s="364" t="n"/>
      <c r="AGV102" s="364" t="n"/>
      <c r="AGW102" s="364" t="n"/>
      <c r="AGX102" s="364" t="n"/>
      <c r="AGY102" s="364" t="n"/>
      <c r="AGZ102" s="364" t="n"/>
      <c r="AHA102" s="364" t="n"/>
      <c r="AHB102" s="364" t="n"/>
      <c r="AHC102" s="364" t="n"/>
      <c r="AHD102" s="364" t="n"/>
      <c r="AHE102" s="364" t="n"/>
      <c r="AHF102" s="364" t="n"/>
      <c r="AHG102" s="364" t="n"/>
      <c r="AHH102" s="364" t="n"/>
      <c r="AHI102" s="364" t="n"/>
      <c r="AHJ102" s="364" t="n"/>
      <c r="AHK102" s="364" t="n"/>
      <c r="AHL102" s="364" t="n"/>
      <c r="AHM102" s="364" t="n"/>
      <c r="AHN102" s="364" t="n"/>
      <c r="AHO102" s="364" t="n"/>
      <c r="AHP102" s="364" t="n"/>
      <c r="AHQ102" s="364" t="n"/>
      <c r="AHR102" s="364" t="n"/>
      <c r="AHS102" s="364" t="n"/>
      <c r="AHT102" s="364" t="n"/>
      <c r="AHU102" s="364" t="n"/>
      <c r="AHV102" s="364" t="n"/>
      <c r="AHW102" s="364" t="n"/>
      <c r="AHX102" s="364" t="n"/>
      <c r="AHY102" s="364" t="n"/>
      <c r="AHZ102" s="364" t="n"/>
      <c r="AIA102" s="364" t="n"/>
      <c r="AIB102" s="364" t="n"/>
      <c r="AIC102" s="364" t="n"/>
      <c r="AID102" s="364" t="n"/>
      <c r="AIE102" s="364" t="n"/>
      <c r="AIF102" s="364" t="n"/>
      <c r="AIG102" s="364" t="n"/>
      <c r="AIH102" s="364" t="n"/>
      <c r="AII102" s="364" t="n"/>
      <c r="AIJ102" s="364" t="n"/>
      <c r="AIK102" s="364" t="n"/>
      <c r="AIL102" s="364" t="n"/>
      <c r="AIM102" s="364" t="n"/>
      <c r="AIN102" s="364" t="n"/>
      <c r="AIO102" s="364" t="n"/>
      <c r="AIP102" s="364" t="n"/>
      <c r="AIQ102" s="364" t="n"/>
      <c r="AIR102" s="364" t="n"/>
      <c r="AIS102" s="364" t="n"/>
      <c r="AIT102" s="364" t="n"/>
      <c r="AIU102" s="364" t="n"/>
      <c r="AIV102" s="364" t="n"/>
      <c r="AIW102" s="364" t="n"/>
      <c r="AIX102" s="364" t="n"/>
      <c r="AIY102" s="364" t="n"/>
      <c r="AIZ102" s="364" t="n"/>
      <c r="AJA102" s="364" t="n"/>
      <c r="AJB102" s="364" t="n"/>
      <c r="AJC102" s="364" t="n"/>
      <c r="AJD102" s="364" t="n"/>
      <c r="AJE102" s="364" t="n"/>
      <c r="AJF102" s="364" t="n"/>
      <c r="AJG102" s="364" t="n"/>
      <c r="AJH102" s="364" t="n"/>
      <c r="AJI102" s="364" t="n"/>
      <c r="AJJ102" s="364" t="n"/>
      <c r="AJK102" s="364" t="n"/>
      <c r="AJL102" s="364" t="n"/>
      <c r="AJM102" s="364" t="n"/>
      <c r="AJN102" s="364" t="n"/>
      <c r="AJO102" s="364" t="n"/>
      <c r="AJP102" s="364" t="n"/>
      <c r="AJQ102" s="364" t="n"/>
      <c r="AJR102" s="364" t="n"/>
      <c r="AJS102" s="364" t="n"/>
      <c r="AJT102" s="364" t="n"/>
      <c r="AJU102" s="364" t="n"/>
      <c r="AJV102" s="364" t="n"/>
      <c r="AJW102" s="364" t="n"/>
      <c r="AJX102" s="364" t="n"/>
      <c r="AJY102" s="364" t="n"/>
      <c r="AJZ102" s="364" t="n"/>
      <c r="AKA102" s="364" t="n"/>
      <c r="AKB102" s="364" t="n"/>
      <c r="AKC102" s="364" t="n"/>
      <c r="AKD102" s="364" t="n"/>
      <c r="AKE102" s="364" t="n"/>
      <c r="AKF102" s="364" t="n"/>
      <c r="AKG102" s="364" t="n"/>
      <c r="AKH102" s="364" t="n"/>
      <c r="AKI102" s="364" t="n"/>
      <c r="AKJ102" s="364" t="n"/>
      <c r="AKK102" s="364" t="n"/>
      <c r="AKL102" s="364" t="n"/>
      <c r="AKM102" s="364" t="n"/>
      <c r="AKN102" s="364" t="n"/>
      <c r="AKO102" s="364" t="n"/>
      <c r="AKP102" s="364" t="n"/>
      <c r="AKQ102" s="364" t="n"/>
      <c r="AKR102" s="364" t="n"/>
      <c r="AKS102" s="364" t="n"/>
      <c r="AKT102" s="364" t="n"/>
      <c r="AKU102" s="364" t="n"/>
      <c r="AKV102" s="364" t="n"/>
      <c r="AKW102" s="364" t="n"/>
      <c r="AKX102" s="364" t="n"/>
      <c r="AKY102" s="364" t="n"/>
      <c r="AKZ102" s="364" t="n"/>
      <c r="ALA102" s="364" t="n"/>
      <c r="ALB102" s="364" t="n"/>
      <c r="ALC102" s="364" t="n"/>
      <c r="ALD102" s="364" t="n"/>
      <c r="ALE102" s="364" t="n"/>
      <c r="ALF102" s="364" t="n"/>
      <c r="ALG102" s="364" t="n"/>
      <c r="ALH102" s="364" t="n"/>
      <c r="ALI102" s="364" t="n"/>
      <c r="ALJ102" s="364" t="n"/>
      <c r="ALK102" s="364" t="n"/>
      <c r="ALL102" s="364" t="n"/>
      <c r="ALM102" s="364" t="n"/>
      <c r="ALN102" s="364" t="n"/>
      <c r="ALO102" s="364" t="n"/>
      <c r="ALP102" s="364" t="n"/>
      <c r="ALQ102" s="364" t="n"/>
      <c r="ALR102" s="364" t="n"/>
      <c r="ALS102" s="364" t="n"/>
      <c r="ALT102" s="364" t="n"/>
      <c r="ALU102" s="364" t="n"/>
      <c r="ALV102" s="364" t="n"/>
      <c r="ALW102" s="364" t="n"/>
      <c r="ALX102" s="364" t="n"/>
      <c r="ALY102" s="364" t="n"/>
      <c r="ALZ102" s="364" t="n"/>
      <c r="AMA102" s="364" t="n"/>
      <c r="AMB102" s="364" t="n"/>
      <c r="AMC102" s="364" t="n"/>
      <c r="AMD102" s="364" t="n"/>
      <c r="AME102" s="364" t="n"/>
      <c r="AMF102" s="364" t="n"/>
      <c r="AMG102" s="364" t="n"/>
      <c r="AMH102" s="364" t="n"/>
      <c r="AMI102" s="364" t="n"/>
      <c r="AMJ102" s="364" t="n"/>
      <c r="AMK102" s="364" t="n"/>
      <c r="AML102" s="364" t="n"/>
      <c r="AMM102" s="364" t="n"/>
      <c r="AMN102" s="364" t="n"/>
      <c r="AMO102" s="364" t="n"/>
      <c r="AMP102" s="364" t="n"/>
      <c r="AMQ102" s="364" t="n"/>
      <c r="AMR102" s="364" t="n"/>
      <c r="AMS102" s="364" t="n"/>
      <c r="AMT102" s="364" t="n"/>
      <c r="AMU102" s="364" t="n"/>
      <c r="AMV102" s="364" t="n"/>
      <c r="AMW102" s="364" t="n"/>
      <c r="AMX102" s="364" t="n"/>
      <c r="AMY102" s="364" t="n"/>
      <c r="AMZ102" s="364" t="n"/>
      <c r="ANA102" s="364" t="n"/>
      <c r="ANB102" s="364" t="n"/>
      <c r="ANC102" s="364" t="n"/>
      <c r="AND102" s="364" t="n"/>
      <c r="ANE102" s="364" t="n"/>
      <c r="ANF102" s="364" t="n"/>
      <c r="ANG102" s="364" t="n"/>
      <c r="ANH102" s="364" t="n"/>
      <c r="ANI102" s="364" t="n"/>
      <c r="ANJ102" s="364" t="n"/>
      <c r="ANK102" s="364" t="n"/>
      <c r="ANL102" s="364" t="n"/>
      <c r="ANM102" s="364" t="n"/>
      <c r="ANN102" s="364" t="n"/>
      <c r="ANO102" s="364" t="n"/>
      <c r="ANP102" s="364" t="n"/>
      <c r="ANQ102" s="364" t="n"/>
      <c r="ANR102" s="364" t="n"/>
      <c r="ANS102" s="364" t="n"/>
      <c r="ANT102" s="364" t="n"/>
      <c r="ANU102" s="364" t="n"/>
      <c r="ANV102" s="364" t="n"/>
      <c r="ANW102" s="364" t="n"/>
      <c r="ANX102" s="364" t="n"/>
      <c r="ANY102" s="364" t="n"/>
      <c r="ANZ102" s="364" t="n"/>
      <c r="AOA102" s="364" t="n"/>
      <c r="AOB102" s="364" t="n"/>
      <c r="AOC102" s="364" t="n"/>
      <c r="AOD102" s="364" t="n"/>
      <c r="AOE102" s="364" t="n"/>
      <c r="AOF102" s="364" t="n"/>
      <c r="AOG102" s="364" t="n"/>
      <c r="AOH102" s="364" t="n"/>
      <c r="AOI102" s="364" t="n"/>
      <c r="AOJ102" s="364" t="n"/>
      <c r="AOK102" s="364" t="n"/>
      <c r="AOL102" s="364" t="n"/>
      <c r="AOM102" s="364" t="n"/>
      <c r="AON102" s="364" t="n"/>
      <c r="AOO102" s="364" t="n"/>
      <c r="AOP102" s="364" t="n"/>
      <c r="AOQ102" s="364" t="n"/>
      <c r="AOR102" s="364" t="n"/>
      <c r="AOS102" s="364" t="n"/>
      <c r="AOT102" s="364" t="n"/>
      <c r="AOU102" s="364" t="n"/>
      <c r="AOV102" s="364" t="n"/>
      <c r="AOW102" s="364" t="n"/>
      <c r="AOX102" s="364" t="n"/>
      <c r="AOY102" s="364" t="n"/>
      <c r="AOZ102" s="364" t="n"/>
      <c r="APA102" s="364" t="n"/>
      <c r="APB102" s="364" t="n"/>
      <c r="APC102" s="364" t="n"/>
      <c r="APD102" s="364" t="n"/>
      <c r="APE102" s="364" t="n"/>
      <c r="APF102" s="364" t="n"/>
      <c r="APG102" s="364" t="n"/>
      <c r="APH102" s="364" t="n"/>
      <c r="API102" s="364" t="n"/>
      <c r="APJ102" s="364" t="n"/>
      <c r="APK102" s="364" t="n"/>
      <c r="APL102" s="364" t="n"/>
      <c r="APM102" s="364" t="n"/>
      <c r="APN102" s="364" t="n"/>
      <c r="APO102" s="364" t="n"/>
      <c r="APP102" s="364" t="n"/>
      <c r="APQ102" s="364" t="n"/>
      <c r="APR102" s="364" t="n"/>
      <c r="APS102" s="364" t="n"/>
      <c r="APT102" s="364" t="n"/>
      <c r="APU102" s="364" t="n"/>
      <c r="APV102" s="364" t="n"/>
      <c r="APW102" s="364" t="n"/>
      <c r="APX102" s="364" t="n"/>
      <c r="APY102" s="364" t="n"/>
      <c r="APZ102" s="364" t="n"/>
      <c r="AQA102" s="364" t="n"/>
      <c r="AQB102" s="364" t="n"/>
      <c r="AQC102" s="364" t="n"/>
      <c r="AQD102" s="364" t="n"/>
      <c r="AQE102" s="364" t="n"/>
      <c r="AQF102" s="364" t="n"/>
      <c r="AQG102" s="364" t="n"/>
      <c r="AQH102" s="364" t="n"/>
      <c r="AQI102" s="364" t="n"/>
      <c r="AQJ102" s="364" t="n"/>
      <c r="AQK102" s="364" t="n"/>
      <c r="AQL102" s="364" t="n"/>
      <c r="AQM102" s="364" t="n"/>
      <c r="AQN102" s="364" t="n"/>
      <c r="AQO102" s="364" t="n"/>
      <c r="AQP102" s="364" t="n"/>
      <c r="AQQ102" s="364" t="n"/>
      <c r="AQR102" s="364" t="n"/>
      <c r="AQS102" s="364" t="n"/>
      <c r="AQT102" s="364" t="n"/>
      <c r="AQU102" s="364" t="n"/>
      <c r="AQV102" s="364" t="n"/>
      <c r="AQW102" s="364" t="n"/>
      <c r="AQX102" s="364" t="n"/>
      <c r="AQY102" s="364" t="n"/>
      <c r="AQZ102" s="364" t="n"/>
      <c r="ARA102" s="364" t="n"/>
      <c r="ARB102" s="364" t="n"/>
      <c r="ARC102" s="364" t="n"/>
      <c r="ARD102" s="364" t="n"/>
      <c r="ARE102" s="364" t="n"/>
      <c r="ARF102" s="364" t="n"/>
      <c r="ARG102" s="364" t="n"/>
      <c r="ARH102" s="364" t="n"/>
      <c r="ARI102" s="364" t="n"/>
      <c r="ARJ102" s="364" t="n"/>
      <c r="ARK102" s="364" t="n"/>
      <c r="ARL102" s="364" t="n"/>
      <c r="ARM102" s="364" t="n"/>
      <c r="ARN102" s="364" t="n"/>
      <c r="ARO102" s="364" t="n"/>
    </row>
    <row r="103" outlineLevel="1">
      <c r="A103" s="220" t="inlineStr">
        <is>
          <t>39.14</t>
        </is>
      </c>
      <c r="B103" s="233" t="inlineStr">
        <is>
          <t>Uniformes</t>
        </is>
      </c>
      <c r="C103" s="86" t="inlineStr">
        <is>
          <t>Analítica</t>
        </is>
      </c>
      <c r="D103" s="86" t="inlineStr">
        <is>
          <t>Saída</t>
        </is>
      </c>
      <c r="E103" s="86">
        <f>VLOOKUP($A103,PL.C!$B:$F,5,0)</f>
        <v/>
      </c>
      <c r="F103" s="86" t="inlineStr">
        <is>
          <t>sim</t>
        </is>
      </c>
      <c r="G103" s="86" t="inlineStr">
        <is>
          <t>Budget</t>
        </is>
      </c>
      <c r="I103" s="511" t="n">
        <v>0</v>
      </c>
      <c r="J103" s="511" t="n">
        <v>0</v>
      </c>
      <c r="K103" s="511" t="n">
        <v>0</v>
      </c>
      <c r="L103" s="511" t="n">
        <v>0</v>
      </c>
      <c r="M103" s="511" t="n">
        <v>0</v>
      </c>
      <c r="N103" s="511" t="n">
        <v>0</v>
      </c>
      <c r="O103" s="511" t="n">
        <v>0</v>
      </c>
      <c r="P103" s="511" t="n">
        <v>0</v>
      </c>
      <c r="Q103" s="511" t="n">
        <v>0</v>
      </c>
      <c r="R103" s="511" t="n">
        <v>0</v>
      </c>
      <c r="S103" s="511" t="n">
        <v>0</v>
      </c>
      <c r="T103" s="512" t="n">
        <v>0</v>
      </c>
      <c r="V103" s="511" t="n">
        <v>0</v>
      </c>
      <c r="W103" s="511" t="n">
        <v>0</v>
      </c>
      <c r="X103" s="511" t="n">
        <v>0</v>
      </c>
      <c r="Y103" s="511" t="n">
        <v>0</v>
      </c>
      <c r="Z103" s="511" t="n">
        <v>-375</v>
      </c>
      <c r="AA103" s="511" t="n">
        <v>-75</v>
      </c>
      <c r="AB103" s="511" t="n">
        <v>-125</v>
      </c>
      <c r="AC103" s="511" t="n">
        <v>0</v>
      </c>
      <c r="AD103" s="511" t="n">
        <v>0</v>
      </c>
      <c r="AE103" s="511" t="n">
        <v>0</v>
      </c>
      <c r="AF103" s="511" t="n">
        <v>0</v>
      </c>
      <c r="AG103" s="512" t="n">
        <v>0</v>
      </c>
      <c r="AI103" s="511" t="n">
        <v>0</v>
      </c>
      <c r="AJ103" s="511" t="n">
        <v>0</v>
      </c>
      <c r="AK103" s="511" t="n">
        <v>0</v>
      </c>
      <c r="AL103" s="511" t="n">
        <v>0</v>
      </c>
      <c r="AM103" s="511" t="n">
        <v>0</v>
      </c>
      <c r="AN103" s="511" t="n">
        <v>0</v>
      </c>
      <c r="AO103" s="511" t="n">
        <v>0</v>
      </c>
      <c r="AP103" s="511" t="n">
        <v>0</v>
      </c>
      <c r="AQ103" s="511" t="n">
        <v>0</v>
      </c>
      <c r="AR103" s="511" t="n">
        <v>0</v>
      </c>
      <c r="AS103" s="511" t="n">
        <v>0</v>
      </c>
      <c r="AT103" s="511" t="n">
        <v>0</v>
      </c>
      <c r="AV103" s="513" t="n">
        <v>0</v>
      </c>
      <c r="AW103" s="513" t="n">
        <v>0</v>
      </c>
      <c r="AX103" s="513" t="n">
        <v>0</v>
      </c>
      <c r="AY103" s="513" t="n">
        <v>0</v>
      </c>
      <c r="AZ103" s="513" t="n">
        <v>0</v>
      </c>
      <c r="BA103" s="513" t="n">
        <v>0</v>
      </c>
      <c r="BB103" s="513" t="n">
        <v>0</v>
      </c>
      <c r="BC103" s="513" t="n">
        <v>0</v>
      </c>
      <c r="BD103" s="513" t="n">
        <v>0</v>
      </c>
      <c r="BE103" s="513" t="n">
        <v>0</v>
      </c>
      <c r="BF103" s="513" t="n">
        <v>0</v>
      </c>
      <c r="BG103" s="513" t="n">
        <v>0</v>
      </c>
      <c r="BI103" s="298" t="n">
        <v>1.05</v>
      </c>
      <c r="BJ103" s="514" t="n">
        <v>0</v>
      </c>
      <c r="BK103" s="514" t="n">
        <v>0</v>
      </c>
      <c r="BL103" s="514" t="n">
        <v>0</v>
      </c>
      <c r="BM103" s="514" t="n">
        <v>0</v>
      </c>
      <c r="BN103" s="514" t="n">
        <v>0</v>
      </c>
      <c r="BO103" s="514" t="n">
        <v>-525</v>
      </c>
      <c r="BP103" s="514" t="n">
        <v>0</v>
      </c>
      <c r="BQ103" s="514" t="n">
        <v>0</v>
      </c>
      <c r="BR103" s="514" t="n">
        <v>0</v>
      </c>
      <c r="BS103" s="514" t="n">
        <v>0</v>
      </c>
      <c r="BT103" s="514" t="n">
        <v>0</v>
      </c>
      <c r="BU103" s="514" t="n">
        <v>0</v>
      </c>
      <c r="BW103" s="515">
        <f>_xlfn.SINGLE(_xlfn.XLOOKUP($A103,$A$203:$A$399,BJ$203:BJ$399,"Não Existe"))*$BI103</f>
        <v/>
      </c>
      <c r="BX103" s="515">
        <f>_xlfn.SINGLE(_xlfn.XLOOKUP($A103,$A$203:$A$399,BK$203:BK$399,"Não Existe"))*$BI103</f>
        <v/>
      </c>
      <c r="BY103" s="515">
        <f>_xlfn.SINGLE(_xlfn.XLOOKUP($A103,$A$203:$A$399,BL$203:BL$399,"Não Existe"))*$BI103</f>
        <v/>
      </c>
      <c r="BZ103" s="515">
        <f>_xlfn.SINGLE(_xlfn.XLOOKUP($A103,$A$203:$A$399,BM$203:BM$399,"Não Existe"))*$BI103</f>
        <v/>
      </c>
      <c r="CA103" s="515">
        <f>_xlfn.SINGLE(_xlfn.XLOOKUP($A103,$A$203:$A$399,BN$203:BN$399,"Não Existe"))*$BI103</f>
        <v/>
      </c>
      <c r="CB103" s="515">
        <f>_xlfn.SINGLE(_xlfn.XLOOKUP($A103,$A$203:$A$399,BO$203:BO$399,"Não Existe"))*$BI103</f>
        <v/>
      </c>
      <c r="CC103" s="515">
        <f>_xlfn.SINGLE(_xlfn.XLOOKUP($A103,$A$203:$A$399,BP$203:BP$399,"Não Existe"))*$BI103</f>
        <v/>
      </c>
      <c r="CD103" s="515">
        <f>_xlfn.SINGLE(_xlfn.XLOOKUP($A103,$A$203:$A$399,BQ$203:BQ$399,"Não Existe"))*$BI103</f>
        <v/>
      </c>
      <c r="CE103" s="515">
        <f>_xlfn.SINGLE(_xlfn.XLOOKUP($A103,$A$203:$A$399,BR$203:BR$399,"Não Existe"))*$BI103</f>
        <v/>
      </c>
      <c r="CF103" s="515">
        <f>_xlfn.SINGLE(_xlfn.XLOOKUP($A103,$A$203:$A$399,BS$203:BS$399,"Não Existe"))*$BI103</f>
        <v/>
      </c>
      <c r="CG103" s="515">
        <f>_xlfn.SINGLE(_xlfn.XLOOKUP($A103,$A$203:$A$399,BT$203:BT$399,"Não Existe"))*$BI103</f>
        <v/>
      </c>
      <c r="CH103" s="515">
        <f>_xlfn.SINGLE(_xlfn.XLOOKUP($A103,$A$203:$A$399,BU$203:BU$399,"Não Existe"))*$BI103</f>
        <v/>
      </c>
    </row>
    <row r="104" outlineLevel="1" customFormat="1" s="213">
      <c r="A104" s="257" t="inlineStr">
        <is>
          <t>39.15</t>
        </is>
      </c>
      <c r="B104" s="212" t="inlineStr">
        <is>
          <t>Contribuição sindical</t>
        </is>
      </c>
      <c r="C104" s="213" t="inlineStr">
        <is>
          <t>Analítica</t>
        </is>
      </c>
      <c r="D104" s="213" t="inlineStr">
        <is>
          <t>Saída</t>
        </is>
      </c>
      <c r="E104" s="213">
        <f>VLOOKUP($A104,PL.C!$B:$F,5,0)</f>
        <v/>
      </c>
      <c r="F104" s="213" t="inlineStr">
        <is>
          <t>sim</t>
        </is>
      </c>
      <c r="G104" s="213" t="inlineStr">
        <is>
          <t>Budget</t>
        </is>
      </c>
      <c r="I104" s="506" t="n">
        <v>0</v>
      </c>
      <c r="J104" s="506" t="n">
        <v>0</v>
      </c>
      <c r="K104" s="506" t="n">
        <v>0</v>
      </c>
      <c r="L104" s="506" t="n">
        <v>-111</v>
      </c>
      <c r="M104" s="506" t="n">
        <v>0</v>
      </c>
      <c r="N104" s="506" t="n">
        <v>-111</v>
      </c>
      <c r="O104" s="506" t="n">
        <v>-111</v>
      </c>
      <c r="P104" s="506" t="n">
        <v>-111</v>
      </c>
      <c r="Q104" s="506" t="n">
        <v>-111</v>
      </c>
      <c r="R104" s="506" t="n">
        <v>0</v>
      </c>
      <c r="S104" s="506" t="n">
        <v>-111</v>
      </c>
      <c r="T104" s="507" t="n">
        <v>-128</v>
      </c>
      <c r="U104" s="86" t="n"/>
      <c r="V104" s="506" t="n">
        <v>-145</v>
      </c>
      <c r="W104" s="506" t="n">
        <v>-145</v>
      </c>
      <c r="X104" s="506" t="n">
        <v>-145</v>
      </c>
      <c r="Y104" s="506" t="n">
        <v>-111</v>
      </c>
      <c r="Z104" s="506" t="n">
        <v>-119</v>
      </c>
      <c r="AA104" s="506" t="n">
        <v>-119</v>
      </c>
      <c r="AB104" s="506" t="n">
        <v>-119</v>
      </c>
      <c r="AC104" s="506" t="n">
        <v>-119</v>
      </c>
      <c r="AD104" s="506" t="n">
        <v>-119</v>
      </c>
      <c r="AE104" s="506" t="n">
        <v>-123</v>
      </c>
      <c r="AF104" s="506" t="n">
        <v>-125</v>
      </c>
      <c r="AG104" s="507" t="n">
        <v>-133</v>
      </c>
      <c r="AH104" s="364" t="n"/>
      <c r="AI104" s="506" t="n">
        <v>-156</v>
      </c>
      <c r="AJ104" s="506" t="n">
        <v>-156</v>
      </c>
      <c r="AK104" s="506" t="n">
        <v>-130</v>
      </c>
      <c r="AL104" s="506" t="n">
        <v>-130</v>
      </c>
      <c r="AM104" s="506" t="n">
        <v>-130</v>
      </c>
      <c r="AN104" s="506" t="n">
        <v>-130</v>
      </c>
      <c r="AO104" s="506" t="n">
        <v>-96</v>
      </c>
      <c r="AP104" s="506" t="n">
        <v>-123</v>
      </c>
      <c r="AQ104" s="506" t="n">
        <v>-126</v>
      </c>
      <c r="AR104" s="506" t="n">
        <v>-126</v>
      </c>
      <c r="AS104" s="506" t="n">
        <v>-126</v>
      </c>
      <c r="AT104" s="506" t="n">
        <v>-126</v>
      </c>
      <c r="AU104" s="364" t="n"/>
      <c r="AV104" s="508" t="n">
        <v>-164.112</v>
      </c>
      <c r="AW104" s="508" t="n">
        <v>-164.112</v>
      </c>
      <c r="AX104" s="508" t="n">
        <v>-136.76</v>
      </c>
      <c r="AY104" s="508" t="n">
        <v>-136.76</v>
      </c>
      <c r="AZ104" s="508" t="n">
        <v>-136.76</v>
      </c>
      <c r="BA104" s="508" t="n">
        <v>-136.76</v>
      </c>
      <c r="BB104" s="508" t="n">
        <v>-100.992</v>
      </c>
      <c r="BC104" s="508" t="n">
        <v>-129.396</v>
      </c>
      <c r="BD104" s="508" t="n">
        <v>-132.552</v>
      </c>
      <c r="BE104" s="508" t="n">
        <v>-132.552</v>
      </c>
      <c r="BF104" s="508" t="n">
        <v>-132.552</v>
      </c>
      <c r="BG104" s="508" t="n">
        <v>-132.552</v>
      </c>
      <c r="BH104" s="364" t="n"/>
      <c r="BI104" s="298" t="n">
        <v>1.05</v>
      </c>
      <c r="BJ104" s="509" t="n">
        <v>-132.3</v>
      </c>
      <c r="BK104" s="509" t="n">
        <v>-161.7</v>
      </c>
      <c r="BL104" s="509" t="n">
        <v>-174.3</v>
      </c>
      <c r="BM104" s="509" t="n">
        <v>-132.3</v>
      </c>
      <c r="BN104" s="509" t="n">
        <v>-132.3</v>
      </c>
      <c r="BO104" s="509" t="n">
        <v>-132.3</v>
      </c>
      <c r="BP104" s="509" t="n">
        <v>-132.3</v>
      </c>
      <c r="BQ104" s="509" t="n">
        <v>-101.85</v>
      </c>
      <c r="BR104" s="509" t="n">
        <v>-148.05</v>
      </c>
      <c r="BS104" s="509" t="n">
        <v>-148.05</v>
      </c>
      <c r="BT104" s="509" t="n">
        <v>-179.55</v>
      </c>
      <c r="BU104" s="509" t="n">
        <v>-148.05</v>
      </c>
      <c r="BV104" s="364" t="n"/>
      <c r="BW104" s="510">
        <f>_xlfn.SINGLE(_xlfn.XLOOKUP($A104,$A$203:$A$399,BJ$203:BJ$399,"Não Existe"))*$BI104</f>
        <v/>
      </c>
      <c r="BX104" s="510">
        <f>_xlfn.SINGLE(_xlfn.XLOOKUP($A104,$A$203:$A$399,BK$203:BK$399,"Não Existe"))*$BI104</f>
        <v/>
      </c>
      <c r="BY104" s="510">
        <f>_xlfn.SINGLE(_xlfn.XLOOKUP($A104,$A$203:$A$399,BL$203:BL$399,"Não Existe"))*$BI104</f>
        <v/>
      </c>
      <c r="BZ104" s="510">
        <f>_xlfn.SINGLE(_xlfn.XLOOKUP($A104,$A$203:$A$399,BM$203:BM$399,"Não Existe"))*$BI104</f>
        <v/>
      </c>
      <c r="CA104" s="510">
        <f>_xlfn.SINGLE(_xlfn.XLOOKUP($A104,$A$203:$A$399,BN$203:BN$399,"Não Existe"))*$BI104</f>
        <v/>
      </c>
      <c r="CB104" s="510">
        <f>_xlfn.SINGLE(_xlfn.XLOOKUP($A104,$A$203:$A$399,BO$203:BO$399,"Não Existe"))*$BI104</f>
        <v/>
      </c>
      <c r="CC104" s="510">
        <f>_xlfn.SINGLE(_xlfn.XLOOKUP($A104,$A$203:$A$399,BP$203:BP$399,"Não Existe"))*$BI104</f>
        <v/>
      </c>
      <c r="CD104" s="510">
        <f>_xlfn.SINGLE(_xlfn.XLOOKUP($A104,$A$203:$A$399,BQ$203:BQ$399,"Não Existe"))*$BI104</f>
        <v/>
      </c>
      <c r="CE104" s="510">
        <f>_xlfn.SINGLE(_xlfn.XLOOKUP($A104,$A$203:$A$399,BR$203:BR$399,"Não Existe"))*$BI104</f>
        <v/>
      </c>
      <c r="CF104" s="510">
        <f>_xlfn.SINGLE(_xlfn.XLOOKUP($A104,$A$203:$A$399,BS$203:BS$399,"Não Existe"))*$BI104</f>
        <v/>
      </c>
      <c r="CG104" s="510">
        <f>_xlfn.SINGLE(_xlfn.XLOOKUP($A104,$A$203:$A$399,BT$203:BT$399,"Não Existe"))*$BI104</f>
        <v/>
      </c>
      <c r="CH104" s="510">
        <f>_xlfn.SINGLE(_xlfn.XLOOKUP($A104,$A$203:$A$399,BU$203:BU$399,"Não Existe"))*$BI104</f>
        <v/>
      </c>
      <c r="CI104" s="364" t="n"/>
      <c r="CJ104" s="364" t="n"/>
      <c r="CK104" s="364" t="n"/>
      <c r="CL104" s="364" t="n"/>
      <c r="CM104" s="364" t="n"/>
      <c r="CN104" s="364" t="n"/>
      <c r="CO104" s="364" t="n"/>
      <c r="CP104" s="364" t="n"/>
      <c r="CQ104" s="364" t="n"/>
      <c r="CR104" s="364" t="n"/>
      <c r="CS104" s="364" t="n"/>
      <c r="CT104" s="364" t="n"/>
      <c r="CU104" s="364" t="n"/>
      <c r="CV104" s="364" t="n"/>
      <c r="CW104" s="364" t="n"/>
      <c r="CX104" s="364" t="n"/>
      <c r="CY104" s="364" t="n"/>
      <c r="CZ104" s="364" t="n"/>
      <c r="DA104" s="364" t="n"/>
      <c r="DB104" s="364" t="n"/>
      <c r="DC104" s="364" t="n"/>
      <c r="DD104" s="364" t="n"/>
      <c r="DE104" s="364" t="n"/>
      <c r="DF104" s="364" t="n"/>
      <c r="DG104" s="364" t="n"/>
      <c r="DH104" s="364" t="n"/>
      <c r="DI104" s="364" t="n"/>
      <c r="DJ104" s="364" t="n"/>
      <c r="DK104" s="364" t="n"/>
      <c r="DL104" s="364" t="n"/>
      <c r="DM104" s="364" t="n"/>
      <c r="DN104" s="364" t="n"/>
      <c r="DO104" s="364" t="n"/>
      <c r="DP104" s="364" t="n"/>
      <c r="DQ104" s="364" t="n"/>
      <c r="DR104" s="364" t="n"/>
      <c r="DS104" s="364" t="n"/>
      <c r="DT104" s="364" t="n"/>
      <c r="DU104" s="364" t="n"/>
      <c r="DV104" s="364" t="n"/>
      <c r="DW104" s="364" t="n"/>
      <c r="DX104" s="364" t="n"/>
      <c r="DY104" s="364" t="n"/>
      <c r="DZ104" s="364" t="n"/>
      <c r="EA104" s="364" t="n"/>
      <c r="EB104" s="364" t="n"/>
      <c r="EC104" s="364" t="n"/>
      <c r="ED104" s="364" t="n"/>
      <c r="EE104" s="364" t="n"/>
      <c r="EF104" s="364" t="n"/>
      <c r="EG104" s="364" t="n"/>
      <c r="EH104" s="364" t="n"/>
      <c r="EI104" s="364" t="n"/>
      <c r="EJ104" s="364" t="n"/>
      <c r="EK104" s="364" t="n"/>
      <c r="EL104" s="364" t="n"/>
      <c r="EM104" s="364" t="n"/>
      <c r="EN104" s="364" t="n"/>
      <c r="EO104" s="364" t="n"/>
      <c r="EP104" s="364" t="n"/>
      <c r="EQ104" s="364" t="n"/>
      <c r="ER104" s="364" t="n"/>
      <c r="ES104" s="364" t="n"/>
      <c r="ET104" s="364" t="n"/>
      <c r="EU104" s="364" t="n"/>
      <c r="EV104" s="364" t="n"/>
      <c r="EW104" s="364" t="n"/>
      <c r="EX104" s="364" t="n"/>
      <c r="EY104" s="364" t="n"/>
      <c r="EZ104" s="364" t="n"/>
      <c r="FA104" s="364" t="n"/>
      <c r="FB104" s="364" t="n"/>
      <c r="FC104" s="364" t="n"/>
      <c r="FD104" s="364" t="n"/>
      <c r="FE104" s="364" t="n"/>
      <c r="FF104" s="364" t="n"/>
      <c r="FG104" s="364" t="n"/>
      <c r="FH104" s="364" t="n"/>
      <c r="FI104" s="364" t="n"/>
      <c r="FJ104" s="364" t="n"/>
      <c r="FK104" s="364" t="n"/>
      <c r="FL104" s="364" t="n"/>
      <c r="FM104" s="364" t="n"/>
      <c r="FN104" s="364" t="n"/>
      <c r="FO104" s="364" t="n"/>
      <c r="FP104" s="364" t="n"/>
      <c r="FQ104" s="364" t="n"/>
      <c r="FR104" s="364" t="n"/>
      <c r="FS104" s="364" t="n"/>
      <c r="FT104" s="364" t="n"/>
      <c r="FU104" s="364" t="n"/>
      <c r="FV104" s="364" t="n"/>
      <c r="FW104" s="364" t="n"/>
      <c r="FX104" s="364" t="n"/>
      <c r="FY104" s="364" t="n"/>
      <c r="FZ104" s="364" t="n"/>
      <c r="GA104" s="364" t="n"/>
      <c r="GB104" s="364" t="n"/>
      <c r="GC104" s="364" t="n"/>
      <c r="GD104" s="364" t="n"/>
      <c r="GE104" s="364" t="n"/>
      <c r="GF104" s="364" t="n"/>
      <c r="GG104" s="364" t="n"/>
      <c r="GH104" s="364" t="n"/>
      <c r="GI104" s="364" t="n"/>
      <c r="GJ104" s="364" t="n"/>
      <c r="GK104" s="364" t="n"/>
      <c r="GL104" s="364" t="n"/>
      <c r="GM104" s="364" t="n"/>
      <c r="GN104" s="364" t="n"/>
      <c r="GO104" s="364" t="n"/>
      <c r="GP104" s="364" t="n"/>
      <c r="GQ104" s="364" t="n"/>
      <c r="GR104" s="364" t="n"/>
      <c r="GS104" s="364" t="n"/>
      <c r="GT104" s="364" t="n"/>
      <c r="GU104" s="364" t="n"/>
      <c r="GV104" s="364" t="n"/>
      <c r="GW104" s="364" t="n"/>
      <c r="GX104" s="364" t="n"/>
      <c r="GY104" s="364" t="n"/>
      <c r="GZ104" s="364" t="n"/>
      <c r="HA104" s="364" t="n"/>
      <c r="HB104" s="364" t="n"/>
      <c r="HC104" s="364" t="n"/>
      <c r="HD104" s="364" t="n"/>
      <c r="HE104" s="364" t="n"/>
      <c r="HF104" s="364" t="n"/>
      <c r="HG104" s="364" t="n"/>
      <c r="HH104" s="364" t="n"/>
      <c r="HI104" s="364" t="n"/>
      <c r="HJ104" s="364" t="n"/>
      <c r="HK104" s="364" t="n"/>
      <c r="HL104" s="364" t="n"/>
      <c r="HM104" s="364" t="n"/>
      <c r="HN104" s="364" t="n"/>
      <c r="HO104" s="364" t="n"/>
      <c r="HP104" s="364" t="n"/>
      <c r="HQ104" s="364" t="n"/>
      <c r="HR104" s="364" t="n"/>
      <c r="HS104" s="364" t="n"/>
      <c r="HT104" s="364" t="n"/>
      <c r="HU104" s="364" t="n"/>
      <c r="HV104" s="364" t="n"/>
      <c r="HW104" s="364" t="n"/>
      <c r="HX104" s="364" t="n"/>
      <c r="HY104" s="364" t="n"/>
      <c r="HZ104" s="364" t="n"/>
      <c r="IA104" s="364" t="n"/>
      <c r="IB104" s="364" t="n"/>
      <c r="IC104" s="364" t="n"/>
      <c r="ID104" s="364" t="n"/>
      <c r="IE104" s="364" t="n"/>
      <c r="IF104" s="364" t="n"/>
      <c r="IG104" s="364" t="n"/>
      <c r="IH104" s="364" t="n"/>
      <c r="II104" s="364" t="n"/>
      <c r="IJ104" s="364" t="n"/>
      <c r="IK104" s="364" t="n"/>
      <c r="IL104" s="364" t="n"/>
      <c r="IM104" s="364" t="n"/>
      <c r="IN104" s="364" t="n"/>
      <c r="IO104" s="364" t="n"/>
      <c r="IP104" s="364" t="n"/>
      <c r="IQ104" s="364" t="n"/>
      <c r="IR104" s="364" t="n"/>
      <c r="IS104" s="364" t="n"/>
      <c r="IT104" s="364" t="n"/>
      <c r="IU104" s="364" t="n"/>
      <c r="IV104" s="364" t="n"/>
      <c r="IW104" s="364" t="n"/>
      <c r="IX104" s="364" t="n"/>
      <c r="IY104" s="364" t="n"/>
      <c r="IZ104" s="364" t="n"/>
      <c r="JA104" s="364" t="n"/>
      <c r="JB104" s="364" t="n"/>
      <c r="JC104" s="364" t="n"/>
      <c r="JD104" s="364" t="n"/>
      <c r="JE104" s="364" t="n"/>
      <c r="JF104" s="364" t="n"/>
      <c r="JG104" s="364" t="n"/>
      <c r="JH104" s="364" t="n"/>
      <c r="JI104" s="364" t="n"/>
      <c r="JJ104" s="364" t="n"/>
      <c r="JK104" s="364" t="n"/>
      <c r="JL104" s="364" t="n"/>
      <c r="JM104" s="364" t="n"/>
      <c r="JN104" s="364" t="n"/>
      <c r="JO104" s="364" t="n"/>
      <c r="JP104" s="364" t="n"/>
      <c r="JQ104" s="364" t="n"/>
      <c r="JR104" s="364" t="n"/>
      <c r="JS104" s="364" t="n"/>
      <c r="JT104" s="364" t="n"/>
      <c r="JU104" s="364" t="n"/>
      <c r="JV104" s="364" t="n"/>
      <c r="JW104" s="364" t="n"/>
      <c r="JX104" s="364" t="n"/>
      <c r="JY104" s="364" t="n"/>
      <c r="JZ104" s="364" t="n"/>
      <c r="KA104" s="364" t="n"/>
      <c r="KB104" s="364" t="n"/>
      <c r="KC104" s="364" t="n"/>
      <c r="KD104" s="364" t="n"/>
      <c r="KE104" s="364" t="n"/>
      <c r="KF104" s="364" t="n"/>
      <c r="KG104" s="364" t="n"/>
      <c r="KH104" s="364" t="n"/>
      <c r="KI104" s="364" t="n"/>
      <c r="KJ104" s="364" t="n"/>
      <c r="KK104" s="364" t="n"/>
      <c r="KL104" s="364" t="n"/>
      <c r="KM104" s="364" t="n"/>
      <c r="KN104" s="364" t="n"/>
      <c r="KO104" s="364" t="n"/>
      <c r="KP104" s="364" t="n"/>
      <c r="KQ104" s="364" t="n"/>
      <c r="KR104" s="364" t="n"/>
      <c r="KS104" s="364" t="n"/>
      <c r="KT104" s="364" t="n"/>
      <c r="KU104" s="364" t="n"/>
      <c r="KV104" s="364" t="n"/>
      <c r="KW104" s="364" t="n"/>
      <c r="KX104" s="364" t="n"/>
      <c r="KY104" s="364" t="n"/>
      <c r="KZ104" s="364" t="n"/>
      <c r="LA104" s="364" t="n"/>
      <c r="LB104" s="364" t="n"/>
      <c r="LC104" s="364" t="n"/>
      <c r="LD104" s="364" t="n"/>
      <c r="LE104" s="364" t="n"/>
      <c r="LF104" s="364" t="n"/>
      <c r="LG104" s="364" t="n"/>
      <c r="LH104" s="364" t="n"/>
      <c r="LI104" s="364" t="n"/>
      <c r="LJ104" s="364" t="n"/>
      <c r="LK104" s="364" t="n"/>
      <c r="LL104" s="364" t="n"/>
      <c r="LM104" s="364" t="n"/>
      <c r="LN104" s="364" t="n"/>
      <c r="LO104" s="364" t="n"/>
      <c r="LP104" s="364" t="n"/>
      <c r="LQ104" s="364" t="n"/>
      <c r="LR104" s="364" t="n"/>
      <c r="LS104" s="364" t="n"/>
      <c r="LT104" s="364" t="n"/>
      <c r="LU104" s="364" t="n"/>
      <c r="LV104" s="364" t="n"/>
      <c r="LW104" s="364" t="n"/>
      <c r="LX104" s="364" t="n"/>
      <c r="LY104" s="364" t="n"/>
      <c r="LZ104" s="364" t="n"/>
      <c r="MA104" s="364" t="n"/>
      <c r="MB104" s="364" t="n"/>
      <c r="MC104" s="364" t="n"/>
      <c r="MD104" s="364" t="n"/>
      <c r="ME104" s="364" t="n"/>
      <c r="MF104" s="364" t="n"/>
      <c r="MG104" s="364" t="n"/>
      <c r="MH104" s="364" t="n"/>
      <c r="MI104" s="364" t="n"/>
      <c r="MJ104" s="364" t="n"/>
      <c r="MK104" s="364" t="n"/>
      <c r="ML104" s="364" t="n"/>
      <c r="MM104" s="364" t="n"/>
      <c r="MN104" s="364" t="n"/>
      <c r="MO104" s="364" t="n"/>
      <c r="MP104" s="364" t="n"/>
      <c r="MQ104" s="364" t="n"/>
      <c r="MR104" s="364" t="n"/>
      <c r="MS104" s="364" t="n"/>
      <c r="MT104" s="364" t="n"/>
      <c r="MU104" s="364" t="n"/>
      <c r="MV104" s="364" t="n"/>
      <c r="MW104" s="364" t="n"/>
      <c r="MX104" s="364" t="n"/>
      <c r="MY104" s="364" t="n"/>
      <c r="MZ104" s="364" t="n"/>
      <c r="NA104" s="364" t="n"/>
      <c r="NB104" s="364" t="n"/>
      <c r="NC104" s="364" t="n"/>
      <c r="ND104" s="364" t="n"/>
      <c r="NE104" s="364" t="n"/>
      <c r="NF104" s="364" t="n"/>
      <c r="NG104" s="364" t="n"/>
      <c r="NH104" s="364" t="n"/>
      <c r="NI104" s="364" t="n"/>
      <c r="NJ104" s="364" t="n"/>
      <c r="NK104" s="364" t="n"/>
      <c r="NL104" s="364" t="n"/>
      <c r="NM104" s="364" t="n"/>
      <c r="NN104" s="364" t="n"/>
      <c r="NO104" s="364" t="n"/>
      <c r="NP104" s="364" t="n"/>
      <c r="NQ104" s="364" t="n"/>
      <c r="NR104" s="364" t="n"/>
      <c r="NS104" s="364" t="n"/>
      <c r="NT104" s="364" t="n"/>
      <c r="NU104" s="364" t="n"/>
      <c r="NV104" s="364" t="n"/>
      <c r="NW104" s="364" t="n"/>
      <c r="NX104" s="364" t="n"/>
      <c r="NY104" s="364" t="n"/>
      <c r="NZ104" s="364" t="n"/>
      <c r="OA104" s="364" t="n"/>
      <c r="OB104" s="364" t="n"/>
      <c r="OC104" s="364" t="n"/>
      <c r="OD104" s="364" t="n"/>
      <c r="OE104" s="364" t="n"/>
      <c r="OF104" s="364" t="n"/>
      <c r="OG104" s="364" t="n"/>
      <c r="OH104" s="364" t="n"/>
      <c r="OI104" s="364" t="n"/>
      <c r="OJ104" s="364" t="n"/>
      <c r="OK104" s="364" t="n"/>
      <c r="OL104" s="364" t="n"/>
      <c r="OM104" s="364" t="n"/>
      <c r="ON104" s="364" t="n"/>
      <c r="OO104" s="364" t="n"/>
      <c r="OP104" s="364" t="n"/>
      <c r="OQ104" s="364" t="n"/>
      <c r="OR104" s="364" t="n"/>
      <c r="OS104" s="364" t="n"/>
      <c r="OT104" s="364" t="n"/>
      <c r="OU104" s="364" t="n"/>
      <c r="OV104" s="364" t="n"/>
      <c r="OW104" s="364" t="n"/>
      <c r="OX104" s="364" t="n"/>
      <c r="OY104" s="364" t="n"/>
      <c r="OZ104" s="364" t="n"/>
      <c r="PA104" s="364" t="n"/>
      <c r="PB104" s="364" t="n"/>
      <c r="PC104" s="364" t="n"/>
      <c r="PD104" s="364" t="n"/>
      <c r="PE104" s="364" t="n"/>
      <c r="PF104" s="364" t="n"/>
      <c r="PG104" s="364" t="n"/>
      <c r="PH104" s="364" t="n"/>
      <c r="PI104" s="364" t="n"/>
      <c r="PJ104" s="364" t="n"/>
      <c r="PK104" s="364" t="n"/>
      <c r="PL104" s="364" t="n"/>
      <c r="PM104" s="364" t="n"/>
      <c r="PN104" s="364" t="n"/>
      <c r="PO104" s="364" t="n"/>
      <c r="PP104" s="364" t="n"/>
      <c r="PQ104" s="364" t="n"/>
      <c r="PR104" s="364" t="n"/>
      <c r="PS104" s="364" t="n"/>
      <c r="PT104" s="364" t="n"/>
      <c r="PU104" s="364" t="n"/>
      <c r="PV104" s="364" t="n"/>
      <c r="PW104" s="364" t="n"/>
      <c r="PX104" s="364" t="n"/>
      <c r="PY104" s="364" t="n"/>
      <c r="PZ104" s="364" t="n"/>
      <c r="QA104" s="364" t="n"/>
      <c r="QB104" s="364" t="n"/>
      <c r="QC104" s="364" t="n"/>
      <c r="QD104" s="364" t="n"/>
      <c r="QE104" s="364" t="n"/>
      <c r="QF104" s="364" t="n"/>
      <c r="QG104" s="364" t="n"/>
      <c r="QH104" s="364" t="n"/>
      <c r="QI104" s="364" t="n"/>
      <c r="QJ104" s="364" t="n"/>
      <c r="QK104" s="364" t="n"/>
      <c r="QL104" s="364" t="n"/>
      <c r="QM104" s="364" t="n"/>
      <c r="QN104" s="364" t="n"/>
      <c r="QO104" s="364" t="n"/>
      <c r="QP104" s="364" t="n"/>
      <c r="QQ104" s="364" t="n"/>
      <c r="QR104" s="364" t="n"/>
      <c r="QS104" s="364" t="n"/>
      <c r="QT104" s="364" t="n"/>
      <c r="QU104" s="364" t="n"/>
      <c r="QV104" s="364" t="n"/>
      <c r="QW104" s="364" t="n"/>
      <c r="QX104" s="364" t="n"/>
      <c r="QY104" s="364" t="n"/>
      <c r="QZ104" s="364" t="n"/>
      <c r="RA104" s="364" t="n"/>
      <c r="RB104" s="364" t="n"/>
      <c r="RC104" s="364" t="n"/>
      <c r="RD104" s="364" t="n"/>
      <c r="RE104" s="364" t="n"/>
      <c r="RF104" s="364" t="n"/>
      <c r="RG104" s="364" t="n"/>
      <c r="RH104" s="364" t="n"/>
      <c r="RI104" s="364" t="n"/>
      <c r="RJ104" s="364" t="n"/>
      <c r="RK104" s="364" t="n"/>
      <c r="RL104" s="364" t="n"/>
      <c r="RM104" s="364" t="n"/>
      <c r="RN104" s="364" t="n"/>
      <c r="RO104" s="364" t="n"/>
      <c r="RP104" s="364" t="n"/>
      <c r="RQ104" s="364" t="n"/>
      <c r="RR104" s="364" t="n"/>
      <c r="RS104" s="364" t="n"/>
      <c r="RT104" s="364" t="n"/>
      <c r="RU104" s="364" t="n"/>
      <c r="RV104" s="364" t="n"/>
      <c r="RW104" s="364" t="n"/>
      <c r="RX104" s="364" t="n"/>
      <c r="RY104" s="364" t="n"/>
      <c r="RZ104" s="364" t="n"/>
      <c r="SA104" s="364" t="n"/>
      <c r="SB104" s="364" t="n"/>
      <c r="SC104" s="364" t="n"/>
      <c r="SD104" s="364" t="n"/>
      <c r="SE104" s="364" t="n"/>
      <c r="SF104" s="364" t="n"/>
      <c r="SG104" s="364" t="n"/>
      <c r="SH104" s="364" t="n"/>
      <c r="SI104" s="364" t="n"/>
      <c r="SJ104" s="364" t="n"/>
      <c r="SK104" s="364" t="n"/>
      <c r="SL104" s="364" t="n"/>
      <c r="SM104" s="364" t="n"/>
      <c r="SN104" s="364" t="n"/>
      <c r="SO104" s="364" t="n"/>
      <c r="SP104" s="364" t="n"/>
      <c r="SQ104" s="364" t="n"/>
      <c r="SR104" s="364" t="n"/>
      <c r="SS104" s="364" t="n"/>
      <c r="ST104" s="364" t="n"/>
      <c r="SU104" s="364" t="n"/>
      <c r="SV104" s="364" t="n"/>
      <c r="SW104" s="364" t="n"/>
      <c r="SX104" s="364" t="n"/>
      <c r="SY104" s="364" t="n"/>
      <c r="SZ104" s="364" t="n"/>
      <c r="TA104" s="364" t="n"/>
      <c r="TB104" s="364" t="n"/>
      <c r="TC104" s="364" t="n"/>
      <c r="TD104" s="364" t="n"/>
      <c r="TE104" s="364" t="n"/>
      <c r="TF104" s="364" t="n"/>
      <c r="TG104" s="364" t="n"/>
      <c r="TH104" s="364" t="n"/>
      <c r="TI104" s="364" t="n"/>
      <c r="TJ104" s="364" t="n"/>
      <c r="TK104" s="364" t="n"/>
      <c r="TL104" s="364" t="n"/>
      <c r="TM104" s="364" t="n"/>
      <c r="TN104" s="364" t="n"/>
      <c r="TO104" s="364" t="n"/>
      <c r="TP104" s="364" t="n"/>
      <c r="TQ104" s="364" t="n"/>
      <c r="TR104" s="364" t="n"/>
      <c r="TS104" s="364" t="n"/>
      <c r="TT104" s="364" t="n"/>
      <c r="TU104" s="364" t="n"/>
      <c r="TV104" s="364" t="n"/>
      <c r="TW104" s="364" t="n"/>
      <c r="TX104" s="364" t="n"/>
      <c r="TY104" s="364" t="n"/>
      <c r="TZ104" s="364" t="n"/>
      <c r="UA104" s="364" t="n"/>
      <c r="UB104" s="364" t="n"/>
      <c r="UC104" s="364" t="n"/>
      <c r="UD104" s="364" t="n"/>
      <c r="UE104" s="364" t="n"/>
      <c r="UF104" s="364" t="n"/>
      <c r="UG104" s="364" t="n"/>
      <c r="UH104" s="364" t="n"/>
      <c r="UI104" s="364" t="n"/>
      <c r="UJ104" s="364" t="n"/>
      <c r="UK104" s="364" t="n"/>
      <c r="UL104" s="364" t="n"/>
      <c r="UM104" s="364" t="n"/>
      <c r="UN104" s="364" t="n"/>
      <c r="UO104" s="364" t="n"/>
      <c r="UP104" s="364" t="n"/>
      <c r="UQ104" s="364" t="n"/>
      <c r="UR104" s="364" t="n"/>
      <c r="US104" s="364" t="n"/>
      <c r="UT104" s="364" t="n"/>
      <c r="UU104" s="364" t="n"/>
      <c r="UV104" s="364" t="n"/>
      <c r="UW104" s="364" t="n"/>
      <c r="UX104" s="364" t="n"/>
      <c r="UY104" s="364" t="n"/>
      <c r="UZ104" s="364" t="n"/>
      <c r="VA104" s="364" t="n"/>
      <c r="VB104" s="364" t="n"/>
      <c r="VC104" s="364" t="n"/>
      <c r="VD104" s="364" t="n"/>
      <c r="VE104" s="364" t="n"/>
      <c r="VF104" s="364" t="n"/>
      <c r="VG104" s="364" t="n"/>
      <c r="VH104" s="364" t="n"/>
      <c r="VI104" s="364" t="n"/>
      <c r="VJ104" s="364" t="n"/>
      <c r="VK104" s="364" t="n"/>
      <c r="VL104" s="364" t="n"/>
      <c r="VM104" s="364" t="n"/>
      <c r="VN104" s="364" t="n"/>
      <c r="VO104" s="364" t="n"/>
      <c r="VP104" s="364" t="n"/>
      <c r="VQ104" s="364" t="n"/>
      <c r="VR104" s="364" t="n"/>
      <c r="VS104" s="364" t="n"/>
      <c r="VT104" s="364" t="n"/>
      <c r="VU104" s="364" t="n"/>
      <c r="VV104" s="364" t="n"/>
      <c r="VW104" s="364" t="n"/>
      <c r="VX104" s="364" t="n"/>
      <c r="VY104" s="364" t="n"/>
      <c r="VZ104" s="364" t="n"/>
      <c r="WA104" s="364" t="n"/>
      <c r="WB104" s="364" t="n"/>
      <c r="WC104" s="364" t="n"/>
      <c r="WD104" s="364" t="n"/>
      <c r="WE104" s="364" t="n"/>
      <c r="WF104" s="364" t="n"/>
      <c r="WG104" s="364" t="n"/>
      <c r="WH104" s="364" t="n"/>
      <c r="WI104" s="364" t="n"/>
      <c r="WJ104" s="364" t="n"/>
      <c r="WK104" s="364" t="n"/>
      <c r="WL104" s="364" t="n"/>
      <c r="WM104" s="364" t="n"/>
      <c r="WN104" s="364" t="n"/>
      <c r="WO104" s="364" t="n"/>
      <c r="WP104" s="364" t="n"/>
      <c r="WQ104" s="364" t="n"/>
      <c r="WR104" s="364" t="n"/>
      <c r="WS104" s="364" t="n"/>
      <c r="WT104" s="364" t="n"/>
      <c r="WU104" s="364" t="n"/>
      <c r="WV104" s="364" t="n"/>
      <c r="WW104" s="364" t="n"/>
      <c r="WX104" s="364" t="n"/>
      <c r="WY104" s="364" t="n"/>
      <c r="WZ104" s="364" t="n"/>
      <c r="XA104" s="364" t="n"/>
      <c r="XB104" s="364" t="n"/>
      <c r="XC104" s="364" t="n"/>
      <c r="XD104" s="364" t="n"/>
      <c r="XE104" s="364" t="n"/>
      <c r="XF104" s="364" t="n"/>
      <c r="XG104" s="364" t="n"/>
      <c r="XH104" s="364" t="n"/>
      <c r="XI104" s="364" t="n"/>
      <c r="XJ104" s="364" t="n"/>
      <c r="XK104" s="364" t="n"/>
      <c r="XL104" s="364" t="n"/>
      <c r="XM104" s="364" t="n"/>
      <c r="XN104" s="364" t="n"/>
      <c r="XO104" s="364" t="n"/>
      <c r="XP104" s="364" t="n"/>
      <c r="XQ104" s="364" t="n"/>
      <c r="XR104" s="364" t="n"/>
      <c r="XS104" s="364" t="n"/>
      <c r="XT104" s="364" t="n"/>
      <c r="XU104" s="364" t="n"/>
      <c r="XV104" s="364" t="n"/>
      <c r="XW104" s="364" t="n"/>
      <c r="XX104" s="364" t="n"/>
      <c r="XY104" s="364" t="n"/>
      <c r="XZ104" s="364" t="n"/>
      <c r="YA104" s="364" t="n"/>
      <c r="YB104" s="364" t="n"/>
      <c r="YC104" s="364" t="n"/>
      <c r="YD104" s="364" t="n"/>
      <c r="YE104" s="364" t="n"/>
      <c r="YF104" s="364" t="n"/>
      <c r="YG104" s="364" t="n"/>
      <c r="YH104" s="364" t="n"/>
      <c r="YI104" s="364" t="n"/>
      <c r="YJ104" s="364" t="n"/>
      <c r="YK104" s="364" t="n"/>
      <c r="YL104" s="364" t="n"/>
      <c r="YM104" s="364" t="n"/>
      <c r="YN104" s="364" t="n"/>
      <c r="YO104" s="364" t="n"/>
      <c r="YP104" s="364" t="n"/>
      <c r="YQ104" s="364" t="n"/>
      <c r="YR104" s="364" t="n"/>
      <c r="YS104" s="364" t="n"/>
      <c r="YT104" s="364" t="n"/>
      <c r="YU104" s="364" t="n"/>
      <c r="YV104" s="364" t="n"/>
      <c r="YW104" s="364" t="n"/>
      <c r="YX104" s="364" t="n"/>
      <c r="YY104" s="364" t="n"/>
      <c r="YZ104" s="364" t="n"/>
      <c r="ZA104" s="364" t="n"/>
      <c r="ZB104" s="364" t="n"/>
      <c r="ZC104" s="364" t="n"/>
      <c r="ZD104" s="364" t="n"/>
      <c r="ZE104" s="364" t="n"/>
      <c r="ZF104" s="364" t="n"/>
      <c r="ZG104" s="364" t="n"/>
      <c r="ZH104" s="364" t="n"/>
      <c r="ZI104" s="364" t="n"/>
      <c r="ZJ104" s="364" t="n"/>
      <c r="ZK104" s="364" t="n"/>
      <c r="ZL104" s="364" t="n"/>
      <c r="ZM104" s="364" t="n"/>
      <c r="ZN104" s="364" t="n"/>
      <c r="ZO104" s="364" t="n"/>
      <c r="ZP104" s="364" t="n"/>
      <c r="ZQ104" s="364" t="n"/>
      <c r="ZR104" s="364" t="n"/>
      <c r="ZS104" s="364" t="n"/>
      <c r="ZT104" s="364" t="n"/>
      <c r="ZU104" s="364" t="n"/>
      <c r="ZV104" s="364" t="n"/>
      <c r="ZW104" s="364" t="n"/>
      <c r="ZX104" s="364" t="n"/>
      <c r="ZY104" s="364" t="n"/>
      <c r="ZZ104" s="364" t="n"/>
      <c r="AAA104" s="364" t="n"/>
      <c r="AAB104" s="364" t="n"/>
      <c r="AAC104" s="364" t="n"/>
      <c r="AAD104" s="364" t="n"/>
      <c r="AAE104" s="364" t="n"/>
      <c r="AAF104" s="364" t="n"/>
      <c r="AAG104" s="364" t="n"/>
      <c r="AAH104" s="364" t="n"/>
      <c r="AAI104" s="364" t="n"/>
      <c r="AAJ104" s="364" t="n"/>
      <c r="AAK104" s="364" t="n"/>
      <c r="AAL104" s="364" t="n"/>
      <c r="AAM104" s="364" t="n"/>
      <c r="AAN104" s="364" t="n"/>
      <c r="AAO104" s="364" t="n"/>
      <c r="AAP104" s="364" t="n"/>
      <c r="AAQ104" s="364" t="n"/>
      <c r="AAR104" s="364" t="n"/>
      <c r="AAS104" s="364" t="n"/>
      <c r="AAT104" s="364" t="n"/>
      <c r="AAU104" s="364" t="n"/>
      <c r="AAV104" s="364" t="n"/>
      <c r="AAW104" s="364" t="n"/>
      <c r="AAX104" s="364" t="n"/>
      <c r="AAY104" s="364" t="n"/>
      <c r="AAZ104" s="364" t="n"/>
      <c r="ABA104" s="364" t="n"/>
      <c r="ABB104" s="364" t="n"/>
      <c r="ABC104" s="364" t="n"/>
      <c r="ABD104" s="364" t="n"/>
      <c r="ABE104" s="364" t="n"/>
      <c r="ABF104" s="364" t="n"/>
      <c r="ABG104" s="364" t="n"/>
      <c r="ABH104" s="364" t="n"/>
      <c r="ABI104" s="364" t="n"/>
      <c r="ABJ104" s="364" t="n"/>
      <c r="ABK104" s="364" t="n"/>
      <c r="ABL104" s="364" t="n"/>
      <c r="ABM104" s="364" t="n"/>
      <c r="ABN104" s="364" t="n"/>
      <c r="ABO104" s="364" t="n"/>
      <c r="ABP104" s="364" t="n"/>
      <c r="ABQ104" s="364" t="n"/>
      <c r="ABR104" s="364" t="n"/>
      <c r="ABS104" s="364" t="n"/>
      <c r="ABT104" s="364" t="n"/>
      <c r="ABU104" s="364" t="n"/>
      <c r="ABV104" s="364" t="n"/>
      <c r="ABW104" s="364" t="n"/>
      <c r="ABX104" s="364" t="n"/>
      <c r="ABY104" s="364" t="n"/>
      <c r="ABZ104" s="364" t="n"/>
      <c r="ACA104" s="364" t="n"/>
      <c r="ACB104" s="364" t="n"/>
      <c r="ACC104" s="364" t="n"/>
      <c r="ACD104" s="364" t="n"/>
      <c r="ACE104" s="364" t="n"/>
      <c r="ACF104" s="364" t="n"/>
      <c r="ACG104" s="364" t="n"/>
      <c r="ACH104" s="364" t="n"/>
      <c r="ACI104" s="364" t="n"/>
      <c r="ACJ104" s="364" t="n"/>
      <c r="ACK104" s="364" t="n"/>
      <c r="ACL104" s="364" t="n"/>
      <c r="ACM104" s="364" t="n"/>
      <c r="ACN104" s="364" t="n"/>
      <c r="ACO104" s="364" t="n"/>
      <c r="ACP104" s="364" t="n"/>
      <c r="ACQ104" s="364" t="n"/>
      <c r="ACR104" s="364" t="n"/>
      <c r="ACS104" s="364" t="n"/>
      <c r="ACT104" s="364" t="n"/>
      <c r="ACU104" s="364" t="n"/>
      <c r="ACV104" s="364" t="n"/>
      <c r="ACW104" s="364" t="n"/>
      <c r="ACX104" s="364" t="n"/>
      <c r="ACY104" s="364" t="n"/>
      <c r="ACZ104" s="364" t="n"/>
      <c r="ADA104" s="364" t="n"/>
      <c r="ADB104" s="364" t="n"/>
      <c r="ADC104" s="364" t="n"/>
      <c r="ADD104" s="364" t="n"/>
      <c r="ADE104" s="364" t="n"/>
      <c r="ADF104" s="364" t="n"/>
      <c r="ADG104" s="364" t="n"/>
      <c r="ADH104" s="364" t="n"/>
      <c r="ADI104" s="364" t="n"/>
      <c r="ADJ104" s="364" t="n"/>
      <c r="ADK104" s="364" t="n"/>
      <c r="ADL104" s="364" t="n"/>
      <c r="ADM104" s="364" t="n"/>
      <c r="ADN104" s="364" t="n"/>
      <c r="ADO104" s="364" t="n"/>
      <c r="ADP104" s="364" t="n"/>
      <c r="ADQ104" s="364" t="n"/>
      <c r="ADR104" s="364" t="n"/>
      <c r="ADS104" s="364" t="n"/>
      <c r="ADT104" s="364" t="n"/>
      <c r="ADU104" s="364" t="n"/>
      <c r="ADV104" s="364" t="n"/>
      <c r="ADW104" s="364" t="n"/>
      <c r="ADX104" s="364" t="n"/>
      <c r="ADY104" s="364" t="n"/>
      <c r="ADZ104" s="364" t="n"/>
      <c r="AEA104" s="364" t="n"/>
      <c r="AEB104" s="364" t="n"/>
      <c r="AEC104" s="364" t="n"/>
      <c r="AED104" s="364" t="n"/>
      <c r="AEE104" s="364" t="n"/>
      <c r="AEF104" s="364" t="n"/>
      <c r="AEG104" s="364" t="n"/>
      <c r="AEH104" s="364" t="n"/>
      <c r="AEI104" s="364" t="n"/>
      <c r="AEJ104" s="364" t="n"/>
      <c r="AEK104" s="364" t="n"/>
      <c r="AEL104" s="364" t="n"/>
      <c r="AEM104" s="364" t="n"/>
      <c r="AEN104" s="364" t="n"/>
      <c r="AEO104" s="364" t="n"/>
      <c r="AEP104" s="364" t="n"/>
      <c r="AEQ104" s="364" t="n"/>
      <c r="AER104" s="364" t="n"/>
      <c r="AES104" s="364" t="n"/>
      <c r="AET104" s="364" t="n"/>
      <c r="AEU104" s="364" t="n"/>
      <c r="AEV104" s="364" t="n"/>
      <c r="AEW104" s="364" t="n"/>
      <c r="AEX104" s="364" t="n"/>
      <c r="AEY104" s="364" t="n"/>
      <c r="AEZ104" s="364" t="n"/>
      <c r="AFA104" s="364" t="n"/>
      <c r="AFB104" s="364" t="n"/>
      <c r="AFC104" s="364" t="n"/>
      <c r="AFD104" s="364" t="n"/>
      <c r="AFE104" s="364" t="n"/>
      <c r="AFF104" s="364" t="n"/>
      <c r="AFG104" s="364" t="n"/>
      <c r="AFH104" s="364" t="n"/>
      <c r="AFI104" s="364" t="n"/>
      <c r="AFJ104" s="364" t="n"/>
      <c r="AFK104" s="364" t="n"/>
      <c r="AFL104" s="364" t="n"/>
      <c r="AFM104" s="364" t="n"/>
      <c r="AFN104" s="364" t="n"/>
      <c r="AFO104" s="364" t="n"/>
      <c r="AFP104" s="364" t="n"/>
      <c r="AFQ104" s="364" t="n"/>
      <c r="AFR104" s="364" t="n"/>
      <c r="AFS104" s="364" t="n"/>
      <c r="AFT104" s="364" t="n"/>
      <c r="AFU104" s="364" t="n"/>
      <c r="AFV104" s="364" t="n"/>
      <c r="AFW104" s="364" t="n"/>
      <c r="AFX104" s="364" t="n"/>
      <c r="AFY104" s="364" t="n"/>
      <c r="AFZ104" s="364" t="n"/>
      <c r="AGA104" s="364" t="n"/>
      <c r="AGB104" s="364" t="n"/>
      <c r="AGC104" s="364" t="n"/>
      <c r="AGD104" s="364" t="n"/>
      <c r="AGE104" s="364" t="n"/>
      <c r="AGF104" s="364" t="n"/>
      <c r="AGG104" s="364" t="n"/>
      <c r="AGH104" s="364" t="n"/>
      <c r="AGI104" s="364" t="n"/>
      <c r="AGJ104" s="364" t="n"/>
      <c r="AGK104" s="364" t="n"/>
      <c r="AGL104" s="364" t="n"/>
      <c r="AGM104" s="364" t="n"/>
      <c r="AGN104" s="364" t="n"/>
      <c r="AGO104" s="364" t="n"/>
      <c r="AGP104" s="364" t="n"/>
      <c r="AGQ104" s="364" t="n"/>
      <c r="AGR104" s="364" t="n"/>
      <c r="AGS104" s="364" t="n"/>
      <c r="AGT104" s="364" t="n"/>
      <c r="AGU104" s="364" t="n"/>
      <c r="AGV104" s="364" t="n"/>
      <c r="AGW104" s="364" t="n"/>
      <c r="AGX104" s="364" t="n"/>
      <c r="AGY104" s="364" t="n"/>
      <c r="AGZ104" s="364" t="n"/>
      <c r="AHA104" s="364" t="n"/>
      <c r="AHB104" s="364" t="n"/>
      <c r="AHC104" s="364" t="n"/>
      <c r="AHD104" s="364" t="n"/>
      <c r="AHE104" s="364" t="n"/>
      <c r="AHF104" s="364" t="n"/>
      <c r="AHG104" s="364" t="n"/>
      <c r="AHH104" s="364" t="n"/>
      <c r="AHI104" s="364" t="n"/>
      <c r="AHJ104" s="364" t="n"/>
      <c r="AHK104" s="364" t="n"/>
      <c r="AHL104" s="364" t="n"/>
      <c r="AHM104" s="364" t="n"/>
      <c r="AHN104" s="364" t="n"/>
      <c r="AHO104" s="364" t="n"/>
      <c r="AHP104" s="364" t="n"/>
      <c r="AHQ104" s="364" t="n"/>
      <c r="AHR104" s="364" t="n"/>
      <c r="AHS104" s="364" t="n"/>
      <c r="AHT104" s="364" t="n"/>
      <c r="AHU104" s="364" t="n"/>
      <c r="AHV104" s="364" t="n"/>
      <c r="AHW104" s="364" t="n"/>
      <c r="AHX104" s="364" t="n"/>
      <c r="AHY104" s="364" t="n"/>
      <c r="AHZ104" s="364" t="n"/>
      <c r="AIA104" s="364" t="n"/>
      <c r="AIB104" s="364" t="n"/>
      <c r="AIC104" s="364" t="n"/>
      <c r="AID104" s="364" t="n"/>
      <c r="AIE104" s="364" t="n"/>
      <c r="AIF104" s="364" t="n"/>
      <c r="AIG104" s="364" t="n"/>
      <c r="AIH104" s="364" t="n"/>
      <c r="AII104" s="364" t="n"/>
      <c r="AIJ104" s="364" t="n"/>
      <c r="AIK104" s="364" t="n"/>
      <c r="AIL104" s="364" t="n"/>
      <c r="AIM104" s="364" t="n"/>
      <c r="AIN104" s="364" t="n"/>
      <c r="AIO104" s="364" t="n"/>
      <c r="AIP104" s="364" t="n"/>
      <c r="AIQ104" s="364" t="n"/>
      <c r="AIR104" s="364" t="n"/>
      <c r="AIS104" s="364" t="n"/>
      <c r="AIT104" s="364" t="n"/>
      <c r="AIU104" s="364" t="n"/>
      <c r="AIV104" s="364" t="n"/>
      <c r="AIW104" s="364" t="n"/>
      <c r="AIX104" s="364" t="n"/>
      <c r="AIY104" s="364" t="n"/>
      <c r="AIZ104" s="364" t="n"/>
      <c r="AJA104" s="364" t="n"/>
      <c r="AJB104" s="364" t="n"/>
      <c r="AJC104" s="364" t="n"/>
      <c r="AJD104" s="364" t="n"/>
      <c r="AJE104" s="364" t="n"/>
      <c r="AJF104" s="364" t="n"/>
      <c r="AJG104" s="364" t="n"/>
      <c r="AJH104" s="364" t="n"/>
      <c r="AJI104" s="364" t="n"/>
      <c r="AJJ104" s="364" t="n"/>
      <c r="AJK104" s="364" t="n"/>
      <c r="AJL104" s="364" t="n"/>
      <c r="AJM104" s="364" t="n"/>
      <c r="AJN104" s="364" t="n"/>
      <c r="AJO104" s="364" t="n"/>
      <c r="AJP104" s="364" t="n"/>
      <c r="AJQ104" s="364" t="n"/>
      <c r="AJR104" s="364" t="n"/>
      <c r="AJS104" s="364" t="n"/>
      <c r="AJT104" s="364" t="n"/>
      <c r="AJU104" s="364" t="n"/>
      <c r="AJV104" s="364" t="n"/>
      <c r="AJW104" s="364" t="n"/>
      <c r="AJX104" s="364" t="n"/>
      <c r="AJY104" s="364" t="n"/>
      <c r="AJZ104" s="364" t="n"/>
      <c r="AKA104" s="364" t="n"/>
      <c r="AKB104" s="364" t="n"/>
      <c r="AKC104" s="364" t="n"/>
      <c r="AKD104" s="364" t="n"/>
      <c r="AKE104" s="364" t="n"/>
      <c r="AKF104" s="364" t="n"/>
      <c r="AKG104" s="364" t="n"/>
      <c r="AKH104" s="364" t="n"/>
      <c r="AKI104" s="364" t="n"/>
      <c r="AKJ104" s="364" t="n"/>
      <c r="AKK104" s="364" t="n"/>
      <c r="AKL104" s="364" t="n"/>
      <c r="AKM104" s="364" t="n"/>
      <c r="AKN104" s="364" t="n"/>
      <c r="AKO104" s="364" t="n"/>
      <c r="AKP104" s="364" t="n"/>
      <c r="AKQ104" s="364" t="n"/>
      <c r="AKR104" s="364" t="n"/>
      <c r="AKS104" s="364" t="n"/>
      <c r="AKT104" s="364" t="n"/>
      <c r="AKU104" s="364" t="n"/>
      <c r="AKV104" s="364" t="n"/>
      <c r="AKW104" s="364" t="n"/>
      <c r="AKX104" s="364" t="n"/>
      <c r="AKY104" s="364" t="n"/>
      <c r="AKZ104" s="364" t="n"/>
      <c r="ALA104" s="364" t="n"/>
      <c r="ALB104" s="364" t="n"/>
      <c r="ALC104" s="364" t="n"/>
      <c r="ALD104" s="364" t="n"/>
      <c r="ALE104" s="364" t="n"/>
      <c r="ALF104" s="364" t="n"/>
      <c r="ALG104" s="364" t="n"/>
      <c r="ALH104" s="364" t="n"/>
      <c r="ALI104" s="364" t="n"/>
      <c r="ALJ104" s="364" t="n"/>
      <c r="ALK104" s="364" t="n"/>
      <c r="ALL104" s="364" t="n"/>
      <c r="ALM104" s="364" t="n"/>
      <c r="ALN104" s="364" t="n"/>
      <c r="ALO104" s="364" t="n"/>
      <c r="ALP104" s="364" t="n"/>
      <c r="ALQ104" s="364" t="n"/>
      <c r="ALR104" s="364" t="n"/>
      <c r="ALS104" s="364" t="n"/>
      <c r="ALT104" s="364" t="n"/>
      <c r="ALU104" s="364" t="n"/>
      <c r="ALV104" s="364" t="n"/>
      <c r="ALW104" s="364" t="n"/>
      <c r="ALX104" s="364" t="n"/>
      <c r="ALY104" s="364" t="n"/>
      <c r="ALZ104" s="364" t="n"/>
      <c r="AMA104" s="364" t="n"/>
      <c r="AMB104" s="364" t="n"/>
      <c r="AMC104" s="364" t="n"/>
      <c r="AMD104" s="364" t="n"/>
      <c r="AME104" s="364" t="n"/>
      <c r="AMF104" s="364" t="n"/>
      <c r="AMG104" s="364" t="n"/>
      <c r="AMH104" s="364" t="n"/>
      <c r="AMI104" s="364" t="n"/>
      <c r="AMJ104" s="364" t="n"/>
      <c r="AMK104" s="364" t="n"/>
      <c r="AML104" s="364" t="n"/>
      <c r="AMM104" s="364" t="n"/>
      <c r="AMN104" s="364" t="n"/>
      <c r="AMO104" s="364" t="n"/>
      <c r="AMP104" s="364" t="n"/>
      <c r="AMQ104" s="364" t="n"/>
      <c r="AMR104" s="364" t="n"/>
      <c r="AMS104" s="364" t="n"/>
      <c r="AMT104" s="364" t="n"/>
      <c r="AMU104" s="364" t="n"/>
      <c r="AMV104" s="364" t="n"/>
      <c r="AMW104" s="364" t="n"/>
      <c r="AMX104" s="364" t="n"/>
      <c r="AMY104" s="364" t="n"/>
      <c r="AMZ104" s="364" t="n"/>
      <c r="ANA104" s="364" t="n"/>
      <c r="ANB104" s="364" t="n"/>
      <c r="ANC104" s="364" t="n"/>
      <c r="AND104" s="364" t="n"/>
      <c r="ANE104" s="364" t="n"/>
      <c r="ANF104" s="364" t="n"/>
      <c r="ANG104" s="364" t="n"/>
      <c r="ANH104" s="364" t="n"/>
      <c r="ANI104" s="364" t="n"/>
      <c r="ANJ104" s="364" t="n"/>
      <c r="ANK104" s="364" t="n"/>
      <c r="ANL104" s="364" t="n"/>
      <c r="ANM104" s="364" t="n"/>
      <c r="ANN104" s="364" t="n"/>
      <c r="ANO104" s="364" t="n"/>
      <c r="ANP104" s="364" t="n"/>
      <c r="ANQ104" s="364" t="n"/>
      <c r="ANR104" s="364" t="n"/>
      <c r="ANS104" s="364" t="n"/>
      <c r="ANT104" s="364" t="n"/>
      <c r="ANU104" s="364" t="n"/>
      <c r="ANV104" s="364" t="n"/>
      <c r="ANW104" s="364" t="n"/>
      <c r="ANX104" s="364" t="n"/>
      <c r="ANY104" s="364" t="n"/>
      <c r="ANZ104" s="364" t="n"/>
      <c r="AOA104" s="364" t="n"/>
      <c r="AOB104" s="364" t="n"/>
      <c r="AOC104" s="364" t="n"/>
      <c r="AOD104" s="364" t="n"/>
      <c r="AOE104" s="364" t="n"/>
      <c r="AOF104" s="364" t="n"/>
      <c r="AOG104" s="364" t="n"/>
      <c r="AOH104" s="364" t="n"/>
      <c r="AOI104" s="364" t="n"/>
      <c r="AOJ104" s="364" t="n"/>
      <c r="AOK104" s="364" t="n"/>
      <c r="AOL104" s="364" t="n"/>
      <c r="AOM104" s="364" t="n"/>
      <c r="AON104" s="364" t="n"/>
      <c r="AOO104" s="364" t="n"/>
      <c r="AOP104" s="364" t="n"/>
      <c r="AOQ104" s="364" t="n"/>
      <c r="AOR104" s="364" t="n"/>
      <c r="AOS104" s="364" t="n"/>
      <c r="AOT104" s="364" t="n"/>
      <c r="AOU104" s="364" t="n"/>
      <c r="AOV104" s="364" t="n"/>
      <c r="AOW104" s="364" t="n"/>
      <c r="AOX104" s="364" t="n"/>
      <c r="AOY104" s="364" t="n"/>
      <c r="AOZ104" s="364" t="n"/>
      <c r="APA104" s="364" t="n"/>
      <c r="APB104" s="364" t="n"/>
      <c r="APC104" s="364" t="n"/>
      <c r="APD104" s="364" t="n"/>
      <c r="APE104" s="364" t="n"/>
      <c r="APF104" s="364" t="n"/>
      <c r="APG104" s="364" t="n"/>
      <c r="APH104" s="364" t="n"/>
      <c r="API104" s="364" t="n"/>
      <c r="APJ104" s="364" t="n"/>
      <c r="APK104" s="364" t="n"/>
      <c r="APL104" s="364" t="n"/>
      <c r="APM104" s="364" t="n"/>
      <c r="APN104" s="364" t="n"/>
      <c r="APO104" s="364" t="n"/>
      <c r="APP104" s="364" t="n"/>
      <c r="APQ104" s="364" t="n"/>
      <c r="APR104" s="364" t="n"/>
      <c r="APS104" s="364" t="n"/>
      <c r="APT104" s="364" t="n"/>
      <c r="APU104" s="364" t="n"/>
      <c r="APV104" s="364" t="n"/>
      <c r="APW104" s="364" t="n"/>
      <c r="APX104" s="364" t="n"/>
      <c r="APY104" s="364" t="n"/>
      <c r="APZ104" s="364" t="n"/>
      <c r="AQA104" s="364" t="n"/>
      <c r="AQB104" s="364" t="n"/>
      <c r="AQC104" s="364" t="n"/>
      <c r="AQD104" s="364" t="n"/>
      <c r="AQE104" s="364" t="n"/>
      <c r="AQF104" s="364" t="n"/>
      <c r="AQG104" s="364" t="n"/>
      <c r="AQH104" s="364" t="n"/>
      <c r="AQI104" s="364" t="n"/>
      <c r="AQJ104" s="364" t="n"/>
      <c r="AQK104" s="364" t="n"/>
      <c r="AQL104" s="364" t="n"/>
      <c r="AQM104" s="364" t="n"/>
      <c r="AQN104" s="364" t="n"/>
      <c r="AQO104" s="364" t="n"/>
      <c r="AQP104" s="364" t="n"/>
      <c r="AQQ104" s="364" t="n"/>
      <c r="AQR104" s="364" t="n"/>
      <c r="AQS104" s="364" t="n"/>
      <c r="AQT104" s="364" t="n"/>
      <c r="AQU104" s="364" t="n"/>
      <c r="AQV104" s="364" t="n"/>
      <c r="AQW104" s="364" t="n"/>
      <c r="AQX104" s="364" t="n"/>
      <c r="AQY104" s="364" t="n"/>
      <c r="AQZ104" s="364" t="n"/>
      <c r="ARA104" s="364" t="n"/>
      <c r="ARB104" s="364" t="n"/>
      <c r="ARC104" s="364" t="n"/>
      <c r="ARD104" s="364" t="n"/>
      <c r="ARE104" s="364" t="n"/>
      <c r="ARF104" s="364" t="n"/>
      <c r="ARG104" s="364" t="n"/>
      <c r="ARH104" s="364" t="n"/>
      <c r="ARI104" s="364" t="n"/>
      <c r="ARJ104" s="364" t="n"/>
      <c r="ARK104" s="364" t="n"/>
      <c r="ARL104" s="364" t="n"/>
      <c r="ARM104" s="364" t="n"/>
      <c r="ARN104" s="364" t="n"/>
      <c r="ARO104" s="364" t="n"/>
    </row>
    <row r="105" outlineLevel="1">
      <c r="A105" s="220" t="inlineStr">
        <is>
          <t>39.16</t>
        </is>
      </c>
      <c r="B105" s="233" t="inlineStr">
        <is>
          <t>Equipamentos de Proteção Individual</t>
        </is>
      </c>
      <c r="C105" s="86" t="inlineStr">
        <is>
          <t>Analítica</t>
        </is>
      </c>
      <c r="D105" s="86" t="inlineStr">
        <is>
          <t>Saída</t>
        </is>
      </c>
      <c r="E105" s="86">
        <f>VLOOKUP($A105,PL.C!$B:$F,5,0)</f>
        <v/>
      </c>
      <c r="F105" s="86" t="inlineStr">
        <is>
          <t>sim</t>
        </is>
      </c>
      <c r="G105" s="86" t="inlineStr">
        <is>
          <t>Budget</t>
        </is>
      </c>
      <c r="I105" s="511" t="n">
        <v>0</v>
      </c>
      <c r="J105" s="511" t="n">
        <v>0</v>
      </c>
      <c r="K105" s="511" t="n">
        <v>0</v>
      </c>
      <c r="L105" s="511" t="n">
        <v>0</v>
      </c>
      <c r="M105" s="511" t="n">
        <v>0</v>
      </c>
      <c r="N105" s="511" t="n">
        <v>0</v>
      </c>
      <c r="O105" s="511" t="n">
        <v>0</v>
      </c>
      <c r="P105" s="511" t="n">
        <v>0</v>
      </c>
      <c r="Q105" s="511" t="n">
        <v>0</v>
      </c>
      <c r="R105" s="511" t="n">
        <v>0</v>
      </c>
      <c r="S105" s="511" t="n">
        <v>-55</v>
      </c>
      <c r="T105" s="512" t="n">
        <v>0</v>
      </c>
      <c r="V105" s="511" t="n">
        <v>0</v>
      </c>
      <c r="W105" s="511" t="n">
        <v>0</v>
      </c>
      <c r="X105" s="511" t="n">
        <v>0</v>
      </c>
      <c r="Y105" s="511" t="n">
        <v>-85</v>
      </c>
      <c r="Z105" s="511" t="n">
        <v>0</v>
      </c>
      <c r="AA105" s="511" t="n">
        <v>0</v>
      </c>
      <c r="AB105" s="511" t="n">
        <v>0</v>
      </c>
      <c r="AC105" s="511" t="n">
        <v>0</v>
      </c>
      <c r="AD105" s="511" t="n">
        <v>0</v>
      </c>
      <c r="AE105" s="511" t="n">
        <v>-95</v>
      </c>
      <c r="AF105" s="511" t="n">
        <v>0</v>
      </c>
      <c r="AG105" s="512" t="n">
        <v>0</v>
      </c>
      <c r="AI105" s="511" t="n">
        <v>0</v>
      </c>
      <c r="AJ105" s="511" t="n">
        <v>0</v>
      </c>
      <c r="AK105" s="511" t="n">
        <v>-92</v>
      </c>
      <c r="AL105" s="511" t="n">
        <v>0</v>
      </c>
      <c r="AM105" s="511" t="n">
        <v>0</v>
      </c>
      <c r="AN105" s="511" t="n">
        <v>0</v>
      </c>
      <c r="AO105" s="511" t="n">
        <v>0</v>
      </c>
      <c r="AP105" s="511" t="n">
        <v>0</v>
      </c>
      <c r="AQ105" s="511" t="n">
        <v>0</v>
      </c>
      <c r="AR105" s="511" t="n">
        <v>0</v>
      </c>
      <c r="AS105" s="511" t="n">
        <v>0</v>
      </c>
      <c r="AT105" s="511" t="n">
        <v>-170</v>
      </c>
      <c r="AV105" s="513" t="n">
        <v>0</v>
      </c>
      <c r="AW105" s="513" t="n">
        <v>0</v>
      </c>
      <c r="AX105" s="513" t="n">
        <v>-96.78400000000001</v>
      </c>
      <c r="AY105" s="513" t="n">
        <v>0</v>
      </c>
      <c r="AZ105" s="513" t="n">
        <v>0</v>
      </c>
      <c r="BA105" s="513" t="n">
        <v>0</v>
      </c>
      <c r="BB105" s="513" t="n">
        <v>0</v>
      </c>
      <c r="BC105" s="513" t="n">
        <v>0</v>
      </c>
      <c r="BD105" s="513" t="n">
        <v>0</v>
      </c>
      <c r="BE105" s="513" t="n">
        <v>0</v>
      </c>
      <c r="BF105" s="513" t="n">
        <v>0</v>
      </c>
      <c r="BG105" s="513" t="n">
        <v>-178.84</v>
      </c>
      <c r="BI105" s="298" t="n">
        <v>1.05</v>
      </c>
      <c r="BJ105" s="514" t="n">
        <v>-47.25</v>
      </c>
      <c r="BK105" s="514" t="n">
        <v>0</v>
      </c>
      <c r="BL105" s="514" t="n">
        <v>0</v>
      </c>
      <c r="BM105" s="514" t="n">
        <v>0</v>
      </c>
      <c r="BN105" s="514" t="n">
        <v>0</v>
      </c>
      <c r="BO105" s="514" t="n">
        <v>0</v>
      </c>
      <c r="BP105" s="514" t="n">
        <v>0</v>
      </c>
      <c r="BQ105" s="514" t="n">
        <v>0</v>
      </c>
      <c r="BR105" s="514" t="n">
        <v>-99.75</v>
      </c>
      <c r="BS105" s="514" t="n">
        <v>0</v>
      </c>
      <c r="BT105" s="514" t="n">
        <v>-656.25</v>
      </c>
      <c r="BU105" s="514" t="n">
        <v>0</v>
      </c>
      <c r="BW105" s="515">
        <f>_xlfn.SINGLE(_xlfn.XLOOKUP($A105,$A$203:$A$399,BJ$203:BJ$399,"Não Existe"))*$BI105</f>
        <v/>
      </c>
      <c r="BX105" s="515">
        <f>_xlfn.SINGLE(_xlfn.XLOOKUP($A105,$A$203:$A$399,BK$203:BK$399,"Não Existe"))*$BI105</f>
        <v/>
      </c>
      <c r="BY105" s="515">
        <f>_xlfn.SINGLE(_xlfn.XLOOKUP($A105,$A$203:$A$399,BL$203:BL$399,"Não Existe"))*$BI105</f>
        <v/>
      </c>
      <c r="BZ105" s="515">
        <f>_xlfn.SINGLE(_xlfn.XLOOKUP($A105,$A$203:$A$399,BM$203:BM$399,"Não Existe"))*$BI105</f>
        <v/>
      </c>
      <c r="CA105" s="515">
        <f>_xlfn.SINGLE(_xlfn.XLOOKUP($A105,$A$203:$A$399,BN$203:BN$399,"Não Existe"))*$BI105</f>
        <v/>
      </c>
      <c r="CB105" s="515">
        <f>_xlfn.SINGLE(_xlfn.XLOOKUP($A105,$A$203:$A$399,BO$203:BO$399,"Não Existe"))*$BI105</f>
        <v/>
      </c>
      <c r="CC105" s="515">
        <f>_xlfn.SINGLE(_xlfn.XLOOKUP($A105,$A$203:$A$399,BP$203:BP$399,"Não Existe"))*$BI105</f>
        <v/>
      </c>
      <c r="CD105" s="515">
        <f>_xlfn.SINGLE(_xlfn.XLOOKUP($A105,$A$203:$A$399,BQ$203:BQ$399,"Não Existe"))*$BI105</f>
        <v/>
      </c>
      <c r="CE105" s="515">
        <f>_xlfn.SINGLE(_xlfn.XLOOKUP($A105,$A$203:$A$399,BR$203:BR$399,"Não Existe"))*$BI105</f>
        <v/>
      </c>
      <c r="CF105" s="515">
        <f>_xlfn.SINGLE(_xlfn.XLOOKUP($A105,$A$203:$A$399,BS$203:BS$399,"Não Existe"))*$BI105</f>
        <v/>
      </c>
      <c r="CG105" s="515">
        <f>_xlfn.SINGLE(_xlfn.XLOOKUP($A105,$A$203:$A$399,BT$203:BT$399,"Não Existe"))*$BI105</f>
        <v/>
      </c>
      <c r="CH105" s="515">
        <f>_xlfn.SINGLE(_xlfn.XLOOKUP($A105,$A$203:$A$399,BU$203:BU$399,"Não Existe"))*$BI105</f>
        <v/>
      </c>
    </row>
    <row r="106" outlineLevel="1" customFormat="1" s="213">
      <c r="A106" s="257" t="inlineStr">
        <is>
          <t>39.17</t>
        </is>
      </c>
      <c r="B106" s="212" t="inlineStr">
        <is>
          <t>Adiantamento de Salário</t>
        </is>
      </c>
      <c r="C106" s="213" t="inlineStr">
        <is>
          <t>Analítica</t>
        </is>
      </c>
      <c r="D106" s="213" t="inlineStr">
        <is>
          <t>Saída</t>
        </is>
      </c>
      <c r="E106" s="213">
        <f>VLOOKUP($A106,PL.C!$B:$F,5,0)</f>
        <v/>
      </c>
      <c r="F106" s="213" t="inlineStr">
        <is>
          <t>sim</t>
        </is>
      </c>
      <c r="G106" s="213" t="inlineStr">
        <is>
          <t>Budget</t>
        </is>
      </c>
      <c r="I106" s="506" t="n">
        <v>0</v>
      </c>
      <c r="J106" s="506" t="n">
        <v>0</v>
      </c>
      <c r="K106" s="506" t="n">
        <v>0</v>
      </c>
      <c r="L106" s="506" t="n">
        <v>-1038</v>
      </c>
      <c r="M106" s="506" t="n">
        <v>0</v>
      </c>
      <c r="N106" s="506" t="n">
        <v>0</v>
      </c>
      <c r="O106" s="506" t="n">
        <v>-2222</v>
      </c>
      <c r="P106" s="506" t="n">
        <v>-1184</v>
      </c>
      <c r="Q106" s="506" t="n">
        <v>-2222</v>
      </c>
      <c r="R106" s="506" t="n">
        <v>-1730</v>
      </c>
      <c r="S106" s="506" t="n">
        <v>-2222</v>
      </c>
      <c r="T106" s="507" t="n">
        <v>-2222</v>
      </c>
      <c r="U106" s="86" t="n"/>
      <c r="V106" s="506" t="n">
        <v>-2915</v>
      </c>
      <c r="W106" s="506" t="n">
        <v>-2915</v>
      </c>
      <c r="X106" s="506" t="n">
        <v>-2222</v>
      </c>
      <c r="Y106" s="506" t="n">
        <v>-2222</v>
      </c>
      <c r="Z106" s="506" t="n">
        <v>-2381</v>
      </c>
      <c r="AA106" s="506" t="n">
        <v>-1342</v>
      </c>
      <c r="AB106" s="506" t="n">
        <v>-2381</v>
      </c>
      <c r="AC106" s="506" t="n">
        <v>-2381</v>
      </c>
      <c r="AD106" s="506" t="n">
        <v>-2381</v>
      </c>
      <c r="AE106" s="506" t="n">
        <v>-2512</v>
      </c>
      <c r="AF106" s="506" t="n">
        <v>-1767</v>
      </c>
      <c r="AG106" s="507" t="n">
        <v>-3136</v>
      </c>
      <c r="AH106" s="364" t="n"/>
      <c r="AI106" s="506" t="n">
        <v>-2391</v>
      </c>
      <c r="AJ106" s="506" t="n">
        <v>-3136</v>
      </c>
      <c r="AK106" s="506" t="n">
        <v>-2606</v>
      </c>
      <c r="AL106" s="506" t="n">
        <v>-2606</v>
      </c>
      <c r="AM106" s="506" t="n">
        <v>-2606</v>
      </c>
      <c r="AN106" s="506" t="n">
        <v>-2606</v>
      </c>
      <c r="AO106" s="506" t="n">
        <v>-1274</v>
      </c>
      <c r="AP106" s="506" t="n">
        <v>-2535</v>
      </c>
      <c r="AQ106" s="506" t="n">
        <v>-2535</v>
      </c>
      <c r="AR106" s="506" t="n">
        <v>-2544</v>
      </c>
      <c r="AS106" s="506" t="n">
        <v>-2535</v>
      </c>
      <c r="AT106" s="506" t="n">
        <v>-2535</v>
      </c>
      <c r="AU106" s="364" t="n"/>
      <c r="AV106" s="508" t="n">
        <v>-2515.332</v>
      </c>
      <c r="AW106" s="508" t="n">
        <v>-3299.072</v>
      </c>
      <c r="AX106" s="508" t="n">
        <v>-2741.512</v>
      </c>
      <c r="AY106" s="508" t="n">
        <v>-2741.512</v>
      </c>
      <c r="AZ106" s="508" t="n">
        <v>-2741.512</v>
      </c>
      <c r="BA106" s="508" t="n">
        <v>-2741.512</v>
      </c>
      <c r="BB106" s="508" t="n">
        <v>-1340.248</v>
      </c>
      <c r="BC106" s="508" t="n">
        <v>-2666.82</v>
      </c>
      <c r="BD106" s="508" t="n">
        <v>-2666.82</v>
      </c>
      <c r="BE106" s="508" t="n">
        <v>-2676.288</v>
      </c>
      <c r="BF106" s="508" t="n">
        <v>-2666.82</v>
      </c>
      <c r="BG106" s="508" t="n">
        <v>-2666.82</v>
      </c>
      <c r="BH106" s="364" t="n"/>
      <c r="BI106" s="298" t="n">
        <v>1.1</v>
      </c>
      <c r="BJ106" s="509" t="n">
        <v>-2527.8</v>
      </c>
      <c r="BK106" s="509" t="n">
        <v>-3656.4</v>
      </c>
      <c r="BL106" s="509" t="n">
        <v>-3656.4</v>
      </c>
      <c r="BM106" s="509" t="n">
        <v>-2788.5</v>
      </c>
      <c r="BN106" s="509" t="n">
        <v>-2788.5</v>
      </c>
      <c r="BO106" s="509" t="n">
        <v>-3649.8</v>
      </c>
      <c r="BP106" s="509" t="n">
        <v>-867.9000000000001</v>
      </c>
      <c r="BQ106" s="509" t="n">
        <v>-2748.9</v>
      </c>
      <c r="BR106" s="509" t="n">
        <v>-3106.4</v>
      </c>
      <c r="BS106" s="509" t="n">
        <v>-3771.9</v>
      </c>
      <c r="BT106" s="509" t="n">
        <v>-3106.4</v>
      </c>
      <c r="BU106" s="509" t="n">
        <v>-3106.4</v>
      </c>
      <c r="BV106" s="364" t="n"/>
      <c r="BW106" s="510">
        <f>_xlfn.SINGLE(_xlfn.XLOOKUP($A106,$A$203:$A$399,BJ$203:BJ$399,"Não Existe"))*$BI106</f>
        <v/>
      </c>
      <c r="BX106" s="510">
        <f>_xlfn.SINGLE(_xlfn.XLOOKUP($A106,$A$203:$A$399,BK$203:BK$399,"Não Existe"))*$BI106</f>
        <v/>
      </c>
      <c r="BY106" s="510">
        <f>_xlfn.SINGLE(_xlfn.XLOOKUP($A106,$A$203:$A$399,BL$203:BL$399,"Não Existe"))*$BI106</f>
        <v/>
      </c>
      <c r="BZ106" s="510">
        <f>_xlfn.SINGLE(_xlfn.XLOOKUP($A106,$A$203:$A$399,BM$203:BM$399,"Não Existe"))*$BI106</f>
        <v/>
      </c>
      <c r="CA106" s="510">
        <f>_xlfn.SINGLE(_xlfn.XLOOKUP($A106,$A$203:$A$399,BN$203:BN$399,"Não Existe"))*$BI106</f>
        <v/>
      </c>
      <c r="CB106" s="510">
        <f>_xlfn.SINGLE(_xlfn.XLOOKUP($A106,$A$203:$A$399,BO$203:BO$399,"Não Existe"))*$BI106</f>
        <v/>
      </c>
      <c r="CC106" s="510">
        <f>_xlfn.SINGLE(_xlfn.XLOOKUP($A106,$A$203:$A$399,BP$203:BP$399,"Não Existe"))*$BI106</f>
        <v/>
      </c>
      <c r="CD106" s="510">
        <f>_xlfn.SINGLE(_xlfn.XLOOKUP($A106,$A$203:$A$399,BQ$203:BQ$399,"Não Existe"))*$BI106</f>
        <v/>
      </c>
      <c r="CE106" s="510">
        <f>_xlfn.SINGLE(_xlfn.XLOOKUP($A106,$A$203:$A$399,BR$203:BR$399,"Não Existe"))*$BI106</f>
        <v/>
      </c>
      <c r="CF106" s="510">
        <f>_xlfn.SINGLE(_xlfn.XLOOKUP($A106,$A$203:$A$399,BS$203:BS$399,"Não Existe"))*$BI106</f>
        <v/>
      </c>
      <c r="CG106" s="510">
        <f>_xlfn.SINGLE(_xlfn.XLOOKUP($A106,$A$203:$A$399,BT$203:BT$399,"Não Existe"))*$BI106</f>
        <v/>
      </c>
      <c r="CH106" s="510">
        <f>_xlfn.SINGLE(_xlfn.XLOOKUP($A106,$A$203:$A$399,BU$203:BU$399,"Não Existe"))*$BI106</f>
        <v/>
      </c>
      <c r="CI106" s="364" t="n"/>
      <c r="CJ106" s="364" t="n"/>
      <c r="CK106" s="364" t="n"/>
      <c r="CL106" s="364" t="n"/>
      <c r="CM106" s="364" t="n"/>
      <c r="CN106" s="364" t="n"/>
      <c r="CO106" s="364" t="n"/>
      <c r="CP106" s="364" t="n"/>
      <c r="CQ106" s="364" t="n"/>
      <c r="CR106" s="364" t="n"/>
      <c r="CS106" s="364" t="n"/>
      <c r="CT106" s="364" t="n"/>
      <c r="CU106" s="364" t="n"/>
      <c r="CV106" s="364" t="n"/>
      <c r="CW106" s="364" t="n"/>
      <c r="CX106" s="364" t="n"/>
      <c r="CY106" s="364" t="n"/>
      <c r="CZ106" s="364" t="n"/>
      <c r="DA106" s="364" t="n"/>
      <c r="DB106" s="364" t="n"/>
      <c r="DC106" s="364" t="n"/>
      <c r="DD106" s="364" t="n"/>
      <c r="DE106" s="364" t="n"/>
      <c r="DF106" s="364" t="n"/>
      <c r="DG106" s="364" t="n"/>
      <c r="DH106" s="364" t="n"/>
      <c r="DI106" s="364" t="n"/>
      <c r="DJ106" s="364" t="n"/>
      <c r="DK106" s="364" t="n"/>
      <c r="DL106" s="364" t="n"/>
      <c r="DM106" s="364" t="n"/>
      <c r="DN106" s="364" t="n"/>
      <c r="DO106" s="364" t="n"/>
      <c r="DP106" s="364" t="n"/>
      <c r="DQ106" s="364" t="n"/>
      <c r="DR106" s="364" t="n"/>
      <c r="DS106" s="364" t="n"/>
      <c r="DT106" s="364" t="n"/>
      <c r="DU106" s="364" t="n"/>
      <c r="DV106" s="364" t="n"/>
      <c r="DW106" s="364" t="n"/>
      <c r="DX106" s="364" t="n"/>
      <c r="DY106" s="364" t="n"/>
      <c r="DZ106" s="364" t="n"/>
      <c r="EA106" s="364" t="n"/>
      <c r="EB106" s="364" t="n"/>
      <c r="EC106" s="364" t="n"/>
      <c r="ED106" s="364" t="n"/>
      <c r="EE106" s="364" t="n"/>
      <c r="EF106" s="364" t="n"/>
      <c r="EG106" s="364" t="n"/>
      <c r="EH106" s="364" t="n"/>
      <c r="EI106" s="364" t="n"/>
      <c r="EJ106" s="364" t="n"/>
      <c r="EK106" s="364" t="n"/>
      <c r="EL106" s="364" t="n"/>
      <c r="EM106" s="364" t="n"/>
      <c r="EN106" s="364" t="n"/>
      <c r="EO106" s="364" t="n"/>
      <c r="EP106" s="364" t="n"/>
      <c r="EQ106" s="364" t="n"/>
      <c r="ER106" s="364" t="n"/>
      <c r="ES106" s="364" t="n"/>
      <c r="ET106" s="364" t="n"/>
      <c r="EU106" s="364" t="n"/>
      <c r="EV106" s="364" t="n"/>
      <c r="EW106" s="364" t="n"/>
      <c r="EX106" s="364" t="n"/>
      <c r="EY106" s="364" t="n"/>
      <c r="EZ106" s="364" t="n"/>
      <c r="FA106" s="364" t="n"/>
      <c r="FB106" s="364" t="n"/>
      <c r="FC106" s="364" t="n"/>
      <c r="FD106" s="364" t="n"/>
      <c r="FE106" s="364" t="n"/>
      <c r="FF106" s="364" t="n"/>
      <c r="FG106" s="364" t="n"/>
      <c r="FH106" s="364" t="n"/>
      <c r="FI106" s="364" t="n"/>
      <c r="FJ106" s="364" t="n"/>
      <c r="FK106" s="364" t="n"/>
      <c r="FL106" s="364" t="n"/>
      <c r="FM106" s="364" t="n"/>
      <c r="FN106" s="364" t="n"/>
      <c r="FO106" s="364" t="n"/>
      <c r="FP106" s="364" t="n"/>
      <c r="FQ106" s="364" t="n"/>
      <c r="FR106" s="364" t="n"/>
      <c r="FS106" s="364" t="n"/>
      <c r="FT106" s="364" t="n"/>
      <c r="FU106" s="364" t="n"/>
      <c r="FV106" s="364" t="n"/>
      <c r="FW106" s="364" t="n"/>
      <c r="FX106" s="364" t="n"/>
      <c r="FY106" s="364" t="n"/>
      <c r="FZ106" s="364" t="n"/>
      <c r="GA106" s="364" t="n"/>
      <c r="GB106" s="364" t="n"/>
      <c r="GC106" s="364" t="n"/>
      <c r="GD106" s="364" t="n"/>
      <c r="GE106" s="364" t="n"/>
      <c r="GF106" s="364" t="n"/>
      <c r="GG106" s="364" t="n"/>
      <c r="GH106" s="364" t="n"/>
      <c r="GI106" s="364" t="n"/>
      <c r="GJ106" s="364" t="n"/>
      <c r="GK106" s="364" t="n"/>
      <c r="GL106" s="364" t="n"/>
      <c r="GM106" s="364" t="n"/>
      <c r="GN106" s="364" t="n"/>
      <c r="GO106" s="364" t="n"/>
      <c r="GP106" s="364" t="n"/>
      <c r="GQ106" s="364" t="n"/>
      <c r="GR106" s="364" t="n"/>
      <c r="GS106" s="364" t="n"/>
      <c r="GT106" s="364" t="n"/>
      <c r="GU106" s="364" t="n"/>
      <c r="GV106" s="364" t="n"/>
      <c r="GW106" s="364" t="n"/>
      <c r="GX106" s="364" t="n"/>
      <c r="GY106" s="364" t="n"/>
      <c r="GZ106" s="364" t="n"/>
      <c r="HA106" s="364" t="n"/>
      <c r="HB106" s="364" t="n"/>
      <c r="HC106" s="364" t="n"/>
      <c r="HD106" s="364" t="n"/>
      <c r="HE106" s="364" t="n"/>
      <c r="HF106" s="364" t="n"/>
      <c r="HG106" s="364" t="n"/>
      <c r="HH106" s="364" t="n"/>
      <c r="HI106" s="364" t="n"/>
      <c r="HJ106" s="364" t="n"/>
      <c r="HK106" s="364" t="n"/>
      <c r="HL106" s="364" t="n"/>
      <c r="HM106" s="364" t="n"/>
      <c r="HN106" s="364" t="n"/>
      <c r="HO106" s="364" t="n"/>
      <c r="HP106" s="364" t="n"/>
      <c r="HQ106" s="364" t="n"/>
      <c r="HR106" s="364" t="n"/>
      <c r="HS106" s="364" t="n"/>
      <c r="HT106" s="364" t="n"/>
      <c r="HU106" s="364" t="n"/>
      <c r="HV106" s="364" t="n"/>
      <c r="HW106" s="364" t="n"/>
      <c r="HX106" s="364" t="n"/>
      <c r="HY106" s="364" t="n"/>
      <c r="HZ106" s="364" t="n"/>
      <c r="IA106" s="364" t="n"/>
      <c r="IB106" s="364" t="n"/>
      <c r="IC106" s="364" t="n"/>
      <c r="ID106" s="364" t="n"/>
      <c r="IE106" s="364" t="n"/>
      <c r="IF106" s="364" t="n"/>
      <c r="IG106" s="364" t="n"/>
      <c r="IH106" s="364" t="n"/>
      <c r="II106" s="364" t="n"/>
      <c r="IJ106" s="364" t="n"/>
      <c r="IK106" s="364" t="n"/>
      <c r="IL106" s="364" t="n"/>
      <c r="IM106" s="364" t="n"/>
      <c r="IN106" s="364" t="n"/>
      <c r="IO106" s="364" t="n"/>
      <c r="IP106" s="364" t="n"/>
      <c r="IQ106" s="364" t="n"/>
      <c r="IR106" s="364" t="n"/>
      <c r="IS106" s="364" t="n"/>
      <c r="IT106" s="364" t="n"/>
      <c r="IU106" s="364" t="n"/>
      <c r="IV106" s="364" t="n"/>
      <c r="IW106" s="364" t="n"/>
      <c r="IX106" s="364" t="n"/>
      <c r="IY106" s="364" t="n"/>
      <c r="IZ106" s="364" t="n"/>
      <c r="JA106" s="364" t="n"/>
      <c r="JB106" s="364" t="n"/>
      <c r="JC106" s="364" t="n"/>
      <c r="JD106" s="364" t="n"/>
      <c r="JE106" s="364" t="n"/>
      <c r="JF106" s="364" t="n"/>
      <c r="JG106" s="364" t="n"/>
      <c r="JH106" s="364" t="n"/>
      <c r="JI106" s="364" t="n"/>
      <c r="JJ106" s="364" t="n"/>
      <c r="JK106" s="364" t="n"/>
      <c r="JL106" s="364" t="n"/>
      <c r="JM106" s="364" t="n"/>
      <c r="JN106" s="364" t="n"/>
      <c r="JO106" s="364" t="n"/>
      <c r="JP106" s="364" t="n"/>
      <c r="JQ106" s="364" t="n"/>
      <c r="JR106" s="364" t="n"/>
      <c r="JS106" s="364" t="n"/>
      <c r="JT106" s="364" t="n"/>
      <c r="JU106" s="364" t="n"/>
      <c r="JV106" s="364" t="n"/>
      <c r="JW106" s="364" t="n"/>
      <c r="JX106" s="364" t="n"/>
      <c r="JY106" s="364" t="n"/>
      <c r="JZ106" s="364" t="n"/>
      <c r="KA106" s="364" t="n"/>
      <c r="KB106" s="364" t="n"/>
      <c r="KC106" s="364" t="n"/>
      <c r="KD106" s="364" t="n"/>
      <c r="KE106" s="364" t="n"/>
      <c r="KF106" s="364" t="n"/>
      <c r="KG106" s="364" t="n"/>
      <c r="KH106" s="364" t="n"/>
      <c r="KI106" s="364" t="n"/>
      <c r="KJ106" s="364" t="n"/>
      <c r="KK106" s="364" t="n"/>
      <c r="KL106" s="364" t="n"/>
      <c r="KM106" s="364" t="n"/>
      <c r="KN106" s="364" t="n"/>
      <c r="KO106" s="364" t="n"/>
      <c r="KP106" s="364" t="n"/>
      <c r="KQ106" s="364" t="n"/>
      <c r="KR106" s="364" t="n"/>
      <c r="KS106" s="364" t="n"/>
      <c r="KT106" s="364" t="n"/>
      <c r="KU106" s="364" t="n"/>
      <c r="KV106" s="364" t="n"/>
      <c r="KW106" s="364" t="n"/>
      <c r="KX106" s="364" t="n"/>
      <c r="KY106" s="364" t="n"/>
      <c r="KZ106" s="364" t="n"/>
      <c r="LA106" s="364" t="n"/>
      <c r="LB106" s="364" t="n"/>
      <c r="LC106" s="364" t="n"/>
      <c r="LD106" s="364" t="n"/>
      <c r="LE106" s="364" t="n"/>
      <c r="LF106" s="364" t="n"/>
      <c r="LG106" s="364" t="n"/>
      <c r="LH106" s="364" t="n"/>
      <c r="LI106" s="364" t="n"/>
      <c r="LJ106" s="364" t="n"/>
      <c r="LK106" s="364" t="n"/>
      <c r="LL106" s="364" t="n"/>
      <c r="LM106" s="364" t="n"/>
      <c r="LN106" s="364" t="n"/>
      <c r="LO106" s="364" t="n"/>
      <c r="LP106" s="364" t="n"/>
      <c r="LQ106" s="364" t="n"/>
      <c r="LR106" s="364" t="n"/>
      <c r="LS106" s="364" t="n"/>
      <c r="LT106" s="364" t="n"/>
      <c r="LU106" s="364" t="n"/>
      <c r="LV106" s="364" t="n"/>
      <c r="LW106" s="364" t="n"/>
      <c r="LX106" s="364" t="n"/>
      <c r="LY106" s="364" t="n"/>
      <c r="LZ106" s="364" t="n"/>
      <c r="MA106" s="364" t="n"/>
      <c r="MB106" s="364" t="n"/>
      <c r="MC106" s="364" t="n"/>
      <c r="MD106" s="364" t="n"/>
      <c r="ME106" s="364" t="n"/>
      <c r="MF106" s="364" t="n"/>
      <c r="MG106" s="364" t="n"/>
      <c r="MH106" s="364" t="n"/>
      <c r="MI106" s="364" t="n"/>
      <c r="MJ106" s="364" t="n"/>
      <c r="MK106" s="364" t="n"/>
      <c r="ML106" s="364" t="n"/>
      <c r="MM106" s="364" t="n"/>
      <c r="MN106" s="364" t="n"/>
      <c r="MO106" s="364" t="n"/>
      <c r="MP106" s="364" t="n"/>
      <c r="MQ106" s="364" t="n"/>
      <c r="MR106" s="364" t="n"/>
      <c r="MS106" s="364" t="n"/>
      <c r="MT106" s="364" t="n"/>
      <c r="MU106" s="364" t="n"/>
      <c r="MV106" s="364" t="n"/>
      <c r="MW106" s="364" t="n"/>
      <c r="MX106" s="364" t="n"/>
      <c r="MY106" s="364" t="n"/>
      <c r="MZ106" s="364" t="n"/>
      <c r="NA106" s="364" t="n"/>
      <c r="NB106" s="364" t="n"/>
      <c r="NC106" s="364" t="n"/>
      <c r="ND106" s="364" t="n"/>
      <c r="NE106" s="364" t="n"/>
      <c r="NF106" s="364" t="n"/>
      <c r="NG106" s="364" t="n"/>
      <c r="NH106" s="364" t="n"/>
      <c r="NI106" s="364" t="n"/>
      <c r="NJ106" s="364" t="n"/>
      <c r="NK106" s="364" t="n"/>
      <c r="NL106" s="364" t="n"/>
      <c r="NM106" s="364" t="n"/>
      <c r="NN106" s="364" t="n"/>
      <c r="NO106" s="364" t="n"/>
      <c r="NP106" s="364" t="n"/>
      <c r="NQ106" s="364" t="n"/>
      <c r="NR106" s="364" t="n"/>
      <c r="NS106" s="364" t="n"/>
      <c r="NT106" s="364" t="n"/>
      <c r="NU106" s="364" t="n"/>
      <c r="NV106" s="364" t="n"/>
      <c r="NW106" s="364" t="n"/>
      <c r="NX106" s="364" t="n"/>
      <c r="NY106" s="364" t="n"/>
      <c r="NZ106" s="364" t="n"/>
      <c r="OA106" s="364" t="n"/>
      <c r="OB106" s="364" t="n"/>
      <c r="OC106" s="364" t="n"/>
      <c r="OD106" s="364" t="n"/>
      <c r="OE106" s="364" t="n"/>
      <c r="OF106" s="364" t="n"/>
      <c r="OG106" s="364" t="n"/>
      <c r="OH106" s="364" t="n"/>
      <c r="OI106" s="364" t="n"/>
      <c r="OJ106" s="364" t="n"/>
      <c r="OK106" s="364" t="n"/>
      <c r="OL106" s="364" t="n"/>
      <c r="OM106" s="364" t="n"/>
      <c r="ON106" s="364" t="n"/>
      <c r="OO106" s="364" t="n"/>
      <c r="OP106" s="364" t="n"/>
      <c r="OQ106" s="364" t="n"/>
      <c r="OR106" s="364" t="n"/>
      <c r="OS106" s="364" t="n"/>
      <c r="OT106" s="364" t="n"/>
      <c r="OU106" s="364" t="n"/>
      <c r="OV106" s="364" t="n"/>
      <c r="OW106" s="364" t="n"/>
      <c r="OX106" s="364" t="n"/>
      <c r="OY106" s="364" t="n"/>
      <c r="OZ106" s="364" t="n"/>
      <c r="PA106" s="364" t="n"/>
      <c r="PB106" s="364" t="n"/>
      <c r="PC106" s="364" t="n"/>
      <c r="PD106" s="364" t="n"/>
      <c r="PE106" s="364" t="n"/>
      <c r="PF106" s="364" t="n"/>
      <c r="PG106" s="364" t="n"/>
      <c r="PH106" s="364" t="n"/>
      <c r="PI106" s="364" t="n"/>
      <c r="PJ106" s="364" t="n"/>
      <c r="PK106" s="364" t="n"/>
      <c r="PL106" s="364" t="n"/>
      <c r="PM106" s="364" t="n"/>
      <c r="PN106" s="364" t="n"/>
      <c r="PO106" s="364" t="n"/>
      <c r="PP106" s="364" t="n"/>
      <c r="PQ106" s="364" t="n"/>
      <c r="PR106" s="364" t="n"/>
      <c r="PS106" s="364" t="n"/>
      <c r="PT106" s="364" t="n"/>
      <c r="PU106" s="364" t="n"/>
      <c r="PV106" s="364" t="n"/>
      <c r="PW106" s="364" t="n"/>
      <c r="PX106" s="364" t="n"/>
      <c r="PY106" s="364" t="n"/>
      <c r="PZ106" s="364" t="n"/>
      <c r="QA106" s="364" t="n"/>
      <c r="QB106" s="364" t="n"/>
      <c r="QC106" s="364" t="n"/>
      <c r="QD106" s="364" t="n"/>
      <c r="QE106" s="364" t="n"/>
      <c r="QF106" s="364" t="n"/>
      <c r="QG106" s="364" t="n"/>
      <c r="QH106" s="364" t="n"/>
      <c r="QI106" s="364" t="n"/>
      <c r="QJ106" s="364" t="n"/>
      <c r="QK106" s="364" t="n"/>
      <c r="QL106" s="364" t="n"/>
      <c r="QM106" s="364" t="n"/>
      <c r="QN106" s="364" t="n"/>
      <c r="QO106" s="364" t="n"/>
      <c r="QP106" s="364" t="n"/>
      <c r="QQ106" s="364" t="n"/>
      <c r="QR106" s="364" t="n"/>
      <c r="QS106" s="364" t="n"/>
      <c r="QT106" s="364" t="n"/>
      <c r="QU106" s="364" t="n"/>
      <c r="QV106" s="364" t="n"/>
      <c r="QW106" s="364" t="n"/>
      <c r="QX106" s="364" t="n"/>
      <c r="QY106" s="364" t="n"/>
      <c r="QZ106" s="364" t="n"/>
      <c r="RA106" s="364" t="n"/>
      <c r="RB106" s="364" t="n"/>
      <c r="RC106" s="364" t="n"/>
      <c r="RD106" s="364" t="n"/>
      <c r="RE106" s="364" t="n"/>
      <c r="RF106" s="364" t="n"/>
      <c r="RG106" s="364" t="n"/>
      <c r="RH106" s="364" t="n"/>
      <c r="RI106" s="364" t="n"/>
      <c r="RJ106" s="364" t="n"/>
      <c r="RK106" s="364" t="n"/>
      <c r="RL106" s="364" t="n"/>
      <c r="RM106" s="364" t="n"/>
      <c r="RN106" s="364" t="n"/>
      <c r="RO106" s="364" t="n"/>
      <c r="RP106" s="364" t="n"/>
      <c r="RQ106" s="364" t="n"/>
      <c r="RR106" s="364" t="n"/>
      <c r="RS106" s="364" t="n"/>
      <c r="RT106" s="364" t="n"/>
      <c r="RU106" s="364" t="n"/>
      <c r="RV106" s="364" t="n"/>
      <c r="RW106" s="364" t="n"/>
      <c r="RX106" s="364" t="n"/>
      <c r="RY106" s="364" t="n"/>
      <c r="RZ106" s="364" t="n"/>
      <c r="SA106" s="364" t="n"/>
      <c r="SB106" s="364" t="n"/>
      <c r="SC106" s="364" t="n"/>
      <c r="SD106" s="364" t="n"/>
      <c r="SE106" s="364" t="n"/>
      <c r="SF106" s="364" t="n"/>
      <c r="SG106" s="364" t="n"/>
      <c r="SH106" s="364" t="n"/>
      <c r="SI106" s="364" t="n"/>
      <c r="SJ106" s="364" t="n"/>
      <c r="SK106" s="364" t="n"/>
      <c r="SL106" s="364" t="n"/>
      <c r="SM106" s="364" t="n"/>
      <c r="SN106" s="364" t="n"/>
      <c r="SO106" s="364" t="n"/>
      <c r="SP106" s="364" t="n"/>
      <c r="SQ106" s="364" t="n"/>
      <c r="SR106" s="364" t="n"/>
      <c r="SS106" s="364" t="n"/>
      <c r="ST106" s="364" t="n"/>
      <c r="SU106" s="364" t="n"/>
      <c r="SV106" s="364" t="n"/>
      <c r="SW106" s="364" t="n"/>
      <c r="SX106" s="364" t="n"/>
      <c r="SY106" s="364" t="n"/>
      <c r="SZ106" s="364" t="n"/>
      <c r="TA106" s="364" t="n"/>
      <c r="TB106" s="364" t="n"/>
      <c r="TC106" s="364" t="n"/>
      <c r="TD106" s="364" t="n"/>
      <c r="TE106" s="364" t="n"/>
      <c r="TF106" s="364" t="n"/>
      <c r="TG106" s="364" t="n"/>
      <c r="TH106" s="364" t="n"/>
      <c r="TI106" s="364" t="n"/>
      <c r="TJ106" s="364" t="n"/>
      <c r="TK106" s="364" t="n"/>
      <c r="TL106" s="364" t="n"/>
      <c r="TM106" s="364" t="n"/>
      <c r="TN106" s="364" t="n"/>
      <c r="TO106" s="364" t="n"/>
      <c r="TP106" s="364" t="n"/>
      <c r="TQ106" s="364" t="n"/>
      <c r="TR106" s="364" t="n"/>
      <c r="TS106" s="364" t="n"/>
      <c r="TT106" s="364" t="n"/>
      <c r="TU106" s="364" t="n"/>
      <c r="TV106" s="364" t="n"/>
      <c r="TW106" s="364" t="n"/>
      <c r="TX106" s="364" t="n"/>
      <c r="TY106" s="364" t="n"/>
      <c r="TZ106" s="364" t="n"/>
      <c r="UA106" s="364" t="n"/>
      <c r="UB106" s="364" t="n"/>
      <c r="UC106" s="364" t="n"/>
      <c r="UD106" s="364" t="n"/>
      <c r="UE106" s="364" t="n"/>
      <c r="UF106" s="364" t="n"/>
      <c r="UG106" s="364" t="n"/>
      <c r="UH106" s="364" t="n"/>
      <c r="UI106" s="364" t="n"/>
      <c r="UJ106" s="364" t="n"/>
      <c r="UK106" s="364" t="n"/>
      <c r="UL106" s="364" t="n"/>
      <c r="UM106" s="364" t="n"/>
      <c r="UN106" s="364" t="n"/>
      <c r="UO106" s="364" t="n"/>
      <c r="UP106" s="364" t="n"/>
      <c r="UQ106" s="364" t="n"/>
      <c r="UR106" s="364" t="n"/>
      <c r="US106" s="364" t="n"/>
      <c r="UT106" s="364" t="n"/>
      <c r="UU106" s="364" t="n"/>
      <c r="UV106" s="364" t="n"/>
      <c r="UW106" s="364" t="n"/>
      <c r="UX106" s="364" t="n"/>
      <c r="UY106" s="364" t="n"/>
      <c r="UZ106" s="364" t="n"/>
      <c r="VA106" s="364" t="n"/>
      <c r="VB106" s="364" t="n"/>
      <c r="VC106" s="364" t="n"/>
      <c r="VD106" s="364" t="n"/>
      <c r="VE106" s="364" t="n"/>
      <c r="VF106" s="364" t="n"/>
      <c r="VG106" s="364" t="n"/>
      <c r="VH106" s="364" t="n"/>
      <c r="VI106" s="364" t="n"/>
      <c r="VJ106" s="364" t="n"/>
      <c r="VK106" s="364" t="n"/>
      <c r="VL106" s="364" t="n"/>
      <c r="VM106" s="364" t="n"/>
      <c r="VN106" s="364" t="n"/>
      <c r="VO106" s="364" t="n"/>
      <c r="VP106" s="364" t="n"/>
      <c r="VQ106" s="364" t="n"/>
      <c r="VR106" s="364" t="n"/>
      <c r="VS106" s="364" t="n"/>
      <c r="VT106" s="364" t="n"/>
      <c r="VU106" s="364" t="n"/>
      <c r="VV106" s="364" t="n"/>
      <c r="VW106" s="364" t="n"/>
      <c r="VX106" s="364" t="n"/>
      <c r="VY106" s="364" t="n"/>
      <c r="VZ106" s="364" t="n"/>
      <c r="WA106" s="364" t="n"/>
      <c r="WB106" s="364" t="n"/>
      <c r="WC106" s="364" t="n"/>
      <c r="WD106" s="364" t="n"/>
      <c r="WE106" s="364" t="n"/>
      <c r="WF106" s="364" t="n"/>
      <c r="WG106" s="364" t="n"/>
      <c r="WH106" s="364" t="n"/>
      <c r="WI106" s="364" t="n"/>
      <c r="WJ106" s="364" t="n"/>
      <c r="WK106" s="364" t="n"/>
      <c r="WL106" s="364" t="n"/>
      <c r="WM106" s="364" t="n"/>
      <c r="WN106" s="364" t="n"/>
      <c r="WO106" s="364" t="n"/>
      <c r="WP106" s="364" t="n"/>
      <c r="WQ106" s="364" t="n"/>
      <c r="WR106" s="364" t="n"/>
      <c r="WS106" s="364" t="n"/>
      <c r="WT106" s="364" t="n"/>
      <c r="WU106" s="364" t="n"/>
      <c r="WV106" s="364" t="n"/>
      <c r="WW106" s="364" t="n"/>
      <c r="WX106" s="364" t="n"/>
      <c r="WY106" s="364" t="n"/>
      <c r="WZ106" s="364" t="n"/>
      <c r="XA106" s="364" t="n"/>
      <c r="XB106" s="364" t="n"/>
      <c r="XC106" s="364" t="n"/>
      <c r="XD106" s="364" t="n"/>
      <c r="XE106" s="364" t="n"/>
      <c r="XF106" s="364" t="n"/>
      <c r="XG106" s="364" t="n"/>
      <c r="XH106" s="364" t="n"/>
      <c r="XI106" s="364" t="n"/>
      <c r="XJ106" s="364" t="n"/>
      <c r="XK106" s="364" t="n"/>
      <c r="XL106" s="364" t="n"/>
      <c r="XM106" s="364" t="n"/>
      <c r="XN106" s="364" t="n"/>
      <c r="XO106" s="364" t="n"/>
      <c r="XP106" s="364" t="n"/>
      <c r="XQ106" s="364" t="n"/>
      <c r="XR106" s="364" t="n"/>
      <c r="XS106" s="364" t="n"/>
      <c r="XT106" s="364" t="n"/>
      <c r="XU106" s="364" t="n"/>
      <c r="XV106" s="364" t="n"/>
      <c r="XW106" s="364" t="n"/>
      <c r="XX106" s="364" t="n"/>
      <c r="XY106" s="364" t="n"/>
      <c r="XZ106" s="364" t="n"/>
      <c r="YA106" s="364" t="n"/>
      <c r="YB106" s="364" t="n"/>
      <c r="YC106" s="364" t="n"/>
      <c r="YD106" s="364" t="n"/>
      <c r="YE106" s="364" t="n"/>
      <c r="YF106" s="364" t="n"/>
      <c r="YG106" s="364" t="n"/>
      <c r="YH106" s="364" t="n"/>
      <c r="YI106" s="364" t="n"/>
      <c r="YJ106" s="364" t="n"/>
      <c r="YK106" s="364" t="n"/>
      <c r="YL106" s="364" t="n"/>
      <c r="YM106" s="364" t="n"/>
      <c r="YN106" s="364" t="n"/>
      <c r="YO106" s="364" t="n"/>
      <c r="YP106" s="364" t="n"/>
      <c r="YQ106" s="364" t="n"/>
      <c r="YR106" s="364" t="n"/>
      <c r="YS106" s="364" t="n"/>
      <c r="YT106" s="364" t="n"/>
      <c r="YU106" s="364" t="n"/>
      <c r="YV106" s="364" t="n"/>
      <c r="YW106" s="364" t="n"/>
      <c r="YX106" s="364" t="n"/>
      <c r="YY106" s="364" t="n"/>
      <c r="YZ106" s="364" t="n"/>
      <c r="ZA106" s="364" t="n"/>
      <c r="ZB106" s="364" t="n"/>
      <c r="ZC106" s="364" t="n"/>
      <c r="ZD106" s="364" t="n"/>
      <c r="ZE106" s="364" t="n"/>
      <c r="ZF106" s="364" t="n"/>
      <c r="ZG106" s="364" t="n"/>
      <c r="ZH106" s="364" t="n"/>
      <c r="ZI106" s="364" t="n"/>
      <c r="ZJ106" s="364" t="n"/>
      <c r="ZK106" s="364" t="n"/>
      <c r="ZL106" s="364" t="n"/>
      <c r="ZM106" s="364" t="n"/>
      <c r="ZN106" s="364" t="n"/>
      <c r="ZO106" s="364" t="n"/>
      <c r="ZP106" s="364" t="n"/>
      <c r="ZQ106" s="364" t="n"/>
      <c r="ZR106" s="364" t="n"/>
      <c r="ZS106" s="364" t="n"/>
      <c r="ZT106" s="364" t="n"/>
      <c r="ZU106" s="364" t="n"/>
      <c r="ZV106" s="364" t="n"/>
      <c r="ZW106" s="364" t="n"/>
      <c r="ZX106" s="364" t="n"/>
      <c r="ZY106" s="364" t="n"/>
      <c r="ZZ106" s="364" t="n"/>
      <c r="AAA106" s="364" t="n"/>
      <c r="AAB106" s="364" t="n"/>
      <c r="AAC106" s="364" t="n"/>
      <c r="AAD106" s="364" t="n"/>
      <c r="AAE106" s="364" t="n"/>
      <c r="AAF106" s="364" t="n"/>
      <c r="AAG106" s="364" t="n"/>
      <c r="AAH106" s="364" t="n"/>
      <c r="AAI106" s="364" t="n"/>
      <c r="AAJ106" s="364" t="n"/>
      <c r="AAK106" s="364" t="n"/>
      <c r="AAL106" s="364" t="n"/>
      <c r="AAM106" s="364" t="n"/>
      <c r="AAN106" s="364" t="n"/>
      <c r="AAO106" s="364" t="n"/>
      <c r="AAP106" s="364" t="n"/>
      <c r="AAQ106" s="364" t="n"/>
      <c r="AAR106" s="364" t="n"/>
      <c r="AAS106" s="364" t="n"/>
      <c r="AAT106" s="364" t="n"/>
      <c r="AAU106" s="364" t="n"/>
      <c r="AAV106" s="364" t="n"/>
      <c r="AAW106" s="364" t="n"/>
      <c r="AAX106" s="364" t="n"/>
      <c r="AAY106" s="364" t="n"/>
      <c r="AAZ106" s="364" t="n"/>
      <c r="ABA106" s="364" t="n"/>
      <c r="ABB106" s="364" t="n"/>
      <c r="ABC106" s="364" t="n"/>
      <c r="ABD106" s="364" t="n"/>
      <c r="ABE106" s="364" t="n"/>
      <c r="ABF106" s="364" t="n"/>
      <c r="ABG106" s="364" t="n"/>
      <c r="ABH106" s="364" t="n"/>
      <c r="ABI106" s="364" t="n"/>
      <c r="ABJ106" s="364" t="n"/>
      <c r="ABK106" s="364" t="n"/>
      <c r="ABL106" s="364" t="n"/>
      <c r="ABM106" s="364" t="n"/>
      <c r="ABN106" s="364" t="n"/>
      <c r="ABO106" s="364" t="n"/>
      <c r="ABP106" s="364" t="n"/>
      <c r="ABQ106" s="364" t="n"/>
      <c r="ABR106" s="364" t="n"/>
      <c r="ABS106" s="364" t="n"/>
      <c r="ABT106" s="364" t="n"/>
      <c r="ABU106" s="364" t="n"/>
      <c r="ABV106" s="364" t="n"/>
      <c r="ABW106" s="364" t="n"/>
      <c r="ABX106" s="364" t="n"/>
      <c r="ABY106" s="364" t="n"/>
      <c r="ABZ106" s="364" t="n"/>
      <c r="ACA106" s="364" t="n"/>
      <c r="ACB106" s="364" t="n"/>
      <c r="ACC106" s="364" t="n"/>
      <c r="ACD106" s="364" t="n"/>
      <c r="ACE106" s="364" t="n"/>
      <c r="ACF106" s="364" t="n"/>
      <c r="ACG106" s="364" t="n"/>
      <c r="ACH106" s="364" t="n"/>
      <c r="ACI106" s="364" t="n"/>
      <c r="ACJ106" s="364" t="n"/>
      <c r="ACK106" s="364" t="n"/>
      <c r="ACL106" s="364" t="n"/>
      <c r="ACM106" s="364" t="n"/>
      <c r="ACN106" s="364" t="n"/>
      <c r="ACO106" s="364" t="n"/>
      <c r="ACP106" s="364" t="n"/>
      <c r="ACQ106" s="364" t="n"/>
      <c r="ACR106" s="364" t="n"/>
      <c r="ACS106" s="364" t="n"/>
      <c r="ACT106" s="364" t="n"/>
      <c r="ACU106" s="364" t="n"/>
      <c r="ACV106" s="364" t="n"/>
      <c r="ACW106" s="364" t="n"/>
      <c r="ACX106" s="364" t="n"/>
      <c r="ACY106" s="364" t="n"/>
      <c r="ACZ106" s="364" t="n"/>
      <c r="ADA106" s="364" t="n"/>
      <c r="ADB106" s="364" t="n"/>
      <c r="ADC106" s="364" t="n"/>
      <c r="ADD106" s="364" t="n"/>
      <c r="ADE106" s="364" t="n"/>
      <c r="ADF106" s="364" t="n"/>
      <c r="ADG106" s="364" t="n"/>
      <c r="ADH106" s="364" t="n"/>
      <c r="ADI106" s="364" t="n"/>
      <c r="ADJ106" s="364" t="n"/>
      <c r="ADK106" s="364" t="n"/>
      <c r="ADL106" s="364" t="n"/>
      <c r="ADM106" s="364" t="n"/>
      <c r="ADN106" s="364" t="n"/>
      <c r="ADO106" s="364" t="n"/>
      <c r="ADP106" s="364" t="n"/>
      <c r="ADQ106" s="364" t="n"/>
      <c r="ADR106" s="364" t="n"/>
      <c r="ADS106" s="364" t="n"/>
      <c r="ADT106" s="364" t="n"/>
      <c r="ADU106" s="364" t="n"/>
      <c r="ADV106" s="364" t="n"/>
      <c r="ADW106" s="364" t="n"/>
      <c r="ADX106" s="364" t="n"/>
      <c r="ADY106" s="364" t="n"/>
      <c r="ADZ106" s="364" t="n"/>
      <c r="AEA106" s="364" t="n"/>
      <c r="AEB106" s="364" t="n"/>
      <c r="AEC106" s="364" t="n"/>
      <c r="AED106" s="364" t="n"/>
      <c r="AEE106" s="364" t="n"/>
      <c r="AEF106" s="364" t="n"/>
      <c r="AEG106" s="364" t="n"/>
      <c r="AEH106" s="364" t="n"/>
      <c r="AEI106" s="364" t="n"/>
      <c r="AEJ106" s="364" t="n"/>
      <c r="AEK106" s="364" t="n"/>
      <c r="AEL106" s="364" t="n"/>
      <c r="AEM106" s="364" t="n"/>
      <c r="AEN106" s="364" t="n"/>
      <c r="AEO106" s="364" t="n"/>
      <c r="AEP106" s="364" t="n"/>
      <c r="AEQ106" s="364" t="n"/>
      <c r="AER106" s="364" t="n"/>
      <c r="AES106" s="364" t="n"/>
      <c r="AET106" s="364" t="n"/>
      <c r="AEU106" s="364" t="n"/>
      <c r="AEV106" s="364" t="n"/>
      <c r="AEW106" s="364" t="n"/>
      <c r="AEX106" s="364" t="n"/>
      <c r="AEY106" s="364" t="n"/>
      <c r="AEZ106" s="364" t="n"/>
      <c r="AFA106" s="364" t="n"/>
      <c r="AFB106" s="364" t="n"/>
      <c r="AFC106" s="364" t="n"/>
      <c r="AFD106" s="364" t="n"/>
      <c r="AFE106" s="364" t="n"/>
      <c r="AFF106" s="364" t="n"/>
      <c r="AFG106" s="364" t="n"/>
      <c r="AFH106" s="364" t="n"/>
      <c r="AFI106" s="364" t="n"/>
      <c r="AFJ106" s="364" t="n"/>
      <c r="AFK106" s="364" t="n"/>
      <c r="AFL106" s="364" t="n"/>
      <c r="AFM106" s="364" t="n"/>
      <c r="AFN106" s="364" t="n"/>
      <c r="AFO106" s="364" t="n"/>
      <c r="AFP106" s="364" t="n"/>
      <c r="AFQ106" s="364" t="n"/>
      <c r="AFR106" s="364" t="n"/>
      <c r="AFS106" s="364" t="n"/>
      <c r="AFT106" s="364" t="n"/>
      <c r="AFU106" s="364" t="n"/>
      <c r="AFV106" s="364" t="n"/>
      <c r="AFW106" s="364" t="n"/>
      <c r="AFX106" s="364" t="n"/>
      <c r="AFY106" s="364" t="n"/>
      <c r="AFZ106" s="364" t="n"/>
      <c r="AGA106" s="364" t="n"/>
      <c r="AGB106" s="364" t="n"/>
      <c r="AGC106" s="364" t="n"/>
      <c r="AGD106" s="364" t="n"/>
      <c r="AGE106" s="364" t="n"/>
      <c r="AGF106" s="364" t="n"/>
      <c r="AGG106" s="364" t="n"/>
      <c r="AGH106" s="364" t="n"/>
      <c r="AGI106" s="364" t="n"/>
      <c r="AGJ106" s="364" t="n"/>
      <c r="AGK106" s="364" t="n"/>
      <c r="AGL106" s="364" t="n"/>
      <c r="AGM106" s="364" t="n"/>
      <c r="AGN106" s="364" t="n"/>
      <c r="AGO106" s="364" t="n"/>
      <c r="AGP106" s="364" t="n"/>
      <c r="AGQ106" s="364" t="n"/>
      <c r="AGR106" s="364" t="n"/>
      <c r="AGS106" s="364" t="n"/>
      <c r="AGT106" s="364" t="n"/>
      <c r="AGU106" s="364" t="n"/>
      <c r="AGV106" s="364" t="n"/>
      <c r="AGW106" s="364" t="n"/>
      <c r="AGX106" s="364" t="n"/>
      <c r="AGY106" s="364" t="n"/>
      <c r="AGZ106" s="364" t="n"/>
      <c r="AHA106" s="364" t="n"/>
      <c r="AHB106" s="364" t="n"/>
      <c r="AHC106" s="364" t="n"/>
      <c r="AHD106" s="364" t="n"/>
      <c r="AHE106" s="364" t="n"/>
      <c r="AHF106" s="364" t="n"/>
      <c r="AHG106" s="364" t="n"/>
      <c r="AHH106" s="364" t="n"/>
      <c r="AHI106" s="364" t="n"/>
      <c r="AHJ106" s="364" t="n"/>
      <c r="AHK106" s="364" t="n"/>
      <c r="AHL106" s="364" t="n"/>
      <c r="AHM106" s="364" t="n"/>
      <c r="AHN106" s="364" t="n"/>
      <c r="AHO106" s="364" t="n"/>
      <c r="AHP106" s="364" t="n"/>
      <c r="AHQ106" s="364" t="n"/>
      <c r="AHR106" s="364" t="n"/>
      <c r="AHS106" s="364" t="n"/>
      <c r="AHT106" s="364" t="n"/>
      <c r="AHU106" s="364" t="n"/>
      <c r="AHV106" s="364" t="n"/>
      <c r="AHW106" s="364" t="n"/>
      <c r="AHX106" s="364" t="n"/>
      <c r="AHY106" s="364" t="n"/>
      <c r="AHZ106" s="364" t="n"/>
      <c r="AIA106" s="364" t="n"/>
      <c r="AIB106" s="364" t="n"/>
      <c r="AIC106" s="364" t="n"/>
      <c r="AID106" s="364" t="n"/>
      <c r="AIE106" s="364" t="n"/>
      <c r="AIF106" s="364" t="n"/>
      <c r="AIG106" s="364" t="n"/>
      <c r="AIH106" s="364" t="n"/>
      <c r="AII106" s="364" t="n"/>
      <c r="AIJ106" s="364" t="n"/>
      <c r="AIK106" s="364" t="n"/>
      <c r="AIL106" s="364" t="n"/>
      <c r="AIM106" s="364" t="n"/>
      <c r="AIN106" s="364" t="n"/>
      <c r="AIO106" s="364" t="n"/>
      <c r="AIP106" s="364" t="n"/>
      <c r="AIQ106" s="364" t="n"/>
      <c r="AIR106" s="364" t="n"/>
      <c r="AIS106" s="364" t="n"/>
      <c r="AIT106" s="364" t="n"/>
      <c r="AIU106" s="364" t="n"/>
      <c r="AIV106" s="364" t="n"/>
      <c r="AIW106" s="364" t="n"/>
      <c r="AIX106" s="364" t="n"/>
      <c r="AIY106" s="364" t="n"/>
      <c r="AIZ106" s="364" t="n"/>
      <c r="AJA106" s="364" t="n"/>
      <c r="AJB106" s="364" t="n"/>
      <c r="AJC106" s="364" t="n"/>
      <c r="AJD106" s="364" t="n"/>
      <c r="AJE106" s="364" t="n"/>
      <c r="AJF106" s="364" t="n"/>
      <c r="AJG106" s="364" t="n"/>
      <c r="AJH106" s="364" t="n"/>
      <c r="AJI106" s="364" t="n"/>
      <c r="AJJ106" s="364" t="n"/>
      <c r="AJK106" s="364" t="n"/>
      <c r="AJL106" s="364" t="n"/>
      <c r="AJM106" s="364" t="n"/>
      <c r="AJN106" s="364" t="n"/>
      <c r="AJO106" s="364" t="n"/>
      <c r="AJP106" s="364" t="n"/>
      <c r="AJQ106" s="364" t="n"/>
      <c r="AJR106" s="364" t="n"/>
      <c r="AJS106" s="364" t="n"/>
      <c r="AJT106" s="364" t="n"/>
      <c r="AJU106" s="364" t="n"/>
      <c r="AJV106" s="364" t="n"/>
      <c r="AJW106" s="364" t="n"/>
      <c r="AJX106" s="364" t="n"/>
      <c r="AJY106" s="364" t="n"/>
      <c r="AJZ106" s="364" t="n"/>
      <c r="AKA106" s="364" t="n"/>
      <c r="AKB106" s="364" t="n"/>
      <c r="AKC106" s="364" t="n"/>
      <c r="AKD106" s="364" t="n"/>
      <c r="AKE106" s="364" t="n"/>
      <c r="AKF106" s="364" t="n"/>
      <c r="AKG106" s="364" t="n"/>
      <c r="AKH106" s="364" t="n"/>
      <c r="AKI106" s="364" t="n"/>
      <c r="AKJ106" s="364" t="n"/>
      <c r="AKK106" s="364" t="n"/>
      <c r="AKL106" s="364" t="n"/>
      <c r="AKM106" s="364" t="n"/>
      <c r="AKN106" s="364" t="n"/>
      <c r="AKO106" s="364" t="n"/>
      <c r="AKP106" s="364" t="n"/>
      <c r="AKQ106" s="364" t="n"/>
      <c r="AKR106" s="364" t="n"/>
      <c r="AKS106" s="364" t="n"/>
      <c r="AKT106" s="364" t="n"/>
      <c r="AKU106" s="364" t="n"/>
      <c r="AKV106" s="364" t="n"/>
      <c r="AKW106" s="364" t="n"/>
      <c r="AKX106" s="364" t="n"/>
      <c r="AKY106" s="364" t="n"/>
      <c r="AKZ106" s="364" t="n"/>
      <c r="ALA106" s="364" t="n"/>
      <c r="ALB106" s="364" t="n"/>
      <c r="ALC106" s="364" t="n"/>
      <c r="ALD106" s="364" t="n"/>
      <c r="ALE106" s="364" t="n"/>
      <c r="ALF106" s="364" t="n"/>
      <c r="ALG106" s="364" t="n"/>
      <c r="ALH106" s="364" t="n"/>
      <c r="ALI106" s="364" t="n"/>
      <c r="ALJ106" s="364" t="n"/>
      <c r="ALK106" s="364" t="n"/>
      <c r="ALL106" s="364" t="n"/>
      <c r="ALM106" s="364" t="n"/>
      <c r="ALN106" s="364" t="n"/>
      <c r="ALO106" s="364" t="n"/>
      <c r="ALP106" s="364" t="n"/>
      <c r="ALQ106" s="364" t="n"/>
      <c r="ALR106" s="364" t="n"/>
      <c r="ALS106" s="364" t="n"/>
      <c r="ALT106" s="364" t="n"/>
      <c r="ALU106" s="364" t="n"/>
      <c r="ALV106" s="364" t="n"/>
      <c r="ALW106" s="364" t="n"/>
      <c r="ALX106" s="364" t="n"/>
      <c r="ALY106" s="364" t="n"/>
      <c r="ALZ106" s="364" t="n"/>
      <c r="AMA106" s="364" t="n"/>
      <c r="AMB106" s="364" t="n"/>
      <c r="AMC106" s="364" t="n"/>
      <c r="AMD106" s="364" t="n"/>
      <c r="AME106" s="364" t="n"/>
      <c r="AMF106" s="364" t="n"/>
      <c r="AMG106" s="364" t="n"/>
      <c r="AMH106" s="364" t="n"/>
      <c r="AMI106" s="364" t="n"/>
      <c r="AMJ106" s="364" t="n"/>
      <c r="AMK106" s="364" t="n"/>
      <c r="AML106" s="364" t="n"/>
      <c r="AMM106" s="364" t="n"/>
      <c r="AMN106" s="364" t="n"/>
      <c r="AMO106" s="364" t="n"/>
      <c r="AMP106" s="364" t="n"/>
      <c r="AMQ106" s="364" t="n"/>
      <c r="AMR106" s="364" t="n"/>
      <c r="AMS106" s="364" t="n"/>
      <c r="AMT106" s="364" t="n"/>
      <c r="AMU106" s="364" t="n"/>
      <c r="AMV106" s="364" t="n"/>
      <c r="AMW106" s="364" t="n"/>
      <c r="AMX106" s="364" t="n"/>
      <c r="AMY106" s="364" t="n"/>
      <c r="AMZ106" s="364" t="n"/>
      <c r="ANA106" s="364" t="n"/>
      <c r="ANB106" s="364" t="n"/>
      <c r="ANC106" s="364" t="n"/>
      <c r="AND106" s="364" t="n"/>
      <c r="ANE106" s="364" t="n"/>
      <c r="ANF106" s="364" t="n"/>
      <c r="ANG106" s="364" t="n"/>
      <c r="ANH106" s="364" t="n"/>
      <c r="ANI106" s="364" t="n"/>
      <c r="ANJ106" s="364" t="n"/>
      <c r="ANK106" s="364" t="n"/>
      <c r="ANL106" s="364" t="n"/>
      <c r="ANM106" s="364" t="n"/>
      <c r="ANN106" s="364" t="n"/>
      <c r="ANO106" s="364" t="n"/>
      <c r="ANP106" s="364" t="n"/>
      <c r="ANQ106" s="364" t="n"/>
      <c r="ANR106" s="364" t="n"/>
      <c r="ANS106" s="364" t="n"/>
      <c r="ANT106" s="364" t="n"/>
      <c r="ANU106" s="364" t="n"/>
      <c r="ANV106" s="364" t="n"/>
      <c r="ANW106" s="364" t="n"/>
      <c r="ANX106" s="364" t="n"/>
      <c r="ANY106" s="364" t="n"/>
      <c r="ANZ106" s="364" t="n"/>
      <c r="AOA106" s="364" t="n"/>
      <c r="AOB106" s="364" t="n"/>
      <c r="AOC106" s="364" t="n"/>
      <c r="AOD106" s="364" t="n"/>
      <c r="AOE106" s="364" t="n"/>
      <c r="AOF106" s="364" t="n"/>
      <c r="AOG106" s="364" t="n"/>
      <c r="AOH106" s="364" t="n"/>
      <c r="AOI106" s="364" t="n"/>
      <c r="AOJ106" s="364" t="n"/>
      <c r="AOK106" s="364" t="n"/>
      <c r="AOL106" s="364" t="n"/>
      <c r="AOM106" s="364" t="n"/>
      <c r="AON106" s="364" t="n"/>
      <c r="AOO106" s="364" t="n"/>
      <c r="AOP106" s="364" t="n"/>
      <c r="AOQ106" s="364" t="n"/>
      <c r="AOR106" s="364" t="n"/>
      <c r="AOS106" s="364" t="n"/>
      <c r="AOT106" s="364" t="n"/>
      <c r="AOU106" s="364" t="n"/>
      <c r="AOV106" s="364" t="n"/>
      <c r="AOW106" s="364" t="n"/>
      <c r="AOX106" s="364" t="n"/>
      <c r="AOY106" s="364" t="n"/>
      <c r="AOZ106" s="364" t="n"/>
      <c r="APA106" s="364" t="n"/>
      <c r="APB106" s="364" t="n"/>
      <c r="APC106" s="364" t="n"/>
      <c r="APD106" s="364" t="n"/>
      <c r="APE106" s="364" t="n"/>
      <c r="APF106" s="364" t="n"/>
      <c r="APG106" s="364" t="n"/>
      <c r="APH106" s="364" t="n"/>
      <c r="API106" s="364" t="n"/>
      <c r="APJ106" s="364" t="n"/>
      <c r="APK106" s="364" t="n"/>
      <c r="APL106" s="364" t="n"/>
      <c r="APM106" s="364" t="n"/>
      <c r="APN106" s="364" t="n"/>
      <c r="APO106" s="364" t="n"/>
      <c r="APP106" s="364" t="n"/>
      <c r="APQ106" s="364" t="n"/>
      <c r="APR106" s="364" t="n"/>
      <c r="APS106" s="364" t="n"/>
      <c r="APT106" s="364" t="n"/>
      <c r="APU106" s="364" t="n"/>
      <c r="APV106" s="364" t="n"/>
      <c r="APW106" s="364" t="n"/>
      <c r="APX106" s="364" t="n"/>
      <c r="APY106" s="364" t="n"/>
      <c r="APZ106" s="364" t="n"/>
      <c r="AQA106" s="364" t="n"/>
      <c r="AQB106" s="364" t="n"/>
      <c r="AQC106" s="364" t="n"/>
      <c r="AQD106" s="364" t="n"/>
      <c r="AQE106" s="364" t="n"/>
      <c r="AQF106" s="364" t="n"/>
      <c r="AQG106" s="364" t="n"/>
      <c r="AQH106" s="364" t="n"/>
      <c r="AQI106" s="364" t="n"/>
      <c r="AQJ106" s="364" t="n"/>
      <c r="AQK106" s="364" t="n"/>
      <c r="AQL106" s="364" t="n"/>
      <c r="AQM106" s="364" t="n"/>
      <c r="AQN106" s="364" t="n"/>
      <c r="AQO106" s="364" t="n"/>
      <c r="AQP106" s="364" t="n"/>
      <c r="AQQ106" s="364" t="n"/>
      <c r="AQR106" s="364" t="n"/>
      <c r="AQS106" s="364" t="n"/>
      <c r="AQT106" s="364" t="n"/>
      <c r="AQU106" s="364" t="n"/>
      <c r="AQV106" s="364" t="n"/>
      <c r="AQW106" s="364" t="n"/>
      <c r="AQX106" s="364" t="n"/>
      <c r="AQY106" s="364" t="n"/>
      <c r="AQZ106" s="364" t="n"/>
      <c r="ARA106" s="364" t="n"/>
      <c r="ARB106" s="364" t="n"/>
      <c r="ARC106" s="364" t="n"/>
      <c r="ARD106" s="364" t="n"/>
      <c r="ARE106" s="364" t="n"/>
      <c r="ARF106" s="364" t="n"/>
      <c r="ARG106" s="364" t="n"/>
      <c r="ARH106" s="364" t="n"/>
      <c r="ARI106" s="364" t="n"/>
      <c r="ARJ106" s="364" t="n"/>
      <c r="ARK106" s="364" t="n"/>
      <c r="ARL106" s="364" t="n"/>
      <c r="ARM106" s="364" t="n"/>
      <c r="ARN106" s="364" t="n"/>
      <c r="ARO106" s="364" t="n"/>
    </row>
    <row r="107" outlineLevel="1">
      <c r="A107" s="220" t="inlineStr">
        <is>
          <t>40.01</t>
        </is>
      </c>
      <c r="B107" s="233" t="inlineStr">
        <is>
          <t>Combustível</t>
        </is>
      </c>
      <c r="C107" s="86" t="inlineStr">
        <is>
          <t>Analítica</t>
        </is>
      </c>
      <c r="D107" s="86" t="inlineStr">
        <is>
          <t>Saída</t>
        </is>
      </c>
      <c r="E107" s="86">
        <f>VLOOKUP($A107,PL.C!$B:$F,5,0)</f>
        <v/>
      </c>
      <c r="F107" s="86" t="inlineStr">
        <is>
          <t>sim</t>
        </is>
      </c>
      <c r="G107" s="86" t="inlineStr">
        <is>
          <t>Budget</t>
        </is>
      </c>
      <c r="I107" s="511" t="n">
        <v>0</v>
      </c>
      <c r="J107" s="511" t="n">
        <v>0</v>
      </c>
      <c r="K107" s="511" t="n">
        <v>0</v>
      </c>
      <c r="L107" s="511" t="n">
        <v>-10966</v>
      </c>
      <c r="M107" s="511" t="n">
        <v>-8243</v>
      </c>
      <c r="N107" s="511" t="n">
        <v>-9301</v>
      </c>
      <c r="O107" s="511" t="n">
        <v>-7969</v>
      </c>
      <c r="P107" s="511" t="n">
        <v>-8410</v>
      </c>
      <c r="Q107" s="511" t="n">
        <v>-8633</v>
      </c>
      <c r="R107" s="511" t="n">
        <v>-9285</v>
      </c>
      <c r="S107" s="511" t="n">
        <v>-3988</v>
      </c>
      <c r="T107" s="512" t="n">
        <v>-12663</v>
      </c>
      <c r="V107" s="511" t="n">
        <v>-9804</v>
      </c>
      <c r="W107" s="511" t="n">
        <v>-8573</v>
      </c>
      <c r="X107" s="511" t="n">
        <v>-9690</v>
      </c>
      <c r="Y107" s="511" t="n">
        <v>-11465</v>
      </c>
      <c r="Z107" s="511" t="n">
        <v>-11901</v>
      </c>
      <c r="AA107" s="511" t="n">
        <v>-10503</v>
      </c>
      <c r="AB107" s="511" t="n">
        <v>-12895</v>
      </c>
      <c r="AC107" s="511" t="n">
        <v>-11701</v>
      </c>
      <c r="AD107" s="511" t="n">
        <v>-13917</v>
      </c>
      <c r="AE107" s="511" t="n">
        <v>-12962</v>
      </c>
      <c r="AF107" s="511" t="n">
        <v>-12182</v>
      </c>
      <c r="AG107" s="512" t="n">
        <v>-14527</v>
      </c>
      <c r="AI107" s="511" t="n">
        <v>-11700</v>
      </c>
      <c r="AJ107" s="511" t="n">
        <v>-15377</v>
      </c>
      <c r="AK107" s="511" t="n">
        <v>-14275</v>
      </c>
      <c r="AL107" s="511" t="n">
        <v>-16108</v>
      </c>
      <c r="AM107" s="511" t="n">
        <v>-15849</v>
      </c>
      <c r="AN107" s="511" t="n">
        <v>-17322</v>
      </c>
      <c r="AO107" s="511" t="n">
        <v>-22930</v>
      </c>
      <c r="AP107" s="511" t="n">
        <v>-17428</v>
      </c>
      <c r="AQ107" s="511" t="n">
        <v>-19282</v>
      </c>
      <c r="AR107" s="511" t="n">
        <v>-11363</v>
      </c>
      <c r="AS107" s="511" t="n">
        <v>-21969</v>
      </c>
      <c r="AT107" s="511" t="n">
        <v>-20732</v>
      </c>
      <c r="AV107" s="513" t="n">
        <v>-12308.4</v>
      </c>
      <c r="AW107" s="513" t="n">
        <v>-16176.604</v>
      </c>
      <c r="AX107" s="513" t="n">
        <v>-15017.3</v>
      </c>
      <c r="AY107" s="513" t="n">
        <v>-16945.616</v>
      </c>
      <c r="AZ107" s="513" t="n">
        <v>-16673.148</v>
      </c>
      <c r="BA107" s="513" t="n">
        <v>-18222.744</v>
      </c>
      <c r="BB107" s="513" t="n">
        <v>-24122.36</v>
      </c>
      <c r="BC107" s="513" t="n">
        <v>-18334.256</v>
      </c>
      <c r="BD107" s="513" t="n">
        <v>-20284.664</v>
      </c>
      <c r="BE107" s="513" t="n">
        <v>-11953.876</v>
      </c>
      <c r="BF107" s="513" t="n">
        <v>-23111.388</v>
      </c>
      <c r="BG107" s="513" t="n">
        <v>-21810.064</v>
      </c>
      <c r="BI107" s="298" t="n">
        <v>1.1</v>
      </c>
      <c r="BJ107" s="514" t="n">
        <v>-18527.3</v>
      </c>
      <c r="BK107" s="514" t="n">
        <v>-11753.5</v>
      </c>
      <c r="BL107" s="514" t="n">
        <v>-32653.5</v>
      </c>
      <c r="BM107" s="514" t="n">
        <v>-21478.6</v>
      </c>
      <c r="BN107" s="514" t="n">
        <v>-18918.9</v>
      </c>
      <c r="BO107" s="514" t="n">
        <v>-17032.4</v>
      </c>
      <c r="BP107" s="514" t="n">
        <v>-16386.7</v>
      </c>
      <c r="BQ107" s="514" t="n">
        <v>-25850</v>
      </c>
      <c r="BR107" s="514" t="n">
        <v>-12509.2</v>
      </c>
      <c r="BS107" s="514" t="n">
        <v>-27153.5</v>
      </c>
      <c r="BT107" s="514" t="n">
        <v>-20501.8</v>
      </c>
      <c r="BU107" s="514" t="n">
        <v>-10341.1</v>
      </c>
      <c r="BW107" s="515">
        <f>_xlfn.SINGLE(_xlfn.XLOOKUP($A107,$A$203:$A$399,BJ$203:BJ$399,"Não Existe"))*$BI107</f>
        <v/>
      </c>
      <c r="BX107" s="515">
        <f>_xlfn.SINGLE(_xlfn.XLOOKUP($A107,$A$203:$A$399,BK$203:BK$399,"Não Existe"))*$BI107</f>
        <v/>
      </c>
      <c r="BY107" s="515">
        <f>_xlfn.SINGLE(_xlfn.XLOOKUP($A107,$A$203:$A$399,BL$203:BL$399,"Não Existe"))*$BI107</f>
        <v/>
      </c>
      <c r="BZ107" s="515">
        <f>_xlfn.SINGLE(_xlfn.XLOOKUP($A107,$A$203:$A$399,BM$203:BM$399,"Não Existe"))*$BI107</f>
        <v/>
      </c>
      <c r="CA107" s="515">
        <f>_xlfn.SINGLE(_xlfn.XLOOKUP($A107,$A$203:$A$399,BN$203:BN$399,"Não Existe"))*$BI107</f>
        <v/>
      </c>
      <c r="CB107" s="515">
        <f>_xlfn.SINGLE(_xlfn.XLOOKUP($A107,$A$203:$A$399,BO$203:BO$399,"Não Existe"))*$BI107</f>
        <v/>
      </c>
      <c r="CC107" s="515">
        <f>_xlfn.SINGLE(_xlfn.XLOOKUP($A107,$A$203:$A$399,BP$203:BP$399,"Não Existe"))*$BI107</f>
        <v/>
      </c>
      <c r="CD107" s="515">
        <f>_xlfn.SINGLE(_xlfn.XLOOKUP($A107,$A$203:$A$399,BQ$203:BQ$399,"Não Existe"))*$BI107</f>
        <v/>
      </c>
      <c r="CE107" s="515">
        <f>_xlfn.SINGLE(_xlfn.XLOOKUP($A107,$A$203:$A$399,BR$203:BR$399,"Não Existe"))*$BI107</f>
        <v/>
      </c>
      <c r="CF107" s="515">
        <f>_xlfn.SINGLE(_xlfn.XLOOKUP($A107,$A$203:$A$399,BS$203:BS$399,"Não Existe"))*$BI107</f>
        <v/>
      </c>
      <c r="CG107" s="515">
        <f>_xlfn.SINGLE(_xlfn.XLOOKUP($A107,$A$203:$A$399,BT$203:BT$399,"Não Existe"))*$BI107</f>
        <v/>
      </c>
      <c r="CH107" s="515">
        <f>_xlfn.SINGLE(_xlfn.XLOOKUP($A107,$A$203:$A$399,BU$203:BU$399,"Não Existe"))*$BI107</f>
        <v/>
      </c>
    </row>
    <row r="108" outlineLevel="1" customFormat="1" s="213">
      <c r="A108" s="257" t="inlineStr">
        <is>
          <t>40.02</t>
        </is>
      </c>
      <c r="B108" s="212" t="inlineStr">
        <is>
          <t>Manutenção</t>
        </is>
      </c>
      <c r="C108" s="213" t="inlineStr">
        <is>
          <t>Analítica</t>
        </is>
      </c>
      <c r="D108" s="213" t="inlineStr">
        <is>
          <t>Saída</t>
        </is>
      </c>
      <c r="E108" s="213">
        <f>VLOOKUP($A108,PL.C!$B:$F,5,0)</f>
        <v/>
      </c>
      <c r="F108" s="213" t="inlineStr">
        <is>
          <t>sim</t>
        </is>
      </c>
      <c r="G108" s="213" t="inlineStr">
        <is>
          <t>Budget</t>
        </is>
      </c>
      <c r="I108" s="506" t="n">
        <v>0</v>
      </c>
      <c r="J108" s="506" t="n">
        <v>0</v>
      </c>
      <c r="K108" s="506" t="n">
        <v>0</v>
      </c>
      <c r="L108" s="506" t="n">
        <v>-10883</v>
      </c>
      <c r="M108" s="506" t="n">
        <v>-1450</v>
      </c>
      <c r="N108" s="506" t="n">
        <v>-4844</v>
      </c>
      <c r="O108" s="506" t="n">
        <v>-2031</v>
      </c>
      <c r="P108" s="506" t="n">
        <v>-1459</v>
      </c>
      <c r="Q108" s="506" t="n">
        <v>-3274</v>
      </c>
      <c r="R108" s="506" t="n">
        <v>-1120</v>
      </c>
      <c r="S108" s="506" t="n">
        <v>-1715</v>
      </c>
      <c r="T108" s="507" t="n">
        <v>-2137</v>
      </c>
      <c r="U108" s="86" t="n"/>
      <c r="V108" s="506" t="n">
        <v>-2231</v>
      </c>
      <c r="W108" s="506" t="n">
        <v>-2281</v>
      </c>
      <c r="X108" s="506" t="n">
        <v>-2809</v>
      </c>
      <c r="Y108" s="506" t="n">
        <v>-5093</v>
      </c>
      <c r="Z108" s="506" t="n">
        <v>-9488</v>
      </c>
      <c r="AA108" s="506" t="n">
        <v>-2278</v>
      </c>
      <c r="AB108" s="506" t="n">
        <v>-40693</v>
      </c>
      <c r="AC108" s="506" t="n">
        <v>-9020</v>
      </c>
      <c r="AD108" s="506" t="n">
        <v>-8166</v>
      </c>
      <c r="AE108" s="506" t="n">
        <v>-10897</v>
      </c>
      <c r="AF108" s="506" t="n">
        <v>-11201</v>
      </c>
      <c r="AG108" s="507" t="n">
        <v>-2275</v>
      </c>
      <c r="AH108" s="364" t="n"/>
      <c r="AI108" s="506" t="n">
        <v>-4875</v>
      </c>
      <c r="AJ108" s="506" t="n">
        <v>-3071</v>
      </c>
      <c r="AK108" s="506" t="n">
        <v>-8463</v>
      </c>
      <c r="AL108" s="506" t="n">
        <v>-7999</v>
      </c>
      <c r="AM108" s="506" t="n">
        <v>-1978</v>
      </c>
      <c r="AN108" s="506" t="n">
        <v>-2118</v>
      </c>
      <c r="AO108" s="506" t="n">
        <v>-1765</v>
      </c>
      <c r="AP108" s="506" t="n">
        <v>-1968</v>
      </c>
      <c r="AQ108" s="506" t="n">
        <v>-7234</v>
      </c>
      <c r="AR108" s="506" t="n">
        <v>-4796</v>
      </c>
      <c r="AS108" s="506" t="n">
        <v>-2494</v>
      </c>
      <c r="AT108" s="506" t="n">
        <v>-2996</v>
      </c>
      <c r="AU108" s="364" t="n"/>
      <c r="AV108" s="508" t="n">
        <v>-5128.5</v>
      </c>
      <c r="AW108" s="508" t="n">
        <v>-3230.692</v>
      </c>
      <c r="AX108" s="508" t="n">
        <v>-8903.076000000001</v>
      </c>
      <c r="AY108" s="508" t="n">
        <v>-8414.948</v>
      </c>
      <c r="AZ108" s="508" t="n">
        <v>-2080.856</v>
      </c>
      <c r="BA108" s="508" t="n">
        <v>-2228.136</v>
      </c>
      <c r="BB108" s="508" t="n">
        <v>-1856.78</v>
      </c>
      <c r="BC108" s="508" t="n">
        <v>-2070.336</v>
      </c>
      <c r="BD108" s="508" t="n">
        <v>-7610.168000000001</v>
      </c>
      <c r="BE108" s="508" t="n">
        <v>-5045.392</v>
      </c>
      <c r="BF108" s="508" t="n">
        <v>-2623.688</v>
      </c>
      <c r="BG108" s="508" t="n">
        <v>-3151.792</v>
      </c>
      <c r="BH108" s="364" t="n"/>
      <c r="BI108" s="298" t="n">
        <v>1.1</v>
      </c>
      <c r="BJ108" s="509" t="n">
        <v>-5843.200000000001</v>
      </c>
      <c r="BK108" s="509" t="n">
        <v>-7848.500000000001</v>
      </c>
      <c r="BL108" s="509" t="n">
        <v>-6882.700000000001</v>
      </c>
      <c r="BM108" s="509" t="n">
        <v>-11517</v>
      </c>
      <c r="BN108" s="509" t="n">
        <v>-6418.500000000001</v>
      </c>
      <c r="BO108" s="509" t="n">
        <v>-4325.200000000001</v>
      </c>
      <c r="BP108" s="509" t="n">
        <v>-4772.900000000001</v>
      </c>
      <c r="BQ108" s="509" t="n">
        <v>-6633.000000000001</v>
      </c>
      <c r="BR108" s="509" t="n">
        <v>-4700.3</v>
      </c>
      <c r="BS108" s="509" t="n">
        <v>-6473.500000000001</v>
      </c>
      <c r="BT108" s="509" t="n">
        <v>-3208.7</v>
      </c>
      <c r="BU108" s="509" t="n">
        <v>-2332</v>
      </c>
      <c r="BV108" s="364" t="n"/>
      <c r="BW108" s="510">
        <f>_xlfn.SINGLE(_xlfn.XLOOKUP($A108,$A$203:$A$399,BJ$203:BJ$399,"Não Existe"))*$BI108</f>
        <v/>
      </c>
      <c r="BX108" s="510">
        <f>_xlfn.SINGLE(_xlfn.XLOOKUP($A108,$A$203:$A$399,BK$203:BK$399,"Não Existe"))*$BI108</f>
        <v/>
      </c>
      <c r="BY108" s="510">
        <f>_xlfn.SINGLE(_xlfn.XLOOKUP($A108,$A$203:$A$399,BL$203:BL$399,"Não Existe"))*$BI108</f>
        <v/>
      </c>
      <c r="BZ108" s="510">
        <f>_xlfn.SINGLE(_xlfn.XLOOKUP($A108,$A$203:$A$399,BM$203:BM$399,"Não Existe"))*$BI108</f>
        <v/>
      </c>
      <c r="CA108" s="510">
        <f>_xlfn.SINGLE(_xlfn.XLOOKUP($A108,$A$203:$A$399,BN$203:BN$399,"Não Existe"))*$BI108</f>
        <v/>
      </c>
      <c r="CB108" s="510">
        <f>_xlfn.SINGLE(_xlfn.XLOOKUP($A108,$A$203:$A$399,BO$203:BO$399,"Não Existe"))*$BI108</f>
        <v/>
      </c>
      <c r="CC108" s="510">
        <f>_xlfn.SINGLE(_xlfn.XLOOKUP($A108,$A$203:$A$399,BP$203:BP$399,"Não Existe"))*$BI108</f>
        <v/>
      </c>
      <c r="CD108" s="510">
        <f>_xlfn.SINGLE(_xlfn.XLOOKUP($A108,$A$203:$A$399,BQ$203:BQ$399,"Não Existe"))*$BI108</f>
        <v/>
      </c>
      <c r="CE108" s="510">
        <f>_xlfn.SINGLE(_xlfn.XLOOKUP($A108,$A$203:$A$399,BR$203:BR$399,"Não Existe"))*$BI108</f>
        <v/>
      </c>
      <c r="CF108" s="510">
        <f>_xlfn.SINGLE(_xlfn.XLOOKUP($A108,$A$203:$A$399,BS$203:BS$399,"Não Existe"))*$BI108</f>
        <v/>
      </c>
      <c r="CG108" s="510">
        <f>_xlfn.SINGLE(_xlfn.XLOOKUP($A108,$A$203:$A$399,BT$203:BT$399,"Não Existe"))*$BI108</f>
        <v/>
      </c>
      <c r="CH108" s="510">
        <f>_xlfn.SINGLE(_xlfn.XLOOKUP($A108,$A$203:$A$399,BU$203:BU$399,"Não Existe"))*$BI108</f>
        <v/>
      </c>
      <c r="CI108" s="364" t="n"/>
      <c r="CJ108" s="364" t="n"/>
      <c r="CK108" s="364" t="n"/>
      <c r="CL108" s="364" t="n"/>
      <c r="CM108" s="364" t="n"/>
      <c r="CN108" s="364" t="n"/>
      <c r="CO108" s="364" t="n"/>
      <c r="CP108" s="364" t="n"/>
      <c r="CQ108" s="364" t="n"/>
      <c r="CR108" s="364" t="n"/>
      <c r="CS108" s="364" t="n"/>
      <c r="CT108" s="364" t="n"/>
      <c r="CU108" s="364" t="n"/>
      <c r="CV108" s="364" t="n"/>
      <c r="CW108" s="364" t="n"/>
      <c r="CX108" s="364" t="n"/>
      <c r="CY108" s="364" t="n"/>
      <c r="CZ108" s="364" t="n"/>
      <c r="DA108" s="364" t="n"/>
      <c r="DB108" s="364" t="n"/>
      <c r="DC108" s="364" t="n"/>
      <c r="DD108" s="364" t="n"/>
      <c r="DE108" s="364" t="n"/>
      <c r="DF108" s="364" t="n"/>
      <c r="DG108" s="364" t="n"/>
      <c r="DH108" s="364" t="n"/>
      <c r="DI108" s="364" t="n"/>
      <c r="DJ108" s="364" t="n"/>
      <c r="DK108" s="364" t="n"/>
      <c r="DL108" s="364" t="n"/>
      <c r="DM108" s="364" t="n"/>
      <c r="DN108" s="364" t="n"/>
      <c r="DO108" s="364" t="n"/>
      <c r="DP108" s="364" t="n"/>
      <c r="DQ108" s="364" t="n"/>
      <c r="DR108" s="364" t="n"/>
      <c r="DS108" s="364" t="n"/>
      <c r="DT108" s="364" t="n"/>
      <c r="DU108" s="364" t="n"/>
      <c r="DV108" s="364" t="n"/>
      <c r="DW108" s="364" t="n"/>
      <c r="DX108" s="364" t="n"/>
      <c r="DY108" s="364" t="n"/>
      <c r="DZ108" s="364" t="n"/>
      <c r="EA108" s="364" t="n"/>
      <c r="EB108" s="364" t="n"/>
      <c r="EC108" s="364" t="n"/>
      <c r="ED108" s="364" t="n"/>
      <c r="EE108" s="364" t="n"/>
      <c r="EF108" s="364" t="n"/>
      <c r="EG108" s="364" t="n"/>
      <c r="EH108" s="364" t="n"/>
      <c r="EI108" s="364" t="n"/>
      <c r="EJ108" s="364" t="n"/>
      <c r="EK108" s="364" t="n"/>
      <c r="EL108" s="364" t="n"/>
      <c r="EM108" s="364" t="n"/>
      <c r="EN108" s="364" t="n"/>
      <c r="EO108" s="364" t="n"/>
      <c r="EP108" s="364" t="n"/>
      <c r="EQ108" s="364" t="n"/>
      <c r="ER108" s="364" t="n"/>
      <c r="ES108" s="364" t="n"/>
      <c r="ET108" s="364" t="n"/>
      <c r="EU108" s="364" t="n"/>
      <c r="EV108" s="364" t="n"/>
      <c r="EW108" s="364" t="n"/>
      <c r="EX108" s="364" t="n"/>
      <c r="EY108" s="364" t="n"/>
      <c r="EZ108" s="364" t="n"/>
      <c r="FA108" s="364" t="n"/>
      <c r="FB108" s="364" t="n"/>
      <c r="FC108" s="364" t="n"/>
      <c r="FD108" s="364" t="n"/>
      <c r="FE108" s="364" t="n"/>
      <c r="FF108" s="364" t="n"/>
      <c r="FG108" s="364" t="n"/>
      <c r="FH108" s="364" t="n"/>
      <c r="FI108" s="364" t="n"/>
      <c r="FJ108" s="364" t="n"/>
      <c r="FK108" s="364" t="n"/>
      <c r="FL108" s="364" t="n"/>
      <c r="FM108" s="364" t="n"/>
      <c r="FN108" s="364" t="n"/>
      <c r="FO108" s="364" t="n"/>
      <c r="FP108" s="364" t="n"/>
      <c r="FQ108" s="364" t="n"/>
      <c r="FR108" s="364" t="n"/>
      <c r="FS108" s="364" t="n"/>
      <c r="FT108" s="364" t="n"/>
      <c r="FU108" s="364" t="n"/>
      <c r="FV108" s="364" t="n"/>
      <c r="FW108" s="364" t="n"/>
      <c r="FX108" s="364" t="n"/>
      <c r="FY108" s="364" t="n"/>
      <c r="FZ108" s="364" t="n"/>
      <c r="GA108" s="364" t="n"/>
      <c r="GB108" s="364" t="n"/>
      <c r="GC108" s="364" t="n"/>
      <c r="GD108" s="364" t="n"/>
      <c r="GE108" s="364" t="n"/>
      <c r="GF108" s="364" t="n"/>
      <c r="GG108" s="364" t="n"/>
      <c r="GH108" s="364" t="n"/>
      <c r="GI108" s="364" t="n"/>
      <c r="GJ108" s="364" t="n"/>
      <c r="GK108" s="364" t="n"/>
      <c r="GL108" s="364" t="n"/>
      <c r="GM108" s="364" t="n"/>
      <c r="GN108" s="364" t="n"/>
      <c r="GO108" s="364" t="n"/>
      <c r="GP108" s="364" t="n"/>
      <c r="GQ108" s="364" t="n"/>
      <c r="GR108" s="364" t="n"/>
      <c r="GS108" s="364" t="n"/>
      <c r="GT108" s="364" t="n"/>
      <c r="GU108" s="364" t="n"/>
      <c r="GV108" s="364" t="n"/>
      <c r="GW108" s="364" t="n"/>
      <c r="GX108" s="364" t="n"/>
      <c r="GY108" s="364" t="n"/>
      <c r="GZ108" s="364" t="n"/>
      <c r="HA108" s="364" t="n"/>
      <c r="HB108" s="364" t="n"/>
      <c r="HC108" s="364" t="n"/>
      <c r="HD108" s="364" t="n"/>
      <c r="HE108" s="364" t="n"/>
      <c r="HF108" s="364" t="n"/>
      <c r="HG108" s="364" t="n"/>
      <c r="HH108" s="364" t="n"/>
      <c r="HI108" s="364" t="n"/>
      <c r="HJ108" s="364" t="n"/>
      <c r="HK108" s="364" t="n"/>
      <c r="HL108" s="364" t="n"/>
      <c r="HM108" s="364" t="n"/>
      <c r="HN108" s="364" t="n"/>
      <c r="HO108" s="364" t="n"/>
      <c r="HP108" s="364" t="n"/>
      <c r="HQ108" s="364" t="n"/>
      <c r="HR108" s="364" t="n"/>
      <c r="HS108" s="364" t="n"/>
      <c r="HT108" s="364" t="n"/>
      <c r="HU108" s="364" t="n"/>
      <c r="HV108" s="364" t="n"/>
      <c r="HW108" s="364" t="n"/>
      <c r="HX108" s="364" t="n"/>
      <c r="HY108" s="364" t="n"/>
      <c r="HZ108" s="364" t="n"/>
      <c r="IA108" s="364" t="n"/>
      <c r="IB108" s="364" t="n"/>
      <c r="IC108" s="364" t="n"/>
      <c r="ID108" s="364" t="n"/>
      <c r="IE108" s="364" t="n"/>
      <c r="IF108" s="364" t="n"/>
      <c r="IG108" s="364" t="n"/>
      <c r="IH108" s="364" t="n"/>
      <c r="II108" s="364" t="n"/>
      <c r="IJ108" s="364" t="n"/>
      <c r="IK108" s="364" t="n"/>
      <c r="IL108" s="364" t="n"/>
      <c r="IM108" s="364" t="n"/>
      <c r="IN108" s="364" t="n"/>
      <c r="IO108" s="364" t="n"/>
      <c r="IP108" s="364" t="n"/>
      <c r="IQ108" s="364" t="n"/>
      <c r="IR108" s="364" t="n"/>
      <c r="IS108" s="364" t="n"/>
      <c r="IT108" s="364" t="n"/>
      <c r="IU108" s="364" t="n"/>
      <c r="IV108" s="364" t="n"/>
      <c r="IW108" s="364" t="n"/>
      <c r="IX108" s="364" t="n"/>
      <c r="IY108" s="364" t="n"/>
      <c r="IZ108" s="364" t="n"/>
      <c r="JA108" s="364" t="n"/>
      <c r="JB108" s="364" t="n"/>
      <c r="JC108" s="364" t="n"/>
      <c r="JD108" s="364" t="n"/>
      <c r="JE108" s="364" t="n"/>
      <c r="JF108" s="364" t="n"/>
      <c r="JG108" s="364" t="n"/>
      <c r="JH108" s="364" t="n"/>
      <c r="JI108" s="364" t="n"/>
      <c r="JJ108" s="364" t="n"/>
      <c r="JK108" s="364" t="n"/>
      <c r="JL108" s="364" t="n"/>
      <c r="JM108" s="364" t="n"/>
      <c r="JN108" s="364" t="n"/>
      <c r="JO108" s="364" t="n"/>
      <c r="JP108" s="364" t="n"/>
      <c r="JQ108" s="364" t="n"/>
      <c r="JR108" s="364" t="n"/>
      <c r="JS108" s="364" t="n"/>
      <c r="JT108" s="364" t="n"/>
      <c r="JU108" s="364" t="n"/>
      <c r="JV108" s="364" t="n"/>
      <c r="JW108" s="364" t="n"/>
      <c r="JX108" s="364" t="n"/>
      <c r="JY108" s="364" t="n"/>
      <c r="JZ108" s="364" t="n"/>
      <c r="KA108" s="364" t="n"/>
      <c r="KB108" s="364" t="n"/>
      <c r="KC108" s="364" t="n"/>
      <c r="KD108" s="364" t="n"/>
      <c r="KE108" s="364" t="n"/>
      <c r="KF108" s="364" t="n"/>
      <c r="KG108" s="364" t="n"/>
      <c r="KH108" s="364" t="n"/>
      <c r="KI108" s="364" t="n"/>
      <c r="KJ108" s="364" t="n"/>
      <c r="KK108" s="364" t="n"/>
      <c r="KL108" s="364" t="n"/>
      <c r="KM108" s="364" t="n"/>
      <c r="KN108" s="364" t="n"/>
      <c r="KO108" s="364" t="n"/>
      <c r="KP108" s="364" t="n"/>
      <c r="KQ108" s="364" t="n"/>
      <c r="KR108" s="364" t="n"/>
      <c r="KS108" s="364" t="n"/>
      <c r="KT108" s="364" t="n"/>
      <c r="KU108" s="364" t="n"/>
      <c r="KV108" s="364" t="n"/>
      <c r="KW108" s="364" t="n"/>
      <c r="KX108" s="364" t="n"/>
      <c r="KY108" s="364" t="n"/>
      <c r="KZ108" s="364" t="n"/>
      <c r="LA108" s="364" t="n"/>
      <c r="LB108" s="364" t="n"/>
      <c r="LC108" s="364" t="n"/>
      <c r="LD108" s="364" t="n"/>
      <c r="LE108" s="364" t="n"/>
      <c r="LF108" s="364" t="n"/>
      <c r="LG108" s="364" t="n"/>
      <c r="LH108" s="364" t="n"/>
      <c r="LI108" s="364" t="n"/>
      <c r="LJ108" s="364" t="n"/>
      <c r="LK108" s="364" t="n"/>
      <c r="LL108" s="364" t="n"/>
      <c r="LM108" s="364" t="n"/>
      <c r="LN108" s="364" t="n"/>
      <c r="LO108" s="364" t="n"/>
      <c r="LP108" s="364" t="n"/>
      <c r="LQ108" s="364" t="n"/>
      <c r="LR108" s="364" t="n"/>
      <c r="LS108" s="364" t="n"/>
      <c r="LT108" s="364" t="n"/>
      <c r="LU108" s="364" t="n"/>
      <c r="LV108" s="364" t="n"/>
      <c r="LW108" s="364" t="n"/>
      <c r="LX108" s="364" t="n"/>
      <c r="LY108" s="364" t="n"/>
      <c r="LZ108" s="364" t="n"/>
      <c r="MA108" s="364" t="n"/>
      <c r="MB108" s="364" t="n"/>
      <c r="MC108" s="364" t="n"/>
      <c r="MD108" s="364" t="n"/>
      <c r="ME108" s="364" t="n"/>
      <c r="MF108" s="364" t="n"/>
      <c r="MG108" s="364" t="n"/>
      <c r="MH108" s="364" t="n"/>
      <c r="MI108" s="364" t="n"/>
      <c r="MJ108" s="364" t="n"/>
      <c r="MK108" s="364" t="n"/>
      <c r="ML108" s="364" t="n"/>
      <c r="MM108" s="364" t="n"/>
      <c r="MN108" s="364" t="n"/>
      <c r="MO108" s="364" t="n"/>
      <c r="MP108" s="364" t="n"/>
      <c r="MQ108" s="364" t="n"/>
      <c r="MR108" s="364" t="n"/>
      <c r="MS108" s="364" t="n"/>
      <c r="MT108" s="364" t="n"/>
      <c r="MU108" s="364" t="n"/>
      <c r="MV108" s="364" t="n"/>
      <c r="MW108" s="364" t="n"/>
      <c r="MX108" s="364" t="n"/>
      <c r="MY108" s="364" t="n"/>
      <c r="MZ108" s="364" t="n"/>
      <c r="NA108" s="364" t="n"/>
      <c r="NB108" s="364" t="n"/>
      <c r="NC108" s="364" t="n"/>
      <c r="ND108" s="364" t="n"/>
      <c r="NE108" s="364" t="n"/>
      <c r="NF108" s="364" t="n"/>
      <c r="NG108" s="364" t="n"/>
      <c r="NH108" s="364" t="n"/>
      <c r="NI108" s="364" t="n"/>
      <c r="NJ108" s="364" t="n"/>
      <c r="NK108" s="364" t="n"/>
      <c r="NL108" s="364" t="n"/>
      <c r="NM108" s="364" t="n"/>
      <c r="NN108" s="364" t="n"/>
      <c r="NO108" s="364" t="n"/>
      <c r="NP108" s="364" t="n"/>
      <c r="NQ108" s="364" t="n"/>
      <c r="NR108" s="364" t="n"/>
      <c r="NS108" s="364" t="n"/>
      <c r="NT108" s="364" t="n"/>
      <c r="NU108" s="364" t="n"/>
      <c r="NV108" s="364" t="n"/>
      <c r="NW108" s="364" t="n"/>
      <c r="NX108" s="364" t="n"/>
      <c r="NY108" s="364" t="n"/>
      <c r="NZ108" s="364" t="n"/>
      <c r="OA108" s="364" t="n"/>
      <c r="OB108" s="364" t="n"/>
      <c r="OC108" s="364" t="n"/>
      <c r="OD108" s="364" t="n"/>
      <c r="OE108" s="364" t="n"/>
      <c r="OF108" s="364" t="n"/>
      <c r="OG108" s="364" t="n"/>
      <c r="OH108" s="364" t="n"/>
      <c r="OI108" s="364" t="n"/>
      <c r="OJ108" s="364" t="n"/>
      <c r="OK108" s="364" t="n"/>
      <c r="OL108" s="364" t="n"/>
      <c r="OM108" s="364" t="n"/>
      <c r="ON108" s="364" t="n"/>
      <c r="OO108" s="364" t="n"/>
      <c r="OP108" s="364" t="n"/>
      <c r="OQ108" s="364" t="n"/>
      <c r="OR108" s="364" t="n"/>
      <c r="OS108" s="364" t="n"/>
      <c r="OT108" s="364" t="n"/>
      <c r="OU108" s="364" t="n"/>
      <c r="OV108" s="364" t="n"/>
      <c r="OW108" s="364" t="n"/>
      <c r="OX108" s="364" t="n"/>
      <c r="OY108" s="364" t="n"/>
      <c r="OZ108" s="364" t="n"/>
      <c r="PA108" s="364" t="n"/>
      <c r="PB108" s="364" t="n"/>
      <c r="PC108" s="364" t="n"/>
      <c r="PD108" s="364" t="n"/>
      <c r="PE108" s="364" t="n"/>
      <c r="PF108" s="364" t="n"/>
      <c r="PG108" s="364" t="n"/>
      <c r="PH108" s="364" t="n"/>
      <c r="PI108" s="364" t="n"/>
      <c r="PJ108" s="364" t="n"/>
      <c r="PK108" s="364" t="n"/>
      <c r="PL108" s="364" t="n"/>
      <c r="PM108" s="364" t="n"/>
      <c r="PN108" s="364" t="n"/>
      <c r="PO108" s="364" t="n"/>
      <c r="PP108" s="364" t="n"/>
      <c r="PQ108" s="364" t="n"/>
      <c r="PR108" s="364" t="n"/>
      <c r="PS108" s="364" t="n"/>
      <c r="PT108" s="364" t="n"/>
      <c r="PU108" s="364" t="n"/>
      <c r="PV108" s="364" t="n"/>
      <c r="PW108" s="364" t="n"/>
      <c r="PX108" s="364" t="n"/>
      <c r="PY108" s="364" t="n"/>
      <c r="PZ108" s="364" t="n"/>
      <c r="QA108" s="364" t="n"/>
      <c r="QB108" s="364" t="n"/>
      <c r="QC108" s="364" t="n"/>
      <c r="QD108" s="364" t="n"/>
      <c r="QE108" s="364" t="n"/>
      <c r="QF108" s="364" t="n"/>
      <c r="QG108" s="364" t="n"/>
      <c r="QH108" s="364" t="n"/>
      <c r="QI108" s="364" t="n"/>
      <c r="QJ108" s="364" t="n"/>
      <c r="QK108" s="364" t="n"/>
      <c r="QL108" s="364" t="n"/>
      <c r="QM108" s="364" t="n"/>
      <c r="QN108" s="364" t="n"/>
      <c r="QO108" s="364" t="n"/>
      <c r="QP108" s="364" t="n"/>
      <c r="QQ108" s="364" t="n"/>
      <c r="QR108" s="364" t="n"/>
      <c r="QS108" s="364" t="n"/>
      <c r="QT108" s="364" t="n"/>
      <c r="QU108" s="364" t="n"/>
      <c r="QV108" s="364" t="n"/>
      <c r="QW108" s="364" t="n"/>
      <c r="QX108" s="364" t="n"/>
      <c r="QY108" s="364" t="n"/>
      <c r="QZ108" s="364" t="n"/>
      <c r="RA108" s="364" t="n"/>
      <c r="RB108" s="364" t="n"/>
      <c r="RC108" s="364" t="n"/>
      <c r="RD108" s="364" t="n"/>
      <c r="RE108" s="364" t="n"/>
      <c r="RF108" s="364" t="n"/>
      <c r="RG108" s="364" t="n"/>
      <c r="RH108" s="364" t="n"/>
      <c r="RI108" s="364" t="n"/>
      <c r="RJ108" s="364" t="n"/>
      <c r="RK108" s="364" t="n"/>
      <c r="RL108" s="364" t="n"/>
      <c r="RM108" s="364" t="n"/>
      <c r="RN108" s="364" t="n"/>
      <c r="RO108" s="364" t="n"/>
      <c r="RP108" s="364" t="n"/>
      <c r="RQ108" s="364" t="n"/>
      <c r="RR108" s="364" t="n"/>
      <c r="RS108" s="364" t="n"/>
      <c r="RT108" s="364" t="n"/>
      <c r="RU108" s="364" t="n"/>
      <c r="RV108" s="364" t="n"/>
      <c r="RW108" s="364" t="n"/>
      <c r="RX108" s="364" t="n"/>
      <c r="RY108" s="364" t="n"/>
      <c r="RZ108" s="364" t="n"/>
      <c r="SA108" s="364" t="n"/>
      <c r="SB108" s="364" t="n"/>
      <c r="SC108" s="364" t="n"/>
      <c r="SD108" s="364" t="n"/>
      <c r="SE108" s="364" t="n"/>
      <c r="SF108" s="364" t="n"/>
      <c r="SG108" s="364" t="n"/>
      <c r="SH108" s="364" t="n"/>
      <c r="SI108" s="364" t="n"/>
      <c r="SJ108" s="364" t="n"/>
      <c r="SK108" s="364" t="n"/>
      <c r="SL108" s="364" t="n"/>
      <c r="SM108" s="364" t="n"/>
      <c r="SN108" s="364" t="n"/>
      <c r="SO108" s="364" t="n"/>
      <c r="SP108" s="364" t="n"/>
      <c r="SQ108" s="364" t="n"/>
      <c r="SR108" s="364" t="n"/>
      <c r="SS108" s="364" t="n"/>
      <c r="ST108" s="364" t="n"/>
      <c r="SU108" s="364" t="n"/>
      <c r="SV108" s="364" t="n"/>
      <c r="SW108" s="364" t="n"/>
      <c r="SX108" s="364" t="n"/>
      <c r="SY108" s="364" t="n"/>
      <c r="SZ108" s="364" t="n"/>
      <c r="TA108" s="364" t="n"/>
      <c r="TB108" s="364" t="n"/>
      <c r="TC108" s="364" t="n"/>
      <c r="TD108" s="364" t="n"/>
      <c r="TE108" s="364" t="n"/>
      <c r="TF108" s="364" t="n"/>
      <c r="TG108" s="364" t="n"/>
      <c r="TH108" s="364" t="n"/>
      <c r="TI108" s="364" t="n"/>
      <c r="TJ108" s="364" t="n"/>
      <c r="TK108" s="364" t="n"/>
      <c r="TL108" s="364" t="n"/>
      <c r="TM108" s="364" t="n"/>
      <c r="TN108" s="364" t="n"/>
      <c r="TO108" s="364" t="n"/>
      <c r="TP108" s="364" t="n"/>
      <c r="TQ108" s="364" t="n"/>
      <c r="TR108" s="364" t="n"/>
      <c r="TS108" s="364" t="n"/>
      <c r="TT108" s="364" t="n"/>
      <c r="TU108" s="364" t="n"/>
      <c r="TV108" s="364" t="n"/>
      <c r="TW108" s="364" t="n"/>
      <c r="TX108" s="364" t="n"/>
      <c r="TY108" s="364" t="n"/>
      <c r="TZ108" s="364" t="n"/>
      <c r="UA108" s="364" t="n"/>
      <c r="UB108" s="364" t="n"/>
      <c r="UC108" s="364" t="n"/>
      <c r="UD108" s="364" t="n"/>
      <c r="UE108" s="364" t="n"/>
      <c r="UF108" s="364" t="n"/>
      <c r="UG108" s="364" t="n"/>
      <c r="UH108" s="364" t="n"/>
      <c r="UI108" s="364" t="n"/>
      <c r="UJ108" s="364" t="n"/>
      <c r="UK108" s="364" t="n"/>
      <c r="UL108" s="364" t="n"/>
      <c r="UM108" s="364" t="n"/>
      <c r="UN108" s="364" t="n"/>
      <c r="UO108" s="364" t="n"/>
      <c r="UP108" s="364" t="n"/>
      <c r="UQ108" s="364" t="n"/>
      <c r="UR108" s="364" t="n"/>
      <c r="US108" s="364" t="n"/>
      <c r="UT108" s="364" t="n"/>
      <c r="UU108" s="364" t="n"/>
      <c r="UV108" s="364" t="n"/>
      <c r="UW108" s="364" t="n"/>
      <c r="UX108" s="364" t="n"/>
      <c r="UY108" s="364" t="n"/>
      <c r="UZ108" s="364" t="n"/>
      <c r="VA108" s="364" t="n"/>
      <c r="VB108" s="364" t="n"/>
      <c r="VC108" s="364" t="n"/>
      <c r="VD108" s="364" t="n"/>
      <c r="VE108" s="364" t="n"/>
      <c r="VF108" s="364" t="n"/>
      <c r="VG108" s="364" t="n"/>
      <c r="VH108" s="364" t="n"/>
      <c r="VI108" s="364" t="n"/>
      <c r="VJ108" s="364" t="n"/>
      <c r="VK108" s="364" t="n"/>
      <c r="VL108" s="364" t="n"/>
      <c r="VM108" s="364" t="n"/>
      <c r="VN108" s="364" t="n"/>
      <c r="VO108" s="364" t="n"/>
      <c r="VP108" s="364" t="n"/>
      <c r="VQ108" s="364" t="n"/>
      <c r="VR108" s="364" t="n"/>
      <c r="VS108" s="364" t="n"/>
      <c r="VT108" s="364" t="n"/>
      <c r="VU108" s="364" t="n"/>
      <c r="VV108" s="364" t="n"/>
      <c r="VW108" s="364" t="n"/>
      <c r="VX108" s="364" t="n"/>
      <c r="VY108" s="364" t="n"/>
      <c r="VZ108" s="364" t="n"/>
      <c r="WA108" s="364" t="n"/>
      <c r="WB108" s="364" t="n"/>
      <c r="WC108" s="364" t="n"/>
      <c r="WD108" s="364" t="n"/>
      <c r="WE108" s="364" t="n"/>
      <c r="WF108" s="364" t="n"/>
      <c r="WG108" s="364" t="n"/>
      <c r="WH108" s="364" t="n"/>
      <c r="WI108" s="364" t="n"/>
      <c r="WJ108" s="364" t="n"/>
      <c r="WK108" s="364" t="n"/>
      <c r="WL108" s="364" t="n"/>
      <c r="WM108" s="364" t="n"/>
      <c r="WN108" s="364" t="n"/>
      <c r="WO108" s="364" t="n"/>
      <c r="WP108" s="364" t="n"/>
      <c r="WQ108" s="364" t="n"/>
      <c r="WR108" s="364" t="n"/>
      <c r="WS108" s="364" t="n"/>
      <c r="WT108" s="364" t="n"/>
      <c r="WU108" s="364" t="n"/>
      <c r="WV108" s="364" t="n"/>
      <c r="WW108" s="364" t="n"/>
      <c r="WX108" s="364" t="n"/>
      <c r="WY108" s="364" t="n"/>
      <c r="WZ108" s="364" t="n"/>
      <c r="XA108" s="364" t="n"/>
      <c r="XB108" s="364" t="n"/>
      <c r="XC108" s="364" t="n"/>
      <c r="XD108" s="364" t="n"/>
      <c r="XE108" s="364" t="n"/>
      <c r="XF108" s="364" t="n"/>
      <c r="XG108" s="364" t="n"/>
      <c r="XH108" s="364" t="n"/>
      <c r="XI108" s="364" t="n"/>
      <c r="XJ108" s="364" t="n"/>
      <c r="XK108" s="364" t="n"/>
      <c r="XL108" s="364" t="n"/>
      <c r="XM108" s="364" t="n"/>
      <c r="XN108" s="364" t="n"/>
      <c r="XO108" s="364" t="n"/>
      <c r="XP108" s="364" t="n"/>
      <c r="XQ108" s="364" t="n"/>
      <c r="XR108" s="364" t="n"/>
      <c r="XS108" s="364" t="n"/>
      <c r="XT108" s="364" t="n"/>
      <c r="XU108" s="364" t="n"/>
      <c r="XV108" s="364" t="n"/>
      <c r="XW108" s="364" t="n"/>
      <c r="XX108" s="364" t="n"/>
      <c r="XY108" s="364" t="n"/>
      <c r="XZ108" s="364" t="n"/>
      <c r="YA108" s="364" t="n"/>
      <c r="YB108" s="364" t="n"/>
      <c r="YC108" s="364" t="n"/>
      <c r="YD108" s="364" t="n"/>
      <c r="YE108" s="364" t="n"/>
      <c r="YF108" s="364" t="n"/>
      <c r="YG108" s="364" t="n"/>
      <c r="YH108" s="364" t="n"/>
      <c r="YI108" s="364" t="n"/>
      <c r="YJ108" s="364" t="n"/>
      <c r="YK108" s="364" t="n"/>
      <c r="YL108" s="364" t="n"/>
      <c r="YM108" s="364" t="n"/>
      <c r="YN108" s="364" t="n"/>
      <c r="YO108" s="364" t="n"/>
      <c r="YP108" s="364" t="n"/>
      <c r="YQ108" s="364" t="n"/>
      <c r="YR108" s="364" t="n"/>
      <c r="YS108" s="364" t="n"/>
      <c r="YT108" s="364" t="n"/>
      <c r="YU108" s="364" t="n"/>
      <c r="YV108" s="364" t="n"/>
      <c r="YW108" s="364" t="n"/>
      <c r="YX108" s="364" t="n"/>
      <c r="YY108" s="364" t="n"/>
      <c r="YZ108" s="364" t="n"/>
      <c r="ZA108" s="364" t="n"/>
      <c r="ZB108" s="364" t="n"/>
      <c r="ZC108" s="364" t="n"/>
      <c r="ZD108" s="364" t="n"/>
      <c r="ZE108" s="364" t="n"/>
      <c r="ZF108" s="364" t="n"/>
      <c r="ZG108" s="364" t="n"/>
      <c r="ZH108" s="364" t="n"/>
      <c r="ZI108" s="364" t="n"/>
      <c r="ZJ108" s="364" t="n"/>
      <c r="ZK108" s="364" t="n"/>
      <c r="ZL108" s="364" t="n"/>
      <c r="ZM108" s="364" t="n"/>
      <c r="ZN108" s="364" t="n"/>
      <c r="ZO108" s="364" t="n"/>
      <c r="ZP108" s="364" t="n"/>
      <c r="ZQ108" s="364" t="n"/>
      <c r="ZR108" s="364" t="n"/>
      <c r="ZS108" s="364" t="n"/>
      <c r="ZT108" s="364" t="n"/>
      <c r="ZU108" s="364" t="n"/>
      <c r="ZV108" s="364" t="n"/>
      <c r="ZW108" s="364" t="n"/>
      <c r="ZX108" s="364" t="n"/>
      <c r="ZY108" s="364" t="n"/>
      <c r="ZZ108" s="364" t="n"/>
      <c r="AAA108" s="364" t="n"/>
      <c r="AAB108" s="364" t="n"/>
      <c r="AAC108" s="364" t="n"/>
      <c r="AAD108" s="364" t="n"/>
      <c r="AAE108" s="364" t="n"/>
      <c r="AAF108" s="364" t="n"/>
      <c r="AAG108" s="364" t="n"/>
      <c r="AAH108" s="364" t="n"/>
      <c r="AAI108" s="364" t="n"/>
      <c r="AAJ108" s="364" t="n"/>
      <c r="AAK108" s="364" t="n"/>
      <c r="AAL108" s="364" t="n"/>
      <c r="AAM108" s="364" t="n"/>
      <c r="AAN108" s="364" t="n"/>
      <c r="AAO108" s="364" t="n"/>
      <c r="AAP108" s="364" t="n"/>
      <c r="AAQ108" s="364" t="n"/>
      <c r="AAR108" s="364" t="n"/>
      <c r="AAS108" s="364" t="n"/>
      <c r="AAT108" s="364" t="n"/>
      <c r="AAU108" s="364" t="n"/>
      <c r="AAV108" s="364" t="n"/>
      <c r="AAW108" s="364" t="n"/>
      <c r="AAX108" s="364" t="n"/>
      <c r="AAY108" s="364" t="n"/>
      <c r="AAZ108" s="364" t="n"/>
      <c r="ABA108" s="364" t="n"/>
      <c r="ABB108" s="364" t="n"/>
      <c r="ABC108" s="364" t="n"/>
      <c r="ABD108" s="364" t="n"/>
      <c r="ABE108" s="364" t="n"/>
      <c r="ABF108" s="364" t="n"/>
      <c r="ABG108" s="364" t="n"/>
      <c r="ABH108" s="364" t="n"/>
      <c r="ABI108" s="364" t="n"/>
      <c r="ABJ108" s="364" t="n"/>
      <c r="ABK108" s="364" t="n"/>
      <c r="ABL108" s="364" t="n"/>
      <c r="ABM108" s="364" t="n"/>
      <c r="ABN108" s="364" t="n"/>
      <c r="ABO108" s="364" t="n"/>
      <c r="ABP108" s="364" t="n"/>
      <c r="ABQ108" s="364" t="n"/>
      <c r="ABR108" s="364" t="n"/>
      <c r="ABS108" s="364" t="n"/>
      <c r="ABT108" s="364" t="n"/>
      <c r="ABU108" s="364" t="n"/>
      <c r="ABV108" s="364" t="n"/>
      <c r="ABW108" s="364" t="n"/>
      <c r="ABX108" s="364" t="n"/>
      <c r="ABY108" s="364" t="n"/>
      <c r="ABZ108" s="364" t="n"/>
      <c r="ACA108" s="364" t="n"/>
      <c r="ACB108" s="364" t="n"/>
      <c r="ACC108" s="364" t="n"/>
      <c r="ACD108" s="364" t="n"/>
      <c r="ACE108" s="364" t="n"/>
      <c r="ACF108" s="364" t="n"/>
      <c r="ACG108" s="364" t="n"/>
      <c r="ACH108" s="364" t="n"/>
      <c r="ACI108" s="364" t="n"/>
      <c r="ACJ108" s="364" t="n"/>
      <c r="ACK108" s="364" t="n"/>
      <c r="ACL108" s="364" t="n"/>
      <c r="ACM108" s="364" t="n"/>
      <c r="ACN108" s="364" t="n"/>
      <c r="ACO108" s="364" t="n"/>
      <c r="ACP108" s="364" t="n"/>
      <c r="ACQ108" s="364" t="n"/>
      <c r="ACR108" s="364" t="n"/>
      <c r="ACS108" s="364" t="n"/>
      <c r="ACT108" s="364" t="n"/>
      <c r="ACU108" s="364" t="n"/>
      <c r="ACV108" s="364" t="n"/>
      <c r="ACW108" s="364" t="n"/>
      <c r="ACX108" s="364" t="n"/>
      <c r="ACY108" s="364" t="n"/>
      <c r="ACZ108" s="364" t="n"/>
      <c r="ADA108" s="364" t="n"/>
      <c r="ADB108" s="364" t="n"/>
      <c r="ADC108" s="364" t="n"/>
      <c r="ADD108" s="364" t="n"/>
      <c r="ADE108" s="364" t="n"/>
      <c r="ADF108" s="364" t="n"/>
      <c r="ADG108" s="364" t="n"/>
      <c r="ADH108" s="364" t="n"/>
      <c r="ADI108" s="364" t="n"/>
      <c r="ADJ108" s="364" t="n"/>
      <c r="ADK108" s="364" t="n"/>
      <c r="ADL108" s="364" t="n"/>
      <c r="ADM108" s="364" t="n"/>
      <c r="ADN108" s="364" t="n"/>
      <c r="ADO108" s="364" t="n"/>
      <c r="ADP108" s="364" t="n"/>
      <c r="ADQ108" s="364" t="n"/>
      <c r="ADR108" s="364" t="n"/>
      <c r="ADS108" s="364" t="n"/>
      <c r="ADT108" s="364" t="n"/>
      <c r="ADU108" s="364" t="n"/>
      <c r="ADV108" s="364" t="n"/>
      <c r="ADW108" s="364" t="n"/>
      <c r="ADX108" s="364" t="n"/>
      <c r="ADY108" s="364" t="n"/>
      <c r="ADZ108" s="364" t="n"/>
      <c r="AEA108" s="364" t="n"/>
      <c r="AEB108" s="364" t="n"/>
      <c r="AEC108" s="364" t="n"/>
      <c r="AED108" s="364" t="n"/>
      <c r="AEE108" s="364" t="n"/>
      <c r="AEF108" s="364" t="n"/>
      <c r="AEG108" s="364" t="n"/>
      <c r="AEH108" s="364" t="n"/>
      <c r="AEI108" s="364" t="n"/>
      <c r="AEJ108" s="364" t="n"/>
      <c r="AEK108" s="364" t="n"/>
      <c r="AEL108" s="364" t="n"/>
      <c r="AEM108" s="364" t="n"/>
      <c r="AEN108" s="364" t="n"/>
      <c r="AEO108" s="364" t="n"/>
      <c r="AEP108" s="364" t="n"/>
      <c r="AEQ108" s="364" t="n"/>
      <c r="AER108" s="364" t="n"/>
      <c r="AES108" s="364" t="n"/>
      <c r="AET108" s="364" t="n"/>
      <c r="AEU108" s="364" t="n"/>
      <c r="AEV108" s="364" t="n"/>
      <c r="AEW108" s="364" t="n"/>
      <c r="AEX108" s="364" t="n"/>
      <c r="AEY108" s="364" t="n"/>
      <c r="AEZ108" s="364" t="n"/>
      <c r="AFA108" s="364" t="n"/>
      <c r="AFB108" s="364" t="n"/>
      <c r="AFC108" s="364" t="n"/>
      <c r="AFD108" s="364" t="n"/>
      <c r="AFE108" s="364" t="n"/>
      <c r="AFF108" s="364" t="n"/>
      <c r="AFG108" s="364" t="n"/>
      <c r="AFH108" s="364" t="n"/>
      <c r="AFI108" s="364" t="n"/>
      <c r="AFJ108" s="364" t="n"/>
      <c r="AFK108" s="364" t="n"/>
      <c r="AFL108" s="364" t="n"/>
      <c r="AFM108" s="364" t="n"/>
      <c r="AFN108" s="364" t="n"/>
      <c r="AFO108" s="364" t="n"/>
      <c r="AFP108" s="364" t="n"/>
      <c r="AFQ108" s="364" t="n"/>
      <c r="AFR108" s="364" t="n"/>
      <c r="AFS108" s="364" t="n"/>
      <c r="AFT108" s="364" t="n"/>
      <c r="AFU108" s="364" t="n"/>
      <c r="AFV108" s="364" t="n"/>
      <c r="AFW108" s="364" t="n"/>
      <c r="AFX108" s="364" t="n"/>
      <c r="AFY108" s="364" t="n"/>
      <c r="AFZ108" s="364" t="n"/>
      <c r="AGA108" s="364" t="n"/>
      <c r="AGB108" s="364" t="n"/>
      <c r="AGC108" s="364" t="n"/>
      <c r="AGD108" s="364" t="n"/>
      <c r="AGE108" s="364" t="n"/>
      <c r="AGF108" s="364" t="n"/>
      <c r="AGG108" s="364" t="n"/>
      <c r="AGH108" s="364" t="n"/>
      <c r="AGI108" s="364" t="n"/>
      <c r="AGJ108" s="364" t="n"/>
      <c r="AGK108" s="364" t="n"/>
      <c r="AGL108" s="364" t="n"/>
      <c r="AGM108" s="364" t="n"/>
      <c r="AGN108" s="364" t="n"/>
      <c r="AGO108" s="364" t="n"/>
      <c r="AGP108" s="364" t="n"/>
      <c r="AGQ108" s="364" t="n"/>
      <c r="AGR108" s="364" t="n"/>
      <c r="AGS108" s="364" t="n"/>
      <c r="AGT108" s="364" t="n"/>
      <c r="AGU108" s="364" t="n"/>
      <c r="AGV108" s="364" t="n"/>
      <c r="AGW108" s="364" t="n"/>
      <c r="AGX108" s="364" t="n"/>
      <c r="AGY108" s="364" t="n"/>
      <c r="AGZ108" s="364" t="n"/>
      <c r="AHA108" s="364" t="n"/>
      <c r="AHB108" s="364" t="n"/>
      <c r="AHC108" s="364" t="n"/>
      <c r="AHD108" s="364" t="n"/>
      <c r="AHE108" s="364" t="n"/>
      <c r="AHF108" s="364" t="n"/>
      <c r="AHG108" s="364" t="n"/>
      <c r="AHH108" s="364" t="n"/>
      <c r="AHI108" s="364" t="n"/>
      <c r="AHJ108" s="364" t="n"/>
      <c r="AHK108" s="364" t="n"/>
      <c r="AHL108" s="364" t="n"/>
      <c r="AHM108" s="364" t="n"/>
      <c r="AHN108" s="364" t="n"/>
      <c r="AHO108" s="364" t="n"/>
      <c r="AHP108" s="364" t="n"/>
      <c r="AHQ108" s="364" t="n"/>
      <c r="AHR108" s="364" t="n"/>
      <c r="AHS108" s="364" t="n"/>
      <c r="AHT108" s="364" t="n"/>
      <c r="AHU108" s="364" t="n"/>
      <c r="AHV108" s="364" t="n"/>
      <c r="AHW108" s="364" t="n"/>
      <c r="AHX108" s="364" t="n"/>
      <c r="AHY108" s="364" t="n"/>
      <c r="AHZ108" s="364" t="n"/>
      <c r="AIA108" s="364" t="n"/>
      <c r="AIB108" s="364" t="n"/>
      <c r="AIC108" s="364" t="n"/>
      <c r="AID108" s="364" t="n"/>
      <c r="AIE108" s="364" t="n"/>
      <c r="AIF108" s="364" t="n"/>
      <c r="AIG108" s="364" t="n"/>
      <c r="AIH108" s="364" t="n"/>
      <c r="AII108" s="364" t="n"/>
      <c r="AIJ108" s="364" t="n"/>
      <c r="AIK108" s="364" t="n"/>
      <c r="AIL108" s="364" t="n"/>
      <c r="AIM108" s="364" t="n"/>
      <c r="AIN108" s="364" t="n"/>
      <c r="AIO108" s="364" t="n"/>
      <c r="AIP108" s="364" t="n"/>
      <c r="AIQ108" s="364" t="n"/>
      <c r="AIR108" s="364" t="n"/>
      <c r="AIS108" s="364" t="n"/>
      <c r="AIT108" s="364" t="n"/>
      <c r="AIU108" s="364" t="n"/>
      <c r="AIV108" s="364" t="n"/>
      <c r="AIW108" s="364" t="n"/>
      <c r="AIX108" s="364" t="n"/>
      <c r="AIY108" s="364" t="n"/>
      <c r="AIZ108" s="364" t="n"/>
      <c r="AJA108" s="364" t="n"/>
      <c r="AJB108" s="364" t="n"/>
      <c r="AJC108" s="364" t="n"/>
      <c r="AJD108" s="364" t="n"/>
      <c r="AJE108" s="364" t="n"/>
      <c r="AJF108" s="364" t="n"/>
      <c r="AJG108" s="364" t="n"/>
      <c r="AJH108" s="364" t="n"/>
      <c r="AJI108" s="364" t="n"/>
      <c r="AJJ108" s="364" t="n"/>
      <c r="AJK108" s="364" t="n"/>
      <c r="AJL108" s="364" t="n"/>
      <c r="AJM108" s="364" t="n"/>
      <c r="AJN108" s="364" t="n"/>
      <c r="AJO108" s="364" t="n"/>
      <c r="AJP108" s="364" t="n"/>
      <c r="AJQ108" s="364" t="n"/>
      <c r="AJR108" s="364" t="n"/>
      <c r="AJS108" s="364" t="n"/>
      <c r="AJT108" s="364" t="n"/>
      <c r="AJU108" s="364" t="n"/>
      <c r="AJV108" s="364" t="n"/>
      <c r="AJW108" s="364" t="n"/>
      <c r="AJX108" s="364" t="n"/>
      <c r="AJY108" s="364" t="n"/>
      <c r="AJZ108" s="364" t="n"/>
      <c r="AKA108" s="364" t="n"/>
      <c r="AKB108" s="364" t="n"/>
      <c r="AKC108" s="364" t="n"/>
      <c r="AKD108" s="364" t="n"/>
      <c r="AKE108" s="364" t="n"/>
      <c r="AKF108" s="364" t="n"/>
      <c r="AKG108" s="364" t="n"/>
      <c r="AKH108" s="364" t="n"/>
      <c r="AKI108" s="364" t="n"/>
      <c r="AKJ108" s="364" t="n"/>
      <c r="AKK108" s="364" t="n"/>
      <c r="AKL108" s="364" t="n"/>
      <c r="AKM108" s="364" t="n"/>
      <c r="AKN108" s="364" t="n"/>
      <c r="AKO108" s="364" t="n"/>
      <c r="AKP108" s="364" t="n"/>
      <c r="AKQ108" s="364" t="n"/>
      <c r="AKR108" s="364" t="n"/>
      <c r="AKS108" s="364" t="n"/>
      <c r="AKT108" s="364" t="n"/>
      <c r="AKU108" s="364" t="n"/>
      <c r="AKV108" s="364" t="n"/>
      <c r="AKW108" s="364" t="n"/>
      <c r="AKX108" s="364" t="n"/>
      <c r="AKY108" s="364" t="n"/>
      <c r="AKZ108" s="364" t="n"/>
      <c r="ALA108" s="364" t="n"/>
      <c r="ALB108" s="364" t="n"/>
      <c r="ALC108" s="364" t="n"/>
      <c r="ALD108" s="364" t="n"/>
      <c r="ALE108" s="364" t="n"/>
      <c r="ALF108" s="364" t="n"/>
      <c r="ALG108" s="364" t="n"/>
      <c r="ALH108" s="364" t="n"/>
      <c r="ALI108" s="364" t="n"/>
      <c r="ALJ108" s="364" t="n"/>
      <c r="ALK108" s="364" t="n"/>
      <c r="ALL108" s="364" t="n"/>
      <c r="ALM108" s="364" t="n"/>
      <c r="ALN108" s="364" t="n"/>
      <c r="ALO108" s="364" t="n"/>
      <c r="ALP108" s="364" t="n"/>
      <c r="ALQ108" s="364" t="n"/>
      <c r="ALR108" s="364" t="n"/>
      <c r="ALS108" s="364" t="n"/>
      <c r="ALT108" s="364" t="n"/>
      <c r="ALU108" s="364" t="n"/>
      <c r="ALV108" s="364" t="n"/>
      <c r="ALW108" s="364" t="n"/>
      <c r="ALX108" s="364" t="n"/>
      <c r="ALY108" s="364" t="n"/>
      <c r="ALZ108" s="364" t="n"/>
      <c r="AMA108" s="364" t="n"/>
      <c r="AMB108" s="364" t="n"/>
      <c r="AMC108" s="364" t="n"/>
      <c r="AMD108" s="364" t="n"/>
      <c r="AME108" s="364" t="n"/>
      <c r="AMF108" s="364" t="n"/>
      <c r="AMG108" s="364" t="n"/>
      <c r="AMH108" s="364" t="n"/>
      <c r="AMI108" s="364" t="n"/>
      <c r="AMJ108" s="364" t="n"/>
      <c r="AMK108" s="364" t="n"/>
      <c r="AML108" s="364" t="n"/>
      <c r="AMM108" s="364" t="n"/>
      <c r="AMN108" s="364" t="n"/>
      <c r="AMO108" s="364" t="n"/>
      <c r="AMP108" s="364" t="n"/>
      <c r="AMQ108" s="364" t="n"/>
      <c r="AMR108" s="364" t="n"/>
      <c r="AMS108" s="364" t="n"/>
      <c r="AMT108" s="364" t="n"/>
      <c r="AMU108" s="364" t="n"/>
      <c r="AMV108" s="364" t="n"/>
      <c r="AMW108" s="364" t="n"/>
      <c r="AMX108" s="364" t="n"/>
      <c r="AMY108" s="364" t="n"/>
      <c r="AMZ108" s="364" t="n"/>
      <c r="ANA108" s="364" t="n"/>
      <c r="ANB108" s="364" t="n"/>
      <c r="ANC108" s="364" t="n"/>
      <c r="AND108" s="364" t="n"/>
      <c r="ANE108" s="364" t="n"/>
      <c r="ANF108" s="364" t="n"/>
      <c r="ANG108" s="364" t="n"/>
      <c r="ANH108" s="364" t="n"/>
      <c r="ANI108" s="364" t="n"/>
      <c r="ANJ108" s="364" t="n"/>
      <c r="ANK108" s="364" t="n"/>
      <c r="ANL108" s="364" t="n"/>
      <c r="ANM108" s="364" t="n"/>
      <c r="ANN108" s="364" t="n"/>
      <c r="ANO108" s="364" t="n"/>
      <c r="ANP108" s="364" t="n"/>
      <c r="ANQ108" s="364" t="n"/>
      <c r="ANR108" s="364" t="n"/>
      <c r="ANS108" s="364" t="n"/>
      <c r="ANT108" s="364" t="n"/>
      <c r="ANU108" s="364" t="n"/>
      <c r="ANV108" s="364" t="n"/>
      <c r="ANW108" s="364" t="n"/>
      <c r="ANX108" s="364" t="n"/>
      <c r="ANY108" s="364" t="n"/>
      <c r="ANZ108" s="364" t="n"/>
      <c r="AOA108" s="364" t="n"/>
      <c r="AOB108" s="364" t="n"/>
      <c r="AOC108" s="364" t="n"/>
      <c r="AOD108" s="364" t="n"/>
      <c r="AOE108" s="364" t="n"/>
      <c r="AOF108" s="364" t="n"/>
      <c r="AOG108" s="364" t="n"/>
      <c r="AOH108" s="364" t="n"/>
      <c r="AOI108" s="364" t="n"/>
      <c r="AOJ108" s="364" t="n"/>
      <c r="AOK108" s="364" t="n"/>
      <c r="AOL108" s="364" t="n"/>
      <c r="AOM108" s="364" t="n"/>
      <c r="AON108" s="364" t="n"/>
      <c r="AOO108" s="364" t="n"/>
      <c r="AOP108" s="364" t="n"/>
      <c r="AOQ108" s="364" t="n"/>
      <c r="AOR108" s="364" t="n"/>
      <c r="AOS108" s="364" t="n"/>
      <c r="AOT108" s="364" t="n"/>
      <c r="AOU108" s="364" t="n"/>
      <c r="AOV108" s="364" t="n"/>
      <c r="AOW108" s="364" t="n"/>
      <c r="AOX108" s="364" t="n"/>
      <c r="AOY108" s="364" t="n"/>
      <c r="AOZ108" s="364" t="n"/>
      <c r="APA108" s="364" t="n"/>
      <c r="APB108" s="364" t="n"/>
      <c r="APC108" s="364" t="n"/>
      <c r="APD108" s="364" t="n"/>
      <c r="APE108" s="364" t="n"/>
      <c r="APF108" s="364" t="n"/>
      <c r="APG108" s="364" t="n"/>
      <c r="APH108" s="364" t="n"/>
      <c r="API108" s="364" t="n"/>
      <c r="APJ108" s="364" t="n"/>
      <c r="APK108" s="364" t="n"/>
      <c r="APL108" s="364" t="n"/>
      <c r="APM108" s="364" t="n"/>
      <c r="APN108" s="364" t="n"/>
      <c r="APO108" s="364" t="n"/>
      <c r="APP108" s="364" t="n"/>
      <c r="APQ108" s="364" t="n"/>
      <c r="APR108" s="364" t="n"/>
      <c r="APS108" s="364" t="n"/>
      <c r="APT108" s="364" t="n"/>
      <c r="APU108" s="364" t="n"/>
      <c r="APV108" s="364" t="n"/>
      <c r="APW108" s="364" t="n"/>
      <c r="APX108" s="364" t="n"/>
      <c r="APY108" s="364" t="n"/>
      <c r="APZ108" s="364" t="n"/>
      <c r="AQA108" s="364" t="n"/>
      <c r="AQB108" s="364" t="n"/>
      <c r="AQC108" s="364" t="n"/>
      <c r="AQD108" s="364" t="n"/>
      <c r="AQE108" s="364" t="n"/>
      <c r="AQF108" s="364" t="n"/>
      <c r="AQG108" s="364" t="n"/>
      <c r="AQH108" s="364" t="n"/>
      <c r="AQI108" s="364" t="n"/>
      <c r="AQJ108" s="364" t="n"/>
      <c r="AQK108" s="364" t="n"/>
      <c r="AQL108" s="364" t="n"/>
      <c r="AQM108" s="364" t="n"/>
      <c r="AQN108" s="364" t="n"/>
      <c r="AQO108" s="364" t="n"/>
      <c r="AQP108" s="364" t="n"/>
      <c r="AQQ108" s="364" t="n"/>
      <c r="AQR108" s="364" t="n"/>
      <c r="AQS108" s="364" t="n"/>
      <c r="AQT108" s="364" t="n"/>
      <c r="AQU108" s="364" t="n"/>
      <c r="AQV108" s="364" t="n"/>
      <c r="AQW108" s="364" t="n"/>
      <c r="AQX108" s="364" t="n"/>
      <c r="AQY108" s="364" t="n"/>
      <c r="AQZ108" s="364" t="n"/>
      <c r="ARA108" s="364" t="n"/>
      <c r="ARB108" s="364" t="n"/>
      <c r="ARC108" s="364" t="n"/>
      <c r="ARD108" s="364" t="n"/>
      <c r="ARE108" s="364" t="n"/>
      <c r="ARF108" s="364" t="n"/>
      <c r="ARG108" s="364" t="n"/>
      <c r="ARH108" s="364" t="n"/>
      <c r="ARI108" s="364" t="n"/>
      <c r="ARJ108" s="364" t="n"/>
      <c r="ARK108" s="364" t="n"/>
      <c r="ARL108" s="364" t="n"/>
      <c r="ARM108" s="364" t="n"/>
      <c r="ARN108" s="364" t="n"/>
      <c r="ARO108" s="364" t="n"/>
    </row>
    <row r="109" outlineLevel="1">
      <c r="A109" s="220" t="inlineStr">
        <is>
          <t>40.03</t>
        </is>
      </c>
      <c r="B109" s="233" t="inlineStr">
        <is>
          <t>IPVA</t>
        </is>
      </c>
      <c r="C109" s="86" t="inlineStr">
        <is>
          <t>Analítica</t>
        </is>
      </c>
      <c r="D109" s="86" t="inlineStr">
        <is>
          <t>Saída</t>
        </is>
      </c>
      <c r="E109" s="86">
        <f>VLOOKUP($A109,PL.C!$B:$F,5,0)</f>
        <v/>
      </c>
      <c r="F109" s="86" t="inlineStr">
        <is>
          <t>sim</t>
        </is>
      </c>
      <c r="G109" s="86" t="inlineStr">
        <is>
          <t>Budget</t>
        </is>
      </c>
      <c r="I109" s="511" t="n">
        <v>0</v>
      </c>
      <c r="J109" s="511" t="n">
        <v>0</v>
      </c>
      <c r="K109" s="511" t="n">
        <v>0</v>
      </c>
      <c r="L109" s="511" t="n">
        <v>-2817</v>
      </c>
      <c r="M109" s="511" t="n">
        <v>0</v>
      </c>
      <c r="N109" s="511" t="n">
        <v>0</v>
      </c>
      <c r="O109" s="511" t="n">
        <v>0</v>
      </c>
      <c r="P109" s="511" t="n">
        <v>0</v>
      </c>
      <c r="Q109" s="511" t="n">
        <v>0</v>
      </c>
      <c r="R109" s="511" t="n">
        <v>0</v>
      </c>
      <c r="S109" s="511" t="n">
        <v>0</v>
      </c>
      <c r="T109" s="512" t="n">
        <v>-1309</v>
      </c>
      <c r="V109" s="511" t="n">
        <v>-7667</v>
      </c>
      <c r="W109" s="511" t="n">
        <v>-2535</v>
      </c>
      <c r="X109" s="511" t="n">
        <v>0</v>
      </c>
      <c r="Y109" s="511" t="n">
        <v>0</v>
      </c>
      <c r="Z109" s="511" t="n">
        <v>0</v>
      </c>
      <c r="AA109" s="511" t="n">
        <v>0</v>
      </c>
      <c r="AB109" s="511" t="n">
        <v>0</v>
      </c>
      <c r="AC109" s="511" t="n">
        <v>0</v>
      </c>
      <c r="AD109" s="511" t="n">
        <v>0</v>
      </c>
      <c r="AE109" s="511" t="n">
        <v>0</v>
      </c>
      <c r="AF109" s="511" t="n">
        <v>0</v>
      </c>
      <c r="AG109" s="512" t="n">
        <v>0</v>
      </c>
      <c r="AI109" s="511" t="n">
        <v>-5137</v>
      </c>
      <c r="AJ109" s="511" t="n">
        <v>0</v>
      </c>
      <c r="AK109" s="511" t="n">
        <v>-1922</v>
      </c>
      <c r="AL109" s="511" t="n">
        <v>0</v>
      </c>
      <c r="AM109" s="511" t="n">
        <v>0</v>
      </c>
      <c r="AN109" s="511" t="n">
        <v>0</v>
      </c>
      <c r="AO109" s="511" t="n">
        <v>0</v>
      </c>
      <c r="AP109" s="511" t="n">
        <v>0</v>
      </c>
      <c r="AQ109" s="511" t="n">
        <v>0</v>
      </c>
      <c r="AR109" s="511" t="n">
        <v>0</v>
      </c>
      <c r="AS109" s="511" t="n">
        <v>0</v>
      </c>
      <c r="AT109" s="511" t="n">
        <v>0</v>
      </c>
      <c r="AV109" s="513" t="n">
        <v>-5404.124</v>
      </c>
      <c r="AW109" s="513" t="n">
        <v>0</v>
      </c>
      <c r="AX109" s="513" t="n">
        <v>-2021.944</v>
      </c>
      <c r="AY109" s="513" t="n">
        <v>0</v>
      </c>
      <c r="AZ109" s="513" t="n">
        <v>0</v>
      </c>
      <c r="BA109" s="513" t="n">
        <v>0</v>
      </c>
      <c r="BB109" s="513" t="n">
        <v>0</v>
      </c>
      <c r="BC109" s="513" t="n">
        <v>0</v>
      </c>
      <c r="BD109" s="513" t="n">
        <v>0</v>
      </c>
      <c r="BE109" s="513" t="n">
        <v>0</v>
      </c>
      <c r="BF109" s="513" t="n">
        <v>0</v>
      </c>
      <c r="BG109" s="513" t="n">
        <v>0</v>
      </c>
      <c r="BI109" s="298" t="n">
        <v>1.05</v>
      </c>
      <c r="BJ109" s="514" t="n">
        <v>-7873.950000000001</v>
      </c>
      <c r="BK109" s="514" t="n">
        <v>0</v>
      </c>
      <c r="BL109" s="514" t="n">
        <v>0</v>
      </c>
      <c r="BM109" s="514" t="n">
        <v>0</v>
      </c>
      <c r="BN109" s="514" t="n">
        <v>0</v>
      </c>
      <c r="BO109" s="514" t="n">
        <v>0</v>
      </c>
      <c r="BP109" s="514" t="n">
        <v>0</v>
      </c>
      <c r="BQ109" s="514" t="n">
        <v>0</v>
      </c>
      <c r="BR109" s="514" t="n">
        <v>0</v>
      </c>
      <c r="BS109" s="514" t="n">
        <v>0</v>
      </c>
      <c r="BT109" s="514" t="n">
        <v>0</v>
      </c>
      <c r="BU109" s="514" t="n">
        <v>0</v>
      </c>
      <c r="BW109" s="515">
        <f>_xlfn.SINGLE(_xlfn.XLOOKUP($A109,$A$203:$A$399,BJ$203:BJ$399,"Não Existe"))*$BI109</f>
        <v/>
      </c>
      <c r="BX109" s="515">
        <f>_xlfn.SINGLE(_xlfn.XLOOKUP($A109,$A$203:$A$399,BK$203:BK$399,"Não Existe"))*$BI109</f>
        <v/>
      </c>
      <c r="BY109" s="515">
        <f>_xlfn.SINGLE(_xlfn.XLOOKUP($A109,$A$203:$A$399,BL$203:BL$399,"Não Existe"))*$BI109</f>
        <v/>
      </c>
      <c r="BZ109" s="515">
        <f>_xlfn.SINGLE(_xlfn.XLOOKUP($A109,$A$203:$A$399,BM$203:BM$399,"Não Existe"))*$BI109</f>
        <v/>
      </c>
      <c r="CA109" s="515">
        <f>_xlfn.SINGLE(_xlfn.XLOOKUP($A109,$A$203:$A$399,BN$203:BN$399,"Não Existe"))*$BI109</f>
        <v/>
      </c>
      <c r="CB109" s="515">
        <f>_xlfn.SINGLE(_xlfn.XLOOKUP($A109,$A$203:$A$399,BO$203:BO$399,"Não Existe"))*$BI109</f>
        <v/>
      </c>
      <c r="CC109" s="515">
        <f>_xlfn.SINGLE(_xlfn.XLOOKUP($A109,$A$203:$A$399,BP$203:BP$399,"Não Existe"))*$BI109</f>
        <v/>
      </c>
      <c r="CD109" s="515">
        <f>_xlfn.SINGLE(_xlfn.XLOOKUP($A109,$A$203:$A$399,BQ$203:BQ$399,"Não Existe"))*$BI109</f>
        <v/>
      </c>
      <c r="CE109" s="515">
        <f>_xlfn.SINGLE(_xlfn.XLOOKUP($A109,$A$203:$A$399,BR$203:BR$399,"Não Existe"))*$BI109</f>
        <v/>
      </c>
      <c r="CF109" s="515">
        <f>_xlfn.SINGLE(_xlfn.XLOOKUP($A109,$A$203:$A$399,BS$203:BS$399,"Não Existe"))*$BI109</f>
        <v/>
      </c>
      <c r="CG109" s="515">
        <f>_xlfn.SINGLE(_xlfn.XLOOKUP($A109,$A$203:$A$399,BT$203:BT$399,"Não Existe"))*$BI109</f>
        <v/>
      </c>
      <c r="CH109" s="515">
        <f>_xlfn.SINGLE(_xlfn.XLOOKUP($A109,$A$203:$A$399,BU$203:BU$399,"Não Existe"))*$BI109</f>
        <v/>
      </c>
    </row>
    <row r="110" outlineLevel="1" customFormat="1" s="213">
      <c r="A110" s="257" t="inlineStr">
        <is>
          <t>40.04</t>
        </is>
      </c>
      <c r="B110" s="212" t="inlineStr">
        <is>
          <t>Seguro</t>
        </is>
      </c>
      <c r="C110" s="213" t="inlineStr">
        <is>
          <t>Analítica</t>
        </is>
      </c>
      <c r="D110" s="213" t="inlineStr">
        <is>
          <t>Saída</t>
        </is>
      </c>
      <c r="E110" s="213">
        <f>VLOOKUP($A110,PL.C!$B:$F,5,0)</f>
        <v/>
      </c>
      <c r="F110" s="213" t="inlineStr">
        <is>
          <t>sim</t>
        </is>
      </c>
      <c r="G110" s="213" t="inlineStr">
        <is>
          <t>Budget</t>
        </is>
      </c>
      <c r="I110" s="506" t="n">
        <v>0</v>
      </c>
      <c r="J110" s="506" t="n">
        <v>0</v>
      </c>
      <c r="K110" s="506" t="n">
        <v>0</v>
      </c>
      <c r="L110" s="506" t="n">
        <v>-6800</v>
      </c>
      <c r="M110" s="506" t="n">
        <v>-2980</v>
      </c>
      <c r="N110" s="506" t="n">
        <v>-2980</v>
      </c>
      <c r="O110" s="506" t="n">
        <v>-4089</v>
      </c>
      <c r="P110" s="506" t="n">
        <v>-47</v>
      </c>
      <c r="Q110" s="506" t="n">
        <v>-47</v>
      </c>
      <c r="R110" s="506" t="n">
        <v>-47</v>
      </c>
      <c r="S110" s="506" t="n">
        <v>-47</v>
      </c>
      <c r="T110" s="507" t="n">
        <v>-47</v>
      </c>
      <c r="U110" s="86" t="n"/>
      <c r="V110" s="506" t="n">
        <v>-3049</v>
      </c>
      <c r="W110" s="506" t="n">
        <v>-3950</v>
      </c>
      <c r="X110" s="506" t="n">
        <v>-3950</v>
      </c>
      <c r="Y110" s="506" t="n">
        <v>-6740</v>
      </c>
      <c r="Z110" s="506" t="n">
        <v>-3902</v>
      </c>
      <c r="AA110" s="506" t="n">
        <v>0</v>
      </c>
      <c r="AB110" s="506" t="n">
        <v>-974</v>
      </c>
      <c r="AC110" s="506" t="n">
        <v>0</v>
      </c>
      <c r="AD110" s="506" t="n">
        <v>0</v>
      </c>
      <c r="AE110" s="506" t="n">
        <v>0</v>
      </c>
      <c r="AF110" s="506" t="n">
        <v>-40</v>
      </c>
      <c r="AG110" s="507" t="n">
        <v>-3641</v>
      </c>
      <c r="AH110" s="364" t="n"/>
      <c r="AI110" s="506" t="n">
        <v>-40</v>
      </c>
      <c r="AJ110" s="506" t="n">
        <v>-4083</v>
      </c>
      <c r="AK110" s="506" t="n">
        <v>-4257</v>
      </c>
      <c r="AL110" s="506" t="n">
        <v>-7581</v>
      </c>
      <c r="AM110" s="506" t="n">
        <v>-4170</v>
      </c>
      <c r="AN110" s="506" t="n">
        <v>-175</v>
      </c>
      <c r="AO110" s="506" t="n">
        <v>-1583</v>
      </c>
      <c r="AP110" s="506" t="n">
        <v>-170</v>
      </c>
      <c r="AQ110" s="506" t="n">
        <v>-129</v>
      </c>
      <c r="AR110" s="506" t="n">
        <v>-129</v>
      </c>
      <c r="AS110" s="506" t="n">
        <v>-129</v>
      </c>
      <c r="AT110" s="506" t="n">
        <v>-129</v>
      </c>
      <c r="AU110" s="364" t="n"/>
      <c r="AV110" s="508" t="n">
        <v>-42.08</v>
      </c>
      <c r="AW110" s="508" t="n">
        <v>-4295.316</v>
      </c>
      <c r="AX110" s="508" t="n">
        <v>-4478.364</v>
      </c>
      <c r="AY110" s="508" t="n">
        <v>-7975.212</v>
      </c>
      <c r="AZ110" s="508" t="n">
        <v>-4386.84</v>
      </c>
      <c r="BA110" s="508" t="n">
        <v>-184.1</v>
      </c>
      <c r="BB110" s="508" t="n">
        <v>-1665.316</v>
      </c>
      <c r="BC110" s="508" t="n">
        <v>-178.84</v>
      </c>
      <c r="BD110" s="508" t="n">
        <v>-135.708</v>
      </c>
      <c r="BE110" s="508" t="n">
        <v>-135.708</v>
      </c>
      <c r="BF110" s="508" t="n">
        <v>-135.708</v>
      </c>
      <c r="BG110" s="508" t="n">
        <v>-135.708</v>
      </c>
      <c r="BH110" s="364" t="n"/>
      <c r="BI110" s="298" t="n">
        <v>1.05</v>
      </c>
      <c r="BJ110" s="509" t="n">
        <v>-1694.7</v>
      </c>
      <c r="BK110" s="509" t="n">
        <v>-6945.75</v>
      </c>
      <c r="BL110" s="509" t="n">
        <v>-6979.35</v>
      </c>
      <c r="BM110" s="509" t="n">
        <v>-6895.35</v>
      </c>
      <c r="BN110" s="509" t="n">
        <v>-9871.050000000001</v>
      </c>
      <c r="BO110" s="509" t="n">
        <v>-144.9</v>
      </c>
      <c r="BP110" s="509" t="n">
        <v>-1741.95</v>
      </c>
      <c r="BQ110" s="509" t="n">
        <v>-196.35</v>
      </c>
      <c r="BR110" s="509" t="n">
        <v>-2411.85</v>
      </c>
      <c r="BS110" s="509" t="n">
        <v>-144.9</v>
      </c>
      <c r="BT110" s="509" t="n">
        <v>-1027.95</v>
      </c>
      <c r="BU110" s="509" t="n">
        <v>-130.2</v>
      </c>
      <c r="BV110" s="364" t="n"/>
      <c r="BW110" s="510">
        <f>_xlfn.SINGLE(_xlfn.XLOOKUP($A110,$A$203:$A$399,BJ$203:BJ$399,"Não Existe"))*$BI110</f>
        <v/>
      </c>
      <c r="BX110" s="510">
        <f>_xlfn.SINGLE(_xlfn.XLOOKUP($A110,$A$203:$A$399,BK$203:BK$399,"Não Existe"))*$BI110</f>
        <v/>
      </c>
      <c r="BY110" s="510">
        <f>_xlfn.SINGLE(_xlfn.XLOOKUP($A110,$A$203:$A$399,BL$203:BL$399,"Não Existe"))*$BI110</f>
        <v/>
      </c>
      <c r="BZ110" s="510">
        <f>_xlfn.SINGLE(_xlfn.XLOOKUP($A110,$A$203:$A$399,BM$203:BM$399,"Não Existe"))*$BI110</f>
        <v/>
      </c>
      <c r="CA110" s="510">
        <f>_xlfn.SINGLE(_xlfn.XLOOKUP($A110,$A$203:$A$399,BN$203:BN$399,"Não Existe"))*$BI110</f>
        <v/>
      </c>
      <c r="CB110" s="510">
        <f>_xlfn.SINGLE(_xlfn.XLOOKUP($A110,$A$203:$A$399,BO$203:BO$399,"Não Existe"))*$BI110</f>
        <v/>
      </c>
      <c r="CC110" s="510">
        <f>_xlfn.SINGLE(_xlfn.XLOOKUP($A110,$A$203:$A$399,BP$203:BP$399,"Não Existe"))*$BI110</f>
        <v/>
      </c>
      <c r="CD110" s="510">
        <f>_xlfn.SINGLE(_xlfn.XLOOKUP($A110,$A$203:$A$399,BQ$203:BQ$399,"Não Existe"))*$BI110</f>
        <v/>
      </c>
      <c r="CE110" s="510">
        <f>_xlfn.SINGLE(_xlfn.XLOOKUP($A110,$A$203:$A$399,BR$203:BR$399,"Não Existe"))*$BI110</f>
        <v/>
      </c>
      <c r="CF110" s="510">
        <f>_xlfn.SINGLE(_xlfn.XLOOKUP($A110,$A$203:$A$399,BS$203:BS$399,"Não Existe"))*$BI110</f>
        <v/>
      </c>
      <c r="CG110" s="510">
        <f>_xlfn.SINGLE(_xlfn.XLOOKUP($A110,$A$203:$A$399,BT$203:BT$399,"Não Existe"))*$BI110</f>
        <v/>
      </c>
      <c r="CH110" s="510">
        <f>_xlfn.SINGLE(_xlfn.XLOOKUP($A110,$A$203:$A$399,BU$203:BU$399,"Não Existe"))*$BI110</f>
        <v/>
      </c>
      <c r="CI110" s="364" t="n"/>
      <c r="CJ110" s="364" t="n"/>
      <c r="CK110" s="364" t="n"/>
      <c r="CL110" s="364" t="n"/>
      <c r="CM110" s="364" t="n"/>
      <c r="CN110" s="364" t="n"/>
      <c r="CO110" s="364" t="n"/>
      <c r="CP110" s="364" t="n"/>
      <c r="CQ110" s="364" t="n"/>
      <c r="CR110" s="364" t="n"/>
      <c r="CS110" s="364" t="n"/>
      <c r="CT110" s="364" t="n"/>
      <c r="CU110" s="364" t="n"/>
      <c r="CV110" s="364" t="n"/>
      <c r="CW110" s="364" t="n"/>
      <c r="CX110" s="364" t="n"/>
      <c r="CY110" s="364" t="n"/>
      <c r="CZ110" s="364" t="n"/>
      <c r="DA110" s="364" t="n"/>
      <c r="DB110" s="364" t="n"/>
      <c r="DC110" s="364" t="n"/>
      <c r="DD110" s="364" t="n"/>
      <c r="DE110" s="364" t="n"/>
      <c r="DF110" s="364" t="n"/>
      <c r="DG110" s="364" t="n"/>
      <c r="DH110" s="364" t="n"/>
      <c r="DI110" s="364" t="n"/>
      <c r="DJ110" s="364" t="n"/>
      <c r="DK110" s="364" t="n"/>
      <c r="DL110" s="364" t="n"/>
      <c r="DM110" s="364" t="n"/>
      <c r="DN110" s="364" t="n"/>
      <c r="DO110" s="364" t="n"/>
      <c r="DP110" s="364" t="n"/>
      <c r="DQ110" s="364" t="n"/>
      <c r="DR110" s="364" t="n"/>
      <c r="DS110" s="364" t="n"/>
      <c r="DT110" s="364" t="n"/>
      <c r="DU110" s="364" t="n"/>
      <c r="DV110" s="364" t="n"/>
      <c r="DW110" s="364" t="n"/>
      <c r="DX110" s="364" t="n"/>
      <c r="DY110" s="364" t="n"/>
      <c r="DZ110" s="364" t="n"/>
      <c r="EA110" s="364" t="n"/>
      <c r="EB110" s="364" t="n"/>
      <c r="EC110" s="364" t="n"/>
      <c r="ED110" s="364" t="n"/>
      <c r="EE110" s="364" t="n"/>
      <c r="EF110" s="364" t="n"/>
      <c r="EG110" s="364" t="n"/>
      <c r="EH110" s="364" t="n"/>
      <c r="EI110" s="364" t="n"/>
      <c r="EJ110" s="364" t="n"/>
      <c r="EK110" s="364" t="n"/>
      <c r="EL110" s="364" t="n"/>
      <c r="EM110" s="364" t="n"/>
      <c r="EN110" s="364" t="n"/>
      <c r="EO110" s="364" t="n"/>
      <c r="EP110" s="364" t="n"/>
      <c r="EQ110" s="364" t="n"/>
      <c r="ER110" s="364" t="n"/>
      <c r="ES110" s="364" t="n"/>
      <c r="ET110" s="364" t="n"/>
      <c r="EU110" s="364" t="n"/>
      <c r="EV110" s="364" t="n"/>
      <c r="EW110" s="364" t="n"/>
      <c r="EX110" s="364" t="n"/>
      <c r="EY110" s="364" t="n"/>
      <c r="EZ110" s="364" t="n"/>
      <c r="FA110" s="364" t="n"/>
      <c r="FB110" s="364" t="n"/>
      <c r="FC110" s="364" t="n"/>
      <c r="FD110" s="364" t="n"/>
      <c r="FE110" s="364" t="n"/>
      <c r="FF110" s="364" t="n"/>
      <c r="FG110" s="364" t="n"/>
      <c r="FH110" s="364" t="n"/>
      <c r="FI110" s="364" t="n"/>
      <c r="FJ110" s="364" t="n"/>
      <c r="FK110" s="364" t="n"/>
      <c r="FL110" s="364" t="n"/>
      <c r="FM110" s="364" t="n"/>
      <c r="FN110" s="364" t="n"/>
      <c r="FO110" s="364" t="n"/>
      <c r="FP110" s="364" t="n"/>
      <c r="FQ110" s="364" t="n"/>
      <c r="FR110" s="364" t="n"/>
      <c r="FS110" s="364" t="n"/>
      <c r="FT110" s="364" t="n"/>
      <c r="FU110" s="364" t="n"/>
      <c r="FV110" s="364" t="n"/>
      <c r="FW110" s="364" t="n"/>
      <c r="FX110" s="364" t="n"/>
      <c r="FY110" s="364" t="n"/>
      <c r="FZ110" s="364" t="n"/>
      <c r="GA110" s="364" t="n"/>
      <c r="GB110" s="364" t="n"/>
      <c r="GC110" s="364" t="n"/>
      <c r="GD110" s="364" t="n"/>
      <c r="GE110" s="364" t="n"/>
      <c r="GF110" s="364" t="n"/>
      <c r="GG110" s="364" t="n"/>
      <c r="GH110" s="364" t="n"/>
      <c r="GI110" s="364" t="n"/>
      <c r="GJ110" s="364" t="n"/>
      <c r="GK110" s="364" t="n"/>
      <c r="GL110" s="364" t="n"/>
      <c r="GM110" s="364" t="n"/>
      <c r="GN110" s="364" t="n"/>
      <c r="GO110" s="364" t="n"/>
      <c r="GP110" s="364" t="n"/>
      <c r="GQ110" s="364" t="n"/>
      <c r="GR110" s="364" t="n"/>
      <c r="GS110" s="364" t="n"/>
      <c r="GT110" s="364" t="n"/>
      <c r="GU110" s="364" t="n"/>
      <c r="GV110" s="364" t="n"/>
      <c r="GW110" s="364" t="n"/>
      <c r="GX110" s="364" t="n"/>
      <c r="GY110" s="364" t="n"/>
      <c r="GZ110" s="364" t="n"/>
      <c r="HA110" s="364" t="n"/>
      <c r="HB110" s="364" t="n"/>
      <c r="HC110" s="364" t="n"/>
      <c r="HD110" s="364" t="n"/>
      <c r="HE110" s="364" t="n"/>
      <c r="HF110" s="364" t="n"/>
      <c r="HG110" s="364" t="n"/>
      <c r="HH110" s="364" t="n"/>
      <c r="HI110" s="364" t="n"/>
      <c r="HJ110" s="364" t="n"/>
      <c r="HK110" s="364" t="n"/>
      <c r="HL110" s="364" t="n"/>
      <c r="HM110" s="364" t="n"/>
      <c r="HN110" s="364" t="n"/>
      <c r="HO110" s="364" t="n"/>
      <c r="HP110" s="364" t="n"/>
      <c r="HQ110" s="364" t="n"/>
      <c r="HR110" s="364" t="n"/>
      <c r="HS110" s="364" t="n"/>
      <c r="HT110" s="364" t="n"/>
      <c r="HU110" s="364" t="n"/>
      <c r="HV110" s="364" t="n"/>
      <c r="HW110" s="364" t="n"/>
      <c r="HX110" s="364" t="n"/>
      <c r="HY110" s="364" t="n"/>
      <c r="HZ110" s="364" t="n"/>
      <c r="IA110" s="364" t="n"/>
      <c r="IB110" s="364" t="n"/>
      <c r="IC110" s="364" t="n"/>
      <c r="ID110" s="364" t="n"/>
      <c r="IE110" s="364" t="n"/>
      <c r="IF110" s="364" t="n"/>
      <c r="IG110" s="364" t="n"/>
      <c r="IH110" s="364" t="n"/>
      <c r="II110" s="364" t="n"/>
      <c r="IJ110" s="364" t="n"/>
      <c r="IK110" s="364" t="n"/>
      <c r="IL110" s="364" t="n"/>
      <c r="IM110" s="364" t="n"/>
      <c r="IN110" s="364" t="n"/>
      <c r="IO110" s="364" t="n"/>
      <c r="IP110" s="364" t="n"/>
      <c r="IQ110" s="364" t="n"/>
      <c r="IR110" s="364" t="n"/>
      <c r="IS110" s="364" t="n"/>
      <c r="IT110" s="364" t="n"/>
      <c r="IU110" s="364" t="n"/>
      <c r="IV110" s="364" t="n"/>
      <c r="IW110" s="364" t="n"/>
      <c r="IX110" s="364" t="n"/>
      <c r="IY110" s="364" t="n"/>
      <c r="IZ110" s="364" t="n"/>
      <c r="JA110" s="364" t="n"/>
      <c r="JB110" s="364" t="n"/>
      <c r="JC110" s="364" t="n"/>
      <c r="JD110" s="364" t="n"/>
      <c r="JE110" s="364" t="n"/>
      <c r="JF110" s="364" t="n"/>
      <c r="JG110" s="364" t="n"/>
      <c r="JH110" s="364" t="n"/>
      <c r="JI110" s="364" t="n"/>
      <c r="JJ110" s="364" t="n"/>
      <c r="JK110" s="364" t="n"/>
      <c r="JL110" s="364" t="n"/>
      <c r="JM110" s="364" t="n"/>
      <c r="JN110" s="364" t="n"/>
      <c r="JO110" s="364" t="n"/>
      <c r="JP110" s="364" t="n"/>
      <c r="JQ110" s="364" t="n"/>
      <c r="JR110" s="364" t="n"/>
      <c r="JS110" s="364" t="n"/>
      <c r="JT110" s="364" t="n"/>
      <c r="JU110" s="364" t="n"/>
      <c r="JV110" s="364" t="n"/>
      <c r="JW110" s="364" t="n"/>
      <c r="JX110" s="364" t="n"/>
      <c r="JY110" s="364" t="n"/>
      <c r="JZ110" s="364" t="n"/>
      <c r="KA110" s="364" t="n"/>
      <c r="KB110" s="364" t="n"/>
      <c r="KC110" s="364" t="n"/>
      <c r="KD110" s="364" t="n"/>
      <c r="KE110" s="364" t="n"/>
      <c r="KF110" s="364" t="n"/>
      <c r="KG110" s="364" t="n"/>
      <c r="KH110" s="364" t="n"/>
      <c r="KI110" s="364" t="n"/>
      <c r="KJ110" s="364" t="n"/>
      <c r="KK110" s="364" t="n"/>
      <c r="KL110" s="364" t="n"/>
      <c r="KM110" s="364" t="n"/>
      <c r="KN110" s="364" t="n"/>
      <c r="KO110" s="364" t="n"/>
      <c r="KP110" s="364" t="n"/>
      <c r="KQ110" s="364" t="n"/>
      <c r="KR110" s="364" t="n"/>
      <c r="KS110" s="364" t="n"/>
      <c r="KT110" s="364" t="n"/>
      <c r="KU110" s="364" t="n"/>
      <c r="KV110" s="364" t="n"/>
      <c r="KW110" s="364" t="n"/>
      <c r="KX110" s="364" t="n"/>
      <c r="KY110" s="364" t="n"/>
      <c r="KZ110" s="364" t="n"/>
      <c r="LA110" s="364" t="n"/>
      <c r="LB110" s="364" t="n"/>
      <c r="LC110" s="364" t="n"/>
      <c r="LD110" s="364" t="n"/>
      <c r="LE110" s="364" t="n"/>
      <c r="LF110" s="364" t="n"/>
      <c r="LG110" s="364" t="n"/>
      <c r="LH110" s="364" t="n"/>
      <c r="LI110" s="364" t="n"/>
      <c r="LJ110" s="364" t="n"/>
      <c r="LK110" s="364" t="n"/>
      <c r="LL110" s="364" t="n"/>
      <c r="LM110" s="364" t="n"/>
      <c r="LN110" s="364" t="n"/>
      <c r="LO110" s="364" t="n"/>
      <c r="LP110" s="364" t="n"/>
      <c r="LQ110" s="364" t="n"/>
      <c r="LR110" s="364" t="n"/>
      <c r="LS110" s="364" t="n"/>
      <c r="LT110" s="364" t="n"/>
      <c r="LU110" s="364" t="n"/>
      <c r="LV110" s="364" t="n"/>
      <c r="LW110" s="364" t="n"/>
      <c r="LX110" s="364" t="n"/>
      <c r="LY110" s="364" t="n"/>
      <c r="LZ110" s="364" t="n"/>
      <c r="MA110" s="364" t="n"/>
      <c r="MB110" s="364" t="n"/>
      <c r="MC110" s="364" t="n"/>
      <c r="MD110" s="364" t="n"/>
      <c r="ME110" s="364" t="n"/>
      <c r="MF110" s="364" t="n"/>
      <c r="MG110" s="364" t="n"/>
      <c r="MH110" s="364" t="n"/>
      <c r="MI110" s="364" t="n"/>
      <c r="MJ110" s="364" t="n"/>
      <c r="MK110" s="364" t="n"/>
      <c r="ML110" s="364" t="n"/>
      <c r="MM110" s="364" t="n"/>
      <c r="MN110" s="364" t="n"/>
      <c r="MO110" s="364" t="n"/>
      <c r="MP110" s="364" t="n"/>
      <c r="MQ110" s="364" t="n"/>
      <c r="MR110" s="364" t="n"/>
      <c r="MS110" s="364" t="n"/>
      <c r="MT110" s="364" t="n"/>
      <c r="MU110" s="364" t="n"/>
      <c r="MV110" s="364" t="n"/>
      <c r="MW110" s="364" t="n"/>
      <c r="MX110" s="364" t="n"/>
      <c r="MY110" s="364" t="n"/>
      <c r="MZ110" s="364" t="n"/>
      <c r="NA110" s="364" t="n"/>
      <c r="NB110" s="364" t="n"/>
      <c r="NC110" s="364" t="n"/>
      <c r="ND110" s="364" t="n"/>
      <c r="NE110" s="364" t="n"/>
      <c r="NF110" s="364" t="n"/>
      <c r="NG110" s="364" t="n"/>
      <c r="NH110" s="364" t="n"/>
      <c r="NI110" s="364" t="n"/>
      <c r="NJ110" s="364" t="n"/>
      <c r="NK110" s="364" t="n"/>
      <c r="NL110" s="364" t="n"/>
      <c r="NM110" s="364" t="n"/>
      <c r="NN110" s="364" t="n"/>
      <c r="NO110" s="364" t="n"/>
      <c r="NP110" s="364" t="n"/>
      <c r="NQ110" s="364" t="n"/>
      <c r="NR110" s="364" t="n"/>
      <c r="NS110" s="364" t="n"/>
      <c r="NT110" s="364" t="n"/>
      <c r="NU110" s="364" t="n"/>
      <c r="NV110" s="364" t="n"/>
      <c r="NW110" s="364" t="n"/>
      <c r="NX110" s="364" t="n"/>
      <c r="NY110" s="364" t="n"/>
      <c r="NZ110" s="364" t="n"/>
      <c r="OA110" s="364" t="n"/>
      <c r="OB110" s="364" t="n"/>
      <c r="OC110" s="364" t="n"/>
      <c r="OD110" s="364" t="n"/>
      <c r="OE110" s="364" t="n"/>
      <c r="OF110" s="364" t="n"/>
      <c r="OG110" s="364" t="n"/>
      <c r="OH110" s="364" t="n"/>
      <c r="OI110" s="364" t="n"/>
      <c r="OJ110" s="364" t="n"/>
      <c r="OK110" s="364" t="n"/>
      <c r="OL110" s="364" t="n"/>
      <c r="OM110" s="364" t="n"/>
      <c r="ON110" s="364" t="n"/>
      <c r="OO110" s="364" t="n"/>
      <c r="OP110" s="364" t="n"/>
      <c r="OQ110" s="364" t="n"/>
      <c r="OR110" s="364" t="n"/>
      <c r="OS110" s="364" t="n"/>
      <c r="OT110" s="364" t="n"/>
      <c r="OU110" s="364" t="n"/>
      <c r="OV110" s="364" t="n"/>
      <c r="OW110" s="364" t="n"/>
      <c r="OX110" s="364" t="n"/>
      <c r="OY110" s="364" t="n"/>
      <c r="OZ110" s="364" t="n"/>
      <c r="PA110" s="364" t="n"/>
      <c r="PB110" s="364" t="n"/>
      <c r="PC110" s="364" t="n"/>
      <c r="PD110" s="364" t="n"/>
      <c r="PE110" s="364" t="n"/>
      <c r="PF110" s="364" t="n"/>
      <c r="PG110" s="364" t="n"/>
      <c r="PH110" s="364" t="n"/>
      <c r="PI110" s="364" t="n"/>
      <c r="PJ110" s="364" t="n"/>
      <c r="PK110" s="364" t="n"/>
      <c r="PL110" s="364" t="n"/>
      <c r="PM110" s="364" t="n"/>
      <c r="PN110" s="364" t="n"/>
      <c r="PO110" s="364" t="n"/>
      <c r="PP110" s="364" t="n"/>
      <c r="PQ110" s="364" t="n"/>
      <c r="PR110" s="364" t="n"/>
      <c r="PS110" s="364" t="n"/>
      <c r="PT110" s="364" t="n"/>
      <c r="PU110" s="364" t="n"/>
      <c r="PV110" s="364" t="n"/>
      <c r="PW110" s="364" t="n"/>
      <c r="PX110" s="364" t="n"/>
      <c r="PY110" s="364" t="n"/>
      <c r="PZ110" s="364" t="n"/>
      <c r="QA110" s="364" t="n"/>
      <c r="QB110" s="364" t="n"/>
      <c r="QC110" s="364" t="n"/>
      <c r="QD110" s="364" t="n"/>
      <c r="QE110" s="364" t="n"/>
      <c r="QF110" s="364" t="n"/>
      <c r="QG110" s="364" t="n"/>
      <c r="QH110" s="364" t="n"/>
      <c r="QI110" s="364" t="n"/>
      <c r="QJ110" s="364" t="n"/>
      <c r="QK110" s="364" t="n"/>
      <c r="QL110" s="364" t="n"/>
      <c r="QM110" s="364" t="n"/>
      <c r="QN110" s="364" t="n"/>
      <c r="QO110" s="364" t="n"/>
      <c r="QP110" s="364" t="n"/>
      <c r="QQ110" s="364" t="n"/>
      <c r="QR110" s="364" t="n"/>
      <c r="QS110" s="364" t="n"/>
      <c r="QT110" s="364" t="n"/>
      <c r="QU110" s="364" t="n"/>
      <c r="QV110" s="364" t="n"/>
      <c r="QW110" s="364" t="n"/>
      <c r="QX110" s="364" t="n"/>
      <c r="QY110" s="364" t="n"/>
      <c r="QZ110" s="364" t="n"/>
      <c r="RA110" s="364" t="n"/>
      <c r="RB110" s="364" t="n"/>
      <c r="RC110" s="364" t="n"/>
      <c r="RD110" s="364" t="n"/>
      <c r="RE110" s="364" t="n"/>
      <c r="RF110" s="364" t="n"/>
      <c r="RG110" s="364" t="n"/>
      <c r="RH110" s="364" t="n"/>
      <c r="RI110" s="364" t="n"/>
      <c r="RJ110" s="364" t="n"/>
      <c r="RK110" s="364" t="n"/>
      <c r="RL110" s="364" t="n"/>
      <c r="RM110" s="364" t="n"/>
      <c r="RN110" s="364" t="n"/>
      <c r="RO110" s="364" t="n"/>
      <c r="RP110" s="364" t="n"/>
      <c r="RQ110" s="364" t="n"/>
      <c r="RR110" s="364" t="n"/>
      <c r="RS110" s="364" t="n"/>
      <c r="RT110" s="364" t="n"/>
      <c r="RU110" s="364" t="n"/>
      <c r="RV110" s="364" t="n"/>
      <c r="RW110" s="364" t="n"/>
      <c r="RX110" s="364" t="n"/>
      <c r="RY110" s="364" t="n"/>
      <c r="RZ110" s="364" t="n"/>
      <c r="SA110" s="364" t="n"/>
      <c r="SB110" s="364" t="n"/>
      <c r="SC110" s="364" t="n"/>
      <c r="SD110" s="364" t="n"/>
      <c r="SE110" s="364" t="n"/>
      <c r="SF110" s="364" t="n"/>
      <c r="SG110" s="364" t="n"/>
      <c r="SH110" s="364" t="n"/>
      <c r="SI110" s="364" t="n"/>
      <c r="SJ110" s="364" t="n"/>
      <c r="SK110" s="364" t="n"/>
      <c r="SL110" s="364" t="n"/>
      <c r="SM110" s="364" t="n"/>
      <c r="SN110" s="364" t="n"/>
      <c r="SO110" s="364" t="n"/>
      <c r="SP110" s="364" t="n"/>
      <c r="SQ110" s="364" t="n"/>
      <c r="SR110" s="364" t="n"/>
      <c r="SS110" s="364" t="n"/>
      <c r="ST110" s="364" t="n"/>
      <c r="SU110" s="364" t="n"/>
      <c r="SV110" s="364" t="n"/>
      <c r="SW110" s="364" t="n"/>
      <c r="SX110" s="364" t="n"/>
      <c r="SY110" s="364" t="n"/>
      <c r="SZ110" s="364" t="n"/>
      <c r="TA110" s="364" t="n"/>
      <c r="TB110" s="364" t="n"/>
      <c r="TC110" s="364" t="n"/>
      <c r="TD110" s="364" t="n"/>
      <c r="TE110" s="364" t="n"/>
      <c r="TF110" s="364" t="n"/>
      <c r="TG110" s="364" t="n"/>
      <c r="TH110" s="364" t="n"/>
      <c r="TI110" s="364" t="n"/>
      <c r="TJ110" s="364" t="n"/>
      <c r="TK110" s="364" t="n"/>
      <c r="TL110" s="364" t="n"/>
      <c r="TM110" s="364" t="n"/>
      <c r="TN110" s="364" t="n"/>
      <c r="TO110" s="364" t="n"/>
      <c r="TP110" s="364" t="n"/>
      <c r="TQ110" s="364" t="n"/>
      <c r="TR110" s="364" t="n"/>
      <c r="TS110" s="364" t="n"/>
      <c r="TT110" s="364" t="n"/>
      <c r="TU110" s="364" t="n"/>
      <c r="TV110" s="364" t="n"/>
      <c r="TW110" s="364" t="n"/>
      <c r="TX110" s="364" t="n"/>
      <c r="TY110" s="364" t="n"/>
      <c r="TZ110" s="364" t="n"/>
      <c r="UA110" s="364" t="n"/>
      <c r="UB110" s="364" t="n"/>
      <c r="UC110" s="364" t="n"/>
      <c r="UD110" s="364" t="n"/>
      <c r="UE110" s="364" t="n"/>
      <c r="UF110" s="364" t="n"/>
      <c r="UG110" s="364" t="n"/>
      <c r="UH110" s="364" t="n"/>
      <c r="UI110" s="364" t="n"/>
      <c r="UJ110" s="364" t="n"/>
      <c r="UK110" s="364" t="n"/>
      <c r="UL110" s="364" t="n"/>
      <c r="UM110" s="364" t="n"/>
      <c r="UN110" s="364" t="n"/>
      <c r="UO110" s="364" t="n"/>
      <c r="UP110" s="364" t="n"/>
      <c r="UQ110" s="364" t="n"/>
      <c r="UR110" s="364" t="n"/>
      <c r="US110" s="364" t="n"/>
      <c r="UT110" s="364" t="n"/>
      <c r="UU110" s="364" t="n"/>
      <c r="UV110" s="364" t="n"/>
      <c r="UW110" s="364" t="n"/>
      <c r="UX110" s="364" t="n"/>
      <c r="UY110" s="364" t="n"/>
      <c r="UZ110" s="364" t="n"/>
      <c r="VA110" s="364" t="n"/>
      <c r="VB110" s="364" t="n"/>
      <c r="VC110" s="364" t="n"/>
      <c r="VD110" s="364" t="n"/>
      <c r="VE110" s="364" t="n"/>
      <c r="VF110" s="364" t="n"/>
      <c r="VG110" s="364" t="n"/>
      <c r="VH110" s="364" t="n"/>
      <c r="VI110" s="364" t="n"/>
      <c r="VJ110" s="364" t="n"/>
      <c r="VK110" s="364" t="n"/>
      <c r="VL110" s="364" t="n"/>
      <c r="VM110" s="364" t="n"/>
      <c r="VN110" s="364" t="n"/>
      <c r="VO110" s="364" t="n"/>
      <c r="VP110" s="364" t="n"/>
      <c r="VQ110" s="364" t="n"/>
      <c r="VR110" s="364" t="n"/>
      <c r="VS110" s="364" t="n"/>
      <c r="VT110" s="364" t="n"/>
      <c r="VU110" s="364" t="n"/>
      <c r="VV110" s="364" t="n"/>
      <c r="VW110" s="364" t="n"/>
      <c r="VX110" s="364" t="n"/>
      <c r="VY110" s="364" t="n"/>
      <c r="VZ110" s="364" t="n"/>
      <c r="WA110" s="364" t="n"/>
      <c r="WB110" s="364" t="n"/>
      <c r="WC110" s="364" t="n"/>
      <c r="WD110" s="364" t="n"/>
      <c r="WE110" s="364" t="n"/>
      <c r="WF110" s="364" t="n"/>
      <c r="WG110" s="364" t="n"/>
      <c r="WH110" s="364" t="n"/>
      <c r="WI110" s="364" t="n"/>
      <c r="WJ110" s="364" t="n"/>
      <c r="WK110" s="364" t="n"/>
      <c r="WL110" s="364" t="n"/>
      <c r="WM110" s="364" t="n"/>
      <c r="WN110" s="364" t="n"/>
      <c r="WO110" s="364" t="n"/>
      <c r="WP110" s="364" t="n"/>
      <c r="WQ110" s="364" t="n"/>
      <c r="WR110" s="364" t="n"/>
      <c r="WS110" s="364" t="n"/>
      <c r="WT110" s="364" t="n"/>
      <c r="WU110" s="364" t="n"/>
      <c r="WV110" s="364" t="n"/>
      <c r="WW110" s="364" t="n"/>
      <c r="WX110" s="364" t="n"/>
      <c r="WY110" s="364" t="n"/>
      <c r="WZ110" s="364" t="n"/>
      <c r="XA110" s="364" t="n"/>
      <c r="XB110" s="364" t="n"/>
      <c r="XC110" s="364" t="n"/>
      <c r="XD110" s="364" t="n"/>
      <c r="XE110" s="364" t="n"/>
      <c r="XF110" s="364" t="n"/>
      <c r="XG110" s="364" t="n"/>
      <c r="XH110" s="364" t="n"/>
      <c r="XI110" s="364" t="n"/>
      <c r="XJ110" s="364" t="n"/>
      <c r="XK110" s="364" t="n"/>
      <c r="XL110" s="364" t="n"/>
      <c r="XM110" s="364" t="n"/>
      <c r="XN110" s="364" t="n"/>
      <c r="XO110" s="364" t="n"/>
      <c r="XP110" s="364" t="n"/>
      <c r="XQ110" s="364" t="n"/>
      <c r="XR110" s="364" t="n"/>
      <c r="XS110" s="364" t="n"/>
      <c r="XT110" s="364" t="n"/>
      <c r="XU110" s="364" t="n"/>
      <c r="XV110" s="364" t="n"/>
      <c r="XW110" s="364" t="n"/>
      <c r="XX110" s="364" t="n"/>
      <c r="XY110" s="364" t="n"/>
      <c r="XZ110" s="364" t="n"/>
      <c r="YA110" s="364" t="n"/>
      <c r="YB110" s="364" t="n"/>
      <c r="YC110" s="364" t="n"/>
      <c r="YD110" s="364" t="n"/>
      <c r="YE110" s="364" t="n"/>
      <c r="YF110" s="364" t="n"/>
      <c r="YG110" s="364" t="n"/>
      <c r="YH110" s="364" t="n"/>
      <c r="YI110" s="364" t="n"/>
      <c r="YJ110" s="364" t="n"/>
      <c r="YK110" s="364" t="n"/>
      <c r="YL110" s="364" t="n"/>
      <c r="YM110" s="364" t="n"/>
      <c r="YN110" s="364" t="n"/>
      <c r="YO110" s="364" t="n"/>
      <c r="YP110" s="364" t="n"/>
      <c r="YQ110" s="364" t="n"/>
      <c r="YR110" s="364" t="n"/>
      <c r="YS110" s="364" t="n"/>
      <c r="YT110" s="364" t="n"/>
      <c r="YU110" s="364" t="n"/>
      <c r="YV110" s="364" t="n"/>
      <c r="YW110" s="364" t="n"/>
      <c r="YX110" s="364" t="n"/>
      <c r="YY110" s="364" t="n"/>
      <c r="YZ110" s="364" t="n"/>
      <c r="ZA110" s="364" t="n"/>
      <c r="ZB110" s="364" t="n"/>
      <c r="ZC110" s="364" t="n"/>
      <c r="ZD110" s="364" t="n"/>
      <c r="ZE110" s="364" t="n"/>
      <c r="ZF110" s="364" t="n"/>
      <c r="ZG110" s="364" t="n"/>
      <c r="ZH110" s="364" t="n"/>
      <c r="ZI110" s="364" t="n"/>
      <c r="ZJ110" s="364" t="n"/>
      <c r="ZK110" s="364" t="n"/>
      <c r="ZL110" s="364" t="n"/>
      <c r="ZM110" s="364" t="n"/>
      <c r="ZN110" s="364" t="n"/>
      <c r="ZO110" s="364" t="n"/>
      <c r="ZP110" s="364" t="n"/>
      <c r="ZQ110" s="364" t="n"/>
      <c r="ZR110" s="364" t="n"/>
      <c r="ZS110" s="364" t="n"/>
      <c r="ZT110" s="364" t="n"/>
      <c r="ZU110" s="364" t="n"/>
      <c r="ZV110" s="364" t="n"/>
      <c r="ZW110" s="364" t="n"/>
      <c r="ZX110" s="364" t="n"/>
      <c r="ZY110" s="364" t="n"/>
      <c r="ZZ110" s="364" t="n"/>
      <c r="AAA110" s="364" t="n"/>
      <c r="AAB110" s="364" t="n"/>
      <c r="AAC110" s="364" t="n"/>
      <c r="AAD110" s="364" t="n"/>
      <c r="AAE110" s="364" t="n"/>
      <c r="AAF110" s="364" t="n"/>
      <c r="AAG110" s="364" t="n"/>
      <c r="AAH110" s="364" t="n"/>
      <c r="AAI110" s="364" t="n"/>
      <c r="AAJ110" s="364" t="n"/>
      <c r="AAK110" s="364" t="n"/>
      <c r="AAL110" s="364" t="n"/>
      <c r="AAM110" s="364" t="n"/>
      <c r="AAN110" s="364" t="n"/>
      <c r="AAO110" s="364" t="n"/>
      <c r="AAP110" s="364" t="n"/>
      <c r="AAQ110" s="364" t="n"/>
      <c r="AAR110" s="364" t="n"/>
      <c r="AAS110" s="364" t="n"/>
      <c r="AAT110" s="364" t="n"/>
      <c r="AAU110" s="364" t="n"/>
      <c r="AAV110" s="364" t="n"/>
      <c r="AAW110" s="364" t="n"/>
      <c r="AAX110" s="364" t="n"/>
      <c r="AAY110" s="364" t="n"/>
      <c r="AAZ110" s="364" t="n"/>
      <c r="ABA110" s="364" t="n"/>
      <c r="ABB110" s="364" t="n"/>
      <c r="ABC110" s="364" t="n"/>
      <c r="ABD110" s="364" t="n"/>
      <c r="ABE110" s="364" t="n"/>
      <c r="ABF110" s="364" t="n"/>
      <c r="ABG110" s="364" t="n"/>
      <c r="ABH110" s="364" t="n"/>
      <c r="ABI110" s="364" t="n"/>
      <c r="ABJ110" s="364" t="n"/>
      <c r="ABK110" s="364" t="n"/>
      <c r="ABL110" s="364" t="n"/>
      <c r="ABM110" s="364" t="n"/>
      <c r="ABN110" s="364" t="n"/>
      <c r="ABO110" s="364" t="n"/>
      <c r="ABP110" s="364" t="n"/>
      <c r="ABQ110" s="364" t="n"/>
      <c r="ABR110" s="364" t="n"/>
      <c r="ABS110" s="364" t="n"/>
      <c r="ABT110" s="364" t="n"/>
      <c r="ABU110" s="364" t="n"/>
      <c r="ABV110" s="364" t="n"/>
      <c r="ABW110" s="364" t="n"/>
      <c r="ABX110" s="364" t="n"/>
      <c r="ABY110" s="364" t="n"/>
      <c r="ABZ110" s="364" t="n"/>
      <c r="ACA110" s="364" t="n"/>
      <c r="ACB110" s="364" t="n"/>
      <c r="ACC110" s="364" t="n"/>
      <c r="ACD110" s="364" t="n"/>
      <c r="ACE110" s="364" t="n"/>
      <c r="ACF110" s="364" t="n"/>
      <c r="ACG110" s="364" t="n"/>
      <c r="ACH110" s="364" t="n"/>
      <c r="ACI110" s="364" t="n"/>
      <c r="ACJ110" s="364" t="n"/>
      <c r="ACK110" s="364" t="n"/>
      <c r="ACL110" s="364" t="n"/>
      <c r="ACM110" s="364" t="n"/>
      <c r="ACN110" s="364" t="n"/>
      <c r="ACO110" s="364" t="n"/>
      <c r="ACP110" s="364" t="n"/>
      <c r="ACQ110" s="364" t="n"/>
      <c r="ACR110" s="364" t="n"/>
      <c r="ACS110" s="364" t="n"/>
      <c r="ACT110" s="364" t="n"/>
      <c r="ACU110" s="364" t="n"/>
      <c r="ACV110" s="364" t="n"/>
      <c r="ACW110" s="364" t="n"/>
      <c r="ACX110" s="364" t="n"/>
      <c r="ACY110" s="364" t="n"/>
      <c r="ACZ110" s="364" t="n"/>
      <c r="ADA110" s="364" t="n"/>
      <c r="ADB110" s="364" t="n"/>
      <c r="ADC110" s="364" t="n"/>
      <c r="ADD110" s="364" t="n"/>
      <c r="ADE110" s="364" t="n"/>
      <c r="ADF110" s="364" t="n"/>
      <c r="ADG110" s="364" t="n"/>
      <c r="ADH110" s="364" t="n"/>
      <c r="ADI110" s="364" t="n"/>
      <c r="ADJ110" s="364" t="n"/>
      <c r="ADK110" s="364" t="n"/>
      <c r="ADL110" s="364" t="n"/>
      <c r="ADM110" s="364" t="n"/>
      <c r="ADN110" s="364" t="n"/>
      <c r="ADO110" s="364" t="n"/>
      <c r="ADP110" s="364" t="n"/>
      <c r="ADQ110" s="364" t="n"/>
      <c r="ADR110" s="364" t="n"/>
      <c r="ADS110" s="364" t="n"/>
      <c r="ADT110" s="364" t="n"/>
      <c r="ADU110" s="364" t="n"/>
      <c r="ADV110" s="364" t="n"/>
      <c r="ADW110" s="364" t="n"/>
      <c r="ADX110" s="364" t="n"/>
      <c r="ADY110" s="364" t="n"/>
      <c r="ADZ110" s="364" t="n"/>
      <c r="AEA110" s="364" t="n"/>
      <c r="AEB110" s="364" t="n"/>
      <c r="AEC110" s="364" t="n"/>
      <c r="AED110" s="364" t="n"/>
      <c r="AEE110" s="364" t="n"/>
      <c r="AEF110" s="364" t="n"/>
      <c r="AEG110" s="364" t="n"/>
      <c r="AEH110" s="364" t="n"/>
      <c r="AEI110" s="364" t="n"/>
      <c r="AEJ110" s="364" t="n"/>
      <c r="AEK110" s="364" t="n"/>
      <c r="AEL110" s="364" t="n"/>
      <c r="AEM110" s="364" t="n"/>
      <c r="AEN110" s="364" t="n"/>
      <c r="AEO110" s="364" t="n"/>
      <c r="AEP110" s="364" t="n"/>
      <c r="AEQ110" s="364" t="n"/>
      <c r="AER110" s="364" t="n"/>
      <c r="AES110" s="364" t="n"/>
      <c r="AET110" s="364" t="n"/>
      <c r="AEU110" s="364" t="n"/>
      <c r="AEV110" s="364" t="n"/>
      <c r="AEW110" s="364" t="n"/>
      <c r="AEX110" s="364" t="n"/>
      <c r="AEY110" s="364" t="n"/>
      <c r="AEZ110" s="364" t="n"/>
      <c r="AFA110" s="364" t="n"/>
      <c r="AFB110" s="364" t="n"/>
      <c r="AFC110" s="364" t="n"/>
      <c r="AFD110" s="364" t="n"/>
      <c r="AFE110" s="364" t="n"/>
      <c r="AFF110" s="364" t="n"/>
      <c r="AFG110" s="364" t="n"/>
      <c r="AFH110" s="364" t="n"/>
      <c r="AFI110" s="364" t="n"/>
      <c r="AFJ110" s="364" t="n"/>
      <c r="AFK110" s="364" t="n"/>
      <c r="AFL110" s="364" t="n"/>
      <c r="AFM110" s="364" t="n"/>
      <c r="AFN110" s="364" t="n"/>
      <c r="AFO110" s="364" t="n"/>
      <c r="AFP110" s="364" t="n"/>
      <c r="AFQ110" s="364" t="n"/>
      <c r="AFR110" s="364" t="n"/>
      <c r="AFS110" s="364" t="n"/>
      <c r="AFT110" s="364" t="n"/>
      <c r="AFU110" s="364" t="n"/>
      <c r="AFV110" s="364" t="n"/>
      <c r="AFW110" s="364" t="n"/>
      <c r="AFX110" s="364" t="n"/>
      <c r="AFY110" s="364" t="n"/>
      <c r="AFZ110" s="364" t="n"/>
      <c r="AGA110" s="364" t="n"/>
      <c r="AGB110" s="364" t="n"/>
      <c r="AGC110" s="364" t="n"/>
      <c r="AGD110" s="364" t="n"/>
      <c r="AGE110" s="364" t="n"/>
      <c r="AGF110" s="364" t="n"/>
      <c r="AGG110" s="364" t="n"/>
      <c r="AGH110" s="364" t="n"/>
      <c r="AGI110" s="364" t="n"/>
      <c r="AGJ110" s="364" t="n"/>
      <c r="AGK110" s="364" t="n"/>
      <c r="AGL110" s="364" t="n"/>
      <c r="AGM110" s="364" t="n"/>
      <c r="AGN110" s="364" t="n"/>
      <c r="AGO110" s="364" t="n"/>
      <c r="AGP110" s="364" t="n"/>
      <c r="AGQ110" s="364" t="n"/>
      <c r="AGR110" s="364" t="n"/>
      <c r="AGS110" s="364" t="n"/>
      <c r="AGT110" s="364" t="n"/>
      <c r="AGU110" s="364" t="n"/>
      <c r="AGV110" s="364" t="n"/>
      <c r="AGW110" s="364" t="n"/>
      <c r="AGX110" s="364" t="n"/>
      <c r="AGY110" s="364" t="n"/>
      <c r="AGZ110" s="364" t="n"/>
      <c r="AHA110" s="364" t="n"/>
      <c r="AHB110" s="364" t="n"/>
      <c r="AHC110" s="364" t="n"/>
      <c r="AHD110" s="364" t="n"/>
      <c r="AHE110" s="364" t="n"/>
      <c r="AHF110" s="364" t="n"/>
      <c r="AHG110" s="364" t="n"/>
      <c r="AHH110" s="364" t="n"/>
      <c r="AHI110" s="364" t="n"/>
      <c r="AHJ110" s="364" t="n"/>
      <c r="AHK110" s="364" t="n"/>
      <c r="AHL110" s="364" t="n"/>
      <c r="AHM110" s="364" t="n"/>
      <c r="AHN110" s="364" t="n"/>
      <c r="AHO110" s="364" t="n"/>
      <c r="AHP110" s="364" t="n"/>
      <c r="AHQ110" s="364" t="n"/>
      <c r="AHR110" s="364" t="n"/>
      <c r="AHS110" s="364" t="n"/>
      <c r="AHT110" s="364" t="n"/>
      <c r="AHU110" s="364" t="n"/>
      <c r="AHV110" s="364" t="n"/>
      <c r="AHW110" s="364" t="n"/>
      <c r="AHX110" s="364" t="n"/>
      <c r="AHY110" s="364" t="n"/>
      <c r="AHZ110" s="364" t="n"/>
      <c r="AIA110" s="364" t="n"/>
      <c r="AIB110" s="364" t="n"/>
      <c r="AIC110" s="364" t="n"/>
      <c r="AID110" s="364" t="n"/>
      <c r="AIE110" s="364" t="n"/>
      <c r="AIF110" s="364" t="n"/>
      <c r="AIG110" s="364" t="n"/>
      <c r="AIH110" s="364" t="n"/>
      <c r="AII110" s="364" t="n"/>
      <c r="AIJ110" s="364" t="n"/>
      <c r="AIK110" s="364" t="n"/>
      <c r="AIL110" s="364" t="n"/>
      <c r="AIM110" s="364" t="n"/>
      <c r="AIN110" s="364" t="n"/>
      <c r="AIO110" s="364" t="n"/>
      <c r="AIP110" s="364" t="n"/>
      <c r="AIQ110" s="364" t="n"/>
      <c r="AIR110" s="364" t="n"/>
      <c r="AIS110" s="364" t="n"/>
      <c r="AIT110" s="364" t="n"/>
      <c r="AIU110" s="364" t="n"/>
      <c r="AIV110" s="364" t="n"/>
      <c r="AIW110" s="364" t="n"/>
      <c r="AIX110" s="364" t="n"/>
      <c r="AIY110" s="364" t="n"/>
      <c r="AIZ110" s="364" t="n"/>
      <c r="AJA110" s="364" t="n"/>
      <c r="AJB110" s="364" t="n"/>
      <c r="AJC110" s="364" t="n"/>
      <c r="AJD110" s="364" t="n"/>
      <c r="AJE110" s="364" t="n"/>
      <c r="AJF110" s="364" t="n"/>
      <c r="AJG110" s="364" t="n"/>
      <c r="AJH110" s="364" t="n"/>
      <c r="AJI110" s="364" t="n"/>
      <c r="AJJ110" s="364" t="n"/>
      <c r="AJK110" s="364" t="n"/>
      <c r="AJL110" s="364" t="n"/>
      <c r="AJM110" s="364" t="n"/>
      <c r="AJN110" s="364" t="n"/>
      <c r="AJO110" s="364" t="n"/>
      <c r="AJP110" s="364" t="n"/>
      <c r="AJQ110" s="364" t="n"/>
      <c r="AJR110" s="364" t="n"/>
      <c r="AJS110" s="364" t="n"/>
      <c r="AJT110" s="364" t="n"/>
      <c r="AJU110" s="364" t="n"/>
      <c r="AJV110" s="364" t="n"/>
      <c r="AJW110" s="364" t="n"/>
      <c r="AJX110" s="364" t="n"/>
      <c r="AJY110" s="364" t="n"/>
      <c r="AJZ110" s="364" t="n"/>
      <c r="AKA110" s="364" t="n"/>
      <c r="AKB110" s="364" t="n"/>
      <c r="AKC110" s="364" t="n"/>
      <c r="AKD110" s="364" t="n"/>
      <c r="AKE110" s="364" t="n"/>
      <c r="AKF110" s="364" t="n"/>
      <c r="AKG110" s="364" t="n"/>
      <c r="AKH110" s="364" t="n"/>
      <c r="AKI110" s="364" t="n"/>
      <c r="AKJ110" s="364" t="n"/>
      <c r="AKK110" s="364" t="n"/>
      <c r="AKL110" s="364" t="n"/>
      <c r="AKM110" s="364" t="n"/>
      <c r="AKN110" s="364" t="n"/>
      <c r="AKO110" s="364" t="n"/>
      <c r="AKP110" s="364" t="n"/>
      <c r="AKQ110" s="364" t="n"/>
      <c r="AKR110" s="364" t="n"/>
      <c r="AKS110" s="364" t="n"/>
      <c r="AKT110" s="364" t="n"/>
      <c r="AKU110" s="364" t="n"/>
      <c r="AKV110" s="364" t="n"/>
      <c r="AKW110" s="364" t="n"/>
      <c r="AKX110" s="364" t="n"/>
      <c r="AKY110" s="364" t="n"/>
      <c r="AKZ110" s="364" t="n"/>
      <c r="ALA110" s="364" t="n"/>
      <c r="ALB110" s="364" t="n"/>
      <c r="ALC110" s="364" t="n"/>
      <c r="ALD110" s="364" t="n"/>
      <c r="ALE110" s="364" t="n"/>
      <c r="ALF110" s="364" t="n"/>
      <c r="ALG110" s="364" t="n"/>
      <c r="ALH110" s="364" t="n"/>
      <c r="ALI110" s="364" t="n"/>
      <c r="ALJ110" s="364" t="n"/>
      <c r="ALK110" s="364" t="n"/>
      <c r="ALL110" s="364" t="n"/>
      <c r="ALM110" s="364" t="n"/>
      <c r="ALN110" s="364" t="n"/>
      <c r="ALO110" s="364" t="n"/>
      <c r="ALP110" s="364" t="n"/>
      <c r="ALQ110" s="364" t="n"/>
      <c r="ALR110" s="364" t="n"/>
      <c r="ALS110" s="364" t="n"/>
      <c r="ALT110" s="364" t="n"/>
      <c r="ALU110" s="364" t="n"/>
      <c r="ALV110" s="364" t="n"/>
      <c r="ALW110" s="364" t="n"/>
      <c r="ALX110" s="364" t="n"/>
      <c r="ALY110" s="364" t="n"/>
      <c r="ALZ110" s="364" t="n"/>
      <c r="AMA110" s="364" t="n"/>
      <c r="AMB110" s="364" t="n"/>
      <c r="AMC110" s="364" t="n"/>
      <c r="AMD110" s="364" t="n"/>
      <c r="AME110" s="364" t="n"/>
      <c r="AMF110" s="364" t="n"/>
      <c r="AMG110" s="364" t="n"/>
      <c r="AMH110" s="364" t="n"/>
      <c r="AMI110" s="364" t="n"/>
      <c r="AMJ110" s="364" t="n"/>
      <c r="AMK110" s="364" t="n"/>
      <c r="AML110" s="364" t="n"/>
      <c r="AMM110" s="364" t="n"/>
      <c r="AMN110" s="364" t="n"/>
      <c r="AMO110" s="364" t="n"/>
      <c r="AMP110" s="364" t="n"/>
      <c r="AMQ110" s="364" t="n"/>
      <c r="AMR110" s="364" t="n"/>
      <c r="AMS110" s="364" t="n"/>
      <c r="AMT110" s="364" t="n"/>
      <c r="AMU110" s="364" t="n"/>
      <c r="AMV110" s="364" t="n"/>
      <c r="AMW110" s="364" t="n"/>
      <c r="AMX110" s="364" t="n"/>
      <c r="AMY110" s="364" t="n"/>
      <c r="AMZ110" s="364" t="n"/>
      <c r="ANA110" s="364" t="n"/>
      <c r="ANB110" s="364" t="n"/>
      <c r="ANC110" s="364" t="n"/>
      <c r="AND110" s="364" t="n"/>
      <c r="ANE110" s="364" t="n"/>
      <c r="ANF110" s="364" t="n"/>
      <c r="ANG110" s="364" t="n"/>
      <c r="ANH110" s="364" t="n"/>
      <c r="ANI110" s="364" t="n"/>
      <c r="ANJ110" s="364" t="n"/>
      <c r="ANK110" s="364" t="n"/>
      <c r="ANL110" s="364" t="n"/>
      <c r="ANM110" s="364" t="n"/>
      <c r="ANN110" s="364" t="n"/>
      <c r="ANO110" s="364" t="n"/>
      <c r="ANP110" s="364" t="n"/>
      <c r="ANQ110" s="364" t="n"/>
      <c r="ANR110" s="364" t="n"/>
      <c r="ANS110" s="364" t="n"/>
      <c r="ANT110" s="364" t="n"/>
      <c r="ANU110" s="364" t="n"/>
      <c r="ANV110" s="364" t="n"/>
      <c r="ANW110" s="364" t="n"/>
      <c r="ANX110" s="364" t="n"/>
      <c r="ANY110" s="364" t="n"/>
      <c r="ANZ110" s="364" t="n"/>
      <c r="AOA110" s="364" t="n"/>
      <c r="AOB110" s="364" t="n"/>
      <c r="AOC110" s="364" t="n"/>
      <c r="AOD110" s="364" t="n"/>
      <c r="AOE110" s="364" t="n"/>
      <c r="AOF110" s="364" t="n"/>
      <c r="AOG110" s="364" t="n"/>
      <c r="AOH110" s="364" t="n"/>
      <c r="AOI110" s="364" t="n"/>
      <c r="AOJ110" s="364" t="n"/>
      <c r="AOK110" s="364" t="n"/>
      <c r="AOL110" s="364" t="n"/>
      <c r="AOM110" s="364" t="n"/>
      <c r="AON110" s="364" t="n"/>
      <c r="AOO110" s="364" t="n"/>
      <c r="AOP110" s="364" t="n"/>
      <c r="AOQ110" s="364" t="n"/>
      <c r="AOR110" s="364" t="n"/>
      <c r="AOS110" s="364" t="n"/>
      <c r="AOT110" s="364" t="n"/>
      <c r="AOU110" s="364" t="n"/>
      <c r="AOV110" s="364" t="n"/>
      <c r="AOW110" s="364" t="n"/>
      <c r="AOX110" s="364" t="n"/>
      <c r="AOY110" s="364" t="n"/>
      <c r="AOZ110" s="364" t="n"/>
      <c r="APA110" s="364" t="n"/>
      <c r="APB110" s="364" t="n"/>
      <c r="APC110" s="364" t="n"/>
      <c r="APD110" s="364" t="n"/>
      <c r="APE110" s="364" t="n"/>
      <c r="APF110" s="364" t="n"/>
      <c r="APG110" s="364" t="n"/>
      <c r="APH110" s="364" t="n"/>
      <c r="API110" s="364" t="n"/>
      <c r="APJ110" s="364" t="n"/>
      <c r="APK110" s="364" t="n"/>
      <c r="APL110" s="364" t="n"/>
      <c r="APM110" s="364" t="n"/>
      <c r="APN110" s="364" t="n"/>
      <c r="APO110" s="364" t="n"/>
      <c r="APP110" s="364" t="n"/>
      <c r="APQ110" s="364" t="n"/>
      <c r="APR110" s="364" t="n"/>
      <c r="APS110" s="364" t="n"/>
      <c r="APT110" s="364" t="n"/>
      <c r="APU110" s="364" t="n"/>
      <c r="APV110" s="364" t="n"/>
      <c r="APW110" s="364" t="n"/>
      <c r="APX110" s="364" t="n"/>
      <c r="APY110" s="364" t="n"/>
      <c r="APZ110" s="364" t="n"/>
      <c r="AQA110" s="364" t="n"/>
      <c r="AQB110" s="364" t="n"/>
      <c r="AQC110" s="364" t="n"/>
      <c r="AQD110" s="364" t="n"/>
      <c r="AQE110" s="364" t="n"/>
      <c r="AQF110" s="364" t="n"/>
      <c r="AQG110" s="364" t="n"/>
      <c r="AQH110" s="364" t="n"/>
      <c r="AQI110" s="364" t="n"/>
      <c r="AQJ110" s="364" t="n"/>
      <c r="AQK110" s="364" t="n"/>
      <c r="AQL110" s="364" t="n"/>
      <c r="AQM110" s="364" t="n"/>
      <c r="AQN110" s="364" t="n"/>
      <c r="AQO110" s="364" t="n"/>
      <c r="AQP110" s="364" t="n"/>
      <c r="AQQ110" s="364" t="n"/>
      <c r="AQR110" s="364" t="n"/>
      <c r="AQS110" s="364" t="n"/>
      <c r="AQT110" s="364" t="n"/>
      <c r="AQU110" s="364" t="n"/>
      <c r="AQV110" s="364" t="n"/>
      <c r="AQW110" s="364" t="n"/>
      <c r="AQX110" s="364" t="n"/>
      <c r="AQY110" s="364" t="n"/>
      <c r="AQZ110" s="364" t="n"/>
      <c r="ARA110" s="364" t="n"/>
      <c r="ARB110" s="364" t="n"/>
      <c r="ARC110" s="364" t="n"/>
      <c r="ARD110" s="364" t="n"/>
      <c r="ARE110" s="364" t="n"/>
      <c r="ARF110" s="364" t="n"/>
      <c r="ARG110" s="364" t="n"/>
      <c r="ARH110" s="364" t="n"/>
      <c r="ARI110" s="364" t="n"/>
      <c r="ARJ110" s="364" t="n"/>
      <c r="ARK110" s="364" t="n"/>
      <c r="ARL110" s="364" t="n"/>
      <c r="ARM110" s="364" t="n"/>
      <c r="ARN110" s="364" t="n"/>
      <c r="ARO110" s="364" t="n"/>
    </row>
    <row r="111" outlineLevel="1">
      <c r="A111" s="220" t="inlineStr">
        <is>
          <t>40.05</t>
        </is>
      </c>
      <c r="B111" s="233" t="inlineStr">
        <is>
          <t>Estacionamento</t>
        </is>
      </c>
      <c r="C111" s="86" t="inlineStr">
        <is>
          <t>Analítica</t>
        </is>
      </c>
      <c r="D111" s="86" t="inlineStr">
        <is>
          <t>Saída</t>
        </is>
      </c>
      <c r="E111" s="86">
        <f>VLOOKUP($A111,PL.C!$B:$F,5,0)</f>
        <v/>
      </c>
      <c r="F111" s="86" t="inlineStr">
        <is>
          <t>sim</t>
        </is>
      </c>
      <c r="G111" s="86" t="inlineStr">
        <is>
          <t>Budget</t>
        </is>
      </c>
      <c r="I111" s="511" t="n">
        <v>0</v>
      </c>
      <c r="J111" s="511" t="n">
        <v>0</v>
      </c>
      <c r="K111" s="511" t="n">
        <v>0</v>
      </c>
      <c r="L111" s="511" t="n">
        <v>0</v>
      </c>
      <c r="M111" s="511" t="n">
        <v>0</v>
      </c>
      <c r="N111" s="511" t="n">
        <v>0</v>
      </c>
      <c r="O111" s="511" t="n">
        <v>0</v>
      </c>
      <c r="P111" s="511" t="n">
        <v>0</v>
      </c>
      <c r="Q111" s="511" t="n">
        <v>0</v>
      </c>
      <c r="R111" s="511" t="n">
        <v>0</v>
      </c>
      <c r="S111" s="511" t="n">
        <v>0</v>
      </c>
      <c r="T111" s="512" t="n">
        <v>0</v>
      </c>
      <c r="V111" s="511" t="n">
        <v>0</v>
      </c>
      <c r="W111" s="511" t="n">
        <v>0</v>
      </c>
      <c r="X111" s="511" t="n">
        <v>0</v>
      </c>
      <c r="Y111" s="511" t="n">
        <v>0</v>
      </c>
      <c r="Z111" s="511" t="n">
        <v>0</v>
      </c>
      <c r="AA111" s="511" t="n">
        <v>0</v>
      </c>
      <c r="AB111" s="511" t="n">
        <v>0</v>
      </c>
      <c r="AC111" s="511" t="n">
        <v>0</v>
      </c>
      <c r="AD111" s="511" t="n">
        <v>0</v>
      </c>
      <c r="AE111" s="511" t="n">
        <v>0</v>
      </c>
      <c r="AF111" s="511" t="n">
        <v>0</v>
      </c>
      <c r="AG111" s="512" t="n">
        <v>0</v>
      </c>
      <c r="AI111" s="511" t="n">
        <v>0</v>
      </c>
      <c r="AJ111" s="511" t="n">
        <v>0</v>
      </c>
      <c r="AK111" s="511" t="n">
        <v>0</v>
      </c>
      <c r="AL111" s="511" t="n">
        <v>0</v>
      </c>
      <c r="AM111" s="511" t="n">
        <v>0</v>
      </c>
      <c r="AN111" s="511" t="n">
        <v>0</v>
      </c>
      <c r="AO111" s="511" t="n">
        <v>-6</v>
      </c>
      <c r="AP111" s="511" t="n">
        <v>0</v>
      </c>
      <c r="AQ111" s="511" t="n">
        <v>0</v>
      </c>
      <c r="AR111" s="511" t="n">
        <v>0</v>
      </c>
      <c r="AS111" s="511" t="n">
        <v>0</v>
      </c>
      <c r="AT111" s="511" t="n">
        <v>0</v>
      </c>
      <c r="AV111" s="513" t="n">
        <v>0</v>
      </c>
      <c r="AW111" s="513" t="n">
        <v>0</v>
      </c>
      <c r="AX111" s="513" t="n">
        <v>0</v>
      </c>
      <c r="AY111" s="513" t="n">
        <v>0</v>
      </c>
      <c r="AZ111" s="513" t="n">
        <v>0</v>
      </c>
      <c r="BA111" s="513" t="n">
        <v>0</v>
      </c>
      <c r="BB111" s="513" t="n">
        <v>-6.312</v>
      </c>
      <c r="BC111" s="513" t="n">
        <v>0</v>
      </c>
      <c r="BD111" s="513" t="n">
        <v>0</v>
      </c>
      <c r="BE111" s="513" t="n">
        <v>0</v>
      </c>
      <c r="BF111" s="513" t="n">
        <v>0</v>
      </c>
      <c r="BG111" s="513" t="n">
        <v>0</v>
      </c>
      <c r="BI111" s="298" t="n">
        <v>1.05</v>
      </c>
      <c r="BJ111" s="514" t="n">
        <v>0</v>
      </c>
      <c r="BK111" s="514" t="n">
        <v>0</v>
      </c>
      <c r="BL111" s="514" t="n">
        <v>0</v>
      </c>
      <c r="BM111" s="514" t="n">
        <v>0</v>
      </c>
      <c r="BN111" s="514" t="n">
        <v>-4.2</v>
      </c>
      <c r="BO111" s="514" t="n">
        <v>0</v>
      </c>
      <c r="BP111" s="514" t="n">
        <v>0</v>
      </c>
      <c r="BQ111" s="514" t="n">
        <v>0</v>
      </c>
      <c r="BR111" s="514" t="n">
        <v>0</v>
      </c>
      <c r="BS111" s="514" t="n">
        <v>-4.2</v>
      </c>
      <c r="BT111" s="514" t="n">
        <v>0</v>
      </c>
      <c r="BU111" s="514" t="n">
        <v>0</v>
      </c>
      <c r="BW111" s="515">
        <f>_xlfn.SINGLE(_xlfn.XLOOKUP($A111,$A$203:$A$399,BJ$203:BJ$399,"Não Existe"))*$BI111</f>
        <v/>
      </c>
      <c r="BX111" s="515">
        <f>_xlfn.SINGLE(_xlfn.XLOOKUP($A111,$A$203:$A$399,BK$203:BK$399,"Não Existe"))*$BI111</f>
        <v/>
      </c>
      <c r="BY111" s="515">
        <f>_xlfn.SINGLE(_xlfn.XLOOKUP($A111,$A$203:$A$399,BL$203:BL$399,"Não Existe"))*$BI111</f>
        <v/>
      </c>
      <c r="BZ111" s="515">
        <f>_xlfn.SINGLE(_xlfn.XLOOKUP($A111,$A$203:$A$399,BM$203:BM$399,"Não Existe"))*$BI111</f>
        <v/>
      </c>
      <c r="CA111" s="515">
        <f>_xlfn.SINGLE(_xlfn.XLOOKUP($A111,$A$203:$A$399,BN$203:BN$399,"Não Existe"))*$BI111</f>
        <v/>
      </c>
      <c r="CB111" s="515">
        <f>_xlfn.SINGLE(_xlfn.XLOOKUP($A111,$A$203:$A$399,BO$203:BO$399,"Não Existe"))*$BI111</f>
        <v/>
      </c>
      <c r="CC111" s="515">
        <f>_xlfn.SINGLE(_xlfn.XLOOKUP($A111,$A$203:$A$399,BP$203:BP$399,"Não Existe"))*$BI111</f>
        <v/>
      </c>
      <c r="CD111" s="515">
        <f>_xlfn.SINGLE(_xlfn.XLOOKUP($A111,$A$203:$A$399,BQ$203:BQ$399,"Não Existe"))*$BI111</f>
        <v/>
      </c>
      <c r="CE111" s="515">
        <f>_xlfn.SINGLE(_xlfn.XLOOKUP($A111,$A$203:$A$399,BR$203:BR$399,"Não Existe"))*$BI111</f>
        <v/>
      </c>
      <c r="CF111" s="515">
        <f>_xlfn.SINGLE(_xlfn.XLOOKUP($A111,$A$203:$A$399,BS$203:BS$399,"Não Existe"))*$BI111</f>
        <v/>
      </c>
      <c r="CG111" s="515">
        <f>_xlfn.SINGLE(_xlfn.XLOOKUP($A111,$A$203:$A$399,BT$203:BT$399,"Não Existe"))*$BI111</f>
        <v/>
      </c>
      <c r="CH111" s="515">
        <f>_xlfn.SINGLE(_xlfn.XLOOKUP($A111,$A$203:$A$399,BU$203:BU$399,"Não Existe"))*$BI111</f>
        <v/>
      </c>
    </row>
    <row r="112" outlineLevel="1" ht="15" customFormat="1" customHeight="1" s="213">
      <c r="A112" s="257" t="inlineStr">
        <is>
          <t>40.06</t>
        </is>
      </c>
      <c r="B112" s="212" t="inlineStr">
        <is>
          <t>Multas</t>
        </is>
      </c>
      <c r="C112" s="213" t="inlineStr">
        <is>
          <t>Analítica</t>
        </is>
      </c>
      <c r="D112" s="213" t="inlineStr">
        <is>
          <t>Saída</t>
        </is>
      </c>
      <c r="E112" s="213">
        <f>VLOOKUP($A112,PL.C!$B:$F,5,0)</f>
        <v/>
      </c>
      <c r="F112" s="213" t="inlineStr">
        <is>
          <t>sim</t>
        </is>
      </c>
      <c r="G112" s="213" t="inlineStr">
        <is>
          <t>Budget</t>
        </is>
      </c>
      <c r="I112" s="506" t="n">
        <v>0</v>
      </c>
      <c r="J112" s="506" t="n">
        <v>0</v>
      </c>
      <c r="K112" s="506" t="n">
        <v>0</v>
      </c>
      <c r="L112" s="506" t="n">
        <v>-2660</v>
      </c>
      <c r="M112" s="506" t="n">
        <v>0</v>
      </c>
      <c r="N112" s="506" t="n">
        <v>0</v>
      </c>
      <c r="O112" s="506" t="n">
        <v>-1173</v>
      </c>
      <c r="P112" s="506" t="n">
        <v>0</v>
      </c>
      <c r="Q112" s="506" t="n">
        <v>0</v>
      </c>
      <c r="R112" s="506" t="n">
        <v>0</v>
      </c>
      <c r="S112" s="506" t="n">
        <v>0</v>
      </c>
      <c r="T112" s="507" t="n">
        <v>0</v>
      </c>
      <c r="U112" s="86" t="n"/>
      <c r="V112" s="506" t="n">
        <v>0</v>
      </c>
      <c r="W112" s="506" t="n">
        <v>0</v>
      </c>
      <c r="X112" s="506" t="n">
        <v>0</v>
      </c>
      <c r="Y112" s="506" t="n">
        <v>0</v>
      </c>
      <c r="Z112" s="506" t="n">
        <v>0</v>
      </c>
      <c r="AA112" s="506" t="n">
        <v>0</v>
      </c>
      <c r="AB112" s="506" t="n">
        <v>-174</v>
      </c>
      <c r="AC112" s="506" t="n">
        <v>-1452</v>
      </c>
      <c r="AD112" s="506" t="n">
        <v>-104</v>
      </c>
      <c r="AE112" s="506" t="n">
        <v>0</v>
      </c>
      <c r="AF112" s="506" t="n">
        <v>0</v>
      </c>
      <c r="AG112" s="507" t="n">
        <v>0</v>
      </c>
      <c r="AH112" s="364" t="n"/>
      <c r="AI112" s="506" t="n">
        <v>0</v>
      </c>
      <c r="AJ112" s="506" t="n">
        <v>0</v>
      </c>
      <c r="AK112" s="506" t="n">
        <v>0</v>
      </c>
      <c r="AL112" s="506" t="n">
        <v>-104</v>
      </c>
      <c r="AM112" s="506" t="n">
        <v>0</v>
      </c>
      <c r="AN112" s="506" t="n">
        <v>-104</v>
      </c>
      <c r="AO112" s="506" t="n">
        <v>0</v>
      </c>
      <c r="AP112" s="506" t="n">
        <v>0</v>
      </c>
      <c r="AQ112" s="506" t="n">
        <v>0</v>
      </c>
      <c r="AR112" s="506" t="n">
        <v>0</v>
      </c>
      <c r="AS112" s="506" t="n">
        <v>-1173</v>
      </c>
      <c r="AT112" s="506" t="n">
        <v>-708</v>
      </c>
      <c r="AU112" s="364" t="n"/>
      <c r="AV112" s="508" t="n">
        <v>0</v>
      </c>
      <c r="AW112" s="508" t="n">
        <v>0</v>
      </c>
      <c r="AX112" s="508" t="n">
        <v>0</v>
      </c>
      <c r="AY112" s="508" t="n">
        <v>-109.408</v>
      </c>
      <c r="AZ112" s="508" t="n">
        <v>0</v>
      </c>
      <c r="BA112" s="508" t="n">
        <v>-109.408</v>
      </c>
      <c r="BB112" s="508" t="n">
        <v>0</v>
      </c>
      <c r="BC112" s="508" t="n">
        <v>0</v>
      </c>
      <c r="BD112" s="508" t="n">
        <v>0</v>
      </c>
      <c r="BE112" s="508" t="n">
        <v>0</v>
      </c>
      <c r="BF112" s="508" t="n">
        <v>-1233.996</v>
      </c>
      <c r="BG112" s="508" t="n">
        <v>-744.816</v>
      </c>
      <c r="BH112" s="364" t="n"/>
      <c r="BI112" s="298" t="n">
        <v>1.05</v>
      </c>
      <c r="BJ112" s="509" t="n">
        <v>-163.8</v>
      </c>
      <c r="BK112" s="509" t="n">
        <v>-109.2</v>
      </c>
      <c r="BL112" s="509" t="n">
        <v>0</v>
      </c>
      <c r="BM112" s="509" t="n">
        <v>0</v>
      </c>
      <c r="BN112" s="509" t="n">
        <v>-198.45</v>
      </c>
      <c r="BO112" s="509" t="n">
        <v>-144.9</v>
      </c>
      <c r="BP112" s="509" t="n">
        <v>0</v>
      </c>
      <c r="BQ112" s="509" t="n">
        <v>-109.2</v>
      </c>
      <c r="BR112" s="509" t="n">
        <v>0</v>
      </c>
      <c r="BS112" s="509" t="n">
        <v>0</v>
      </c>
      <c r="BT112" s="509" t="n">
        <v>0</v>
      </c>
      <c r="BU112" s="509" t="n">
        <v>-309.75</v>
      </c>
      <c r="BV112" s="364" t="n"/>
      <c r="BW112" s="510">
        <f>_xlfn.SINGLE(_xlfn.XLOOKUP($A112,$A$203:$A$399,BJ$203:BJ$399,"Não Existe"))*$BI112</f>
        <v/>
      </c>
      <c r="BX112" s="510">
        <f>_xlfn.SINGLE(_xlfn.XLOOKUP($A112,$A$203:$A$399,BK$203:BK$399,"Não Existe"))*$BI112</f>
        <v/>
      </c>
      <c r="BY112" s="510">
        <f>_xlfn.SINGLE(_xlfn.XLOOKUP($A112,$A$203:$A$399,BL$203:BL$399,"Não Existe"))*$BI112</f>
        <v/>
      </c>
      <c r="BZ112" s="510">
        <f>_xlfn.SINGLE(_xlfn.XLOOKUP($A112,$A$203:$A$399,BM$203:BM$399,"Não Existe"))*$BI112</f>
        <v/>
      </c>
      <c r="CA112" s="510">
        <f>_xlfn.SINGLE(_xlfn.XLOOKUP($A112,$A$203:$A$399,BN$203:BN$399,"Não Existe"))*$BI112</f>
        <v/>
      </c>
      <c r="CB112" s="510">
        <f>_xlfn.SINGLE(_xlfn.XLOOKUP($A112,$A$203:$A$399,BO$203:BO$399,"Não Existe"))*$BI112</f>
        <v/>
      </c>
      <c r="CC112" s="510">
        <f>_xlfn.SINGLE(_xlfn.XLOOKUP($A112,$A$203:$A$399,BP$203:BP$399,"Não Existe"))*$BI112</f>
        <v/>
      </c>
      <c r="CD112" s="510">
        <f>_xlfn.SINGLE(_xlfn.XLOOKUP($A112,$A$203:$A$399,BQ$203:BQ$399,"Não Existe"))*$BI112</f>
        <v/>
      </c>
      <c r="CE112" s="510">
        <f>_xlfn.SINGLE(_xlfn.XLOOKUP($A112,$A$203:$A$399,BR$203:BR$399,"Não Existe"))*$BI112</f>
        <v/>
      </c>
      <c r="CF112" s="510">
        <f>_xlfn.SINGLE(_xlfn.XLOOKUP($A112,$A$203:$A$399,BS$203:BS$399,"Não Existe"))*$BI112</f>
        <v/>
      </c>
      <c r="CG112" s="510">
        <f>_xlfn.SINGLE(_xlfn.XLOOKUP($A112,$A$203:$A$399,BT$203:BT$399,"Não Existe"))*$BI112</f>
        <v/>
      </c>
      <c r="CH112" s="510">
        <f>_xlfn.SINGLE(_xlfn.XLOOKUP($A112,$A$203:$A$399,BU$203:BU$399,"Não Existe"))*$BI112</f>
        <v/>
      </c>
      <c r="CI112" s="364" t="n"/>
      <c r="CJ112" s="364" t="n"/>
      <c r="CK112" s="364" t="n"/>
      <c r="CL112" s="364" t="n"/>
      <c r="CM112" s="364" t="n"/>
      <c r="CN112" s="364" t="n"/>
      <c r="CO112" s="364" t="n"/>
      <c r="CP112" s="364" t="n"/>
      <c r="CQ112" s="364" t="n"/>
      <c r="CR112" s="364" t="n"/>
      <c r="CS112" s="364" t="n"/>
      <c r="CT112" s="364" t="n"/>
      <c r="CU112" s="364" t="n"/>
      <c r="CV112" s="364" t="n"/>
      <c r="CW112" s="364" t="n"/>
      <c r="CX112" s="364" t="n"/>
      <c r="CY112" s="364" t="n"/>
      <c r="CZ112" s="364" t="n"/>
      <c r="DA112" s="364" t="n"/>
      <c r="DB112" s="364" t="n"/>
      <c r="DC112" s="364" t="n"/>
      <c r="DD112" s="364" t="n"/>
      <c r="DE112" s="364" t="n"/>
      <c r="DF112" s="364" t="n"/>
      <c r="DG112" s="364" t="n"/>
      <c r="DH112" s="364" t="n"/>
      <c r="DI112" s="364" t="n"/>
      <c r="DJ112" s="364" t="n"/>
      <c r="DK112" s="364" t="n"/>
      <c r="DL112" s="364" t="n"/>
      <c r="DM112" s="364" t="n"/>
      <c r="DN112" s="364" t="n"/>
      <c r="DO112" s="364" t="n"/>
      <c r="DP112" s="364" t="n"/>
      <c r="DQ112" s="364" t="n"/>
      <c r="DR112" s="364" t="n"/>
      <c r="DS112" s="364" t="n"/>
      <c r="DT112" s="364" t="n"/>
      <c r="DU112" s="364" t="n"/>
      <c r="DV112" s="364" t="n"/>
      <c r="DW112" s="364" t="n"/>
      <c r="DX112" s="364" t="n"/>
      <c r="DY112" s="364" t="n"/>
      <c r="DZ112" s="364" t="n"/>
      <c r="EA112" s="364" t="n"/>
      <c r="EB112" s="364" t="n"/>
      <c r="EC112" s="364" t="n"/>
      <c r="ED112" s="364" t="n"/>
      <c r="EE112" s="364" t="n"/>
      <c r="EF112" s="364" t="n"/>
      <c r="EG112" s="364" t="n"/>
      <c r="EH112" s="364" t="n"/>
      <c r="EI112" s="364" t="n"/>
      <c r="EJ112" s="364" t="n"/>
      <c r="EK112" s="364" t="n"/>
      <c r="EL112" s="364" t="n"/>
      <c r="EM112" s="364" t="n"/>
      <c r="EN112" s="364" t="n"/>
      <c r="EO112" s="364" t="n"/>
      <c r="EP112" s="364" t="n"/>
      <c r="EQ112" s="364" t="n"/>
      <c r="ER112" s="364" t="n"/>
      <c r="ES112" s="364" t="n"/>
      <c r="ET112" s="364" t="n"/>
      <c r="EU112" s="364" t="n"/>
      <c r="EV112" s="364" t="n"/>
      <c r="EW112" s="364" t="n"/>
      <c r="EX112" s="364" t="n"/>
      <c r="EY112" s="364" t="n"/>
      <c r="EZ112" s="364" t="n"/>
      <c r="FA112" s="364" t="n"/>
      <c r="FB112" s="364" t="n"/>
      <c r="FC112" s="364" t="n"/>
      <c r="FD112" s="364" t="n"/>
      <c r="FE112" s="364" t="n"/>
      <c r="FF112" s="364" t="n"/>
      <c r="FG112" s="364" t="n"/>
      <c r="FH112" s="364" t="n"/>
      <c r="FI112" s="364" t="n"/>
      <c r="FJ112" s="364" t="n"/>
      <c r="FK112" s="364" t="n"/>
      <c r="FL112" s="364" t="n"/>
      <c r="FM112" s="364" t="n"/>
      <c r="FN112" s="364" t="n"/>
      <c r="FO112" s="364" t="n"/>
      <c r="FP112" s="364" t="n"/>
      <c r="FQ112" s="364" t="n"/>
      <c r="FR112" s="364" t="n"/>
      <c r="FS112" s="364" t="n"/>
      <c r="FT112" s="364" t="n"/>
      <c r="FU112" s="364" t="n"/>
      <c r="FV112" s="364" t="n"/>
      <c r="FW112" s="364" t="n"/>
      <c r="FX112" s="364" t="n"/>
      <c r="FY112" s="364" t="n"/>
      <c r="FZ112" s="364" t="n"/>
      <c r="GA112" s="364" t="n"/>
      <c r="GB112" s="364" t="n"/>
      <c r="GC112" s="364" t="n"/>
      <c r="GD112" s="364" t="n"/>
      <c r="GE112" s="364" t="n"/>
      <c r="GF112" s="364" t="n"/>
      <c r="GG112" s="364" t="n"/>
      <c r="GH112" s="364" t="n"/>
      <c r="GI112" s="364" t="n"/>
      <c r="GJ112" s="364" t="n"/>
      <c r="GK112" s="364" t="n"/>
      <c r="GL112" s="364" t="n"/>
      <c r="GM112" s="364" t="n"/>
      <c r="GN112" s="364" t="n"/>
      <c r="GO112" s="364" t="n"/>
      <c r="GP112" s="364" t="n"/>
      <c r="GQ112" s="364" t="n"/>
      <c r="GR112" s="364" t="n"/>
      <c r="GS112" s="364" t="n"/>
      <c r="GT112" s="364" t="n"/>
      <c r="GU112" s="364" t="n"/>
      <c r="GV112" s="364" t="n"/>
      <c r="GW112" s="364" t="n"/>
      <c r="GX112" s="364" t="n"/>
      <c r="GY112" s="364" t="n"/>
      <c r="GZ112" s="364" t="n"/>
      <c r="HA112" s="364" t="n"/>
      <c r="HB112" s="364" t="n"/>
      <c r="HC112" s="364" t="n"/>
      <c r="HD112" s="364" t="n"/>
      <c r="HE112" s="364" t="n"/>
      <c r="HF112" s="364" t="n"/>
      <c r="HG112" s="364" t="n"/>
      <c r="HH112" s="364" t="n"/>
      <c r="HI112" s="364" t="n"/>
      <c r="HJ112" s="364" t="n"/>
      <c r="HK112" s="364" t="n"/>
      <c r="HL112" s="364" t="n"/>
      <c r="HM112" s="364" t="n"/>
      <c r="HN112" s="364" t="n"/>
      <c r="HO112" s="364" t="n"/>
      <c r="HP112" s="364" t="n"/>
      <c r="HQ112" s="364" t="n"/>
      <c r="HR112" s="364" t="n"/>
      <c r="HS112" s="364" t="n"/>
      <c r="HT112" s="364" t="n"/>
      <c r="HU112" s="364" t="n"/>
      <c r="HV112" s="364" t="n"/>
      <c r="HW112" s="364" t="n"/>
      <c r="HX112" s="364" t="n"/>
      <c r="HY112" s="364" t="n"/>
      <c r="HZ112" s="364" t="n"/>
      <c r="IA112" s="364" t="n"/>
      <c r="IB112" s="364" t="n"/>
      <c r="IC112" s="364" t="n"/>
      <c r="ID112" s="364" t="n"/>
      <c r="IE112" s="364" t="n"/>
      <c r="IF112" s="364" t="n"/>
      <c r="IG112" s="364" t="n"/>
      <c r="IH112" s="364" t="n"/>
      <c r="II112" s="364" t="n"/>
      <c r="IJ112" s="364" t="n"/>
      <c r="IK112" s="364" t="n"/>
      <c r="IL112" s="364" t="n"/>
      <c r="IM112" s="364" t="n"/>
      <c r="IN112" s="364" t="n"/>
      <c r="IO112" s="364" t="n"/>
      <c r="IP112" s="364" t="n"/>
      <c r="IQ112" s="364" t="n"/>
      <c r="IR112" s="364" t="n"/>
      <c r="IS112" s="364" t="n"/>
      <c r="IT112" s="364" t="n"/>
      <c r="IU112" s="364" t="n"/>
      <c r="IV112" s="364" t="n"/>
      <c r="IW112" s="364" t="n"/>
      <c r="IX112" s="364" t="n"/>
      <c r="IY112" s="364" t="n"/>
      <c r="IZ112" s="364" t="n"/>
      <c r="JA112" s="364" t="n"/>
      <c r="JB112" s="364" t="n"/>
      <c r="JC112" s="364" t="n"/>
      <c r="JD112" s="364" t="n"/>
      <c r="JE112" s="364" t="n"/>
      <c r="JF112" s="364" t="n"/>
      <c r="JG112" s="364" t="n"/>
      <c r="JH112" s="364" t="n"/>
      <c r="JI112" s="364" t="n"/>
      <c r="JJ112" s="364" t="n"/>
      <c r="JK112" s="364" t="n"/>
      <c r="JL112" s="364" t="n"/>
      <c r="JM112" s="364" t="n"/>
      <c r="JN112" s="364" t="n"/>
      <c r="JO112" s="364" t="n"/>
      <c r="JP112" s="364" t="n"/>
      <c r="JQ112" s="364" t="n"/>
      <c r="JR112" s="364" t="n"/>
      <c r="JS112" s="364" t="n"/>
      <c r="JT112" s="364" t="n"/>
      <c r="JU112" s="364" t="n"/>
      <c r="JV112" s="364" t="n"/>
      <c r="JW112" s="364" t="n"/>
      <c r="JX112" s="364" t="n"/>
      <c r="JY112" s="364" t="n"/>
      <c r="JZ112" s="364" t="n"/>
      <c r="KA112" s="364" t="n"/>
      <c r="KB112" s="364" t="n"/>
      <c r="KC112" s="364" t="n"/>
      <c r="KD112" s="364" t="n"/>
      <c r="KE112" s="364" t="n"/>
      <c r="KF112" s="364" t="n"/>
      <c r="KG112" s="364" t="n"/>
      <c r="KH112" s="364" t="n"/>
      <c r="KI112" s="364" t="n"/>
      <c r="KJ112" s="364" t="n"/>
      <c r="KK112" s="364" t="n"/>
      <c r="KL112" s="364" t="n"/>
      <c r="KM112" s="364" t="n"/>
      <c r="KN112" s="364" t="n"/>
      <c r="KO112" s="364" t="n"/>
      <c r="KP112" s="364" t="n"/>
      <c r="KQ112" s="364" t="n"/>
      <c r="KR112" s="364" t="n"/>
      <c r="KS112" s="364" t="n"/>
      <c r="KT112" s="364" t="n"/>
      <c r="KU112" s="364" t="n"/>
      <c r="KV112" s="364" t="n"/>
      <c r="KW112" s="364" t="n"/>
      <c r="KX112" s="364" t="n"/>
      <c r="KY112" s="364" t="n"/>
      <c r="KZ112" s="364" t="n"/>
      <c r="LA112" s="364" t="n"/>
      <c r="LB112" s="364" t="n"/>
      <c r="LC112" s="364" t="n"/>
      <c r="LD112" s="364" t="n"/>
      <c r="LE112" s="364" t="n"/>
      <c r="LF112" s="364" t="n"/>
      <c r="LG112" s="364" t="n"/>
      <c r="LH112" s="364" t="n"/>
      <c r="LI112" s="364" t="n"/>
      <c r="LJ112" s="364" t="n"/>
      <c r="LK112" s="364" t="n"/>
      <c r="LL112" s="364" t="n"/>
      <c r="LM112" s="364" t="n"/>
      <c r="LN112" s="364" t="n"/>
      <c r="LO112" s="364" t="n"/>
      <c r="LP112" s="364" t="n"/>
      <c r="LQ112" s="364" t="n"/>
      <c r="LR112" s="364" t="n"/>
      <c r="LS112" s="364" t="n"/>
      <c r="LT112" s="364" t="n"/>
      <c r="LU112" s="364" t="n"/>
      <c r="LV112" s="364" t="n"/>
      <c r="LW112" s="364" t="n"/>
      <c r="LX112" s="364" t="n"/>
      <c r="LY112" s="364" t="n"/>
      <c r="LZ112" s="364" t="n"/>
      <c r="MA112" s="364" t="n"/>
      <c r="MB112" s="364" t="n"/>
      <c r="MC112" s="364" t="n"/>
      <c r="MD112" s="364" t="n"/>
      <c r="ME112" s="364" t="n"/>
      <c r="MF112" s="364" t="n"/>
      <c r="MG112" s="364" t="n"/>
      <c r="MH112" s="364" t="n"/>
      <c r="MI112" s="364" t="n"/>
      <c r="MJ112" s="364" t="n"/>
      <c r="MK112" s="364" t="n"/>
      <c r="ML112" s="364" t="n"/>
      <c r="MM112" s="364" t="n"/>
      <c r="MN112" s="364" t="n"/>
      <c r="MO112" s="364" t="n"/>
      <c r="MP112" s="364" t="n"/>
      <c r="MQ112" s="364" t="n"/>
      <c r="MR112" s="364" t="n"/>
      <c r="MS112" s="364" t="n"/>
      <c r="MT112" s="364" t="n"/>
      <c r="MU112" s="364" t="n"/>
      <c r="MV112" s="364" t="n"/>
      <c r="MW112" s="364" t="n"/>
      <c r="MX112" s="364" t="n"/>
      <c r="MY112" s="364" t="n"/>
      <c r="MZ112" s="364" t="n"/>
      <c r="NA112" s="364" t="n"/>
      <c r="NB112" s="364" t="n"/>
      <c r="NC112" s="364" t="n"/>
      <c r="ND112" s="364" t="n"/>
      <c r="NE112" s="364" t="n"/>
      <c r="NF112" s="364" t="n"/>
      <c r="NG112" s="364" t="n"/>
      <c r="NH112" s="364" t="n"/>
      <c r="NI112" s="364" t="n"/>
      <c r="NJ112" s="364" t="n"/>
      <c r="NK112" s="364" t="n"/>
      <c r="NL112" s="364" t="n"/>
      <c r="NM112" s="364" t="n"/>
      <c r="NN112" s="364" t="n"/>
      <c r="NO112" s="364" t="n"/>
      <c r="NP112" s="364" t="n"/>
      <c r="NQ112" s="364" t="n"/>
      <c r="NR112" s="364" t="n"/>
      <c r="NS112" s="364" t="n"/>
      <c r="NT112" s="364" t="n"/>
      <c r="NU112" s="364" t="n"/>
      <c r="NV112" s="364" t="n"/>
      <c r="NW112" s="364" t="n"/>
      <c r="NX112" s="364" t="n"/>
      <c r="NY112" s="364" t="n"/>
      <c r="NZ112" s="364" t="n"/>
      <c r="OA112" s="364" t="n"/>
      <c r="OB112" s="364" t="n"/>
      <c r="OC112" s="364" t="n"/>
      <c r="OD112" s="364" t="n"/>
      <c r="OE112" s="364" t="n"/>
      <c r="OF112" s="364" t="n"/>
      <c r="OG112" s="364" t="n"/>
      <c r="OH112" s="364" t="n"/>
      <c r="OI112" s="364" t="n"/>
      <c r="OJ112" s="364" t="n"/>
      <c r="OK112" s="364" t="n"/>
      <c r="OL112" s="364" t="n"/>
      <c r="OM112" s="364" t="n"/>
      <c r="ON112" s="364" t="n"/>
      <c r="OO112" s="364" t="n"/>
      <c r="OP112" s="364" t="n"/>
      <c r="OQ112" s="364" t="n"/>
      <c r="OR112" s="364" t="n"/>
      <c r="OS112" s="364" t="n"/>
      <c r="OT112" s="364" t="n"/>
      <c r="OU112" s="364" t="n"/>
      <c r="OV112" s="364" t="n"/>
      <c r="OW112" s="364" t="n"/>
      <c r="OX112" s="364" t="n"/>
      <c r="OY112" s="364" t="n"/>
      <c r="OZ112" s="364" t="n"/>
      <c r="PA112" s="364" t="n"/>
      <c r="PB112" s="364" t="n"/>
      <c r="PC112" s="364" t="n"/>
      <c r="PD112" s="364" t="n"/>
      <c r="PE112" s="364" t="n"/>
      <c r="PF112" s="364" t="n"/>
      <c r="PG112" s="364" t="n"/>
      <c r="PH112" s="364" t="n"/>
      <c r="PI112" s="364" t="n"/>
      <c r="PJ112" s="364" t="n"/>
      <c r="PK112" s="364" t="n"/>
      <c r="PL112" s="364" t="n"/>
      <c r="PM112" s="364" t="n"/>
      <c r="PN112" s="364" t="n"/>
      <c r="PO112" s="364" t="n"/>
      <c r="PP112" s="364" t="n"/>
      <c r="PQ112" s="364" t="n"/>
      <c r="PR112" s="364" t="n"/>
      <c r="PS112" s="364" t="n"/>
      <c r="PT112" s="364" t="n"/>
      <c r="PU112" s="364" t="n"/>
      <c r="PV112" s="364" t="n"/>
      <c r="PW112" s="364" t="n"/>
      <c r="PX112" s="364" t="n"/>
      <c r="PY112" s="364" t="n"/>
      <c r="PZ112" s="364" t="n"/>
      <c r="QA112" s="364" t="n"/>
      <c r="QB112" s="364" t="n"/>
      <c r="QC112" s="364" t="n"/>
      <c r="QD112" s="364" t="n"/>
      <c r="QE112" s="364" t="n"/>
      <c r="QF112" s="364" t="n"/>
      <c r="QG112" s="364" t="n"/>
      <c r="QH112" s="364" t="n"/>
      <c r="QI112" s="364" t="n"/>
      <c r="QJ112" s="364" t="n"/>
      <c r="QK112" s="364" t="n"/>
      <c r="QL112" s="364" t="n"/>
      <c r="QM112" s="364" t="n"/>
      <c r="QN112" s="364" t="n"/>
      <c r="QO112" s="364" t="n"/>
      <c r="QP112" s="364" t="n"/>
      <c r="QQ112" s="364" t="n"/>
      <c r="QR112" s="364" t="n"/>
      <c r="QS112" s="364" t="n"/>
      <c r="QT112" s="364" t="n"/>
      <c r="QU112" s="364" t="n"/>
      <c r="QV112" s="364" t="n"/>
      <c r="QW112" s="364" t="n"/>
      <c r="QX112" s="364" t="n"/>
      <c r="QY112" s="364" t="n"/>
      <c r="QZ112" s="364" t="n"/>
      <c r="RA112" s="364" t="n"/>
      <c r="RB112" s="364" t="n"/>
      <c r="RC112" s="364" t="n"/>
      <c r="RD112" s="364" t="n"/>
      <c r="RE112" s="364" t="n"/>
      <c r="RF112" s="364" t="n"/>
      <c r="RG112" s="364" t="n"/>
      <c r="RH112" s="364" t="n"/>
      <c r="RI112" s="364" t="n"/>
      <c r="RJ112" s="364" t="n"/>
      <c r="RK112" s="364" t="n"/>
      <c r="RL112" s="364" t="n"/>
      <c r="RM112" s="364" t="n"/>
      <c r="RN112" s="364" t="n"/>
      <c r="RO112" s="364" t="n"/>
      <c r="RP112" s="364" t="n"/>
      <c r="RQ112" s="364" t="n"/>
      <c r="RR112" s="364" t="n"/>
      <c r="RS112" s="364" t="n"/>
      <c r="RT112" s="364" t="n"/>
      <c r="RU112" s="364" t="n"/>
      <c r="RV112" s="364" t="n"/>
      <c r="RW112" s="364" t="n"/>
      <c r="RX112" s="364" t="n"/>
      <c r="RY112" s="364" t="n"/>
      <c r="RZ112" s="364" t="n"/>
      <c r="SA112" s="364" t="n"/>
      <c r="SB112" s="364" t="n"/>
      <c r="SC112" s="364" t="n"/>
      <c r="SD112" s="364" t="n"/>
      <c r="SE112" s="364" t="n"/>
      <c r="SF112" s="364" t="n"/>
      <c r="SG112" s="364" t="n"/>
      <c r="SH112" s="364" t="n"/>
      <c r="SI112" s="364" t="n"/>
      <c r="SJ112" s="364" t="n"/>
      <c r="SK112" s="364" t="n"/>
      <c r="SL112" s="364" t="n"/>
      <c r="SM112" s="364" t="n"/>
      <c r="SN112" s="364" t="n"/>
      <c r="SO112" s="364" t="n"/>
      <c r="SP112" s="364" t="n"/>
      <c r="SQ112" s="364" t="n"/>
      <c r="SR112" s="364" t="n"/>
      <c r="SS112" s="364" t="n"/>
      <c r="ST112" s="364" t="n"/>
      <c r="SU112" s="364" t="n"/>
      <c r="SV112" s="364" t="n"/>
      <c r="SW112" s="364" t="n"/>
      <c r="SX112" s="364" t="n"/>
      <c r="SY112" s="364" t="n"/>
      <c r="SZ112" s="364" t="n"/>
      <c r="TA112" s="364" t="n"/>
      <c r="TB112" s="364" t="n"/>
      <c r="TC112" s="364" t="n"/>
      <c r="TD112" s="364" t="n"/>
      <c r="TE112" s="364" t="n"/>
      <c r="TF112" s="364" t="n"/>
      <c r="TG112" s="364" t="n"/>
      <c r="TH112" s="364" t="n"/>
      <c r="TI112" s="364" t="n"/>
      <c r="TJ112" s="364" t="n"/>
      <c r="TK112" s="364" t="n"/>
      <c r="TL112" s="364" t="n"/>
      <c r="TM112" s="364" t="n"/>
      <c r="TN112" s="364" t="n"/>
      <c r="TO112" s="364" t="n"/>
      <c r="TP112" s="364" t="n"/>
      <c r="TQ112" s="364" t="n"/>
      <c r="TR112" s="364" t="n"/>
      <c r="TS112" s="364" t="n"/>
      <c r="TT112" s="364" t="n"/>
      <c r="TU112" s="364" t="n"/>
      <c r="TV112" s="364" t="n"/>
      <c r="TW112" s="364" t="n"/>
      <c r="TX112" s="364" t="n"/>
      <c r="TY112" s="364" t="n"/>
      <c r="TZ112" s="364" t="n"/>
      <c r="UA112" s="364" t="n"/>
      <c r="UB112" s="364" t="n"/>
      <c r="UC112" s="364" t="n"/>
      <c r="UD112" s="364" t="n"/>
      <c r="UE112" s="364" t="n"/>
      <c r="UF112" s="364" t="n"/>
      <c r="UG112" s="364" t="n"/>
      <c r="UH112" s="364" t="n"/>
      <c r="UI112" s="364" t="n"/>
      <c r="UJ112" s="364" t="n"/>
      <c r="UK112" s="364" t="n"/>
      <c r="UL112" s="364" t="n"/>
      <c r="UM112" s="364" t="n"/>
      <c r="UN112" s="364" t="n"/>
      <c r="UO112" s="364" t="n"/>
      <c r="UP112" s="364" t="n"/>
      <c r="UQ112" s="364" t="n"/>
      <c r="UR112" s="364" t="n"/>
      <c r="US112" s="364" t="n"/>
      <c r="UT112" s="364" t="n"/>
      <c r="UU112" s="364" t="n"/>
      <c r="UV112" s="364" t="n"/>
      <c r="UW112" s="364" t="n"/>
      <c r="UX112" s="364" t="n"/>
      <c r="UY112" s="364" t="n"/>
      <c r="UZ112" s="364" t="n"/>
      <c r="VA112" s="364" t="n"/>
      <c r="VB112" s="364" t="n"/>
      <c r="VC112" s="364" t="n"/>
      <c r="VD112" s="364" t="n"/>
      <c r="VE112" s="364" t="n"/>
      <c r="VF112" s="364" t="n"/>
      <c r="VG112" s="364" t="n"/>
      <c r="VH112" s="364" t="n"/>
      <c r="VI112" s="364" t="n"/>
      <c r="VJ112" s="364" t="n"/>
      <c r="VK112" s="364" t="n"/>
      <c r="VL112" s="364" t="n"/>
      <c r="VM112" s="364" t="n"/>
      <c r="VN112" s="364" t="n"/>
      <c r="VO112" s="364" t="n"/>
      <c r="VP112" s="364" t="n"/>
      <c r="VQ112" s="364" t="n"/>
      <c r="VR112" s="364" t="n"/>
      <c r="VS112" s="364" t="n"/>
      <c r="VT112" s="364" t="n"/>
      <c r="VU112" s="364" t="n"/>
      <c r="VV112" s="364" t="n"/>
      <c r="VW112" s="364" t="n"/>
      <c r="VX112" s="364" t="n"/>
      <c r="VY112" s="364" t="n"/>
      <c r="VZ112" s="364" t="n"/>
      <c r="WA112" s="364" t="n"/>
      <c r="WB112" s="364" t="n"/>
      <c r="WC112" s="364" t="n"/>
      <c r="WD112" s="364" t="n"/>
      <c r="WE112" s="364" t="n"/>
      <c r="WF112" s="364" t="n"/>
      <c r="WG112" s="364" t="n"/>
      <c r="WH112" s="364" t="n"/>
      <c r="WI112" s="364" t="n"/>
      <c r="WJ112" s="364" t="n"/>
      <c r="WK112" s="364" t="n"/>
      <c r="WL112" s="364" t="n"/>
      <c r="WM112" s="364" t="n"/>
      <c r="WN112" s="364" t="n"/>
      <c r="WO112" s="364" t="n"/>
      <c r="WP112" s="364" t="n"/>
      <c r="WQ112" s="364" t="n"/>
      <c r="WR112" s="364" t="n"/>
      <c r="WS112" s="364" t="n"/>
      <c r="WT112" s="364" t="n"/>
      <c r="WU112" s="364" t="n"/>
      <c r="WV112" s="364" t="n"/>
      <c r="WW112" s="364" t="n"/>
      <c r="WX112" s="364" t="n"/>
      <c r="WY112" s="364" t="n"/>
      <c r="WZ112" s="364" t="n"/>
      <c r="XA112" s="364" t="n"/>
      <c r="XB112" s="364" t="n"/>
      <c r="XC112" s="364" t="n"/>
      <c r="XD112" s="364" t="n"/>
      <c r="XE112" s="364" t="n"/>
      <c r="XF112" s="364" t="n"/>
      <c r="XG112" s="364" t="n"/>
      <c r="XH112" s="364" t="n"/>
      <c r="XI112" s="364" t="n"/>
      <c r="XJ112" s="364" t="n"/>
      <c r="XK112" s="364" t="n"/>
      <c r="XL112" s="364" t="n"/>
      <c r="XM112" s="364" t="n"/>
      <c r="XN112" s="364" t="n"/>
      <c r="XO112" s="364" t="n"/>
      <c r="XP112" s="364" t="n"/>
      <c r="XQ112" s="364" t="n"/>
      <c r="XR112" s="364" t="n"/>
      <c r="XS112" s="364" t="n"/>
      <c r="XT112" s="364" t="n"/>
      <c r="XU112" s="364" t="n"/>
      <c r="XV112" s="364" t="n"/>
      <c r="XW112" s="364" t="n"/>
      <c r="XX112" s="364" t="n"/>
      <c r="XY112" s="364" t="n"/>
      <c r="XZ112" s="364" t="n"/>
      <c r="YA112" s="364" t="n"/>
      <c r="YB112" s="364" t="n"/>
      <c r="YC112" s="364" t="n"/>
      <c r="YD112" s="364" t="n"/>
      <c r="YE112" s="364" t="n"/>
      <c r="YF112" s="364" t="n"/>
      <c r="YG112" s="364" t="n"/>
      <c r="YH112" s="364" t="n"/>
      <c r="YI112" s="364" t="n"/>
      <c r="YJ112" s="364" t="n"/>
      <c r="YK112" s="364" t="n"/>
      <c r="YL112" s="364" t="n"/>
      <c r="YM112" s="364" t="n"/>
      <c r="YN112" s="364" t="n"/>
      <c r="YO112" s="364" t="n"/>
      <c r="YP112" s="364" t="n"/>
      <c r="YQ112" s="364" t="n"/>
      <c r="YR112" s="364" t="n"/>
      <c r="YS112" s="364" t="n"/>
      <c r="YT112" s="364" t="n"/>
      <c r="YU112" s="364" t="n"/>
      <c r="YV112" s="364" t="n"/>
      <c r="YW112" s="364" t="n"/>
      <c r="YX112" s="364" t="n"/>
      <c r="YY112" s="364" t="n"/>
      <c r="YZ112" s="364" t="n"/>
      <c r="ZA112" s="364" t="n"/>
      <c r="ZB112" s="364" t="n"/>
      <c r="ZC112" s="364" t="n"/>
      <c r="ZD112" s="364" t="n"/>
      <c r="ZE112" s="364" t="n"/>
      <c r="ZF112" s="364" t="n"/>
      <c r="ZG112" s="364" t="n"/>
      <c r="ZH112" s="364" t="n"/>
      <c r="ZI112" s="364" t="n"/>
      <c r="ZJ112" s="364" t="n"/>
      <c r="ZK112" s="364" t="n"/>
      <c r="ZL112" s="364" t="n"/>
      <c r="ZM112" s="364" t="n"/>
      <c r="ZN112" s="364" t="n"/>
      <c r="ZO112" s="364" t="n"/>
      <c r="ZP112" s="364" t="n"/>
      <c r="ZQ112" s="364" t="n"/>
      <c r="ZR112" s="364" t="n"/>
      <c r="ZS112" s="364" t="n"/>
      <c r="ZT112" s="364" t="n"/>
      <c r="ZU112" s="364" t="n"/>
      <c r="ZV112" s="364" t="n"/>
      <c r="ZW112" s="364" t="n"/>
      <c r="ZX112" s="364" t="n"/>
      <c r="ZY112" s="364" t="n"/>
      <c r="ZZ112" s="364" t="n"/>
      <c r="AAA112" s="364" t="n"/>
      <c r="AAB112" s="364" t="n"/>
      <c r="AAC112" s="364" t="n"/>
      <c r="AAD112" s="364" t="n"/>
      <c r="AAE112" s="364" t="n"/>
      <c r="AAF112" s="364" t="n"/>
      <c r="AAG112" s="364" t="n"/>
      <c r="AAH112" s="364" t="n"/>
      <c r="AAI112" s="364" t="n"/>
      <c r="AAJ112" s="364" t="n"/>
      <c r="AAK112" s="364" t="n"/>
      <c r="AAL112" s="364" t="n"/>
      <c r="AAM112" s="364" t="n"/>
      <c r="AAN112" s="364" t="n"/>
      <c r="AAO112" s="364" t="n"/>
      <c r="AAP112" s="364" t="n"/>
      <c r="AAQ112" s="364" t="n"/>
      <c r="AAR112" s="364" t="n"/>
      <c r="AAS112" s="364" t="n"/>
      <c r="AAT112" s="364" t="n"/>
      <c r="AAU112" s="364" t="n"/>
      <c r="AAV112" s="364" t="n"/>
      <c r="AAW112" s="364" t="n"/>
      <c r="AAX112" s="364" t="n"/>
      <c r="AAY112" s="364" t="n"/>
      <c r="AAZ112" s="364" t="n"/>
      <c r="ABA112" s="364" t="n"/>
      <c r="ABB112" s="364" t="n"/>
      <c r="ABC112" s="364" t="n"/>
      <c r="ABD112" s="364" t="n"/>
      <c r="ABE112" s="364" t="n"/>
      <c r="ABF112" s="364" t="n"/>
      <c r="ABG112" s="364" t="n"/>
      <c r="ABH112" s="364" t="n"/>
      <c r="ABI112" s="364" t="n"/>
      <c r="ABJ112" s="364" t="n"/>
      <c r="ABK112" s="364" t="n"/>
      <c r="ABL112" s="364" t="n"/>
      <c r="ABM112" s="364" t="n"/>
      <c r="ABN112" s="364" t="n"/>
      <c r="ABO112" s="364" t="n"/>
      <c r="ABP112" s="364" t="n"/>
      <c r="ABQ112" s="364" t="n"/>
      <c r="ABR112" s="364" t="n"/>
      <c r="ABS112" s="364" t="n"/>
      <c r="ABT112" s="364" t="n"/>
      <c r="ABU112" s="364" t="n"/>
      <c r="ABV112" s="364" t="n"/>
      <c r="ABW112" s="364" t="n"/>
      <c r="ABX112" s="364" t="n"/>
      <c r="ABY112" s="364" t="n"/>
      <c r="ABZ112" s="364" t="n"/>
      <c r="ACA112" s="364" t="n"/>
      <c r="ACB112" s="364" t="n"/>
      <c r="ACC112" s="364" t="n"/>
      <c r="ACD112" s="364" t="n"/>
      <c r="ACE112" s="364" t="n"/>
      <c r="ACF112" s="364" t="n"/>
      <c r="ACG112" s="364" t="n"/>
      <c r="ACH112" s="364" t="n"/>
      <c r="ACI112" s="364" t="n"/>
      <c r="ACJ112" s="364" t="n"/>
      <c r="ACK112" s="364" t="n"/>
      <c r="ACL112" s="364" t="n"/>
      <c r="ACM112" s="364" t="n"/>
      <c r="ACN112" s="364" t="n"/>
      <c r="ACO112" s="364" t="n"/>
      <c r="ACP112" s="364" t="n"/>
      <c r="ACQ112" s="364" t="n"/>
      <c r="ACR112" s="364" t="n"/>
      <c r="ACS112" s="364" t="n"/>
      <c r="ACT112" s="364" t="n"/>
      <c r="ACU112" s="364" t="n"/>
      <c r="ACV112" s="364" t="n"/>
      <c r="ACW112" s="364" t="n"/>
      <c r="ACX112" s="364" t="n"/>
      <c r="ACY112" s="364" t="n"/>
      <c r="ACZ112" s="364" t="n"/>
      <c r="ADA112" s="364" t="n"/>
      <c r="ADB112" s="364" t="n"/>
      <c r="ADC112" s="364" t="n"/>
      <c r="ADD112" s="364" t="n"/>
      <c r="ADE112" s="364" t="n"/>
      <c r="ADF112" s="364" t="n"/>
      <c r="ADG112" s="364" t="n"/>
      <c r="ADH112" s="364" t="n"/>
      <c r="ADI112" s="364" t="n"/>
      <c r="ADJ112" s="364" t="n"/>
      <c r="ADK112" s="364" t="n"/>
      <c r="ADL112" s="364" t="n"/>
      <c r="ADM112" s="364" t="n"/>
      <c r="ADN112" s="364" t="n"/>
      <c r="ADO112" s="364" t="n"/>
      <c r="ADP112" s="364" t="n"/>
      <c r="ADQ112" s="364" t="n"/>
      <c r="ADR112" s="364" t="n"/>
      <c r="ADS112" s="364" t="n"/>
      <c r="ADT112" s="364" t="n"/>
      <c r="ADU112" s="364" t="n"/>
      <c r="ADV112" s="364" t="n"/>
      <c r="ADW112" s="364" t="n"/>
      <c r="ADX112" s="364" t="n"/>
      <c r="ADY112" s="364" t="n"/>
      <c r="ADZ112" s="364" t="n"/>
      <c r="AEA112" s="364" t="n"/>
      <c r="AEB112" s="364" t="n"/>
      <c r="AEC112" s="364" t="n"/>
      <c r="AED112" s="364" t="n"/>
      <c r="AEE112" s="364" t="n"/>
      <c r="AEF112" s="364" t="n"/>
      <c r="AEG112" s="364" t="n"/>
      <c r="AEH112" s="364" t="n"/>
      <c r="AEI112" s="364" t="n"/>
      <c r="AEJ112" s="364" t="n"/>
      <c r="AEK112" s="364" t="n"/>
      <c r="AEL112" s="364" t="n"/>
      <c r="AEM112" s="364" t="n"/>
      <c r="AEN112" s="364" t="n"/>
      <c r="AEO112" s="364" t="n"/>
      <c r="AEP112" s="364" t="n"/>
      <c r="AEQ112" s="364" t="n"/>
      <c r="AER112" s="364" t="n"/>
      <c r="AES112" s="364" t="n"/>
      <c r="AET112" s="364" t="n"/>
      <c r="AEU112" s="364" t="n"/>
      <c r="AEV112" s="364" t="n"/>
      <c r="AEW112" s="364" t="n"/>
      <c r="AEX112" s="364" t="n"/>
      <c r="AEY112" s="364" t="n"/>
      <c r="AEZ112" s="364" t="n"/>
      <c r="AFA112" s="364" t="n"/>
      <c r="AFB112" s="364" t="n"/>
      <c r="AFC112" s="364" t="n"/>
      <c r="AFD112" s="364" t="n"/>
      <c r="AFE112" s="364" t="n"/>
      <c r="AFF112" s="364" t="n"/>
      <c r="AFG112" s="364" t="n"/>
      <c r="AFH112" s="364" t="n"/>
      <c r="AFI112" s="364" t="n"/>
      <c r="AFJ112" s="364" t="n"/>
      <c r="AFK112" s="364" t="n"/>
      <c r="AFL112" s="364" t="n"/>
      <c r="AFM112" s="364" t="n"/>
      <c r="AFN112" s="364" t="n"/>
      <c r="AFO112" s="364" t="n"/>
      <c r="AFP112" s="364" t="n"/>
      <c r="AFQ112" s="364" t="n"/>
      <c r="AFR112" s="364" t="n"/>
      <c r="AFS112" s="364" t="n"/>
      <c r="AFT112" s="364" t="n"/>
      <c r="AFU112" s="364" t="n"/>
      <c r="AFV112" s="364" t="n"/>
      <c r="AFW112" s="364" t="n"/>
      <c r="AFX112" s="364" t="n"/>
      <c r="AFY112" s="364" t="n"/>
      <c r="AFZ112" s="364" t="n"/>
      <c r="AGA112" s="364" t="n"/>
      <c r="AGB112" s="364" t="n"/>
      <c r="AGC112" s="364" t="n"/>
      <c r="AGD112" s="364" t="n"/>
      <c r="AGE112" s="364" t="n"/>
      <c r="AGF112" s="364" t="n"/>
      <c r="AGG112" s="364" t="n"/>
      <c r="AGH112" s="364" t="n"/>
      <c r="AGI112" s="364" t="n"/>
      <c r="AGJ112" s="364" t="n"/>
      <c r="AGK112" s="364" t="n"/>
      <c r="AGL112" s="364" t="n"/>
      <c r="AGM112" s="364" t="n"/>
      <c r="AGN112" s="364" t="n"/>
      <c r="AGO112" s="364" t="n"/>
      <c r="AGP112" s="364" t="n"/>
      <c r="AGQ112" s="364" t="n"/>
      <c r="AGR112" s="364" t="n"/>
      <c r="AGS112" s="364" t="n"/>
      <c r="AGT112" s="364" t="n"/>
      <c r="AGU112" s="364" t="n"/>
      <c r="AGV112" s="364" t="n"/>
      <c r="AGW112" s="364" t="n"/>
      <c r="AGX112" s="364" t="n"/>
      <c r="AGY112" s="364" t="n"/>
      <c r="AGZ112" s="364" t="n"/>
      <c r="AHA112" s="364" t="n"/>
      <c r="AHB112" s="364" t="n"/>
      <c r="AHC112" s="364" t="n"/>
      <c r="AHD112" s="364" t="n"/>
      <c r="AHE112" s="364" t="n"/>
      <c r="AHF112" s="364" t="n"/>
      <c r="AHG112" s="364" t="n"/>
      <c r="AHH112" s="364" t="n"/>
      <c r="AHI112" s="364" t="n"/>
      <c r="AHJ112" s="364" t="n"/>
      <c r="AHK112" s="364" t="n"/>
      <c r="AHL112" s="364" t="n"/>
      <c r="AHM112" s="364" t="n"/>
      <c r="AHN112" s="364" t="n"/>
      <c r="AHO112" s="364" t="n"/>
      <c r="AHP112" s="364" t="n"/>
      <c r="AHQ112" s="364" t="n"/>
      <c r="AHR112" s="364" t="n"/>
      <c r="AHS112" s="364" t="n"/>
      <c r="AHT112" s="364" t="n"/>
      <c r="AHU112" s="364" t="n"/>
      <c r="AHV112" s="364" t="n"/>
      <c r="AHW112" s="364" t="n"/>
      <c r="AHX112" s="364" t="n"/>
      <c r="AHY112" s="364" t="n"/>
      <c r="AHZ112" s="364" t="n"/>
      <c r="AIA112" s="364" t="n"/>
      <c r="AIB112" s="364" t="n"/>
      <c r="AIC112" s="364" t="n"/>
      <c r="AID112" s="364" t="n"/>
      <c r="AIE112" s="364" t="n"/>
      <c r="AIF112" s="364" t="n"/>
      <c r="AIG112" s="364" t="n"/>
      <c r="AIH112" s="364" t="n"/>
      <c r="AII112" s="364" t="n"/>
      <c r="AIJ112" s="364" t="n"/>
      <c r="AIK112" s="364" t="n"/>
      <c r="AIL112" s="364" t="n"/>
      <c r="AIM112" s="364" t="n"/>
      <c r="AIN112" s="364" t="n"/>
      <c r="AIO112" s="364" t="n"/>
      <c r="AIP112" s="364" t="n"/>
      <c r="AIQ112" s="364" t="n"/>
      <c r="AIR112" s="364" t="n"/>
      <c r="AIS112" s="364" t="n"/>
      <c r="AIT112" s="364" t="n"/>
      <c r="AIU112" s="364" t="n"/>
      <c r="AIV112" s="364" t="n"/>
      <c r="AIW112" s="364" t="n"/>
      <c r="AIX112" s="364" t="n"/>
      <c r="AIY112" s="364" t="n"/>
      <c r="AIZ112" s="364" t="n"/>
      <c r="AJA112" s="364" t="n"/>
      <c r="AJB112" s="364" t="n"/>
      <c r="AJC112" s="364" t="n"/>
      <c r="AJD112" s="364" t="n"/>
      <c r="AJE112" s="364" t="n"/>
      <c r="AJF112" s="364" t="n"/>
      <c r="AJG112" s="364" t="n"/>
      <c r="AJH112" s="364" t="n"/>
      <c r="AJI112" s="364" t="n"/>
      <c r="AJJ112" s="364" t="n"/>
      <c r="AJK112" s="364" t="n"/>
      <c r="AJL112" s="364" t="n"/>
      <c r="AJM112" s="364" t="n"/>
      <c r="AJN112" s="364" t="n"/>
      <c r="AJO112" s="364" t="n"/>
      <c r="AJP112" s="364" t="n"/>
      <c r="AJQ112" s="364" t="n"/>
      <c r="AJR112" s="364" t="n"/>
      <c r="AJS112" s="364" t="n"/>
      <c r="AJT112" s="364" t="n"/>
      <c r="AJU112" s="364" t="n"/>
      <c r="AJV112" s="364" t="n"/>
      <c r="AJW112" s="364" t="n"/>
      <c r="AJX112" s="364" t="n"/>
      <c r="AJY112" s="364" t="n"/>
      <c r="AJZ112" s="364" t="n"/>
      <c r="AKA112" s="364" t="n"/>
      <c r="AKB112" s="364" t="n"/>
      <c r="AKC112" s="364" t="n"/>
      <c r="AKD112" s="364" t="n"/>
      <c r="AKE112" s="364" t="n"/>
      <c r="AKF112" s="364" t="n"/>
      <c r="AKG112" s="364" t="n"/>
      <c r="AKH112" s="364" t="n"/>
      <c r="AKI112" s="364" t="n"/>
      <c r="AKJ112" s="364" t="n"/>
      <c r="AKK112" s="364" t="n"/>
      <c r="AKL112" s="364" t="n"/>
      <c r="AKM112" s="364" t="n"/>
      <c r="AKN112" s="364" t="n"/>
      <c r="AKO112" s="364" t="n"/>
      <c r="AKP112" s="364" t="n"/>
      <c r="AKQ112" s="364" t="n"/>
      <c r="AKR112" s="364" t="n"/>
      <c r="AKS112" s="364" t="n"/>
      <c r="AKT112" s="364" t="n"/>
      <c r="AKU112" s="364" t="n"/>
      <c r="AKV112" s="364" t="n"/>
      <c r="AKW112" s="364" t="n"/>
      <c r="AKX112" s="364" t="n"/>
      <c r="AKY112" s="364" t="n"/>
      <c r="AKZ112" s="364" t="n"/>
      <c r="ALA112" s="364" t="n"/>
      <c r="ALB112" s="364" t="n"/>
      <c r="ALC112" s="364" t="n"/>
      <c r="ALD112" s="364" t="n"/>
      <c r="ALE112" s="364" t="n"/>
      <c r="ALF112" s="364" t="n"/>
      <c r="ALG112" s="364" t="n"/>
      <c r="ALH112" s="364" t="n"/>
      <c r="ALI112" s="364" t="n"/>
      <c r="ALJ112" s="364" t="n"/>
      <c r="ALK112" s="364" t="n"/>
      <c r="ALL112" s="364" t="n"/>
      <c r="ALM112" s="364" t="n"/>
      <c r="ALN112" s="364" t="n"/>
      <c r="ALO112" s="364" t="n"/>
      <c r="ALP112" s="364" t="n"/>
      <c r="ALQ112" s="364" t="n"/>
      <c r="ALR112" s="364" t="n"/>
      <c r="ALS112" s="364" t="n"/>
      <c r="ALT112" s="364" t="n"/>
      <c r="ALU112" s="364" t="n"/>
      <c r="ALV112" s="364" t="n"/>
      <c r="ALW112" s="364" t="n"/>
      <c r="ALX112" s="364" t="n"/>
      <c r="ALY112" s="364" t="n"/>
      <c r="ALZ112" s="364" t="n"/>
      <c r="AMA112" s="364" t="n"/>
      <c r="AMB112" s="364" t="n"/>
      <c r="AMC112" s="364" t="n"/>
      <c r="AMD112" s="364" t="n"/>
      <c r="AME112" s="364" t="n"/>
      <c r="AMF112" s="364" t="n"/>
      <c r="AMG112" s="364" t="n"/>
      <c r="AMH112" s="364" t="n"/>
      <c r="AMI112" s="364" t="n"/>
      <c r="AMJ112" s="364" t="n"/>
      <c r="AMK112" s="364" t="n"/>
      <c r="AML112" s="364" t="n"/>
      <c r="AMM112" s="364" t="n"/>
      <c r="AMN112" s="364" t="n"/>
      <c r="AMO112" s="364" t="n"/>
      <c r="AMP112" s="364" t="n"/>
      <c r="AMQ112" s="364" t="n"/>
      <c r="AMR112" s="364" t="n"/>
      <c r="AMS112" s="364" t="n"/>
      <c r="AMT112" s="364" t="n"/>
      <c r="AMU112" s="364" t="n"/>
      <c r="AMV112" s="364" t="n"/>
      <c r="AMW112" s="364" t="n"/>
      <c r="AMX112" s="364" t="n"/>
      <c r="AMY112" s="364" t="n"/>
      <c r="AMZ112" s="364" t="n"/>
      <c r="ANA112" s="364" t="n"/>
      <c r="ANB112" s="364" t="n"/>
      <c r="ANC112" s="364" t="n"/>
      <c r="AND112" s="364" t="n"/>
      <c r="ANE112" s="364" t="n"/>
      <c r="ANF112" s="364" t="n"/>
      <c r="ANG112" s="364" t="n"/>
      <c r="ANH112" s="364" t="n"/>
      <c r="ANI112" s="364" t="n"/>
      <c r="ANJ112" s="364" t="n"/>
      <c r="ANK112" s="364" t="n"/>
      <c r="ANL112" s="364" t="n"/>
      <c r="ANM112" s="364" t="n"/>
      <c r="ANN112" s="364" t="n"/>
      <c r="ANO112" s="364" t="n"/>
      <c r="ANP112" s="364" t="n"/>
      <c r="ANQ112" s="364" t="n"/>
      <c r="ANR112" s="364" t="n"/>
      <c r="ANS112" s="364" t="n"/>
      <c r="ANT112" s="364" t="n"/>
      <c r="ANU112" s="364" t="n"/>
      <c r="ANV112" s="364" t="n"/>
      <c r="ANW112" s="364" t="n"/>
      <c r="ANX112" s="364" t="n"/>
      <c r="ANY112" s="364" t="n"/>
      <c r="ANZ112" s="364" t="n"/>
      <c r="AOA112" s="364" t="n"/>
      <c r="AOB112" s="364" t="n"/>
      <c r="AOC112" s="364" t="n"/>
      <c r="AOD112" s="364" t="n"/>
      <c r="AOE112" s="364" t="n"/>
      <c r="AOF112" s="364" t="n"/>
      <c r="AOG112" s="364" t="n"/>
      <c r="AOH112" s="364" t="n"/>
      <c r="AOI112" s="364" t="n"/>
      <c r="AOJ112" s="364" t="n"/>
      <c r="AOK112" s="364" t="n"/>
      <c r="AOL112" s="364" t="n"/>
      <c r="AOM112" s="364" t="n"/>
      <c r="AON112" s="364" t="n"/>
      <c r="AOO112" s="364" t="n"/>
      <c r="AOP112" s="364" t="n"/>
      <c r="AOQ112" s="364" t="n"/>
      <c r="AOR112" s="364" t="n"/>
      <c r="AOS112" s="364" t="n"/>
      <c r="AOT112" s="364" t="n"/>
      <c r="AOU112" s="364" t="n"/>
      <c r="AOV112" s="364" t="n"/>
      <c r="AOW112" s="364" t="n"/>
      <c r="AOX112" s="364" t="n"/>
      <c r="AOY112" s="364" t="n"/>
      <c r="AOZ112" s="364" t="n"/>
      <c r="APA112" s="364" t="n"/>
      <c r="APB112" s="364" t="n"/>
      <c r="APC112" s="364" t="n"/>
      <c r="APD112" s="364" t="n"/>
      <c r="APE112" s="364" t="n"/>
      <c r="APF112" s="364" t="n"/>
      <c r="APG112" s="364" t="n"/>
      <c r="APH112" s="364" t="n"/>
      <c r="API112" s="364" t="n"/>
      <c r="APJ112" s="364" t="n"/>
      <c r="APK112" s="364" t="n"/>
      <c r="APL112" s="364" t="n"/>
      <c r="APM112" s="364" t="n"/>
      <c r="APN112" s="364" t="n"/>
      <c r="APO112" s="364" t="n"/>
      <c r="APP112" s="364" t="n"/>
      <c r="APQ112" s="364" t="n"/>
      <c r="APR112" s="364" t="n"/>
      <c r="APS112" s="364" t="n"/>
      <c r="APT112" s="364" t="n"/>
      <c r="APU112" s="364" t="n"/>
      <c r="APV112" s="364" t="n"/>
      <c r="APW112" s="364" t="n"/>
      <c r="APX112" s="364" t="n"/>
      <c r="APY112" s="364" t="n"/>
      <c r="APZ112" s="364" t="n"/>
      <c r="AQA112" s="364" t="n"/>
      <c r="AQB112" s="364" t="n"/>
      <c r="AQC112" s="364" t="n"/>
      <c r="AQD112" s="364" t="n"/>
      <c r="AQE112" s="364" t="n"/>
      <c r="AQF112" s="364" t="n"/>
      <c r="AQG112" s="364" t="n"/>
      <c r="AQH112" s="364" t="n"/>
      <c r="AQI112" s="364" t="n"/>
      <c r="AQJ112" s="364" t="n"/>
      <c r="AQK112" s="364" t="n"/>
      <c r="AQL112" s="364" t="n"/>
      <c r="AQM112" s="364" t="n"/>
      <c r="AQN112" s="364" t="n"/>
      <c r="AQO112" s="364" t="n"/>
      <c r="AQP112" s="364" t="n"/>
      <c r="AQQ112" s="364" t="n"/>
      <c r="AQR112" s="364" t="n"/>
      <c r="AQS112" s="364" t="n"/>
      <c r="AQT112" s="364" t="n"/>
      <c r="AQU112" s="364" t="n"/>
      <c r="AQV112" s="364" t="n"/>
      <c r="AQW112" s="364" t="n"/>
      <c r="AQX112" s="364" t="n"/>
      <c r="AQY112" s="364" t="n"/>
      <c r="AQZ112" s="364" t="n"/>
      <c r="ARA112" s="364" t="n"/>
      <c r="ARB112" s="364" t="n"/>
      <c r="ARC112" s="364" t="n"/>
      <c r="ARD112" s="364" t="n"/>
      <c r="ARE112" s="364" t="n"/>
      <c r="ARF112" s="364" t="n"/>
      <c r="ARG112" s="364" t="n"/>
      <c r="ARH112" s="364" t="n"/>
      <c r="ARI112" s="364" t="n"/>
      <c r="ARJ112" s="364" t="n"/>
      <c r="ARK112" s="364" t="n"/>
      <c r="ARL112" s="364" t="n"/>
      <c r="ARM112" s="364" t="n"/>
      <c r="ARN112" s="364" t="n"/>
      <c r="ARO112" s="364" t="n"/>
    </row>
    <row r="113" outlineLevel="1">
      <c r="A113" s="220" t="inlineStr">
        <is>
          <t>40.07</t>
        </is>
      </c>
      <c r="B113" s="233" t="inlineStr">
        <is>
          <t>Pedágio</t>
        </is>
      </c>
      <c r="C113" s="86" t="inlineStr">
        <is>
          <t>Analítica</t>
        </is>
      </c>
      <c r="D113" s="86" t="inlineStr">
        <is>
          <t>Saída</t>
        </is>
      </c>
      <c r="E113" s="86">
        <f>VLOOKUP($A113,PL.C!$B:$F,5,0)</f>
        <v/>
      </c>
      <c r="F113" s="86" t="inlineStr">
        <is>
          <t>sim</t>
        </is>
      </c>
      <c r="G113" s="86" t="inlineStr">
        <is>
          <t>Budget</t>
        </is>
      </c>
      <c r="I113" s="511" t="n">
        <v>0</v>
      </c>
      <c r="J113" s="511" t="n">
        <v>0</v>
      </c>
      <c r="K113" s="511" t="n">
        <v>0</v>
      </c>
      <c r="L113" s="511" t="n">
        <v>-2431</v>
      </c>
      <c r="M113" s="511" t="n">
        <v>-2555</v>
      </c>
      <c r="N113" s="511" t="n">
        <v>-2683</v>
      </c>
      <c r="O113" s="511" t="n">
        <v>-2447</v>
      </c>
      <c r="P113" s="511" t="n">
        <v>-2564</v>
      </c>
      <c r="Q113" s="511" t="n">
        <v>-2552</v>
      </c>
      <c r="R113" s="511" t="n">
        <v>-2843</v>
      </c>
      <c r="S113" s="511" t="n">
        <v>-2667</v>
      </c>
      <c r="T113" s="512" t="n">
        <v>-2623</v>
      </c>
      <c r="V113" s="511" t="n">
        <v>-2446</v>
      </c>
      <c r="W113" s="511" t="n">
        <v>-2382</v>
      </c>
      <c r="X113" s="511" t="n">
        <v>-2609</v>
      </c>
      <c r="Y113" s="511" t="n">
        <v>-2395</v>
      </c>
      <c r="Z113" s="511" t="n">
        <v>-2574</v>
      </c>
      <c r="AA113" s="511" t="n">
        <v>-2619</v>
      </c>
      <c r="AB113" s="511" t="n">
        <v>-2515</v>
      </c>
      <c r="AC113" s="511" t="n">
        <v>-3017</v>
      </c>
      <c r="AD113" s="511" t="n">
        <v>-2869</v>
      </c>
      <c r="AE113" s="511" t="n">
        <v>-3060</v>
      </c>
      <c r="AF113" s="511" t="n">
        <v>-2403</v>
      </c>
      <c r="AG113" s="512" t="n">
        <v>-2722</v>
      </c>
      <c r="AI113" s="511" t="n">
        <v>-2647</v>
      </c>
      <c r="AJ113" s="511" t="n">
        <v>-2685</v>
      </c>
      <c r="AK113" s="511" t="n">
        <v>-2630</v>
      </c>
      <c r="AL113" s="511" t="n">
        <v>-2906</v>
      </c>
      <c r="AM113" s="511" t="n">
        <v>-2960</v>
      </c>
      <c r="AN113" s="511" t="n">
        <v>-2942</v>
      </c>
      <c r="AO113" s="511" t="n">
        <v>-3117</v>
      </c>
      <c r="AP113" s="511" t="n">
        <v>-2923</v>
      </c>
      <c r="AQ113" s="511" t="n">
        <v>-2807</v>
      </c>
      <c r="AR113" s="511" t="n">
        <v>-2892</v>
      </c>
      <c r="AS113" s="511" t="n">
        <v>-2748</v>
      </c>
      <c r="AT113" s="511" t="n">
        <v>-3061</v>
      </c>
      <c r="AV113" s="513" t="n">
        <v>-2911.7</v>
      </c>
      <c r="AW113" s="513" t="n">
        <v>-2953.5</v>
      </c>
      <c r="AX113" s="513" t="n">
        <v>-2893</v>
      </c>
      <c r="AY113" s="513" t="n">
        <v>-3196.6</v>
      </c>
      <c r="AZ113" s="513" t="n">
        <v>-3256</v>
      </c>
      <c r="BA113" s="513" t="n">
        <v>-3236.2</v>
      </c>
      <c r="BB113" s="513" t="n">
        <v>-3428.7</v>
      </c>
      <c r="BC113" s="513" t="n">
        <v>-3215.3</v>
      </c>
      <c r="BD113" s="513" t="n">
        <v>-3087.7</v>
      </c>
      <c r="BE113" s="513" t="n">
        <v>-3181.2</v>
      </c>
      <c r="BF113" s="513" t="n">
        <v>-3022.8</v>
      </c>
      <c r="BG113" s="513" t="n">
        <v>-3367.1</v>
      </c>
      <c r="BI113" s="298" t="n">
        <v>1.05</v>
      </c>
      <c r="BJ113" s="514" t="n">
        <v>-2745.75</v>
      </c>
      <c r="BK113" s="514" t="n">
        <v>-3400.95</v>
      </c>
      <c r="BL113" s="514" t="n">
        <v>-3139.5</v>
      </c>
      <c r="BM113" s="514" t="n">
        <v>-3393.6</v>
      </c>
      <c r="BN113" s="514" t="n">
        <v>-2953.65</v>
      </c>
      <c r="BO113" s="514" t="n">
        <v>-3647.7</v>
      </c>
      <c r="BP113" s="514" t="n">
        <v>-3378.9</v>
      </c>
      <c r="BQ113" s="514" t="n">
        <v>-3172.05</v>
      </c>
      <c r="BR113" s="514" t="n">
        <v>-3487.05</v>
      </c>
      <c r="BS113" s="514" t="n">
        <v>-3271.8</v>
      </c>
      <c r="BT113" s="514" t="n">
        <v>-3622.5</v>
      </c>
      <c r="BU113" s="514" t="n">
        <v>-3508.05</v>
      </c>
      <c r="BW113" s="515">
        <f>_xlfn.SINGLE(_xlfn.XLOOKUP($A113,$A$203:$A$399,BJ$203:BJ$399,"Não Existe"))*$BI113</f>
        <v/>
      </c>
      <c r="BX113" s="515">
        <f>_xlfn.SINGLE(_xlfn.XLOOKUP($A113,$A$203:$A$399,BK$203:BK$399,"Não Existe"))*$BI113</f>
        <v/>
      </c>
      <c r="BY113" s="515">
        <f>_xlfn.SINGLE(_xlfn.XLOOKUP($A113,$A$203:$A$399,BL$203:BL$399,"Não Existe"))*$BI113</f>
        <v/>
      </c>
      <c r="BZ113" s="515">
        <f>_xlfn.SINGLE(_xlfn.XLOOKUP($A113,$A$203:$A$399,BM$203:BM$399,"Não Existe"))*$BI113</f>
        <v/>
      </c>
      <c r="CA113" s="515">
        <f>_xlfn.SINGLE(_xlfn.XLOOKUP($A113,$A$203:$A$399,BN$203:BN$399,"Não Existe"))*$BI113</f>
        <v/>
      </c>
      <c r="CB113" s="515">
        <f>_xlfn.SINGLE(_xlfn.XLOOKUP($A113,$A$203:$A$399,BO$203:BO$399,"Não Existe"))*$BI113</f>
        <v/>
      </c>
      <c r="CC113" s="515">
        <f>_xlfn.SINGLE(_xlfn.XLOOKUP($A113,$A$203:$A$399,BP$203:BP$399,"Não Existe"))*$BI113</f>
        <v/>
      </c>
      <c r="CD113" s="515">
        <f>_xlfn.SINGLE(_xlfn.XLOOKUP($A113,$A$203:$A$399,BQ$203:BQ$399,"Não Existe"))*$BI113</f>
        <v/>
      </c>
      <c r="CE113" s="515">
        <f>_xlfn.SINGLE(_xlfn.XLOOKUP($A113,$A$203:$A$399,BR$203:BR$399,"Não Existe"))*$BI113</f>
        <v/>
      </c>
      <c r="CF113" s="515">
        <f>_xlfn.SINGLE(_xlfn.XLOOKUP($A113,$A$203:$A$399,BS$203:BS$399,"Não Existe"))*$BI113</f>
        <v/>
      </c>
      <c r="CG113" s="515">
        <f>_xlfn.SINGLE(_xlfn.XLOOKUP($A113,$A$203:$A$399,BT$203:BT$399,"Não Existe"))*$BI113</f>
        <v/>
      </c>
      <c r="CH113" s="515">
        <f>_xlfn.SINGLE(_xlfn.XLOOKUP($A113,$A$203:$A$399,BU$203:BU$399,"Não Existe"))*$BI113</f>
        <v/>
      </c>
    </row>
    <row r="114" outlineLevel="1" customFormat="1" s="213">
      <c r="A114" s="257" t="inlineStr">
        <is>
          <t>40.08</t>
        </is>
      </c>
      <c r="B114" s="212" t="inlineStr">
        <is>
          <t>Fretes e Transportadoras</t>
        </is>
      </c>
      <c r="C114" s="213" t="inlineStr">
        <is>
          <t>Analítica</t>
        </is>
      </c>
      <c r="D114" s="213" t="inlineStr">
        <is>
          <t>Saída</t>
        </is>
      </c>
      <c r="E114" s="213">
        <f>VLOOKUP($A114,PL.C!$B:$F,5,0)</f>
        <v/>
      </c>
      <c r="F114" s="213" t="inlineStr">
        <is>
          <t>sim</t>
        </is>
      </c>
      <c r="G114" s="213" t="inlineStr">
        <is>
          <t>Budget</t>
        </is>
      </c>
      <c r="I114" s="506" t="n">
        <v>0</v>
      </c>
      <c r="J114" s="506" t="n">
        <v>0</v>
      </c>
      <c r="K114" s="506" t="n">
        <v>0</v>
      </c>
      <c r="L114" s="506" t="n">
        <v>0</v>
      </c>
      <c r="M114" s="506" t="n">
        <v>0</v>
      </c>
      <c r="N114" s="506" t="n">
        <v>-353</v>
      </c>
      <c r="O114" s="506" t="n">
        <v>-442</v>
      </c>
      <c r="P114" s="506" t="n">
        <v>0</v>
      </c>
      <c r="Q114" s="506" t="n">
        <v>0</v>
      </c>
      <c r="R114" s="506" t="n">
        <v>-441</v>
      </c>
      <c r="S114" s="506" t="n">
        <v>-441</v>
      </c>
      <c r="T114" s="507" t="n">
        <v>0</v>
      </c>
      <c r="U114" s="86" t="n"/>
      <c r="V114" s="506" t="n">
        <v>0</v>
      </c>
      <c r="W114" s="506" t="n">
        <v>0</v>
      </c>
      <c r="X114" s="506" t="n">
        <v>0</v>
      </c>
      <c r="Y114" s="506" t="n">
        <v>0</v>
      </c>
      <c r="Z114" s="506" t="n">
        <v>0</v>
      </c>
      <c r="AA114" s="506" t="n">
        <v>0</v>
      </c>
      <c r="AB114" s="506" t="n">
        <v>0</v>
      </c>
      <c r="AC114" s="506" t="n">
        <v>0</v>
      </c>
      <c r="AD114" s="506" t="n">
        <v>0</v>
      </c>
      <c r="AE114" s="506" t="n">
        <v>0</v>
      </c>
      <c r="AF114" s="506" t="n">
        <v>0</v>
      </c>
      <c r="AG114" s="507" t="n">
        <v>0</v>
      </c>
      <c r="AH114" s="364" t="n"/>
      <c r="AI114" s="506" t="n">
        <v>0</v>
      </c>
      <c r="AJ114" s="506" t="n">
        <v>0</v>
      </c>
      <c r="AK114" s="506" t="n">
        <v>0</v>
      </c>
      <c r="AL114" s="506" t="n">
        <v>0</v>
      </c>
      <c r="AM114" s="506" t="n">
        <v>0</v>
      </c>
      <c r="AN114" s="506" t="n">
        <v>0</v>
      </c>
      <c r="AO114" s="506" t="n">
        <v>0</v>
      </c>
      <c r="AP114" s="506" t="n">
        <v>0</v>
      </c>
      <c r="AQ114" s="506" t="n">
        <v>0</v>
      </c>
      <c r="AR114" s="506" t="n">
        <v>0</v>
      </c>
      <c r="AS114" s="506" t="n">
        <v>0</v>
      </c>
      <c r="AT114" s="506" t="n">
        <v>0</v>
      </c>
      <c r="AU114" s="364" t="n"/>
      <c r="AV114" s="508" t="n">
        <v>0</v>
      </c>
      <c r="AW114" s="508" t="n">
        <v>0</v>
      </c>
      <c r="AX114" s="508" t="n">
        <v>0</v>
      </c>
      <c r="AY114" s="508" t="n">
        <v>0</v>
      </c>
      <c r="AZ114" s="508" t="n">
        <v>0</v>
      </c>
      <c r="BA114" s="508" t="n">
        <v>0</v>
      </c>
      <c r="BB114" s="508" t="n">
        <v>0</v>
      </c>
      <c r="BC114" s="508" t="n">
        <v>0</v>
      </c>
      <c r="BD114" s="508" t="n">
        <v>0</v>
      </c>
      <c r="BE114" s="508" t="n">
        <v>0</v>
      </c>
      <c r="BF114" s="508" t="n">
        <v>0</v>
      </c>
      <c r="BG114" s="508" t="n">
        <v>0</v>
      </c>
      <c r="BH114" s="364" t="n"/>
      <c r="BI114" s="298" t="n">
        <v>1.05</v>
      </c>
      <c r="BJ114" s="509" t="n">
        <v>0</v>
      </c>
      <c r="BK114" s="509" t="n">
        <v>-575.4</v>
      </c>
      <c r="BL114" s="509" t="n">
        <v>0</v>
      </c>
      <c r="BM114" s="509" t="n">
        <v>0</v>
      </c>
      <c r="BN114" s="509" t="n">
        <v>0</v>
      </c>
      <c r="BO114" s="509" t="n">
        <v>0</v>
      </c>
      <c r="BP114" s="509" t="n">
        <v>0</v>
      </c>
      <c r="BQ114" s="509" t="n">
        <v>0</v>
      </c>
      <c r="BR114" s="509" t="n">
        <v>0</v>
      </c>
      <c r="BS114" s="509" t="n">
        <v>0</v>
      </c>
      <c r="BT114" s="509" t="n">
        <v>0</v>
      </c>
      <c r="BU114" s="509" t="n">
        <v>0</v>
      </c>
      <c r="BV114" s="364" t="n"/>
      <c r="BW114" s="510">
        <f>_xlfn.SINGLE(_xlfn.XLOOKUP($A114,$A$203:$A$399,BJ$203:BJ$399,"Não Existe"))*$BI114</f>
        <v/>
      </c>
      <c r="BX114" s="510">
        <f>_xlfn.SINGLE(_xlfn.XLOOKUP($A114,$A$203:$A$399,BK$203:BK$399,"Não Existe"))*$BI114</f>
        <v/>
      </c>
      <c r="BY114" s="510">
        <f>_xlfn.SINGLE(_xlfn.XLOOKUP($A114,$A$203:$A$399,BL$203:BL$399,"Não Existe"))*$BI114</f>
        <v/>
      </c>
      <c r="BZ114" s="510">
        <f>_xlfn.SINGLE(_xlfn.XLOOKUP($A114,$A$203:$A$399,BM$203:BM$399,"Não Existe"))*$BI114</f>
        <v/>
      </c>
      <c r="CA114" s="510">
        <f>_xlfn.SINGLE(_xlfn.XLOOKUP($A114,$A$203:$A$399,BN$203:BN$399,"Não Existe"))*$BI114</f>
        <v/>
      </c>
      <c r="CB114" s="510">
        <f>_xlfn.SINGLE(_xlfn.XLOOKUP($A114,$A$203:$A$399,BO$203:BO$399,"Não Existe"))*$BI114</f>
        <v/>
      </c>
      <c r="CC114" s="510">
        <f>_xlfn.SINGLE(_xlfn.XLOOKUP($A114,$A$203:$A$399,BP$203:BP$399,"Não Existe"))*$BI114</f>
        <v/>
      </c>
      <c r="CD114" s="510">
        <f>_xlfn.SINGLE(_xlfn.XLOOKUP($A114,$A$203:$A$399,BQ$203:BQ$399,"Não Existe"))*$BI114</f>
        <v/>
      </c>
      <c r="CE114" s="510">
        <f>_xlfn.SINGLE(_xlfn.XLOOKUP($A114,$A$203:$A$399,BR$203:BR$399,"Não Existe"))*$BI114</f>
        <v/>
      </c>
      <c r="CF114" s="510">
        <f>_xlfn.SINGLE(_xlfn.XLOOKUP($A114,$A$203:$A$399,BS$203:BS$399,"Não Existe"))*$BI114</f>
        <v/>
      </c>
      <c r="CG114" s="510">
        <f>_xlfn.SINGLE(_xlfn.XLOOKUP($A114,$A$203:$A$399,BT$203:BT$399,"Não Existe"))*$BI114</f>
        <v/>
      </c>
      <c r="CH114" s="510">
        <f>_xlfn.SINGLE(_xlfn.XLOOKUP($A114,$A$203:$A$399,BU$203:BU$399,"Não Existe"))*$BI114</f>
        <v/>
      </c>
      <c r="CI114" s="364" t="n"/>
      <c r="CJ114" s="364" t="n"/>
      <c r="CK114" s="364" t="n"/>
      <c r="CL114" s="364" t="n"/>
      <c r="CM114" s="364" t="n"/>
      <c r="CN114" s="364" t="n"/>
      <c r="CO114" s="364" t="n"/>
      <c r="CP114" s="364" t="n"/>
      <c r="CQ114" s="364" t="n"/>
      <c r="CR114" s="364" t="n"/>
      <c r="CS114" s="364" t="n"/>
      <c r="CT114" s="364" t="n"/>
      <c r="CU114" s="364" t="n"/>
      <c r="CV114" s="364" t="n"/>
      <c r="CW114" s="364" t="n"/>
      <c r="CX114" s="364" t="n"/>
      <c r="CY114" s="364" t="n"/>
      <c r="CZ114" s="364" t="n"/>
      <c r="DA114" s="364" t="n"/>
      <c r="DB114" s="364" t="n"/>
      <c r="DC114" s="364" t="n"/>
      <c r="DD114" s="364" t="n"/>
      <c r="DE114" s="364" t="n"/>
      <c r="DF114" s="364" t="n"/>
      <c r="DG114" s="364" t="n"/>
      <c r="DH114" s="364" t="n"/>
      <c r="DI114" s="364" t="n"/>
      <c r="DJ114" s="364" t="n"/>
      <c r="DK114" s="364" t="n"/>
      <c r="DL114" s="364" t="n"/>
      <c r="DM114" s="364" t="n"/>
      <c r="DN114" s="364" t="n"/>
      <c r="DO114" s="364" t="n"/>
      <c r="DP114" s="364" t="n"/>
      <c r="DQ114" s="364" t="n"/>
      <c r="DR114" s="364" t="n"/>
      <c r="DS114" s="364" t="n"/>
      <c r="DT114" s="364" t="n"/>
      <c r="DU114" s="364" t="n"/>
      <c r="DV114" s="364" t="n"/>
      <c r="DW114" s="364" t="n"/>
      <c r="DX114" s="364" t="n"/>
      <c r="DY114" s="364" t="n"/>
      <c r="DZ114" s="364" t="n"/>
      <c r="EA114" s="364" t="n"/>
      <c r="EB114" s="364" t="n"/>
      <c r="EC114" s="364" t="n"/>
      <c r="ED114" s="364" t="n"/>
      <c r="EE114" s="364" t="n"/>
      <c r="EF114" s="364" t="n"/>
      <c r="EG114" s="364" t="n"/>
      <c r="EH114" s="364" t="n"/>
      <c r="EI114" s="364" t="n"/>
      <c r="EJ114" s="364" t="n"/>
      <c r="EK114" s="364" t="n"/>
      <c r="EL114" s="364" t="n"/>
      <c r="EM114" s="364" t="n"/>
      <c r="EN114" s="364" t="n"/>
      <c r="EO114" s="364" t="n"/>
      <c r="EP114" s="364" t="n"/>
      <c r="EQ114" s="364" t="n"/>
      <c r="ER114" s="364" t="n"/>
      <c r="ES114" s="364" t="n"/>
      <c r="ET114" s="364" t="n"/>
      <c r="EU114" s="364" t="n"/>
      <c r="EV114" s="364" t="n"/>
      <c r="EW114" s="364" t="n"/>
      <c r="EX114" s="364" t="n"/>
      <c r="EY114" s="364" t="n"/>
      <c r="EZ114" s="364" t="n"/>
      <c r="FA114" s="364" t="n"/>
      <c r="FB114" s="364" t="n"/>
      <c r="FC114" s="364" t="n"/>
      <c r="FD114" s="364" t="n"/>
      <c r="FE114" s="364" t="n"/>
      <c r="FF114" s="364" t="n"/>
      <c r="FG114" s="364" t="n"/>
      <c r="FH114" s="364" t="n"/>
      <c r="FI114" s="364" t="n"/>
      <c r="FJ114" s="364" t="n"/>
      <c r="FK114" s="364" t="n"/>
      <c r="FL114" s="364" t="n"/>
      <c r="FM114" s="364" t="n"/>
      <c r="FN114" s="364" t="n"/>
      <c r="FO114" s="364" t="n"/>
      <c r="FP114" s="364" t="n"/>
      <c r="FQ114" s="364" t="n"/>
      <c r="FR114" s="364" t="n"/>
      <c r="FS114" s="364" t="n"/>
      <c r="FT114" s="364" t="n"/>
      <c r="FU114" s="364" t="n"/>
      <c r="FV114" s="364" t="n"/>
      <c r="FW114" s="364" t="n"/>
      <c r="FX114" s="364" t="n"/>
      <c r="FY114" s="364" t="n"/>
      <c r="FZ114" s="364" t="n"/>
      <c r="GA114" s="364" t="n"/>
      <c r="GB114" s="364" t="n"/>
      <c r="GC114" s="364" t="n"/>
      <c r="GD114" s="364" t="n"/>
      <c r="GE114" s="364" t="n"/>
      <c r="GF114" s="364" t="n"/>
      <c r="GG114" s="364" t="n"/>
      <c r="GH114" s="364" t="n"/>
      <c r="GI114" s="364" t="n"/>
      <c r="GJ114" s="364" t="n"/>
      <c r="GK114" s="364" t="n"/>
      <c r="GL114" s="364" t="n"/>
      <c r="GM114" s="364" t="n"/>
      <c r="GN114" s="364" t="n"/>
      <c r="GO114" s="364" t="n"/>
      <c r="GP114" s="364" t="n"/>
      <c r="GQ114" s="364" t="n"/>
      <c r="GR114" s="364" t="n"/>
      <c r="GS114" s="364" t="n"/>
      <c r="GT114" s="364" t="n"/>
      <c r="GU114" s="364" t="n"/>
      <c r="GV114" s="364" t="n"/>
      <c r="GW114" s="364" t="n"/>
      <c r="GX114" s="364" t="n"/>
      <c r="GY114" s="364" t="n"/>
      <c r="GZ114" s="364" t="n"/>
      <c r="HA114" s="364" t="n"/>
      <c r="HB114" s="364" t="n"/>
      <c r="HC114" s="364" t="n"/>
      <c r="HD114" s="364" t="n"/>
      <c r="HE114" s="364" t="n"/>
      <c r="HF114" s="364" t="n"/>
      <c r="HG114" s="364" t="n"/>
      <c r="HH114" s="364" t="n"/>
      <c r="HI114" s="364" t="n"/>
      <c r="HJ114" s="364" t="n"/>
      <c r="HK114" s="364" t="n"/>
      <c r="HL114" s="364" t="n"/>
      <c r="HM114" s="364" t="n"/>
      <c r="HN114" s="364" t="n"/>
      <c r="HO114" s="364" t="n"/>
      <c r="HP114" s="364" t="n"/>
      <c r="HQ114" s="364" t="n"/>
      <c r="HR114" s="364" t="n"/>
      <c r="HS114" s="364" t="n"/>
      <c r="HT114" s="364" t="n"/>
      <c r="HU114" s="364" t="n"/>
      <c r="HV114" s="364" t="n"/>
      <c r="HW114" s="364" t="n"/>
      <c r="HX114" s="364" t="n"/>
      <c r="HY114" s="364" t="n"/>
      <c r="HZ114" s="364" t="n"/>
      <c r="IA114" s="364" t="n"/>
      <c r="IB114" s="364" t="n"/>
      <c r="IC114" s="364" t="n"/>
      <c r="ID114" s="364" t="n"/>
      <c r="IE114" s="364" t="n"/>
      <c r="IF114" s="364" t="n"/>
      <c r="IG114" s="364" t="n"/>
      <c r="IH114" s="364" t="n"/>
      <c r="II114" s="364" t="n"/>
      <c r="IJ114" s="364" t="n"/>
      <c r="IK114" s="364" t="n"/>
      <c r="IL114" s="364" t="n"/>
      <c r="IM114" s="364" t="n"/>
      <c r="IN114" s="364" t="n"/>
      <c r="IO114" s="364" t="n"/>
      <c r="IP114" s="364" t="n"/>
      <c r="IQ114" s="364" t="n"/>
      <c r="IR114" s="364" t="n"/>
      <c r="IS114" s="364" t="n"/>
      <c r="IT114" s="364" t="n"/>
      <c r="IU114" s="364" t="n"/>
      <c r="IV114" s="364" t="n"/>
      <c r="IW114" s="364" t="n"/>
      <c r="IX114" s="364" t="n"/>
      <c r="IY114" s="364" t="n"/>
      <c r="IZ114" s="364" t="n"/>
      <c r="JA114" s="364" t="n"/>
      <c r="JB114" s="364" t="n"/>
      <c r="JC114" s="364" t="n"/>
      <c r="JD114" s="364" t="n"/>
      <c r="JE114" s="364" t="n"/>
      <c r="JF114" s="364" t="n"/>
      <c r="JG114" s="364" t="n"/>
      <c r="JH114" s="364" t="n"/>
      <c r="JI114" s="364" t="n"/>
      <c r="JJ114" s="364" t="n"/>
      <c r="JK114" s="364" t="n"/>
      <c r="JL114" s="364" t="n"/>
      <c r="JM114" s="364" t="n"/>
      <c r="JN114" s="364" t="n"/>
      <c r="JO114" s="364" t="n"/>
      <c r="JP114" s="364" t="n"/>
      <c r="JQ114" s="364" t="n"/>
      <c r="JR114" s="364" t="n"/>
      <c r="JS114" s="364" t="n"/>
      <c r="JT114" s="364" t="n"/>
      <c r="JU114" s="364" t="n"/>
      <c r="JV114" s="364" t="n"/>
      <c r="JW114" s="364" t="n"/>
      <c r="JX114" s="364" t="n"/>
      <c r="JY114" s="364" t="n"/>
      <c r="JZ114" s="364" t="n"/>
      <c r="KA114" s="364" t="n"/>
      <c r="KB114" s="364" t="n"/>
      <c r="KC114" s="364" t="n"/>
      <c r="KD114" s="364" t="n"/>
      <c r="KE114" s="364" t="n"/>
      <c r="KF114" s="364" t="n"/>
      <c r="KG114" s="364" t="n"/>
      <c r="KH114" s="364" t="n"/>
      <c r="KI114" s="364" t="n"/>
      <c r="KJ114" s="364" t="n"/>
      <c r="KK114" s="364" t="n"/>
      <c r="KL114" s="364" t="n"/>
      <c r="KM114" s="364" t="n"/>
      <c r="KN114" s="364" t="n"/>
      <c r="KO114" s="364" t="n"/>
      <c r="KP114" s="364" t="n"/>
      <c r="KQ114" s="364" t="n"/>
      <c r="KR114" s="364" t="n"/>
      <c r="KS114" s="364" t="n"/>
      <c r="KT114" s="364" t="n"/>
      <c r="KU114" s="364" t="n"/>
      <c r="KV114" s="364" t="n"/>
      <c r="KW114" s="364" t="n"/>
      <c r="KX114" s="364" t="n"/>
      <c r="KY114" s="364" t="n"/>
      <c r="KZ114" s="364" t="n"/>
      <c r="LA114" s="364" t="n"/>
      <c r="LB114" s="364" t="n"/>
      <c r="LC114" s="364" t="n"/>
      <c r="LD114" s="364" t="n"/>
      <c r="LE114" s="364" t="n"/>
      <c r="LF114" s="364" t="n"/>
      <c r="LG114" s="364" t="n"/>
      <c r="LH114" s="364" t="n"/>
      <c r="LI114" s="364" t="n"/>
      <c r="LJ114" s="364" t="n"/>
      <c r="LK114" s="364" t="n"/>
      <c r="LL114" s="364" t="n"/>
      <c r="LM114" s="364" t="n"/>
      <c r="LN114" s="364" t="n"/>
      <c r="LO114" s="364" t="n"/>
      <c r="LP114" s="364" t="n"/>
      <c r="LQ114" s="364" t="n"/>
      <c r="LR114" s="364" t="n"/>
      <c r="LS114" s="364" t="n"/>
      <c r="LT114" s="364" t="n"/>
      <c r="LU114" s="364" t="n"/>
      <c r="LV114" s="364" t="n"/>
      <c r="LW114" s="364" t="n"/>
      <c r="LX114" s="364" t="n"/>
      <c r="LY114" s="364" t="n"/>
      <c r="LZ114" s="364" t="n"/>
      <c r="MA114" s="364" t="n"/>
      <c r="MB114" s="364" t="n"/>
      <c r="MC114" s="364" t="n"/>
      <c r="MD114" s="364" t="n"/>
      <c r="ME114" s="364" t="n"/>
      <c r="MF114" s="364" t="n"/>
      <c r="MG114" s="364" t="n"/>
      <c r="MH114" s="364" t="n"/>
      <c r="MI114" s="364" t="n"/>
      <c r="MJ114" s="364" t="n"/>
      <c r="MK114" s="364" t="n"/>
      <c r="ML114" s="364" t="n"/>
      <c r="MM114" s="364" t="n"/>
      <c r="MN114" s="364" t="n"/>
      <c r="MO114" s="364" t="n"/>
      <c r="MP114" s="364" t="n"/>
      <c r="MQ114" s="364" t="n"/>
      <c r="MR114" s="364" t="n"/>
      <c r="MS114" s="364" t="n"/>
      <c r="MT114" s="364" t="n"/>
      <c r="MU114" s="364" t="n"/>
      <c r="MV114" s="364" t="n"/>
      <c r="MW114" s="364" t="n"/>
      <c r="MX114" s="364" t="n"/>
      <c r="MY114" s="364" t="n"/>
      <c r="MZ114" s="364" t="n"/>
      <c r="NA114" s="364" t="n"/>
      <c r="NB114" s="364" t="n"/>
      <c r="NC114" s="364" t="n"/>
      <c r="ND114" s="364" t="n"/>
      <c r="NE114" s="364" t="n"/>
      <c r="NF114" s="364" t="n"/>
      <c r="NG114" s="364" t="n"/>
      <c r="NH114" s="364" t="n"/>
      <c r="NI114" s="364" t="n"/>
      <c r="NJ114" s="364" t="n"/>
      <c r="NK114" s="364" t="n"/>
      <c r="NL114" s="364" t="n"/>
      <c r="NM114" s="364" t="n"/>
      <c r="NN114" s="364" t="n"/>
      <c r="NO114" s="364" t="n"/>
      <c r="NP114" s="364" t="n"/>
      <c r="NQ114" s="364" t="n"/>
      <c r="NR114" s="364" t="n"/>
      <c r="NS114" s="364" t="n"/>
      <c r="NT114" s="364" t="n"/>
      <c r="NU114" s="364" t="n"/>
      <c r="NV114" s="364" t="n"/>
      <c r="NW114" s="364" t="n"/>
      <c r="NX114" s="364" t="n"/>
      <c r="NY114" s="364" t="n"/>
      <c r="NZ114" s="364" t="n"/>
      <c r="OA114" s="364" t="n"/>
      <c r="OB114" s="364" t="n"/>
      <c r="OC114" s="364" t="n"/>
      <c r="OD114" s="364" t="n"/>
      <c r="OE114" s="364" t="n"/>
      <c r="OF114" s="364" t="n"/>
      <c r="OG114" s="364" t="n"/>
      <c r="OH114" s="364" t="n"/>
      <c r="OI114" s="364" t="n"/>
      <c r="OJ114" s="364" t="n"/>
      <c r="OK114" s="364" t="n"/>
      <c r="OL114" s="364" t="n"/>
      <c r="OM114" s="364" t="n"/>
      <c r="ON114" s="364" t="n"/>
      <c r="OO114" s="364" t="n"/>
      <c r="OP114" s="364" t="n"/>
      <c r="OQ114" s="364" t="n"/>
      <c r="OR114" s="364" t="n"/>
      <c r="OS114" s="364" t="n"/>
      <c r="OT114" s="364" t="n"/>
      <c r="OU114" s="364" t="n"/>
      <c r="OV114" s="364" t="n"/>
      <c r="OW114" s="364" t="n"/>
      <c r="OX114" s="364" t="n"/>
      <c r="OY114" s="364" t="n"/>
      <c r="OZ114" s="364" t="n"/>
      <c r="PA114" s="364" t="n"/>
      <c r="PB114" s="364" t="n"/>
      <c r="PC114" s="364" t="n"/>
      <c r="PD114" s="364" t="n"/>
      <c r="PE114" s="364" t="n"/>
      <c r="PF114" s="364" t="n"/>
      <c r="PG114" s="364" t="n"/>
      <c r="PH114" s="364" t="n"/>
      <c r="PI114" s="364" t="n"/>
      <c r="PJ114" s="364" t="n"/>
      <c r="PK114" s="364" t="n"/>
      <c r="PL114" s="364" t="n"/>
      <c r="PM114" s="364" t="n"/>
      <c r="PN114" s="364" t="n"/>
      <c r="PO114" s="364" t="n"/>
      <c r="PP114" s="364" t="n"/>
      <c r="PQ114" s="364" t="n"/>
      <c r="PR114" s="364" t="n"/>
      <c r="PS114" s="364" t="n"/>
      <c r="PT114" s="364" t="n"/>
      <c r="PU114" s="364" t="n"/>
      <c r="PV114" s="364" t="n"/>
      <c r="PW114" s="364" t="n"/>
      <c r="PX114" s="364" t="n"/>
      <c r="PY114" s="364" t="n"/>
      <c r="PZ114" s="364" t="n"/>
      <c r="QA114" s="364" t="n"/>
      <c r="QB114" s="364" t="n"/>
      <c r="QC114" s="364" t="n"/>
      <c r="QD114" s="364" t="n"/>
      <c r="QE114" s="364" t="n"/>
      <c r="QF114" s="364" t="n"/>
      <c r="QG114" s="364" t="n"/>
      <c r="QH114" s="364" t="n"/>
      <c r="QI114" s="364" t="n"/>
      <c r="QJ114" s="364" t="n"/>
      <c r="QK114" s="364" t="n"/>
      <c r="QL114" s="364" t="n"/>
      <c r="QM114" s="364" t="n"/>
      <c r="QN114" s="364" t="n"/>
      <c r="QO114" s="364" t="n"/>
      <c r="QP114" s="364" t="n"/>
      <c r="QQ114" s="364" t="n"/>
      <c r="QR114" s="364" t="n"/>
      <c r="QS114" s="364" t="n"/>
      <c r="QT114" s="364" t="n"/>
      <c r="QU114" s="364" t="n"/>
      <c r="QV114" s="364" t="n"/>
      <c r="QW114" s="364" t="n"/>
      <c r="QX114" s="364" t="n"/>
      <c r="QY114" s="364" t="n"/>
      <c r="QZ114" s="364" t="n"/>
      <c r="RA114" s="364" t="n"/>
      <c r="RB114" s="364" t="n"/>
      <c r="RC114" s="364" t="n"/>
      <c r="RD114" s="364" t="n"/>
      <c r="RE114" s="364" t="n"/>
      <c r="RF114" s="364" t="n"/>
      <c r="RG114" s="364" t="n"/>
      <c r="RH114" s="364" t="n"/>
      <c r="RI114" s="364" t="n"/>
      <c r="RJ114" s="364" t="n"/>
      <c r="RK114" s="364" t="n"/>
      <c r="RL114" s="364" t="n"/>
      <c r="RM114" s="364" t="n"/>
      <c r="RN114" s="364" t="n"/>
      <c r="RO114" s="364" t="n"/>
      <c r="RP114" s="364" t="n"/>
      <c r="RQ114" s="364" t="n"/>
      <c r="RR114" s="364" t="n"/>
      <c r="RS114" s="364" t="n"/>
      <c r="RT114" s="364" t="n"/>
      <c r="RU114" s="364" t="n"/>
      <c r="RV114" s="364" t="n"/>
      <c r="RW114" s="364" t="n"/>
      <c r="RX114" s="364" t="n"/>
      <c r="RY114" s="364" t="n"/>
      <c r="RZ114" s="364" t="n"/>
      <c r="SA114" s="364" t="n"/>
      <c r="SB114" s="364" t="n"/>
      <c r="SC114" s="364" t="n"/>
      <c r="SD114" s="364" t="n"/>
      <c r="SE114" s="364" t="n"/>
      <c r="SF114" s="364" t="n"/>
      <c r="SG114" s="364" t="n"/>
      <c r="SH114" s="364" t="n"/>
      <c r="SI114" s="364" t="n"/>
      <c r="SJ114" s="364" t="n"/>
      <c r="SK114" s="364" t="n"/>
      <c r="SL114" s="364" t="n"/>
      <c r="SM114" s="364" t="n"/>
      <c r="SN114" s="364" t="n"/>
      <c r="SO114" s="364" t="n"/>
      <c r="SP114" s="364" t="n"/>
      <c r="SQ114" s="364" t="n"/>
      <c r="SR114" s="364" t="n"/>
      <c r="SS114" s="364" t="n"/>
      <c r="ST114" s="364" t="n"/>
      <c r="SU114" s="364" t="n"/>
      <c r="SV114" s="364" t="n"/>
      <c r="SW114" s="364" t="n"/>
      <c r="SX114" s="364" t="n"/>
      <c r="SY114" s="364" t="n"/>
      <c r="SZ114" s="364" t="n"/>
      <c r="TA114" s="364" t="n"/>
      <c r="TB114" s="364" t="n"/>
      <c r="TC114" s="364" t="n"/>
      <c r="TD114" s="364" t="n"/>
      <c r="TE114" s="364" t="n"/>
      <c r="TF114" s="364" t="n"/>
      <c r="TG114" s="364" t="n"/>
      <c r="TH114" s="364" t="n"/>
      <c r="TI114" s="364" t="n"/>
      <c r="TJ114" s="364" t="n"/>
      <c r="TK114" s="364" t="n"/>
      <c r="TL114" s="364" t="n"/>
      <c r="TM114" s="364" t="n"/>
      <c r="TN114" s="364" t="n"/>
      <c r="TO114" s="364" t="n"/>
      <c r="TP114" s="364" t="n"/>
      <c r="TQ114" s="364" t="n"/>
      <c r="TR114" s="364" t="n"/>
      <c r="TS114" s="364" t="n"/>
      <c r="TT114" s="364" t="n"/>
      <c r="TU114" s="364" t="n"/>
      <c r="TV114" s="364" t="n"/>
      <c r="TW114" s="364" t="n"/>
      <c r="TX114" s="364" t="n"/>
      <c r="TY114" s="364" t="n"/>
      <c r="TZ114" s="364" t="n"/>
      <c r="UA114" s="364" t="n"/>
      <c r="UB114" s="364" t="n"/>
      <c r="UC114" s="364" t="n"/>
      <c r="UD114" s="364" t="n"/>
      <c r="UE114" s="364" t="n"/>
      <c r="UF114" s="364" t="n"/>
      <c r="UG114" s="364" t="n"/>
      <c r="UH114" s="364" t="n"/>
      <c r="UI114" s="364" t="n"/>
      <c r="UJ114" s="364" t="n"/>
      <c r="UK114" s="364" t="n"/>
      <c r="UL114" s="364" t="n"/>
      <c r="UM114" s="364" t="n"/>
      <c r="UN114" s="364" t="n"/>
      <c r="UO114" s="364" t="n"/>
      <c r="UP114" s="364" t="n"/>
      <c r="UQ114" s="364" t="n"/>
      <c r="UR114" s="364" t="n"/>
      <c r="US114" s="364" t="n"/>
      <c r="UT114" s="364" t="n"/>
      <c r="UU114" s="364" t="n"/>
      <c r="UV114" s="364" t="n"/>
      <c r="UW114" s="364" t="n"/>
      <c r="UX114" s="364" t="n"/>
      <c r="UY114" s="364" t="n"/>
      <c r="UZ114" s="364" t="n"/>
      <c r="VA114" s="364" t="n"/>
      <c r="VB114" s="364" t="n"/>
      <c r="VC114" s="364" t="n"/>
      <c r="VD114" s="364" t="n"/>
      <c r="VE114" s="364" t="n"/>
      <c r="VF114" s="364" t="n"/>
      <c r="VG114" s="364" t="n"/>
      <c r="VH114" s="364" t="n"/>
      <c r="VI114" s="364" t="n"/>
      <c r="VJ114" s="364" t="n"/>
      <c r="VK114" s="364" t="n"/>
      <c r="VL114" s="364" t="n"/>
      <c r="VM114" s="364" t="n"/>
      <c r="VN114" s="364" t="n"/>
      <c r="VO114" s="364" t="n"/>
      <c r="VP114" s="364" t="n"/>
      <c r="VQ114" s="364" t="n"/>
      <c r="VR114" s="364" t="n"/>
      <c r="VS114" s="364" t="n"/>
      <c r="VT114" s="364" t="n"/>
      <c r="VU114" s="364" t="n"/>
      <c r="VV114" s="364" t="n"/>
      <c r="VW114" s="364" t="n"/>
      <c r="VX114" s="364" t="n"/>
      <c r="VY114" s="364" t="n"/>
      <c r="VZ114" s="364" t="n"/>
      <c r="WA114" s="364" t="n"/>
      <c r="WB114" s="364" t="n"/>
      <c r="WC114" s="364" t="n"/>
      <c r="WD114" s="364" t="n"/>
      <c r="WE114" s="364" t="n"/>
      <c r="WF114" s="364" t="n"/>
      <c r="WG114" s="364" t="n"/>
      <c r="WH114" s="364" t="n"/>
      <c r="WI114" s="364" t="n"/>
      <c r="WJ114" s="364" t="n"/>
      <c r="WK114" s="364" t="n"/>
      <c r="WL114" s="364" t="n"/>
      <c r="WM114" s="364" t="n"/>
      <c r="WN114" s="364" t="n"/>
      <c r="WO114" s="364" t="n"/>
      <c r="WP114" s="364" t="n"/>
      <c r="WQ114" s="364" t="n"/>
      <c r="WR114" s="364" t="n"/>
      <c r="WS114" s="364" t="n"/>
      <c r="WT114" s="364" t="n"/>
      <c r="WU114" s="364" t="n"/>
      <c r="WV114" s="364" t="n"/>
      <c r="WW114" s="364" t="n"/>
      <c r="WX114" s="364" t="n"/>
      <c r="WY114" s="364" t="n"/>
      <c r="WZ114" s="364" t="n"/>
      <c r="XA114" s="364" t="n"/>
      <c r="XB114" s="364" t="n"/>
      <c r="XC114" s="364" t="n"/>
      <c r="XD114" s="364" t="n"/>
      <c r="XE114" s="364" t="n"/>
      <c r="XF114" s="364" t="n"/>
      <c r="XG114" s="364" t="n"/>
      <c r="XH114" s="364" t="n"/>
      <c r="XI114" s="364" t="n"/>
      <c r="XJ114" s="364" t="n"/>
      <c r="XK114" s="364" t="n"/>
      <c r="XL114" s="364" t="n"/>
      <c r="XM114" s="364" t="n"/>
      <c r="XN114" s="364" t="n"/>
      <c r="XO114" s="364" t="n"/>
      <c r="XP114" s="364" t="n"/>
      <c r="XQ114" s="364" t="n"/>
      <c r="XR114" s="364" t="n"/>
      <c r="XS114" s="364" t="n"/>
      <c r="XT114" s="364" t="n"/>
      <c r="XU114" s="364" t="n"/>
      <c r="XV114" s="364" t="n"/>
      <c r="XW114" s="364" t="n"/>
      <c r="XX114" s="364" t="n"/>
      <c r="XY114" s="364" t="n"/>
      <c r="XZ114" s="364" t="n"/>
      <c r="YA114" s="364" t="n"/>
      <c r="YB114" s="364" t="n"/>
      <c r="YC114" s="364" t="n"/>
      <c r="YD114" s="364" t="n"/>
      <c r="YE114" s="364" t="n"/>
      <c r="YF114" s="364" t="n"/>
      <c r="YG114" s="364" t="n"/>
      <c r="YH114" s="364" t="n"/>
      <c r="YI114" s="364" t="n"/>
      <c r="YJ114" s="364" t="n"/>
      <c r="YK114" s="364" t="n"/>
      <c r="YL114" s="364" t="n"/>
      <c r="YM114" s="364" t="n"/>
      <c r="YN114" s="364" t="n"/>
      <c r="YO114" s="364" t="n"/>
      <c r="YP114" s="364" t="n"/>
      <c r="YQ114" s="364" t="n"/>
      <c r="YR114" s="364" t="n"/>
      <c r="YS114" s="364" t="n"/>
      <c r="YT114" s="364" t="n"/>
      <c r="YU114" s="364" t="n"/>
      <c r="YV114" s="364" t="n"/>
      <c r="YW114" s="364" t="n"/>
      <c r="YX114" s="364" t="n"/>
      <c r="YY114" s="364" t="n"/>
      <c r="YZ114" s="364" t="n"/>
      <c r="ZA114" s="364" t="n"/>
      <c r="ZB114" s="364" t="n"/>
      <c r="ZC114" s="364" t="n"/>
      <c r="ZD114" s="364" t="n"/>
      <c r="ZE114" s="364" t="n"/>
      <c r="ZF114" s="364" t="n"/>
      <c r="ZG114" s="364" t="n"/>
      <c r="ZH114" s="364" t="n"/>
      <c r="ZI114" s="364" t="n"/>
      <c r="ZJ114" s="364" t="n"/>
      <c r="ZK114" s="364" t="n"/>
      <c r="ZL114" s="364" t="n"/>
      <c r="ZM114" s="364" t="n"/>
      <c r="ZN114" s="364" t="n"/>
      <c r="ZO114" s="364" t="n"/>
      <c r="ZP114" s="364" t="n"/>
      <c r="ZQ114" s="364" t="n"/>
      <c r="ZR114" s="364" t="n"/>
      <c r="ZS114" s="364" t="n"/>
      <c r="ZT114" s="364" t="n"/>
      <c r="ZU114" s="364" t="n"/>
      <c r="ZV114" s="364" t="n"/>
      <c r="ZW114" s="364" t="n"/>
      <c r="ZX114" s="364" t="n"/>
      <c r="ZY114" s="364" t="n"/>
      <c r="ZZ114" s="364" t="n"/>
      <c r="AAA114" s="364" t="n"/>
      <c r="AAB114" s="364" t="n"/>
      <c r="AAC114" s="364" t="n"/>
      <c r="AAD114" s="364" t="n"/>
      <c r="AAE114" s="364" t="n"/>
      <c r="AAF114" s="364" t="n"/>
      <c r="AAG114" s="364" t="n"/>
      <c r="AAH114" s="364" t="n"/>
      <c r="AAI114" s="364" t="n"/>
      <c r="AAJ114" s="364" t="n"/>
      <c r="AAK114" s="364" t="n"/>
      <c r="AAL114" s="364" t="n"/>
      <c r="AAM114" s="364" t="n"/>
      <c r="AAN114" s="364" t="n"/>
      <c r="AAO114" s="364" t="n"/>
      <c r="AAP114" s="364" t="n"/>
      <c r="AAQ114" s="364" t="n"/>
      <c r="AAR114" s="364" t="n"/>
      <c r="AAS114" s="364" t="n"/>
      <c r="AAT114" s="364" t="n"/>
      <c r="AAU114" s="364" t="n"/>
      <c r="AAV114" s="364" t="n"/>
      <c r="AAW114" s="364" t="n"/>
      <c r="AAX114" s="364" t="n"/>
      <c r="AAY114" s="364" t="n"/>
      <c r="AAZ114" s="364" t="n"/>
      <c r="ABA114" s="364" t="n"/>
      <c r="ABB114" s="364" t="n"/>
      <c r="ABC114" s="364" t="n"/>
      <c r="ABD114" s="364" t="n"/>
      <c r="ABE114" s="364" t="n"/>
      <c r="ABF114" s="364" t="n"/>
      <c r="ABG114" s="364" t="n"/>
      <c r="ABH114" s="364" t="n"/>
      <c r="ABI114" s="364" t="n"/>
      <c r="ABJ114" s="364" t="n"/>
      <c r="ABK114" s="364" t="n"/>
      <c r="ABL114" s="364" t="n"/>
      <c r="ABM114" s="364" t="n"/>
      <c r="ABN114" s="364" t="n"/>
      <c r="ABO114" s="364" t="n"/>
      <c r="ABP114" s="364" t="n"/>
      <c r="ABQ114" s="364" t="n"/>
      <c r="ABR114" s="364" t="n"/>
      <c r="ABS114" s="364" t="n"/>
      <c r="ABT114" s="364" t="n"/>
      <c r="ABU114" s="364" t="n"/>
      <c r="ABV114" s="364" t="n"/>
      <c r="ABW114" s="364" t="n"/>
      <c r="ABX114" s="364" t="n"/>
      <c r="ABY114" s="364" t="n"/>
      <c r="ABZ114" s="364" t="n"/>
      <c r="ACA114" s="364" t="n"/>
      <c r="ACB114" s="364" t="n"/>
      <c r="ACC114" s="364" t="n"/>
      <c r="ACD114" s="364" t="n"/>
      <c r="ACE114" s="364" t="n"/>
      <c r="ACF114" s="364" t="n"/>
      <c r="ACG114" s="364" t="n"/>
      <c r="ACH114" s="364" t="n"/>
      <c r="ACI114" s="364" t="n"/>
      <c r="ACJ114" s="364" t="n"/>
      <c r="ACK114" s="364" t="n"/>
      <c r="ACL114" s="364" t="n"/>
      <c r="ACM114" s="364" t="n"/>
      <c r="ACN114" s="364" t="n"/>
      <c r="ACO114" s="364" t="n"/>
      <c r="ACP114" s="364" t="n"/>
      <c r="ACQ114" s="364" t="n"/>
      <c r="ACR114" s="364" t="n"/>
      <c r="ACS114" s="364" t="n"/>
      <c r="ACT114" s="364" t="n"/>
      <c r="ACU114" s="364" t="n"/>
      <c r="ACV114" s="364" t="n"/>
      <c r="ACW114" s="364" t="n"/>
      <c r="ACX114" s="364" t="n"/>
      <c r="ACY114" s="364" t="n"/>
      <c r="ACZ114" s="364" t="n"/>
      <c r="ADA114" s="364" t="n"/>
      <c r="ADB114" s="364" t="n"/>
      <c r="ADC114" s="364" t="n"/>
      <c r="ADD114" s="364" t="n"/>
      <c r="ADE114" s="364" t="n"/>
      <c r="ADF114" s="364" t="n"/>
      <c r="ADG114" s="364" t="n"/>
      <c r="ADH114" s="364" t="n"/>
      <c r="ADI114" s="364" t="n"/>
      <c r="ADJ114" s="364" t="n"/>
      <c r="ADK114" s="364" t="n"/>
      <c r="ADL114" s="364" t="n"/>
      <c r="ADM114" s="364" t="n"/>
      <c r="ADN114" s="364" t="n"/>
      <c r="ADO114" s="364" t="n"/>
      <c r="ADP114" s="364" t="n"/>
      <c r="ADQ114" s="364" t="n"/>
      <c r="ADR114" s="364" t="n"/>
      <c r="ADS114" s="364" t="n"/>
      <c r="ADT114" s="364" t="n"/>
      <c r="ADU114" s="364" t="n"/>
      <c r="ADV114" s="364" t="n"/>
      <c r="ADW114" s="364" t="n"/>
      <c r="ADX114" s="364" t="n"/>
      <c r="ADY114" s="364" t="n"/>
      <c r="ADZ114" s="364" t="n"/>
      <c r="AEA114" s="364" t="n"/>
      <c r="AEB114" s="364" t="n"/>
      <c r="AEC114" s="364" t="n"/>
      <c r="AED114" s="364" t="n"/>
      <c r="AEE114" s="364" t="n"/>
      <c r="AEF114" s="364" t="n"/>
      <c r="AEG114" s="364" t="n"/>
      <c r="AEH114" s="364" t="n"/>
      <c r="AEI114" s="364" t="n"/>
      <c r="AEJ114" s="364" t="n"/>
      <c r="AEK114" s="364" t="n"/>
      <c r="AEL114" s="364" t="n"/>
      <c r="AEM114" s="364" t="n"/>
      <c r="AEN114" s="364" t="n"/>
      <c r="AEO114" s="364" t="n"/>
      <c r="AEP114" s="364" t="n"/>
      <c r="AEQ114" s="364" t="n"/>
      <c r="AER114" s="364" t="n"/>
      <c r="AES114" s="364" t="n"/>
      <c r="AET114" s="364" t="n"/>
      <c r="AEU114" s="364" t="n"/>
      <c r="AEV114" s="364" t="n"/>
      <c r="AEW114" s="364" t="n"/>
      <c r="AEX114" s="364" t="n"/>
      <c r="AEY114" s="364" t="n"/>
      <c r="AEZ114" s="364" t="n"/>
      <c r="AFA114" s="364" t="n"/>
      <c r="AFB114" s="364" t="n"/>
      <c r="AFC114" s="364" t="n"/>
      <c r="AFD114" s="364" t="n"/>
      <c r="AFE114" s="364" t="n"/>
      <c r="AFF114" s="364" t="n"/>
      <c r="AFG114" s="364" t="n"/>
      <c r="AFH114" s="364" t="n"/>
      <c r="AFI114" s="364" t="n"/>
      <c r="AFJ114" s="364" t="n"/>
      <c r="AFK114" s="364" t="n"/>
      <c r="AFL114" s="364" t="n"/>
      <c r="AFM114" s="364" t="n"/>
      <c r="AFN114" s="364" t="n"/>
      <c r="AFO114" s="364" t="n"/>
      <c r="AFP114" s="364" t="n"/>
      <c r="AFQ114" s="364" t="n"/>
      <c r="AFR114" s="364" t="n"/>
      <c r="AFS114" s="364" t="n"/>
      <c r="AFT114" s="364" t="n"/>
      <c r="AFU114" s="364" t="n"/>
      <c r="AFV114" s="364" t="n"/>
      <c r="AFW114" s="364" t="n"/>
      <c r="AFX114" s="364" t="n"/>
      <c r="AFY114" s="364" t="n"/>
      <c r="AFZ114" s="364" t="n"/>
      <c r="AGA114" s="364" t="n"/>
      <c r="AGB114" s="364" t="n"/>
      <c r="AGC114" s="364" t="n"/>
      <c r="AGD114" s="364" t="n"/>
      <c r="AGE114" s="364" t="n"/>
      <c r="AGF114" s="364" t="n"/>
      <c r="AGG114" s="364" t="n"/>
      <c r="AGH114" s="364" t="n"/>
      <c r="AGI114" s="364" t="n"/>
      <c r="AGJ114" s="364" t="n"/>
      <c r="AGK114" s="364" t="n"/>
      <c r="AGL114" s="364" t="n"/>
      <c r="AGM114" s="364" t="n"/>
      <c r="AGN114" s="364" t="n"/>
      <c r="AGO114" s="364" t="n"/>
      <c r="AGP114" s="364" t="n"/>
      <c r="AGQ114" s="364" t="n"/>
      <c r="AGR114" s="364" t="n"/>
      <c r="AGS114" s="364" t="n"/>
      <c r="AGT114" s="364" t="n"/>
      <c r="AGU114" s="364" t="n"/>
      <c r="AGV114" s="364" t="n"/>
      <c r="AGW114" s="364" t="n"/>
      <c r="AGX114" s="364" t="n"/>
      <c r="AGY114" s="364" t="n"/>
      <c r="AGZ114" s="364" t="n"/>
      <c r="AHA114" s="364" t="n"/>
      <c r="AHB114" s="364" t="n"/>
      <c r="AHC114" s="364" t="n"/>
      <c r="AHD114" s="364" t="n"/>
      <c r="AHE114" s="364" t="n"/>
      <c r="AHF114" s="364" t="n"/>
      <c r="AHG114" s="364" t="n"/>
      <c r="AHH114" s="364" t="n"/>
      <c r="AHI114" s="364" t="n"/>
      <c r="AHJ114" s="364" t="n"/>
      <c r="AHK114" s="364" t="n"/>
      <c r="AHL114" s="364" t="n"/>
      <c r="AHM114" s="364" t="n"/>
      <c r="AHN114" s="364" t="n"/>
      <c r="AHO114" s="364" t="n"/>
      <c r="AHP114" s="364" t="n"/>
      <c r="AHQ114" s="364" t="n"/>
      <c r="AHR114" s="364" t="n"/>
      <c r="AHS114" s="364" t="n"/>
      <c r="AHT114" s="364" t="n"/>
      <c r="AHU114" s="364" t="n"/>
      <c r="AHV114" s="364" t="n"/>
      <c r="AHW114" s="364" t="n"/>
      <c r="AHX114" s="364" t="n"/>
      <c r="AHY114" s="364" t="n"/>
      <c r="AHZ114" s="364" t="n"/>
      <c r="AIA114" s="364" t="n"/>
      <c r="AIB114" s="364" t="n"/>
      <c r="AIC114" s="364" t="n"/>
      <c r="AID114" s="364" t="n"/>
      <c r="AIE114" s="364" t="n"/>
      <c r="AIF114" s="364" t="n"/>
      <c r="AIG114" s="364" t="n"/>
      <c r="AIH114" s="364" t="n"/>
      <c r="AII114" s="364" t="n"/>
      <c r="AIJ114" s="364" t="n"/>
      <c r="AIK114" s="364" t="n"/>
      <c r="AIL114" s="364" t="n"/>
      <c r="AIM114" s="364" t="n"/>
      <c r="AIN114" s="364" t="n"/>
      <c r="AIO114" s="364" t="n"/>
      <c r="AIP114" s="364" t="n"/>
      <c r="AIQ114" s="364" t="n"/>
      <c r="AIR114" s="364" t="n"/>
      <c r="AIS114" s="364" t="n"/>
      <c r="AIT114" s="364" t="n"/>
      <c r="AIU114" s="364" t="n"/>
      <c r="AIV114" s="364" t="n"/>
      <c r="AIW114" s="364" t="n"/>
      <c r="AIX114" s="364" t="n"/>
      <c r="AIY114" s="364" t="n"/>
      <c r="AIZ114" s="364" t="n"/>
      <c r="AJA114" s="364" t="n"/>
      <c r="AJB114" s="364" t="n"/>
      <c r="AJC114" s="364" t="n"/>
      <c r="AJD114" s="364" t="n"/>
      <c r="AJE114" s="364" t="n"/>
      <c r="AJF114" s="364" t="n"/>
      <c r="AJG114" s="364" t="n"/>
      <c r="AJH114" s="364" t="n"/>
      <c r="AJI114" s="364" t="n"/>
      <c r="AJJ114" s="364" t="n"/>
      <c r="AJK114" s="364" t="n"/>
      <c r="AJL114" s="364" t="n"/>
      <c r="AJM114" s="364" t="n"/>
      <c r="AJN114" s="364" t="n"/>
      <c r="AJO114" s="364" t="n"/>
      <c r="AJP114" s="364" t="n"/>
      <c r="AJQ114" s="364" t="n"/>
      <c r="AJR114" s="364" t="n"/>
      <c r="AJS114" s="364" t="n"/>
      <c r="AJT114" s="364" t="n"/>
      <c r="AJU114" s="364" t="n"/>
      <c r="AJV114" s="364" t="n"/>
      <c r="AJW114" s="364" t="n"/>
      <c r="AJX114" s="364" t="n"/>
      <c r="AJY114" s="364" t="n"/>
      <c r="AJZ114" s="364" t="n"/>
      <c r="AKA114" s="364" t="n"/>
      <c r="AKB114" s="364" t="n"/>
      <c r="AKC114" s="364" t="n"/>
      <c r="AKD114" s="364" t="n"/>
      <c r="AKE114" s="364" t="n"/>
      <c r="AKF114" s="364" t="n"/>
      <c r="AKG114" s="364" t="n"/>
      <c r="AKH114" s="364" t="n"/>
      <c r="AKI114" s="364" t="n"/>
      <c r="AKJ114" s="364" t="n"/>
      <c r="AKK114" s="364" t="n"/>
      <c r="AKL114" s="364" t="n"/>
      <c r="AKM114" s="364" t="n"/>
      <c r="AKN114" s="364" t="n"/>
      <c r="AKO114" s="364" t="n"/>
      <c r="AKP114" s="364" t="n"/>
      <c r="AKQ114" s="364" t="n"/>
      <c r="AKR114" s="364" t="n"/>
      <c r="AKS114" s="364" t="n"/>
      <c r="AKT114" s="364" t="n"/>
      <c r="AKU114" s="364" t="n"/>
      <c r="AKV114" s="364" t="n"/>
      <c r="AKW114" s="364" t="n"/>
      <c r="AKX114" s="364" t="n"/>
      <c r="AKY114" s="364" t="n"/>
      <c r="AKZ114" s="364" t="n"/>
      <c r="ALA114" s="364" t="n"/>
      <c r="ALB114" s="364" t="n"/>
      <c r="ALC114" s="364" t="n"/>
      <c r="ALD114" s="364" t="n"/>
      <c r="ALE114" s="364" t="n"/>
      <c r="ALF114" s="364" t="n"/>
      <c r="ALG114" s="364" t="n"/>
      <c r="ALH114" s="364" t="n"/>
      <c r="ALI114" s="364" t="n"/>
      <c r="ALJ114" s="364" t="n"/>
      <c r="ALK114" s="364" t="n"/>
      <c r="ALL114" s="364" t="n"/>
      <c r="ALM114" s="364" t="n"/>
      <c r="ALN114" s="364" t="n"/>
      <c r="ALO114" s="364" t="n"/>
      <c r="ALP114" s="364" t="n"/>
      <c r="ALQ114" s="364" t="n"/>
      <c r="ALR114" s="364" t="n"/>
      <c r="ALS114" s="364" t="n"/>
      <c r="ALT114" s="364" t="n"/>
      <c r="ALU114" s="364" t="n"/>
      <c r="ALV114" s="364" t="n"/>
      <c r="ALW114" s="364" t="n"/>
      <c r="ALX114" s="364" t="n"/>
      <c r="ALY114" s="364" t="n"/>
      <c r="ALZ114" s="364" t="n"/>
      <c r="AMA114" s="364" t="n"/>
      <c r="AMB114" s="364" t="n"/>
      <c r="AMC114" s="364" t="n"/>
      <c r="AMD114" s="364" t="n"/>
      <c r="AME114" s="364" t="n"/>
      <c r="AMF114" s="364" t="n"/>
      <c r="AMG114" s="364" t="n"/>
      <c r="AMH114" s="364" t="n"/>
      <c r="AMI114" s="364" t="n"/>
      <c r="AMJ114" s="364" t="n"/>
      <c r="AMK114" s="364" t="n"/>
      <c r="AML114" s="364" t="n"/>
      <c r="AMM114" s="364" t="n"/>
      <c r="AMN114" s="364" t="n"/>
      <c r="AMO114" s="364" t="n"/>
      <c r="AMP114" s="364" t="n"/>
      <c r="AMQ114" s="364" t="n"/>
      <c r="AMR114" s="364" t="n"/>
      <c r="AMS114" s="364" t="n"/>
      <c r="AMT114" s="364" t="n"/>
      <c r="AMU114" s="364" t="n"/>
      <c r="AMV114" s="364" t="n"/>
      <c r="AMW114" s="364" t="n"/>
      <c r="AMX114" s="364" t="n"/>
      <c r="AMY114" s="364" t="n"/>
      <c r="AMZ114" s="364" t="n"/>
      <c r="ANA114" s="364" t="n"/>
      <c r="ANB114" s="364" t="n"/>
      <c r="ANC114" s="364" t="n"/>
      <c r="AND114" s="364" t="n"/>
      <c r="ANE114" s="364" t="n"/>
      <c r="ANF114" s="364" t="n"/>
      <c r="ANG114" s="364" t="n"/>
      <c r="ANH114" s="364" t="n"/>
      <c r="ANI114" s="364" t="n"/>
      <c r="ANJ114" s="364" t="n"/>
      <c r="ANK114" s="364" t="n"/>
      <c r="ANL114" s="364" t="n"/>
      <c r="ANM114" s="364" t="n"/>
      <c r="ANN114" s="364" t="n"/>
      <c r="ANO114" s="364" t="n"/>
      <c r="ANP114" s="364" t="n"/>
      <c r="ANQ114" s="364" t="n"/>
      <c r="ANR114" s="364" t="n"/>
      <c r="ANS114" s="364" t="n"/>
      <c r="ANT114" s="364" t="n"/>
      <c r="ANU114" s="364" t="n"/>
      <c r="ANV114" s="364" t="n"/>
      <c r="ANW114" s="364" t="n"/>
      <c r="ANX114" s="364" t="n"/>
      <c r="ANY114" s="364" t="n"/>
      <c r="ANZ114" s="364" t="n"/>
      <c r="AOA114" s="364" t="n"/>
      <c r="AOB114" s="364" t="n"/>
      <c r="AOC114" s="364" t="n"/>
      <c r="AOD114" s="364" t="n"/>
      <c r="AOE114" s="364" t="n"/>
      <c r="AOF114" s="364" t="n"/>
      <c r="AOG114" s="364" t="n"/>
      <c r="AOH114" s="364" t="n"/>
      <c r="AOI114" s="364" t="n"/>
      <c r="AOJ114" s="364" t="n"/>
      <c r="AOK114" s="364" t="n"/>
      <c r="AOL114" s="364" t="n"/>
      <c r="AOM114" s="364" t="n"/>
      <c r="AON114" s="364" t="n"/>
      <c r="AOO114" s="364" t="n"/>
      <c r="AOP114" s="364" t="n"/>
      <c r="AOQ114" s="364" t="n"/>
      <c r="AOR114" s="364" t="n"/>
      <c r="AOS114" s="364" t="n"/>
      <c r="AOT114" s="364" t="n"/>
      <c r="AOU114" s="364" t="n"/>
      <c r="AOV114" s="364" t="n"/>
      <c r="AOW114" s="364" t="n"/>
      <c r="AOX114" s="364" t="n"/>
      <c r="AOY114" s="364" t="n"/>
      <c r="AOZ114" s="364" t="n"/>
      <c r="APA114" s="364" t="n"/>
      <c r="APB114" s="364" t="n"/>
      <c r="APC114" s="364" t="n"/>
      <c r="APD114" s="364" t="n"/>
      <c r="APE114" s="364" t="n"/>
      <c r="APF114" s="364" t="n"/>
      <c r="APG114" s="364" t="n"/>
      <c r="APH114" s="364" t="n"/>
      <c r="API114" s="364" t="n"/>
      <c r="APJ114" s="364" t="n"/>
      <c r="APK114" s="364" t="n"/>
      <c r="APL114" s="364" t="n"/>
      <c r="APM114" s="364" t="n"/>
      <c r="APN114" s="364" t="n"/>
      <c r="APO114" s="364" t="n"/>
      <c r="APP114" s="364" t="n"/>
      <c r="APQ114" s="364" t="n"/>
      <c r="APR114" s="364" t="n"/>
      <c r="APS114" s="364" t="n"/>
      <c r="APT114" s="364" t="n"/>
      <c r="APU114" s="364" t="n"/>
      <c r="APV114" s="364" t="n"/>
      <c r="APW114" s="364" t="n"/>
      <c r="APX114" s="364" t="n"/>
      <c r="APY114" s="364" t="n"/>
      <c r="APZ114" s="364" t="n"/>
      <c r="AQA114" s="364" t="n"/>
      <c r="AQB114" s="364" t="n"/>
      <c r="AQC114" s="364" t="n"/>
      <c r="AQD114" s="364" t="n"/>
      <c r="AQE114" s="364" t="n"/>
      <c r="AQF114" s="364" t="n"/>
      <c r="AQG114" s="364" t="n"/>
      <c r="AQH114" s="364" t="n"/>
      <c r="AQI114" s="364" t="n"/>
      <c r="AQJ114" s="364" t="n"/>
      <c r="AQK114" s="364" t="n"/>
      <c r="AQL114" s="364" t="n"/>
      <c r="AQM114" s="364" t="n"/>
      <c r="AQN114" s="364" t="n"/>
      <c r="AQO114" s="364" t="n"/>
      <c r="AQP114" s="364" t="n"/>
      <c r="AQQ114" s="364" t="n"/>
      <c r="AQR114" s="364" t="n"/>
      <c r="AQS114" s="364" t="n"/>
      <c r="AQT114" s="364" t="n"/>
      <c r="AQU114" s="364" t="n"/>
      <c r="AQV114" s="364" t="n"/>
      <c r="AQW114" s="364" t="n"/>
      <c r="AQX114" s="364" t="n"/>
      <c r="AQY114" s="364" t="n"/>
      <c r="AQZ114" s="364" t="n"/>
      <c r="ARA114" s="364" t="n"/>
      <c r="ARB114" s="364" t="n"/>
      <c r="ARC114" s="364" t="n"/>
      <c r="ARD114" s="364" t="n"/>
      <c r="ARE114" s="364" t="n"/>
      <c r="ARF114" s="364" t="n"/>
      <c r="ARG114" s="364" t="n"/>
      <c r="ARH114" s="364" t="n"/>
      <c r="ARI114" s="364" t="n"/>
      <c r="ARJ114" s="364" t="n"/>
      <c r="ARK114" s="364" t="n"/>
      <c r="ARL114" s="364" t="n"/>
      <c r="ARM114" s="364" t="n"/>
      <c r="ARN114" s="364" t="n"/>
      <c r="ARO114" s="364" t="n"/>
    </row>
    <row r="115" outlineLevel="1">
      <c r="A115" s="220" t="inlineStr">
        <is>
          <t>40.09</t>
        </is>
      </c>
      <c r="B115" s="233" t="inlineStr">
        <is>
          <t>Licenciamento</t>
        </is>
      </c>
      <c r="C115" s="86" t="inlineStr">
        <is>
          <t>Analítica</t>
        </is>
      </c>
      <c r="D115" s="86" t="inlineStr">
        <is>
          <t>Saída</t>
        </is>
      </c>
      <c r="E115" s="86">
        <f>VLOOKUP($A115,PL.C!$B:$F,5,0)</f>
        <v/>
      </c>
      <c r="F115" s="86" t="inlineStr">
        <is>
          <t>sim</t>
        </is>
      </c>
      <c r="G115" s="86" t="inlineStr">
        <is>
          <t>Budget</t>
        </is>
      </c>
      <c r="I115" s="511" t="n">
        <v>0</v>
      </c>
      <c r="J115" s="511" t="n">
        <v>0</v>
      </c>
      <c r="K115" s="511" t="n">
        <v>0</v>
      </c>
      <c r="L115" s="511" t="n">
        <v>0</v>
      </c>
      <c r="M115" s="511" t="n">
        <v>0</v>
      </c>
      <c r="N115" s="511" t="n">
        <v>0</v>
      </c>
      <c r="O115" s="511" t="n">
        <v>0</v>
      </c>
      <c r="P115" s="511" t="n">
        <v>0</v>
      </c>
      <c r="Q115" s="511" t="n">
        <v>0</v>
      </c>
      <c r="R115" s="511" t="n">
        <v>0</v>
      </c>
      <c r="S115" s="511" t="n">
        <v>0</v>
      </c>
      <c r="T115" s="512" t="n">
        <v>0</v>
      </c>
      <c r="V115" s="511" t="n">
        <v>0</v>
      </c>
      <c r="W115" s="511" t="n">
        <v>0</v>
      </c>
      <c r="X115" s="511" t="n">
        <v>0</v>
      </c>
      <c r="Y115" s="511" t="n">
        <v>0</v>
      </c>
      <c r="Z115" s="511" t="n">
        <v>0</v>
      </c>
      <c r="AA115" s="511" t="n">
        <v>0</v>
      </c>
      <c r="AB115" s="511" t="n">
        <v>0</v>
      </c>
      <c r="AC115" s="511" t="n">
        <v>0</v>
      </c>
      <c r="AD115" s="511" t="n">
        <v>0</v>
      </c>
      <c r="AE115" s="511" t="n">
        <v>0</v>
      </c>
      <c r="AF115" s="511" t="n">
        <v>0</v>
      </c>
      <c r="AG115" s="512" t="n">
        <v>0</v>
      </c>
      <c r="AI115" s="511" t="n">
        <v>0</v>
      </c>
      <c r="AJ115" s="511" t="n">
        <v>0</v>
      </c>
      <c r="AK115" s="511" t="n">
        <v>0</v>
      </c>
      <c r="AL115" s="511" t="n">
        <v>0</v>
      </c>
      <c r="AM115" s="511" t="n">
        <v>0</v>
      </c>
      <c r="AN115" s="511" t="n">
        <v>0</v>
      </c>
      <c r="AO115" s="511" t="n">
        <v>0</v>
      </c>
      <c r="AP115" s="511" t="n">
        <v>0</v>
      </c>
      <c r="AQ115" s="511" t="n">
        <v>0</v>
      </c>
      <c r="AR115" s="511" t="n">
        <v>0</v>
      </c>
      <c r="AS115" s="511" t="n">
        <v>0</v>
      </c>
      <c r="AT115" s="511" t="n">
        <v>0</v>
      </c>
      <c r="AV115" s="513" t="n">
        <v>0</v>
      </c>
      <c r="AW115" s="513" t="n">
        <v>0</v>
      </c>
      <c r="AX115" s="513" t="n">
        <v>0</v>
      </c>
      <c r="AY115" s="513" t="n">
        <v>0</v>
      </c>
      <c r="AZ115" s="513" t="n">
        <v>0</v>
      </c>
      <c r="BA115" s="513" t="n">
        <v>0</v>
      </c>
      <c r="BB115" s="513" t="n">
        <v>0</v>
      </c>
      <c r="BC115" s="513" t="n">
        <v>0</v>
      </c>
      <c r="BD115" s="513" t="n">
        <v>0</v>
      </c>
      <c r="BE115" s="513" t="n">
        <v>0</v>
      </c>
      <c r="BF115" s="513" t="n">
        <v>0</v>
      </c>
      <c r="BG115" s="513" t="n">
        <v>0</v>
      </c>
      <c r="BI115" s="298" t="n">
        <v>1.05</v>
      </c>
      <c r="BJ115" s="514" t="n">
        <v>-814.8000000000001</v>
      </c>
      <c r="BK115" s="514" t="n">
        <v>0</v>
      </c>
      <c r="BL115" s="514" t="n">
        <v>0</v>
      </c>
      <c r="BM115" s="514" t="n">
        <v>0</v>
      </c>
      <c r="BN115" s="514" t="n">
        <v>0</v>
      </c>
      <c r="BO115" s="514" t="n">
        <v>0</v>
      </c>
      <c r="BP115" s="514" t="n">
        <v>0</v>
      </c>
      <c r="BQ115" s="514" t="n">
        <v>0</v>
      </c>
      <c r="BR115" s="514" t="n">
        <v>0</v>
      </c>
      <c r="BS115" s="514" t="n">
        <v>0</v>
      </c>
      <c r="BT115" s="514" t="n">
        <v>0</v>
      </c>
      <c r="BU115" s="514" t="n">
        <v>0</v>
      </c>
      <c r="BW115" s="515">
        <f>_xlfn.SINGLE(_xlfn.XLOOKUP($A115,$A$203:$A$399,BJ$203:BJ$399,"Não Existe"))*$BI115</f>
        <v/>
      </c>
      <c r="BX115" s="515">
        <f>_xlfn.SINGLE(_xlfn.XLOOKUP($A115,$A$203:$A$399,BK$203:BK$399,"Não Existe"))*$BI115</f>
        <v/>
      </c>
      <c r="BY115" s="515">
        <f>_xlfn.SINGLE(_xlfn.XLOOKUP($A115,$A$203:$A$399,BL$203:BL$399,"Não Existe"))*$BI115</f>
        <v/>
      </c>
      <c r="BZ115" s="515">
        <f>_xlfn.SINGLE(_xlfn.XLOOKUP($A115,$A$203:$A$399,BM$203:BM$399,"Não Existe"))*$BI115</f>
        <v/>
      </c>
      <c r="CA115" s="515">
        <f>_xlfn.SINGLE(_xlfn.XLOOKUP($A115,$A$203:$A$399,BN$203:BN$399,"Não Existe"))*$BI115</f>
        <v/>
      </c>
      <c r="CB115" s="515">
        <f>_xlfn.SINGLE(_xlfn.XLOOKUP($A115,$A$203:$A$399,BO$203:BO$399,"Não Existe"))*$BI115</f>
        <v/>
      </c>
      <c r="CC115" s="515">
        <f>_xlfn.SINGLE(_xlfn.XLOOKUP($A115,$A$203:$A$399,BP$203:BP$399,"Não Existe"))*$BI115</f>
        <v/>
      </c>
      <c r="CD115" s="515">
        <f>_xlfn.SINGLE(_xlfn.XLOOKUP($A115,$A$203:$A$399,BQ$203:BQ$399,"Não Existe"))*$BI115</f>
        <v/>
      </c>
      <c r="CE115" s="515">
        <f>_xlfn.SINGLE(_xlfn.XLOOKUP($A115,$A$203:$A$399,BR$203:BR$399,"Não Existe"))*$BI115</f>
        <v/>
      </c>
      <c r="CF115" s="515">
        <f>_xlfn.SINGLE(_xlfn.XLOOKUP($A115,$A$203:$A$399,BS$203:BS$399,"Não Existe"))*$BI115</f>
        <v/>
      </c>
      <c r="CG115" s="515">
        <f>_xlfn.SINGLE(_xlfn.XLOOKUP($A115,$A$203:$A$399,BT$203:BT$399,"Não Existe"))*$BI115</f>
        <v/>
      </c>
      <c r="CH115" s="515">
        <f>_xlfn.SINGLE(_xlfn.XLOOKUP($A115,$A$203:$A$399,BU$203:BU$399,"Não Existe"))*$BI115</f>
        <v/>
      </c>
    </row>
    <row r="116" outlineLevel="1" customFormat="1" s="213">
      <c r="A116" s="257" t="inlineStr">
        <is>
          <t>41.01</t>
        </is>
      </c>
      <c r="B116" s="212" t="inlineStr">
        <is>
          <t>Salário líquido</t>
        </is>
      </c>
      <c r="C116" s="213" t="inlineStr">
        <is>
          <t>Analítica</t>
        </is>
      </c>
      <c r="D116" s="213" t="inlineStr">
        <is>
          <t>Saída</t>
        </is>
      </c>
      <c r="E116" s="213">
        <f>VLOOKUP($A116,PL.C!$B:$F,5,0)</f>
        <v/>
      </c>
      <c r="F116" s="213" t="inlineStr">
        <is>
          <t>sim</t>
        </is>
      </c>
      <c r="G116" s="213" t="inlineStr">
        <is>
          <t>Budget</t>
        </is>
      </c>
      <c r="I116" s="506" t="n">
        <v>0</v>
      </c>
      <c r="J116" s="506" t="n">
        <v>0</v>
      </c>
      <c r="K116" s="506" t="n">
        <v>0</v>
      </c>
      <c r="L116" s="506" t="n">
        <v>-10270</v>
      </c>
      <c r="M116" s="506" t="n">
        <v>-6922</v>
      </c>
      <c r="N116" s="506" t="n">
        <v>-6922</v>
      </c>
      <c r="O116" s="506" t="n">
        <v>-8658</v>
      </c>
      <c r="P116" s="506" t="n">
        <v>-5658</v>
      </c>
      <c r="Q116" s="506" t="n">
        <v>-5658</v>
      </c>
      <c r="R116" s="506" t="n">
        <v>-4549</v>
      </c>
      <c r="S116" s="506" t="n">
        <v>-5658</v>
      </c>
      <c r="T116" s="507" t="n">
        <v>-5962</v>
      </c>
      <c r="U116" s="86" t="n"/>
      <c r="V116" s="506" t="n">
        <v>-4601</v>
      </c>
      <c r="W116" s="506" t="n">
        <v>-5744</v>
      </c>
      <c r="X116" s="506" t="n">
        <v>-7104</v>
      </c>
      <c r="Y116" s="506" t="n">
        <v>-7688</v>
      </c>
      <c r="Z116" s="506" t="n">
        <v>-7688</v>
      </c>
      <c r="AA116" s="506" t="n">
        <v>-7688</v>
      </c>
      <c r="AB116" s="506" t="n">
        <v>-10458</v>
      </c>
      <c r="AC116" s="506" t="n">
        <v>-7458</v>
      </c>
      <c r="AD116" s="506" t="n">
        <v>-7694</v>
      </c>
      <c r="AE116" s="506" t="n">
        <v>-6552</v>
      </c>
      <c r="AF116" s="506" t="n">
        <v>-7744</v>
      </c>
      <c r="AG116" s="507" t="n">
        <v>-8996</v>
      </c>
      <c r="AH116" s="364" t="n"/>
      <c r="AI116" s="506" t="n">
        <v>-6767</v>
      </c>
      <c r="AJ116" s="506" t="n">
        <v>-8729</v>
      </c>
      <c r="AK116" s="506" t="n">
        <v>-8729</v>
      </c>
      <c r="AL116" s="506" t="n">
        <v>-12329</v>
      </c>
      <c r="AM116" s="506" t="n">
        <v>-8873</v>
      </c>
      <c r="AN116" s="506" t="n">
        <v>-9119</v>
      </c>
      <c r="AO116" s="506" t="n">
        <v>-9119</v>
      </c>
      <c r="AP116" s="506" t="n">
        <v>-9119</v>
      </c>
      <c r="AQ116" s="506" t="n">
        <v>-9119</v>
      </c>
      <c r="AR116" s="506" t="n">
        <v>-7858</v>
      </c>
      <c r="AS116" s="506" t="n">
        <v>-8921</v>
      </c>
      <c r="AT116" s="506" t="n">
        <v>-11669</v>
      </c>
      <c r="AU116" s="364" t="n"/>
      <c r="AV116" s="508" t="n">
        <v>-7443.700000000001</v>
      </c>
      <c r="AW116" s="508" t="n">
        <v>-9601.900000000001</v>
      </c>
      <c r="AX116" s="508" t="n">
        <v>-9601.900000000001</v>
      </c>
      <c r="AY116" s="508" t="n">
        <v>-13561.9</v>
      </c>
      <c r="AZ116" s="508" t="n">
        <v>-9760.300000000001</v>
      </c>
      <c r="BA116" s="508" t="n">
        <v>-10030.9</v>
      </c>
      <c r="BB116" s="508" t="n">
        <v>-10030.9</v>
      </c>
      <c r="BC116" s="508" t="n">
        <v>-10030.9</v>
      </c>
      <c r="BD116" s="508" t="n">
        <v>-10030.9</v>
      </c>
      <c r="BE116" s="508" t="n">
        <v>-8643.800000000001</v>
      </c>
      <c r="BF116" s="508" t="n">
        <v>-9813.1</v>
      </c>
      <c r="BG116" s="508" t="n">
        <v>-12835.9</v>
      </c>
      <c r="BH116" s="364" t="n"/>
      <c r="BI116" s="298" t="n">
        <v>1.1</v>
      </c>
      <c r="BJ116" s="509" t="n">
        <v>-12163.8</v>
      </c>
      <c r="BK116" s="509" t="n">
        <v>-16373.5</v>
      </c>
      <c r="BL116" s="509" t="n">
        <v>-14361.6</v>
      </c>
      <c r="BM116" s="509" t="n">
        <v>-11975.7</v>
      </c>
      <c r="BN116" s="509" t="n">
        <v>-14436.4</v>
      </c>
      <c r="BO116" s="509" t="n">
        <v>-15138.2</v>
      </c>
      <c r="BP116" s="509" t="n">
        <v>-15335.1</v>
      </c>
      <c r="BQ116" s="509" t="n">
        <v>-15165.7</v>
      </c>
      <c r="BR116" s="509" t="n">
        <v>-11367.4</v>
      </c>
      <c r="BS116" s="509" t="n">
        <v>-10357.6</v>
      </c>
      <c r="BT116" s="509" t="n">
        <v>-11680.9</v>
      </c>
      <c r="BU116" s="509" t="n">
        <v>-15169</v>
      </c>
      <c r="BV116" s="364" t="n"/>
      <c r="BW116" s="510">
        <f>_xlfn.SINGLE(_xlfn.XLOOKUP($A116,$A$203:$A$399,BJ$203:BJ$399,"Não Existe"))*$BI116</f>
        <v/>
      </c>
      <c r="BX116" s="510">
        <f>_xlfn.SINGLE(_xlfn.XLOOKUP($A116,$A$203:$A$399,BK$203:BK$399,"Não Existe"))*$BI116</f>
        <v/>
      </c>
      <c r="BY116" s="510">
        <f>_xlfn.SINGLE(_xlfn.XLOOKUP($A116,$A$203:$A$399,BL$203:BL$399,"Não Existe"))*$BI116</f>
        <v/>
      </c>
      <c r="BZ116" s="510">
        <f>_xlfn.SINGLE(_xlfn.XLOOKUP($A116,$A$203:$A$399,BM$203:BM$399,"Não Existe"))*$BI116</f>
        <v/>
      </c>
      <c r="CA116" s="510">
        <f>_xlfn.SINGLE(_xlfn.XLOOKUP($A116,$A$203:$A$399,BN$203:BN$399,"Não Existe"))*$BI116</f>
        <v/>
      </c>
      <c r="CB116" s="510">
        <f>_xlfn.SINGLE(_xlfn.XLOOKUP($A116,$A$203:$A$399,BO$203:BO$399,"Não Existe"))*$BI116</f>
        <v/>
      </c>
      <c r="CC116" s="510">
        <f>_xlfn.SINGLE(_xlfn.XLOOKUP($A116,$A$203:$A$399,BP$203:BP$399,"Não Existe"))*$BI116</f>
        <v/>
      </c>
      <c r="CD116" s="510">
        <f>_xlfn.SINGLE(_xlfn.XLOOKUP($A116,$A$203:$A$399,BQ$203:BQ$399,"Não Existe"))*$BI116</f>
        <v/>
      </c>
      <c r="CE116" s="510">
        <f>_xlfn.SINGLE(_xlfn.XLOOKUP($A116,$A$203:$A$399,BR$203:BR$399,"Não Existe"))*$BI116</f>
        <v/>
      </c>
      <c r="CF116" s="510">
        <f>_xlfn.SINGLE(_xlfn.XLOOKUP($A116,$A$203:$A$399,BS$203:BS$399,"Não Existe"))*$BI116</f>
        <v/>
      </c>
      <c r="CG116" s="510">
        <f>_xlfn.SINGLE(_xlfn.XLOOKUP($A116,$A$203:$A$399,BT$203:BT$399,"Não Existe"))*$BI116</f>
        <v/>
      </c>
      <c r="CH116" s="510">
        <f>_xlfn.SINGLE(_xlfn.XLOOKUP($A116,$A$203:$A$399,BU$203:BU$399,"Não Existe"))*$BI116</f>
        <v/>
      </c>
      <c r="CI116" s="364" t="n"/>
      <c r="CJ116" s="364" t="n"/>
      <c r="CK116" s="364" t="n"/>
      <c r="CL116" s="364" t="n"/>
      <c r="CM116" s="364" t="n"/>
      <c r="CN116" s="364" t="n"/>
      <c r="CO116" s="364" t="n"/>
      <c r="CP116" s="364" t="n"/>
      <c r="CQ116" s="364" t="n"/>
      <c r="CR116" s="364" t="n"/>
      <c r="CS116" s="364" t="n"/>
      <c r="CT116" s="364" t="n"/>
      <c r="CU116" s="364" t="n"/>
      <c r="CV116" s="364" t="n"/>
      <c r="CW116" s="364" t="n"/>
      <c r="CX116" s="364" t="n"/>
      <c r="CY116" s="364" t="n"/>
      <c r="CZ116" s="364" t="n"/>
      <c r="DA116" s="364" t="n"/>
      <c r="DB116" s="364" t="n"/>
      <c r="DC116" s="364" t="n"/>
      <c r="DD116" s="364" t="n"/>
      <c r="DE116" s="364" t="n"/>
      <c r="DF116" s="364" t="n"/>
      <c r="DG116" s="364" t="n"/>
      <c r="DH116" s="364" t="n"/>
      <c r="DI116" s="364" t="n"/>
      <c r="DJ116" s="364" t="n"/>
      <c r="DK116" s="364" t="n"/>
      <c r="DL116" s="364" t="n"/>
      <c r="DM116" s="364" t="n"/>
      <c r="DN116" s="364" t="n"/>
      <c r="DO116" s="364" t="n"/>
      <c r="DP116" s="364" t="n"/>
      <c r="DQ116" s="364" t="n"/>
      <c r="DR116" s="364" t="n"/>
      <c r="DS116" s="364" t="n"/>
      <c r="DT116" s="364" t="n"/>
      <c r="DU116" s="364" t="n"/>
      <c r="DV116" s="364" t="n"/>
      <c r="DW116" s="364" t="n"/>
      <c r="DX116" s="364" t="n"/>
      <c r="DY116" s="364" t="n"/>
      <c r="DZ116" s="364" t="n"/>
      <c r="EA116" s="364" t="n"/>
      <c r="EB116" s="364" t="n"/>
      <c r="EC116" s="364" t="n"/>
      <c r="ED116" s="364" t="n"/>
      <c r="EE116" s="364" t="n"/>
      <c r="EF116" s="364" t="n"/>
      <c r="EG116" s="364" t="n"/>
      <c r="EH116" s="364" t="n"/>
      <c r="EI116" s="364" t="n"/>
      <c r="EJ116" s="364" t="n"/>
      <c r="EK116" s="364" t="n"/>
      <c r="EL116" s="364" t="n"/>
      <c r="EM116" s="364" t="n"/>
      <c r="EN116" s="364" t="n"/>
      <c r="EO116" s="364" t="n"/>
      <c r="EP116" s="364" t="n"/>
      <c r="EQ116" s="364" t="n"/>
      <c r="ER116" s="364" t="n"/>
      <c r="ES116" s="364" t="n"/>
      <c r="ET116" s="364" t="n"/>
      <c r="EU116" s="364" t="n"/>
      <c r="EV116" s="364" t="n"/>
      <c r="EW116" s="364" t="n"/>
      <c r="EX116" s="364" t="n"/>
      <c r="EY116" s="364" t="n"/>
      <c r="EZ116" s="364" t="n"/>
      <c r="FA116" s="364" t="n"/>
      <c r="FB116" s="364" t="n"/>
      <c r="FC116" s="364" t="n"/>
      <c r="FD116" s="364" t="n"/>
      <c r="FE116" s="364" t="n"/>
      <c r="FF116" s="364" t="n"/>
      <c r="FG116" s="364" t="n"/>
      <c r="FH116" s="364" t="n"/>
      <c r="FI116" s="364" t="n"/>
      <c r="FJ116" s="364" t="n"/>
      <c r="FK116" s="364" t="n"/>
      <c r="FL116" s="364" t="n"/>
      <c r="FM116" s="364" t="n"/>
      <c r="FN116" s="364" t="n"/>
      <c r="FO116" s="364" t="n"/>
      <c r="FP116" s="364" t="n"/>
      <c r="FQ116" s="364" t="n"/>
      <c r="FR116" s="364" t="n"/>
      <c r="FS116" s="364" t="n"/>
      <c r="FT116" s="364" t="n"/>
      <c r="FU116" s="364" t="n"/>
      <c r="FV116" s="364" t="n"/>
      <c r="FW116" s="364" t="n"/>
      <c r="FX116" s="364" t="n"/>
      <c r="FY116" s="364" t="n"/>
      <c r="FZ116" s="364" t="n"/>
      <c r="GA116" s="364" t="n"/>
      <c r="GB116" s="364" t="n"/>
      <c r="GC116" s="364" t="n"/>
      <c r="GD116" s="364" t="n"/>
      <c r="GE116" s="364" t="n"/>
      <c r="GF116" s="364" t="n"/>
      <c r="GG116" s="364" t="n"/>
      <c r="GH116" s="364" t="n"/>
      <c r="GI116" s="364" t="n"/>
      <c r="GJ116" s="364" t="n"/>
      <c r="GK116" s="364" t="n"/>
      <c r="GL116" s="364" t="n"/>
      <c r="GM116" s="364" t="n"/>
      <c r="GN116" s="364" t="n"/>
      <c r="GO116" s="364" t="n"/>
      <c r="GP116" s="364" t="n"/>
      <c r="GQ116" s="364" t="n"/>
      <c r="GR116" s="364" t="n"/>
      <c r="GS116" s="364" t="n"/>
      <c r="GT116" s="364" t="n"/>
      <c r="GU116" s="364" t="n"/>
      <c r="GV116" s="364" t="n"/>
      <c r="GW116" s="364" t="n"/>
      <c r="GX116" s="364" t="n"/>
      <c r="GY116" s="364" t="n"/>
      <c r="GZ116" s="364" t="n"/>
      <c r="HA116" s="364" t="n"/>
      <c r="HB116" s="364" t="n"/>
      <c r="HC116" s="364" t="n"/>
      <c r="HD116" s="364" t="n"/>
      <c r="HE116" s="364" t="n"/>
      <c r="HF116" s="364" t="n"/>
      <c r="HG116" s="364" t="n"/>
      <c r="HH116" s="364" t="n"/>
      <c r="HI116" s="364" t="n"/>
      <c r="HJ116" s="364" t="n"/>
      <c r="HK116" s="364" t="n"/>
      <c r="HL116" s="364" t="n"/>
      <c r="HM116" s="364" t="n"/>
      <c r="HN116" s="364" t="n"/>
      <c r="HO116" s="364" t="n"/>
      <c r="HP116" s="364" t="n"/>
      <c r="HQ116" s="364" t="n"/>
      <c r="HR116" s="364" t="n"/>
      <c r="HS116" s="364" t="n"/>
      <c r="HT116" s="364" t="n"/>
      <c r="HU116" s="364" t="n"/>
      <c r="HV116" s="364" t="n"/>
      <c r="HW116" s="364" t="n"/>
      <c r="HX116" s="364" t="n"/>
      <c r="HY116" s="364" t="n"/>
      <c r="HZ116" s="364" t="n"/>
      <c r="IA116" s="364" t="n"/>
      <c r="IB116" s="364" t="n"/>
      <c r="IC116" s="364" t="n"/>
      <c r="ID116" s="364" t="n"/>
      <c r="IE116" s="364" t="n"/>
      <c r="IF116" s="364" t="n"/>
      <c r="IG116" s="364" t="n"/>
      <c r="IH116" s="364" t="n"/>
      <c r="II116" s="364" t="n"/>
      <c r="IJ116" s="364" t="n"/>
      <c r="IK116" s="364" t="n"/>
      <c r="IL116" s="364" t="n"/>
      <c r="IM116" s="364" t="n"/>
      <c r="IN116" s="364" t="n"/>
      <c r="IO116" s="364" t="n"/>
      <c r="IP116" s="364" t="n"/>
      <c r="IQ116" s="364" t="n"/>
      <c r="IR116" s="364" t="n"/>
      <c r="IS116" s="364" t="n"/>
      <c r="IT116" s="364" t="n"/>
      <c r="IU116" s="364" t="n"/>
      <c r="IV116" s="364" t="n"/>
      <c r="IW116" s="364" t="n"/>
      <c r="IX116" s="364" t="n"/>
      <c r="IY116" s="364" t="n"/>
      <c r="IZ116" s="364" t="n"/>
      <c r="JA116" s="364" t="n"/>
      <c r="JB116" s="364" t="n"/>
      <c r="JC116" s="364" t="n"/>
      <c r="JD116" s="364" t="n"/>
      <c r="JE116" s="364" t="n"/>
      <c r="JF116" s="364" t="n"/>
      <c r="JG116" s="364" t="n"/>
      <c r="JH116" s="364" t="n"/>
      <c r="JI116" s="364" t="n"/>
      <c r="JJ116" s="364" t="n"/>
      <c r="JK116" s="364" t="n"/>
      <c r="JL116" s="364" t="n"/>
      <c r="JM116" s="364" t="n"/>
      <c r="JN116" s="364" t="n"/>
      <c r="JO116" s="364" t="n"/>
      <c r="JP116" s="364" t="n"/>
      <c r="JQ116" s="364" t="n"/>
      <c r="JR116" s="364" t="n"/>
      <c r="JS116" s="364" t="n"/>
      <c r="JT116" s="364" t="n"/>
      <c r="JU116" s="364" t="n"/>
      <c r="JV116" s="364" t="n"/>
      <c r="JW116" s="364" t="n"/>
      <c r="JX116" s="364" t="n"/>
      <c r="JY116" s="364" t="n"/>
      <c r="JZ116" s="364" t="n"/>
      <c r="KA116" s="364" t="n"/>
      <c r="KB116" s="364" t="n"/>
      <c r="KC116" s="364" t="n"/>
      <c r="KD116" s="364" t="n"/>
      <c r="KE116" s="364" t="n"/>
      <c r="KF116" s="364" t="n"/>
      <c r="KG116" s="364" t="n"/>
      <c r="KH116" s="364" t="n"/>
      <c r="KI116" s="364" t="n"/>
      <c r="KJ116" s="364" t="n"/>
      <c r="KK116" s="364" t="n"/>
      <c r="KL116" s="364" t="n"/>
      <c r="KM116" s="364" t="n"/>
      <c r="KN116" s="364" t="n"/>
      <c r="KO116" s="364" t="n"/>
      <c r="KP116" s="364" t="n"/>
      <c r="KQ116" s="364" t="n"/>
      <c r="KR116" s="364" t="n"/>
      <c r="KS116" s="364" t="n"/>
      <c r="KT116" s="364" t="n"/>
      <c r="KU116" s="364" t="n"/>
      <c r="KV116" s="364" t="n"/>
      <c r="KW116" s="364" t="n"/>
      <c r="KX116" s="364" t="n"/>
      <c r="KY116" s="364" t="n"/>
      <c r="KZ116" s="364" t="n"/>
      <c r="LA116" s="364" t="n"/>
      <c r="LB116" s="364" t="n"/>
      <c r="LC116" s="364" t="n"/>
      <c r="LD116" s="364" t="n"/>
      <c r="LE116" s="364" t="n"/>
      <c r="LF116" s="364" t="n"/>
      <c r="LG116" s="364" t="n"/>
      <c r="LH116" s="364" t="n"/>
      <c r="LI116" s="364" t="n"/>
      <c r="LJ116" s="364" t="n"/>
      <c r="LK116" s="364" t="n"/>
      <c r="LL116" s="364" t="n"/>
      <c r="LM116" s="364" t="n"/>
      <c r="LN116" s="364" t="n"/>
      <c r="LO116" s="364" t="n"/>
      <c r="LP116" s="364" t="n"/>
      <c r="LQ116" s="364" t="n"/>
      <c r="LR116" s="364" t="n"/>
      <c r="LS116" s="364" t="n"/>
      <c r="LT116" s="364" t="n"/>
      <c r="LU116" s="364" t="n"/>
      <c r="LV116" s="364" t="n"/>
      <c r="LW116" s="364" t="n"/>
      <c r="LX116" s="364" t="n"/>
      <c r="LY116" s="364" t="n"/>
      <c r="LZ116" s="364" t="n"/>
      <c r="MA116" s="364" t="n"/>
      <c r="MB116" s="364" t="n"/>
      <c r="MC116" s="364" t="n"/>
      <c r="MD116" s="364" t="n"/>
      <c r="ME116" s="364" t="n"/>
      <c r="MF116" s="364" t="n"/>
      <c r="MG116" s="364" t="n"/>
      <c r="MH116" s="364" t="n"/>
      <c r="MI116" s="364" t="n"/>
      <c r="MJ116" s="364" t="n"/>
      <c r="MK116" s="364" t="n"/>
      <c r="ML116" s="364" t="n"/>
      <c r="MM116" s="364" t="n"/>
      <c r="MN116" s="364" t="n"/>
      <c r="MO116" s="364" t="n"/>
      <c r="MP116" s="364" t="n"/>
      <c r="MQ116" s="364" t="n"/>
      <c r="MR116" s="364" t="n"/>
      <c r="MS116" s="364" t="n"/>
      <c r="MT116" s="364" t="n"/>
      <c r="MU116" s="364" t="n"/>
      <c r="MV116" s="364" t="n"/>
      <c r="MW116" s="364" t="n"/>
      <c r="MX116" s="364" t="n"/>
      <c r="MY116" s="364" t="n"/>
      <c r="MZ116" s="364" t="n"/>
      <c r="NA116" s="364" t="n"/>
      <c r="NB116" s="364" t="n"/>
      <c r="NC116" s="364" t="n"/>
      <c r="ND116" s="364" t="n"/>
      <c r="NE116" s="364" t="n"/>
      <c r="NF116" s="364" t="n"/>
      <c r="NG116" s="364" t="n"/>
      <c r="NH116" s="364" t="n"/>
      <c r="NI116" s="364" t="n"/>
      <c r="NJ116" s="364" t="n"/>
      <c r="NK116" s="364" t="n"/>
      <c r="NL116" s="364" t="n"/>
      <c r="NM116" s="364" t="n"/>
      <c r="NN116" s="364" t="n"/>
      <c r="NO116" s="364" t="n"/>
      <c r="NP116" s="364" t="n"/>
      <c r="NQ116" s="364" t="n"/>
      <c r="NR116" s="364" t="n"/>
      <c r="NS116" s="364" t="n"/>
      <c r="NT116" s="364" t="n"/>
      <c r="NU116" s="364" t="n"/>
      <c r="NV116" s="364" t="n"/>
      <c r="NW116" s="364" t="n"/>
      <c r="NX116" s="364" t="n"/>
      <c r="NY116" s="364" t="n"/>
      <c r="NZ116" s="364" t="n"/>
      <c r="OA116" s="364" t="n"/>
      <c r="OB116" s="364" t="n"/>
      <c r="OC116" s="364" t="n"/>
      <c r="OD116" s="364" t="n"/>
      <c r="OE116" s="364" t="n"/>
      <c r="OF116" s="364" t="n"/>
      <c r="OG116" s="364" t="n"/>
      <c r="OH116" s="364" t="n"/>
      <c r="OI116" s="364" t="n"/>
      <c r="OJ116" s="364" t="n"/>
      <c r="OK116" s="364" t="n"/>
      <c r="OL116" s="364" t="n"/>
      <c r="OM116" s="364" t="n"/>
      <c r="ON116" s="364" t="n"/>
      <c r="OO116" s="364" t="n"/>
      <c r="OP116" s="364" t="n"/>
      <c r="OQ116" s="364" t="n"/>
      <c r="OR116" s="364" t="n"/>
      <c r="OS116" s="364" t="n"/>
      <c r="OT116" s="364" t="n"/>
      <c r="OU116" s="364" t="n"/>
      <c r="OV116" s="364" t="n"/>
      <c r="OW116" s="364" t="n"/>
      <c r="OX116" s="364" t="n"/>
      <c r="OY116" s="364" t="n"/>
      <c r="OZ116" s="364" t="n"/>
      <c r="PA116" s="364" t="n"/>
      <c r="PB116" s="364" t="n"/>
      <c r="PC116" s="364" t="n"/>
      <c r="PD116" s="364" t="n"/>
      <c r="PE116" s="364" t="n"/>
      <c r="PF116" s="364" t="n"/>
      <c r="PG116" s="364" t="n"/>
      <c r="PH116" s="364" t="n"/>
      <c r="PI116" s="364" t="n"/>
      <c r="PJ116" s="364" t="n"/>
      <c r="PK116" s="364" t="n"/>
      <c r="PL116" s="364" t="n"/>
      <c r="PM116" s="364" t="n"/>
      <c r="PN116" s="364" t="n"/>
      <c r="PO116" s="364" t="n"/>
      <c r="PP116" s="364" t="n"/>
      <c r="PQ116" s="364" t="n"/>
      <c r="PR116" s="364" t="n"/>
      <c r="PS116" s="364" t="n"/>
      <c r="PT116" s="364" t="n"/>
      <c r="PU116" s="364" t="n"/>
      <c r="PV116" s="364" t="n"/>
      <c r="PW116" s="364" t="n"/>
      <c r="PX116" s="364" t="n"/>
      <c r="PY116" s="364" t="n"/>
      <c r="PZ116" s="364" t="n"/>
      <c r="QA116" s="364" t="n"/>
      <c r="QB116" s="364" t="n"/>
      <c r="QC116" s="364" t="n"/>
      <c r="QD116" s="364" t="n"/>
      <c r="QE116" s="364" t="n"/>
      <c r="QF116" s="364" t="n"/>
      <c r="QG116" s="364" t="n"/>
      <c r="QH116" s="364" t="n"/>
      <c r="QI116" s="364" t="n"/>
      <c r="QJ116" s="364" t="n"/>
      <c r="QK116" s="364" t="n"/>
      <c r="QL116" s="364" t="n"/>
      <c r="QM116" s="364" t="n"/>
      <c r="QN116" s="364" t="n"/>
      <c r="QO116" s="364" t="n"/>
      <c r="QP116" s="364" t="n"/>
      <c r="QQ116" s="364" t="n"/>
      <c r="QR116" s="364" t="n"/>
      <c r="QS116" s="364" t="n"/>
      <c r="QT116" s="364" t="n"/>
      <c r="QU116" s="364" t="n"/>
      <c r="QV116" s="364" t="n"/>
      <c r="QW116" s="364" t="n"/>
      <c r="QX116" s="364" t="n"/>
      <c r="QY116" s="364" t="n"/>
      <c r="QZ116" s="364" t="n"/>
      <c r="RA116" s="364" t="n"/>
      <c r="RB116" s="364" t="n"/>
      <c r="RC116" s="364" t="n"/>
      <c r="RD116" s="364" t="n"/>
      <c r="RE116" s="364" t="n"/>
      <c r="RF116" s="364" t="n"/>
      <c r="RG116" s="364" t="n"/>
      <c r="RH116" s="364" t="n"/>
      <c r="RI116" s="364" t="n"/>
      <c r="RJ116" s="364" t="n"/>
      <c r="RK116" s="364" t="n"/>
      <c r="RL116" s="364" t="n"/>
      <c r="RM116" s="364" t="n"/>
      <c r="RN116" s="364" t="n"/>
      <c r="RO116" s="364" t="n"/>
      <c r="RP116" s="364" t="n"/>
      <c r="RQ116" s="364" t="n"/>
      <c r="RR116" s="364" t="n"/>
      <c r="RS116" s="364" t="n"/>
      <c r="RT116" s="364" t="n"/>
      <c r="RU116" s="364" t="n"/>
      <c r="RV116" s="364" t="n"/>
      <c r="RW116" s="364" t="n"/>
      <c r="RX116" s="364" t="n"/>
      <c r="RY116" s="364" t="n"/>
      <c r="RZ116" s="364" t="n"/>
      <c r="SA116" s="364" t="n"/>
      <c r="SB116" s="364" t="n"/>
      <c r="SC116" s="364" t="n"/>
      <c r="SD116" s="364" t="n"/>
      <c r="SE116" s="364" t="n"/>
      <c r="SF116" s="364" t="n"/>
      <c r="SG116" s="364" t="n"/>
      <c r="SH116" s="364" t="n"/>
      <c r="SI116" s="364" t="n"/>
      <c r="SJ116" s="364" t="n"/>
      <c r="SK116" s="364" t="n"/>
      <c r="SL116" s="364" t="n"/>
      <c r="SM116" s="364" t="n"/>
      <c r="SN116" s="364" t="n"/>
      <c r="SO116" s="364" t="n"/>
      <c r="SP116" s="364" t="n"/>
      <c r="SQ116" s="364" t="n"/>
      <c r="SR116" s="364" t="n"/>
      <c r="SS116" s="364" t="n"/>
      <c r="ST116" s="364" t="n"/>
      <c r="SU116" s="364" t="n"/>
      <c r="SV116" s="364" t="n"/>
      <c r="SW116" s="364" t="n"/>
      <c r="SX116" s="364" t="n"/>
      <c r="SY116" s="364" t="n"/>
      <c r="SZ116" s="364" t="n"/>
      <c r="TA116" s="364" t="n"/>
      <c r="TB116" s="364" t="n"/>
      <c r="TC116" s="364" t="n"/>
      <c r="TD116" s="364" t="n"/>
      <c r="TE116" s="364" t="n"/>
      <c r="TF116" s="364" t="n"/>
      <c r="TG116" s="364" t="n"/>
      <c r="TH116" s="364" t="n"/>
      <c r="TI116" s="364" t="n"/>
      <c r="TJ116" s="364" t="n"/>
      <c r="TK116" s="364" t="n"/>
      <c r="TL116" s="364" t="n"/>
      <c r="TM116" s="364" t="n"/>
      <c r="TN116" s="364" t="n"/>
      <c r="TO116" s="364" t="n"/>
      <c r="TP116" s="364" t="n"/>
      <c r="TQ116" s="364" t="n"/>
      <c r="TR116" s="364" t="n"/>
      <c r="TS116" s="364" t="n"/>
      <c r="TT116" s="364" t="n"/>
      <c r="TU116" s="364" t="n"/>
      <c r="TV116" s="364" t="n"/>
      <c r="TW116" s="364" t="n"/>
      <c r="TX116" s="364" t="n"/>
      <c r="TY116" s="364" t="n"/>
      <c r="TZ116" s="364" t="n"/>
      <c r="UA116" s="364" t="n"/>
      <c r="UB116" s="364" t="n"/>
      <c r="UC116" s="364" t="n"/>
      <c r="UD116" s="364" t="n"/>
      <c r="UE116" s="364" t="n"/>
      <c r="UF116" s="364" t="n"/>
      <c r="UG116" s="364" t="n"/>
      <c r="UH116" s="364" t="n"/>
      <c r="UI116" s="364" t="n"/>
      <c r="UJ116" s="364" t="n"/>
      <c r="UK116" s="364" t="n"/>
      <c r="UL116" s="364" t="n"/>
      <c r="UM116" s="364" t="n"/>
      <c r="UN116" s="364" t="n"/>
      <c r="UO116" s="364" t="n"/>
      <c r="UP116" s="364" t="n"/>
      <c r="UQ116" s="364" t="n"/>
      <c r="UR116" s="364" t="n"/>
      <c r="US116" s="364" t="n"/>
      <c r="UT116" s="364" t="n"/>
      <c r="UU116" s="364" t="n"/>
      <c r="UV116" s="364" t="n"/>
      <c r="UW116" s="364" t="n"/>
      <c r="UX116" s="364" t="n"/>
      <c r="UY116" s="364" t="n"/>
      <c r="UZ116" s="364" t="n"/>
      <c r="VA116" s="364" t="n"/>
      <c r="VB116" s="364" t="n"/>
      <c r="VC116" s="364" t="n"/>
      <c r="VD116" s="364" t="n"/>
      <c r="VE116" s="364" t="n"/>
      <c r="VF116" s="364" t="n"/>
      <c r="VG116" s="364" t="n"/>
      <c r="VH116" s="364" t="n"/>
      <c r="VI116" s="364" t="n"/>
      <c r="VJ116" s="364" t="n"/>
      <c r="VK116" s="364" t="n"/>
      <c r="VL116" s="364" t="n"/>
      <c r="VM116" s="364" t="n"/>
      <c r="VN116" s="364" t="n"/>
      <c r="VO116" s="364" t="n"/>
      <c r="VP116" s="364" t="n"/>
      <c r="VQ116" s="364" t="n"/>
      <c r="VR116" s="364" t="n"/>
      <c r="VS116" s="364" t="n"/>
      <c r="VT116" s="364" t="n"/>
      <c r="VU116" s="364" t="n"/>
      <c r="VV116" s="364" t="n"/>
      <c r="VW116" s="364" t="n"/>
      <c r="VX116" s="364" t="n"/>
      <c r="VY116" s="364" t="n"/>
      <c r="VZ116" s="364" t="n"/>
      <c r="WA116" s="364" t="n"/>
      <c r="WB116" s="364" t="n"/>
      <c r="WC116" s="364" t="n"/>
      <c r="WD116" s="364" t="n"/>
      <c r="WE116" s="364" t="n"/>
      <c r="WF116" s="364" t="n"/>
      <c r="WG116" s="364" t="n"/>
      <c r="WH116" s="364" t="n"/>
      <c r="WI116" s="364" t="n"/>
      <c r="WJ116" s="364" t="n"/>
      <c r="WK116" s="364" t="n"/>
      <c r="WL116" s="364" t="n"/>
      <c r="WM116" s="364" t="n"/>
      <c r="WN116" s="364" t="n"/>
      <c r="WO116" s="364" t="n"/>
      <c r="WP116" s="364" t="n"/>
      <c r="WQ116" s="364" t="n"/>
      <c r="WR116" s="364" t="n"/>
      <c r="WS116" s="364" t="n"/>
      <c r="WT116" s="364" t="n"/>
      <c r="WU116" s="364" t="n"/>
      <c r="WV116" s="364" t="n"/>
      <c r="WW116" s="364" t="n"/>
      <c r="WX116" s="364" t="n"/>
      <c r="WY116" s="364" t="n"/>
      <c r="WZ116" s="364" t="n"/>
      <c r="XA116" s="364" t="n"/>
      <c r="XB116" s="364" t="n"/>
      <c r="XC116" s="364" t="n"/>
      <c r="XD116" s="364" t="n"/>
      <c r="XE116" s="364" t="n"/>
      <c r="XF116" s="364" t="n"/>
      <c r="XG116" s="364" t="n"/>
      <c r="XH116" s="364" t="n"/>
      <c r="XI116" s="364" t="n"/>
      <c r="XJ116" s="364" t="n"/>
      <c r="XK116" s="364" t="n"/>
      <c r="XL116" s="364" t="n"/>
      <c r="XM116" s="364" t="n"/>
      <c r="XN116" s="364" t="n"/>
      <c r="XO116" s="364" t="n"/>
      <c r="XP116" s="364" t="n"/>
      <c r="XQ116" s="364" t="n"/>
      <c r="XR116" s="364" t="n"/>
      <c r="XS116" s="364" t="n"/>
      <c r="XT116" s="364" t="n"/>
      <c r="XU116" s="364" t="n"/>
      <c r="XV116" s="364" t="n"/>
      <c r="XW116" s="364" t="n"/>
      <c r="XX116" s="364" t="n"/>
      <c r="XY116" s="364" t="n"/>
      <c r="XZ116" s="364" t="n"/>
      <c r="YA116" s="364" t="n"/>
      <c r="YB116" s="364" t="n"/>
      <c r="YC116" s="364" t="n"/>
      <c r="YD116" s="364" t="n"/>
      <c r="YE116" s="364" t="n"/>
      <c r="YF116" s="364" t="n"/>
      <c r="YG116" s="364" t="n"/>
      <c r="YH116" s="364" t="n"/>
      <c r="YI116" s="364" t="n"/>
      <c r="YJ116" s="364" t="n"/>
      <c r="YK116" s="364" t="n"/>
      <c r="YL116" s="364" t="n"/>
      <c r="YM116" s="364" t="n"/>
      <c r="YN116" s="364" t="n"/>
      <c r="YO116" s="364" t="n"/>
      <c r="YP116" s="364" t="n"/>
      <c r="YQ116" s="364" t="n"/>
      <c r="YR116" s="364" t="n"/>
      <c r="YS116" s="364" t="n"/>
      <c r="YT116" s="364" t="n"/>
      <c r="YU116" s="364" t="n"/>
      <c r="YV116" s="364" t="n"/>
      <c r="YW116" s="364" t="n"/>
      <c r="YX116" s="364" t="n"/>
      <c r="YY116" s="364" t="n"/>
      <c r="YZ116" s="364" t="n"/>
      <c r="ZA116" s="364" t="n"/>
      <c r="ZB116" s="364" t="n"/>
      <c r="ZC116" s="364" t="n"/>
      <c r="ZD116" s="364" t="n"/>
      <c r="ZE116" s="364" t="n"/>
      <c r="ZF116" s="364" t="n"/>
      <c r="ZG116" s="364" t="n"/>
      <c r="ZH116" s="364" t="n"/>
      <c r="ZI116" s="364" t="n"/>
      <c r="ZJ116" s="364" t="n"/>
      <c r="ZK116" s="364" t="n"/>
      <c r="ZL116" s="364" t="n"/>
      <c r="ZM116" s="364" t="n"/>
      <c r="ZN116" s="364" t="n"/>
      <c r="ZO116" s="364" t="n"/>
      <c r="ZP116" s="364" t="n"/>
      <c r="ZQ116" s="364" t="n"/>
      <c r="ZR116" s="364" t="n"/>
      <c r="ZS116" s="364" t="n"/>
      <c r="ZT116" s="364" t="n"/>
      <c r="ZU116" s="364" t="n"/>
      <c r="ZV116" s="364" t="n"/>
      <c r="ZW116" s="364" t="n"/>
      <c r="ZX116" s="364" t="n"/>
      <c r="ZY116" s="364" t="n"/>
      <c r="ZZ116" s="364" t="n"/>
      <c r="AAA116" s="364" t="n"/>
      <c r="AAB116" s="364" t="n"/>
      <c r="AAC116" s="364" t="n"/>
      <c r="AAD116" s="364" t="n"/>
      <c r="AAE116" s="364" t="n"/>
      <c r="AAF116" s="364" t="n"/>
      <c r="AAG116" s="364" t="n"/>
      <c r="AAH116" s="364" t="n"/>
      <c r="AAI116" s="364" t="n"/>
      <c r="AAJ116" s="364" t="n"/>
      <c r="AAK116" s="364" t="n"/>
      <c r="AAL116" s="364" t="n"/>
      <c r="AAM116" s="364" t="n"/>
      <c r="AAN116" s="364" t="n"/>
      <c r="AAO116" s="364" t="n"/>
      <c r="AAP116" s="364" t="n"/>
      <c r="AAQ116" s="364" t="n"/>
      <c r="AAR116" s="364" t="n"/>
      <c r="AAS116" s="364" t="n"/>
      <c r="AAT116" s="364" t="n"/>
      <c r="AAU116" s="364" t="n"/>
      <c r="AAV116" s="364" t="n"/>
      <c r="AAW116" s="364" t="n"/>
      <c r="AAX116" s="364" t="n"/>
      <c r="AAY116" s="364" t="n"/>
      <c r="AAZ116" s="364" t="n"/>
      <c r="ABA116" s="364" t="n"/>
      <c r="ABB116" s="364" t="n"/>
      <c r="ABC116" s="364" t="n"/>
      <c r="ABD116" s="364" t="n"/>
      <c r="ABE116" s="364" t="n"/>
      <c r="ABF116" s="364" t="n"/>
      <c r="ABG116" s="364" t="n"/>
      <c r="ABH116" s="364" t="n"/>
      <c r="ABI116" s="364" t="n"/>
      <c r="ABJ116" s="364" t="n"/>
      <c r="ABK116" s="364" t="n"/>
      <c r="ABL116" s="364" t="n"/>
      <c r="ABM116" s="364" t="n"/>
      <c r="ABN116" s="364" t="n"/>
      <c r="ABO116" s="364" t="n"/>
      <c r="ABP116" s="364" t="n"/>
      <c r="ABQ116" s="364" t="n"/>
      <c r="ABR116" s="364" t="n"/>
      <c r="ABS116" s="364" t="n"/>
      <c r="ABT116" s="364" t="n"/>
      <c r="ABU116" s="364" t="n"/>
      <c r="ABV116" s="364" t="n"/>
      <c r="ABW116" s="364" t="n"/>
      <c r="ABX116" s="364" t="n"/>
      <c r="ABY116" s="364" t="n"/>
      <c r="ABZ116" s="364" t="n"/>
      <c r="ACA116" s="364" t="n"/>
      <c r="ACB116" s="364" t="n"/>
      <c r="ACC116" s="364" t="n"/>
      <c r="ACD116" s="364" t="n"/>
      <c r="ACE116" s="364" t="n"/>
      <c r="ACF116" s="364" t="n"/>
      <c r="ACG116" s="364" t="n"/>
      <c r="ACH116" s="364" t="n"/>
      <c r="ACI116" s="364" t="n"/>
      <c r="ACJ116" s="364" t="n"/>
      <c r="ACK116" s="364" t="n"/>
      <c r="ACL116" s="364" t="n"/>
      <c r="ACM116" s="364" t="n"/>
      <c r="ACN116" s="364" t="n"/>
      <c r="ACO116" s="364" t="n"/>
      <c r="ACP116" s="364" t="n"/>
      <c r="ACQ116" s="364" t="n"/>
      <c r="ACR116" s="364" t="n"/>
      <c r="ACS116" s="364" t="n"/>
      <c r="ACT116" s="364" t="n"/>
      <c r="ACU116" s="364" t="n"/>
      <c r="ACV116" s="364" t="n"/>
      <c r="ACW116" s="364" t="n"/>
      <c r="ACX116" s="364" t="n"/>
      <c r="ACY116" s="364" t="n"/>
      <c r="ACZ116" s="364" t="n"/>
      <c r="ADA116" s="364" t="n"/>
      <c r="ADB116" s="364" t="n"/>
      <c r="ADC116" s="364" t="n"/>
      <c r="ADD116" s="364" t="n"/>
      <c r="ADE116" s="364" t="n"/>
      <c r="ADF116" s="364" t="n"/>
      <c r="ADG116" s="364" t="n"/>
      <c r="ADH116" s="364" t="n"/>
      <c r="ADI116" s="364" t="n"/>
      <c r="ADJ116" s="364" t="n"/>
      <c r="ADK116" s="364" t="n"/>
      <c r="ADL116" s="364" t="n"/>
      <c r="ADM116" s="364" t="n"/>
      <c r="ADN116" s="364" t="n"/>
      <c r="ADO116" s="364" t="n"/>
      <c r="ADP116" s="364" t="n"/>
      <c r="ADQ116" s="364" t="n"/>
      <c r="ADR116" s="364" t="n"/>
      <c r="ADS116" s="364" t="n"/>
      <c r="ADT116" s="364" t="n"/>
      <c r="ADU116" s="364" t="n"/>
      <c r="ADV116" s="364" t="n"/>
      <c r="ADW116" s="364" t="n"/>
      <c r="ADX116" s="364" t="n"/>
      <c r="ADY116" s="364" t="n"/>
      <c r="ADZ116" s="364" t="n"/>
      <c r="AEA116" s="364" t="n"/>
      <c r="AEB116" s="364" t="n"/>
      <c r="AEC116" s="364" t="n"/>
      <c r="AED116" s="364" t="n"/>
      <c r="AEE116" s="364" t="n"/>
      <c r="AEF116" s="364" t="n"/>
      <c r="AEG116" s="364" t="n"/>
      <c r="AEH116" s="364" t="n"/>
      <c r="AEI116" s="364" t="n"/>
      <c r="AEJ116" s="364" t="n"/>
      <c r="AEK116" s="364" t="n"/>
      <c r="AEL116" s="364" t="n"/>
      <c r="AEM116" s="364" t="n"/>
      <c r="AEN116" s="364" t="n"/>
      <c r="AEO116" s="364" t="n"/>
      <c r="AEP116" s="364" t="n"/>
      <c r="AEQ116" s="364" t="n"/>
      <c r="AER116" s="364" t="n"/>
      <c r="AES116" s="364" t="n"/>
      <c r="AET116" s="364" t="n"/>
      <c r="AEU116" s="364" t="n"/>
      <c r="AEV116" s="364" t="n"/>
      <c r="AEW116" s="364" t="n"/>
      <c r="AEX116" s="364" t="n"/>
      <c r="AEY116" s="364" t="n"/>
      <c r="AEZ116" s="364" t="n"/>
      <c r="AFA116" s="364" t="n"/>
      <c r="AFB116" s="364" t="n"/>
      <c r="AFC116" s="364" t="n"/>
      <c r="AFD116" s="364" t="n"/>
      <c r="AFE116" s="364" t="n"/>
      <c r="AFF116" s="364" t="n"/>
      <c r="AFG116" s="364" t="n"/>
      <c r="AFH116" s="364" t="n"/>
      <c r="AFI116" s="364" t="n"/>
      <c r="AFJ116" s="364" t="n"/>
      <c r="AFK116" s="364" t="n"/>
      <c r="AFL116" s="364" t="n"/>
      <c r="AFM116" s="364" t="n"/>
      <c r="AFN116" s="364" t="n"/>
      <c r="AFO116" s="364" t="n"/>
      <c r="AFP116" s="364" t="n"/>
      <c r="AFQ116" s="364" t="n"/>
      <c r="AFR116" s="364" t="n"/>
      <c r="AFS116" s="364" t="n"/>
      <c r="AFT116" s="364" t="n"/>
      <c r="AFU116" s="364" t="n"/>
      <c r="AFV116" s="364" t="n"/>
      <c r="AFW116" s="364" t="n"/>
      <c r="AFX116" s="364" t="n"/>
      <c r="AFY116" s="364" t="n"/>
      <c r="AFZ116" s="364" t="n"/>
      <c r="AGA116" s="364" t="n"/>
      <c r="AGB116" s="364" t="n"/>
      <c r="AGC116" s="364" t="n"/>
      <c r="AGD116" s="364" t="n"/>
      <c r="AGE116" s="364" t="n"/>
      <c r="AGF116" s="364" t="n"/>
      <c r="AGG116" s="364" t="n"/>
      <c r="AGH116" s="364" t="n"/>
      <c r="AGI116" s="364" t="n"/>
      <c r="AGJ116" s="364" t="n"/>
      <c r="AGK116" s="364" t="n"/>
      <c r="AGL116" s="364" t="n"/>
      <c r="AGM116" s="364" t="n"/>
      <c r="AGN116" s="364" t="n"/>
      <c r="AGO116" s="364" t="n"/>
      <c r="AGP116" s="364" t="n"/>
      <c r="AGQ116" s="364" t="n"/>
      <c r="AGR116" s="364" t="n"/>
      <c r="AGS116" s="364" t="n"/>
      <c r="AGT116" s="364" t="n"/>
      <c r="AGU116" s="364" t="n"/>
      <c r="AGV116" s="364" t="n"/>
      <c r="AGW116" s="364" t="n"/>
      <c r="AGX116" s="364" t="n"/>
      <c r="AGY116" s="364" t="n"/>
      <c r="AGZ116" s="364" t="n"/>
      <c r="AHA116" s="364" t="n"/>
      <c r="AHB116" s="364" t="n"/>
      <c r="AHC116" s="364" t="n"/>
      <c r="AHD116" s="364" t="n"/>
      <c r="AHE116" s="364" t="n"/>
      <c r="AHF116" s="364" t="n"/>
      <c r="AHG116" s="364" t="n"/>
      <c r="AHH116" s="364" t="n"/>
      <c r="AHI116" s="364" t="n"/>
      <c r="AHJ116" s="364" t="n"/>
      <c r="AHK116" s="364" t="n"/>
      <c r="AHL116" s="364" t="n"/>
      <c r="AHM116" s="364" t="n"/>
      <c r="AHN116" s="364" t="n"/>
      <c r="AHO116" s="364" t="n"/>
      <c r="AHP116" s="364" t="n"/>
      <c r="AHQ116" s="364" t="n"/>
      <c r="AHR116" s="364" t="n"/>
      <c r="AHS116" s="364" t="n"/>
      <c r="AHT116" s="364" t="n"/>
      <c r="AHU116" s="364" t="n"/>
      <c r="AHV116" s="364" t="n"/>
      <c r="AHW116" s="364" t="n"/>
      <c r="AHX116" s="364" t="n"/>
      <c r="AHY116" s="364" t="n"/>
      <c r="AHZ116" s="364" t="n"/>
      <c r="AIA116" s="364" t="n"/>
      <c r="AIB116" s="364" t="n"/>
      <c r="AIC116" s="364" t="n"/>
      <c r="AID116" s="364" t="n"/>
      <c r="AIE116" s="364" t="n"/>
      <c r="AIF116" s="364" t="n"/>
      <c r="AIG116" s="364" t="n"/>
      <c r="AIH116" s="364" t="n"/>
      <c r="AII116" s="364" t="n"/>
      <c r="AIJ116" s="364" t="n"/>
      <c r="AIK116" s="364" t="n"/>
      <c r="AIL116" s="364" t="n"/>
      <c r="AIM116" s="364" t="n"/>
      <c r="AIN116" s="364" t="n"/>
      <c r="AIO116" s="364" t="n"/>
      <c r="AIP116" s="364" t="n"/>
      <c r="AIQ116" s="364" t="n"/>
      <c r="AIR116" s="364" t="n"/>
      <c r="AIS116" s="364" t="n"/>
      <c r="AIT116" s="364" t="n"/>
      <c r="AIU116" s="364" t="n"/>
      <c r="AIV116" s="364" t="n"/>
      <c r="AIW116" s="364" t="n"/>
      <c r="AIX116" s="364" t="n"/>
      <c r="AIY116" s="364" t="n"/>
      <c r="AIZ116" s="364" t="n"/>
      <c r="AJA116" s="364" t="n"/>
      <c r="AJB116" s="364" t="n"/>
      <c r="AJC116" s="364" t="n"/>
      <c r="AJD116" s="364" t="n"/>
      <c r="AJE116" s="364" t="n"/>
      <c r="AJF116" s="364" t="n"/>
      <c r="AJG116" s="364" t="n"/>
      <c r="AJH116" s="364" t="n"/>
      <c r="AJI116" s="364" t="n"/>
      <c r="AJJ116" s="364" t="n"/>
      <c r="AJK116" s="364" t="n"/>
      <c r="AJL116" s="364" t="n"/>
      <c r="AJM116" s="364" t="n"/>
      <c r="AJN116" s="364" t="n"/>
      <c r="AJO116" s="364" t="n"/>
      <c r="AJP116" s="364" t="n"/>
      <c r="AJQ116" s="364" t="n"/>
      <c r="AJR116" s="364" t="n"/>
      <c r="AJS116" s="364" t="n"/>
      <c r="AJT116" s="364" t="n"/>
      <c r="AJU116" s="364" t="n"/>
      <c r="AJV116" s="364" t="n"/>
      <c r="AJW116" s="364" t="n"/>
      <c r="AJX116" s="364" t="n"/>
      <c r="AJY116" s="364" t="n"/>
      <c r="AJZ116" s="364" t="n"/>
      <c r="AKA116" s="364" t="n"/>
      <c r="AKB116" s="364" t="n"/>
      <c r="AKC116" s="364" t="n"/>
      <c r="AKD116" s="364" t="n"/>
      <c r="AKE116" s="364" t="n"/>
      <c r="AKF116" s="364" t="n"/>
      <c r="AKG116" s="364" t="n"/>
      <c r="AKH116" s="364" t="n"/>
      <c r="AKI116" s="364" t="n"/>
      <c r="AKJ116" s="364" t="n"/>
      <c r="AKK116" s="364" t="n"/>
      <c r="AKL116" s="364" t="n"/>
      <c r="AKM116" s="364" t="n"/>
      <c r="AKN116" s="364" t="n"/>
      <c r="AKO116" s="364" t="n"/>
      <c r="AKP116" s="364" t="n"/>
      <c r="AKQ116" s="364" t="n"/>
      <c r="AKR116" s="364" t="n"/>
      <c r="AKS116" s="364" t="n"/>
      <c r="AKT116" s="364" t="n"/>
      <c r="AKU116" s="364" t="n"/>
      <c r="AKV116" s="364" t="n"/>
      <c r="AKW116" s="364" t="n"/>
      <c r="AKX116" s="364" t="n"/>
      <c r="AKY116" s="364" t="n"/>
      <c r="AKZ116" s="364" t="n"/>
      <c r="ALA116" s="364" t="n"/>
      <c r="ALB116" s="364" t="n"/>
      <c r="ALC116" s="364" t="n"/>
      <c r="ALD116" s="364" t="n"/>
      <c r="ALE116" s="364" t="n"/>
      <c r="ALF116" s="364" t="n"/>
      <c r="ALG116" s="364" t="n"/>
      <c r="ALH116" s="364" t="n"/>
      <c r="ALI116" s="364" t="n"/>
      <c r="ALJ116" s="364" t="n"/>
      <c r="ALK116" s="364" t="n"/>
      <c r="ALL116" s="364" t="n"/>
      <c r="ALM116" s="364" t="n"/>
      <c r="ALN116" s="364" t="n"/>
      <c r="ALO116" s="364" t="n"/>
      <c r="ALP116" s="364" t="n"/>
      <c r="ALQ116" s="364" t="n"/>
      <c r="ALR116" s="364" t="n"/>
      <c r="ALS116" s="364" t="n"/>
      <c r="ALT116" s="364" t="n"/>
      <c r="ALU116" s="364" t="n"/>
      <c r="ALV116" s="364" t="n"/>
      <c r="ALW116" s="364" t="n"/>
      <c r="ALX116" s="364" t="n"/>
      <c r="ALY116" s="364" t="n"/>
      <c r="ALZ116" s="364" t="n"/>
      <c r="AMA116" s="364" t="n"/>
      <c r="AMB116" s="364" t="n"/>
      <c r="AMC116" s="364" t="n"/>
      <c r="AMD116" s="364" t="n"/>
      <c r="AME116" s="364" t="n"/>
      <c r="AMF116" s="364" t="n"/>
      <c r="AMG116" s="364" t="n"/>
      <c r="AMH116" s="364" t="n"/>
      <c r="AMI116" s="364" t="n"/>
      <c r="AMJ116" s="364" t="n"/>
      <c r="AMK116" s="364" t="n"/>
      <c r="AML116" s="364" t="n"/>
      <c r="AMM116" s="364" t="n"/>
      <c r="AMN116" s="364" t="n"/>
      <c r="AMO116" s="364" t="n"/>
      <c r="AMP116" s="364" t="n"/>
      <c r="AMQ116" s="364" t="n"/>
      <c r="AMR116" s="364" t="n"/>
      <c r="AMS116" s="364" t="n"/>
      <c r="AMT116" s="364" t="n"/>
      <c r="AMU116" s="364" t="n"/>
      <c r="AMV116" s="364" t="n"/>
      <c r="AMW116" s="364" t="n"/>
      <c r="AMX116" s="364" t="n"/>
      <c r="AMY116" s="364" t="n"/>
      <c r="AMZ116" s="364" t="n"/>
      <c r="ANA116" s="364" t="n"/>
      <c r="ANB116" s="364" t="n"/>
      <c r="ANC116" s="364" t="n"/>
      <c r="AND116" s="364" t="n"/>
      <c r="ANE116" s="364" t="n"/>
      <c r="ANF116" s="364" t="n"/>
      <c r="ANG116" s="364" t="n"/>
      <c r="ANH116" s="364" t="n"/>
      <c r="ANI116" s="364" t="n"/>
      <c r="ANJ116" s="364" t="n"/>
      <c r="ANK116" s="364" t="n"/>
      <c r="ANL116" s="364" t="n"/>
      <c r="ANM116" s="364" t="n"/>
      <c r="ANN116" s="364" t="n"/>
      <c r="ANO116" s="364" t="n"/>
      <c r="ANP116" s="364" t="n"/>
      <c r="ANQ116" s="364" t="n"/>
      <c r="ANR116" s="364" t="n"/>
      <c r="ANS116" s="364" t="n"/>
      <c r="ANT116" s="364" t="n"/>
      <c r="ANU116" s="364" t="n"/>
      <c r="ANV116" s="364" t="n"/>
      <c r="ANW116" s="364" t="n"/>
      <c r="ANX116" s="364" t="n"/>
      <c r="ANY116" s="364" t="n"/>
      <c r="ANZ116" s="364" t="n"/>
      <c r="AOA116" s="364" t="n"/>
      <c r="AOB116" s="364" t="n"/>
      <c r="AOC116" s="364" t="n"/>
      <c r="AOD116" s="364" t="n"/>
      <c r="AOE116" s="364" t="n"/>
      <c r="AOF116" s="364" t="n"/>
      <c r="AOG116" s="364" t="n"/>
      <c r="AOH116" s="364" t="n"/>
      <c r="AOI116" s="364" t="n"/>
      <c r="AOJ116" s="364" t="n"/>
      <c r="AOK116" s="364" t="n"/>
      <c r="AOL116" s="364" t="n"/>
      <c r="AOM116" s="364" t="n"/>
      <c r="AON116" s="364" t="n"/>
      <c r="AOO116" s="364" t="n"/>
      <c r="AOP116" s="364" t="n"/>
      <c r="AOQ116" s="364" t="n"/>
      <c r="AOR116" s="364" t="n"/>
      <c r="AOS116" s="364" t="n"/>
      <c r="AOT116" s="364" t="n"/>
      <c r="AOU116" s="364" t="n"/>
      <c r="AOV116" s="364" t="n"/>
      <c r="AOW116" s="364" t="n"/>
      <c r="AOX116" s="364" t="n"/>
      <c r="AOY116" s="364" t="n"/>
      <c r="AOZ116" s="364" t="n"/>
      <c r="APA116" s="364" t="n"/>
      <c r="APB116" s="364" t="n"/>
      <c r="APC116" s="364" t="n"/>
      <c r="APD116" s="364" t="n"/>
      <c r="APE116" s="364" t="n"/>
      <c r="APF116" s="364" t="n"/>
      <c r="APG116" s="364" t="n"/>
      <c r="APH116" s="364" t="n"/>
      <c r="API116" s="364" t="n"/>
      <c r="APJ116" s="364" t="n"/>
      <c r="APK116" s="364" t="n"/>
      <c r="APL116" s="364" t="n"/>
      <c r="APM116" s="364" t="n"/>
      <c r="APN116" s="364" t="n"/>
      <c r="APO116" s="364" t="n"/>
      <c r="APP116" s="364" t="n"/>
      <c r="APQ116" s="364" t="n"/>
      <c r="APR116" s="364" t="n"/>
      <c r="APS116" s="364" t="n"/>
      <c r="APT116" s="364" t="n"/>
      <c r="APU116" s="364" t="n"/>
      <c r="APV116" s="364" t="n"/>
      <c r="APW116" s="364" t="n"/>
      <c r="APX116" s="364" t="n"/>
      <c r="APY116" s="364" t="n"/>
      <c r="APZ116" s="364" t="n"/>
      <c r="AQA116" s="364" t="n"/>
      <c r="AQB116" s="364" t="n"/>
      <c r="AQC116" s="364" t="n"/>
      <c r="AQD116" s="364" t="n"/>
      <c r="AQE116" s="364" t="n"/>
      <c r="AQF116" s="364" t="n"/>
      <c r="AQG116" s="364" t="n"/>
      <c r="AQH116" s="364" t="n"/>
      <c r="AQI116" s="364" t="n"/>
      <c r="AQJ116" s="364" t="n"/>
      <c r="AQK116" s="364" t="n"/>
      <c r="AQL116" s="364" t="n"/>
      <c r="AQM116" s="364" t="n"/>
      <c r="AQN116" s="364" t="n"/>
      <c r="AQO116" s="364" t="n"/>
      <c r="AQP116" s="364" t="n"/>
      <c r="AQQ116" s="364" t="n"/>
      <c r="AQR116" s="364" t="n"/>
      <c r="AQS116" s="364" t="n"/>
      <c r="AQT116" s="364" t="n"/>
      <c r="AQU116" s="364" t="n"/>
      <c r="AQV116" s="364" t="n"/>
      <c r="AQW116" s="364" t="n"/>
      <c r="AQX116" s="364" t="n"/>
      <c r="AQY116" s="364" t="n"/>
      <c r="AQZ116" s="364" t="n"/>
      <c r="ARA116" s="364" t="n"/>
      <c r="ARB116" s="364" t="n"/>
      <c r="ARC116" s="364" t="n"/>
      <c r="ARD116" s="364" t="n"/>
      <c r="ARE116" s="364" t="n"/>
      <c r="ARF116" s="364" t="n"/>
      <c r="ARG116" s="364" t="n"/>
      <c r="ARH116" s="364" t="n"/>
      <c r="ARI116" s="364" t="n"/>
      <c r="ARJ116" s="364" t="n"/>
      <c r="ARK116" s="364" t="n"/>
      <c r="ARL116" s="364" t="n"/>
      <c r="ARM116" s="364" t="n"/>
      <c r="ARN116" s="364" t="n"/>
      <c r="ARO116" s="364" t="n"/>
    </row>
    <row r="117" outlineLevel="1">
      <c r="A117" s="220" t="inlineStr">
        <is>
          <t>41.02</t>
        </is>
      </c>
      <c r="B117" s="233" t="inlineStr">
        <is>
          <t>13o salário</t>
        </is>
      </c>
      <c r="C117" s="86" t="inlineStr">
        <is>
          <t>Analítica</t>
        </is>
      </c>
      <c r="D117" s="86" t="inlineStr">
        <is>
          <t>Saída</t>
        </is>
      </c>
      <c r="E117" s="86">
        <f>VLOOKUP($A117,PL.C!$B:$F,5,0)</f>
        <v/>
      </c>
      <c r="F117" s="86" t="inlineStr">
        <is>
          <t>sim</t>
        </is>
      </c>
      <c r="G117" s="86" t="inlineStr">
        <is>
          <t>Budget</t>
        </is>
      </c>
      <c r="I117" s="511" t="n">
        <v>0</v>
      </c>
      <c r="J117" s="511" t="n">
        <v>0</v>
      </c>
      <c r="K117" s="511" t="n">
        <v>0</v>
      </c>
      <c r="L117" s="511" t="n">
        <v>-3160</v>
      </c>
      <c r="M117" s="511" t="n">
        <v>0</v>
      </c>
      <c r="N117" s="511" t="n">
        <v>0</v>
      </c>
      <c r="O117" s="511" t="n">
        <v>0</v>
      </c>
      <c r="P117" s="511" t="n">
        <v>0</v>
      </c>
      <c r="Q117" s="511" t="n">
        <v>-474</v>
      </c>
      <c r="R117" s="511" t="n">
        <v>-474</v>
      </c>
      <c r="S117" s="511" t="n">
        <v>-474</v>
      </c>
      <c r="T117" s="512" t="n">
        <v>-6566</v>
      </c>
      <c r="V117" s="511" t="n">
        <v>0</v>
      </c>
      <c r="W117" s="511" t="n">
        <v>0</v>
      </c>
      <c r="X117" s="511" t="n">
        <v>0</v>
      </c>
      <c r="Y117" s="511" t="n">
        <v>0</v>
      </c>
      <c r="Z117" s="511" t="n">
        <v>0</v>
      </c>
      <c r="AA117" s="511" t="n">
        <v>0</v>
      </c>
      <c r="AB117" s="511" t="n">
        <v>0</v>
      </c>
      <c r="AC117" s="511" t="n">
        <v>0</v>
      </c>
      <c r="AD117" s="511" t="n">
        <v>-4487</v>
      </c>
      <c r="AE117" s="511" t="n">
        <v>-4487</v>
      </c>
      <c r="AF117" s="511" t="n">
        <v>-4487</v>
      </c>
      <c r="AG117" s="512" t="n">
        <v>-4426</v>
      </c>
      <c r="AI117" s="511" t="n">
        <v>0</v>
      </c>
      <c r="AJ117" s="511" t="n">
        <v>0</v>
      </c>
      <c r="AK117" s="511" t="n">
        <v>0</v>
      </c>
      <c r="AL117" s="511" t="n">
        <v>0</v>
      </c>
      <c r="AM117" s="511" t="n">
        <v>0</v>
      </c>
      <c r="AN117" s="511" t="n">
        <v>0</v>
      </c>
      <c r="AO117" s="511" t="n">
        <v>0</v>
      </c>
      <c r="AP117" s="511" t="n">
        <v>0</v>
      </c>
      <c r="AQ117" s="511" t="n">
        <v>-5077</v>
      </c>
      <c r="AR117" s="511" t="n">
        <v>-5077</v>
      </c>
      <c r="AS117" s="511" t="n">
        <v>-5077</v>
      </c>
      <c r="AT117" s="511" t="n">
        <v>-6546</v>
      </c>
      <c r="AV117" s="513" t="n">
        <v>0</v>
      </c>
      <c r="AW117" s="513" t="n">
        <v>0</v>
      </c>
      <c r="AX117" s="513" t="n">
        <v>0</v>
      </c>
      <c r="AY117" s="513" t="n">
        <v>0</v>
      </c>
      <c r="AZ117" s="513" t="n">
        <v>0</v>
      </c>
      <c r="BA117" s="513" t="n">
        <v>0</v>
      </c>
      <c r="BB117" s="513" t="n">
        <v>0</v>
      </c>
      <c r="BC117" s="513" t="n">
        <v>0</v>
      </c>
      <c r="BD117" s="513" t="n">
        <v>-5584.700000000001</v>
      </c>
      <c r="BE117" s="513" t="n">
        <v>-5584.700000000001</v>
      </c>
      <c r="BF117" s="513" t="n">
        <v>-5584.700000000001</v>
      </c>
      <c r="BG117" s="513" t="n">
        <v>-7200.6</v>
      </c>
      <c r="BI117" s="298" t="n">
        <v>1.1</v>
      </c>
      <c r="BJ117" s="514" t="n">
        <v>0</v>
      </c>
      <c r="BK117" s="514" t="n">
        <v>0</v>
      </c>
      <c r="BL117" s="514" t="n">
        <v>0</v>
      </c>
      <c r="BM117" s="514" t="n">
        <v>0</v>
      </c>
      <c r="BN117" s="514" t="n">
        <v>0</v>
      </c>
      <c r="BO117" s="514" t="n">
        <v>0</v>
      </c>
      <c r="BP117" s="514" t="n">
        <v>0</v>
      </c>
      <c r="BQ117" s="514" t="n">
        <v>0</v>
      </c>
      <c r="BR117" s="514" t="n">
        <v>-5691.400000000001</v>
      </c>
      <c r="BS117" s="514" t="n">
        <v>-5691.400000000001</v>
      </c>
      <c r="BT117" s="514" t="n">
        <v>-5691.400000000001</v>
      </c>
      <c r="BU117" s="514" t="n">
        <v>-9641.5</v>
      </c>
      <c r="BW117" s="515">
        <f>_xlfn.SINGLE(_xlfn.XLOOKUP($A117,$A$203:$A$399,BJ$203:BJ$399,"Não Existe"))*$BI117</f>
        <v/>
      </c>
      <c r="BX117" s="515">
        <f>_xlfn.SINGLE(_xlfn.XLOOKUP($A117,$A$203:$A$399,BK$203:BK$399,"Não Existe"))*$BI117</f>
        <v/>
      </c>
      <c r="BY117" s="515">
        <f>_xlfn.SINGLE(_xlfn.XLOOKUP($A117,$A$203:$A$399,BL$203:BL$399,"Não Existe"))*$BI117</f>
        <v/>
      </c>
      <c r="BZ117" s="515">
        <f>_xlfn.SINGLE(_xlfn.XLOOKUP($A117,$A$203:$A$399,BM$203:BM$399,"Não Existe"))*$BI117</f>
        <v/>
      </c>
      <c r="CA117" s="515">
        <f>_xlfn.SINGLE(_xlfn.XLOOKUP($A117,$A$203:$A$399,BN$203:BN$399,"Não Existe"))*$BI117</f>
        <v/>
      </c>
      <c r="CB117" s="515">
        <f>_xlfn.SINGLE(_xlfn.XLOOKUP($A117,$A$203:$A$399,BO$203:BO$399,"Não Existe"))*$BI117</f>
        <v/>
      </c>
      <c r="CC117" s="515">
        <f>_xlfn.SINGLE(_xlfn.XLOOKUP($A117,$A$203:$A$399,BP$203:BP$399,"Não Existe"))*$BI117</f>
        <v/>
      </c>
      <c r="CD117" s="515">
        <f>_xlfn.SINGLE(_xlfn.XLOOKUP($A117,$A$203:$A$399,BQ$203:BQ$399,"Não Existe"))*$BI117</f>
        <v/>
      </c>
      <c r="CE117" s="515">
        <f>_xlfn.SINGLE(_xlfn.XLOOKUP($A117,$A$203:$A$399,BR$203:BR$399,"Não Existe"))*$BI117</f>
        <v/>
      </c>
      <c r="CF117" s="515">
        <f>_xlfn.SINGLE(_xlfn.XLOOKUP($A117,$A$203:$A$399,BS$203:BS$399,"Não Existe"))*$BI117</f>
        <v/>
      </c>
      <c r="CG117" s="515">
        <f>_xlfn.SINGLE(_xlfn.XLOOKUP($A117,$A$203:$A$399,BT$203:BT$399,"Não Existe"))*$BI117</f>
        <v/>
      </c>
      <c r="CH117" s="515">
        <f>_xlfn.SINGLE(_xlfn.XLOOKUP($A117,$A$203:$A$399,BU$203:BU$399,"Não Existe"))*$BI117</f>
        <v/>
      </c>
    </row>
    <row r="118" outlineLevel="1" customFormat="1" s="213">
      <c r="A118" s="257" t="inlineStr">
        <is>
          <t>41.03</t>
        </is>
      </c>
      <c r="B118" s="212" t="inlineStr">
        <is>
          <t>Férias</t>
        </is>
      </c>
      <c r="C118" s="213" t="inlineStr">
        <is>
          <t>Analítica</t>
        </is>
      </c>
      <c r="D118" s="213" t="inlineStr">
        <is>
          <t>Saída</t>
        </is>
      </c>
      <c r="E118" s="213">
        <f>VLOOKUP($A118,PL.C!$B:$F,5,0)</f>
        <v/>
      </c>
      <c r="F118" s="213" t="inlineStr">
        <is>
          <t>sim</t>
        </is>
      </c>
      <c r="G118" s="213" t="inlineStr">
        <is>
          <t>Budget</t>
        </is>
      </c>
      <c r="I118" s="506" t="n">
        <v>0</v>
      </c>
      <c r="J118" s="506" t="n">
        <v>0</v>
      </c>
      <c r="K118" s="506" t="n">
        <v>0</v>
      </c>
      <c r="L118" s="506" t="n">
        <v>0</v>
      </c>
      <c r="M118" s="506" t="n">
        <v>0</v>
      </c>
      <c r="N118" s="506" t="n">
        <v>0</v>
      </c>
      <c r="O118" s="506" t="n">
        <v>0</v>
      </c>
      <c r="P118" s="506" t="n">
        <v>0</v>
      </c>
      <c r="Q118" s="506" t="n">
        <v>-2813</v>
      </c>
      <c r="R118" s="506" t="n">
        <v>0</v>
      </c>
      <c r="S118" s="506" t="n">
        <v>-1200</v>
      </c>
      <c r="T118" s="507" t="n">
        <v>-3057</v>
      </c>
      <c r="U118" s="86" t="n"/>
      <c r="V118" s="506" t="n">
        <v>-650</v>
      </c>
      <c r="W118" s="506" t="n">
        <v>0</v>
      </c>
      <c r="X118" s="506" t="n">
        <v>-6000</v>
      </c>
      <c r="Y118" s="506" t="n">
        <v>0</v>
      </c>
      <c r="Z118" s="506" t="n">
        <v>0</v>
      </c>
      <c r="AA118" s="506" t="n">
        <v>0</v>
      </c>
      <c r="AB118" s="506" t="n">
        <v>0</v>
      </c>
      <c r="AC118" s="506" t="n">
        <v>0</v>
      </c>
      <c r="AD118" s="506" t="n">
        <v>-2675</v>
      </c>
      <c r="AE118" s="506" t="n">
        <v>0</v>
      </c>
      <c r="AF118" s="506" t="n">
        <v>0</v>
      </c>
      <c r="AG118" s="507" t="n">
        <v>-2539</v>
      </c>
      <c r="AH118" s="364" t="n"/>
      <c r="AI118" s="506" t="n">
        <v>0</v>
      </c>
      <c r="AJ118" s="506" t="n">
        <v>0</v>
      </c>
      <c r="AK118" s="506" t="n">
        <v>0</v>
      </c>
      <c r="AL118" s="506" t="n">
        <v>-6000</v>
      </c>
      <c r="AM118" s="506" t="n">
        <v>0</v>
      </c>
      <c r="AN118" s="506" t="n">
        <v>-1077</v>
      </c>
      <c r="AO118" s="506" t="n">
        <v>0</v>
      </c>
      <c r="AP118" s="506" t="n">
        <v>0</v>
      </c>
      <c r="AQ118" s="506" t="n">
        <v>-2580</v>
      </c>
      <c r="AR118" s="506" t="n">
        <v>0</v>
      </c>
      <c r="AS118" s="506" t="n">
        <v>0</v>
      </c>
      <c r="AT118" s="506" t="n">
        <v>-2580</v>
      </c>
      <c r="AU118" s="364" t="n"/>
      <c r="AV118" s="508" t="n">
        <v>0</v>
      </c>
      <c r="AW118" s="508" t="n">
        <v>0</v>
      </c>
      <c r="AX118" s="508" t="n">
        <v>0</v>
      </c>
      <c r="AY118" s="508" t="n">
        <v>-6600.000000000001</v>
      </c>
      <c r="AZ118" s="508" t="n">
        <v>0</v>
      </c>
      <c r="BA118" s="508" t="n">
        <v>-1184.7</v>
      </c>
      <c r="BB118" s="508" t="n">
        <v>0</v>
      </c>
      <c r="BC118" s="508" t="n">
        <v>0</v>
      </c>
      <c r="BD118" s="508" t="n">
        <v>-2838</v>
      </c>
      <c r="BE118" s="508" t="n">
        <v>0</v>
      </c>
      <c r="BF118" s="508" t="n">
        <v>0</v>
      </c>
      <c r="BG118" s="508" t="n">
        <v>-2838</v>
      </c>
      <c r="BH118" s="364" t="n"/>
      <c r="BI118" s="298" t="n">
        <v>1.1</v>
      </c>
      <c r="BJ118" s="509" t="n">
        <v>0</v>
      </c>
      <c r="BK118" s="509" t="n">
        <v>-1291.4</v>
      </c>
      <c r="BL118" s="509" t="n">
        <v>-9075</v>
      </c>
      <c r="BM118" s="509" t="n">
        <v>-2368.3</v>
      </c>
      <c r="BN118" s="509" t="n">
        <v>-430.1</v>
      </c>
      <c r="BO118" s="509" t="n">
        <v>0</v>
      </c>
      <c r="BP118" s="509" t="n">
        <v>0</v>
      </c>
      <c r="BQ118" s="509" t="n">
        <v>0</v>
      </c>
      <c r="BR118" s="509" t="n">
        <v>-3084.4</v>
      </c>
      <c r="BS118" s="509" t="n">
        <v>0</v>
      </c>
      <c r="BT118" s="509" t="n">
        <v>0</v>
      </c>
      <c r="BU118" s="509" t="n">
        <v>-3227.4</v>
      </c>
      <c r="BV118" s="364" t="n"/>
      <c r="BW118" s="510">
        <f>_xlfn.SINGLE(_xlfn.XLOOKUP($A118,$A$203:$A$399,BJ$203:BJ$399,"Não Existe"))*$BI118</f>
        <v/>
      </c>
      <c r="BX118" s="510">
        <f>_xlfn.SINGLE(_xlfn.XLOOKUP($A118,$A$203:$A$399,BK$203:BK$399,"Não Existe"))*$BI118</f>
        <v/>
      </c>
      <c r="BY118" s="510">
        <f>_xlfn.SINGLE(_xlfn.XLOOKUP($A118,$A$203:$A$399,BL$203:BL$399,"Não Existe"))*$BI118</f>
        <v/>
      </c>
      <c r="BZ118" s="510">
        <f>_xlfn.SINGLE(_xlfn.XLOOKUP($A118,$A$203:$A$399,BM$203:BM$399,"Não Existe"))*$BI118</f>
        <v/>
      </c>
      <c r="CA118" s="510">
        <f>_xlfn.SINGLE(_xlfn.XLOOKUP($A118,$A$203:$A$399,BN$203:BN$399,"Não Existe"))*$BI118</f>
        <v/>
      </c>
      <c r="CB118" s="510">
        <f>_xlfn.SINGLE(_xlfn.XLOOKUP($A118,$A$203:$A$399,BO$203:BO$399,"Não Existe"))*$BI118</f>
        <v/>
      </c>
      <c r="CC118" s="510">
        <f>_xlfn.SINGLE(_xlfn.XLOOKUP($A118,$A$203:$A$399,BP$203:BP$399,"Não Existe"))*$BI118</f>
        <v/>
      </c>
      <c r="CD118" s="510">
        <f>_xlfn.SINGLE(_xlfn.XLOOKUP($A118,$A$203:$A$399,BQ$203:BQ$399,"Não Existe"))*$BI118</f>
        <v/>
      </c>
      <c r="CE118" s="510">
        <f>_xlfn.SINGLE(_xlfn.XLOOKUP($A118,$A$203:$A$399,BR$203:BR$399,"Não Existe"))*$BI118</f>
        <v/>
      </c>
      <c r="CF118" s="510">
        <f>_xlfn.SINGLE(_xlfn.XLOOKUP($A118,$A$203:$A$399,BS$203:BS$399,"Não Existe"))*$BI118</f>
        <v/>
      </c>
      <c r="CG118" s="510">
        <f>_xlfn.SINGLE(_xlfn.XLOOKUP($A118,$A$203:$A$399,BT$203:BT$399,"Não Existe"))*$BI118</f>
        <v/>
      </c>
      <c r="CH118" s="510">
        <f>_xlfn.SINGLE(_xlfn.XLOOKUP($A118,$A$203:$A$399,BU$203:BU$399,"Não Existe"))*$BI118</f>
        <v/>
      </c>
      <c r="CI118" s="364" t="n"/>
      <c r="CJ118" s="364" t="n"/>
      <c r="CK118" s="364" t="n"/>
      <c r="CL118" s="364" t="n"/>
      <c r="CM118" s="364" t="n"/>
      <c r="CN118" s="364" t="n"/>
      <c r="CO118" s="364" t="n"/>
      <c r="CP118" s="364" t="n"/>
      <c r="CQ118" s="364" t="n"/>
      <c r="CR118" s="364" t="n"/>
      <c r="CS118" s="364" t="n"/>
      <c r="CT118" s="364" t="n"/>
      <c r="CU118" s="364" t="n"/>
      <c r="CV118" s="364" t="n"/>
      <c r="CW118" s="364" t="n"/>
      <c r="CX118" s="364" t="n"/>
      <c r="CY118" s="364" t="n"/>
      <c r="CZ118" s="364" t="n"/>
      <c r="DA118" s="364" t="n"/>
      <c r="DB118" s="364" t="n"/>
      <c r="DC118" s="364" t="n"/>
      <c r="DD118" s="364" t="n"/>
      <c r="DE118" s="364" t="n"/>
      <c r="DF118" s="364" t="n"/>
      <c r="DG118" s="364" t="n"/>
      <c r="DH118" s="364" t="n"/>
      <c r="DI118" s="364" t="n"/>
      <c r="DJ118" s="364" t="n"/>
      <c r="DK118" s="364" t="n"/>
      <c r="DL118" s="364" t="n"/>
      <c r="DM118" s="364" t="n"/>
      <c r="DN118" s="364" t="n"/>
      <c r="DO118" s="364" t="n"/>
      <c r="DP118" s="364" t="n"/>
      <c r="DQ118" s="364" t="n"/>
      <c r="DR118" s="364" t="n"/>
      <c r="DS118" s="364" t="n"/>
      <c r="DT118" s="364" t="n"/>
      <c r="DU118" s="364" t="n"/>
      <c r="DV118" s="364" t="n"/>
      <c r="DW118" s="364" t="n"/>
      <c r="DX118" s="364" t="n"/>
      <c r="DY118" s="364" t="n"/>
      <c r="DZ118" s="364" t="n"/>
      <c r="EA118" s="364" t="n"/>
      <c r="EB118" s="364" t="n"/>
      <c r="EC118" s="364" t="n"/>
      <c r="ED118" s="364" t="n"/>
      <c r="EE118" s="364" t="n"/>
      <c r="EF118" s="364" t="n"/>
      <c r="EG118" s="364" t="n"/>
      <c r="EH118" s="364" t="n"/>
      <c r="EI118" s="364" t="n"/>
      <c r="EJ118" s="364" t="n"/>
      <c r="EK118" s="364" t="n"/>
      <c r="EL118" s="364" t="n"/>
      <c r="EM118" s="364" t="n"/>
      <c r="EN118" s="364" t="n"/>
      <c r="EO118" s="364" t="n"/>
      <c r="EP118" s="364" t="n"/>
      <c r="EQ118" s="364" t="n"/>
      <c r="ER118" s="364" t="n"/>
      <c r="ES118" s="364" t="n"/>
      <c r="ET118" s="364" t="n"/>
      <c r="EU118" s="364" t="n"/>
      <c r="EV118" s="364" t="n"/>
      <c r="EW118" s="364" t="n"/>
      <c r="EX118" s="364" t="n"/>
      <c r="EY118" s="364" t="n"/>
      <c r="EZ118" s="364" t="n"/>
      <c r="FA118" s="364" t="n"/>
      <c r="FB118" s="364" t="n"/>
      <c r="FC118" s="364" t="n"/>
      <c r="FD118" s="364" t="n"/>
      <c r="FE118" s="364" t="n"/>
      <c r="FF118" s="364" t="n"/>
      <c r="FG118" s="364" t="n"/>
      <c r="FH118" s="364" t="n"/>
      <c r="FI118" s="364" t="n"/>
      <c r="FJ118" s="364" t="n"/>
      <c r="FK118" s="364" t="n"/>
      <c r="FL118" s="364" t="n"/>
      <c r="FM118" s="364" t="n"/>
      <c r="FN118" s="364" t="n"/>
      <c r="FO118" s="364" t="n"/>
      <c r="FP118" s="364" t="n"/>
      <c r="FQ118" s="364" t="n"/>
      <c r="FR118" s="364" t="n"/>
      <c r="FS118" s="364" t="n"/>
      <c r="FT118" s="364" t="n"/>
      <c r="FU118" s="364" t="n"/>
      <c r="FV118" s="364" t="n"/>
      <c r="FW118" s="364" t="n"/>
      <c r="FX118" s="364" t="n"/>
      <c r="FY118" s="364" t="n"/>
      <c r="FZ118" s="364" t="n"/>
      <c r="GA118" s="364" t="n"/>
      <c r="GB118" s="364" t="n"/>
      <c r="GC118" s="364" t="n"/>
      <c r="GD118" s="364" t="n"/>
      <c r="GE118" s="364" t="n"/>
      <c r="GF118" s="364" t="n"/>
      <c r="GG118" s="364" t="n"/>
      <c r="GH118" s="364" t="n"/>
      <c r="GI118" s="364" t="n"/>
      <c r="GJ118" s="364" t="n"/>
      <c r="GK118" s="364" t="n"/>
      <c r="GL118" s="364" t="n"/>
      <c r="GM118" s="364" t="n"/>
      <c r="GN118" s="364" t="n"/>
      <c r="GO118" s="364" t="n"/>
      <c r="GP118" s="364" t="n"/>
      <c r="GQ118" s="364" t="n"/>
      <c r="GR118" s="364" t="n"/>
      <c r="GS118" s="364" t="n"/>
      <c r="GT118" s="364" t="n"/>
      <c r="GU118" s="364" t="n"/>
      <c r="GV118" s="364" t="n"/>
      <c r="GW118" s="364" t="n"/>
      <c r="GX118" s="364" t="n"/>
      <c r="GY118" s="364" t="n"/>
      <c r="GZ118" s="364" t="n"/>
      <c r="HA118" s="364" t="n"/>
      <c r="HB118" s="364" t="n"/>
      <c r="HC118" s="364" t="n"/>
      <c r="HD118" s="364" t="n"/>
      <c r="HE118" s="364" t="n"/>
      <c r="HF118" s="364" t="n"/>
      <c r="HG118" s="364" t="n"/>
      <c r="HH118" s="364" t="n"/>
      <c r="HI118" s="364" t="n"/>
      <c r="HJ118" s="364" t="n"/>
      <c r="HK118" s="364" t="n"/>
      <c r="HL118" s="364" t="n"/>
      <c r="HM118" s="364" t="n"/>
      <c r="HN118" s="364" t="n"/>
      <c r="HO118" s="364" t="n"/>
      <c r="HP118" s="364" t="n"/>
      <c r="HQ118" s="364" t="n"/>
      <c r="HR118" s="364" t="n"/>
      <c r="HS118" s="364" t="n"/>
      <c r="HT118" s="364" t="n"/>
      <c r="HU118" s="364" t="n"/>
      <c r="HV118" s="364" t="n"/>
      <c r="HW118" s="364" t="n"/>
      <c r="HX118" s="364" t="n"/>
      <c r="HY118" s="364" t="n"/>
      <c r="HZ118" s="364" t="n"/>
      <c r="IA118" s="364" t="n"/>
      <c r="IB118" s="364" t="n"/>
      <c r="IC118" s="364" t="n"/>
      <c r="ID118" s="364" t="n"/>
      <c r="IE118" s="364" t="n"/>
      <c r="IF118" s="364" t="n"/>
      <c r="IG118" s="364" t="n"/>
      <c r="IH118" s="364" t="n"/>
      <c r="II118" s="364" t="n"/>
      <c r="IJ118" s="364" t="n"/>
      <c r="IK118" s="364" t="n"/>
      <c r="IL118" s="364" t="n"/>
      <c r="IM118" s="364" t="n"/>
      <c r="IN118" s="364" t="n"/>
      <c r="IO118" s="364" t="n"/>
      <c r="IP118" s="364" t="n"/>
      <c r="IQ118" s="364" t="n"/>
      <c r="IR118" s="364" t="n"/>
      <c r="IS118" s="364" t="n"/>
      <c r="IT118" s="364" t="n"/>
      <c r="IU118" s="364" t="n"/>
      <c r="IV118" s="364" t="n"/>
      <c r="IW118" s="364" t="n"/>
      <c r="IX118" s="364" t="n"/>
      <c r="IY118" s="364" t="n"/>
      <c r="IZ118" s="364" t="n"/>
      <c r="JA118" s="364" t="n"/>
      <c r="JB118" s="364" t="n"/>
      <c r="JC118" s="364" t="n"/>
      <c r="JD118" s="364" t="n"/>
      <c r="JE118" s="364" t="n"/>
      <c r="JF118" s="364" t="n"/>
      <c r="JG118" s="364" t="n"/>
      <c r="JH118" s="364" t="n"/>
      <c r="JI118" s="364" t="n"/>
      <c r="JJ118" s="364" t="n"/>
      <c r="JK118" s="364" t="n"/>
      <c r="JL118" s="364" t="n"/>
      <c r="JM118" s="364" t="n"/>
      <c r="JN118" s="364" t="n"/>
      <c r="JO118" s="364" t="n"/>
      <c r="JP118" s="364" t="n"/>
      <c r="JQ118" s="364" t="n"/>
      <c r="JR118" s="364" t="n"/>
      <c r="JS118" s="364" t="n"/>
      <c r="JT118" s="364" t="n"/>
      <c r="JU118" s="364" t="n"/>
      <c r="JV118" s="364" t="n"/>
      <c r="JW118" s="364" t="n"/>
      <c r="JX118" s="364" t="n"/>
      <c r="JY118" s="364" t="n"/>
      <c r="JZ118" s="364" t="n"/>
      <c r="KA118" s="364" t="n"/>
      <c r="KB118" s="364" t="n"/>
      <c r="KC118" s="364" t="n"/>
      <c r="KD118" s="364" t="n"/>
      <c r="KE118" s="364" t="n"/>
      <c r="KF118" s="364" t="n"/>
      <c r="KG118" s="364" t="n"/>
      <c r="KH118" s="364" t="n"/>
      <c r="KI118" s="364" t="n"/>
      <c r="KJ118" s="364" t="n"/>
      <c r="KK118" s="364" t="n"/>
      <c r="KL118" s="364" t="n"/>
      <c r="KM118" s="364" t="n"/>
      <c r="KN118" s="364" t="n"/>
      <c r="KO118" s="364" t="n"/>
      <c r="KP118" s="364" t="n"/>
      <c r="KQ118" s="364" t="n"/>
      <c r="KR118" s="364" t="n"/>
      <c r="KS118" s="364" t="n"/>
      <c r="KT118" s="364" t="n"/>
      <c r="KU118" s="364" t="n"/>
      <c r="KV118" s="364" t="n"/>
      <c r="KW118" s="364" t="n"/>
      <c r="KX118" s="364" t="n"/>
      <c r="KY118" s="364" t="n"/>
      <c r="KZ118" s="364" t="n"/>
      <c r="LA118" s="364" t="n"/>
      <c r="LB118" s="364" t="n"/>
      <c r="LC118" s="364" t="n"/>
      <c r="LD118" s="364" t="n"/>
      <c r="LE118" s="364" t="n"/>
      <c r="LF118" s="364" t="n"/>
      <c r="LG118" s="364" t="n"/>
      <c r="LH118" s="364" t="n"/>
      <c r="LI118" s="364" t="n"/>
      <c r="LJ118" s="364" t="n"/>
      <c r="LK118" s="364" t="n"/>
      <c r="LL118" s="364" t="n"/>
      <c r="LM118" s="364" t="n"/>
      <c r="LN118" s="364" t="n"/>
      <c r="LO118" s="364" t="n"/>
      <c r="LP118" s="364" t="n"/>
      <c r="LQ118" s="364" t="n"/>
      <c r="LR118" s="364" t="n"/>
      <c r="LS118" s="364" t="n"/>
      <c r="LT118" s="364" t="n"/>
      <c r="LU118" s="364" t="n"/>
      <c r="LV118" s="364" t="n"/>
      <c r="LW118" s="364" t="n"/>
      <c r="LX118" s="364" t="n"/>
      <c r="LY118" s="364" t="n"/>
      <c r="LZ118" s="364" t="n"/>
      <c r="MA118" s="364" t="n"/>
      <c r="MB118" s="364" t="n"/>
      <c r="MC118" s="364" t="n"/>
      <c r="MD118" s="364" t="n"/>
      <c r="ME118" s="364" t="n"/>
      <c r="MF118" s="364" t="n"/>
      <c r="MG118" s="364" t="n"/>
      <c r="MH118" s="364" t="n"/>
      <c r="MI118" s="364" t="n"/>
      <c r="MJ118" s="364" t="n"/>
      <c r="MK118" s="364" t="n"/>
      <c r="ML118" s="364" t="n"/>
      <c r="MM118" s="364" t="n"/>
      <c r="MN118" s="364" t="n"/>
      <c r="MO118" s="364" t="n"/>
      <c r="MP118" s="364" t="n"/>
      <c r="MQ118" s="364" t="n"/>
      <c r="MR118" s="364" t="n"/>
      <c r="MS118" s="364" t="n"/>
      <c r="MT118" s="364" t="n"/>
      <c r="MU118" s="364" t="n"/>
      <c r="MV118" s="364" t="n"/>
      <c r="MW118" s="364" t="n"/>
      <c r="MX118" s="364" t="n"/>
      <c r="MY118" s="364" t="n"/>
      <c r="MZ118" s="364" t="n"/>
      <c r="NA118" s="364" t="n"/>
      <c r="NB118" s="364" t="n"/>
      <c r="NC118" s="364" t="n"/>
      <c r="ND118" s="364" t="n"/>
      <c r="NE118" s="364" t="n"/>
      <c r="NF118" s="364" t="n"/>
      <c r="NG118" s="364" t="n"/>
      <c r="NH118" s="364" t="n"/>
      <c r="NI118" s="364" t="n"/>
      <c r="NJ118" s="364" t="n"/>
      <c r="NK118" s="364" t="n"/>
      <c r="NL118" s="364" t="n"/>
      <c r="NM118" s="364" t="n"/>
      <c r="NN118" s="364" t="n"/>
      <c r="NO118" s="364" t="n"/>
      <c r="NP118" s="364" t="n"/>
      <c r="NQ118" s="364" t="n"/>
      <c r="NR118" s="364" t="n"/>
      <c r="NS118" s="364" t="n"/>
      <c r="NT118" s="364" t="n"/>
      <c r="NU118" s="364" t="n"/>
      <c r="NV118" s="364" t="n"/>
      <c r="NW118" s="364" t="n"/>
      <c r="NX118" s="364" t="n"/>
      <c r="NY118" s="364" t="n"/>
      <c r="NZ118" s="364" t="n"/>
      <c r="OA118" s="364" t="n"/>
      <c r="OB118" s="364" t="n"/>
      <c r="OC118" s="364" t="n"/>
      <c r="OD118" s="364" t="n"/>
      <c r="OE118" s="364" t="n"/>
      <c r="OF118" s="364" t="n"/>
      <c r="OG118" s="364" t="n"/>
      <c r="OH118" s="364" t="n"/>
      <c r="OI118" s="364" t="n"/>
      <c r="OJ118" s="364" t="n"/>
      <c r="OK118" s="364" t="n"/>
      <c r="OL118" s="364" t="n"/>
      <c r="OM118" s="364" t="n"/>
      <c r="ON118" s="364" t="n"/>
      <c r="OO118" s="364" t="n"/>
      <c r="OP118" s="364" t="n"/>
      <c r="OQ118" s="364" t="n"/>
      <c r="OR118" s="364" t="n"/>
      <c r="OS118" s="364" t="n"/>
      <c r="OT118" s="364" t="n"/>
      <c r="OU118" s="364" t="n"/>
      <c r="OV118" s="364" t="n"/>
      <c r="OW118" s="364" t="n"/>
      <c r="OX118" s="364" t="n"/>
      <c r="OY118" s="364" t="n"/>
      <c r="OZ118" s="364" t="n"/>
      <c r="PA118" s="364" t="n"/>
      <c r="PB118" s="364" t="n"/>
      <c r="PC118" s="364" t="n"/>
      <c r="PD118" s="364" t="n"/>
      <c r="PE118" s="364" t="n"/>
      <c r="PF118" s="364" t="n"/>
      <c r="PG118" s="364" t="n"/>
      <c r="PH118" s="364" t="n"/>
      <c r="PI118" s="364" t="n"/>
      <c r="PJ118" s="364" t="n"/>
      <c r="PK118" s="364" t="n"/>
      <c r="PL118" s="364" t="n"/>
      <c r="PM118" s="364" t="n"/>
      <c r="PN118" s="364" t="n"/>
      <c r="PO118" s="364" t="n"/>
      <c r="PP118" s="364" t="n"/>
      <c r="PQ118" s="364" t="n"/>
      <c r="PR118" s="364" t="n"/>
      <c r="PS118" s="364" t="n"/>
      <c r="PT118" s="364" t="n"/>
      <c r="PU118" s="364" t="n"/>
      <c r="PV118" s="364" t="n"/>
      <c r="PW118" s="364" t="n"/>
      <c r="PX118" s="364" t="n"/>
      <c r="PY118" s="364" t="n"/>
      <c r="PZ118" s="364" t="n"/>
      <c r="QA118" s="364" t="n"/>
      <c r="QB118" s="364" t="n"/>
      <c r="QC118" s="364" t="n"/>
      <c r="QD118" s="364" t="n"/>
      <c r="QE118" s="364" t="n"/>
      <c r="QF118" s="364" t="n"/>
      <c r="QG118" s="364" t="n"/>
      <c r="QH118" s="364" t="n"/>
      <c r="QI118" s="364" t="n"/>
      <c r="QJ118" s="364" t="n"/>
      <c r="QK118" s="364" t="n"/>
      <c r="QL118" s="364" t="n"/>
      <c r="QM118" s="364" t="n"/>
      <c r="QN118" s="364" t="n"/>
      <c r="QO118" s="364" t="n"/>
      <c r="QP118" s="364" t="n"/>
      <c r="QQ118" s="364" t="n"/>
      <c r="QR118" s="364" t="n"/>
      <c r="QS118" s="364" t="n"/>
      <c r="QT118" s="364" t="n"/>
      <c r="QU118" s="364" t="n"/>
      <c r="QV118" s="364" t="n"/>
      <c r="QW118" s="364" t="n"/>
      <c r="QX118" s="364" t="n"/>
      <c r="QY118" s="364" t="n"/>
      <c r="QZ118" s="364" t="n"/>
      <c r="RA118" s="364" t="n"/>
      <c r="RB118" s="364" t="n"/>
      <c r="RC118" s="364" t="n"/>
      <c r="RD118" s="364" t="n"/>
      <c r="RE118" s="364" t="n"/>
      <c r="RF118" s="364" t="n"/>
      <c r="RG118" s="364" t="n"/>
      <c r="RH118" s="364" t="n"/>
      <c r="RI118" s="364" t="n"/>
      <c r="RJ118" s="364" t="n"/>
      <c r="RK118" s="364" t="n"/>
      <c r="RL118" s="364" t="n"/>
      <c r="RM118" s="364" t="n"/>
      <c r="RN118" s="364" t="n"/>
      <c r="RO118" s="364" t="n"/>
      <c r="RP118" s="364" t="n"/>
      <c r="RQ118" s="364" t="n"/>
      <c r="RR118" s="364" t="n"/>
      <c r="RS118" s="364" t="n"/>
      <c r="RT118" s="364" t="n"/>
      <c r="RU118" s="364" t="n"/>
      <c r="RV118" s="364" t="n"/>
      <c r="RW118" s="364" t="n"/>
      <c r="RX118" s="364" t="n"/>
      <c r="RY118" s="364" t="n"/>
      <c r="RZ118" s="364" t="n"/>
      <c r="SA118" s="364" t="n"/>
      <c r="SB118" s="364" t="n"/>
      <c r="SC118" s="364" t="n"/>
      <c r="SD118" s="364" t="n"/>
      <c r="SE118" s="364" t="n"/>
      <c r="SF118" s="364" t="n"/>
      <c r="SG118" s="364" t="n"/>
      <c r="SH118" s="364" t="n"/>
      <c r="SI118" s="364" t="n"/>
      <c r="SJ118" s="364" t="n"/>
      <c r="SK118" s="364" t="n"/>
      <c r="SL118" s="364" t="n"/>
      <c r="SM118" s="364" t="n"/>
      <c r="SN118" s="364" t="n"/>
      <c r="SO118" s="364" t="n"/>
      <c r="SP118" s="364" t="n"/>
      <c r="SQ118" s="364" t="n"/>
      <c r="SR118" s="364" t="n"/>
      <c r="SS118" s="364" t="n"/>
      <c r="ST118" s="364" t="n"/>
      <c r="SU118" s="364" t="n"/>
      <c r="SV118" s="364" t="n"/>
      <c r="SW118" s="364" t="n"/>
      <c r="SX118" s="364" t="n"/>
      <c r="SY118" s="364" t="n"/>
      <c r="SZ118" s="364" t="n"/>
      <c r="TA118" s="364" t="n"/>
      <c r="TB118" s="364" t="n"/>
      <c r="TC118" s="364" t="n"/>
      <c r="TD118" s="364" t="n"/>
      <c r="TE118" s="364" t="n"/>
      <c r="TF118" s="364" t="n"/>
      <c r="TG118" s="364" t="n"/>
      <c r="TH118" s="364" t="n"/>
      <c r="TI118" s="364" t="n"/>
      <c r="TJ118" s="364" t="n"/>
      <c r="TK118" s="364" t="n"/>
      <c r="TL118" s="364" t="n"/>
      <c r="TM118" s="364" t="n"/>
      <c r="TN118" s="364" t="n"/>
      <c r="TO118" s="364" t="n"/>
      <c r="TP118" s="364" t="n"/>
      <c r="TQ118" s="364" t="n"/>
      <c r="TR118" s="364" t="n"/>
      <c r="TS118" s="364" t="n"/>
      <c r="TT118" s="364" t="n"/>
      <c r="TU118" s="364" t="n"/>
      <c r="TV118" s="364" t="n"/>
      <c r="TW118" s="364" t="n"/>
      <c r="TX118" s="364" t="n"/>
      <c r="TY118" s="364" t="n"/>
      <c r="TZ118" s="364" t="n"/>
      <c r="UA118" s="364" t="n"/>
      <c r="UB118" s="364" t="n"/>
      <c r="UC118" s="364" t="n"/>
      <c r="UD118" s="364" t="n"/>
      <c r="UE118" s="364" t="n"/>
      <c r="UF118" s="364" t="n"/>
      <c r="UG118" s="364" t="n"/>
      <c r="UH118" s="364" t="n"/>
      <c r="UI118" s="364" t="n"/>
      <c r="UJ118" s="364" t="n"/>
      <c r="UK118" s="364" t="n"/>
      <c r="UL118" s="364" t="n"/>
      <c r="UM118" s="364" t="n"/>
      <c r="UN118" s="364" t="n"/>
      <c r="UO118" s="364" t="n"/>
      <c r="UP118" s="364" t="n"/>
      <c r="UQ118" s="364" t="n"/>
      <c r="UR118" s="364" t="n"/>
      <c r="US118" s="364" t="n"/>
      <c r="UT118" s="364" t="n"/>
      <c r="UU118" s="364" t="n"/>
      <c r="UV118" s="364" t="n"/>
      <c r="UW118" s="364" t="n"/>
      <c r="UX118" s="364" t="n"/>
      <c r="UY118" s="364" t="n"/>
      <c r="UZ118" s="364" t="n"/>
      <c r="VA118" s="364" t="n"/>
      <c r="VB118" s="364" t="n"/>
      <c r="VC118" s="364" t="n"/>
      <c r="VD118" s="364" t="n"/>
      <c r="VE118" s="364" t="n"/>
      <c r="VF118" s="364" t="n"/>
      <c r="VG118" s="364" t="n"/>
      <c r="VH118" s="364" t="n"/>
      <c r="VI118" s="364" t="n"/>
      <c r="VJ118" s="364" t="n"/>
      <c r="VK118" s="364" t="n"/>
      <c r="VL118" s="364" t="n"/>
      <c r="VM118" s="364" t="n"/>
      <c r="VN118" s="364" t="n"/>
      <c r="VO118" s="364" t="n"/>
      <c r="VP118" s="364" t="n"/>
      <c r="VQ118" s="364" t="n"/>
      <c r="VR118" s="364" t="n"/>
      <c r="VS118" s="364" t="n"/>
      <c r="VT118" s="364" t="n"/>
      <c r="VU118" s="364" t="n"/>
      <c r="VV118" s="364" t="n"/>
      <c r="VW118" s="364" t="n"/>
      <c r="VX118" s="364" t="n"/>
      <c r="VY118" s="364" t="n"/>
      <c r="VZ118" s="364" t="n"/>
      <c r="WA118" s="364" t="n"/>
      <c r="WB118" s="364" t="n"/>
      <c r="WC118" s="364" t="n"/>
      <c r="WD118" s="364" t="n"/>
      <c r="WE118" s="364" t="n"/>
      <c r="WF118" s="364" t="n"/>
      <c r="WG118" s="364" t="n"/>
      <c r="WH118" s="364" t="n"/>
      <c r="WI118" s="364" t="n"/>
      <c r="WJ118" s="364" t="n"/>
      <c r="WK118" s="364" t="n"/>
      <c r="WL118" s="364" t="n"/>
      <c r="WM118" s="364" t="n"/>
      <c r="WN118" s="364" t="n"/>
      <c r="WO118" s="364" t="n"/>
      <c r="WP118" s="364" t="n"/>
      <c r="WQ118" s="364" t="n"/>
      <c r="WR118" s="364" t="n"/>
      <c r="WS118" s="364" t="n"/>
      <c r="WT118" s="364" t="n"/>
      <c r="WU118" s="364" t="n"/>
      <c r="WV118" s="364" t="n"/>
      <c r="WW118" s="364" t="n"/>
      <c r="WX118" s="364" t="n"/>
      <c r="WY118" s="364" t="n"/>
      <c r="WZ118" s="364" t="n"/>
      <c r="XA118" s="364" t="n"/>
      <c r="XB118" s="364" t="n"/>
      <c r="XC118" s="364" t="n"/>
      <c r="XD118" s="364" t="n"/>
      <c r="XE118" s="364" t="n"/>
      <c r="XF118" s="364" t="n"/>
      <c r="XG118" s="364" t="n"/>
      <c r="XH118" s="364" t="n"/>
      <c r="XI118" s="364" t="n"/>
      <c r="XJ118" s="364" t="n"/>
      <c r="XK118" s="364" t="n"/>
      <c r="XL118" s="364" t="n"/>
      <c r="XM118" s="364" t="n"/>
      <c r="XN118" s="364" t="n"/>
      <c r="XO118" s="364" t="n"/>
      <c r="XP118" s="364" t="n"/>
      <c r="XQ118" s="364" t="n"/>
      <c r="XR118" s="364" t="n"/>
      <c r="XS118" s="364" t="n"/>
      <c r="XT118" s="364" t="n"/>
      <c r="XU118" s="364" t="n"/>
      <c r="XV118" s="364" t="n"/>
      <c r="XW118" s="364" t="n"/>
      <c r="XX118" s="364" t="n"/>
      <c r="XY118" s="364" t="n"/>
      <c r="XZ118" s="364" t="n"/>
      <c r="YA118" s="364" t="n"/>
      <c r="YB118" s="364" t="n"/>
      <c r="YC118" s="364" t="n"/>
      <c r="YD118" s="364" t="n"/>
      <c r="YE118" s="364" t="n"/>
      <c r="YF118" s="364" t="n"/>
      <c r="YG118" s="364" t="n"/>
      <c r="YH118" s="364" t="n"/>
      <c r="YI118" s="364" t="n"/>
      <c r="YJ118" s="364" t="n"/>
      <c r="YK118" s="364" t="n"/>
      <c r="YL118" s="364" t="n"/>
      <c r="YM118" s="364" t="n"/>
      <c r="YN118" s="364" t="n"/>
      <c r="YO118" s="364" t="n"/>
      <c r="YP118" s="364" t="n"/>
      <c r="YQ118" s="364" t="n"/>
      <c r="YR118" s="364" t="n"/>
      <c r="YS118" s="364" t="n"/>
      <c r="YT118" s="364" t="n"/>
      <c r="YU118" s="364" t="n"/>
      <c r="YV118" s="364" t="n"/>
      <c r="YW118" s="364" t="n"/>
      <c r="YX118" s="364" t="n"/>
      <c r="YY118" s="364" t="n"/>
      <c r="YZ118" s="364" t="n"/>
      <c r="ZA118" s="364" t="n"/>
      <c r="ZB118" s="364" t="n"/>
      <c r="ZC118" s="364" t="n"/>
      <c r="ZD118" s="364" t="n"/>
      <c r="ZE118" s="364" t="n"/>
      <c r="ZF118" s="364" t="n"/>
      <c r="ZG118" s="364" t="n"/>
      <c r="ZH118" s="364" t="n"/>
      <c r="ZI118" s="364" t="n"/>
      <c r="ZJ118" s="364" t="n"/>
      <c r="ZK118" s="364" t="n"/>
      <c r="ZL118" s="364" t="n"/>
      <c r="ZM118" s="364" t="n"/>
      <c r="ZN118" s="364" t="n"/>
      <c r="ZO118" s="364" t="n"/>
      <c r="ZP118" s="364" t="n"/>
      <c r="ZQ118" s="364" t="n"/>
      <c r="ZR118" s="364" t="n"/>
      <c r="ZS118" s="364" t="n"/>
      <c r="ZT118" s="364" t="n"/>
      <c r="ZU118" s="364" t="n"/>
      <c r="ZV118" s="364" t="n"/>
      <c r="ZW118" s="364" t="n"/>
      <c r="ZX118" s="364" t="n"/>
      <c r="ZY118" s="364" t="n"/>
      <c r="ZZ118" s="364" t="n"/>
      <c r="AAA118" s="364" t="n"/>
      <c r="AAB118" s="364" t="n"/>
      <c r="AAC118" s="364" t="n"/>
      <c r="AAD118" s="364" t="n"/>
      <c r="AAE118" s="364" t="n"/>
      <c r="AAF118" s="364" t="n"/>
      <c r="AAG118" s="364" t="n"/>
      <c r="AAH118" s="364" t="n"/>
      <c r="AAI118" s="364" t="n"/>
      <c r="AAJ118" s="364" t="n"/>
      <c r="AAK118" s="364" t="n"/>
      <c r="AAL118" s="364" t="n"/>
      <c r="AAM118" s="364" t="n"/>
      <c r="AAN118" s="364" t="n"/>
      <c r="AAO118" s="364" t="n"/>
      <c r="AAP118" s="364" t="n"/>
      <c r="AAQ118" s="364" t="n"/>
      <c r="AAR118" s="364" t="n"/>
      <c r="AAS118" s="364" t="n"/>
      <c r="AAT118" s="364" t="n"/>
      <c r="AAU118" s="364" t="n"/>
      <c r="AAV118" s="364" t="n"/>
      <c r="AAW118" s="364" t="n"/>
      <c r="AAX118" s="364" t="n"/>
      <c r="AAY118" s="364" t="n"/>
      <c r="AAZ118" s="364" t="n"/>
      <c r="ABA118" s="364" t="n"/>
      <c r="ABB118" s="364" t="n"/>
      <c r="ABC118" s="364" t="n"/>
      <c r="ABD118" s="364" t="n"/>
      <c r="ABE118" s="364" t="n"/>
      <c r="ABF118" s="364" t="n"/>
      <c r="ABG118" s="364" t="n"/>
      <c r="ABH118" s="364" t="n"/>
      <c r="ABI118" s="364" t="n"/>
      <c r="ABJ118" s="364" t="n"/>
      <c r="ABK118" s="364" t="n"/>
      <c r="ABL118" s="364" t="n"/>
      <c r="ABM118" s="364" t="n"/>
      <c r="ABN118" s="364" t="n"/>
      <c r="ABO118" s="364" t="n"/>
      <c r="ABP118" s="364" t="n"/>
      <c r="ABQ118" s="364" t="n"/>
      <c r="ABR118" s="364" t="n"/>
      <c r="ABS118" s="364" t="n"/>
      <c r="ABT118" s="364" t="n"/>
      <c r="ABU118" s="364" t="n"/>
      <c r="ABV118" s="364" t="n"/>
      <c r="ABW118" s="364" t="n"/>
      <c r="ABX118" s="364" t="n"/>
      <c r="ABY118" s="364" t="n"/>
      <c r="ABZ118" s="364" t="n"/>
      <c r="ACA118" s="364" t="n"/>
      <c r="ACB118" s="364" t="n"/>
      <c r="ACC118" s="364" t="n"/>
      <c r="ACD118" s="364" t="n"/>
      <c r="ACE118" s="364" t="n"/>
      <c r="ACF118" s="364" t="n"/>
      <c r="ACG118" s="364" t="n"/>
      <c r="ACH118" s="364" t="n"/>
      <c r="ACI118" s="364" t="n"/>
      <c r="ACJ118" s="364" t="n"/>
      <c r="ACK118" s="364" t="n"/>
      <c r="ACL118" s="364" t="n"/>
      <c r="ACM118" s="364" t="n"/>
      <c r="ACN118" s="364" t="n"/>
      <c r="ACO118" s="364" t="n"/>
      <c r="ACP118" s="364" t="n"/>
      <c r="ACQ118" s="364" t="n"/>
      <c r="ACR118" s="364" t="n"/>
      <c r="ACS118" s="364" t="n"/>
      <c r="ACT118" s="364" t="n"/>
      <c r="ACU118" s="364" t="n"/>
      <c r="ACV118" s="364" t="n"/>
      <c r="ACW118" s="364" t="n"/>
      <c r="ACX118" s="364" t="n"/>
      <c r="ACY118" s="364" t="n"/>
      <c r="ACZ118" s="364" t="n"/>
      <c r="ADA118" s="364" t="n"/>
      <c r="ADB118" s="364" t="n"/>
      <c r="ADC118" s="364" t="n"/>
      <c r="ADD118" s="364" t="n"/>
      <c r="ADE118" s="364" t="n"/>
      <c r="ADF118" s="364" t="n"/>
      <c r="ADG118" s="364" t="n"/>
      <c r="ADH118" s="364" t="n"/>
      <c r="ADI118" s="364" t="n"/>
      <c r="ADJ118" s="364" t="n"/>
      <c r="ADK118" s="364" t="n"/>
      <c r="ADL118" s="364" t="n"/>
      <c r="ADM118" s="364" t="n"/>
      <c r="ADN118" s="364" t="n"/>
      <c r="ADO118" s="364" t="n"/>
      <c r="ADP118" s="364" t="n"/>
      <c r="ADQ118" s="364" t="n"/>
      <c r="ADR118" s="364" t="n"/>
      <c r="ADS118" s="364" t="n"/>
      <c r="ADT118" s="364" t="n"/>
      <c r="ADU118" s="364" t="n"/>
      <c r="ADV118" s="364" t="n"/>
      <c r="ADW118" s="364" t="n"/>
      <c r="ADX118" s="364" t="n"/>
      <c r="ADY118" s="364" t="n"/>
      <c r="ADZ118" s="364" t="n"/>
      <c r="AEA118" s="364" t="n"/>
      <c r="AEB118" s="364" t="n"/>
      <c r="AEC118" s="364" t="n"/>
      <c r="AED118" s="364" t="n"/>
      <c r="AEE118" s="364" t="n"/>
      <c r="AEF118" s="364" t="n"/>
      <c r="AEG118" s="364" t="n"/>
      <c r="AEH118" s="364" t="n"/>
      <c r="AEI118" s="364" t="n"/>
      <c r="AEJ118" s="364" t="n"/>
      <c r="AEK118" s="364" t="n"/>
      <c r="AEL118" s="364" t="n"/>
      <c r="AEM118" s="364" t="n"/>
      <c r="AEN118" s="364" t="n"/>
      <c r="AEO118" s="364" t="n"/>
      <c r="AEP118" s="364" t="n"/>
      <c r="AEQ118" s="364" t="n"/>
      <c r="AER118" s="364" t="n"/>
      <c r="AES118" s="364" t="n"/>
      <c r="AET118" s="364" t="n"/>
      <c r="AEU118" s="364" t="n"/>
      <c r="AEV118" s="364" t="n"/>
      <c r="AEW118" s="364" t="n"/>
      <c r="AEX118" s="364" t="n"/>
      <c r="AEY118" s="364" t="n"/>
      <c r="AEZ118" s="364" t="n"/>
      <c r="AFA118" s="364" t="n"/>
      <c r="AFB118" s="364" t="n"/>
      <c r="AFC118" s="364" t="n"/>
      <c r="AFD118" s="364" t="n"/>
      <c r="AFE118" s="364" t="n"/>
      <c r="AFF118" s="364" t="n"/>
      <c r="AFG118" s="364" t="n"/>
      <c r="AFH118" s="364" t="n"/>
      <c r="AFI118" s="364" t="n"/>
      <c r="AFJ118" s="364" t="n"/>
      <c r="AFK118" s="364" t="n"/>
      <c r="AFL118" s="364" t="n"/>
      <c r="AFM118" s="364" t="n"/>
      <c r="AFN118" s="364" t="n"/>
      <c r="AFO118" s="364" t="n"/>
      <c r="AFP118" s="364" t="n"/>
      <c r="AFQ118" s="364" t="n"/>
      <c r="AFR118" s="364" t="n"/>
      <c r="AFS118" s="364" t="n"/>
      <c r="AFT118" s="364" t="n"/>
      <c r="AFU118" s="364" t="n"/>
      <c r="AFV118" s="364" t="n"/>
      <c r="AFW118" s="364" t="n"/>
      <c r="AFX118" s="364" t="n"/>
      <c r="AFY118" s="364" t="n"/>
      <c r="AFZ118" s="364" t="n"/>
      <c r="AGA118" s="364" t="n"/>
      <c r="AGB118" s="364" t="n"/>
      <c r="AGC118" s="364" t="n"/>
      <c r="AGD118" s="364" t="n"/>
      <c r="AGE118" s="364" t="n"/>
      <c r="AGF118" s="364" t="n"/>
      <c r="AGG118" s="364" t="n"/>
      <c r="AGH118" s="364" t="n"/>
      <c r="AGI118" s="364" t="n"/>
      <c r="AGJ118" s="364" t="n"/>
      <c r="AGK118" s="364" t="n"/>
      <c r="AGL118" s="364" t="n"/>
      <c r="AGM118" s="364" t="n"/>
      <c r="AGN118" s="364" t="n"/>
      <c r="AGO118" s="364" t="n"/>
      <c r="AGP118" s="364" t="n"/>
      <c r="AGQ118" s="364" t="n"/>
      <c r="AGR118" s="364" t="n"/>
      <c r="AGS118" s="364" t="n"/>
      <c r="AGT118" s="364" t="n"/>
      <c r="AGU118" s="364" t="n"/>
      <c r="AGV118" s="364" t="n"/>
      <c r="AGW118" s="364" t="n"/>
      <c r="AGX118" s="364" t="n"/>
      <c r="AGY118" s="364" t="n"/>
      <c r="AGZ118" s="364" t="n"/>
      <c r="AHA118" s="364" t="n"/>
      <c r="AHB118" s="364" t="n"/>
      <c r="AHC118" s="364" t="n"/>
      <c r="AHD118" s="364" t="n"/>
      <c r="AHE118" s="364" t="n"/>
      <c r="AHF118" s="364" t="n"/>
      <c r="AHG118" s="364" t="n"/>
      <c r="AHH118" s="364" t="n"/>
      <c r="AHI118" s="364" t="n"/>
      <c r="AHJ118" s="364" t="n"/>
      <c r="AHK118" s="364" t="n"/>
      <c r="AHL118" s="364" t="n"/>
      <c r="AHM118" s="364" t="n"/>
      <c r="AHN118" s="364" t="n"/>
      <c r="AHO118" s="364" t="n"/>
      <c r="AHP118" s="364" t="n"/>
      <c r="AHQ118" s="364" t="n"/>
      <c r="AHR118" s="364" t="n"/>
      <c r="AHS118" s="364" t="n"/>
      <c r="AHT118" s="364" t="n"/>
      <c r="AHU118" s="364" t="n"/>
      <c r="AHV118" s="364" t="n"/>
      <c r="AHW118" s="364" t="n"/>
      <c r="AHX118" s="364" t="n"/>
      <c r="AHY118" s="364" t="n"/>
      <c r="AHZ118" s="364" t="n"/>
      <c r="AIA118" s="364" t="n"/>
      <c r="AIB118" s="364" t="n"/>
      <c r="AIC118" s="364" t="n"/>
      <c r="AID118" s="364" t="n"/>
      <c r="AIE118" s="364" t="n"/>
      <c r="AIF118" s="364" t="n"/>
      <c r="AIG118" s="364" t="n"/>
      <c r="AIH118" s="364" t="n"/>
      <c r="AII118" s="364" t="n"/>
      <c r="AIJ118" s="364" t="n"/>
      <c r="AIK118" s="364" t="n"/>
      <c r="AIL118" s="364" t="n"/>
      <c r="AIM118" s="364" t="n"/>
      <c r="AIN118" s="364" t="n"/>
      <c r="AIO118" s="364" t="n"/>
      <c r="AIP118" s="364" t="n"/>
      <c r="AIQ118" s="364" t="n"/>
      <c r="AIR118" s="364" t="n"/>
      <c r="AIS118" s="364" t="n"/>
      <c r="AIT118" s="364" t="n"/>
      <c r="AIU118" s="364" t="n"/>
      <c r="AIV118" s="364" t="n"/>
      <c r="AIW118" s="364" t="n"/>
      <c r="AIX118" s="364" t="n"/>
      <c r="AIY118" s="364" t="n"/>
      <c r="AIZ118" s="364" t="n"/>
      <c r="AJA118" s="364" t="n"/>
      <c r="AJB118" s="364" t="n"/>
      <c r="AJC118" s="364" t="n"/>
      <c r="AJD118" s="364" t="n"/>
      <c r="AJE118" s="364" t="n"/>
      <c r="AJF118" s="364" t="n"/>
      <c r="AJG118" s="364" t="n"/>
      <c r="AJH118" s="364" t="n"/>
      <c r="AJI118" s="364" t="n"/>
      <c r="AJJ118" s="364" t="n"/>
      <c r="AJK118" s="364" t="n"/>
      <c r="AJL118" s="364" t="n"/>
      <c r="AJM118" s="364" t="n"/>
      <c r="AJN118" s="364" t="n"/>
      <c r="AJO118" s="364" t="n"/>
      <c r="AJP118" s="364" t="n"/>
      <c r="AJQ118" s="364" t="n"/>
      <c r="AJR118" s="364" t="n"/>
      <c r="AJS118" s="364" t="n"/>
      <c r="AJT118" s="364" t="n"/>
      <c r="AJU118" s="364" t="n"/>
      <c r="AJV118" s="364" t="n"/>
      <c r="AJW118" s="364" t="n"/>
      <c r="AJX118" s="364" t="n"/>
      <c r="AJY118" s="364" t="n"/>
      <c r="AJZ118" s="364" t="n"/>
      <c r="AKA118" s="364" t="n"/>
      <c r="AKB118" s="364" t="n"/>
      <c r="AKC118" s="364" t="n"/>
      <c r="AKD118" s="364" t="n"/>
      <c r="AKE118" s="364" t="n"/>
      <c r="AKF118" s="364" t="n"/>
      <c r="AKG118" s="364" t="n"/>
      <c r="AKH118" s="364" t="n"/>
      <c r="AKI118" s="364" t="n"/>
      <c r="AKJ118" s="364" t="n"/>
      <c r="AKK118" s="364" t="n"/>
      <c r="AKL118" s="364" t="n"/>
      <c r="AKM118" s="364" t="n"/>
      <c r="AKN118" s="364" t="n"/>
      <c r="AKO118" s="364" t="n"/>
      <c r="AKP118" s="364" t="n"/>
      <c r="AKQ118" s="364" t="n"/>
      <c r="AKR118" s="364" t="n"/>
      <c r="AKS118" s="364" t="n"/>
      <c r="AKT118" s="364" t="n"/>
      <c r="AKU118" s="364" t="n"/>
      <c r="AKV118" s="364" t="n"/>
      <c r="AKW118" s="364" t="n"/>
      <c r="AKX118" s="364" t="n"/>
      <c r="AKY118" s="364" t="n"/>
      <c r="AKZ118" s="364" t="n"/>
      <c r="ALA118" s="364" t="n"/>
      <c r="ALB118" s="364" t="n"/>
      <c r="ALC118" s="364" t="n"/>
      <c r="ALD118" s="364" t="n"/>
      <c r="ALE118" s="364" t="n"/>
      <c r="ALF118" s="364" t="n"/>
      <c r="ALG118" s="364" t="n"/>
      <c r="ALH118" s="364" t="n"/>
      <c r="ALI118" s="364" t="n"/>
      <c r="ALJ118" s="364" t="n"/>
      <c r="ALK118" s="364" t="n"/>
      <c r="ALL118" s="364" t="n"/>
      <c r="ALM118" s="364" t="n"/>
      <c r="ALN118" s="364" t="n"/>
      <c r="ALO118" s="364" t="n"/>
      <c r="ALP118" s="364" t="n"/>
      <c r="ALQ118" s="364" t="n"/>
      <c r="ALR118" s="364" t="n"/>
      <c r="ALS118" s="364" t="n"/>
      <c r="ALT118" s="364" t="n"/>
      <c r="ALU118" s="364" t="n"/>
      <c r="ALV118" s="364" t="n"/>
      <c r="ALW118" s="364" t="n"/>
      <c r="ALX118" s="364" t="n"/>
      <c r="ALY118" s="364" t="n"/>
      <c r="ALZ118" s="364" t="n"/>
      <c r="AMA118" s="364" t="n"/>
      <c r="AMB118" s="364" t="n"/>
      <c r="AMC118" s="364" t="n"/>
      <c r="AMD118" s="364" t="n"/>
      <c r="AME118" s="364" t="n"/>
      <c r="AMF118" s="364" t="n"/>
      <c r="AMG118" s="364" t="n"/>
      <c r="AMH118" s="364" t="n"/>
      <c r="AMI118" s="364" t="n"/>
      <c r="AMJ118" s="364" t="n"/>
      <c r="AMK118" s="364" t="n"/>
      <c r="AML118" s="364" t="n"/>
      <c r="AMM118" s="364" t="n"/>
      <c r="AMN118" s="364" t="n"/>
      <c r="AMO118" s="364" t="n"/>
      <c r="AMP118" s="364" t="n"/>
      <c r="AMQ118" s="364" t="n"/>
      <c r="AMR118" s="364" t="n"/>
      <c r="AMS118" s="364" t="n"/>
      <c r="AMT118" s="364" t="n"/>
      <c r="AMU118" s="364" t="n"/>
      <c r="AMV118" s="364" t="n"/>
      <c r="AMW118" s="364" t="n"/>
      <c r="AMX118" s="364" t="n"/>
      <c r="AMY118" s="364" t="n"/>
      <c r="AMZ118" s="364" t="n"/>
      <c r="ANA118" s="364" t="n"/>
      <c r="ANB118" s="364" t="n"/>
      <c r="ANC118" s="364" t="n"/>
      <c r="AND118" s="364" t="n"/>
      <c r="ANE118" s="364" t="n"/>
      <c r="ANF118" s="364" t="n"/>
      <c r="ANG118" s="364" t="n"/>
      <c r="ANH118" s="364" t="n"/>
      <c r="ANI118" s="364" t="n"/>
      <c r="ANJ118" s="364" t="n"/>
      <c r="ANK118" s="364" t="n"/>
      <c r="ANL118" s="364" t="n"/>
      <c r="ANM118" s="364" t="n"/>
      <c r="ANN118" s="364" t="n"/>
      <c r="ANO118" s="364" t="n"/>
      <c r="ANP118" s="364" t="n"/>
      <c r="ANQ118" s="364" t="n"/>
      <c r="ANR118" s="364" t="n"/>
      <c r="ANS118" s="364" t="n"/>
      <c r="ANT118" s="364" t="n"/>
      <c r="ANU118" s="364" t="n"/>
      <c r="ANV118" s="364" t="n"/>
      <c r="ANW118" s="364" t="n"/>
      <c r="ANX118" s="364" t="n"/>
      <c r="ANY118" s="364" t="n"/>
      <c r="ANZ118" s="364" t="n"/>
      <c r="AOA118" s="364" t="n"/>
      <c r="AOB118" s="364" t="n"/>
      <c r="AOC118" s="364" t="n"/>
      <c r="AOD118" s="364" t="n"/>
      <c r="AOE118" s="364" t="n"/>
      <c r="AOF118" s="364" t="n"/>
      <c r="AOG118" s="364" t="n"/>
      <c r="AOH118" s="364" t="n"/>
      <c r="AOI118" s="364" t="n"/>
      <c r="AOJ118" s="364" t="n"/>
      <c r="AOK118" s="364" t="n"/>
      <c r="AOL118" s="364" t="n"/>
      <c r="AOM118" s="364" t="n"/>
      <c r="AON118" s="364" t="n"/>
      <c r="AOO118" s="364" t="n"/>
      <c r="AOP118" s="364" t="n"/>
      <c r="AOQ118" s="364" t="n"/>
      <c r="AOR118" s="364" t="n"/>
      <c r="AOS118" s="364" t="n"/>
      <c r="AOT118" s="364" t="n"/>
      <c r="AOU118" s="364" t="n"/>
      <c r="AOV118" s="364" t="n"/>
      <c r="AOW118" s="364" t="n"/>
      <c r="AOX118" s="364" t="n"/>
      <c r="AOY118" s="364" t="n"/>
      <c r="AOZ118" s="364" t="n"/>
      <c r="APA118" s="364" t="n"/>
      <c r="APB118" s="364" t="n"/>
      <c r="APC118" s="364" t="n"/>
      <c r="APD118" s="364" t="n"/>
      <c r="APE118" s="364" t="n"/>
      <c r="APF118" s="364" t="n"/>
      <c r="APG118" s="364" t="n"/>
      <c r="APH118" s="364" t="n"/>
      <c r="API118" s="364" t="n"/>
      <c r="APJ118" s="364" t="n"/>
      <c r="APK118" s="364" t="n"/>
      <c r="APL118" s="364" t="n"/>
      <c r="APM118" s="364" t="n"/>
      <c r="APN118" s="364" t="n"/>
      <c r="APO118" s="364" t="n"/>
      <c r="APP118" s="364" t="n"/>
      <c r="APQ118" s="364" t="n"/>
      <c r="APR118" s="364" t="n"/>
      <c r="APS118" s="364" t="n"/>
      <c r="APT118" s="364" t="n"/>
      <c r="APU118" s="364" t="n"/>
      <c r="APV118" s="364" t="n"/>
      <c r="APW118" s="364" t="n"/>
      <c r="APX118" s="364" t="n"/>
      <c r="APY118" s="364" t="n"/>
      <c r="APZ118" s="364" t="n"/>
      <c r="AQA118" s="364" t="n"/>
      <c r="AQB118" s="364" t="n"/>
      <c r="AQC118" s="364" t="n"/>
      <c r="AQD118" s="364" t="n"/>
      <c r="AQE118" s="364" t="n"/>
      <c r="AQF118" s="364" t="n"/>
      <c r="AQG118" s="364" t="n"/>
      <c r="AQH118" s="364" t="n"/>
      <c r="AQI118" s="364" t="n"/>
      <c r="AQJ118" s="364" t="n"/>
      <c r="AQK118" s="364" t="n"/>
      <c r="AQL118" s="364" t="n"/>
      <c r="AQM118" s="364" t="n"/>
      <c r="AQN118" s="364" t="n"/>
      <c r="AQO118" s="364" t="n"/>
      <c r="AQP118" s="364" t="n"/>
      <c r="AQQ118" s="364" t="n"/>
      <c r="AQR118" s="364" t="n"/>
      <c r="AQS118" s="364" t="n"/>
      <c r="AQT118" s="364" t="n"/>
      <c r="AQU118" s="364" t="n"/>
      <c r="AQV118" s="364" t="n"/>
      <c r="AQW118" s="364" t="n"/>
      <c r="AQX118" s="364" t="n"/>
      <c r="AQY118" s="364" t="n"/>
      <c r="AQZ118" s="364" t="n"/>
      <c r="ARA118" s="364" t="n"/>
      <c r="ARB118" s="364" t="n"/>
      <c r="ARC118" s="364" t="n"/>
      <c r="ARD118" s="364" t="n"/>
      <c r="ARE118" s="364" t="n"/>
      <c r="ARF118" s="364" t="n"/>
      <c r="ARG118" s="364" t="n"/>
      <c r="ARH118" s="364" t="n"/>
      <c r="ARI118" s="364" t="n"/>
      <c r="ARJ118" s="364" t="n"/>
      <c r="ARK118" s="364" t="n"/>
      <c r="ARL118" s="364" t="n"/>
      <c r="ARM118" s="364" t="n"/>
      <c r="ARN118" s="364" t="n"/>
      <c r="ARO118" s="364" t="n"/>
    </row>
    <row r="119" outlineLevel="1">
      <c r="A119" s="220" t="inlineStr">
        <is>
          <t>41.04</t>
        </is>
      </c>
      <c r="B119" s="233" t="inlineStr">
        <is>
          <t>Rescisão</t>
        </is>
      </c>
      <c r="C119" s="86" t="inlineStr">
        <is>
          <t>Analítica</t>
        </is>
      </c>
      <c r="D119" s="86" t="inlineStr">
        <is>
          <t>Saída</t>
        </is>
      </c>
      <c r="E119" s="86">
        <f>VLOOKUP($A119,PL.C!$B:$F,5,0)</f>
        <v/>
      </c>
      <c r="F119" s="86" t="inlineStr">
        <is>
          <t>sim</t>
        </is>
      </c>
      <c r="G119" s="86" t="inlineStr">
        <is>
          <t>Budget</t>
        </is>
      </c>
      <c r="I119" s="511" t="n">
        <v>0</v>
      </c>
      <c r="J119" s="511" t="n">
        <v>0</v>
      </c>
      <c r="K119" s="511" t="n">
        <v>0</v>
      </c>
      <c r="L119" s="511" t="n">
        <v>-8922</v>
      </c>
      <c r="M119" s="511" t="n">
        <v>0</v>
      </c>
      <c r="N119" s="511" t="n">
        <v>0</v>
      </c>
      <c r="O119" s="511" t="n">
        <v>0</v>
      </c>
      <c r="P119" s="511" t="n">
        <v>0</v>
      </c>
      <c r="Q119" s="511" t="n">
        <v>0</v>
      </c>
      <c r="R119" s="511" t="n">
        <v>0</v>
      </c>
      <c r="S119" s="511" t="n">
        <v>0</v>
      </c>
      <c r="T119" s="512" t="n">
        <v>0</v>
      </c>
      <c r="V119" s="511" t="n">
        <v>0</v>
      </c>
      <c r="W119" s="511" t="n">
        <v>0</v>
      </c>
      <c r="X119" s="511" t="n">
        <v>0</v>
      </c>
      <c r="Y119" s="511" t="n">
        <v>0</v>
      </c>
      <c r="Z119" s="511" t="n">
        <v>0</v>
      </c>
      <c r="AA119" s="511" t="n">
        <v>0</v>
      </c>
      <c r="AB119" s="511" t="n">
        <v>0</v>
      </c>
      <c r="AC119" s="511" t="n">
        <v>0</v>
      </c>
      <c r="AD119" s="511" t="n">
        <v>0</v>
      </c>
      <c r="AE119" s="511" t="n">
        <v>0</v>
      </c>
      <c r="AF119" s="511" t="n">
        <v>0</v>
      </c>
      <c r="AG119" s="512" t="n">
        <v>0</v>
      </c>
      <c r="AI119" s="511" t="n">
        <v>0</v>
      </c>
      <c r="AJ119" s="511" t="n">
        <v>0</v>
      </c>
      <c r="AK119" s="511" t="n">
        <v>0</v>
      </c>
      <c r="AL119" s="511" t="n">
        <v>0</v>
      </c>
      <c r="AM119" s="511" t="n">
        <v>0</v>
      </c>
      <c r="AN119" s="511" t="n">
        <v>0</v>
      </c>
      <c r="AO119" s="511" t="n">
        <v>0</v>
      </c>
      <c r="AP119" s="511" t="n">
        <v>0</v>
      </c>
      <c r="AQ119" s="511" t="n">
        <v>0</v>
      </c>
      <c r="AR119" s="511" t="n">
        <v>0</v>
      </c>
      <c r="AS119" s="511" t="n">
        <v>0</v>
      </c>
      <c r="AT119" s="511" t="n">
        <v>0</v>
      </c>
      <c r="AV119" s="513" t="n">
        <v>0</v>
      </c>
      <c r="AW119" s="513" t="n">
        <v>0</v>
      </c>
      <c r="AX119" s="513" t="n">
        <v>0</v>
      </c>
      <c r="AY119" s="513" t="n">
        <v>0</v>
      </c>
      <c r="AZ119" s="513" t="n">
        <v>0</v>
      </c>
      <c r="BA119" s="513" t="n">
        <v>0</v>
      </c>
      <c r="BB119" s="513" t="n">
        <v>0</v>
      </c>
      <c r="BC119" s="513" t="n">
        <v>0</v>
      </c>
      <c r="BD119" s="513" t="n">
        <v>0</v>
      </c>
      <c r="BE119" s="513" t="n">
        <v>0</v>
      </c>
      <c r="BF119" s="513" t="n">
        <v>0</v>
      </c>
      <c r="BG119" s="513" t="n">
        <v>0</v>
      </c>
      <c r="BI119" s="298" t="n">
        <v>1.1</v>
      </c>
      <c r="BJ119" s="514" t="n">
        <v>0</v>
      </c>
      <c r="BK119" s="514" t="n">
        <v>0</v>
      </c>
      <c r="BL119" s="514" t="n">
        <v>0</v>
      </c>
      <c r="BM119" s="514" t="n">
        <v>0</v>
      </c>
      <c r="BN119" s="514" t="n">
        <v>0</v>
      </c>
      <c r="BO119" s="514" t="n">
        <v>0</v>
      </c>
      <c r="BP119" s="514" t="n">
        <v>0</v>
      </c>
      <c r="BQ119" s="514" t="n">
        <v>0</v>
      </c>
      <c r="BR119" s="514" t="n">
        <v>0</v>
      </c>
      <c r="BS119" s="514" t="n">
        <v>0</v>
      </c>
      <c r="BT119" s="514" t="n">
        <v>0</v>
      </c>
      <c r="BU119" s="514" t="n">
        <v>0</v>
      </c>
      <c r="BW119" s="515">
        <f>_xlfn.SINGLE(_xlfn.XLOOKUP($A119,$A$203:$A$399,BJ$203:BJ$399,"Não Existe"))*$BI119</f>
        <v/>
      </c>
      <c r="BX119" s="515">
        <f>_xlfn.SINGLE(_xlfn.XLOOKUP($A119,$A$203:$A$399,BK$203:BK$399,"Não Existe"))*$BI119</f>
        <v/>
      </c>
      <c r="BY119" s="515">
        <f>_xlfn.SINGLE(_xlfn.XLOOKUP($A119,$A$203:$A$399,BL$203:BL$399,"Não Existe"))*$BI119</f>
        <v/>
      </c>
      <c r="BZ119" s="515">
        <f>_xlfn.SINGLE(_xlfn.XLOOKUP($A119,$A$203:$A$399,BM$203:BM$399,"Não Existe"))*$BI119</f>
        <v/>
      </c>
      <c r="CA119" s="515">
        <f>_xlfn.SINGLE(_xlfn.XLOOKUP($A119,$A$203:$A$399,BN$203:BN$399,"Não Existe"))*$BI119</f>
        <v/>
      </c>
      <c r="CB119" s="515">
        <f>_xlfn.SINGLE(_xlfn.XLOOKUP($A119,$A$203:$A$399,BO$203:BO$399,"Não Existe"))*$BI119</f>
        <v/>
      </c>
      <c r="CC119" s="515">
        <f>_xlfn.SINGLE(_xlfn.XLOOKUP($A119,$A$203:$A$399,BP$203:BP$399,"Não Existe"))*$BI119</f>
        <v/>
      </c>
      <c r="CD119" s="515">
        <f>_xlfn.SINGLE(_xlfn.XLOOKUP($A119,$A$203:$A$399,BQ$203:BQ$399,"Não Existe"))*$BI119</f>
        <v/>
      </c>
      <c r="CE119" s="515">
        <f>_xlfn.SINGLE(_xlfn.XLOOKUP($A119,$A$203:$A$399,BR$203:BR$399,"Não Existe"))*$BI119</f>
        <v/>
      </c>
      <c r="CF119" s="515">
        <f>_xlfn.SINGLE(_xlfn.XLOOKUP($A119,$A$203:$A$399,BS$203:BS$399,"Não Existe"))*$BI119</f>
        <v/>
      </c>
      <c r="CG119" s="515">
        <f>_xlfn.SINGLE(_xlfn.XLOOKUP($A119,$A$203:$A$399,BT$203:BT$399,"Não Existe"))*$BI119</f>
        <v/>
      </c>
      <c r="CH119" s="515">
        <f>_xlfn.SINGLE(_xlfn.XLOOKUP($A119,$A$203:$A$399,BU$203:BU$399,"Não Existe"))*$BI119</f>
        <v/>
      </c>
    </row>
    <row r="120" outlineLevel="1" customFormat="1" s="213">
      <c r="A120" s="257" t="inlineStr">
        <is>
          <t>41.05</t>
        </is>
      </c>
      <c r="B120" s="212" t="inlineStr">
        <is>
          <t>Multa Rescisão</t>
        </is>
      </c>
      <c r="C120" s="213" t="inlineStr">
        <is>
          <t>Analítica</t>
        </is>
      </c>
      <c r="D120" s="213" t="inlineStr">
        <is>
          <t>Saída</t>
        </is>
      </c>
      <c r="E120" s="213">
        <f>VLOOKUP($A120,PL.C!$B:$F,5,0)</f>
        <v/>
      </c>
      <c r="F120" s="213" t="inlineStr">
        <is>
          <t>sim</t>
        </is>
      </c>
      <c r="G120" s="213" t="inlineStr">
        <is>
          <t>Budget</t>
        </is>
      </c>
      <c r="I120" s="506" t="n">
        <v>0</v>
      </c>
      <c r="J120" s="506" t="n">
        <v>0</v>
      </c>
      <c r="K120" s="506" t="n">
        <v>0</v>
      </c>
      <c r="L120" s="506" t="n">
        <v>-6737</v>
      </c>
      <c r="M120" s="506" t="n">
        <v>0</v>
      </c>
      <c r="N120" s="506" t="n">
        <v>0</v>
      </c>
      <c r="O120" s="506" t="n">
        <v>0</v>
      </c>
      <c r="P120" s="506" t="n">
        <v>0</v>
      </c>
      <c r="Q120" s="506" t="n">
        <v>0</v>
      </c>
      <c r="R120" s="506" t="n">
        <v>0</v>
      </c>
      <c r="S120" s="506" t="n">
        <v>0</v>
      </c>
      <c r="T120" s="507" t="n">
        <v>0</v>
      </c>
      <c r="U120" s="86" t="n"/>
      <c r="V120" s="506" t="n">
        <v>0</v>
      </c>
      <c r="W120" s="506" t="n">
        <v>0</v>
      </c>
      <c r="X120" s="506" t="n">
        <v>0</v>
      </c>
      <c r="Y120" s="506" t="n">
        <v>0</v>
      </c>
      <c r="Z120" s="506" t="n">
        <v>0</v>
      </c>
      <c r="AA120" s="506" t="n">
        <v>0</v>
      </c>
      <c r="AB120" s="506" t="n">
        <v>0</v>
      </c>
      <c r="AC120" s="506" t="n">
        <v>0</v>
      </c>
      <c r="AD120" s="506" t="n">
        <v>0</v>
      </c>
      <c r="AE120" s="506" t="n">
        <v>0</v>
      </c>
      <c r="AF120" s="506" t="n">
        <v>0</v>
      </c>
      <c r="AG120" s="507" t="n">
        <v>0</v>
      </c>
      <c r="AH120" s="364" t="n"/>
      <c r="AI120" s="506" t="n">
        <v>0</v>
      </c>
      <c r="AJ120" s="506" t="n">
        <v>0</v>
      </c>
      <c r="AK120" s="506" t="n">
        <v>0</v>
      </c>
      <c r="AL120" s="506" t="n">
        <v>0</v>
      </c>
      <c r="AM120" s="506" t="n">
        <v>0</v>
      </c>
      <c r="AN120" s="506" t="n">
        <v>0</v>
      </c>
      <c r="AO120" s="506" t="n">
        <v>0</v>
      </c>
      <c r="AP120" s="506" t="n">
        <v>0</v>
      </c>
      <c r="AQ120" s="506" t="n">
        <v>0</v>
      </c>
      <c r="AR120" s="506" t="n">
        <v>0</v>
      </c>
      <c r="AS120" s="506" t="n">
        <v>0</v>
      </c>
      <c r="AT120" s="506" t="n">
        <v>0</v>
      </c>
      <c r="AU120" s="364" t="n"/>
      <c r="AV120" s="508" t="n">
        <v>0</v>
      </c>
      <c r="AW120" s="508" t="n">
        <v>0</v>
      </c>
      <c r="AX120" s="508" t="n">
        <v>0</v>
      </c>
      <c r="AY120" s="508" t="n">
        <v>0</v>
      </c>
      <c r="AZ120" s="508" t="n">
        <v>0</v>
      </c>
      <c r="BA120" s="508" t="n">
        <v>0</v>
      </c>
      <c r="BB120" s="508" t="n">
        <v>0</v>
      </c>
      <c r="BC120" s="508" t="n">
        <v>0</v>
      </c>
      <c r="BD120" s="508" t="n">
        <v>0</v>
      </c>
      <c r="BE120" s="508" t="n">
        <v>0</v>
      </c>
      <c r="BF120" s="508" t="n">
        <v>0</v>
      </c>
      <c r="BG120" s="508" t="n">
        <v>0</v>
      </c>
      <c r="BH120" s="364" t="n"/>
      <c r="BI120" s="298" t="n">
        <v>1.1</v>
      </c>
      <c r="BJ120" s="509" t="n">
        <v>0</v>
      </c>
      <c r="BK120" s="509" t="n">
        <v>0</v>
      </c>
      <c r="BL120" s="509" t="n">
        <v>0</v>
      </c>
      <c r="BM120" s="509" t="n">
        <v>0</v>
      </c>
      <c r="BN120" s="509" t="n">
        <v>0</v>
      </c>
      <c r="BO120" s="509" t="n">
        <v>0</v>
      </c>
      <c r="BP120" s="509" t="n">
        <v>0</v>
      </c>
      <c r="BQ120" s="509" t="n">
        <v>0</v>
      </c>
      <c r="BR120" s="509" t="n">
        <v>0</v>
      </c>
      <c r="BS120" s="509" t="n">
        <v>0</v>
      </c>
      <c r="BT120" s="509" t="n">
        <v>0</v>
      </c>
      <c r="BU120" s="509" t="n">
        <v>0</v>
      </c>
      <c r="BV120" s="364" t="n"/>
      <c r="BW120" s="510">
        <f>_xlfn.SINGLE(_xlfn.XLOOKUP($A120,$A$203:$A$399,BJ$203:BJ$399,"Não Existe"))*$BI120</f>
        <v/>
      </c>
      <c r="BX120" s="510">
        <f>_xlfn.SINGLE(_xlfn.XLOOKUP($A120,$A$203:$A$399,BK$203:BK$399,"Não Existe"))*$BI120</f>
        <v/>
      </c>
      <c r="BY120" s="510">
        <f>_xlfn.SINGLE(_xlfn.XLOOKUP($A120,$A$203:$A$399,BL$203:BL$399,"Não Existe"))*$BI120</f>
        <v/>
      </c>
      <c r="BZ120" s="510">
        <f>_xlfn.SINGLE(_xlfn.XLOOKUP($A120,$A$203:$A$399,BM$203:BM$399,"Não Existe"))*$BI120</f>
        <v/>
      </c>
      <c r="CA120" s="510">
        <f>_xlfn.SINGLE(_xlfn.XLOOKUP($A120,$A$203:$A$399,BN$203:BN$399,"Não Existe"))*$BI120</f>
        <v/>
      </c>
      <c r="CB120" s="510">
        <f>_xlfn.SINGLE(_xlfn.XLOOKUP($A120,$A$203:$A$399,BO$203:BO$399,"Não Existe"))*$BI120</f>
        <v/>
      </c>
      <c r="CC120" s="510">
        <f>_xlfn.SINGLE(_xlfn.XLOOKUP($A120,$A$203:$A$399,BP$203:BP$399,"Não Existe"))*$BI120</f>
        <v/>
      </c>
      <c r="CD120" s="510">
        <f>_xlfn.SINGLE(_xlfn.XLOOKUP($A120,$A$203:$A$399,BQ$203:BQ$399,"Não Existe"))*$BI120</f>
        <v/>
      </c>
      <c r="CE120" s="510">
        <f>_xlfn.SINGLE(_xlfn.XLOOKUP($A120,$A$203:$A$399,BR$203:BR$399,"Não Existe"))*$BI120</f>
        <v/>
      </c>
      <c r="CF120" s="510">
        <f>_xlfn.SINGLE(_xlfn.XLOOKUP($A120,$A$203:$A$399,BS$203:BS$399,"Não Existe"))*$BI120</f>
        <v/>
      </c>
      <c r="CG120" s="510">
        <f>_xlfn.SINGLE(_xlfn.XLOOKUP($A120,$A$203:$A$399,BT$203:BT$399,"Não Existe"))*$BI120</f>
        <v/>
      </c>
      <c r="CH120" s="510">
        <f>_xlfn.SINGLE(_xlfn.XLOOKUP($A120,$A$203:$A$399,BU$203:BU$399,"Não Existe"))*$BI120</f>
        <v/>
      </c>
      <c r="CI120" s="364" t="n"/>
      <c r="CJ120" s="364" t="n"/>
      <c r="CK120" s="364" t="n"/>
      <c r="CL120" s="364" t="n"/>
      <c r="CM120" s="364" t="n"/>
      <c r="CN120" s="364" t="n"/>
      <c r="CO120" s="364" t="n"/>
      <c r="CP120" s="364" t="n"/>
      <c r="CQ120" s="364" t="n"/>
      <c r="CR120" s="364" t="n"/>
      <c r="CS120" s="364" t="n"/>
      <c r="CT120" s="364" t="n"/>
      <c r="CU120" s="364" t="n"/>
      <c r="CV120" s="364" t="n"/>
      <c r="CW120" s="364" t="n"/>
      <c r="CX120" s="364" t="n"/>
      <c r="CY120" s="364" t="n"/>
      <c r="CZ120" s="364" t="n"/>
      <c r="DA120" s="364" t="n"/>
      <c r="DB120" s="364" t="n"/>
      <c r="DC120" s="364" t="n"/>
      <c r="DD120" s="364" t="n"/>
      <c r="DE120" s="364" t="n"/>
      <c r="DF120" s="364" t="n"/>
      <c r="DG120" s="364" t="n"/>
      <c r="DH120" s="364" t="n"/>
      <c r="DI120" s="364" t="n"/>
      <c r="DJ120" s="364" t="n"/>
      <c r="DK120" s="364" t="n"/>
      <c r="DL120" s="364" t="n"/>
      <c r="DM120" s="364" t="n"/>
      <c r="DN120" s="364" t="n"/>
      <c r="DO120" s="364" t="n"/>
      <c r="DP120" s="364" t="n"/>
      <c r="DQ120" s="364" t="n"/>
      <c r="DR120" s="364" t="n"/>
      <c r="DS120" s="364" t="n"/>
      <c r="DT120" s="364" t="n"/>
      <c r="DU120" s="364" t="n"/>
      <c r="DV120" s="364" t="n"/>
      <c r="DW120" s="364" t="n"/>
      <c r="DX120" s="364" t="n"/>
      <c r="DY120" s="364" t="n"/>
      <c r="DZ120" s="364" t="n"/>
      <c r="EA120" s="364" t="n"/>
      <c r="EB120" s="364" t="n"/>
      <c r="EC120" s="364" t="n"/>
      <c r="ED120" s="364" t="n"/>
      <c r="EE120" s="364" t="n"/>
      <c r="EF120" s="364" t="n"/>
      <c r="EG120" s="364" t="n"/>
      <c r="EH120" s="364" t="n"/>
      <c r="EI120" s="364" t="n"/>
      <c r="EJ120" s="364" t="n"/>
      <c r="EK120" s="364" t="n"/>
      <c r="EL120" s="364" t="n"/>
      <c r="EM120" s="364" t="n"/>
      <c r="EN120" s="364" t="n"/>
      <c r="EO120" s="364" t="n"/>
      <c r="EP120" s="364" t="n"/>
      <c r="EQ120" s="364" t="n"/>
      <c r="ER120" s="364" t="n"/>
      <c r="ES120" s="364" t="n"/>
      <c r="ET120" s="364" t="n"/>
      <c r="EU120" s="364" t="n"/>
      <c r="EV120" s="364" t="n"/>
      <c r="EW120" s="364" t="n"/>
      <c r="EX120" s="364" t="n"/>
      <c r="EY120" s="364" t="n"/>
      <c r="EZ120" s="364" t="n"/>
      <c r="FA120" s="364" t="n"/>
      <c r="FB120" s="364" t="n"/>
      <c r="FC120" s="364" t="n"/>
      <c r="FD120" s="364" t="n"/>
      <c r="FE120" s="364" t="n"/>
      <c r="FF120" s="364" t="n"/>
      <c r="FG120" s="364" t="n"/>
      <c r="FH120" s="364" t="n"/>
      <c r="FI120" s="364" t="n"/>
      <c r="FJ120" s="364" t="n"/>
      <c r="FK120" s="364" t="n"/>
      <c r="FL120" s="364" t="n"/>
      <c r="FM120" s="364" t="n"/>
      <c r="FN120" s="364" t="n"/>
      <c r="FO120" s="364" t="n"/>
      <c r="FP120" s="364" t="n"/>
      <c r="FQ120" s="364" t="n"/>
      <c r="FR120" s="364" t="n"/>
      <c r="FS120" s="364" t="n"/>
      <c r="FT120" s="364" t="n"/>
      <c r="FU120" s="364" t="n"/>
      <c r="FV120" s="364" t="n"/>
      <c r="FW120" s="364" t="n"/>
      <c r="FX120" s="364" t="n"/>
      <c r="FY120" s="364" t="n"/>
      <c r="FZ120" s="364" t="n"/>
      <c r="GA120" s="364" t="n"/>
      <c r="GB120" s="364" t="n"/>
      <c r="GC120" s="364" t="n"/>
      <c r="GD120" s="364" t="n"/>
      <c r="GE120" s="364" t="n"/>
      <c r="GF120" s="364" t="n"/>
      <c r="GG120" s="364" t="n"/>
      <c r="GH120" s="364" t="n"/>
      <c r="GI120" s="364" t="n"/>
      <c r="GJ120" s="364" t="n"/>
      <c r="GK120" s="364" t="n"/>
      <c r="GL120" s="364" t="n"/>
      <c r="GM120" s="364" t="n"/>
      <c r="GN120" s="364" t="n"/>
      <c r="GO120" s="364" t="n"/>
      <c r="GP120" s="364" t="n"/>
      <c r="GQ120" s="364" t="n"/>
      <c r="GR120" s="364" t="n"/>
      <c r="GS120" s="364" t="n"/>
      <c r="GT120" s="364" t="n"/>
      <c r="GU120" s="364" t="n"/>
      <c r="GV120" s="364" t="n"/>
      <c r="GW120" s="364" t="n"/>
      <c r="GX120" s="364" t="n"/>
      <c r="GY120" s="364" t="n"/>
      <c r="GZ120" s="364" t="n"/>
      <c r="HA120" s="364" t="n"/>
      <c r="HB120" s="364" t="n"/>
      <c r="HC120" s="364" t="n"/>
      <c r="HD120" s="364" t="n"/>
      <c r="HE120" s="364" t="n"/>
      <c r="HF120" s="364" t="n"/>
      <c r="HG120" s="364" t="n"/>
      <c r="HH120" s="364" t="n"/>
      <c r="HI120" s="364" t="n"/>
      <c r="HJ120" s="364" t="n"/>
      <c r="HK120" s="364" t="n"/>
      <c r="HL120" s="364" t="n"/>
      <c r="HM120" s="364" t="n"/>
      <c r="HN120" s="364" t="n"/>
      <c r="HO120" s="364" t="n"/>
      <c r="HP120" s="364" t="n"/>
      <c r="HQ120" s="364" t="n"/>
      <c r="HR120" s="364" t="n"/>
      <c r="HS120" s="364" t="n"/>
      <c r="HT120" s="364" t="n"/>
      <c r="HU120" s="364" t="n"/>
      <c r="HV120" s="364" t="n"/>
      <c r="HW120" s="364" t="n"/>
      <c r="HX120" s="364" t="n"/>
      <c r="HY120" s="364" t="n"/>
      <c r="HZ120" s="364" t="n"/>
      <c r="IA120" s="364" t="n"/>
      <c r="IB120" s="364" t="n"/>
      <c r="IC120" s="364" t="n"/>
      <c r="ID120" s="364" t="n"/>
      <c r="IE120" s="364" t="n"/>
      <c r="IF120" s="364" t="n"/>
      <c r="IG120" s="364" t="n"/>
      <c r="IH120" s="364" t="n"/>
      <c r="II120" s="364" t="n"/>
      <c r="IJ120" s="364" t="n"/>
      <c r="IK120" s="364" t="n"/>
      <c r="IL120" s="364" t="n"/>
      <c r="IM120" s="364" t="n"/>
      <c r="IN120" s="364" t="n"/>
      <c r="IO120" s="364" t="n"/>
      <c r="IP120" s="364" t="n"/>
      <c r="IQ120" s="364" t="n"/>
      <c r="IR120" s="364" t="n"/>
      <c r="IS120" s="364" t="n"/>
      <c r="IT120" s="364" t="n"/>
      <c r="IU120" s="364" t="n"/>
      <c r="IV120" s="364" t="n"/>
      <c r="IW120" s="364" t="n"/>
      <c r="IX120" s="364" t="n"/>
      <c r="IY120" s="364" t="n"/>
      <c r="IZ120" s="364" t="n"/>
      <c r="JA120" s="364" t="n"/>
      <c r="JB120" s="364" t="n"/>
      <c r="JC120" s="364" t="n"/>
      <c r="JD120" s="364" t="n"/>
      <c r="JE120" s="364" t="n"/>
      <c r="JF120" s="364" t="n"/>
      <c r="JG120" s="364" t="n"/>
      <c r="JH120" s="364" t="n"/>
      <c r="JI120" s="364" t="n"/>
      <c r="JJ120" s="364" t="n"/>
      <c r="JK120" s="364" t="n"/>
      <c r="JL120" s="364" t="n"/>
      <c r="JM120" s="364" t="n"/>
      <c r="JN120" s="364" t="n"/>
      <c r="JO120" s="364" t="n"/>
      <c r="JP120" s="364" t="n"/>
      <c r="JQ120" s="364" t="n"/>
      <c r="JR120" s="364" t="n"/>
      <c r="JS120" s="364" t="n"/>
      <c r="JT120" s="364" t="n"/>
      <c r="JU120" s="364" t="n"/>
      <c r="JV120" s="364" t="n"/>
      <c r="JW120" s="364" t="n"/>
      <c r="JX120" s="364" t="n"/>
      <c r="JY120" s="364" t="n"/>
      <c r="JZ120" s="364" t="n"/>
      <c r="KA120" s="364" t="n"/>
      <c r="KB120" s="364" t="n"/>
      <c r="KC120" s="364" t="n"/>
      <c r="KD120" s="364" t="n"/>
      <c r="KE120" s="364" t="n"/>
      <c r="KF120" s="364" t="n"/>
      <c r="KG120" s="364" t="n"/>
      <c r="KH120" s="364" t="n"/>
      <c r="KI120" s="364" t="n"/>
      <c r="KJ120" s="364" t="n"/>
      <c r="KK120" s="364" t="n"/>
      <c r="KL120" s="364" t="n"/>
      <c r="KM120" s="364" t="n"/>
      <c r="KN120" s="364" t="n"/>
      <c r="KO120" s="364" t="n"/>
      <c r="KP120" s="364" t="n"/>
      <c r="KQ120" s="364" t="n"/>
      <c r="KR120" s="364" t="n"/>
      <c r="KS120" s="364" t="n"/>
      <c r="KT120" s="364" t="n"/>
      <c r="KU120" s="364" t="n"/>
      <c r="KV120" s="364" t="n"/>
      <c r="KW120" s="364" t="n"/>
      <c r="KX120" s="364" t="n"/>
      <c r="KY120" s="364" t="n"/>
      <c r="KZ120" s="364" t="n"/>
      <c r="LA120" s="364" t="n"/>
      <c r="LB120" s="364" t="n"/>
      <c r="LC120" s="364" t="n"/>
      <c r="LD120" s="364" t="n"/>
      <c r="LE120" s="364" t="n"/>
      <c r="LF120" s="364" t="n"/>
      <c r="LG120" s="364" t="n"/>
      <c r="LH120" s="364" t="n"/>
      <c r="LI120" s="364" t="n"/>
      <c r="LJ120" s="364" t="n"/>
      <c r="LK120" s="364" t="n"/>
      <c r="LL120" s="364" t="n"/>
      <c r="LM120" s="364" t="n"/>
      <c r="LN120" s="364" t="n"/>
      <c r="LO120" s="364" t="n"/>
      <c r="LP120" s="364" t="n"/>
      <c r="LQ120" s="364" t="n"/>
      <c r="LR120" s="364" t="n"/>
      <c r="LS120" s="364" t="n"/>
      <c r="LT120" s="364" t="n"/>
      <c r="LU120" s="364" t="n"/>
      <c r="LV120" s="364" t="n"/>
      <c r="LW120" s="364" t="n"/>
      <c r="LX120" s="364" t="n"/>
      <c r="LY120" s="364" t="n"/>
      <c r="LZ120" s="364" t="n"/>
      <c r="MA120" s="364" t="n"/>
      <c r="MB120" s="364" t="n"/>
      <c r="MC120" s="364" t="n"/>
      <c r="MD120" s="364" t="n"/>
      <c r="ME120" s="364" t="n"/>
      <c r="MF120" s="364" t="n"/>
      <c r="MG120" s="364" t="n"/>
      <c r="MH120" s="364" t="n"/>
      <c r="MI120" s="364" t="n"/>
      <c r="MJ120" s="364" t="n"/>
      <c r="MK120" s="364" t="n"/>
      <c r="ML120" s="364" t="n"/>
      <c r="MM120" s="364" t="n"/>
      <c r="MN120" s="364" t="n"/>
      <c r="MO120" s="364" t="n"/>
      <c r="MP120" s="364" t="n"/>
      <c r="MQ120" s="364" t="n"/>
      <c r="MR120" s="364" t="n"/>
      <c r="MS120" s="364" t="n"/>
      <c r="MT120" s="364" t="n"/>
      <c r="MU120" s="364" t="n"/>
      <c r="MV120" s="364" t="n"/>
      <c r="MW120" s="364" t="n"/>
      <c r="MX120" s="364" t="n"/>
      <c r="MY120" s="364" t="n"/>
      <c r="MZ120" s="364" t="n"/>
      <c r="NA120" s="364" t="n"/>
      <c r="NB120" s="364" t="n"/>
      <c r="NC120" s="364" t="n"/>
      <c r="ND120" s="364" t="n"/>
      <c r="NE120" s="364" t="n"/>
      <c r="NF120" s="364" t="n"/>
      <c r="NG120" s="364" t="n"/>
      <c r="NH120" s="364" t="n"/>
      <c r="NI120" s="364" t="n"/>
      <c r="NJ120" s="364" t="n"/>
      <c r="NK120" s="364" t="n"/>
      <c r="NL120" s="364" t="n"/>
      <c r="NM120" s="364" t="n"/>
      <c r="NN120" s="364" t="n"/>
      <c r="NO120" s="364" t="n"/>
      <c r="NP120" s="364" t="n"/>
      <c r="NQ120" s="364" t="n"/>
      <c r="NR120" s="364" t="n"/>
      <c r="NS120" s="364" t="n"/>
      <c r="NT120" s="364" t="n"/>
      <c r="NU120" s="364" t="n"/>
      <c r="NV120" s="364" t="n"/>
      <c r="NW120" s="364" t="n"/>
      <c r="NX120" s="364" t="n"/>
      <c r="NY120" s="364" t="n"/>
      <c r="NZ120" s="364" t="n"/>
      <c r="OA120" s="364" t="n"/>
      <c r="OB120" s="364" t="n"/>
      <c r="OC120" s="364" t="n"/>
      <c r="OD120" s="364" t="n"/>
      <c r="OE120" s="364" t="n"/>
      <c r="OF120" s="364" t="n"/>
      <c r="OG120" s="364" t="n"/>
      <c r="OH120" s="364" t="n"/>
      <c r="OI120" s="364" t="n"/>
      <c r="OJ120" s="364" t="n"/>
      <c r="OK120" s="364" t="n"/>
      <c r="OL120" s="364" t="n"/>
      <c r="OM120" s="364" t="n"/>
      <c r="ON120" s="364" t="n"/>
      <c r="OO120" s="364" t="n"/>
      <c r="OP120" s="364" t="n"/>
      <c r="OQ120" s="364" t="n"/>
      <c r="OR120" s="364" t="n"/>
      <c r="OS120" s="364" t="n"/>
      <c r="OT120" s="364" t="n"/>
      <c r="OU120" s="364" t="n"/>
      <c r="OV120" s="364" t="n"/>
      <c r="OW120" s="364" t="n"/>
      <c r="OX120" s="364" t="n"/>
      <c r="OY120" s="364" t="n"/>
      <c r="OZ120" s="364" t="n"/>
      <c r="PA120" s="364" t="n"/>
      <c r="PB120" s="364" t="n"/>
      <c r="PC120" s="364" t="n"/>
      <c r="PD120" s="364" t="n"/>
      <c r="PE120" s="364" t="n"/>
      <c r="PF120" s="364" t="n"/>
      <c r="PG120" s="364" t="n"/>
      <c r="PH120" s="364" t="n"/>
      <c r="PI120" s="364" t="n"/>
      <c r="PJ120" s="364" t="n"/>
      <c r="PK120" s="364" t="n"/>
      <c r="PL120" s="364" t="n"/>
      <c r="PM120" s="364" t="n"/>
      <c r="PN120" s="364" t="n"/>
      <c r="PO120" s="364" t="n"/>
      <c r="PP120" s="364" t="n"/>
      <c r="PQ120" s="364" t="n"/>
      <c r="PR120" s="364" t="n"/>
      <c r="PS120" s="364" t="n"/>
      <c r="PT120" s="364" t="n"/>
      <c r="PU120" s="364" t="n"/>
      <c r="PV120" s="364" t="n"/>
      <c r="PW120" s="364" t="n"/>
      <c r="PX120" s="364" t="n"/>
      <c r="PY120" s="364" t="n"/>
      <c r="PZ120" s="364" t="n"/>
      <c r="QA120" s="364" t="n"/>
      <c r="QB120" s="364" t="n"/>
      <c r="QC120" s="364" t="n"/>
      <c r="QD120" s="364" t="n"/>
      <c r="QE120" s="364" t="n"/>
      <c r="QF120" s="364" t="n"/>
      <c r="QG120" s="364" t="n"/>
      <c r="QH120" s="364" t="n"/>
      <c r="QI120" s="364" t="n"/>
      <c r="QJ120" s="364" t="n"/>
      <c r="QK120" s="364" t="n"/>
      <c r="QL120" s="364" t="n"/>
      <c r="QM120" s="364" t="n"/>
      <c r="QN120" s="364" t="n"/>
      <c r="QO120" s="364" t="n"/>
      <c r="QP120" s="364" t="n"/>
      <c r="QQ120" s="364" t="n"/>
      <c r="QR120" s="364" t="n"/>
      <c r="QS120" s="364" t="n"/>
      <c r="QT120" s="364" t="n"/>
      <c r="QU120" s="364" t="n"/>
      <c r="QV120" s="364" t="n"/>
      <c r="QW120" s="364" t="n"/>
      <c r="QX120" s="364" t="n"/>
      <c r="QY120" s="364" t="n"/>
      <c r="QZ120" s="364" t="n"/>
      <c r="RA120" s="364" t="n"/>
      <c r="RB120" s="364" t="n"/>
      <c r="RC120" s="364" t="n"/>
      <c r="RD120" s="364" t="n"/>
      <c r="RE120" s="364" t="n"/>
      <c r="RF120" s="364" t="n"/>
      <c r="RG120" s="364" t="n"/>
      <c r="RH120" s="364" t="n"/>
      <c r="RI120" s="364" t="n"/>
      <c r="RJ120" s="364" t="n"/>
      <c r="RK120" s="364" t="n"/>
      <c r="RL120" s="364" t="n"/>
      <c r="RM120" s="364" t="n"/>
      <c r="RN120" s="364" t="n"/>
      <c r="RO120" s="364" t="n"/>
      <c r="RP120" s="364" t="n"/>
      <c r="RQ120" s="364" t="n"/>
      <c r="RR120" s="364" t="n"/>
      <c r="RS120" s="364" t="n"/>
      <c r="RT120" s="364" t="n"/>
      <c r="RU120" s="364" t="n"/>
      <c r="RV120" s="364" t="n"/>
      <c r="RW120" s="364" t="n"/>
      <c r="RX120" s="364" t="n"/>
      <c r="RY120" s="364" t="n"/>
      <c r="RZ120" s="364" t="n"/>
      <c r="SA120" s="364" t="n"/>
      <c r="SB120" s="364" t="n"/>
      <c r="SC120" s="364" t="n"/>
      <c r="SD120" s="364" t="n"/>
      <c r="SE120" s="364" t="n"/>
      <c r="SF120" s="364" t="n"/>
      <c r="SG120" s="364" t="n"/>
      <c r="SH120" s="364" t="n"/>
      <c r="SI120" s="364" t="n"/>
      <c r="SJ120" s="364" t="n"/>
      <c r="SK120" s="364" t="n"/>
      <c r="SL120" s="364" t="n"/>
      <c r="SM120" s="364" t="n"/>
      <c r="SN120" s="364" t="n"/>
      <c r="SO120" s="364" t="n"/>
      <c r="SP120" s="364" t="n"/>
      <c r="SQ120" s="364" t="n"/>
      <c r="SR120" s="364" t="n"/>
      <c r="SS120" s="364" t="n"/>
      <c r="ST120" s="364" t="n"/>
      <c r="SU120" s="364" t="n"/>
      <c r="SV120" s="364" t="n"/>
      <c r="SW120" s="364" t="n"/>
      <c r="SX120" s="364" t="n"/>
      <c r="SY120" s="364" t="n"/>
      <c r="SZ120" s="364" t="n"/>
      <c r="TA120" s="364" t="n"/>
      <c r="TB120" s="364" t="n"/>
      <c r="TC120" s="364" t="n"/>
      <c r="TD120" s="364" t="n"/>
      <c r="TE120" s="364" t="n"/>
      <c r="TF120" s="364" t="n"/>
      <c r="TG120" s="364" t="n"/>
      <c r="TH120" s="364" t="n"/>
      <c r="TI120" s="364" t="n"/>
      <c r="TJ120" s="364" t="n"/>
      <c r="TK120" s="364" t="n"/>
      <c r="TL120" s="364" t="n"/>
      <c r="TM120" s="364" t="n"/>
      <c r="TN120" s="364" t="n"/>
      <c r="TO120" s="364" t="n"/>
      <c r="TP120" s="364" t="n"/>
      <c r="TQ120" s="364" t="n"/>
      <c r="TR120" s="364" t="n"/>
      <c r="TS120" s="364" t="n"/>
      <c r="TT120" s="364" t="n"/>
      <c r="TU120" s="364" t="n"/>
      <c r="TV120" s="364" t="n"/>
      <c r="TW120" s="364" t="n"/>
      <c r="TX120" s="364" t="n"/>
      <c r="TY120" s="364" t="n"/>
      <c r="TZ120" s="364" t="n"/>
      <c r="UA120" s="364" t="n"/>
      <c r="UB120" s="364" t="n"/>
      <c r="UC120" s="364" t="n"/>
      <c r="UD120" s="364" t="n"/>
      <c r="UE120" s="364" t="n"/>
      <c r="UF120" s="364" t="n"/>
      <c r="UG120" s="364" t="n"/>
      <c r="UH120" s="364" t="n"/>
      <c r="UI120" s="364" t="n"/>
      <c r="UJ120" s="364" t="n"/>
      <c r="UK120" s="364" t="n"/>
      <c r="UL120" s="364" t="n"/>
      <c r="UM120" s="364" t="n"/>
      <c r="UN120" s="364" t="n"/>
      <c r="UO120" s="364" t="n"/>
      <c r="UP120" s="364" t="n"/>
      <c r="UQ120" s="364" t="n"/>
      <c r="UR120" s="364" t="n"/>
      <c r="US120" s="364" t="n"/>
      <c r="UT120" s="364" t="n"/>
      <c r="UU120" s="364" t="n"/>
      <c r="UV120" s="364" t="n"/>
      <c r="UW120" s="364" t="n"/>
      <c r="UX120" s="364" t="n"/>
      <c r="UY120" s="364" t="n"/>
      <c r="UZ120" s="364" t="n"/>
      <c r="VA120" s="364" t="n"/>
      <c r="VB120" s="364" t="n"/>
      <c r="VC120" s="364" t="n"/>
      <c r="VD120" s="364" t="n"/>
      <c r="VE120" s="364" t="n"/>
      <c r="VF120" s="364" t="n"/>
      <c r="VG120" s="364" t="n"/>
      <c r="VH120" s="364" t="n"/>
      <c r="VI120" s="364" t="n"/>
      <c r="VJ120" s="364" t="n"/>
      <c r="VK120" s="364" t="n"/>
      <c r="VL120" s="364" t="n"/>
      <c r="VM120" s="364" t="n"/>
      <c r="VN120" s="364" t="n"/>
      <c r="VO120" s="364" t="n"/>
      <c r="VP120" s="364" t="n"/>
      <c r="VQ120" s="364" t="n"/>
      <c r="VR120" s="364" t="n"/>
      <c r="VS120" s="364" t="n"/>
      <c r="VT120" s="364" t="n"/>
      <c r="VU120" s="364" t="n"/>
      <c r="VV120" s="364" t="n"/>
      <c r="VW120" s="364" t="n"/>
      <c r="VX120" s="364" t="n"/>
      <c r="VY120" s="364" t="n"/>
      <c r="VZ120" s="364" t="n"/>
      <c r="WA120" s="364" t="n"/>
      <c r="WB120" s="364" t="n"/>
      <c r="WC120" s="364" t="n"/>
      <c r="WD120" s="364" t="n"/>
      <c r="WE120" s="364" t="n"/>
      <c r="WF120" s="364" t="n"/>
      <c r="WG120" s="364" t="n"/>
      <c r="WH120" s="364" t="n"/>
      <c r="WI120" s="364" t="n"/>
      <c r="WJ120" s="364" t="n"/>
      <c r="WK120" s="364" t="n"/>
      <c r="WL120" s="364" t="n"/>
      <c r="WM120" s="364" t="n"/>
      <c r="WN120" s="364" t="n"/>
      <c r="WO120" s="364" t="n"/>
      <c r="WP120" s="364" t="n"/>
      <c r="WQ120" s="364" t="n"/>
      <c r="WR120" s="364" t="n"/>
      <c r="WS120" s="364" t="n"/>
      <c r="WT120" s="364" t="n"/>
      <c r="WU120" s="364" t="n"/>
      <c r="WV120" s="364" t="n"/>
      <c r="WW120" s="364" t="n"/>
      <c r="WX120" s="364" t="n"/>
      <c r="WY120" s="364" t="n"/>
      <c r="WZ120" s="364" t="n"/>
      <c r="XA120" s="364" t="n"/>
      <c r="XB120" s="364" t="n"/>
      <c r="XC120" s="364" t="n"/>
      <c r="XD120" s="364" t="n"/>
      <c r="XE120" s="364" t="n"/>
      <c r="XF120" s="364" t="n"/>
      <c r="XG120" s="364" t="n"/>
      <c r="XH120" s="364" t="n"/>
      <c r="XI120" s="364" t="n"/>
      <c r="XJ120" s="364" t="n"/>
      <c r="XK120" s="364" t="n"/>
      <c r="XL120" s="364" t="n"/>
      <c r="XM120" s="364" t="n"/>
      <c r="XN120" s="364" t="n"/>
      <c r="XO120" s="364" t="n"/>
      <c r="XP120" s="364" t="n"/>
      <c r="XQ120" s="364" t="n"/>
      <c r="XR120" s="364" t="n"/>
      <c r="XS120" s="364" t="n"/>
      <c r="XT120" s="364" t="n"/>
      <c r="XU120" s="364" t="n"/>
      <c r="XV120" s="364" t="n"/>
      <c r="XW120" s="364" t="n"/>
      <c r="XX120" s="364" t="n"/>
      <c r="XY120" s="364" t="n"/>
      <c r="XZ120" s="364" t="n"/>
      <c r="YA120" s="364" t="n"/>
      <c r="YB120" s="364" t="n"/>
      <c r="YC120" s="364" t="n"/>
      <c r="YD120" s="364" t="n"/>
      <c r="YE120" s="364" t="n"/>
      <c r="YF120" s="364" t="n"/>
      <c r="YG120" s="364" t="n"/>
      <c r="YH120" s="364" t="n"/>
      <c r="YI120" s="364" t="n"/>
      <c r="YJ120" s="364" t="n"/>
      <c r="YK120" s="364" t="n"/>
      <c r="YL120" s="364" t="n"/>
      <c r="YM120" s="364" t="n"/>
      <c r="YN120" s="364" t="n"/>
      <c r="YO120" s="364" t="n"/>
      <c r="YP120" s="364" t="n"/>
      <c r="YQ120" s="364" t="n"/>
      <c r="YR120" s="364" t="n"/>
      <c r="YS120" s="364" t="n"/>
      <c r="YT120" s="364" t="n"/>
      <c r="YU120" s="364" t="n"/>
      <c r="YV120" s="364" t="n"/>
      <c r="YW120" s="364" t="n"/>
      <c r="YX120" s="364" t="n"/>
      <c r="YY120" s="364" t="n"/>
      <c r="YZ120" s="364" t="n"/>
      <c r="ZA120" s="364" t="n"/>
      <c r="ZB120" s="364" t="n"/>
      <c r="ZC120" s="364" t="n"/>
      <c r="ZD120" s="364" t="n"/>
      <c r="ZE120" s="364" t="n"/>
      <c r="ZF120" s="364" t="n"/>
      <c r="ZG120" s="364" t="n"/>
      <c r="ZH120" s="364" t="n"/>
      <c r="ZI120" s="364" t="n"/>
      <c r="ZJ120" s="364" t="n"/>
      <c r="ZK120" s="364" t="n"/>
      <c r="ZL120" s="364" t="n"/>
      <c r="ZM120" s="364" t="n"/>
      <c r="ZN120" s="364" t="n"/>
      <c r="ZO120" s="364" t="n"/>
      <c r="ZP120" s="364" t="n"/>
      <c r="ZQ120" s="364" t="n"/>
      <c r="ZR120" s="364" t="n"/>
      <c r="ZS120" s="364" t="n"/>
      <c r="ZT120" s="364" t="n"/>
      <c r="ZU120" s="364" t="n"/>
      <c r="ZV120" s="364" t="n"/>
      <c r="ZW120" s="364" t="n"/>
      <c r="ZX120" s="364" t="n"/>
      <c r="ZY120" s="364" t="n"/>
      <c r="ZZ120" s="364" t="n"/>
      <c r="AAA120" s="364" t="n"/>
      <c r="AAB120" s="364" t="n"/>
      <c r="AAC120" s="364" t="n"/>
      <c r="AAD120" s="364" t="n"/>
      <c r="AAE120" s="364" t="n"/>
      <c r="AAF120" s="364" t="n"/>
      <c r="AAG120" s="364" t="n"/>
      <c r="AAH120" s="364" t="n"/>
      <c r="AAI120" s="364" t="n"/>
      <c r="AAJ120" s="364" t="n"/>
      <c r="AAK120" s="364" t="n"/>
      <c r="AAL120" s="364" t="n"/>
      <c r="AAM120" s="364" t="n"/>
      <c r="AAN120" s="364" t="n"/>
      <c r="AAO120" s="364" t="n"/>
      <c r="AAP120" s="364" t="n"/>
      <c r="AAQ120" s="364" t="n"/>
      <c r="AAR120" s="364" t="n"/>
      <c r="AAS120" s="364" t="n"/>
      <c r="AAT120" s="364" t="n"/>
      <c r="AAU120" s="364" t="n"/>
      <c r="AAV120" s="364" t="n"/>
      <c r="AAW120" s="364" t="n"/>
      <c r="AAX120" s="364" t="n"/>
      <c r="AAY120" s="364" t="n"/>
      <c r="AAZ120" s="364" t="n"/>
      <c r="ABA120" s="364" t="n"/>
      <c r="ABB120" s="364" t="n"/>
      <c r="ABC120" s="364" t="n"/>
      <c r="ABD120" s="364" t="n"/>
      <c r="ABE120" s="364" t="n"/>
      <c r="ABF120" s="364" t="n"/>
      <c r="ABG120" s="364" t="n"/>
      <c r="ABH120" s="364" t="n"/>
      <c r="ABI120" s="364" t="n"/>
      <c r="ABJ120" s="364" t="n"/>
      <c r="ABK120" s="364" t="n"/>
      <c r="ABL120" s="364" t="n"/>
      <c r="ABM120" s="364" t="n"/>
      <c r="ABN120" s="364" t="n"/>
      <c r="ABO120" s="364" t="n"/>
      <c r="ABP120" s="364" t="n"/>
      <c r="ABQ120" s="364" t="n"/>
      <c r="ABR120" s="364" t="n"/>
      <c r="ABS120" s="364" t="n"/>
      <c r="ABT120" s="364" t="n"/>
      <c r="ABU120" s="364" t="n"/>
      <c r="ABV120" s="364" t="n"/>
      <c r="ABW120" s="364" t="n"/>
      <c r="ABX120" s="364" t="n"/>
      <c r="ABY120" s="364" t="n"/>
      <c r="ABZ120" s="364" t="n"/>
      <c r="ACA120" s="364" t="n"/>
      <c r="ACB120" s="364" t="n"/>
      <c r="ACC120" s="364" t="n"/>
      <c r="ACD120" s="364" t="n"/>
      <c r="ACE120" s="364" t="n"/>
      <c r="ACF120" s="364" t="n"/>
      <c r="ACG120" s="364" t="n"/>
      <c r="ACH120" s="364" t="n"/>
      <c r="ACI120" s="364" t="n"/>
      <c r="ACJ120" s="364" t="n"/>
      <c r="ACK120" s="364" t="n"/>
      <c r="ACL120" s="364" t="n"/>
      <c r="ACM120" s="364" t="n"/>
      <c r="ACN120" s="364" t="n"/>
      <c r="ACO120" s="364" t="n"/>
      <c r="ACP120" s="364" t="n"/>
      <c r="ACQ120" s="364" t="n"/>
      <c r="ACR120" s="364" t="n"/>
      <c r="ACS120" s="364" t="n"/>
      <c r="ACT120" s="364" t="n"/>
      <c r="ACU120" s="364" t="n"/>
      <c r="ACV120" s="364" t="n"/>
      <c r="ACW120" s="364" t="n"/>
      <c r="ACX120" s="364" t="n"/>
      <c r="ACY120" s="364" t="n"/>
      <c r="ACZ120" s="364" t="n"/>
      <c r="ADA120" s="364" t="n"/>
      <c r="ADB120" s="364" t="n"/>
      <c r="ADC120" s="364" t="n"/>
      <c r="ADD120" s="364" t="n"/>
      <c r="ADE120" s="364" t="n"/>
      <c r="ADF120" s="364" t="n"/>
      <c r="ADG120" s="364" t="n"/>
      <c r="ADH120" s="364" t="n"/>
      <c r="ADI120" s="364" t="n"/>
      <c r="ADJ120" s="364" t="n"/>
      <c r="ADK120" s="364" t="n"/>
      <c r="ADL120" s="364" t="n"/>
      <c r="ADM120" s="364" t="n"/>
      <c r="ADN120" s="364" t="n"/>
      <c r="ADO120" s="364" t="n"/>
      <c r="ADP120" s="364" t="n"/>
      <c r="ADQ120" s="364" t="n"/>
      <c r="ADR120" s="364" t="n"/>
      <c r="ADS120" s="364" t="n"/>
      <c r="ADT120" s="364" t="n"/>
      <c r="ADU120" s="364" t="n"/>
      <c r="ADV120" s="364" t="n"/>
      <c r="ADW120" s="364" t="n"/>
      <c r="ADX120" s="364" t="n"/>
      <c r="ADY120" s="364" t="n"/>
      <c r="ADZ120" s="364" t="n"/>
      <c r="AEA120" s="364" t="n"/>
      <c r="AEB120" s="364" t="n"/>
      <c r="AEC120" s="364" t="n"/>
      <c r="AED120" s="364" t="n"/>
      <c r="AEE120" s="364" t="n"/>
      <c r="AEF120" s="364" t="n"/>
      <c r="AEG120" s="364" t="n"/>
      <c r="AEH120" s="364" t="n"/>
      <c r="AEI120" s="364" t="n"/>
      <c r="AEJ120" s="364" t="n"/>
      <c r="AEK120" s="364" t="n"/>
      <c r="AEL120" s="364" t="n"/>
      <c r="AEM120" s="364" t="n"/>
      <c r="AEN120" s="364" t="n"/>
      <c r="AEO120" s="364" t="n"/>
      <c r="AEP120" s="364" t="n"/>
      <c r="AEQ120" s="364" t="n"/>
      <c r="AER120" s="364" t="n"/>
      <c r="AES120" s="364" t="n"/>
      <c r="AET120" s="364" t="n"/>
      <c r="AEU120" s="364" t="n"/>
      <c r="AEV120" s="364" t="n"/>
      <c r="AEW120" s="364" t="n"/>
      <c r="AEX120" s="364" t="n"/>
      <c r="AEY120" s="364" t="n"/>
      <c r="AEZ120" s="364" t="n"/>
      <c r="AFA120" s="364" t="n"/>
      <c r="AFB120" s="364" t="n"/>
      <c r="AFC120" s="364" t="n"/>
      <c r="AFD120" s="364" t="n"/>
      <c r="AFE120" s="364" t="n"/>
      <c r="AFF120" s="364" t="n"/>
      <c r="AFG120" s="364" t="n"/>
      <c r="AFH120" s="364" t="n"/>
      <c r="AFI120" s="364" t="n"/>
      <c r="AFJ120" s="364" t="n"/>
      <c r="AFK120" s="364" t="n"/>
      <c r="AFL120" s="364" t="n"/>
      <c r="AFM120" s="364" t="n"/>
      <c r="AFN120" s="364" t="n"/>
      <c r="AFO120" s="364" t="n"/>
      <c r="AFP120" s="364" t="n"/>
      <c r="AFQ120" s="364" t="n"/>
      <c r="AFR120" s="364" t="n"/>
      <c r="AFS120" s="364" t="n"/>
      <c r="AFT120" s="364" t="n"/>
      <c r="AFU120" s="364" t="n"/>
      <c r="AFV120" s="364" t="n"/>
      <c r="AFW120" s="364" t="n"/>
      <c r="AFX120" s="364" t="n"/>
      <c r="AFY120" s="364" t="n"/>
      <c r="AFZ120" s="364" t="n"/>
      <c r="AGA120" s="364" t="n"/>
      <c r="AGB120" s="364" t="n"/>
      <c r="AGC120" s="364" t="n"/>
      <c r="AGD120" s="364" t="n"/>
      <c r="AGE120" s="364" t="n"/>
      <c r="AGF120" s="364" t="n"/>
      <c r="AGG120" s="364" t="n"/>
      <c r="AGH120" s="364" t="n"/>
      <c r="AGI120" s="364" t="n"/>
      <c r="AGJ120" s="364" t="n"/>
      <c r="AGK120" s="364" t="n"/>
      <c r="AGL120" s="364" t="n"/>
      <c r="AGM120" s="364" t="n"/>
      <c r="AGN120" s="364" t="n"/>
      <c r="AGO120" s="364" t="n"/>
      <c r="AGP120" s="364" t="n"/>
      <c r="AGQ120" s="364" t="n"/>
      <c r="AGR120" s="364" t="n"/>
      <c r="AGS120" s="364" t="n"/>
      <c r="AGT120" s="364" t="n"/>
      <c r="AGU120" s="364" t="n"/>
      <c r="AGV120" s="364" t="n"/>
      <c r="AGW120" s="364" t="n"/>
      <c r="AGX120" s="364" t="n"/>
      <c r="AGY120" s="364" t="n"/>
      <c r="AGZ120" s="364" t="n"/>
      <c r="AHA120" s="364" t="n"/>
      <c r="AHB120" s="364" t="n"/>
      <c r="AHC120" s="364" t="n"/>
      <c r="AHD120" s="364" t="n"/>
      <c r="AHE120" s="364" t="n"/>
      <c r="AHF120" s="364" t="n"/>
      <c r="AHG120" s="364" t="n"/>
      <c r="AHH120" s="364" t="n"/>
      <c r="AHI120" s="364" t="n"/>
      <c r="AHJ120" s="364" t="n"/>
      <c r="AHK120" s="364" t="n"/>
      <c r="AHL120" s="364" t="n"/>
      <c r="AHM120" s="364" t="n"/>
      <c r="AHN120" s="364" t="n"/>
      <c r="AHO120" s="364" t="n"/>
      <c r="AHP120" s="364" t="n"/>
      <c r="AHQ120" s="364" t="n"/>
      <c r="AHR120" s="364" t="n"/>
      <c r="AHS120" s="364" t="n"/>
      <c r="AHT120" s="364" t="n"/>
      <c r="AHU120" s="364" t="n"/>
      <c r="AHV120" s="364" t="n"/>
      <c r="AHW120" s="364" t="n"/>
      <c r="AHX120" s="364" t="n"/>
      <c r="AHY120" s="364" t="n"/>
      <c r="AHZ120" s="364" t="n"/>
      <c r="AIA120" s="364" t="n"/>
      <c r="AIB120" s="364" t="n"/>
      <c r="AIC120" s="364" t="n"/>
      <c r="AID120" s="364" t="n"/>
      <c r="AIE120" s="364" t="n"/>
      <c r="AIF120" s="364" t="n"/>
      <c r="AIG120" s="364" t="n"/>
      <c r="AIH120" s="364" t="n"/>
      <c r="AII120" s="364" t="n"/>
      <c r="AIJ120" s="364" t="n"/>
      <c r="AIK120" s="364" t="n"/>
      <c r="AIL120" s="364" t="n"/>
      <c r="AIM120" s="364" t="n"/>
      <c r="AIN120" s="364" t="n"/>
      <c r="AIO120" s="364" t="n"/>
      <c r="AIP120" s="364" t="n"/>
      <c r="AIQ120" s="364" t="n"/>
      <c r="AIR120" s="364" t="n"/>
      <c r="AIS120" s="364" t="n"/>
      <c r="AIT120" s="364" t="n"/>
      <c r="AIU120" s="364" t="n"/>
      <c r="AIV120" s="364" t="n"/>
      <c r="AIW120" s="364" t="n"/>
      <c r="AIX120" s="364" t="n"/>
      <c r="AIY120" s="364" t="n"/>
      <c r="AIZ120" s="364" t="n"/>
      <c r="AJA120" s="364" t="n"/>
      <c r="AJB120" s="364" t="n"/>
      <c r="AJC120" s="364" t="n"/>
      <c r="AJD120" s="364" t="n"/>
      <c r="AJE120" s="364" t="n"/>
      <c r="AJF120" s="364" t="n"/>
      <c r="AJG120" s="364" t="n"/>
      <c r="AJH120" s="364" t="n"/>
      <c r="AJI120" s="364" t="n"/>
      <c r="AJJ120" s="364" t="n"/>
      <c r="AJK120" s="364" t="n"/>
      <c r="AJL120" s="364" t="n"/>
      <c r="AJM120" s="364" t="n"/>
      <c r="AJN120" s="364" t="n"/>
      <c r="AJO120" s="364" t="n"/>
      <c r="AJP120" s="364" t="n"/>
      <c r="AJQ120" s="364" t="n"/>
      <c r="AJR120" s="364" t="n"/>
      <c r="AJS120" s="364" t="n"/>
      <c r="AJT120" s="364" t="n"/>
      <c r="AJU120" s="364" t="n"/>
      <c r="AJV120" s="364" t="n"/>
      <c r="AJW120" s="364" t="n"/>
      <c r="AJX120" s="364" t="n"/>
      <c r="AJY120" s="364" t="n"/>
      <c r="AJZ120" s="364" t="n"/>
      <c r="AKA120" s="364" t="n"/>
      <c r="AKB120" s="364" t="n"/>
      <c r="AKC120" s="364" t="n"/>
      <c r="AKD120" s="364" t="n"/>
      <c r="AKE120" s="364" t="n"/>
      <c r="AKF120" s="364" t="n"/>
      <c r="AKG120" s="364" t="n"/>
      <c r="AKH120" s="364" t="n"/>
      <c r="AKI120" s="364" t="n"/>
      <c r="AKJ120" s="364" t="n"/>
      <c r="AKK120" s="364" t="n"/>
      <c r="AKL120" s="364" t="n"/>
      <c r="AKM120" s="364" t="n"/>
      <c r="AKN120" s="364" t="n"/>
      <c r="AKO120" s="364" t="n"/>
      <c r="AKP120" s="364" t="n"/>
      <c r="AKQ120" s="364" t="n"/>
      <c r="AKR120" s="364" t="n"/>
      <c r="AKS120" s="364" t="n"/>
      <c r="AKT120" s="364" t="n"/>
      <c r="AKU120" s="364" t="n"/>
      <c r="AKV120" s="364" t="n"/>
      <c r="AKW120" s="364" t="n"/>
      <c r="AKX120" s="364" t="n"/>
      <c r="AKY120" s="364" t="n"/>
      <c r="AKZ120" s="364" t="n"/>
      <c r="ALA120" s="364" t="n"/>
      <c r="ALB120" s="364" t="n"/>
      <c r="ALC120" s="364" t="n"/>
      <c r="ALD120" s="364" t="n"/>
      <c r="ALE120" s="364" t="n"/>
      <c r="ALF120" s="364" t="n"/>
      <c r="ALG120" s="364" t="n"/>
      <c r="ALH120" s="364" t="n"/>
      <c r="ALI120" s="364" t="n"/>
      <c r="ALJ120" s="364" t="n"/>
      <c r="ALK120" s="364" t="n"/>
      <c r="ALL120" s="364" t="n"/>
      <c r="ALM120" s="364" t="n"/>
      <c r="ALN120" s="364" t="n"/>
      <c r="ALO120" s="364" t="n"/>
      <c r="ALP120" s="364" t="n"/>
      <c r="ALQ120" s="364" t="n"/>
      <c r="ALR120" s="364" t="n"/>
      <c r="ALS120" s="364" t="n"/>
      <c r="ALT120" s="364" t="n"/>
      <c r="ALU120" s="364" t="n"/>
      <c r="ALV120" s="364" t="n"/>
      <c r="ALW120" s="364" t="n"/>
      <c r="ALX120" s="364" t="n"/>
      <c r="ALY120" s="364" t="n"/>
      <c r="ALZ120" s="364" t="n"/>
      <c r="AMA120" s="364" t="n"/>
      <c r="AMB120" s="364" t="n"/>
      <c r="AMC120" s="364" t="n"/>
      <c r="AMD120" s="364" t="n"/>
      <c r="AME120" s="364" t="n"/>
      <c r="AMF120" s="364" t="n"/>
      <c r="AMG120" s="364" t="n"/>
      <c r="AMH120" s="364" t="n"/>
      <c r="AMI120" s="364" t="n"/>
      <c r="AMJ120" s="364" t="n"/>
      <c r="AMK120" s="364" t="n"/>
      <c r="AML120" s="364" t="n"/>
      <c r="AMM120" s="364" t="n"/>
      <c r="AMN120" s="364" t="n"/>
      <c r="AMO120" s="364" t="n"/>
      <c r="AMP120" s="364" t="n"/>
      <c r="AMQ120" s="364" t="n"/>
      <c r="AMR120" s="364" t="n"/>
      <c r="AMS120" s="364" t="n"/>
      <c r="AMT120" s="364" t="n"/>
      <c r="AMU120" s="364" t="n"/>
      <c r="AMV120" s="364" t="n"/>
      <c r="AMW120" s="364" t="n"/>
      <c r="AMX120" s="364" t="n"/>
      <c r="AMY120" s="364" t="n"/>
      <c r="AMZ120" s="364" t="n"/>
      <c r="ANA120" s="364" t="n"/>
      <c r="ANB120" s="364" t="n"/>
      <c r="ANC120" s="364" t="n"/>
      <c r="AND120" s="364" t="n"/>
      <c r="ANE120" s="364" t="n"/>
      <c r="ANF120" s="364" t="n"/>
      <c r="ANG120" s="364" t="n"/>
      <c r="ANH120" s="364" t="n"/>
      <c r="ANI120" s="364" t="n"/>
      <c r="ANJ120" s="364" t="n"/>
      <c r="ANK120" s="364" t="n"/>
      <c r="ANL120" s="364" t="n"/>
      <c r="ANM120" s="364" t="n"/>
      <c r="ANN120" s="364" t="n"/>
      <c r="ANO120" s="364" t="n"/>
      <c r="ANP120" s="364" t="n"/>
      <c r="ANQ120" s="364" t="n"/>
      <c r="ANR120" s="364" t="n"/>
      <c r="ANS120" s="364" t="n"/>
      <c r="ANT120" s="364" t="n"/>
      <c r="ANU120" s="364" t="n"/>
      <c r="ANV120" s="364" t="n"/>
      <c r="ANW120" s="364" t="n"/>
      <c r="ANX120" s="364" t="n"/>
      <c r="ANY120" s="364" t="n"/>
      <c r="ANZ120" s="364" t="n"/>
      <c r="AOA120" s="364" t="n"/>
      <c r="AOB120" s="364" t="n"/>
      <c r="AOC120" s="364" t="n"/>
      <c r="AOD120" s="364" t="n"/>
      <c r="AOE120" s="364" t="n"/>
      <c r="AOF120" s="364" t="n"/>
      <c r="AOG120" s="364" t="n"/>
      <c r="AOH120" s="364" t="n"/>
      <c r="AOI120" s="364" t="n"/>
      <c r="AOJ120" s="364" t="n"/>
      <c r="AOK120" s="364" t="n"/>
      <c r="AOL120" s="364" t="n"/>
      <c r="AOM120" s="364" t="n"/>
      <c r="AON120" s="364" t="n"/>
      <c r="AOO120" s="364" t="n"/>
      <c r="AOP120" s="364" t="n"/>
      <c r="AOQ120" s="364" t="n"/>
      <c r="AOR120" s="364" t="n"/>
      <c r="AOS120" s="364" t="n"/>
      <c r="AOT120" s="364" t="n"/>
      <c r="AOU120" s="364" t="n"/>
      <c r="AOV120" s="364" t="n"/>
      <c r="AOW120" s="364" t="n"/>
      <c r="AOX120" s="364" t="n"/>
      <c r="AOY120" s="364" t="n"/>
      <c r="AOZ120" s="364" t="n"/>
      <c r="APA120" s="364" t="n"/>
      <c r="APB120" s="364" t="n"/>
      <c r="APC120" s="364" t="n"/>
      <c r="APD120" s="364" t="n"/>
      <c r="APE120" s="364" t="n"/>
      <c r="APF120" s="364" t="n"/>
      <c r="APG120" s="364" t="n"/>
      <c r="APH120" s="364" t="n"/>
      <c r="API120" s="364" t="n"/>
      <c r="APJ120" s="364" t="n"/>
      <c r="APK120" s="364" t="n"/>
      <c r="APL120" s="364" t="n"/>
      <c r="APM120" s="364" t="n"/>
      <c r="APN120" s="364" t="n"/>
      <c r="APO120" s="364" t="n"/>
      <c r="APP120" s="364" t="n"/>
      <c r="APQ120" s="364" t="n"/>
      <c r="APR120" s="364" t="n"/>
      <c r="APS120" s="364" t="n"/>
      <c r="APT120" s="364" t="n"/>
      <c r="APU120" s="364" t="n"/>
      <c r="APV120" s="364" t="n"/>
      <c r="APW120" s="364" t="n"/>
      <c r="APX120" s="364" t="n"/>
      <c r="APY120" s="364" t="n"/>
      <c r="APZ120" s="364" t="n"/>
      <c r="AQA120" s="364" t="n"/>
      <c r="AQB120" s="364" t="n"/>
      <c r="AQC120" s="364" t="n"/>
      <c r="AQD120" s="364" t="n"/>
      <c r="AQE120" s="364" t="n"/>
      <c r="AQF120" s="364" t="n"/>
      <c r="AQG120" s="364" t="n"/>
      <c r="AQH120" s="364" t="n"/>
      <c r="AQI120" s="364" t="n"/>
      <c r="AQJ120" s="364" t="n"/>
      <c r="AQK120" s="364" t="n"/>
      <c r="AQL120" s="364" t="n"/>
      <c r="AQM120" s="364" t="n"/>
      <c r="AQN120" s="364" t="n"/>
      <c r="AQO120" s="364" t="n"/>
      <c r="AQP120" s="364" t="n"/>
      <c r="AQQ120" s="364" t="n"/>
      <c r="AQR120" s="364" t="n"/>
      <c r="AQS120" s="364" t="n"/>
      <c r="AQT120" s="364" t="n"/>
      <c r="AQU120" s="364" t="n"/>
      <c r="AQV120" s="364" t="n"/>
      <c r="AQW120" s="364" t="n"/>
      <c r="AQX120" s="364" t="n"/>
      <c r="AQY120" s="364" t="n"/>
      <c r="AQZ120" s="364" t="n"/>
      <c r="ARA120" s="364" t="n"/>
      <c r="ARB120" s="364" t="n"/>
      <c r="ARC120" s="364" t="n"/>
      <c r="ARD120" s="364" t="n"/>
      <c r="ARE120" s="364" t="n"/>
      <c r="ARF120" s="364" t="n"/>
      <c r="ARG120" s="364" t="n"/>
      <c r="ARH120" s="364" t="n"/>
      <c r="ARI120" s="364" t="n"/>
      <c r="ARJ120" s="364" t="n"/>
      <c r="ARK120" s="364" t="n"/>
      <c r="ARL120" s="364" t="n"/>
      <c r="ARM120" s="364" t="n"/>
      <c r="ARN120" s="364" t="n"/>
      <c r="ARO120" s="364" t="n"/>
    </row>
    <row r="121" outlineLevel="1">
      <c r="A121" s="220" t="inlineStr">
        <is>
          <t>41.06</t>
        </is>
      </c>
      <c r="B121" s="233" t="inlineStr">
        <is>
          <t>INSS</t>
        </is>
      </c>
      <c r="C121" s="86" t="inlineStr">
        <is>
          <t>Analítica</t>
        </is>
      </c>
      <c r="D121" s="86" t="inlineStr">
        <is>
          <t>Saída</t>
        </is>
      </c>
      <c r="E121" s="86">
        <f>VLOOKUP($A121,PL.C!$B:$F,5,0)</f>
        <v/>
      </c>
      <c r="F121" s="86" t="inlineStr">
        <is>
          <t>sim</t>
        </is>
      </c>
      <c r="G121" s="86" t="inlineStr">
        <is>
          <t>Budget</t>
        </is>
      </c>
      <c r="I121" s="511" t="n">
        <v>0</v>
      </c>
      <c r="J121" s="511" t="n">
        <v>0</v>
      </c>
      <c r="K121" s="511" t="n">
        <v>0</v>
      </c>
      <c r="L121" s="511" t="n">
        <v>-497</v>
      </c>
      <c r="M121" s="511" t="n">
        <v>-1023</v>
      </c>
      <c r="N121" s="511" t="n">
        <v>-1023</v>
      </c>
      <c r="O121" s="511" t="n">
        <v>-1023</v>
      </c>
      <c r="P121" s="511" t="n">
        <v>-309</v>
      </c>
      <c r="Q121" s="511" t="n">
        <v>-1023</v>
      </c>
      <c r="R121" s="511" t="n">
        <v>-868</v>
      </c>
      <c r="S121" s="511" t="n">
        <v>-1023</v>
      </c>
      <c r="T121" s="512" t="n">
        <v>-2086</v>
      </c>
      <c r="V121" s="511" t="n">
        <v>-873</v>
      </c>
      <c r="W121" s="511" t="n">
        <v>-1070</v>
      </c>
      <c r="X121" s="511" t="n">
        <v>-1070</v>
      </c>
      <c r="Y121" s="511" t="n">
        <v>-1070</v>
      </c>
      <c r="Z121" s="511" t="n">
        <v>-1070</v>
      </c>
      <c r="AA121" s="511" t="n">
        <v>-1070</v>
      </c>
      <c r="AB121" s="511" t="n">
        <v>-1070</v>
      </c>
      <c r="AC121" s="511" t="n">
        <v>-318</v>
      </c>
      <c r="AD121" s="511" t="n">
        <v>-1070</v>
      </c>
      <c r="AE121" s="511" t="n">
        <v>-363</v>
      </c>
      <c r="AF121" s="511" t="n">
        <v>-1070</v>
      </c>
      <c r="AG121" s="512" t="n">
        <v>-2320</v>
      </c>
      <c r="AI121" s="511" t="n">
        <v>-929</v>
      </c>
      <c r="AJ121" s="511" t="n">
        <v>-918</v>
      </c>
      <c r="AK121" s="511" t="n">
        <v>-1179</v>
      </c>
      <c r="AL121" s="511" t="n">
        <v>-1179</v>
      </c>
      <c r="AM121" s="511" t="n">
        <v>-1179</v>
      </c>
      <c r="AN121" s="511" t="n">
        <v>-1179</v>
      </c>
      <c r="AO121" s="511" t="n">
        <v>-1179</v>
      </c>
      <c r="AP121" s="511" t="n">
        <v>-351</v>
      </c>
      <c r="AQ121" s="511" t="n">
        <v>-1179</v>
      </c>
      <c r="AR121" s="511" t="n">
        <v>-1004</v>
      </c>
      <c r="AS121" s="511" t="n">
        <v>-1179</v>
      </c>
      <c r="AT121" s="511" t="n">
        <v>-2359</v>
      </c>
      <c r="AV121" s="513" t="n">
        <v>-1021.9</v>
      </c>
      <c r="AW121" s="513" t="n">
        <v>-1009.8</v>
      </c>
      <c r="AX121" s="513" t="n">
        <v>-1296.9</v>
      </c>
      <c r="AY121" s="513" t="n">
        <v>-1296.9</v>
      </c>
      <c r="AZ121" s="513" t="n">
        <v>-1296.9</v>
      </c>
      <c r="BA121" s="513" t="n">
        <v>-1296.9</v>
      </c>
      <c r="BB121" s="513" t="n">
        <v>-1296.9</v>
      </c>
      <c r="BC121" s="513" t="n">
        <v>-386.1</v>
      </c>
      <c r="BD121" s="513" t="n">
        <v>-1296.9</v>
      </c>
      <c r="BE121" s="513" t="n">
        <v>-1104.4</v>
      </c>
      <c r="BF121" s="513" t="n">
        <v>-1296.9</v>
      </c>
      <c r="BG121" s="513" t="n">
        <v>-2594.9</v>
      </c>
      <c r="BI121" s="298" t="n">
        <v>1.1</v>
      </c>
      <c r="BJ121" s="514" t="n">
        <v>-1100</v>
      </c>
      <c r="BK121" s="514" t="n">
        <v>-1681.9</v>
      </c>
      <c r="BL121" s="514" t="n">
        <v>-1387.1</v>
      </c>
      <c r="BM121" s="514" t="n">
        <v>-1387.1</v>
      </c>
      <c r="BN121" s="514" t="n">
        <v>-1387.1</v>
      </c>
      <c r="BO121" s="514" t="n">
        <v>-1386</v>
      </c>
      <c r="BP121" s="514" t="n">
        <v>-1386</v>
      </c>
      <c r="BQ121" s="514" t="n">
        <v>-2017.4</v>
      </c>
      <c r="BR121" s="514" t="n">
        <v>-1353</v>
      </c>
      <c r="BS121" s="514" t="n">
        <v>-1174.8</v>
      </c>
      <c r="BT121" s="514" t="n">
        <v>-1386</v>
      </c>
      <c r="BU121" s="514" t="n">
        <v>-2794</v>
      </c>
      <c r="BW121" s="515">
        <f>_xlfn.SINGLE(_xlfn.XLOOKUP($A121,$A$203:$A$399,BJ$203:BJ$399,"Não Existe"))*$BI121</f>
        <v/>
      </c>
      <c r="BX121" s="515">
        <f>_xlfn.SINGLE(_xlfn.XLOOKUP($A121,$A$203:$A$399,BK$203:BK$399,"Não Existe"))*$BI121</f>
        <v/>
      </c>
      <c r="BY121" s="515">
        <f>_xlfn.SINGLE(_xlfn.XLOOKUP($A121,$A$203:$A$399,BL$203:BL$399,"Não Existe"))*$BI121</f>
        <v/>
      </c>
      <c r="BZ121" s="515">
        <f>_xlfn.SINGLE(_xlfn.XLOOKUP($A121,$A$203:$A$399,BM$203:BM$399,"Não Existe"))*$BI121</f>
        <v/>
      </c>
      <c r="CA121" s="515">
        <f>_xlfn.SINGLE(_xlfn.XLOOKUP($A121,$A$203:$A$399,BN$203:BN$399,"Não Existe"))*$BI121</f>
        <v/>
      </c>
      <c r="CB121" s="515">
        <f>_xlfn.SINGLE(_xlfn.XLOOKUP($A121,$A$203:$A$399,BO$203:BO$399,"Não Existe"))*$BI121</f>
        <v/>
      </c>
      <c r="CC121" s="515">
        <f>_xlfn.SINGLE(_xlfn.XLOOKUP($A121,$A$203:$A$399,BP$203:BP$399,"Não Existe"))*$BI121</f>
        <v/>
      </c>
      <c r="CD121" s="515">
        <f>_xlfn.SINGLE(_xlfn.XLOOKUP($A121,$A$203:$A$399,BQ$203:BQ$399,"Não Existe"))*$BI121</f>
        <v/>
      </c>
      <c r="CE121" s="515">
        <f>_xlfn.SINGLE(_xlfn.XLOOKUP($A121,$A$203:$A$399,BR$203:BR$399,"Não Existe"))*$BI121</f>
        <v/>
      </c>
      <c r="CF121" s="515">
        <f>_xlfn.SINGLE(_xlfn.XLOOKUP($A121,$A$203:$A$399,BS$203:BS$399,"Não Existe"))*$BI121</f>
        <v/>
      </c>
      <c r="CG121" s="515">
        <f>_xlfn.SINGLE(_xlfn.XLOOKUP($A121,$A$203:$A$399,BT$203:BT$399,"Não Existe"))*$BI121</f>
        <v/>
      </c>
      <c r="CH121" s="515">
        <f>_xlfn.SINGLE(_xlfn.XLOOKUP($A121,$A$203:$A$399,BU$203:BU$399,"Não Existe"))*$BI121</f>
        <v/>
      </c>
    </row>
    <row r="122" outlineLevel="1" customFormat="1" s="213">
      <c r="A122" s="257" t="inlineStr">
        <is>
          <t>41.07</t>
        </is>
      </c>
      <c r="B122" s="212" t="inlineStr">
        <is>
          <t>FGTS</t>
        </is>
      </c>
      <c r="C122" s="213" t="inlineStr">
        <is>
          <t>Analítica</t>
        </is>
      </c>
      <c r="D122" s="213" t="inlineStr">
        <is>
          <t>Saída</t>
        </is>
      </c>
      <c r="E122" s="213">
        <f>VLOOKUP($A122,PL.C!$B:$F,5,0)</f>
        <v/>
      </c>
      <c r="F122" s="213" t="inlineStr">
        <is>
          <t>sim</t>
        </is>
      </c>
      <c r="G122" s="213" t="inlineStr">
        <is>
          <t>Budget</t>
        </is>
      </c>
      <c r="I122" s="506" t="n">
        <v>0</v>
      </c>
      <c r="J122" s="506" t="n">
        <v>0</v>
      </c>
      <c r="K122" s="506" t="n">
        <v>0</v>
      </c>
      <c r="L122" s="506" t="n">
        <v>-480</v>
      </c>
      <c r="M122" s="506" t="n">
        <v>-791</v>
      </c>
      <c r="N122" s="506" t="n">
        <v>-791</v>
      </c>
      <c r="O122" s="506" t="n">
        <v>-791</v>
      </c>
      <c r="P122" s="506" t="n">
        <v>-303</v>
      </c>
      <c r="Q122" s="506" t="n">
        <v>-791</v>
      </c>
      <c r="R122" s="506" t="n">
        <v>-640</v>
      </c>
      <c r="S122" s="506" t="n">
        <v>-791</v>
      </c>
      <c r="T122" s="507" t="n">
        <v>-819</v>
      </c>
      <c r="U122" s="86" t="n"/>
      <c r="V122" s="506" t="n">
        <v>-644</v>
      </c>
      <c r="W122" s="506" t="n">
        <v>-826</v>
      </c>
      <c r="X122" s="506" t="n">
        <v>-826</v>
      </c>
      <c r="Y122" s="506" t="n">
        <v>-826</v>
      </c>
      <c r="Z122" s="506" t="n">
        <v>-826</v>
      </c>
      <c r="AA122" s="506" t="n">
        <v>-826</v>
      </c>
      <c r="AB122" s="506" t="n">
        <v>-826</v>
      </c>
      <c r="AC122" s="506" t="n">
        <v>-312</v>
      </c>
      <c r="AD122" s="506" t="n">
        <v>-826</v>
      </c>
      <c r="AE122" s="506" t="n">
        <v>-670</v>
      </c>
      <c r="AF122" s="506" t="n">
        <v>-826</v>
      </c>
      <c r="AG122" s="507" t="n">
        <v>-930</v>
      </c>
      <c r="AH122" s="364" t="n"/>
      <c r="AI122" s="506" t="n">
        <v>-687</v>
      </c>
      <c r="AJ122" s="506" t="n">
        <v>-911</v>
      </c>
      <c r="AK122" s="506" t="n">
        <v>-911</v>
      </c>
      <c r="AL122" s="506" t="n">
        <v>-911</v>
      </c>
      <c r="AM122" s="506" t="n">
        <v>-911</v>
      </c>
      <c r="AN122" s="506" t="n">
        <v>-911</v>
      </c>
      <c r="AO122" s="506" t="n">
        <v>-911</v>
      </c>
      <c r="AP122" s="506" t="n">
        <v>-344</v>
      </c>
      <c r="AQ122" s="506" t="n">
        <v>-911</v>
      </c>
      <c r="AR122" s="506" t="n">
        <v>-739</v>
      </c>
      <c r="AS122" s="506" t="n">
        <v>-911</v>
      </c>
      <c r="AT122" s="506" t="n">
        <v>-911</v>
      </c>
      <c r="AU122" s="364" t="n"/>
      <c r="AV122" s="508" t="n">
        <v>-755.7</v>
      </c>
      <c r="AW122" s="508" t="n">
        <v>-1002.1</v>
      </c>
      <c r="AX122" s="508" t="n">
        <v>-1002.1</v>
      </c>
      <c r="AY122" s="508" t="n">
        <v>-1002.1</v>
      </c>
      <c r="AZ122" s="508" t="n">
        <v>-1002.1</v>
      </c>
      <c r="BA122" s="508" t="n">
        <v>-1002.1</v>
      </c>
      <c r="BB122" s="508" t="n">
        <v>-1002.1</v>
      </c>
      <c r="BC122" s="508" t="n">
        <v>-378.4</v>
      </c>
      <c r="BD122" s="508" t="n">
        <v>-1002.1</v>
      </c>
      <c r="BE122" s="508" t="n">
        <v>-812.9000000000001</v>
      </c>
      <c r="BF122" s="508" t="n">
        <v>-1002.1</v>
      </c>
      <c r="BG122" s="508" t="n">
        <v>-1002.1</v>
      </c>
      <c r="BH122" s="364" t="n"/>
      <c r="BI122" s="298" t="n">
        <v>1.1</v>
      </c>
      <c r="BJ122" s="509" t="n">
        <v>-1142.9</v>
      </c>
      <c r="BK122" s="509" t="n">
        <v>-1280.4</v>
      </c>
      <c r="BL122" s="509" t="n">
        <v>-1270.5</v>
      </c>
      <c r="BM122" s="509" t="n">
        <v>-1073.6</v>
      </c>
      <c r="BN122" s="509" t="n">
        <v>-1073.6</v>
      </c>
      <c r="BO122" s="509" t="n">
        <v>-1073.6</v>
      </c>
      <c r="BP122" s="509" t="n">
        <v>-1073.6</v>
      </c>
      <c r="BQ122" s="509" t="n">
        <v>-1285.9</v>
      </c>
      <c r="BR122" s="509" t="n">
        <v>-1081.3</v>
      </c>
      <c r="BS122" s="509" t="n">
        <v>-866.8000000000001</v>
      </c>
      <c r="BT122" s="509" t="n">
        <v>-1073.6</v>
      </c>
      <c r="BU122" s="509" t="n">
        <v>-1073.6</v>
      </c>
      <c r="BV122" s="364" t="n"/>
      <c r="BW122" s="510">
        <f>_xlfn.SINGLE(_xlfn.XLOOKUP($A122,$A$203:$A$399,BJ$203:BJ$399,"Não Existe"))*$BI122</f>
        <v/>
      </c>
      <c r="BX122" s="510">
        <f>_xlfn.SINGLE(_xlfn.XLOOKUP($A122,$A$203:$A$399,BK$203:BK$399,"Não Existe"))*$BI122</f>
        <v/>
      </c>
      <c r="BY122" s="510">
        <f>_xlfn.SINGLE(_xlfn.XLOOKUP($A122,$A$203:$A$399,BL$203:BL$399,"Não Existe"))*$BI122</f>
        <v/>
      </c>
      <c r="BZ122" s="510">
        <f>_xlfn.SINGLE(_xlfn.XLOOKUP($A122,$A$203:$A$399,BM$203:BM$399,"Não Existe"))*$BI122</f>
        <v/>
      </c>
      <c r="CA122" s="510">
        <f>_xlfn.SINGLE(_xlfn.XLOOKUP($A122,$A$203:$A$399,BN$203:BN$399,"Não Existe"))*$BI122</f>
        <v/>
      </c>
      <c r="CB122" s="510">
        <f>_xlfn.SINGLE(_xlfn.XLOOKUP($A122,$A$203:$A$399,BO$203:BO$399,"Não Existe"))*$BI122</f>
        <v/>
      </c>
      <c r="CC122" s="510">
        <f>_xlfn.SINGLE(_xlfn.XLOOKUP($A122,$A$203:$A$399,BP$203:BP$399,"Não Existe"))*$BI122</f>
        <v/>
      </c>
      <c r="CD122" s="510">
        <f>_xlfn.SINGLE(_xlfn.XLOOKUP($A122,$A$203:$A$399,BQ$203:BQ$399,"Não Existe"))*$BI122</f>
        <v/>
      </c>
      <c r="CE122" s="510">
        <f>_xlfn.SINGLE(_xlfn.XLOOKUP($A122,$A$203:$A$399,BR$203:BR$399,"Não Existe"))*$BI122</f>
        <v/>
      </c>
      <c r="CF122" s="510">
        <f>_xlfn.SINGLE(_xlfn.XLOOKUP($A122,$A$203:$A$399,BS$203:BS$399,"Não Existe"))*$BI122</f>
        <v/>
      </c>
      <c r="CG122" s="510">
        <f>_xlfn.SINGLE(_xlfn.XLOOKUP($A122,$A$203:$A$399,BT$203:BT$399,"Não Existe"))*$BI122</f>
        <v/>
      </c>
      <c r="CH122" s="510">
        <f>_xlfn.SINGLE(_xlfn.XLOOKUP($A122,$A$203:$A$399,BU$203:BU$399,"Não Existe"))*$BI122</f>
        <v/>
      </c>
      <c r="CI122" s="364" t="n"/>
      <c r="CJ122" s="364" t="n"/>
      <c r="CK122" s="364" t="n"/>
      <c r="CL122" s="364" t="n"/>
      <c r="CM122" s="364" t="n"/>
      <c r="CN122" s="364" t="n"/>
      <c r="CO122" s="364" t="n"/>
      <c r="CP122" s="364" t="n"/>
      <c r="CQ122" s="364" t="n"/>
      <c r="CR122" s="364" t="n"/>
      <c r="CS122" s="364" t="n"/>
      <c r="CT122" s="364" t="n"/>
      <c r="CU122" s="364" t="n"/>
      <c r="CV122" s="364" t="n"/>
      <c r="CW122" s="364" t="n"/>
      <c r="CX122" s="364" t="n"/>
      <c r="CY122" s="364" t="n"/>
      <c r="CZ122" s="364" t="n"/>
      <c r="DA122" s="364" t="n"/>
      <c r="DB122" s="364" t="n"/>
      <c r="DC122" s="364" t="n"/>
      <c r="DD122" s="364" t="n"/>
      <c r="DE122" s="364" t="n"/>
      <c r="DF122" s="364" t="n"/>
      <c r="DG122" s="364" t="n"/>
      <c r="DH122" s="364" t="n"/>
      <c r="DI122" s="364" t="n"/>
      <c r="DJ122" s="364" t="n"/>
      <c r="DK122" s="364" t="n"/>
      <c r="DL122" s="364" t="n"/>
      <c r="DM122" s="364" t="n"/>
      <c r="DN122" s="364" t="n"/>
      <c r="DO122" s="364" t="n"/>
      <c r="DP122" s="364" t="n"/>
      <c r="DQ122" s="364" t="n"/>
      <c r="DR122" s="364" t="n"/>
      <c r="DS122" s="364" t="n"/>
      <c r="DT122" s="364" t="n"/>
      <c r="DU122" s="364" t="n"/>
      <c r="DV122" s="364" t="n"/>
      <c r="DW122" s="364" t="n"/>
      <c r="DX122" s="364" t="n"/>
      <c r="DY122" s="364" t="n"/>
      <c r="DZ122" s="364" t="n"/>
      <c r="EA122" s="364" t="n"/>
      <c r="EB122" s="364" t="n"/>
      <c r="EC122" s="364" t="n"/>
      <c r="ED122" s="364" t="n"/>
      <c r="EE122" s="364" t="n"/>
      <c r="EF122" s="364" t="n"/>
      <c r="EG122" s="364" t="n"/>
      <c r="EH122" s="364" t="n"/>
      <c r="EI122" s="364" t="n"/>
      <c r="EJ122" s="364" t="n"/>
      <c r="EK122" s="364" t="n"/>
      <c r="EL122" s="364" t="n"/>
      <c r="EM122" s="364" t="n"/>
      <c r="EN122" s="364" t="n"/>
      <c r="EO122" s="364" t="n"/>
      <c r="EP122" s="364" t="n"/>
      <c r="EQ122" s="364" t="n"/>
      <c r="ER122" s="364" t="n"/>
      <c r="ES122" s="364" t="n"/>
      <c r="ET122" s="364" t="n"/>
      <c r="EU122" s="364" t="n"/>
      <c r="EV122" s="364" t="n"/>
      <c r="EW122" s="364" t="n"/>
      <c r="EX122" s="364" t="n"/>
      <c r="EY122" s="364" t="n"/>
      <c r="EZ122" s="364" t="n"/>
      <c r="FA122" s="364" t="n"/>
      <c r="FB122" s="364" t="n"/>
      <c r="FC122" s="364" t="n"/>
      <c r="FD122" s="364" t="n"/>
      <c r="FE122" s="364" t="n"/>
      <c r="FF122" s="364" t="n"/>
      <c r="FG122" s="364" t="n"/>
      <c r="FH122" s="364" t="n"/>
      <c r="FI122" s="364" t="n"/>
      <c r="FJ122" s="364" t="n"/>
      <c r="FK122" s="364" t="n"/>
      <c r="FL122" s="364" t="n"/>
      <c r="FM122" s="364" t="n"/>
      <c r="FN122" s="364" t="n"/>
      <c r="FO122" s="364" t="n"/>
      <c r="FP122" s="364" t="n"/>
      <c r="FQ122" s="364" t="n"/>
      <c r="FR122" s="364" t="n"/>
      <c r="FS122" s="364" t="n"/>
      <c r="FT122" s="364" t="n"/>
      <c r="FU122" s="364" t="n"/>
      <c r="FV122" s="364" t="n"/>
      <c r="FW122" s="364" t="n"/>
      <c r="FX122" s="364" t="n"/>
      <c r="FY122" s="364" t="n"/>
      <c r="FZ122" s="364" t="n"/>
      <c r="GA122" s="364" t="n"/>
      <c r="GB122" s="364" t="n"/>
      <c r="GC122" s="364" t="n"/>
      <c r="GD122" s="364" t="n"/>
      <c r="GE122" s="364" t="n"/>
      <c r="GF122" s="364" t="n"/>
      <c r="GG122" s="364" t="n"/>
      <c r="GH122" s="364" t="n"/>
      <c r="GI122" s="364" t="n"/>
      <c r="GJ122" s="364" t="n"/>
      <c r="GK122" s="364" t="n"/>
      <c r="GL122" s="364" t="n"/>
      <c r="GM122" s="364" t="n"/>
      <c r="GN122" s="364" t="n"/>
      <c r="GO122" s="364" t="n"/>
      <c r="GP122" s="364" t="n"/>
      <c r="GQ122" s="364" t="n"/>
      <c r="GR122" s="364" t="n"/>
      <c r="GS122" s="364" t="n"/>
      <c r="GT122" s="364" t="n"/>
      <c r="GU122" s="364" t="n"/>
      <c r="GV122" s="364" t="n"/>
      <c r="GW122" s="364" t="n"/>
      <c r="GX122" s="364" t="n"/>
      <c r="GY122" s="364" t="n"/>
      <c r="GZ122" s="364" t="n"/>
      <c r="HA122" s="364" t="n"/>
      <c r="HB122" s="364" t="n"/>
      <c r="HC122" s="364" t="n"/>
      <c r="HD122" s="364" t="n"/>
      <c r="HE122" s="364" t="n"/>
      <c r="HF122" s="364" t="n"/>
      <c r="HG122" s="364" t="n"/>
      <c r="HH122" s="364" t="n"/>
      <c r="HI122" s="364" t="n"/>
      <c r="HJ122" s="364" t="n"/>
      <c r="HK122" s="364" t="n"/>
      <c r="HL122" s="364" t="n"/>
      <c r="HM122" s="364" t="n"/>
      <c r="HN122" s="364" t="n"/>
      <c r="HO122" s="364" t="n"/>
      <c r="HP122" s="364" t="n"/>
      <c r="HQ122" s="364" t="n"/>
      <c r="HR122" s="364" t="n"/>
      <c r="HS122" s="364" t="n"/>
      <c r="HT122" s="364" t="n"/>
      <c r="HU122" s="364" t="n"/>
      <c r="HV122" s="364" t="n"/>
      <c r="HW122" s="364" t="n"/>
      <c r="HX122" s="364" t="n"/>
      <c r="HY122" s="364" t="n"/>
      <c r="HZ122" s="364" t="n"/>
      <c r="IA122" s="364" t="n"/>
      <c r="IB122" s="364" t="n"/>
      <c r="IC122" s="364" t="n"/>
      <c r="ID122" s="364" t="n"/>
      <c r="IE122" s="364" t="n"/>
      <c r="IF122" s="364" t="n"/>
      <c r="IG122" s="364" t="n"/>
      <c r="IH122" s="364" t="n"/>
      <c r="II122" s="364" t="n"/>
      <c r="IJ122" s="364" t="n"/>
      <c r="IK122" s="364" t="n"/>
      <c r="IL122" s="364" t="n"/>
      <c r="IM122" s="364" t="n"/>
      <c r="IN122" s="364" t="n"/>
      <c r="IO122" s="364" t="n"/>
      <c r="IP122" s="364" t="n"/>
      <c r="IQ122" s="364" t="n"/>
      <c r="IR122" s="364" t="n"/>
      <c r="IS122" s="364" t="n"/>
      <c r="IT122" s="364" t="n"/>
      <c r="IU122" s="364" t="n"/>
      <c r="IV122" s="364" t="n"/>
      <c r="IW122" s="364" t="n"/>
      <c r="IX122" s="364" t="n"/>
      <c r="IY122" s="364" t="n"/>
      <c r="IZ122" s="364" t="n"/>
      <c r="JA122" s="364" t="n"/>
      <c r="JB122" s="364" t="n"/>
      <c r="JC122" s="364" t="n"/>
      <c r="JD122" s="364" t="n"/>
      <c r="JE122" s="364" t="n"/>
      <c r="JF122" s="364" t="n"/>
      <c r="JG122" s="364" t="n"/>
      <c r="JH122" s="364" t="n"/>
      <c r="JI122" s="364" t="n"/>
      <c r="JJ122" s="364" t="n"/>
      <c r="JK122" s="364" t="n"/>
      <c r="JL122" s="364" t="n"/>
      <c r="JM122" s="364" t="n"/>
      <c r="JN122" s="364" t="n"/>
      <c r="JO122" s="364" t="n"/>
      <c r="JP122" s="364" t="n"/>
      <c r="JQ122" s="364" t="n"/>
      <c r="JR122" s="364" t="n"/>
      <c r="JS122" s="364" t="n"/>
      <c r="JT122" s="364" t="n"/>
      <c r="JU122" s="364" t="n"/>
      <c r="JV122" s="364" t="n"/>
      <c r="JW122" s="364" t="n"/>
      <c r="JX122" s="364" t="n"/>
      <c r="JY122" s="364" t="n"/>
      <c r="JZ122" s="364" t="n"/>
      <c r="KA122" s="364" t="n"/>
      <c r="KB122" s="364" t="n"/>
      <c r="KC122" s="364" t="n"/>
      <c r="KD122" s="364" t="n"/>
      <c r="KE122" s="364" t="n"/>
      <c r="KF122" s="364" t="n"/>
      <c r="KG122" s="364" t="n"/>
      <c r="KH122" s="364" t="n"/>
      <c r="KI122" s="364" t="n"/>
      <c r="KJ122" s="364" t="n"/>
      <c r="KK122" s="364" t="n"/>
      <c r="KL122" s="364" t="n"/>
      <c r="KM122" s="364" t="n"/>
      <c r="KN122" s="364" t="n"/>
      <c r="KO122" s="364" t="n"/>
      <c r="KP122" s="364" t="n"/>
      <c r="KQ122" s="364" t="n"/>
      <c r="KR122" s="364" t="n"/>
      <c r="KS122" s="364" t="n"/>
      <c r="KT122" s="364" t="n"/>
      <c r="KU122" s="364" t="n"/>
      <c r="KV122" s="364" t="n"/>
      <c r="KW122" s="364" t="n"/>
      <c r="KX122" s="364" t="n"/>
      <c r="KY122" s="364" t="n"/>
      <c r="KZ122" s="364" t="n"/>
      <c r="LA122" s="364" t="n"/>
      <c r="LB122" s="364" t="n"/>
      <c r="LC122" s="364" t="n"/>
      <c r="LD122" s="364" t="n"/>
      <c r="LE122" s="364" t="n"/>
      <c r="LF122" s="364" t="n"/>
      <c r="LG122" s="364" t="n"/>
      <c r="LH122" s="364" t="n"/>
      <c r="LI122" s="364" t="n"/>
      <c r="LJ122" s="364" t="n"/>
      <c r="LK122" s="364" t="n"/>
      <c r="LL122" s="364" t="n"/>
      <c r="LM122" s="364" t="n"/>
      <c r="LN122" s="364" t="n"/>
      <c r="LO122" s="364" t="n"/>
      <c r="LP122" s="364" t="n"/>
      <c r="LQ122" s="364" t="n"/>
      <c r="LR122" s="364" t="n"/>
      <c r="LS122" s="364" t="n"/>
      <c r="LT122" s="364" t="n"/>
      <c r="LU122" s="364" t="n"/>
      <c r="LV122" s="364" t="n"/>
      <c r="LW122" s="364" t="n"/>
      <c r="LX122" s="364" t="n"/>
      <c r="LY122" s="364" t="n"/>
      <c r="LZ122" s="364" t="n"/>
      <c r="MA122" s="364" t="n"/>
      <c r="MB122" s="364" t="n"/>
      <c r="MC122" s="364" t="n"/>
      <c r="MD122" s="364" t="n"/>
      <c r="ME122" s="364" t="n"/>
      <c r="MF122" s="364" t="n"/>
      <c r="MG122" s="364" t="n"/>
      <c r="MH122" s="364" t="n"/>
      <c r="MI122" s="364" t="n"/>
      <c r="MJ122" s="364" t="n"/>
      <c r="MK122" s="364" t="n"/>
      <c r="ML122" s="364" t="n"/>
      <c r="MM122" s="364" t="n"/>
      <c r="MN122" s="364" t="n"/>
      <c r="MO122" s="364" t="n"/>
      <c r="MP122" s="364" t="n"/>
      <c r="MQ122" s="364" t="n"/>
      <c r="MR122" s="364" t="n"/>
      <c r="MS122" s="364" t="n"/>
      <c r="MT122" s="364" t="n"/>
      <c r="MU122" s="364" t="n"/>
      <c r="MV122" s="364" t="n"/>
      <c r="MW122" s="364" t="n"/>
      <c r="MX122" s="364" t="n"/>
      <c r="MY122" s="364" t="n"/>
      <c r="MZ122" s="364" t="n"/>
      <c r="NA122" s="364" t="n"/>
      <c r="NB122" s="364" t="n"/>
      <c r="NC122" s="364" t="n"/>
      <c r="ND122" s="364" t="n"/>
      <c r="NE122" s="364" t="n"/>
      <c r="NF122" s="364" t="n"/>
      <c r="NG122" s="364" t="n"/>
      <c r="NH122" s="364" t="n"/>
      <c r="NI122" s="364" t="n"/>
      <c r="NJ122" s="364" t="n"/>
      <c r="NK122" s="364" t="n"/>
      <c r="NL122" s="364" t="n"/>
      <c r="NM122" s="364" t="n"/>
      <c r="NN122" s="364" t="n"/>
      <c r="NO122" s="364" t="n"/>
      <c r="NP122" s="364" t="n"/>
      <c r="NQ122" s="364" t="n"/>
      <c r="NR122" s="364" t="n"/>
      <c r="NS122" s="364" t="n"/>
      <c r="NT122" s="364" t="n"/>
      <c r="NU122" s="364" t="n"/>
      <c r="NV122" s="364" t="n"/>
      <c r="NW122" s="364" t="n"/>
      <c r="NX122" s="364" t="n"/>
      <c r="NY122" s="364" t="n"/>
      <c r="NZ122" s="364" t="n"/>
      <c r="OA122" s="364" t="n"/>
      <c r="OB122" s="364" t="n"/>
      <c r="OC122" s="364" t="n"/>
      <c r="OD122" s="364" t="n"/>
      <c r="OE122" s="364" t="n"/>
      <c r="OF122" s="364" t="n"/>
      <c r="OG122" s="364" t="n"/>
      <c r="OH122" s="364" t="n"/>
      <c r="OI122" s="364" t="n"/>
      <c r="OJ122" s="364" t="n"/>
      <c r="OK122" s="364" t="n"/>
      <c r="OL122" s="364" t="n"/>
      <c r="OM122" s="364" t="n"/>
      <c r="ON122" s="364" t="n"/>
      <c r="OO122" s="364" t="n"/>
      <c r="OP122" s="364" t="n"/>
      <c r="OQ122" s="364" t="n"/>
      <c r="OR122" s="364" t="n"/>
      <c r="OS122" s="364" t="n"/>
      <c r="OT122" s="364" t="n"/>
      <c r="OU122" s="364" t="n"/>
      <c r="OV122" s="364" t="n"/>
      <c r="OW122" s="364" t="n"/>
      <c r="OX122" s="364" t="n"/>
      <c r="OY122" s="364" t="n"/>
      <c r="OZ122" s="364" t="n"/>
      <c r="PA122" s="364" t="n"/>
      <c r="PB122" s="364" t="n"/>
      <c r="PC122" s="364" t="n"/>
      <c r="PD122" s="364" t="n"/>
      <c r="PE122" s="364" t="n"/>
      <c r="PF122" s="364" t="n"/>
      <c r="PG122" s="364" t="n"/>
      <c r="PH122" s="364" t="n"/>
      <c r="PI122" s="364" t="n"/>
      <c r="PJ122" s="364" t="n"/>
      <c r="PK122" s="364" t="n"/>
      <c r="PL122" s="364" t="n"/>
      <c r="PM122" s="364" t="n"/>
      <c r="PN122" s="364" t="n"/>
      <c r="PO122" s="364" t="n"/>
      <c r="PP122" s="364" t="n"/>
      <c r="PQ122" s="364" t="n"/>
      <c r="PR122" s="364" t="n"/>
      <c r="PS122" s="364" t="n"/>
      <c r="PT122" s="364" t="n"/>
      <c r="PU122" s="364" t="n"/>
      <c r="PV122" s="364" t="n"/>
      <c r="PW122" s="364" t="n"/>
      <c r="PX122" s="364" t="n"/>
      <c r="PY122" s="364" t="n"/>
      <c r="PZ122" s="364" t="n"/>
      <c r="QA122" s="364" t="n"/>
      <c r="QB122" s="364" t="n"/>
      <c r="QC122" s="364" t="n"/>
      <c r="QD122" s="364" t="n"/>
      <c r="QE122" s="364" t="n"/>
      <c r="QF122" s="364" t="n"/>
      <c r="QG122" s="364" t="n"/>
      <c r="QH122" s="364" t="n"/>
      <c r="QI122" s="364" t="n"/>
      <c r="QJ122" s="364" t="n"/>
      <c r="QK122" s="364" t="n"/>
      <c r="QL122" s="364" t="n"/>
      <c r="QM122" s="364" t="n"/>
      <c r="QN122" s="364" t="n"/>
      <c r="QO122" s="364" t="n"/>
      <c r="QP122" s="364" t="n"/>
      <c r="QQ122" s="364" t="n"/>
      <c r="QR122" s="364" t="n"/>
      <c r="QS122" s="364" t="n"/>
      <c r="QT122" s="364" t="n"/>
      <c r="QU122" s="364" t="n"/>
      <c r="QV122" s="364" t="n"/>
      <c r="QW122" s="364" t="n"/>
      <c r="QX122" s="364" t="n"/>
      <c r="QY122" s="364" t="n"/>
      <c r="QZ122" s="364" t="n"/>
      <c r="RA122" s="364" t="n"/>
      <c r="RB122" s="364" t="n"/>
      <c r="RC122" s="364" t="n"/>
      <c r="RD122" s="364" t="n"/>
      <c r="RE122" s="364" t="n"/>
      <c r="RF122" s="364" t="n"/>
      <c r="RG122" s="364" t="n"/>
      <c r="RH122" s="364" t="n"/>
      <c r="RI122" s="364" t="n"/>
      <c r="RJ122" s="364" t="n"/>
      <c r="RK122" s="364" t="n"/>
      <c r="RL122" s="364" t="n"/>
      <c r="RM122" s="364" t="n"/>
      <c r="RN122" s="364" t="n"/>
      <c r="RO122" s="364" t="n"/>
      <c r="RP122" s="364" t="n"/>
      <c r="RQ122" s="364" t="n"/>
      <c r="RR122" s="364" t="n"/>
      <c r="RS122" s="364" t="n"/>
      <c r="RT122" s="364" t="n"/>
      <c r="RU122" s="364" t="n"/>
      <c r="RV122" s="364" t="n"/>
      <c r="RW122" s="364" t="n"/>
      <c r="RX122" s="364" t="n"/>
      <c r="RY122" s="364" t="n"/>
      <c r="RZ122" s="364" t="n"/>
      <c r="SA122" s="364" t="n"/>
      <c r="SB122" s="364" t="n"/>
      <c r="SC122" s="364" t="n"/>
      <c r="SD122" s="364" t="n"/>
      <c r="SE122" s="364" t="n"/>
      <c r="SF122" s="364" t="n"/>
      <c r="SG122" s="364" t="n"/>
      <c r="SH122" s="364" t="n"/>
      <c r="SI122" s="364" t="n"/>
      <c r="SJ122" s="364" t="n"/>
      <c r="SK122" s="364" t="n"/>
      <c r="SL122" s="364" t="n"/>
      <c r="SM122" s="364" t="n"/>
      <c r="SN122" s="364" t="n"/>
      <c r="SO122" s="364" t="n"/>
      <c r="SP122" s="364" t="n"/>
      <c r="SQ122" s="364" t="n"/>
      <c r="SR122" s="364" t="n"/>
      <c r="SS122" s="364" t="n"/>
      <c r="ST122" s="364" t="n"/>
      <c r="SU122" s="364" t="n"/>
      <c r="SV122" s="364" t="n"/>
      <c r="SW122" s="364" t="n"/>
      <c r="SX122" s="364" t="n"/>
      <c r="SY122" s="364" t="n"/>
      <c r="SZ122" s="364" t="n"/>
      <c r="TA122" s="364" t="n"/>
      <c r="TB122" s="364" t="n"/>
      <c r="TC122" s="364" t="n"/>
      <c r="TD122" s="364" t="n"/>
      <c r="TE122" s="364" t="n"/>
      <c r="TF122" s="364" t="n"/>
      <c r="TG122" s="364" t="n"/>
      <c r="TH122" s="364" t="n"/>
      <c r="TI122" s="364" t="n"/>
      <c r="TJ122" s="364" t="n"/>
      <c r="TK122" s="364" t="n"/>
      <c r="TL122" s="364" t="n"/>
      <c r="TM122" s="364" t="n"/>
      <c r="TN122" s="364" t="n"/>
      <c r="TO122" s="364" t="n"/>
      <c r="TP122" s="364" t="n"/>
      <c r="TQ122" s="364" t="n"/>
      <c r="TR122" s="364" t="n"/>
      <c r="TS122" s="364" t="n"/>
      <c r="TT122" s="364" t="n"/>
      <c r="TU122" s="364" t="n"/>
      <c r="TV122" s="364" t="n"/>
      <c r="TW122" s="364" t="n"/>
      <c r="TX122" s="364" t="n"/>
      <c r="TY122" s="364" t="n"/>
      <c r="TZ122" s="364" t="n"/>
      <c r="UA122" s="364" t="n"/>
      <c r="UB122" s="364" t="n"/>
      <c r="UC122" s="364" t="n"/>
      <c r="UD122" s="364" t="n"/>
      <c r="UE122" s="364" t="n"/>
      <c r="UF122" s="364" t="n"/>
      <c r="UG122" s="364" t="n"/>
      <c r="UH122" s="364" t="n"/>
      <c r="UI122" s="364" t="n"/>
      <c r="UJ122" s="364" t="n"/>
      <c r="UK122" s="364" t="n"/>
      <c r="UL122" s="364" t="n"/>
      <c r="UM122" s="364" t="n"/>
      <c r="UN122" s="364" t="n"/>
      <c r="UO122" s="364" t="n"/>
      <c r="UP122" s="364" t="n"/>
      <c r="UQ122" s="364" t="n"/>
      <c r="UR122" s="364" t="n"/>
      <c r="US122" s="364" t="n"/>
      <c r="UT122" s="364" t="n"/>
      <c r="UU122" s="364" t="n"/>
      <c r="UV122" s="364" t="n"/>
      <c r="UW122" s="364" t="n"/>
      <c r="UX122" s="364" t="n"/>
      <c r="UY122" s="364" t="n"/>
      <c r="UZ122" s="364" t="n"/>
      <c r="VA122" s="364" t="n"/>
      <c r="VB122" s="364" t="n"/>
      <c r="VC122" s="364" t="n"/>
      <c r="VD122" s="364" t="n"/>
      <c r="VE122" s="364" t="n"/>
      <c r="VF122" s="364" t="n"/>
      <c r="VG122" s="364" t="n"/>
      <c r="VH122" s="364" t="n"/>
      <c r="VI122" s="364" t="n"/>
      <c r="VJ122" s="364" t="n"/>
      <c r="VK122" s="364" t="n"/>
      <c r="VL122" s="364" t="n"/>
      <c r="VM122" s="364" t="n"/>
      <c r="VN122" s="364" t="n"/>
      <c r="VO122" s="364" t="n"/>
      <c r="VP122" s="364" t="n"/>
      <c r="VQ122" s="364" t="n"/>
      <c r="VR122" s="364" t="n"/>
      <c r="VS122" s="364" t="n"/>
      <c r="VT122" s="364" t="n"/>
      <c r="VU122" s="364" t="n"/>
      <c r="VV122" s="364" t="n"/>
      <c r="VW122" s="364" t="n"/>
      <c r="VX122" s="364" t="n"/>
      <c r="VY122" s="364" t="n"/>
      <c r="VZ122" s="364" t="n"/>
      <c r="WA122" s="364" t="n"/>
      <c r="WB122" s="364" t="n"/>
      <c r="WC122" s="364" t="n"/>
      <c r="WD122" s="364" t="n"/>
      <c r="WE122" s="364" t="n"/>
      <c r="WF122" s="364" t="n"/>
      <c r="WG122" s="364" t="n"/>
      <c r="WH122" s="364" t="n"/>
      <c r="WI122" s="364" t="n"/>
      <c r="WJ122" s="364" t="n"/>
      <c r="WK122" s="364" t="n"/>
      <c r="WL122" s="364" t="n"/>
      <c r="WM122" s="364" t="n"/>
      <c r="WN122" s="364" t="n"/>
      <c r="WO122" s="364" t="n"/>
      <c r="WP122" s="364" t="n"/>
      <c r="WQ122" s="364" t="n"/>
      <c r="WR122" s="364" t="n"/>
      <c r="WS122" s="364" t="n"/>
      <c r="WT122" s="364" t="n"/>
      <c r="WU122" s="364" t="n"/>
      <c r="WV122" s="364" t="n"/>
      <c r="WW122" s="364" t="n"/>
      <c r="WX122" s="364" t="n"/>
      <c r="WY122" s="364" t="n"/>
      <c r="WZ122" s="364" t="n"/>
      <c r="XA122" s="364" t="n"/>
      <c r="XB122" s="364" t="n"/>
      <c r="XC122" s="364" t="n"/>
      <c r="XD122" s="364" t="n"/>
      <c r="XE122" s="364" t="n"/>
      <c r="XF122" s="364" t="n"/>
      <c r="XG122" s="364" t="n"/>
      <c r="XH122" s="364" t="n"/>
      <c r="XI122" s="364" t="n"/>
      <c r="XJ122" s="364" t="n"/>
      <c r="XK122" s="364" t="n"/>
      <c r="XL122" s="364" t="n"/>
      <c r="XM122" s="364" t="n"/>
      <c r="XN122" s="364" t="n"/>
      <c r="XO122" s="364" t="n"/>
      <c r="XP122" s="364" t="n"/>
      <c r="XQ122" s="364" t="n"/>
      <c r="XR122" s="364" t="n"/>
      <c r="XS122" s="364" t="n"/>
      <c r="XT122" s="364" t="n"/>
      <c r="XU122" s="364" t="n"/>
      <c r="XV122" s="364" t="n"/>
      <c r="XW122" s="364" t="n"/>
      <c r="XX122" s="364" t="n"/>
      <c r="XY122" s="364" t="n"/>
      <c r="XZ122" s="364" t="n"/>
      <c r="YA122" s="364" t="n"/>
      <c r="YB122" s="364" t="n"/>
      <c r="YC122" s="364" t="n"/>
      <c r="YD122" s="364" t="n"/>
      <c r="YE122" s="364" t="n"/>
      <c r="YF122" s="364" t="n"/>
      <c r="YG122" s="364" t="n"/>
      <c r="YH122" s="364" t="n"/>
      <c r="YI122" s="364" t="n"/>
      <c r="YJ122" s="364" t="n"/>
      <c r="YK122" s="364" t="n"/>
      <c r="YL122" s="364" t="n"/>
      <c r="YM122" s="364" t="n"/>
      <c r="YN122" s="364" t="n"/>
      <c r="YO122" s="364" t="n"/>
      <c r="YP122" s="364" t="n"/>
      <c r="YQ122" s="364" t="n"/>
      <c r="YR122" s="364" t="n"/>
      <c r="YS122" s="364" t="n"/>
      <c r="YT122" s="364" t="n"/>
      <c r="YU122" s="364" t="n"/>
      <c r="YV122" s="364" t="n"/>
      <c r="YW122" s="364" t="n"/>
      <c r="YX122" s="364" t="n"/>
      <c r="YY122" s="364" t="n"/>
      <c r="YZ122" s="364" t="n"/>
      <c r="ZA122" s="364" t="n"/>
      <c r="ZB122" s="364" t="n"/>
      <c r="ZC122" s="364" t="n"/>
      <c r="ZD122" s="364" t="n"/>
      <c r="ZE122" s="364" t="n"/>
      <c r="ZF122" s="364" t="n"/>
      <c r="ZG122" s="364" t="n"/>
      <c r="ZH122" s="364" t="n"/>
      <c r="ZI122" s="364" t="n"/>
      <c r="ZJ122" s="364" t="n"/>
      <c r="ZK122" s="364" t="n"/>
      <c r="ZL122" s="364" t="n"/>
      <c r="ZM122" s="364" t="n"/>
      <c r="ZN122" s="364" t="n"/>
      <c r="ZO122" s="364" t="n"/>
      <c r="ZP122" s="364" t="n"/>
      <c r="ZQ122" s="364" t="n"/>
      <c r="ZR122" s="364" t="n"/>
      <c r="ZS122" s="364" t="n"/>
      <c r="ZT122" s="364" t="n"/>
      <c r="ZU122" s="364" t="n"/>
      <c r="ZV122" s="364" t="n"/>
      <c r="ZW122" s="364" t="n"/>
      <c r="ZX122" s="364" t="n"/>
      <c r="ZY122" s="364" t="n"/>
      <c r="ZZ122" s="364" t="n"/>
      <c r="AAA122" s="364" t="n"/>
      <c r="AAB122" s="364" t="n"/>
      <c r="AAC122" s="364" t="n"/>
      <c r="AAD122" s="364" t="n"/>
      <c r="AAE122" s="364" t="n"/>
      <c r="AAF122" s="364" t="n"/>
      <c r="AAG122" s="364" t="n"/>
      <c r="AAH122" s="364" t="n"/>
      <c r="AAI122" s="364" t="n"/>
      <c r="AAJ122" s="364" t="n"/>
      <c r="AAK122" s="364" t="n"/>
      <c r="AAL122" s="364" t="n"/>
      <c r="AAM122" s="364" t="n"/>
      <c r="AAN122" s="364" t="n"/>
      <c r="AAO122" s="364" t="n"/>
      <c r="AAP122" s="364" t="n"/>
      <c r="AAQ122" s="364" t="n"/>
      <c r="AAR122" s="364" t="n"/>
      <c r="AAS122" s="364" t="n"/>
      <c r="AAT122" s="364" t="n"/>
      <c r="AAU122" s="364" t="n"/>
      <c r="AAV122" s="364" t="n"/>
      <c r="AAW122" s="364" t="n"/>
      <c r="AAX122" s="364" t="n"/>
      <c r="AAY122" s="364" t="n"/>
      <c r="AAZ122" s="364" t="n"/>
      <c r="ABA122" s="364" t="n"/>
      <c r="ABB122" s="364" t="n"/>
      <c r="ABC122" s="364" t="n"/>
      <c r="ABD122" s="364" t="n"/>
      <c r="ABE122" s="364" t="n"/>
      <c r="ABF122" s="364" t="n"/>
      <c r="ABG122" s="364" t="n"/>
      <c r="ABH122" s="364" t="n"/>
      <c r="ABI122" s="364" t="n"/>
      <c r="ABJ122" s="364" t="n"/>
      <c r="ABK122" s="364" t="n"/>
      <c r="ABL122" s="364" t="n"/>
      <c r="ABM122" s="364" t="n"/>
      <c r="ABN122" s="364" t="n"/>
      <c r="ABO122" s="364" t="n"/>
      <c r="ABP122" s="364" t="n"/>
      <c r="ABQ122" s="364" t="n"/>
      <c r="ABR122" s="364" t="n"/>
      <c r="ABS122" s="364" t="n"/>
      <c r="ABT122" s="364" t="n"/>
      <c r="ABU122" s="364" t="n"/>
      <c r="ABV122" s="364" t="n"/>
      <c r="ABW122" s="364" t="n"/>
      <c r="ABX122" s="364" t="n"/>
      <c r="ABY122" s="364" t="n"/>
      <c r="ABZ122" s="364" t="n"/>
      <c r="ACA122" s="364" t="n"/>
      <c r="ACB122" s="364" t="n"/>
      <c r="ACC122" s="364" t="n"/>
      <c r="ACD122" s="364" t="n"/>
      <c r="ACE122" s="364" t="n"/>
      <c r="ACF122" s="364" t="n"/>
      <c r="ACG122" s="364" t="n"/>
      <c r="ACH122" s="364" t="n"/>
      <c r="ACI122" s="364" t="n"/>
      <c r="ACJ122" s="364" t="n"/>
      <c r="ACK122" s="364" t="n"/>
      <c r="ACL122" s="364" t="n"/>
      <c r="ACM122" s="364" t="n"/>
      <c r="ACN122" s="364" t="n"/>
      <c r="ACO122" s="364" t="n"/>
      <c r="ACP122" s="364" t="n"/>
      <c r="ACQ122" s="364" t="n"/>
      <c r="ACR122" s="364" t="n"/>
      <c r="ACS122" s="364" t="n"/>
      <c r="ACT122" s="364" t="n"/>
      <c r="ACU122" s="364" t="n"/>
      <c r="ACV122" s="364" t="n"/>
      <c r="ACW122" s="364" t="n"/>
      <c r="ACX122" s="364" t="n"/>
      <c r="ACY122" s="364" t="n"/>
      <c r="ACZ122" s="364" t="n"/>
      <c r="ADA122" s="364" t="n"/>
      <c r="ADB122" s="364" t="n"/>
      <c r="ADC122" s="364" t="n"/>
      <c r="ADD122" s="364" t="n"/>
      <c r="ADE122" s="364" t="n"/>
      <c r="ADF122" s="364" t="n"/>
      <c r="ADG122" s="364" t="n"/>
      <c r="ADH122" s="364" t="n"/>
      <c r="ADI122" s="364" t="n"/>
      <c r="ADJ122" s="364" t="n"/>
      <c r="ADK122" s="364" t="n"/>
      <c r="ADL122" s="364" t="n"/>
      <c r="ADM122" s="364" t="n"/>
      <c r="ADN122" s="364" t="n"/>
      <c r="ADO122" s="364" t="n"/>
      <c r="ADP122" s="364" t="n"/>
      <c r="ADQ122" s="364" t="n"/>
      <c r="ADR122" s="364" t="n"/>
      <c r="ADS122" s="364" t="n"/>
      <c r="ADT122" s="364" t="n"/>
      <c r="ADU122" s="364" t="n"/>
      <c r="ADV122" s="364" t="n"/>
      <c r="ADW122" s="364" t="n"/>
      <c r="ADX122" s="364" t="n"/>
      <c r="ADY122" s="364" t="n"/>
      <c r="ADZ122" s="364" t="n"/>
      <c r="AEA122" s="364" t="n"/>
      <c r="AEB122" s="364" t="n"/>
      <c r="AEC122" s="364" t="n"/>
      <c r="AED122" s="364" t="n"/>
      <c r="AEE122" s="364" t="n"/>
      <c r="AEF122" s="364" t="n"/>
      <c r="AEG122" s="364" t="n"/>
      <c r="AEH122" s="364" t="n"/>
      <c r="AEI122" s="364" t="n"/>
      <c r="AEJ122" s="364" t="n"/>
      <c r="AEK122" s="364" t="n"/>
      <c r="AEL122" s="364" t="n"/>
      <c r="AEM122" s="364" t="n"/>
      <c r="AEN122" s="364" t="n"/>
      <c r="AEO122" s="364" t="n"/>
      <c r="AEP122" s="364" t="n"/>
      <c r="AEQ122" s="364" t="n"/>
      <c r="AER122" s="364" t="n"/>
      <c r="AES122" s="364" t="n"/>
      <c r="AET122" s="364" t="n"/>
      <c r="AEU122" s="364" t="n"/>
      <c r="AEV122" s="364" t="n"/>
      <c r="AEW122" s="364" t="n"/>
      <c r="AEX122" s="364" t="n"/>
      <c r="AEY122" s="364" t="n"/>
      <c r="AEZ122" s="364" t="n"/>
      <c r="AFA122" s="364" t="n"/>
      <c r="AFB122" s="364" t="n"/>
      <c r="AFC122" s="364" t="n"/>
      <c r="AFD122" s="364" t="n"/>
      <c r="AFE122" s="364" t="n"/>
      <c r="AFF122" s="364" t="n"/>
      <c r="AFG122" s="364" t="n"/>
      <c r="AFH122" s="364" t="n"/>
      <c r="AFI122" s="364" t="n"/>
      <c r="AFJ122" s="364" t="n"/>
      <c r="AFK122" s="364" t="n"/>
      <c r="AFL122" s="364" t="n"/>
      <c r="AFM122" s="364" t="n"/>
      <c r="AFN122" s="364" t="n"/>
      <c r="AFO122" s="364" t="n"/>
      <c r="AFP122" s="364" t="n"/>
      <c r="AFQ122" s="364" t="n"/>
      <c r="AFR122" s="364" t="n"/>
      <c r="AFS122" s="364" t="n"/>
      <c r="AFT122" s="364" t="n"/>
      <c r="AFU122" s="364" t="n"/>
      <c r="AFV122" s="364" t="n"/>
      <c r="AFW122" s="364" t="n"/>
      <c r="AFX122" s="364" t="n"/>
      <c r="AFY122" s="364" t="n"/>
      <c r="AFZ122" s="364" t="n"/>
      <c r="AGA122" s="364" t="n"/>
      <c r="AGB122" s="364" t="n"/>
      <c r="AGC122" s="364" t="n"/>
      <c r="AGD122" s="364" t="n"/>
      <c r="AGE122" s="364" t="n"/>
      <c r="AGF122" s="364" t="n"/>
      <c r="AGG122" s="364" t="n"/>
      <c r="AGH122" s="364" t="n"/>
      <c r="AGI122" s="364" t="n"/>
      <c r="AGJ122" s="364" t="n"/>
      <c r="AGK122" s="364" t="n"/>
      <c r="AGL122" s="364" t="n"/>
      <c r="AGM122" s="364" t="n"/>
      <c r="AGN122" s="364" t="n"/>
      <c r="AGO122" s="364" t="n"/>
      <c r="AGP122" s="364" t="n"/>
      <c r="AGQ122" s="364" t="n"/>
      <c r="AGR122" s="364" t="n"/>
      <c r="AGS122" s="364" t="n"/>
      <c r="AGT122" s="364" t="n"/>
      <c r="AGU122" s="364" t="n"/>
      <c r="AGV122" s="364" t="n"/>
      <c r="AGW122" s="364" t="n"/>
      <c r="AGX122" s="364" t="n"/>
      <c r="AGY122" s="364" t="n"/>
      <c r="AGZ122" s="364" t="n"/>
      <c r="AHA122" s="364" t="n"/>
      <c r="AHB122" s="364" t="n"/>
      <c r="AHC122" s="364" t="n"/>
      <c r="AHD122" s="364" t="n"/>
      <c r="AHE122" s="364" t="n"/>
      <c r="AHF122" s="364" t="n"/>
      <c r="AHG122" s="364" t="n"/>
      <c r="AHH122" s="364" t="n"/>
      <c r="AHI122" s="364" t="n"/>
      <c r="AHJ122" s="364" t="n"/>
      <c r="AHK122" s="364" t="n"/>
      <c r="AHL122" s="364" t="n"/>
      <c r="AHM122" s="364" t="n"/>
      <c r="AHN122" s="364" t="n"/>
      <c r="AHO122" s="364" t="n"/>
      <c r="AHP122" s="364" t="n"/>
      <c r="AHQ122" s="364" t="n"/>
      <c r="AHR122" s="364" t="n"/>
      <c r="AHS122" s="364" t="n"/>
      <c r="AHT122" s="364" t="n"/>
      <c r="AHU122" s="364" t="n"/>
      <c r="AHV122" s="364" t="n"/>
      <c r="AHW122" s="364" t="n"/>
      <c r="AHX122" s="364" t="n"/>
      <c r="AHY122" s="364" t="n"/>
      <c r="AHZ122" s="364" t="n"/>
      <c r="AIA122" s="364" t="n"/>
      <c r="AIB122" s="364" t="n"/>
      <c r="AIC122" s="364" t="n"/>
      <c r="AID122" s="364" t="n"/>
      <c r="AIE122" s="364" t="n"/>
      <c r="AIF122" s="364" t="n"/>
      <c r="AIG122" s="364" t="n"/>
      <c r="AIH122" s="364" t="n"/>
      <c r="AII122" s="364" t="n"/>
      <c r="AIJ122" s="364" t="n"/>
      <c r="AIK122" s="364" t="n"/>
      <c r="AIL122" s="364" t="n"/>
      <c r="AIM122" s="364" t="n"/>
      <c r="AIN122" s="364" t="n"/>
      <c r="AIO122" s="364" t="n"/>
      <c r="AIP122" s="364" t="n"/>
      <c r="AIQ122" s="364" t="n"/>
      <c r="AIR122" s="364" t="n"/>
      <c r="AIS122" s="364" t="n"/>
      <c r="AIT122" s="364" t="n"/>
      <c r="AIU122" s="364" t="n"/>
      <c r="AIV122" s="364" t="n"/>
      <c r="AIW122" s="364" t="n"/>
      <c r="AIX122" s="364" t="n"/>
      <c r="AIY122" s="364" t="n"/>
      <c r="AIZ122" s="364" t="n"/>
      <c r="AJA122" s="364" t="n"/>
      <c r="AJB122" s="364" t="n"/>
      <c r="AJC122" s="364" t="n"/>
      <c r="AJD122" s="364" t="n"/>
      <c r="AJE122" s="364" t="n"/>
      <c r="AJF122" s="364" t="n"/>
      <c r="AJG122" s="364" t="n"/>
      <c r="AJH122" s="364" t="n"/>
      <c r="AJI122" s="364" t="n"/>
      <c r="AJJ122" s="364" t="n"/>
      <c r="AJK122" s="364" t="n"/>
      <c r="AJL122" s="364" t="n"/>
      <c r="AJM122" s="364" t="n"/>
      <c r="AJN122" s="364" t="n"/>
      <c r="AJO122" s="364" t="n"/>
      <c r="AJP122" s="364" t="n"/>
      <c r="AJQ122" s="364" t="n"/>
      <c r="AJR122" s="364" t="n"/>
      <c r="AJS122" s="364" t="n"/>
      <c r="AJT122" s="364" t="n"/>
      <c r="AJU122" s="364" t="n"/>
      <c r="AJV122" s="364" t="n"/>
      <c r="AJW122" s="364" t="n"/>
      <c r="AJX122" s="364" t="n"/>
      <c r="AJY122" s="364" t="n"/>
      <c r="AJZ122" s="364" t="n"/>
      <c r="AKA122" s="364" t="n"/>
      <c r="AKB122" s="364" t="n"/>
      <c r="AKC122" s="364" t="n"/>
      <c r="AKD122" s="364" t="n"/>
      <c r="AKE122" s="364" t="n"/>
      <c r="AKF122" s="364" t="n"/>
      <c r="AKG122" s="364" t="n"/>
      <c r="AKH122" s="364" t="n"/>
      <c r="AKI122" s="364" t="n"/>
      <c r="AKJ122" s="364" t="n"/>
      <c r="AKK122" s="364" t="n"/>
      <c r="AKL122" s="364" t="n"/>
      <c r="AKM122" s="364" t="n"/>
      <c r="AKN122" s="364" t="n"/>
      <c r="AKO122" s="364" t="n"/>
      <c r="AKP122" s="364" t="n"/>
      <c r="AKQ122" s="364" t="n"/>
      <c r="AKR122" s="364" t="n"/>
      <c r="AKS122" s="364" t="n"/>
      <c r="AKT122" s="364" t="n"/>
      <c r="AKU122" s="364" t="n"/>
      <c r="AKV122" s="364" t="n"/>
      <c r="AKW122" s="364" t="n"/>
      <c r="AKX122" s="364" t="n"/>
      <c r="AKY122" s="364" t="n"/>
      <c r="AKZ122" s="364" t="n"/>
      <c r="ALA122" s="364" t="n"/>
      <c r="ALB122" s="364" t="n"/>
      <c r="ALC122" s="364" t="n"/>
      <c r="ALD122" s="364" t="n"/>
      <c r="ALE122" s="364" t="n"/>
      <c r="ALF122" s="364" t="n"/>
      <c r="ALG122" s="364" t="n"/>
      <c r="ALH122" s="364" t="n"/>
      <c r="ALI122" s="364" t="n"/>
      <c r="ALJ122" s="364" t="n"/>
      <c r="ALK122" s="364" t="n"/>
      <c r="ALL122" s="364" t="n"/>
      <c r="ALM122" s="364" t="n"/>
      <c r="ALN122" s="364" t="n"/>
      <c r="ALO122" s="364" t="n"/>
      <c r="ALP122" s="364" t="n"/>
      <c r="ALQ122" s="364" t="n"/>
      <c r="ALR122" s="364" t="n"/>
      <c r="ALS122" s="364" t="n"/>
      <c r="ALT122" s="364" t="n"/>
      <c r="ALU122" s="364" t="n"/>
      <c r="ALV122" s="364" t="n"/>
      <c r="ALW122" s="364" t="n"/>
      <c r="ALX122" s="364" t="n"/>
      <c r="ALY122" s="364" t="n"/>
      <c r="ALZ122" s="364" t="n"/>
      <c r="AMA122" s="364" t="n"/>
      <c r="AMB122" s="364" t="n"/>
      <c r="AMC122" s="364" t="n"/>
      <c r="AMD122" s="364" t="n"/>
      <c r="AME122" s="364" t="n"/>
      <c r="AMF122" s="364" t="n"/>
      <c r="AMG122" s="364" t="n"/>
      <c r="AMH122" s="364" t="n"/>
      <c r="AMI122" s="364" t="n"/>
      <c r="AMJ122" s="364" t="n"/>
      <c r="AMK122" s="364" t="n"/>
      <c r="AML122" s="364" t="n"/>
      <c r="AMM122" s="364" t="n"/>
      <c r="AMN122" s="364" t="n"/>
      <c r="AMO122" s="364" t="n"/>
      <c r="AMP122" s="364" t="n"/>
      <c r="AMQ122" s="364" t="n"/>
      <c r="AMR122" s="364" t="n"/>
      <c r="AMS122" s="364" t="n"/>
      <c r="AMT122" s="364" t="n"/>
      <c r="AMU122" s="364" t="n"/>
      <c r="AMV122" s="364" t="n"/>
      <c r="AMW122" s="364" t="n"/>
      <c r="AMX122" s="364" t="n"/>
      <c r="AMY122" s="364" t="n"/>
      <c r="AMZ122" s="364" t="n"/>
      <c r="ANA122" s="364" t="n"/>
      <c r="ANB122" s="364" t="n"/>
      <c r="ANC122" s="364" t="n"/>
      <c r="AND122" s="364" t="n"/>
      <c r="ANE122" s="364" t="n"/>
      <c r="ANF122" s="364" t="n"/>
      <c r="ANG122" s="364" t="n"/>
      <c r="ANH122" s="364" t="n"/>
      <c r="ANI122" s="364" t="n"/>
      <c r="ANJ122" s="364" t="n"/>
      <c r="ANK122" s="364" t="n"/>
      <c r="ANL122" s="364" t="n"/>
      <c r="ANM122" s="364" t="n"/>
      <c r="ANN122" s="364" t="n"/>
      <c r="ANO122" s="364" t="n"/>
      <c r="ANP122" s="364" t="n"/>
      <c r="ANQ122" s="364" t="n"/>
      <c r="ANR122" s="364" t="n"/>
      <c r="ANS122" s="364" t="n"/>
      <c r="ANT122" s="364" t="n"/>
      <c r="ANU122" s="364" t="n"/>
      <c r="ANV122" s="364" t="n"/>
      <c r="ANW122" s="364" t="n"/>
      <c r="ANX122" s="364" t="n"/>
      <c r="ANY122" s="364" t="n"/>
      <c r="ANZ122" s="364" t="n"/>
      <c r="AOA122" s="364" t="n"/>
      <c r="AOB122" s="364" t="n"/>
      <c r="AOC122" s="364" t="n"/>
      <c r="AOD122" s="364" t="n"/>
      <c r="AOE122" s="364" t="n"/>
      <c r="AOF122" s="364" t="n"/>
      <c r="AOG122" s="364" t="n"/>
      <c r="AOH122" s="364" t="n"/>
      <c r="AOI122" s="364" t="n"/>
      <c r="AOJ122" s="364" t="n"/>
      <c r="AOK122" s="364" t="n"/>
      <c r="AOL122" s="364" t="n"/>
      <c r="AOM122" s="364" t="n"/>
      <c r="AON122" s="364" t="n"/>
      <c r="AOO122" s="364" t="n"/>
      <c r="AOP122" s="364" t="n"/>
      <c r="AOQ122" s="364" t="n"/>
      <c r="AOR122" s="364" t="n"/>
      <c r="AOS122" s="364" t="n"/>
      <c r="AOT122" s="364" t="n"/>
      <c r="AOU122" s="364" t="n"/>
      <c r="AOV122" s="364" t="n"/>
      <c r="AOW122" s="364" t="n"/>
      <c r="AOX122" s="364" t="n"/>
      <c r="AOY122" s="364" t="n"/>
      <c r="AOZ122" s="364" t="n"/>
      <c r="APA122" s="364" t="n"/>
      <c r="APB122" s="364" t="n"/>
      <c r="APC122" s="364" t="n"/>
      <c r="APD122" s="364" t="n"/>
      <c r="APE122" s="364" t="n"/>
      <c r="APF122" s="364" t="n"/>
      <c r="APG122" s="364" t="n"/>
      <c r="APH122" s="364" t="n"/>
      <c r="API122" s="364" t="n"/>
      <c r="APJ122" s="364" t="n"/>
      <c r="APK122" s="364" t="n"/>
      <c r="APL122" s="364" t="n"/>
      <c r="APM122" s="364" t="n"/>
      <c r="APN122" s="364" t="n"/>
      <c r="APO122" s="364" t="n"/>
      <c r="APP122" s="364" t="n"/>
      <c r="APQ122" s="364" t="n"/>
      <c r="APR122" s="364" t="n"/>
      <c r="APS122" s="364" t="n"/>
      <c r="APT122" s="364" t="n"/>
      <c r="APU122" s="364" t="n"/>
      <c r="APV122" s="364" t="n"/>
      <c r="APW122" s="364" t="n"/>
      <c r="APX122" s="364" t="n"/>
      <c r="APY122" s="364" t="n"/>
      <c r="APZ122" s="364" t="n"/>
      <c r="AQA122" s="364" t="n"/>
      <c r="AQB122" s="364" t="n"/>
      <c r="AQC122" s="364" t="n"/>
      <c r="AQD122" s="364" t="n"/>
      <c r="AQE122" s="364" t="n"/>
      <c r="AQF122" s="364" t="n"/>
      <c r="AQG122" s="364" t="n"/>
      <c r="AQH122" s="364" t="n"/>
      <c r="AQI122" s="364" t="n"/>
      <c r="AQJ122" s="364" t="n"/>
      <c r="AQK122" s="364" t="n"/>
      <c r="AQL122" s="364" t="n"/>
      <c r="AQM122" s="364" t="n"/>
      <c r="AQN122" s="364" t="n"/>
      <c r="AQO122" s="364" t="n"/>
      <c r="AQP122" s="364" t="n"/>
      <c r="AQQ122" s="364" t="n"/>
      <c r="AQR122" s="364" t="n"/>
      <c r="AQS122" s="364" t="n"/>
      <c r="AQT122" s="364" t="n"/>
      <c r="AQU122" s="364" t="n"/>
      <c r="AQV122" s="364" t="n"/>
      <c r="AQW122" s="364" t="n"/>
      <c r="AQX122" s="364" t="n"/>
      <c r="AQY122" s="364" t="n"/>
      <c r="AQZ122" s="364" t="n"/>
      <c r="ARA122" s="364" t="n"/>
      <c r="ARB122" s="364" t="n"/>
      <c r="ARC122" s="364" t="n"/>
      <c r="ARD122" s="364" t="n"/>
      <c r="ARE122" s="364" t="n"/>
      <c r="ARF122" s="364" t="n"/>
      <c r="ARG122" s="364" t="n"/>
      <c r="ARH122" s="364" t="n"/>
      <c r="ARI122" s="364" t="n"/>
      <c r="ARJ122" s="364" t="n"/>
      <c r="ARK122" s="364" t="n"/>
      <c r="ARL122" s="364" t="n"/>
      <c r="ARM122" s="364" t="n"/>
      <c r="ARN122" s="364" t="n"/>
      <c r="ARO122" s="364" t="n"/>
    </row>
    <row r="123" outlineLevel="1">
      <c r="A123" s="220" t="inlineStr">
        <is>
          <t>41.08</t>
        </is>
      </c>
      <c r="B123" s="233" t="inlineStr">
        <is>
          <t>IRRF</t>
        </is>
      </c>
      <c r="C123" s="86" t="inlineStr">
        <is>
          <t>Analítica</t>
        </is>
      </c>
      <c r="D123" s="86" t="inlineStr">
        <is>
          <t>Saída</t>
        </is>
      </c>
      <c r="E123" s="86">
        <f>VLOOKUP($A123,PL.C!$B:$F,5,0)</f>
        <v/>
      </c>
      <c r="F123" s="86" t="inlineStr">
        <is>
          <t>sim</t>
        </is>
      </c>
      <c r="G123" s="86" t="inlineStr">
        <is>
          <t>Budget</t>
        </is>
      </c>
      <c r="I123" s="511" t="n">
        <v>0</v>
      </c>
      <c r="J123" s="511" t="n">
        <v>0</v>
      </c>
      <c r="K123" s="511" t="n">
        <v>0</v>
      </c>
      <c r="L123" s="511" t="n">
        <v>0</v>
      </c>
      <c r="M123" s="511" t="n">
        <v>0</v>
      </c>
      <c r="N123" s="511" t="n">
        <v>0</v>
      </c>
      <c r="O123" s="511" t="n">
        <v>0</v>
      </c>
      <c r="P123" s="511" t="n">
        <v>0</v>
      </c>
      <c r="Q123" s="511" t="n">
        <v>0</v>
      </c>
      <c r="R123" s="511" t="n">
        <v>0</v>
      </c>
      <c r="S123" s="511" t="n">
        <v>0</v>
      </c>
      <c r="T123" s="512" t="n">
        <v>-612</v>
      </c>
      <c r="V123" s="511" t="n">
        <v>-612</v>
      </c>
      <c r="W123" s="511" t="n">
        <v>-693</v>
      </c>
      <c r="X123" s="511" t="n">
        <v>-693</v>
      </c>
      <c r="Y123" s="511" t="n">
        <v>-693</v>
      </c>
      <c r="Z123" s="511" t="n">
        <v>-693</v>
      </c>
      <c r="AA123" s="511" t="n">
        <v>-693</v>
      </c>
      <c r="AB123" s="511" t="n">
        <v>-693</v>
      </c>
      <c r="AC123" s="511" t="n">
        <v>0</v>
      </c>
      <c r="AD123" s="511" t="n">
        <v>-693</v>
      </c>
      <c r="AE123" s="511" t="n">
        <v>-693</v>
      </c>
      <c r="AF123" s="511" t="n">
        <v>-693</v>
      </c>
      <c r="AG123" s="512" t="n">
        <v>-1427</v>
      </c>
      <c r="AI123" s="511" t="n">
        <v>-693</v>
      </c>
      <c r="AJ123" s="511" t="n">
        <v>-851</v>
      </c>
      <c r="AK123" s="511" t="n">
        <v>-851</v>
      </c>
      <c r="AL123" s="511" t="n">
        <v>-851</v>
      </c>
      <c r="AM123" s="511" t="n">
        <v>-851</v>
      </c>
      <c r="AN123" s="511" t="n">
        <v>-851</v>
      </c>
      <c r="AO123" s="511" t="n">
        <v>-851</v>
      </c>
      <c r="AP123" s="511" t="n">
        <v>0</v>
      </c>
      <c r="AQ123" s="511" t="n">
        <v>-851</v>
      </c>
      <c r="AR123" s="511" t="n">
        <v>-851</v>
      </c>
      <c r="AS123" s="511" t="n">
        <v>-851</v>
      </c>
      <c r="AT123" s="511" t="n">
        <v>-851</v>
      </c>
      <c r="AV123" s="513" t="n">
        <v>-762.3000000000001</v>
      </c>
      <c r="AW123" s="513" t="n">
        <v>-936.1</v>
      </c>
      <c r="AX123" s="513" t="n">
        <v>-936.1</v>
      </c>
      <c r="AY123" s="513" t="n">
        <v>-936.1</v>
      </c>
      <c r="AZ123" s="513" t="n">
        <v>-936.1</v>
      </c>
      <c r="BA123" s="513" t="n">
        <v>-936.1</v>
      </c>
      <c r="BB123" s="513" t="n">
        <v>-936.1</v>
      </c>
      <c r="BC123" s="513" t="n">
        <v>0</v>
      </c>
      <c r="BD123" s="513" t="n">
        <v>-936.1</v>
      </c>
      <c r="BE123" s="513" t="n">
        <v>-936.1</v>
      </c>
      <c r="BF123" s="513" t="n">
        <v>-936.1</v>
      </c>
      <c r="BG123" s="513" t="n">
        <v>-936.1</v>
      </c>
      <c r="BI123" s="298" t="n">
        <v>1.1</v>
      </c>
      <c r="BJ123" s="514" t="n">
        <v>-936.1</v>
      </c>
      <c r="BK123" s="514" t="n">
        <v>-1260.6</v>
      </c>
      <c r="BL123" s="514" t="n">
        <v>0</v>
      </c>
      <c r="BM123" s="514" t="n">
        <v>-2776.4</v>
      </c>
      <c r="BN123" s="514" t="n">
        <v>-1069.2</v>
      </c>
      <c r="BO123" s="514" t="n">
        <v>-1031.8</v>
      </c>
      <c r="BP123" s="514" t="n">
        <v>-1031.8</v>
      </c>
      <c r="BQ123" s="514" t="n">
        <v>-1788.6</v>
      </c>
      <c r="BR123" s="514" t="n">
        <v>-964.7</v>
      </c>
      <c r="BS123" s="514" t="n">
        <v>-1031.8</v>
      </c>
      <c r="BT123" s="514" t="n">
        <v>-1031.8</v>
      </c>
      <c r="BU123" s="514" t="n">
        <v>-1031.8</v>
      </c>
      <c r="BW123" s="515">
        <f>_xlfn.SINGLE(_xlfn.XLOOKUP($A123,$A$203:$A$399,BJ$203:BJ$399,"Não Existe"))*$BI123</f>
        <v/>
      </c>
      <c r="BX123" s="515">
        <f>_xlfn.SINGLE(_xlfn.XLOOKUP($A123,$A$203:$A$399,BK$203:BK$399,"Não Existe"))*$BI123</f>
        <v/>
      </c>
      <c r="BY123" s="515">
        <f>_xlfn.SINGLE(_xlfn.XLOOKUP($A123,$A$203:$A$399,BL$203:BL$399,"Não Existe"))*$BI123</f>
        <v/>
      </c>
      <c r="BZ123" s="515">
        <f>_xlfn.SINGLE(_xlfn.XLOOKUP($A123,$A$203:$A$399,BM$203:BM$399,"Não Existe"))*$BI123</f>
        <v/>
      </c>
      <c r="CA123" s="515">
        <f>_xlfn.SINGLE(_xlfn.XLOOKUP($A123,$A$203:$A$399,BN$203:BN$399,"Não Existe"))*$BI123</f>
        <v/>
      </c>
      <c r="CB123" s="515">
        <f>_xlfn.SINGLE(_xlfn.XLOOKUP($A123,$A$203:$A$399,BO$203:BO$399,"Não Existe"))*$BI123</f>
        <v/>
      </c>
      <c r="CC123" s="515">
        <f>_xlfn.SINGLE(_xlfn.XLOOKUP($A123,$A$203:$A$399,BP$203:BP$399,"Não Existe"))*$BI123</f>
        <v/>
      </c>
      <c r="CD123" s="515">
        <f>_xlfn.SINGLE(_xlfn.XLOOKUP($A123,$A$203:$A$399,BQ$203:BQ$399,"Não Existe"))*$BI123</f>
        <v/>
      </c>
      <c r="CE123" s="515">
        <f>_xlfn.SINGLE(_xlfn.XLOOKUP($A123,$A$203:$A$399,BR$203:BR$399,"Não Existe"))*$BI123</f>
        <v/>
      </c>
      <c r="CF123" s="515">
        <f>_xlfn.SINGLE(_xlfn.XLOOKUP($A123,$A$203:$A$399,BS$203:BS$399,"Não Existe"))*$BI123</f>
        <v/>
      </c>
      <c r="CG123" s="515">
        <f>_xlfn.SINGLE(_xlfn.XLOOKUP($A123,$A$203:$A$399,BT$203:BT$399,"Não Existe"))*$BI123</f>
        <v/>
      </c>
      <c r="CH123" s="515">
        <f>_xlfn.SINGLE(_xlfn.XLOOKUP($A123,$A$203:$A$399,BU$203:BU$399,"Não Existe"))*$BI123</f>
        <v/>
      </c>
    </row>
    <row r="124" outlineLevel="1" customFormat="1" s="213">
      <c r="A124" s="257" t="inlineStr">
        <is>
          <t>41.09</t>
        </is>
      </c>
      <c r="B124" s="212" t="inlineStr">
        <is>
          <t>Vale refeição</t>
        </is>
      </c>
      <c r="C124" s="213" t="inlineStr">
        <is>
          <t>Analítica</t>
        </is>
      </c>
      <c r="D124" s="213" t="inlineStr">
        <is>
          <t>Saída</t>
        </is>
      </c>
      <c r="E124" s="213">
        <f>VLOOKUP($A124,PL.C!$B:$F,5,0)</f>
        <v/>
      </c>
      <c r="F124" s="213" t="inlineStr">
        <is>
          <t>sim</t>
        </is>
      </c>
      <c r="G124" s="213" t="inlineStr">
        <is>
          <t>Budget</t>
        </is>
      </c>
      <c r="I124" s="506" t="n">
        <v>0</v>
      </c>
      <c r="J124" s="506" t="n">
        <v>0</v>
      </c>
      <c r="K124" s="506" t="n">
        <v>0</v>
      </c>
      <c r="L124" s="506" t="n">
        <v>0</v>
      </c>
      <c r="M124" s="506" t="n">
        <v>0</v>
      </c>
      <c r="N124" s="506" t="n">
        <v>0</v>
      </c>
      <c r="O124" s="506" t="n">
        <v>0</v>
      </c>
      <c r="P124" s="506" t="n">
        <v>0</v>
      </c>
      <c r="Q124" s="506" t="n">
        <v>0</v>
      </c>
      <c r="R124" s="506" t="n">
        <v>0</v>
      </c>
      <c r="S124" s="506" t="n">
        <v>0</v>
      </c>
      <c r="T124" s="507" t="n">
        <v>-18</v>
      </c>
      <c r="U124" s="86" t="n"/>
      <c r="V124" s="506" t="n">
        <v>0</v>
      </c>
      <c r="W124" s="506" t="n">
        <v>0</v>
      </c>
      <c r="X124" s="506" t="n">
        <v>0</v>
      </c>
      <c r="Y124" s="506" t="n">
        <v>-18</v>
      </c>
      <c r="Z124" s="506" t="n">
        <v>-18</v>
      </c>
      <c r="AA124" s="506" t="n">
        <v>0</v>
      </c>
      <c r="AB124" s="506" t="n">
        <v>0</v>
      </c>
      <c r="AC124" s="506" t="n">
        <v>0</v>
      </c>
      <c r="AD124" s="506" t="n">
        <v>0</v>
      </c>
      <c r="AE124" s="506" t="n">
        <v>-61</v>
      </c>
      <c r="AF124" s="506" t="n">
        <v>0</v>
      </c>
      <c r="AG124" s="507" t="n">
        <v>-124</v>
      </c>
      <c r="AH124" s="364" t="n"/>
      <c r="AI124" s="506" t="n">
        <v>0</v>
      </c>
      <c r="AJ124" s="506" t="n">
        <v>0</v>
      </c>
      <c r="AK124" s="506" t="n">
        <v>0</v>
      </c>
      <c r="AL124" s="506" t="n">
        <v>0</v>
      </c>
      <c r="AM124" s="506" t="n">
        <v>-102</v>
      </c>
      <c r="AN124" s="506" t="n">
        <v>0</v>
      </c>
      <c r="AO124" s="506" t="n">
        <v>0</v>
      </c>
      <c r="AP124" s="506" t="n">
        <v>0</v>
      </c>
      <c r="AQ124" s="506" t="n">
        <v>0</v>
      </c>
      <c r="AR124" s="506" t="n">
        <v>0</v>
      </c>
      <c r="AS124" s="506" t="n">
        <v>0</v>
      </c>
      <c r="AT124" s="506" t="n">
        <v>0</v>
      </c>
      <c r="AU124" s="364" t="n"/>
      <c r="AV124" s="508" t="n">
        <v>0</v>
      </c>
      <c r="AW124" s="508" t="n">
        <v>0</v>
      </c>
      <c r="AX124" s="508" t="n">
        <v>0</v>
      </c>
      <c r="AY124" s="508" t="n">
        <v>0</v>
      </c>
      <c r="AZ124" s="508" t="n">
        <v>-112.2</v>
      </c>
      <c r="BA124" s="508" t="n">
        <v>0</v>
      </c>
      <c r="BB124" s="508" t="n">
        <v>0</v>
      </c>
      <c r="BC124" s="508" t="n">
        <v>0</v>
      </c>
      <c r="BD124" s="508" t="n">
        <v>0</v>
      </c>
      <c r="BE124" s="508" t="n">
        <v>0</v>
      </c>
      <c r="BF124" s="508" t="n">
        <v>0</v>
      </c>
      <c r="BG124" s="508" t="n">
        <v>0</v>
      </c>
      <c r="BH124" s="364" t="n"/>
      <c r="BI124" s="298" t="n">
        <v>1.1</v>
      </c>
      <c r="BJ124" s="509" t="n">
        <v>0</v>
      </c>
      <c r="BK124" s="509" t="n">
        <v>0</v>
      </c>
      <c r="BL124" s="509" t="n">
        <v>-101.2</v>
      </c>
      <c r="BM124" s="509" t="n">
        <v>0</v>
      </c>
      <c r="BN124" s="509" t="n">
        <v>0</v>
      </c>
      <c r="BO124" s="509" t="n">
        <v>0</v>
      </c>
      <c r="BP124" s="509" t="n">
        <v>0</v>
      </c>
      <c r="BQ124" s="509" t="n">
        <v>0</v>
      </c>
      <c r="BR124" s="509" t="n">
        <v>0</v>
      </c>
      <c r="BS124" s="509" t="n">
        <v>0</v>
      </c>
      <c r="BT124" s="509" t="n">
        <v>0</v>
      </c>
      <c r="BU124" s="509" t="n">
        <v>0</v>
      </c>
      <c r="BV124" s="364" t="n"/>
      <c r="BW124" s="510">
        <f>_xlfn.SINGLE(_xlfn.XLOOKUP($A124,$A$203:$A$399,BJ$203:BJ$399,"Não Existe"))*$BI124</f>
        <v/>
      </c>
      <c r="BX124" s="510">
        <f>_xlfn.SINGLE(_xlfn.XLOOKUP($A124,$A$203:$A$399,BK$203:BK$399,"Não Existe"))*$BI124</f>
        <v/>
      </c>
      <c r="BY124" s="510">
        <f>_xlfn.SINGLE(_xlfn.XLOOKUP($A124,$A$203:$A$399,BL$203:BL$399,"Não Existe"))*$BI124</f>
        <v/>
      </c>
      <c r="BZ124" s="510">
        <f>_xlfn.SINGLE(_xlfn.XLOOKUP($A124,$A$203:$A$399,BM$203:BM$399,"Não Existe"))*$BI124</f>
        <v/>
      </c>
      <c r="CA124" s="510">
        <f>_xlfn.SINGLE(_xlfn.XLOOKUP($A124,$A$203:$A$399,BN$203:BN$399,"Não Existe"))*$BI124</f>
        <v/>
      </c>
      <c r="CB124" s="510">
        <f>_xlfn.SINGLE(_xlfn.XLOOKUP($A124,$A$203:$A$399,BO$203:BO$399,"Não Existe"))*$BI124</f>
        <v/>
      </c>
      <c r="CC124" s="510">
        <f>_xlfn.SINGLE(_xlfn.XLOOKUP($A124,$A$203:$A$399,BP$203:BP$399,"Não Existe"))*$BI124</f>
        <v/>
      </c>
      <c r="CD124" s="510">
        <f>_xlfn.SINGLE(_xlfn.XLOOKUP($A124,$A$203:$A$399,BQ$203:BQ$399,"Não Existe"))*$BI124</f>
        <v/>
      </c>
      <c r="CE124" s="510">
        <f>_xlfn.SINGLE(_xlfn.XLOOKUP($A124,$A$203:$A$399,BR$203:BR$399,"Não Existe"))*$BI124</f>
        <v/>
      </c>
      <c r="CF124" s="510">
        <f>_xlfn.SINGLE(_xlfn.XLOOKUP($A124,$A$203:$A$399,BS$203:BS$399,"Não Existe"))*$BI124</f>
        <v/>
      </c>
      <c r="CG124" s="510">
        <f>_xlfn.SINGLE(_xlfn.XLOOKUP($A124,$A$203:$A$399,BT$203:BT$399,"Não Existe"))*$BI124</f>
        <v/>
      </c>
      <c r="CH124" s="510">
        <f>_xlfn.SINGLE(_xlfn.XLOOKUP($A124,$A$203:$A$399,BU$203:BU$399,"Não Existe"))*$BI124</f>
        <v/>
      </c>
      <c r="CI124" s="364" t="n"/>
      <c r="CJ124" s="364" t="n"/>
      <c r="CK124" s="364" t="n"/>
      <c r="CL124" s="364" t="n"/>
      <c r="CM124" s="364" t="n"/>
      <c r="CN124" s="364" t="n"/>
      <c r="CO124" s="364" t="n"/>
      <c r="CP124" s="364" t="n"/>
      <c r="CQ124" s="364" t="n"/>
      <c r="CR124" s="364" t="n"/>
      <c r="CS124" s="364" t="n"/>
      <c r="CT124" s="364" t="n"/>
      <c r="CU124" s="364" t="n"/>
      <c r="CV124" s="364" t="n"/>
      <c r="CW124" s="364" t="n"/>
      <c r="CX124" s="364" t="n"/>
      <c r="CY124" s="364" t="n"/>
      <c r="CZ124" s="364" t="n"/>
      <c r="DA124" s="364" t="n"/>
      <c r="DB124" s="364" t="n"/>
      <c r="DC124" s="364" t="n"/>
      <c r="DD124" s="364" t="n"/>
      <c r="DE124" s="364" t="n"/>
      <c r="DF124" s="364" t="n"/>
      <c r="DG124" s="364" t="n"/>
      <c r="DH124" s="364" t="n"/>
      <c r="DI124" s="364" t="n"/>
      <c r="DJ124" s="364" t="n"/>
      <c r="DK124" s="364" t="n"/>
      <c r="DL124" s="364" t="n"/>
      <c r="DM124" s="364" t="n"/>
      <c r="DN124" s="364" t="n"/>
      <c r="DO124" s="364" t="n"/>
      <c r="DP124" s="364" t="n"/>
      <c r="DQ124" s="364" t="n"/>
      <c r="DR124" s="364" t="n"/>
      <c r="DS124" s="364" t="n"/>
      <c r="DT124" s="364" t="n"/>
      <c r="DU124" s="364" t="n"/>
      <c r="DV124" s="364" t="n"/>
      <c r="DW124" s="364" t="n"/>
      <c r="DX124" s="364" t="n"/>
      <c r="DY124" s="364" t="n"/>
      <c r="DZ124" s="364" t="n"/>
      <c r="EA124" s="364" t="n"/>
      <c r="EB124" s="364" t="n"/>
      <c r="EC124" s="364" t="n"/>
      <c r="ED124" s="364" t="n"/>
      <c r="EE124" s="364" t="n"/>
      <c r="EF124" s="364" t="n"/>
      <c r="EG124" s="364" t="n"/>
      <c r="EH124" s="364" t="n"/>
      <c r="EI124" s="364" t="n"/>
      <c r="EJ124" s="364" t="n"/>
      <c r="EK124" s="364" t="n"/>
      <c r="EL124" s="364" t="n"/>
      <c r="EM124" s="364" t="n"/>
      <c r="EN124" s="364" t="n"/>
      <c r="EO124" s="364" t="n"/>
      <c r="EP124" s="364" t="n"/>
      <c r="EQ124" s="364" t="n"/>
      <c r="ER124" s="364" t="n"/>
      <c r="ES124" s="364" t="n"/>
      <c r="ET124" s="364" t="n"/>
      <c r="EU124" s="364" t="n"/>
      <c r="EV124" s="364" t="n"/>
      <c r="EW124" s="364" t="n"/>
      <c r="EX124" s="364" t="n"/>
      <c r="EY124" s="364" t="n"/>
      <c r="EZ124" s="364" t="n"/>
      <c r="FA124" s="364" t="n"/>
      <c r="FB124" s="364" t="n"/>
      <c r="FC124" s="364" t="n"/>
      <c r="FD124" s="364" t="n"/>
      <c r="FE124" s="364" t="n"/>
      <c r="FF124" s="364" t="n"/>
      <c r="FG124" s="364" t="n"/>
      <c r="FH124" s="364" t="n"/>
      <c r="FI124" s="364" t="n"/>
      <c r="FJ124" s="364" t="n"/>
      <c r="FK124" s="364" t="n"/>
      <c r="FL124" s="364" t="n"/>
      <c r="FM124" s="364" t="n"/>
      <c r="FN124" s="364" t="n"/>
      <c r="FO124" s="364" t="n"/>
      <c r="FP124" s="364" t="n"/>
      <c r="FQ124" s="364" t="n"/>
      <c r="FR124" s="364" t="n"/>
      <c r="FS124" s="364" t="n"/>
      <c r="FT124" s="364" t="n"/>
      <c r="FU124" s="364" t="n"/>
      <c r="FV124" s="364" t="n"/>
      <c r="FW124" s="364" t="n"/>
      <c r="FX124" s="364" t="n"/>
      <c r="FY124" s="364" t="n"/>
      <c r="FZ124" s="364" t="n"/>
      <c r="GA124" s="364" t="n"/>
      <c r="GB124" s="364" t="n"/>
      <c r="GC124" s="364" t="n"/>
      <c r="GD124" s="364" t="n"/>
      <c r="GE124" s="364" t="n"/>
      <c r="GF124" s="364" t="n"/>
      <c r="GG124" s="364" t="n"/>
      <c r="GH124" s="364" t="n"/>
      <c r="GI124" s="364" t="n"/>
      <c r="GJ124" s="364" t="n"/>
      <c r="GK124" s="364" t="n"/>
      <c r="GL124" s="364" t="n"/>
      <c r="GM124" s="364" t="n"/>
      <c r="GN124" s="364" t="n"/>
      <c r="GO124" s="364" t="n"/>
      <c r="GP124" s="364" t="n"/>
      <c r="GQ124" s="364" t="n"/>
      <c r="GR124" s="364" t="n"/>
      <c r="GS124" s="364" t="n"/>
      <c r="GT124" s="364" t="n"/>
      <c r="GU124" s="364" t="n"/>
      <c r="GV124" s="364" t="n"/>
      <c r="GW124" s="364" t="n"/>
      <c r="GX124" s="364" t="n"/>
      <c r="GY124" s="364" t="n"/>
      <c r="GZ124" s="364" t="n"/>
      <c r="HA124" s="364" t="n"/>
      <c r="HB124" s="364" t="n"/>
      <c r="HC124" s="364" t="n"/>
      <c r="HD124" s="364" t="n"/>
      <c r="HE124" s="364" t="n"/>
      <c r="HF124" s="364" t="n"/>
      <c r="HG124" s="364" t="n"/>
      <c r="HH124" s="364" t="n"/>
      <c r="HI124" s="364" t="n"/>
      <c r="HJ124" s="364" t="n"/>
      <c r="HK124" s="364" t="n"/>
      <c r="HL124" s="364" t="n"/>
      <c r="HM124" s="364" t="n"/>
      <c r="HN124" s="364" t="n"/>
      <c r="HO124" s="364" t="n"/>
      <c r="HP124" s="364" t="n"/>
      <c r="HQ124" s="364" t="n"/>
      <c r="HR124" s="364" t="n"/>
      <c r="HS124" s="364" t="n"/>
      <c r="HT124" s="364" t="n"/>
      <c r="HU124" s="364" t="n"/>
      <c r="HV124" s="364" t="n"/>
      <c r="HW124" s="364" t="n"/>
      <c r="HX124" s="364" t="n"/>
      <c r="HY124" s="364" t="n"/>
      <c r="HZ124" s="364" t="n"/>
      <c r="IA124" s="364" t="n"/>
      <c r="IB124" s="364" t="n"/>
      <c r="IC124" s="364" t="n"/>
      <c r="ID124" s="364" t="n"/>
      <c r="IE124" s="364" t="n"/>
      <c r="IF124" s="364" t="n"/>
      <c r="IG124" s="364" t="n"/>
      <c r="IH124" s="364" t="n"/>
      <c r="II124" s="364" t="n"/>
      <c r="IJ124" s="364" t="n"/>
      <c r="IK124" s="364" t="n"/>
      <c r="IL124" s="364" t="n"/>
      <c r="IM124" s="364" t="n"/>
      <c r="IN124" s="364" t="n"/>
      <c r="IO124" s="364" t="n"/>
      <c r="IP124" s="364" t="n"/>
      <c r="IQ124" s="364" t="n"/>
      <c r="IR124" s="364" t="n"/>
      <c r="IS124" s="364" t="n"/>
      <c r="IT124" s="364" t="n"/>
      <c r="IU124" s="364" t="n"/>
      <c r="IV124" s="364" t="n"/>
      <c r="IW124" s="364" t="n"/>
      <c r="IX124" s="364" t="n"/>
      <c r="IY124" s="364" t="n"/>
      <c r="IZ124" s="364" t="n"/>
      <c r="JA124" s="364" t="n"/>
      <c r="JB124" s="364" t="n"/>
      <c r="JC124" s="364" t="n"/>
      <c r="JD124" s="364" t="n"/>
      <c r="JE124" s="364" t="n"/>
      <c r="JF124" s="364" t="n"/>
      <c r="JG124" s="364" t="n"/>
      <c r="JH124" s="364" t="n"/>
      <c r="JI124" s="364" t="n"/>
      <c r="JJ124" s="364" t="n"/>
      <c r="JK124" s="364" t="n"/>
      <c r="JL124" s="364" t="n"/>
      <c r="JM124" s="364" t="n"/>
      <c r="JN124" s="364" t="n"/>
      <c r="JO124" s="364" t="n"/>
      <c r="JP124" s="364" t="n"/>
      <c r="JQ124" s="364" t="n"/>
      <c r="JR124" s="364" t="n"/>
      <c r="JS124" s="364" t="n"/>
      <c r="JT124" s="364" t="n"/>
      <c r="JU124" s="364" t="n"/>
      <c r="JV124" s="364" t="n"/>
      <c r="JW124" s="364" t="n"/>
      <c r="JX124" s="364" t="n"/>
      <c r="JY124" s="364" t="n"/>
      <c r="JZ124" s="364" t="n"/>
      <c r="KA124" s="364" t="n"/>
      <c r="KB124" s="364" t="n"/>
      <c r="KC124" s="364" t="n"/>
      <c r="KD124" s="364" t="n"/>
      <c r="KE124" s="364" t="n"/>
      <c r="KF124" s="364" t="n"/>
      <c r="KG124" s="364" t="n"/>
      <c r="KH124" s="364" t="n"/>
      <c r="KI124" s="364" t="n"/>
      <c r="KJ124" s="364" t="n"/>
      <c r="KK124" s="364" t="n"/>
      <c r="KL124" s="364" t="n"/>
      <c r="KM124" s="364" t="n"/>
      <c r="KN124" s="364" t="n"/>
      <c r="KO124" s="364" t="n"/>
      <c r="KP124" s="364" t="n"/>
      <c r="KQ124" s="364" t="n"/>
      <c r="KR124" s="364" t="n"/>
      <c r="KS124" s="364" t="n"/>
      <c r="KT124" s="364" t="n"/>
      <c r="KU124" s="364" t="n"/>
      <c r="KV124" s="364" t="n"/>
      <c r="KW124" s="364" t="n"/>
      <c r="KX124" s="364" t="n"/>
      <c r="KY124" s="364" t="n"/>
      <c r="KZ124" s="364" t="n"/>
      <c r="LA124" s="364" t="n"/>
      <c r="LB124" s="364" t="n"/>
      <c r="LC124" s="364" t="n"/>
      <c r="LD124" s="364" t="n"/>
      <c r="LE124" s="364" t="n"/>
      <c r="LF124" s="364" t="n"/>
      <c r="LG124" s="364" t="n"/>
      <c r="LH124" s="364" t="n"/>
      <c r="LI124" s="364" t="n"/>
      <c r="LJ124" s="364" t="n"/>
      <c r="LK124" s="364" t="n"/>
      <c r="LL124" s="364" t="n"/>
      <c r="LM124" s="364" t="n"/>
      <c r="LN124" s="364" t="n"/>
      <c r="LO124" s="364" t="n"/>
      <c r="LP124" s="364" t="n"/>
      <c r="LQ124" s="364" t="n"/>
      <c r="LR124" s="364" t="n"/>
      <c r="LS124" s="364" t="n"/>
      <c r="LT124" s="364" t="n"/>
      <c r="LU124" s="364" t="n"/>
      <c r="LV124" s="364" t="n"/>
      <c r="LW124" s="364" t="n"/>
      <c r="LX124" s="364" t="n"/>
      <c r="LY124" s="364" t="n"/>
      <c r="LZ124" s="364" t="n"/>
      <c r="MA124" s="364" t="n"/>
      <c r="MB124" s="364" t="n"/>
      <c r="MC124" s="364" t="n"/>
      <c r="MD124" s="364" t="n"/>
      <c r="ME124" s="364" t="n"/>
      <c r="MF124" s="364" t="n"/>
      <c r="MG124" s="364" t="n"/>
      <c r="MH124" s="364" t="n"/>
      <c r="MI124" s="364" t="n"/>
      <c r="MJ124" s="364" t="n"/>
      <c r="MK124" s="364" t="n"/>
      <c r="ML124" s="364" t="n"/>
      <c r="MM124" s="364" t="n"/>
      <c r="MN124" s="364" t="n"/>
      <c r="MO124" s="364" t="n"/>
      <c r="MP124" s="364" t="n"/>
      <c r="MQ124" s="364" t="n"/>
      <c r="MR124" s="364" t="n"/>
      <c r="MS124" s="364" t="n"/>
      <c r="MT124" s="364" t="n"/>
      <c r="MU124" s="364" t="n"/>
      <c r="MV124" s="364" t="n"/>
      <c r="MW124" s="364" t="n"/>
      <c r="MX124" s="364" t="n"/>
      <c r="MY124" s="364" t="n"/>
      <c r="MZ124" s="364" t="n"/>
      <c r="NA124" s="364" t="n"/>
      <c r="NB124" s="364" t="n"/>
      <c r="NC124" s="364" t="n"/>
      <c r="ND124" s="364" t="n"/>
      <c r="NE124" s="364" t="n"/>
      <c r="NF124" s="364" t="n"/>
      <c r="NG124" s="364" t="n"/>
      <c r="NH124" s="364" t="n"/>
      <c r="NI124" s="364" t="n"/>
      <c r="NJ124" s="364" t="n"/>
      <c r="NK124" s="364" t="n"/>
      <c r="NL124" s="364" t="n"/>
      <c r="NM124" s="364" t="n"/>
      <c r="NN124" s="364" t="n"/>
      <c r="NO124" s="364" t="n"/>
      <c r="NP124" s="364" t="n"/>
      <c r="NQ124" s="364" t="n"/>
      <c r="NR124" s="364" t="n"/>
      <c r="NS124" s="364" t="n"/>
      <c r="NT124" s="364" t="n"/>
      <c r="NU124" s="364" t="n"/>
      <c r="NV124" s="364" t="n"/>
      <c r="NW124" s="364" t="n"/>
      <c r="NX124" s="364" t="n"/>
      <c r="NY124" s="364" t="n"/>
      <c r="NZ124" s="364" t="n"/>
      <c r="OA124" s="364" t="n"/>
      <c r="OB124" s="364" t="n"/>
      <c r="OC124" s="364" t="n"/>
      <c r="OD124" s="364" t="n"/>
      <c r="OE124" s="364" t="n"/>
      <c r="OF124" s="364" t="n"/>
      <c r="OG124" s="364" t="n"/>
      <c r="OH124" s="364" t="n"/>
      <c r="OI124" s="364" t="n"/>
      <c r="OJ124" s="364" t="n"/>
      <c r="OK124" s="364" t="n"/>
      <c r="OL124" s="364" t="n"/>
      <c r="OM124" s="364" t="n"/>
      <c r="ON124" s="364" t="n"/>
      <c r="OO124" s="364" t="n"/>
      <c r="OP124" s="364" t="n"/>
      <c r="OQ124" s="364" t="n"/>
      <c r="OR124" s="364" t="n"/>
      <c r="OS124" s="364" t="n"/>
      <c r="OT124" s="364" t="n"/>
      <c r="OU124" s="364" t="n"/>
      <c r="OV124" s="364" t="n"/>
      <c r="OW124" s="364" t="n"/>
      <c r="OX124" s="364" t="n"/>
      <c r="OY124" s="364" t="n"/>
      <c r="OZ124" s="364" t="n"/>
      <c r="PA124" s="364" t="n"/>
      <c r="PB124" s="364" t="n"/>
      <c r="PC124" s="364" t="n"/>
      <c r="PD124" s="364" t="n"/>
      <c r="PE124" s="364" t="n"/>
      <c r="PF124" s="364" t="n"/>
      <c r="PG124" s="364" t="n"/>
      <c r="PH124" s="364" t="n"/>
      <c r="PI124" s="364" t="n"/>
      <c r="PJ124" s="364" t="n"/>
      <c r="PK124" s="364" t="n"/>
      <c r="PL124" s="364" t="n"/>
      <c r="PM124" s="364" t="n"/>
      <c r="PN124" s="364" t="n"/>
      <c r="PO124" s="364" t="n"/>
      <c r="PP124" s="364" t="n"/>
      <c r="PQ124" s="364" t="n"/>
      <c r="PR124" s="364" t="n"/>
      <c r="PS124" s="364" t="n"/>
      <c r="PT124" s="364" t="n"/>
      <c r="PU124" s="364" t="n"/>
      <c r="PV124" s="364" t="n"/>
      <c r="PW124" s="364" t="n"/>
      <c r="PX124" s="364" t="n"/>
      <c r="PY124" s="364" t="n"/>
      <c r="PZ124" s="364" t="n"/>
      <c r="QA124" s="364" t="n"/>
      <c r="QB124" s="364" t="n"/>
      <c r="QC124" s="364" t="n"/>
      <c r="QD124" s="364" t="n"/>
      <c r="QE124" s="364" t="n"/>
      <c r="QF124" s="364" t="n"/>
      <c r="QG124" s="364" t="n"/>
      <c r="QH124" s="364" t="n"/>
      <c r="QI124" s="364" t="n"/>
      <c r="QJ124" s="364" t="n"/>
      <c r="QK124" s="364" t="n"/>
      <c r="QL124" s="364" t="n"/>
      <c r="QM124" s="364" t="n"/>
      <c r="QN124" s="364" t="n"/>
      <c r="QO124" s="364" t="n"/>
      <c r="QP124" s="364" t="n"/>
      <c r="QQ124" s="364" t="n"/>
      <c r="QR124" s="364" t="n"/>
      <c r="QS124" s="364" t="n"/>
      <c r="QT124" s="364" t="n"/>
      <c r="QU124" s="364" t="n"/>
      <c r="QV124" s="364" t="n"/>
      <c r="QW124" s="364" t="n"/>
      <c r="QX124" s="364" t="n"/>
      <c r="QY124" s="364" t="n"/>
      <c r="QZ124" s="364" t="n"/>
      <c r="RA124" s="364" t="n"/>
      <c r="RB124" s="364" t="n"/>
      <c r="RC124" s="364" t="n"/>
      <c r="RD124" s="364" t="n"/>
      <c r="RE124" s="364" t="n"/>
      <c r="RF124" s="364" t="n"/>
      <c r="RG124" s="364" t="n"/>
      <c r="RH124" s="364" t="n"/>
      <c r="RI124" s="364" t="n"/>
      <c r="RJ124" s="364" t="n"/>
      <c r="RK124" s="364" t="n"/>
      <c r="RL124" s="364" t="n"/>
      <c r="RM124" s="364" t="n"/>
      <c r="RN124" s="364" t="n"/>
      <c r="RO124" s="364" t="n"/>
      <c r="RP124" s="364" t="n"/>
      <c r="RQ124" s="364" t="n"/>
      <c r="RR124" s="364" t="n"/>
      <c r="RS124" s="364" t="n"/>
      <c r="RT124" s="364" t="n"/>
      <c r="RU124" s="364" t="n"/>
      <c r="RV124" s="364" t="n"/>
      <c r="RW124" s="364" t="n"/>
      <c r="RX124" s="364" t="n"/>
      <c r="RY124" s="364" t="n"/>
      <c r="RZ124" s="364" t="n"/>
      <c r="SA124" s="364" t="n"/>
      <c r="SB124" s="364" t="n"/>
      <c r="SC124" s="364" t="n"/>
      <c r="SD124" s="364" t="n"/>
      <c r="SE124" s="364" t="n"/>
      <c r="SF124" s="364" t="n"/>
      <c r="SG124" s="364" t="n"/>
      <c r="SH124" s="364" t="n"/>
      <c r="SI124" s="364" t="n"/>
      <c r="SJ124" s="364" t="n"/>
      <c r="SK124" s="364" t="n"/>
      <c r="SL124" s="364" t="n"/>
      <c r="SM124" s="364" t="n"/>
      <c r="SN124" s="364" t="n"/>
      <c r="SO124" s="364" t="n"/>
      <c r="SP124" s="364" t="n"/>
      <c r="SQ124" s="364" t="n"/>
      <c r="SR124" s="364" t="n"/>
      <c r="SS124" s="364" t="n"/>
      <c r="ST124" s="364" t="n"/>
      <c r="SU124" s="364" t="n"/>
      <c r="SV124" s="364" t="n"/>
      <c r="SW124" s="364" t="n"/>
      <c r="SX124" s="364" t="n"/>
      <c r="SY124" s="364" t="n"/>
      <c r="SZ124" s="364" t="n"/>
      <c r="TA124" s="364" t="n"/>
      <c r="TB124" s="364" t="n"/>
      <c r="TC124" s="364" t="n"/>
      <c r="TD124" s="364" t="n"/>
      <c r="TE124" s="364" t="n"/>
      <c r="TF124" s="364" t="n"/>
      <c r="TG124" s="364" t="n"/>
      <c r="TH124" s="364" t="n"/>
      <c r="TI124" s="364" t="n"/>
      <c r="TJ124" s="364" t="n"/>
      <c r="TK124" s="364" t="n"/>
      <c r="TL124" s="364" t="n"/>
      <c r="TM124" s="364" t="n"/>
      <c r="TN124" s="364" t="n"/>
      <c r="TO124" s="364" t="n"/>
      <c r="TP124" s="364" t="n"/>
      <c r="TQ124" s="364" t="n"/>
      <c r="TR124" s="364" t="n"/>
      <c r="TS124" s="364" t="n"/>
      <c r="TT124" s="364" t="n"/>
      <c r="TU124" s="364" t="n"/>
      <c r="TV124" s="364" t="n"/>
      <c r="TW124" s="364" t="n"/>
      <c r="TX124" s="364" t="n"/>
      <c r="TY124" s="364" t="n"/>
      <c r="TZ124" s="364" t="n"/>
      <c r="UA124" s="364" t="n"/>
      <c r="UB124" s="364" t="n"/>
      <c r="UC124" s="364" t="n"/>
      <c r="UD124" s="364" t="n"/>
      <c r="UE124" s="364" t="n"/>
      <c r="UF124" s="364" t="n"/>
      <c r="UG124" s="364" t="n"/>
      <c r="UH124" s="364" t="n"/>
      <c r="UI124" s="364" t="n"/>
      <c r="UJ124" s="364" t="n"/>
      <c r="UK124" s="364" t="n"/>
      <c r="UL124" s="364" t="n"/>
      <c r="UM124" s="364" t="n"/>
      <c r="UN124" s="364" t="n"/>
      <c r="UO124" s="364" t="n"/>
      <c r="UP124" s="364" t="n"/>
      <c r="UQ124" s="364" t="n"/>
      <c r="UR124" s="364" t="n"/>
      <c r="US124" s="364" t="n"/>
      <c r="UT124" s="364" t="n"/>
      <c r="UU124" s="364" t="n"/>
      <c r="UV124" s="364" t="n"/>
      <c r="UW124" s="364" t="n"/>
      <c r="UX124" s="364" t="n"/>
      <c r="UY124" s="364" t="n"/>
      <c r="UZ124" s="364" t="n"/>
      <c r="VA124" s="364" t="n"/>
      <c r="VB124" s="364" t="n"/>
      <c r="VC124" s="364" t="n"/>
      <c r="VD124" s="364" t="n"/>
      <c r="VE124" s="364" t="n"/>
      <c r="VF124" s="364" t="n"/>
      <c r="VG124" s="364" t="n"/>
      <c r="VH124" s="364" t="n"/>
      <c r="VI124" s="364" t="n"/>
      <c r="VJ124" s="364" t="n"/>
      <c r="VK124" s="364" t="n"/>
      <c r="VL124" s="364" t="n"/>
      <c r="VM124" s="364" t="n"/>
      <c r="VN124" s="364" t="n"/>
      <c r="VO124" s="364" t="n"/>
      <c r="VP124" s="364" t="n"/>
      <c r="VQ124" s="364" t="n"/>
      <c r="VR124" s="364" t="n"/>
      <c r="VS124" s="364" t="n"/>
      <c r="VT124" s="364" t="n"/>
      <c r="VU124" s="364" t="n"/>
      <c r="VV124" s="364" t="n"/>
      <c r="VW124" s="364" t="n"/>
      <c r="VX124" s="364" t="n"/>
      <c r="VY124" s="364" t="n"/>
      <c r="VZ124" s="364" t="n"/>
      <c r="WA124" s="364" t="n"/>
      <c r="WB124" s="364" t="n"/>
      <c r="WC124" s="364" t="n"/>
      <c r="WD124" s="364" t="n"/>
      <c r="WE124" s="364" t="n"/>
      <c r="WF124" s="364" t="n"/>
      <c r="WG124" s="364" t="n"/>
      <c r="WH124" s="364" t="n"/>
      <c r="WI124" s="364" t="n"/>
      <c r="WJ124" s="364" t="n"/>
      <c r="WK124" s="364" t="n"/>
      <c r="WL124" s="364" t="n"/>
      <c r="WM124" s="364" t="n"/>
      <c r="WN124" s="364" t="n"/>
      <c r="WO124" s="364" t="n"/>
      <c r="WP124" s="364" t="n"/>
      <c r="WQ124" s="364" t="n"/>
      <c r="WR124" s="364" t="n"/>
      <c r="WS124" s="364" t="n"/>
      <c r="WT124" s="364" t="n"/>
      <c r="WU124" s="364" t="n"/>
      <c r="WV124" s="364" t="n"/>
      <c r="WW124" s="364" t="n"/>
      <c r="WX124" s="364" t="n"/>
      <c r="WY124" s="364" t="n"/>
      <c r="WZ124" s="364" t="n"/>
      <c r="XA124" s="364" t="n"/>
      <c r="XB124" s="364" t="n"/>
      <c r="XC124" s="364" t="n"/>
      <c r="XD124" s="364" t="n"/>
      <c r="XE124" s="364" t="n"/>
      <c r="XF124" s="364" t="n"/>
      <c r="XG124" s="364" t="n"/>
      <c r="XH124" s="364" t="n"/>
      <c r="XI124" s="364" t="n"/>
      <c r="XJ124" s="364" t="n"/>
      <c r="XK124" s="364" t="n"/>
      <c r="XL124" s="364" t="n"/>
      <c r="XM124" s="364" t="n"/>
      <c r="XN124" s="364" t="n"/>
      <c r="XO124" s="364" t="n"/>
      <c r="XP124" s="364" t="n"/>
      <c r="XQ124" s="364" t="n"/>
      <c r="XR124" s="364" t="n"/>
      <c r="XS124" s="364" t="n"/>
      <c r="XT124" s="364" t="n"/>
      <c r="XU124" s="364" t="n"/>
      <c r="XV124" s="364" t="n"/>
      <c r="XW124" s="364" t="n"/>
      <c r="XX124" s="364" t="n"/>
      <c r="XY124" s="364" t="n"/>
      <c r="XZ124" s="364" t="n"/>
      <c r="YA124" s="364" t="n"/>
      <c r="YB124" s="364" t="n"/>
      <c r="YC124" s="364" t="n"/>
      <c r="YD124" s="364" t="n"/>
      <c r="YE124" s="364" t="n"/>
      <c r="YF124" s="364" t="n"/>
      <c r="YG124" s="364" t="n"/>
      <c r="YH124" s="364" t="n"/>
      <c r="YI124" s="364" t="n"/>
      <c r="YJ124" s="364" t="n"/>
      <c r="YK124" s="364" t="n"/>
      <c r="YL124" s="364" t="n"/>
      <c r="YM124" s="364" t="n"/>
      <c r="YN124" s="364" t="n"/>
      <c r="YO124" s="364" t="n"/>
      <c r="YP124" s="364" t="n"/>
      <c r="YQ124" s="364" t="n"/>
      <c r="YR124" s="364" t="n"/>
      <c r="YS124" s="364" t="n"/>
      <c r="YT124" s="364" t="n"/>
      <c r="YU124" s="364" t="n"/>
      <c r="YV124" s="364" t="n"/>
      <c r="YW124" s="364" t="n"/>
      <c r="YX124" s="364" t="n"/>
      <c r="YY124" s="364" t="n"/>
      <c r="YZ124" s="364" t="n"/>
      <c r="ZA124" s="364" t="n"/>
      <c r="ZB124" s="364" t="n"/>
      <c r="ZC124" s="364" t="n"/>
      <c r="ZD124" s="364" t="n"/>
      <c r="ZE124" s="364" t="n"/>
      <c r="ZF124" s="364" t="n"/>
      <c r="ZG124" s="364" t="n"/>
      <c r="ZH124" s="364" t="n"/>
      <c r="ZI124" s="364" t="n"/>
      <c r="ZJ124" s="364" t="n"/>
      <c r="ZK124" s="364" t="n"/>
      <c r="ZL124" s="364" t="n"/>
      <c r="ZM124" s="364" t="n"/>
      <c r="ZN124" s="364" t="n"/>
      <c r="ZO124" s="364" t="n"/>
      <c r="ZP124" s="364" t="n"/>
      <c r="ZQ124" s="364" t="n"/>
      <c r="ZR124" s="364" t="n"/>
      <c r="ZS124" s="364" t="n"/>
      <c r="ZT124" s="364" t="n"/>
      <c r="ZU124" s="364" t="n"/>
      <c r="ZV124" s="364" t="n"/>
      <c r="ZW124" s="364" t="n"/>
      <c r="ZX124" s="364" t="n"/>
      <c r="ZY124" s="364" t="n"/>
      <c r="ZZ124" s="364" t="n"/>
      <c r="AAA124" s="364" t="n"/>
      <c r="AAB124" s="364" t="n"/>
      <c r="AAC124" s="364" t="n"/>
      <c r="AAD124" s="364" t="n"/>
      <c r="AAE124" s="364" t="n"/>
      <c r="AAF124" s="364" t="n"/>
      <c r="AAG124" s="364" t="n"/>
      <c r="AAH124" s="364" t="n"/>
      <c r="AAI124" s="364" t="n"/>
      <c r="AAJ124" s="364" t="n"/>
      <c r="AAK124" s="364" t="n"/>
      <c r="AAL124" s="364" t="n"/>
      <c r="AAM124" s="364" t="n"/>
      <c r="AAN124" s="364" t="n"/>
      <c r="AAO124" s="364" t="n"/>
      <c r="AAP124" s="364" t="n"/>
      <c r="AAQ124" s="364" t="n"/>
      <c r="AAR124" s="364" t="n"/>
      <c r="AAS124" s="364" t="n"/>
      <c r="AAT124" s="364" t="n"/>
      <c r="AAU124" s="364" t="n"/>
      <c r="AAV124" s="364" t="n"/>
      <c r="AAW124" s="364" t="n"/>
      <c r="AAX124" s="364" t="n"/>
      <c r="AAY124" s="364" t="n"/>
      <c r="AAZ124" s="364" t="n"/>
      <c r="ABA124" s="364" t="n"/>
      <c r="ABB124" s="364" t="n"/>
      <c r="ABC124" s="364" t="n"/>
      <c r="ABD124" s="364" t="n"/>
      <c r="ABE124" s="364" t="n"/>
      <c r="ABF124" s="364" t="n"/>
      <c r="ABG124" s="364" t="n"/>
      <c r="ABH124" s="364" t="n"/>
      <c r="ABI124" s="364" t="n"/>
      <c r="ABJ124" s="364" t="n"/>
      <c r="ABK124" s="364" t="n"/>
      <c r="ABL124" s="364" t="n"/>
      <c r="ABM124" s="364" t="n"/>
      <c r="ABN124" s="364" t="n"/>
      <c r="ABO124" s="364" t="n"/>
      <c r="ABP124" s="364" t="n"/>
      <c r="ABQ124" s="364" t="n"/>
      <c r="ABR124" s="364" t="n"/>
      <c r="ABS124" s="364" t="n"/>
      <c r="ABT124" s="364" t="n"/>
      <c r="ABU124" s="364" t="n"/>
      <c r="ABV124" s="364" t="n"/>
      <c r="ABW124" s="364" t="n"/>
      <c r="ABX124" s="364" t="n"/>
      <c r="ABY124" s="364" t="n"/>
      <c r="ABZ124" s="364" t="n"/>
      <c r="ACA124" s="364" t="n"/>
      <c r="ACB124" s="364" t="n"/>
      <c r="ACC124" s="364" t="n"/>
      <c r="ACD124" s="364" t="n"/>
      <c r="ACE124" s="364" t="n"/>
      <c r="ACF124" s="364" t="n"/>
      <c r="ACG124" s="364" t="n"/>
      <c r="ACH124" s="364" t="n"/>
      <c r="ACI124" s="364" t="n"/>
      <c r="ACJ124" s="364" t="n"/>
      <c r="ACK124" s="364" t="n"/>
      <c r="ACL124" s="364" t="n"/>
      <c r="ACM124" s="364" t="n"/>
      <c r="ACN124" s="364" t="n"/>
      <c r="ACO124" s="364" t="n"/>
      <c r="ACP124" s="364" t="n"/>
      <c r="ACQ124" s="364" t="n"/>
      <c r="ACR124" s="364" t="n"/>
      <c r="ACS124" s="364" t="n"/>
      <c r="ACT124" s="364" t="n"/>
      <c r="ACU124" s="364" t="n"/>
      <c r="ACV124" s="364" t="n"/>
      <c r="ACW124" s="364" t="n"/>
      <c r="ACX124" s="364" t="n"/>
      <c r="ACY124" s="364" t="n"/>
      <c r="ACZ124" s="364" t="n"/>
      <c r="ADA124" s="364" t="n"/>
      <c r="ADB124" s="364" t="n"/>
      <c r="ADC124" s="364" t="n"/>
      <c r="ADD124" s="364" t="n"/>
      <c r="ADE124" s="364" t="n"/>
      <c r="ADF124" s="364" t="n"/>
      <c r="ADG124" s="364" t="n"/>
      <c r="ADH124" s="364" t="n"/>
      <c r="ADI124" s="364" t="n"/>
      <c r="ADJ124" s="364" t="n"/>
      <c r="ADK124" s="364" t="n"/>
      <c r="ADL124" s="364" t="n"/>
      <c r="ADM124" s="364" t="n"/>
      <c r="ADN124" s="364" t="n"/>
      <c r="ADO124" s="364" t="n"/>
      <c r="ADP124" s="364" t="n"/>
      <c r="ADQ124" s="364" t="n"/>
      <c r="ADR124" s="364" t="n"/>
      <c r="ADS124" s="364" t="n"/>
      <c r="ADT124" s="364" t="n"/>
      <c r="ADU124" s="364" t="n"/>
      <c r="ADV124" s="364" t="n"/>
      <c r="ADW124" s="364" t="n"/>
      <c r="ADX124" s="364" t="n"/>
      <c r="ADY124" s="364" t="n"/>
      <c r="ADZ124" s="364" t="n"/>
      <c r="AEA124" s="364" t="n"/>
      <c r="AEB124" s="364" t="n"/>
      <c r="AEC124" s="364" t="n"/>
      <c r="AED124" s="364" t="n"/>
      <c r="AEE124" s="364" t="n"/>
      <c r="AEF124" s="364" t="n"/>
      <c r="AEG124" s="364" t="n"/>
      <c r="AEH124" s="364" t="n"/>
      <c r="AEI124" s="364" t="n"/>
      <c r="AEJ124" s="364" t="n"/>
      <c r="AEK124" s="364" t="n"/>
      <c r="AEL124" s="364" t="n"/>
      <c r="AEM124" s="364" t="n"/>
      <c r="AEN124" s="364" t="n"/>
      <c r="AEO124" s="364" t="n"/>
      <c r="AEP124" s="364" t="n"/>
      <c r="AEQ124" s="364" t="n"/>
      <c r="AER124" s="364" t="n"/>
      <c r="AES124" s="364" t="n"/>
      <c r="AET124" s="364" t="n"/>
      <c r="AEU124" s="364" t="n"/>
      <c r="AEV124" s="364" t="n"/>
      <c r="AEW124" s="364" t="n"/>
      <c r="AEX124" s="364" t="n"/>
      <c r="AEY124" s="364" t="n"/>
      <c r="AEZ124" s="364" t="n"/>
      <c r="AFA124" s="364" t="n"/>
      <c r="AFB124" s="364" t="n"/>
      <c r="AFC124" s="364" t="n"/>
      <c r="AFD124" s="364" t="n"/>
      <c r="AFE124" s="364" t="n"/>
      <c r="AFF124" s="364" t="n"/>
      <c r="AFG124" s="364" t="n"/>
      <c r="AFH124" s="364" t="n"/>
      <c r="AFI124" s="364" t="n"/>
      <c r="AFJ124" s="364" t="n"/>
      <c r="AFK124" s="364" t="n"/>
      <c r="AFL124" s="364" t="n"/>
      <c r="AFM124" s="364" t="n"/>
      <c r="AFN124" s="364" t="n"/>
      <c r="AFO124" s="364" t="n"/>
      <c r="AFP124" s="364" t="n"/>
      <c r="AFQ124" s="364" t="n"/>
      <c r="AFR124" s="364" t="n"/>
      <c r="AFS124" s="364" t="n"/>
      <c r="AFT124" s="364" t="n"/>
      <c r="AFU124" s="364" t="n"/>
      <c r="AFV124" s="364" t="n"/>
      <c r="AFW124" s="364" t="n"/>
      <c r="AFX124" s="364" t="n"/>
      <c r="AFY124" s="364" t="n"/>
      <c r="AFZ124" s="364" t="n"/>
      <c r="AGA124" s="364" t="n"/>
      <c r="AGB124" s="364" t="n"/>
      <c r="AGC124" s="364" t="n"/>
      <c r="AGD124" s="364" t="n"/>
      <c r="AGE124" s="364" t="n"/>
      <c r="AGF124" s="364" t="n"/>
      <c r="AGG124" s="364" t="n"/>
      <c r="AGH124" s="364" t="n"/>
      <c r="AGI124" s="364" t="n"/>
      <c r="AGJ124" s="364" t="n"/>
      <c r="AGK124" s="364" t="n"/>
      <c r="AGL124" s="364" t="n"/>
      <c r="AGM124" s="364" t="n"/>
      <c r="AGN124" s="364" t="n"/>
      <c r="AGO124" s="364" t="n"/>
      <c r="AGP124" s="364" t="n"/>
      <c r="AGQ124" s="364" t="n"/>
      <c r="AGR124" s="364" t="n"/>
      <c r="AGS124" s="364" t="n"/>
      <c r="AGT124" s="364" t="n"/>
      <c r="AGU124" s="364" t="n"/>
      <c r="AGV124" s="364" t="n"/>
      <c r="AGW124" s="364" t="n"/>
      <c r="AGX124" s="364" t="n"/>
      <c r="AGY124" s="364" t="n"/>
      <c r="AGZ124" s="364" t="n"/>
      <c r="AHA124" s="364" t="n"/>
      <c r="AHB124" s="364" t="n"/>
      <c r="AHC124" s="364" t="n"/>
      <c r="AHD124" s="364" t="n"/>
      <c r="AHE124" s="364" t="n"/>
      <c r="AHF124" s="364" t="n"/>
      <c r="AHG124" s="364" t="n"/>
      <c r="AHH124" s="364" t="n"/>
      <c r="AHI124" s="364" t="n"/>
      <c r="AHJ124" s="364" t="n"/>
      <c r="AHK124" s="364" t="n"/>
      <c r="AHL124" s="364" t="n"/>
      <c r="AHM124" s="364" t="n"/>
      <c r="AHN124" s="364" t="n"/>
      <c r="AHO124" s="364" t="n"/>
      <c r="AHP124" s="364" t="n"/>
      <c r="AHQ124" s="364" t="n"/>
      <c r="AHR124" s="364" t="n"/>
      <c r="AHS124" s="364" t="n"/>
      <c r="AHT124" s="364" t="n"/>
      <c r="AHU124" s="364" t="n"/>
      <c r="AHV124" s="364" t="n"/>
      <c r="AHW124" s="364" t="n"/>
      <c r="AHX124" s="364" t="n"/>
      <c r="AHY124" s="364" t="n"/>
      <c r="AHZ124" s="364" t="n"/>
      <c r="AIA124" s="364" t="n"/>
      <c r="AIB124" s="364" t="n"/>
      <c r="AIC124" s="364" t="n"/>
      <c r="AID124" s="364" t="n"/>
      <c r="AIE124" s="364" t="n"/>
      <c r="AIF124" s="364" t="n"/>
      <c r="AIG124" s="364" t="n"/>
      <c r="AIH124" s="364" t="n"/>
      <c r="AII124" s="364" t="n"/>
      <c r="AIJ124" s="364" t="n"/>
      <c r="AIK124" s="364" t="n"/>
      <c r="AIL124" s="364" t="n"/>
      <c r="AIM124" s="364" t="n"/>
      <c r="AIN124" s="364" t="n"/>
      <c r="AIO124" s="364" t="n"/>
      <c r="AIP124" s="364" t="n"/>
      <c r="AIQ124" s="364" t="n"/>
      <c r="AIR124" s="364" t="n"/>
      <c r="AIS124" s="364" t="n"/>
      <c r="AIT124" s="364" t="n"/>
      <c r="AIU124" s="364" t="n"/>
      <c r="AIV124" s="364" t="n"/>
      <c r="AIW124" s="364" t="n"/>
      <c r="AIX124" s="364" t="n"/>
      <c r="AIY124" s="364" t="n"/>
      <c r="AIZ124" s="364" t="n"/>
      <c r="AJA124" s="364" t="n"/>
      <c r="AJB124" s="364" t="n"/>
      <c r="AJC124" s="364" t="n"/>
      <c r="AJD124" s="364" t="n"/>
      <c r="AJE124" s="364" t="n"/>
      <c r="AJF124" s="364" t="n"/>
      <c r="AJG124" s="364" t="n"/>
      <c r="AJH124" s="364" t="n"/>
      <c r="AJI124" s="364" t="n"/>
      <c r="AJJ124" s="364" t="n"/>
      <c r="AJK124" s="364" t="n"/>
      <c r="AJL124" s="364" t="n"/>
      <c r="AJM124" s="364" t="n"/>
      <c r="AJN124" s="364" t="n"/>
      <c r="AJO124" s="364" t="n"/>
      <c r="AJP124" s="364" t="n"/>
      <c r="AJQ124" s="364" t="n"/>
      <c r="AJR124" s="364" t="n"/>
      <c r="AJS124" s="364" t="n"/>
      <c r="AJT124" s="364" t="n"/>
      <c r="AJU124" s="364" t="n"/>
      <c r="AJV124" s="364" t="n"/>
      <c r="AJW124" s="364" t="n"/>
      <c r="AJX124" s="364" t="n"/>
      <c r="AJY124" s="364" t="n"/>
      <c r="AJZ124" s="364" t="n"/>
      <c r="AKA124" s="364" t="n"/>
      <c r="AKB124" s="364" t="n"/>
      <c r="AKC124" s="364" t="n"/>
      <c r="AKD124" s="364" t="n"/>
      <c r="AKE124" s="364" t="n"/>
      <c r="AKF124" s="364" t="n"/>
      <c r="AKG124" s="364" t="n"/>
      <c r="AKH124" s="364" t="n"/>
      <c r="AKI124" s="364" t="n"/>
      <c r="AKJ124" s="364" t="n"/>
      <c r="AKK124" s="364" t="n"/>
      <c r="AKL124" s="364" t="n"/>
      <c r="AKM124" s="364" t="n"/>
      <c r="AKN124" s="364" t="n"/>
      <c r="AKO124" s="364" t="n"/>
      <c r="AKP124" s="364" t="n"/>
      <c r="AKQ124" s="364" t="n"/>
      <c r="AKR124" s="364" t="n"/>
      <c r="AKS124" s="364" t="n"/>
      <c r="AKT124" s="364" t="n"/>
      <c r="AKU124" s="364" t="n"/>
      <c r="AKV124" s="364" t="n"/>
      <c r="AKW124" s="364" t="n"/>
      <c r="AKX124" s="364" t="n"/>
      <c r="AKY124" s="364" t="n"/>
      <c r="AKZ124" s="364" t="n"/>
      <c r="ALA124" s="364" t="n"/>
      <c r="ALB124" s="364" t="n"/>
      <c r="ALC124" s="364" t="n"/>
      <c r="ALD124" s="364" t="n"/>
      <c r="ALE124" s="364" t="n"/>
      <c r="ALF124" s="364" t="n"/>
      <c r="ALG124" s="364" t="n"/>
      <c r="ALH124" s="364" t="n"/>
      <c r="ALI124" s="364" t="n"/>
      <c r="ALJ124" s="364" t="n"/>
      <c r="ALK124" s="364" t="n"/>
      <c r="ALL124" s="364" t="n"/>
      <c r="ALM124" s="364" t="n"/>
      <c r="ALN124" s="364" t="n"/>
      <c r="ALO124" s="364" t="n"/>
      <c r="ALP124" s="364" t="n"/>
      <c r="ALQ124" s="364" t="n"/>
      <c r="ALR124" s="364" t="n"/>
      <c r="ALS124" s="364" t="n"/>
      <c r="ALT124" s="364" t="n"/>
      <c r="ALU124" s="364" t="n"/>
      <c r="ALV124" s="364" t="n"/>
      <c r="ALW124" s="364" t="n"/>
      <c r="ALX124" s="364" t="n"/>
      <c r="ALY124" s="364" t="n"/>
      <c r="ALZ124" s="364" t="n"/>
      <c r="AMA124" s="364" t="n"/>
      <c r="AMB124" s="364" t="n"/>
      <c r="AMC124" s="364" t="n"/>
      <c r="AMD124" s="364" t="n"/>
      <c r="AME124" s="364" t="n"/>
      <c r="AMF124" s="364" t="n"/>
      <c r="AMG124" s="364" t="n"/>
      <c r="AMH124" s="364" t="n"/>
      <c r="AMI124" s="364" t="n"/>
      <c r="AMJ124" s="364" t="n"/>
      <c r="AMK124" s="364" t="n"/>
      <c r="AML124" s="364" t="n"/>
      <c r="AMM124" s="364" t="n"/>
      <c r="AMN124" s="364" t="n"/>
      <c r="AMO124" s="364" t="n"/>
      <c r="AMP124" s="364" t="n"/>
      <c r="AMQ124" s="364" t="n"/>
      <c r="AMR124" s="364" t="n"/>
      <c r="AMS124" s="364" t="n"/>
      <c r="AMT124" s="364" t="n"/>
      <c r="AMU124" s="364" t="n"/>
      <c r="AMV124" s="364" t="n"/>
      <c r="AMW124" s="364" t="n"/>
      <c r="AMX124" s="364" t="n"/>
      <c r="AMY124" s="364" t="n"/>
      <c r="AMZ124" s="364" t="n"/>
      <c r="ANA124" s="364" t="n"/>
      <c r="ANB124" s="364" t="n"/>
      <c r="ANC124" s="364" t="n"/>
      <c r="AND124" s="364" t="n"/>
      <c r="ANE124" s="364" t="n"/>
      <c r="ANF124" s="364" t="n"/>
      <c r="ANG124" s="364" t="n"/>
      <c r="ANH124" s="364" t="n"/>
      <c r="ANI124" s="364" t="n"/>
      <c r="ANJ124" s="364" t="n"/>
      <c r="ANK124" s="364" t="n"/>
      <c r="ANL124" s="364" t="n"/>
      <c r="ANM124" s="364" t="n"/>
      <c r="ANN124" s="364" t="n"/>
      <c r="ANO124" s="364" t="n"/>
      <c r="ANP124" s="364" t="n"/>
      <c r="ANQ124" s="364" t="n"/>
      <c r="ANR124" s="364" t="n"/>
      <c r="ANS124" s="364" t="n"/>
      <c r="ANT124" s="364" t="n"/>
      <c r="ANU124" s="364" t="n"/>
      <c r="ANV124" s="364" t="n"/>
      <c r="ANW124" s="364" t="n"/>
      <c r="ANX124" s="364" t="n"/>
      <c r="ANY124" s="364" t="n"/>
      <c r="ANZ124" s="364" t="n"/>
      <c r="AOA124" s="364" t="n"/>
      <c r="AOB124" s="364" t="n"/>
      <c r="AOC124" s="364" t="n"/>
      <c r="AOD124" s="364" t="n"/>
      <c r="AOE124" s="364" t="n"/>
      <c r="AOF124" s="364" t="n"/>
      <c r="AOG124" s="364" t="n"/>
      <c r="AOH124" s="364" t="n"/>
      <c r="AOI124" s="364" t="n"/>
      <c r="AOJ124" s="364" t="n"/>
      <c r="AOK124" s="364" t="n"/>
      <c r="AOL124" s="364" t="n"/>
      <c r="AOM124" s="364" t="n"/>
      <c r="AON124" s="364" t="n"/>
      <c r="AOO124" s="364" t="n"/>
      <c r="AOP124" s="364" t="n"/>
      <c r="AOQ124" s="364" t="n"/>
      <c r="AOR124" s="364" t="n"/>
      <c r="AOS124" s="364" t="n"/>
      <c r="AOT124" s="364" t="n"/>
      <c r="AOU124" s="364" t="n"/>
      <c r="AOV124" s="364" t="n"/>
      <c r="AOW124" s="364" t="n"/>
      <c r="AOX124" s="364" t="n"/>
      <c r="AOY124" s="364" t="n"/>
      <c r="AOZ124" s="364" t="n"/>
      <c r="APA124" s="364" t="n"/>
      <c r="APB124" s="364" t="n"/>
      <c r="APC124" s="364" t="n"/>
      <c r="APD124" s="364" t="n"/>
      <c r="APE124" s="364" t="n"/>
      <c r="APF124" s="364" t="n"/>
      <c r="APG124" s="364" t="n"/>
      <c r="APH124" s="364" t="n"/>
      <c r="API124" s="364" t="n"/>
      <c r="APJ124" s="364" t="n"/>
      <c r="APK124" s="364" t="n"/>
      <c r="APL124" s="364" t="n"/>
      <c r="APM124" s="364" t="n"/>
      <c r="APN124" s="364" t="n"/>
      <c r="APO124" s="364" t="n"/>
      <c r="APP124" s="364" t="n"/>
      <c r="APQ124" s="364" t="n"/>
      <c r="APR124" s="364" t="n"/>
      <c r="APS124" s="364" t="n"/>
      <c r="APT124" s="364" t="n"/>
      <c r="APU124" s="364" t="n"/>
      <c r="APV124" s="364" t="n"/>
      <c r="APW124" s="364" t="n"/>
      <c r="APX124" s="364" t="n"/>
      <c r="APY124" s="364" t="n"/>
      <c r="APZ124" s="364" t="n"/>
      <c r="AQA124" s="364" t="n"/>
      <c r="AQB124" s="364" t="n"/>
      <c r="AQC124" s="364" t="n"/>
      <c r="AQD124" s="364" t="n"/>
      <c r="AQE124" s="364" t="n"/>
      <c r="AQF124" s="364" t="n"/>
      <c r="AQG124" s="364" t="n"/>
      <c r="AQH124" s="364" t="n"/>
      <c r="AQI124" s="364" t="n"/>
      <c r="AQJ124" s="364" t="n"/>
      <c r="AQK124" s="364" t="n"/>
      <c r="AQL124" s="364" t="n"/>
      <c r="AQM124" s="364" t="n"/>
      <c r="AQN124" s="364" t="n"/>
      <c r="AQO124" s="364" t="n"/>
      <c r="AQP124" s="364" t="n"/>
      <c r="AQQ124" s="364" t="n"/>
      <c r="AQR124" s="364" t="n"/>
      <c r="AQS124" s="364" t="n"/>
      <c r="AQT124" s="364" t="n"/>
      <c r="AQU124" s="364" t="n"/>
      <c r="AQV124" s="364" t="n"/>
      <c r="AQW124" s="364" t="n"/>
      <c r="AQX124" s="364" t="n"/>
      <c r="AQY124" s="364" t="n"/>
      <c r="AQZ124" s="364" t="n"/>
      <c r="ARA124" s="364" t="n"/>
      <c r="ARB124" s="364" t="n"/>
      <c r="ARC124" s="364" t="n"/>
      <c r="ARD124" s="364" t="n"/>
      <c r="ARE124" s="364" t="n"/>
      <c r="ARF124" s="364" t="n"/>
      <c r="ARG124" s="364" t="n"/>
      <c r="ARH124" s="364" t="n"/>
      <c r="ARI124" s="364" t="n"/>
      <c r="ARJ124" s="364" t="n"/>
      <c r="ARK124" s="364" t="n"/>
      <c r="ARL124" s="364" t="n"/>
      <c r="ARM124" s="364" t="n"/>
      <c r="ARN124" s="364" t="n"/>
      <c r="ARO124" s="364" t="n"/>
    </row>
    <row r="125" outlineLevel="1">
      <c r="A125" s="220" t="inlineStr">
        <is>
          <t>41.10</t>
        </is>
      </c>
      <c r="B125" s="233" t="inlineStr">
        <is>
          <t>Vale alimentação</t>
        </is>
      </c>
      <c r="C125" s="86" t="inlineStr">
        <is>
          <t>Analítica</t>
        </is>
      </c>
      <c r="D125" s="86" t="inlineStr">
        <is>
          <t>Saída</t>
        </is>
      </c>
      <c r="E125" s="86">
        <f>VLOOKUP($A125,PL.C!$B:$F,5,0)</f>
        <v/>
      </c>
      <c r="F125" s="86" t="inlineStr">
        <is>
          <t>sim</t>
        </is>
      </c>
      <c r="G125" s="86" t="inlineStr">
        <is>
          <t>Budget</t>
        </is>
      </c>
      <c r="I125" s="511" t="n">
        <v>0</v>
      </c>
      <c r="J125" s="511" t="n">
        <v>0</v>
      </c>
      <c r="K125" s="511" t="n">
        <v>0</v>
      </c>
      <c r="L125" s="511" t="n">
        <v>0</v>
      </c>
      <c r="M125" s="511" t="n">
        <v>0</v>
      </c>
      <c r="N125" s="511" t="n">
        <v>0</v>
      </c>
      <c r="O125" s="511" t="n">
        <v>0</v>
      </c>
      <c r="P125" s="511" t="n">
        <v>0</v>
      </c>
      <c r="Q125" s="511" t="n">
        <v>0</v>
      </c>
      <c r="R125" s="511" t="n">
        <v>0</v>
      </c>
      <c r="S125" s="511" t="n">
        <v>0</v>
      </c>
      <c r="T125" s="512" t="n">
        <v>0</v>
      </c>
      <c r="V125" s="511" t="n">
        <v>0</v>
      </c>
      <c r="W125" s="511" t="n">
        <v>0</v>
      </c>
      <c r="X125" s="511" t="n">
        <v>0</v>
      </c>
      <c r="Y125" s="511" t="n">
        <v>0</v>
      </c>
      <c r="Z125" s="511" t="n">
        <v>0</v>
      </c>
      <c r="AA125" s="511" t="n">
        <v>0</v>
      </c>
      <c r="AB125" s="511" t="n">
        <v>0</v>
      </c>
      <c r="AC125" s="511" t="n">
        <v>0</v>
      </c>
      <c r="AD125" s="511" t="n">
        <v>0</v>
      </c>
      <c r="AE125" s="511" t="n">
        <v>0</v>
      </c>
      <c r="AF125" s="511" t="n">
        <v>0</v>
      </c>
      <c r="AG125" s="512" t="n">
        <v>0</v>
      </c>
      <c r="AI125" s="511" t="n">
        <v>0</v>
      </c>
      <c r="AJ125" s="511" t="n">
        <v>0</v>
      </c>
      <c r="AK125" s="511" t="n">
        <v>0</v>
      </c>
      <c r="AL125" s="511" t="n">
        <v>0</v>
      </c>
      <c r="AM125" s="511" t="n">
        <v>0</v>
      </c>
      <c r="AN125" s="511" t="n">
        <v>0</v>
      </c>
      <c r="AO125" s="511" t="n">
        <v>0</v>
      </c>
      <c r="AP125" s="511" t="n">
        <v>0</v>
      </c>
      <c r="AQ125" s="511" t="n">
        <v>0</v>
      </c>
      <c r="AR125" s="511" t="n">
        <v>0</v>
      </c>
      <c r="AS125" s="511" t="n">
        <v>0</v>
      </c>
      <c r="AT125" s="511" t="n">
        <v>0</v>
      </c>
      <c r="AV125" s="513" t="n">
        <v>0</v>
      </c>
      <c r="AW125" s="513" t="n">
        <v>0</v>
      </c>
      <c r="AX125" s="513" t="n">
        <v>0</v>
      </c>
      <c r="AY125" s="513" t="n">
        <v>0</v>
      </c>
      <c r="AZ125" s="513" t="n">
        <v>0</v>
      </c>
      <c r="BA125" s="513" t="n">
        <v>0</v>
      </c>
      <c r="BB125" s="513" t="n">
        <v>0</v>
      </c>
      <c r="BC125" s="513" t="n">
        <v>0</v>
      </c>
      <c r="BD125" s="513" t="n">
        <v>0</v>
      </c>
      <c r="BE125" s="513" t="n">
        <v>0</v>
      </c>
      <c r="BF125" s="513" t="n">
        <v>0</v>
      </c>
      <c r="BG125" s="513" t="n">
        <v>0</v>
      </c>
      <c r="BI125" s="298" t="n">
        <v>1.1</v>
      </c>
      <c r="BJ125" s="514" t="n">
        <v>0</v>
      </c>
      <c r="BK125" s="514" t="n">
        <v>0</v>
      </c>
      <c r="BL125" s="514" t="n">
        <v>0</v>
      </c>
      <c r="BM125" s="514" t="n">
        <v>0</v>
      </c>
      <c r="BN125" s="514" t="n">
        <v>0</v>
      </c>
      <c r="BO125" s="514" t="n">
        <v>0</v>
      </c>
      <c r="BP125" s="514" t="n">
        <v>0</v>
      </c>
      <c r="BQ125" s="514" t="n">
        <v>0</v>
      </c>
      <c r="BR125" s="514" t="n">
        <v>0</v>
      </c>
      <c r="BS125" s="514" t="n">
        <v>0</v>
      </c>
      <c r="BT125" s="514" t="n">
        <v>0</v>
      </c>
      <c r="BU125" s="514" t="n">
        <v>0</v>
      </c>
      <c r="BW125" s="515">
        <f>_xlfn.SINGLE(_xlfn.XLOOKUP($A125,$A$203:$A$399,BJ$203:BJ$399,"Não Existe"))*$BI125</f>
        <v/>
      </c>
      <c r="BX125" s="515">
        <f>_xlfn.SINGLE(_xlfn.XLOOKUP($A125,$A$203:$A$399,BK$203:BK$399,"Não Existe"))*$BI125</f>
        <v/>
      </c>
      <c r="BY125" s="515">
        <f>_xlfn.SINGLE(_xlfn.XLOOKUP($A125,$A$203:$A$399,BL$203:BL$399,"Não Existe"))*$BI125</f>
        <v/>
      </c>
      <c r="BZ125" s="515">
        <f>_xlfn.SINGLE(_xlfn.XLOOKUP($A125,$A$203:$A$399,BM$203:BM$399,"Não Existe"))*$BI125</f>
        <v/>
      </c>
      <c r="CA125" s="515">
        <f>_xlfn.SINGLE(_xlfn.XLOOKUP($A125,$A$203:$A$399,BN$203:BN$399,"Não Existe"))*$BI125</f>
        <v/>
      </c>
      <c r="CB125" s="515">
        <f>_xlfn.SINGLE(_xlfn.XLOOKUP($A125,$A$203:$A$399,BO$203:BO$399,"Não Existe"))*$BI125</f>
        <v/>
      </c>
      <c r="CC125" s="515">
        <f>_xlfn.SINGLE(_xlfn.XLOOKUP($A125,$A$203:$A$399,BP$203:BP$399,"Não Existe"))*$BI125</f>
        <v/>
      </c>
      <c r="CD125" s="515">
        <f>_xlfn.SINGLE(_xlfn.XLOOKUP($A125,$A$203:$A$399,BQ$203:BQ$399,"Não Existe"))*$BI125</f>
        <v/>
      </c>
      <c r="CE125" s="515">
        <f>_xlfn.SINGLE(_xlfn.XLOOKUP($A125,$A$203:$A$399,BR$203:BR$399,"Não Existe"))*$BI125</f>
        <v/>
      </c>
      <c r="CF125" s="515">
        <f>_xlfn.SINGLE(_xlfn.XLOOKUP($A125,$A$203:$A$399,BS$203:BS$399,"Não Existe"))*$BI125</f>
        <v/>
      </c>
      <c r="CG125" s="515">
        <f>_xlfn.SINGLE(_xlfn.XLOOKUP($A125,$A$203:$A$399,BT$203:BT$399,"Não Existe"))*$BI125</f>
        <v/>
      </c>
      <c r="CH125" s="515">
        <f>_xlfn.SINGLE(_xlfn.XLOOKUP($A125,$A$203:$A$399,BU$203:BU$399,"Não Existe"))*$BI125</f>
        <v/>
      </c>
    </row>
    <row r="126" outlineLevel="1" customFormat="1" s="213">
      <c r="A126" s="257" t="inlineStr">
        <is>
          <t>41.11</t>
        </is>
      </c>
      <c r="B126" s="212" t="inlineStr">
        <is>
          <t>Vale transporte</t>
        </is>
      </c>
      <c r="C126" s="213" t="inlineStr">
        <is>
          <t>Analítica</t>
        </is>
      </c>
      <c r="D126" s="213" t="inlineStr">
        <is>
          <t>Saída</t>
        </is>
      </c>
      <c r="E126" s="213">
        <f>VLOOKUP($A126,PL.C!$B:$F,5,0)</f>
        <v/>
      </c>
      <c r="F126" s="213" t="inlineStr">
        <is>
          <t>sim</t>
        </is>
      </c>
      <c r="G126" s="213" t="inlineStr">
        <is>
          <t>Budget</t>
        </is>
      </c>
      <c r="I126" s="506" t="n">
        <v>0</v>
      </c>
      <c r="J126" s="506" t="n">
        <v>0</v>
      </c>
      <c r="K126" s="506" t="n">
        <v>0</v>
      </c>
      <c r="L126" s="506" t="n">
        <v>0</v>
      </c>
      <c r="M126" s="506" t="n">
        <v>0</v>
      </c>
      <c r="N126" s="506" t="n">
        <v>0</v>
      </c>
      <c r="O126" s="506" t="n">
        <v>0</v>
      </c>
      <c r="P126" s="506" t="n">
        <v>0</v>
      </c>
      <c r="Q126" s="506" t="n">
        <v>0</v>
      </c>
      <c r="R126" s="506" t="n">
        <v>0</v>
      </c>
      <c r="S126" s="506" t="n">
        <v>0</v>
      </c>
      <c r="T126" s="507" t="n">
        <v>0</v>
      </c>
      <c r="U126" s="86" t="n"/>
      <c r="V126" s="506" t="n">
        <v>0</v>
      </c>
      <c r="W126" s="506" t="n">
        <v>0</v>
      </c>
      <c r="X126" s="506" t="n">
        <v>0</v>
      </c>
      <c r="Y126" s="506" t="n">
        <v>0</v>
      </c>
      <c r="Z126" s="506" t="n">
        <v>0</v>
      </c>
      <c r="AA126" s="506" t="n">
        <v>0</v>
      </c>
      <c r="AB126" s="506" t="n">
        <v>0</v>
      </c>
      <c r="AC126" s="506" t="n">
        <v>0</v>
      </c>
      <c r="AD126" s="506" t="n">
        <v>0</v>
      </c>
      <c r="AE126" s="506" t="n">
        <v>0</v>
      </c>
      <c r="AF126" s="506" t="n">
        <v>0</v>
      </c>
      <c r="AG126" s="507" t="n">
        <v>0</v>
      </c>
      <c r="AH126" s="364" t="n"/>
      <c r="AI126" s="506" t="n">
        <v>0</v>
      </c>
      <c r="AJ126" s="506" t="n">
        <v>0</v>
      </c>
      <c r="AK126" s="506" t="n">
        <v>0</v>
      </c>
      <c r="AL126" s="506" t="n">
        <v>0</v>
      </c>
      <c r="AM126" s="506" t="n">
        <v>0</v>
      </c>
      <c r="AN126" s="506" t="n">
        <v>0</v>
      </c>
      <c r="AO126" s="506" t="n">
        <v>0</v>
      </c>
      <c r="AP126" s="506" t="n">
        <v>0</v>
      </c>
      <c r="AQ126" s="506" t="n">
        <v>0</v>
      </c>
      <c r="AR126" s="506" t="n">
        <v>0</v>
      </c>
      <c r="AS126" s="506" t="n">
        <v>0</v>
      </c>
      <c r="AT126" s="506" t="n">
        <v>0</v>
      </c>
      <c r="AU126" s="364" t="n"/>
      <c r="AV126" s="508" t="n">
        <v>0</v>
      </c>
      <c r="AW126" s="508" t="n">
        <v>0</v>
      </c>
      <c r="AX126" s="508" t="n">
        <v>0</v>
      </c>
      <c r="AY126" s="508" t="n">
        <v>0</v>
      </c>
      <c r="AZ126" s="508" t="n">
        <v>0</v>
      </c>
      <c r="BA126" s="508" t="n">
        <v>0</v>
      </c>
      <c r="BB126" s="508" t="n">
        <v>0</v>
      </c>
      <c r="BC126" s="508" t="n">
        <v>0</v>
      </c>
      <c r="BD126" s="508" t="n">
        <v>0</v>
      </c>
      <c r="BE126" s="508" t="n">
        <v>0</v>
      </c>
      <c r="BF126" s="508" t="n">
        <v>0</v>
      </c>
      <c r="BG126" s="508" t="n">
        <v>0</v>
      </c>
      <c r="BH126" s="364" t="n"/>
      <c r="BI126" s="298" t="n">
        <v>1.1</v>
      </c>
      <c r="BJ126" s="509" t="n">
        <v>0</v>
      </c>
      <c r="BK126" s="509" t="n">
        <v>0</v>
      </c>
      <c r="BL126" s="509" t="n">
        <v>0</v>
      </c>
      <c r="BM126" s="509" t="n">
        <v>0</v>
      </c>
      <c r="BN126" s="509" t="n">
        <v>0</v>
      </c>
      <c r="BO126" s="509" t="n">
        <v>0</v>
      </c>
      <c r="BP126" s="509" t="n">
        <v>0</v>
      </c>
      <c r="BQ126" s="509" t="n">
        <v>0</v>
      </c>
      <c r="BR126" s="509" t="n">
        <v>0</v>
      </c>
      <c r="BS126" s="509" t="n">
        <v>0</v>
      </c>
      <c r="BT126" s="509" t="n">
        <v>0</v>
      </c>
      <c r="BU126" s="509" t="n">
        <v>0</v>
      </c>
      <c r="BV126" s="364" t="n"/>
      <c r="BW126" s="510">
        <f>_xlfn.SINGLE(_xlfn.XLOOKUP($A126,$A$203:$A$399,BJ$203:BJ$399,"Não Existe"))*$BI126</f>
        <v/>
      </c>
      <c r="BX126" s="510">
        <f>_xlfn.SINGLE(_xlfn.XLOOKUP($A126,$A$203:$A$399,BK$203:BK$399,"Não Existe"))*$BI126</f>
        <v/>
      </c>
      <c r="BY126" s="510">
        <f>_xlfn.SINGLE(_xlfn.XLOOKUP($A126,$A$203:$A$399,BL$203:BL$399,"Não Existe"))*$BI126</f>
        <v/>
      </c>
      <c r="BZ126" s="510">
        <f>_xlfn.SINGLE(_xlfn.XLOOKUP($A126,$A$203:$A$399,BM$203:BM$399,"Não Existe"))*$BI126</f>
        <v/>
      </c>
      <c r="CA126" s="510">
        <f>_xlfn.SINGLE(_xlfn.XLOOKUP($A126,$A$203:$A$399,BN$203:BN$399,"Não Existe"))*$BI126</f>
        <v/>
      </c>
      <c r="CB126" s="510">
        <f>_xlfn.SINGLE(_xlfn.XLOOKUP($A126,$A$203:$A$399,BO$203:BO$399,"Não Existe"))*$BI126</f>
        <v/>
      </c>
      <c r="CC126" s="510">
        <f>_xlfn.SINGLE(_xlfn.XLOOKUP($A126,$A$203:$A$399,BP$203:BP$399,"Não Existe"))*$BI126</f>
        <v/>
      </c>
      <c r="CD126" s="510">
        <f>_xlfn.SINGLE(_xlfn.XLOOKUP($A126,$A$203:$A$399,BQ$203:BQ$399,"Não Existe"))*$BI126</f>
        <v/>
      </c>
      <c r="CE126" s="510">
        <f>_xlfn.SINGLE(_xlfn.XLOOKUP($A126,$A$203:$A$399,BR$203:BR$399,"Não Existe"))*$BI126</f>
        <v/>
      </c>
      <c r="CF126" s="510">
        <f>_xlfn.SINGLE(_xlfn.XLOOKUP($A126,$A$203:$A$399,BS$203:BS$399,"Não Existe"))*$BI126</f>
        <v/>
      </c>
      <c r="CG126" s="510">
        <f>_xlfn.SINGLE(_xlfn.XLOOKUP($A126,$A$203:$A$399,BT$203:BT$399,"Não Existe"))*$BI126</f>
        <v/>
      </c>
      <c r="CH126" s="510">
        <f>_xlfn.SINGLE(_xlfn.XLOOKUP($A126,$A$203:$A$399,BU$203:BU$399,"Não Existe"))*$BI126</f>
        <v/>
      </c>
      <c r="CI126" s="364" t="n"/>
      <c r="CJ126" s="364" t="n"/>
      <c r="CK126" s="364" t="n"/>
      <c r="CL126" s="364" t="n"/>
      <c r="CM126" s="364" t="n"/>
      <c r="CN126" s="364" t="n"/>
      <c r="CO126" s="364" t="n"/>
      <c r="CP126" s="364" t="n"/>
      <c r="CQ126" s="364" t="n"/>
      <c r="CR126" s="364" t="n"/>
      <c r="CS126" s="364" t="n"/>
      <c r="CT126" s="364" t="n"/>
      <c r="CU126" s="364" t="n"/>
      <c r="CV126" s="364" t="n"/>
      <c r="CW126" s="364" t="n"/>
      <c r="CX126" s="364" t="n"/>
      <c r="CY126" s="364" t="n"/>
      <c r="CZ126" s="364" t="n"/>
      <c r="DA126" s="364" t="n"/>
      <c r="DB126" s="364" t="n"/>
      <c r="DC126" s="364" t="n"/>
      <c r="DD126" s="364" t="n"/>
      <c r="DE126" s="364" t="n"/>
      <c r="DF126" s="364" t="n"/>
      <c r="DG126" s="364" t="n"/>
      <c r="DH126" s="364" t="n"/>
      <c r="DI126" s="364" t="n"/>
      <c r="DJ126" s="364" t="n"/>
      <c r="DK126" s="364" t="n"/>
      <c r="DL126" s="364" t="n"/>
      <c r="DM126" s="364" t="n"/>
      <c r="DN126" s="364" t="n"/>
      <c r="DO126" s="364" t="n"/>
      <c r="DP126" s="364" t="n"/>
      <c r="DQ126" s="364" t="n"/>
      <c r="DR126" s="364" t="n"/>
      <c r="DS126" s="364" t="n"/>
      <c r="DT126" s="364" t="n"/>
      <c r="DU126" s="364" t="n"/>
      <c r="DV126" s="364" t="n"/>
      <c r="DW126" s="364" t="n"/>
      <c r="DX126" s="364" t="n"/>
      <c r="DY126" s="364" t="n"/>
      <c r="DZ126" s="364" t="n"/>
      <c r="EA126" s="364" t="n"/>
      <c r="EB126" s="364" t="n"/>
      <c r="EC126" s="364" t="n"/>
      <c r="ED126" s="364" t="n"/>
      <c r="EE126" s="364" t="n"/>
      <c r="EF126" s="364" t="n"/>
      <c r="EG126" s="364" t="n"/>
      <c r="EH126" s="364" t="n"/>
      <c r="EI126" s="364" t="n"/>
      <c r="EJ126" s="364" t="n"/>
      <c r="EK126" s="364" t="n"/>
      <c r="EL126" s="364" t="n"/>
      <c r="EM126" s="364" t="n"/>
      <c r="EN126" s="364" t="n"/>
      <c r="EO126" s="364" t="n"/>
      <c r="EP126" s="364" t="n"/>
      <c r="EQ126" s="364" t="n"/>
      <c r="ER126" s="364" t="n"/>
      <c r="ES126" s="364" t="n"/>
      <c r="ET126" s="364" t="n"/>
      <c r="EU126" s="364" t="n"/>
      <c r="EV126" s="364" t="n"/>
      <c r="EW126" s="364" t="n"/>
      <c r="EX126" s="364" t="n"/>
      <c r="EY126" s="364" t="n"/>
      <c r="EZ126" s="364" t="n"/>
      <c r="FA126" s="364" t="n"/>
      <c r="FB126" s="364" t="n"/>
      <c r="FC126" s="364" t="n"/>
      <c r="FD126" s="364" t="n"/>
      <c r="FE126" s="364" t="n"/>
      <c r="FF126" s="364" t="n"/>
      <c r="FG126" s="364" t="n"/>
      <c r="FH126" s="364" t="n"/>
      <c r="FI126" s="364" t="n"/>
      <c r="FJ126" s="364" t="n"/>
      <c r="FK126" s="364" t="n"/>
      <c r="FL126" s="364" t="n"/>
      <c r="FM126" s="364" t="n"/>
      <c r="FN126" s="364" t="n"/>
      <c r="FO126" s="364" t="n"/>
      <c r="FP126" s="364" t="n"/>
      <c r="FQ126" s="364" t="n"/>
      <c r="FR126" s="364" t="n"/>
      <c r="FS126" s="364" t="n"/>
      <c r="FT126" s="364" t="n"/>
      <c r="FU126" s="364" t="n"/>
      <c r="FV126" s="364" t="n"/>
      <c r="FW126" s="364" t="n"/>
      <c r="FX126" s="364" t="n"/>
      <c r="FY126" s="364" t="n"/>
      <c r="FZ126" s="364" t="n"/>
      <c r="GA126" s="364" t="n"/>
      <c r="GB126" s="364" t="n"/>
      <c r="GC126" s="364" t="n"/>
      <c r="GD126" s="364" t="n"/>
      <c r="GE126" s="364" t="n"/>
      <c r="GF126" s="364" t="n"/>
      <c r="GG126" s="364" t="n"/>
      <c r="GH126" s="364" t="n"/>
      <c r="GI126" s="364" t="n"/>
      <c r="GJ126" s="364" t="n"/>
      <c r="GK126" s="364" t="n"/>
      <c r="GL126" s="364" t="n"/>
      <c r="GM126" s="364" t="n"/>
      <c r="GN126" s="364" t="n"/>
      <c r="GO126" s="364" t="n"/>
      <c r="GP126" s="364" t="n"/>
      <c r="GQ126" s="364" t="n"/>
      <c r="GR126" s="364" t="n"/>
      <c r="GS126" s="364" t="n"/>
      <c r="GT126" s="364" t="n"/>
      <c r="GU126" s="364" t="n"/>
      <c r="GV126" s="364" t="n"/>
      <c r="GW126" s="364" t="n"/>
      <c r="GX126" s="364" t="n"/>
      <c r="GY126" s="364" t="n"/>
      <c r="GZ126" s="364" t="n"/>
      <c r="HA126" s="364" t="n"/>
      <c r="HB126" s="364" t="n"/>
      <c r="HC126" s="364" t="n"/>
      <c r="HD126" s="364" t="n"/>
      <c r="HE126" s="364" t="n"/>
      <c r="HF126" s="364" t="n"/>
      <c r="HG126" s="364" t="n"/>
      <c r="HH126" s="364" t="n"/>
      <c r="HI126" s="364" t="n"/>
      <c r="HJ126" s="364" t="n"/>
      <c r="HK126" s="364" t="n"/>
      <c r="HL126" s="364" t="n"/>
      <c r="HM126" s="364" t="n"/>
      <c r="HN126" s="364" t="n"/>
      <c r="HO126" s="364" t="n"/>
      <c r="HP126" s="364" t="n"/>
      <c r="HQ126" s="364" t="n"/>
      <c r="HR126" s="364" t="n"/>
      <c r="HS126" s="364" t="n"/>
      <c r="HT126" s="364" t="n"/>
      <c r="HU126" s="364" t="n"/>
      <c r="HV126" s="364" t="n"/>
      <c r="HW126" s="364" t="n"/>
      <c r="HX126" s="364" t="n"/>
      <c r="HY126" s="364" t="n"/>
      <c r="HZ126" s="364" t="n"/>
      <c r="IA126" s="364" t="n"/>
      <c r="IB126" s="364" t="n"/>
      <c r="IC126" s="364" t="n"/>
      <c r="ID126" s="364" t="n"/>
      <c r="IE126" s="364" t="n"/>
      <c r="IF126" s="364" t="n"/>
      <c r="IG126" s="364" t="n"/>
      <c r="IH126" s="364" t="n"/>
      <c r="II126" s="364" t="n"/>
      <c r="IJ126" s="364" t="n"/>
      <c r="IK126" s="364" t="n"/>
      <c r="IL126" s="364" t="n"/>
      <c r="IM126" s="364" t="n"/>
      <c r="IN126" s="364" t="n"/>
      <c r="IO126" s="364" t="n"/>
      <c r="IP126" s="364" t="n"/>
      <c r="IQ126" s="364" t="n"/>
      <c r="IR126" s="364" t="n"/>
      <c r="IS126" s="364" t="n"/>
      <c r="IT126" s="364" t="n"/>
      <c r="IU126" s="364" t="n"/>
      <c r="IV126" s="364" t="n"/>
      <c r="IW126" s="364" t="n"/>
      <c r="IX126" s="364" t="n"/>
      <c r="IY126" s="364" t="n"/>
      <c r="IZ126" s="364" t="n"/>
      <c r="JA126" s="364" t="n"/>
      <c r="JB126" s="364" t="n"/>
      <c r="JC126" s="364" t="n"/>
      <c r="JD126" s="364" t="n"/>
      <c r="JE126" s="364" t="n"/>
      <c r="JF126" s="364" t="n"/>
      <c r="JG126" s="364" t="n"/>
      <c r="JH126" s="364" t="n"/>
      <c r="JI126" s="364" t="n"/>
      <c r="JJ126" s="364" t="n"/>
      <c r="JK126" s="364" t="n"/>
      <c r="JL126" s="364" t="n"/>
      <c r="JM126" s="364" t="n"/>
      <c r="JN126" s="364" t="n"/>
      <c r="JO126" s="364" t="n"/>
      <c r="JP126" s="364" t="n"/>
      <c r="JQ126" s="364" t="n"/>
      <c r="JR126" s="364" t="n"/>
      <c r="JS126" s="364" t="n"/>
      <c r="JT126" s="364" t="n"/>
      <c r="JU126" s="364" t="n"/>
      <c r="JV126" s="364" t="n"/>
      <c r="JW126" s="364" t="n"/>
      <c r="JX126" s="364" t="n"/>
      <c r="JY126" s="364" t="n"/>
      <c r="JZ126" s="364" t="n"/>
      <c r="KA126" s="364" t="n"/>
      <c r="KB126" s="364" t="n"/>
      <c r="KC126" s="364" t="n"/>
      <c r="KD126" s="364" t="n"/>
      <c r="KE126" s="364" t="n"/>
      <c r="KF126" s="364" t="n"/>
      <c r="KG126" s="364" t="n"/>
      <c r="KH126" s="364" t="n"/>
      <c r="KI126" s="364" t="n"/>
      <c r="KJ126" s="364" t="n"/>
      <c r="KK126" s="364" t="n"/>
      <c r="KL126" s="364" t="n"/>
      <c r="KM126" s="364" t="n"/>
      <c r="KN126" s="364" t="n"/>
      <c r="KO126" s="364" t="n"/>
      <c r="KP126" s="364" t="n"/>
      <c r="KQ126" s="364" t="n"/>
      <c r="KR126" s="364" t="n"/>
      <c r="KS126" s="364" t="n"/>
      <c r="KT126" s="364" t="n"/>
      <c r="KU126" s="364" t="n"/>
      <c r="KV126" s="364" t="n"/>
      <c r="KW126" s="364" t="n"/>
      <c r="KX126" s="364" t="n"/>
      <c r="KY126" s="364" t="n"/>
      <c r="KZ126" s="364" t="n"/>
      <c r="LA126" s="364" t="n"/>
      <c r="LB126" s="364" t="n"/>
      <c r="LC126" s="364" t="n"/>
      <c r="LD126" s="364" t="n"/>
      <c r="LE126" s="364" t="n"/>
      <c r="LF126" s="364" t="n"/>
      <c r="LG126" s="364" t="n"/>
      <c r="LH126" s="364" t="n"/>
      <c r="LI126" s="364" t="n"/>
      <c r="LJ126" s="364" t="n"/>
      <c r="LK126" s="364" t="n"/>
      <c r="LL126" s="364" t="n"/>
      <c r="LM126" s="364" t="n"/>
      <c r="LN126" s="364" t="n"/>
      <c r="LO126" s="364" t="n"/>
      <c r="LP126" s="364" t="n"/>
      <c r="LQ126" s="364" t="n"/>
      <c r="LR126" s="364" t="n"/>
      <c r="LS126" s="364" t="n"/>
      <c r="LT126" s="364" t="n"/>
      <c r="LU126" s="364" t="n"/>
      <c r="LV126" s="364" t="n"/>
      <c r="LW126" s="364" t="n"/>
      <c r="LX126" s="364" t="n"/>
      <c r="LY126" s="364" t="n"/>
      <c r="LZ126" s="364" t="n"/>
      <c r="MA126" s="364" t="n"/>
      <c r="MB126" s="364" t="n"/>
      <c r="MC126" s="364" t="n"/>
      <c r="MD126" s="364" t="n"/>
      <c r="ME126" s="364" t="n"/>
      <c r="MF126" s="364" t="n"/>
      <c r="MG126" s="364" t="n"/>
      <c r="MH126" s="364" t="n"/>
      <c r="MI126" s="364" t="n"/>
      <c r="MJ126" s="364" t="n"/>
      <c r="MK126" s="364" t="n"/>
      <c r="ML126" s="364" t="n"/>
      <c r="MM126" s="364" t="n"/>
      <c r="MN126" s="364" t="n"/>
      <c r="MO126" s="364" t="n"/>
      <c r="MP126" s="364" t="n"/>
      <c r="MQ126" s="364" t="n"/>
      <c r="MR126" s="364" t="n"/>
      <c r="MS126" s="364" t="n"/>
      <c r="MT126" s="364" t="n"/>
      <c r="MU126" s="364" t="n"/>
      <c r="MV126" s="364" t="n"/>
      <c r="MW126" s="364" t="n"/>
      <c r="MX126" s="364" t="n"/>
      <c r="MY126" s="364" t="n"/>
      <c r="MZ126" s="364" t="n"/>
      <c r="NA126" s="364" t="n"/>
      <c r="NB126" s="364" t="n"/>
      <c r="NC126" s="364" t="n"/>
      <c r="ND126" s="364" t="n"/>
      <c r="NE126" s="364" t="n"/>
      <c r="NF126" s="364" t="n"/>
      <c r="NG126" s="364" t="n"/>
      <c r="NH126" s="364" t="n"/>
      <c r="NI126" s="364" t="n"/>
      <c r="NJ126" s="364" t="n"/>
      <c r="NK126" s="364" t="n"/>
      <c r="NL126" s="364" t="n"/>
      <c r="NM126" s="364" t="n"/>
      <c r="NN126" s="364" t="n"/>
      <c r="NO126" s="364" t="n"/>
      <c r="NP126" s="364" t="n"/>
      <c r="NQ126" s="364" t="n"/>
      <c r="NR126" s="364" t="n"/>
      <c r="NS126" s="364" t="n"/>
      <c r="NT126" s="364" t="n"/>
      <c r="NU126" s="364" t="n"/>
      <c r="NV126" s="364" t="n"/>
      <c r="NW126" s="364" t="n"/>
      <c r="NX126" s="364" t="n"/>
      <c r="NY126" s="364" t="n"/>
      <c r="NZ126" s="364" t="n"/>
      <c r="OA126" s="364" t="n"/>
      <c r="OB126" s="364" t="n"/>
      <c r="OC126" s="364" t="n"/>
      <c r="OD126" s="364" t="n"/>
      <c r="OE126" s="364" t="n"/>
      <c r="OF126" s="364" t="n"/>
      <c r="OG126" s="364" t="n"/>
      <c r="OH126" s="364" t="n"/>
      <c r="OI126" s="364" t="n"/>
      <c r="OJ126" s="364" t="n"/>
      <c r="OK126" s="364" t="n"/>
      <c r="OL126" s="364" t="n"/>
      <c r="OM126" s="364" t="n"/>
      <c r="ON126" s="364" t="n"/>
      <c r="OO126" s="364" t="n"/>
      <c r="OP126" s="364" t="n"/>
      <c r="OQ126" s="364" t="n"/>
      <c r="OR126" s="364" t="n"/>
      <c r="OS126" s="364" t="n"/>
      <c r="OT126" s="364" t="n"/>
      <c r="OU126" s="364" t="n"/>
      <c r="OV126" s="364" t="n"/>
      <c r="OW126" s="364" t="n"/>
      <c r="OX126" s="364" t="n"/>
      <c r="OY126" s="364" t="n"/>
      <c r="OZ126" s="364" t="n"/>
      <c r="PA126" s="364" t="n"/>
      <c r="PB126" s="364" t="n"/>
      <c r="PC126" s="364" t="n"/>
      <c r="PD126" s="364" t="n"/>
      <c r="PE126" s="364" t="n"/>
      <c r="PF126" s="364" t="n"/>
      <c r="PG126" s="364" t="n"/>
      <c r="PH126" s="364" t="n"/>
      <c r="PI126" s="364" t="n"/>
      <c r="PJ126" s="364" t="n"/>
      <c r="PK126" s="364" t="n"/>
      <c r="PL126" s="364" t="n"/>
      <c r="PM126" s="364" t="n"/>
      <c r="PN126" s="364" t="n"/>
      <c r="PO126" s="364" t="n"/>
      <c r="PP126" s="364" t="n"/>
      <c r="PQ126" s="364" t="n"/>
      <c r="PR126" s="364" t="n"/>
      <c r="PS126" s="364" t="n"/>
      <c r="PT126" s="364" t="n"/>
      <c r="PU126" s="364" t="n"/>
      <c r="PV126" s="364" t="n"/>
      <c r="PW126" s="364" t="n"/>
      <c r="PX126" s="364" t="n"/>
      <c r="PY126" s="364" t="n"/>
      <c r="PZ126" s="364" t="n"/>
      <c r="QA126" s="364" t="n"/>
      <c r="QB126" s="364" t="n"/>
      <c r="QC126" s="364" t="n"/>
      <c r="QD126" s="364" t="n"/>
      <c r="QE126" s="364" t="n"/>
      <c r="QF126" s="364" t="n"/>
      <c r="QG126" s="364" t="n"/>
      <c r="QH126" s="364" t="n"/>
      <c r="QI126" s="364" t="n"/>
      <c r="QJ126" s="364" t="n"/>
      <c r="QK126" s="364" t="n"/>
      <c r="QL126" s="364" t="n"/>
      <c r="QM126" s="364" t="n"/>
      <c r="QN126" s="364" t="n"/>
      <c r="QO126" s="364" t="n"/>
      <c r="QP126" s="364" t="n"/>
      <c r="QQ126" s="364" t="n"/>
      <c r="QR126" s="364" t="n"/>
      <c r="QS126" s="364" t="n"/>
      <c r="QT126" s="364" t="n"/>
      <c r="QU126" s="364" t="n"/>
      <c r="QV126" s="364" t="n"/>
      <c r="QW126" s="364" t="n"/>
      <c r="QX126" s="364" t="n"/>
      <c r="QY126" s="364" t="n"/>
      <c r="QZ126" s="364" t="n"/>
      <c r="RA126" s="364" t="n"/>
      <c r="RB126" s="364" t="n"/>
      <c r="RC126" s="364" t="n"/>
      <c r="RD126" s="364" t="n"/>
      <c r="RE126" s="364" t="n"/>
      <c r="RF126" s="364" t="n"/>
      <c r="RG126" s="364" t="n"/>
      <c r="RH126" s="364" t="n"/>
      <c r="RI126" s="364" t="n"/>
      <c r="RJ126" s="364" t="n"/>
      <c r="RK126" s="364" t="n"/>
      <c r="RL126" s="364" t="n"/>
      <c r="RM126" s="364" t="n"/>
      <c r="RN126" s="364" t="n"/>
      <c r="RO126" s="364" t="n"/>
      <c r="RP126" s="364" t="n"/>
      <c r="RQ126" s="364" t="n"/>
      <c r="RR126" s="364" t="n"/>
      <c r="RS126" s="364" t="n"/>
      <c r="RT126" s="364" t="n"/>
      <c r="RU126" s="364" t="n"/>
      <c r="RV126" s="364" t="n"/>
      <c r="RW126" s="364" t="n"/>
      <c r="RX126" s="364" t="n"/>
      <c r="RY126" s="364" t="n"/>
      <c r="RZ126" s="364" t="n"/>
      <c r="SA126" s="364" t="n"/>
      <c r="SB126" s="364" t="n"/>
      <c r="SC126" s="364" t="n"/>
      <c r="SD126" s="364" t="n"/>
      <c r="SE126" s="364" t="n"/>
      <c r="SF126" s="364" t="n"/>
      <c r="SG126" s="364" t="n"/>
      <c r="SH126" s="364" t="n"/>
      <c r="SI126" s="364" t="n"/>
      <c r="SJ126" s="364" t="n"/>
      <c r="SK126" s="364" t="n"/>
      <c r="SL126" s="364" t="n"/>
      <c r="SM126" s="364" t="n"/>
      <c r="SN126" s="364" t="n"/>
      <c r="SO126" s="364" t="n"/>
      <c r="SP126" s="364" t="n"/>
      <c r="SQ126" s="364" t="n"/>
      <c r="SR126" s="364" t="n"/>
      <c r="SS126" s="364" t="n"/>
      <c r="ST126" s="364" t="n"/>
      <c r="SU126" s="364" t="n"/>
      <c r="SV126" s="364" t="n"/>
      <c r="SW126" s="364" t="n"/>
      <c r="SX126" s="364" t="n"/>
      <c r="SY126" s="364" t="n"/>
      <c r="SZ126" s="364" t="n"/>
      <c r="TA126" s="364" t="n"/>
      <c r="TB126" s="364" t="n"/>
      <c r="TC126" s="364" t="n"/>
      <c r="TD126" s="364" t="n"/>
      <c r="TE126" s="364" t="n"/>
      <c r="TF126" s="364" t="n"/>
      <c r="TG126" s="364" t="n"/>
      <c r="TH126" s="364" t="n"/>
      <c r="TI126" s="364" t="n"/>
      <c r="TJ126" s="364" t="n"/>
      <c r="TK126" s="364" t="n"/>
      <c r="TL126" s="364" t="n"/>
      <c r="TM126" s="364" t="n"/>
      <c r="TN126" s="364" t="n"/>
      <c r="TO126" s="364" t="n"/>
      <c r="TP126" s="364" t="n"/>
      <c r="TQ126" s="364" t="n"/>
      <c r="TR126" s="364" t="n"/>
      <c r="TS126" s="364" t="n"/>
      <c r="TT126" s="364" t="n"/>
      <c r="TU126" s="364" t="n"/>
      <c r="TV126" s="364" t="n"/>
      <c r="TW126" s="364" t="n"/>
      <c r="TX126" s="364" t="n"/>
      <c r="TY126" s="364" t="n"/>
      <c r="TZ126" s="364" t="n"/>
      <c r="UA126" s="364" t="n"/>
      <c r="UB126" s="364" t="n"/>
      <c r="UC126" s="364" t="n"/>
      <c r="UD126" s="364" t="n"/>
      <c r="UE126" s="364" t="n"/>
      <c r="UF126" s="364" t="n"/>
      <c r="UG126" s="364" t="n"/>
      <c r="UH126" s="364" t="n"/>
      <c r="UI126" s="364" t="n"/>
      <c r="UJ126" s="364" t="n"/>
      <c r="UK126" s="364" t="n"/>
      <c r="UL126" s="364" t="n"/>
      <c r="UM126" s="364" t="n"/>
      <c r="UN126" s="364" t="n"/>
      <c r="UO126" s="364" t="n"/>
      <c r="UP126" s="364" t="n"/>
      <c r="UQ126" s="364" t="n"/>
      <c r="UR126" s="364" t="n"/>
      <c r="US126" s="364" t="n"/>
      <c r="UT126" s="364" t="n"/>
      <c r="UU126" s="364" t="n"/>
      <c r="UV126" s="364" t="n"/>
      <c r="UW126" s="364" t="n"/>
      <c r="UX126" s="364" t="n"/>
      <c r="UY126" s="364" t="n"/>
      <c r="UZ126" s="364" t="n"/>
      <c r="VA126" s="364" t="n"/>
      <c r="VB126" s="364" t="n"/>
      <c r="VC126" s="364" t="n"/>
      <c r="VD126" s="364" t="n"/>
      <c r="VE126" s="364" t="n"/>
      <c r="VF126" s="364" t="n"/>
      <c r="VG126" s="364" t="n"/>
      <c r="VH126" s="364" t="n"/>
      <c r="VI126" s="364" t="n"/>
      <c r="VJ126" s="364" t="n"/>
      <c r="VK126" s="364" t="n"/>
      <c r="VL126" s="364" t="n"/>
      <c r="VM126" s="364" t="n"/>
      <c r="VN126" s="364" t="n"/>
      <c r="VO126" s="364" t="n"/>
      <c r="VP126" s="364" t="n"/>
      <c r="VQ126" s="364" t="n"/>
      <c r="VR126" s="364" t="n"/>
      <c r="VS126" s="364" t="n"/>
      <c r="VT126" s="364" t="n"/>
      <c r="VU126" s="364" t="n"/>
      <c r="VV126" s="364" t="n"/>
      <c r="VW126" s="364" t="n"/>
      <c r="VX126" s="364" t="n"/>
      <c r="VY126" s="364" t="n"/>
      <c r="VZ126" s="364" t="n"/>
      <c r="WA126" s="364" t="n"/>
      <c r="WB126" s="364" t="n"/>
      <c r="WC126" s="364" t="n"/>
      <c r="WD126" s="364" t="n"/>
      <c r="WE126" s="364" t="n"/>
      <c r="WF126" s="364" t="n"/>
      <c r="WG126" s="364" t="n"/>
      <c r="WH126" s="364" t="n"/>
      <c r="WI126" s="364" t="n"/>
      <c r="WJ126" s="364" t="n"/>
      <c r="WK126" s="364" t="n"/>
      <c r="WL126" s="364" t="n"/>
      <c r="WM126" s="364" t="n"/>
      <c r="WN126" s="364" t="n"/>
      <c r="WO126" s="364" t="n"/>
      <c r="WP126" s="364" t="n"/>
      <c r="WQ126" s="364" t="n"/>
      <c r="WR126" s="364" t="n"/>
      <c r="WS126" s="364" t="n"/>
      <c r="WT126" s="364" t="n"/>
      <c r="WU126" s="364" t="n"/>
      <c r="WV126" s="364" t="n"/>
      <c r="WW126" s="364" t="n"/>
      <c r="WX126" s="364" t="n"/>
      <c r="WY126" s="364" t="n"/>
      <c r="WZ126" s="364" t="n"/>
      <c r="XA126" s="364" t="n"/>
      <c r="XB126" s="364" t="n"/>
      <c r="XC126" s="364" t="n"/>
      <c r="XD126" s="364" t="n"/>
      <c r="XE126" s="364" t="n"/>
      <c r="XF126" s="364" t="n"/>
      <c r="XG126" s="364" t="n"/>
      <c r="XH126" s="364" t="n"/>
      <c r="XI126" s="364" t="n"/>
      <c r="XJ126" s="364" t="n"/>
      <c r="XK126" s="364" t="n"/>
      <c r="XL126" s="364" t="n"/>
      <c r="XM126" s="364" t="n"/>
      <c r="XN126" s="364" t="n"/>
      <c r="XO126" s="364" t="n"/>
      <c r="XP126" s="364" t="n"/>
      <c r="XQ126" s="364" t="n"/>
      <c r="XR126" s="364" t="n"/>
      <c r="XS126" s="364" t="n"/>
      <c r="XT126" s="364" t="n"/>
      <c r="XU126" s="364" t="n"/>
      <c r="XV126" s="364" t="n"/>
      <c r="XW126" s="364" t="n"/>
      <c r="XX126" s="364" t="n"/>
      <c r="XY126" s="364" t="n"/>
      <c r="XZ126" s="364" t="n"/>
      <c r="YA126" s="364" t="n"/>
      <c r="YB126" s="364" t="n"/>
      <c r="YC126" s="364" t="n"/>
      <c r="YD126" s="364" t="n"/>
      <c r="YE126" s="364" t="n"/>
      <c r="YF126" s="364" t="n"/>
      <c r="YG126" s="364" t="n"/>
      <c r="YH126" s="364" t="n"/>
      <c r="YI126" s="364" t="n"/>
      <c r="YJ126" s="364" t="n"/>
      <c r="YK126" s="364" t="n"/>
      <c r="YL126" s="364" t="n"/>
      <c r="YM126" s="364" t="n"/>
      <c r="YN126" s="364" t="n"/>
      <c r="YO126" s="364" t="n"/>
      <c r="YP126" s="364" t="n"/>
      <c r="YQ126" s="364" t="n"/>
      <c r="YR126" s="364" t="n"/>
      <c r="YS126" s="364" t="n"/>
      <c r="YT126" s="364" t="n"/>
      <c r="YU126" s="364" t="n"/>
      <c r="YV126" s="364" t="n"/>
      <c r="YW126" s="364" t="n"/>
      <c r="YX126" s="364" t="n"/>
      <c r="YY126" s="364" t="n"/>
      <c r="YZ126" s="364" t="n"/>
      <c r="ZA126" s="364" t="n"/>
      <c r="ZB126" s="364" t="n"/>
      <c r="ZC126" s="364" t="n"/>
      <c r="ZD126" s="364" t="n"/>
      <c r="ZE126" s="364" t="n"/>
      <c r="ZF126" s="364" t="n"/>
      <c r="ZG126" s="364" t="n"/>
      <c r="ZH126" s="364" t="n"/>
      <c r="ZI126" s="364" t="n"/>
      <c r="ZJ126" s="364" t="n"/>
      <c r="ZK126" s="364" t="n"/>
      <c r="ZL126" s="364" t="n"/>
      <c r="ZM126" s="364" t="n"/>
      <c r="ZN126" s="364" t="n"/>
      <c r="ZO126" s="364" t="n"/>
      <c r="ZP126" s="364" t="n"/>
      <c r="ZQ126" s="364" t="n"/>
      <c r="ZR126" s="364" t="n"/>
      <c r="ZS126" s="364" t="n"/>
      <c r="ZT126" s="364" t="n"/>
      <c r="ZU126" s="364" t="n"/>
      <c r="ZV126" s="364" t="n"/>
      <c r="ZW126" s="364" t="n"/>
      <c r="ZX126" s="364" t="n"/>
      <c r="ZY126" s="364" t="n"/>
      <c r="ZZ126" s="364" t="n"/>
      <c r="AAA126" s="364" t="n"/>
      <c r="AAB126" s="364" t="n"/>
      <c r="AAC126" s="364" t="n"/>
      <c r="AAD126" s="364" t="n"/>
      <c r="AAE126" s="364" t="n"/>
      <c r="AAF126" s="364" t="n"/>
      <c r="AAG126" s="364" t="n"/>
      <c r="AAH126" s="364" t="n"/>
      <c r="AAI126" s="364" t="n"/>
      <c r="AAJ126" s="364" t="n"/>
      <c r="AAK126" s="364" t="n"/>
      <c r="AAL126" s="364" t="n"/>
      <c r="AAM126" s="364" t="n"/>
      <c r="AAN126" s="364" t="n"/>
      <c r="AAO126" s="364" t="n"/>
      <c r="AAP126" s="364" t="n"/>
      <c r="AAQ126" s="364" t="n"/>
      <c r="AAR126" s="364" t="n"/>
      <c r="AAS126" s="364" t="n"/>
      <c r="AAT126" s="364" t="n"/>
      <c r="AAU126" s="364" t="n"/>
      <c r="AAV126" s="364" t="n"/>
      <c r="AAW126" s="364" t="n"/>
      <c r="AAX126" s="364" t="n"/>
      <c r="AAY126" s="364" t="n"/>
      <c r="AAZ126" s="364" t="n"/>
      <c r="ABA126" s="364" t="n"/>
      <c r="ABB126" s="364" t="n"/>
      <c r="ABC126" s="364" t="n"/>
      <c r="ABD126" s="364" t="n"/>
      <c r="ABE126" s="364" t="n"/>
      <c r="ABF126" s="364" t="n"/>
      <c r="ABG126" s="364" t="n"/>
      <c r="ABH126" s="364" t="n"/>
      <c r="ABI126" s="364" t="n"/>
      <c r="ABJ126" s="364" t="n"/>
      <c r="ABK126" s="364" t="n"/>
      <c r="ABL126" s="364" t="n"/>
      <c r="ABM126" s="364" t="n"/>
      <c r="ABN126" s="364" t="n"/>
      <c r="ABO126" s="364" t="n"/>
      <c r="ABP126" s="364" t="n"/>
      <c r="ABQ126" s="364" t="n"/>
      <c r="ABR126" s="364" t="n"/>
      <c r="ABS126" s="364" t="n"/>
      <c r="ABT126" s="364" t="n"/>
      <c r="ABU126" s="364" t="n"/>
      <c r="ABV126" s="364" t="n"/>
      <c r="ABW126" s="364" t="n"/>
      <c r="ABX126" s="364" t="n"/>
      <c r="ABY126" s="364" t="n"/>
      <c r="ABZ126" s="364" t="n"/>
      <c r="ACA126" s="364" t="n"/>
      <c r="ACB126" s="364" t="n"/>
      <c r="ACC126" s="364" t="n"/>
      <c r="ACD126" s="364" t="n"/>
      <c r="ACE126" s="364" t="n"/>
      <c r="ACF126" s="364" t="n"/>
      <c r="ACG126" s="364" t="n"/>
      <c r="ACH126" s="364" t="n"/>
      <c r="ACI126" s="364" t="n"/>
      <c r="ACJ126" s="364" t="n"/>
      <c r="ACK126" s="364" t="n"/>
      <c r="ACL126" s="364" t="n"/>
      <c r="ACM126" s="364" t="n"/>
      <c r="ACN126" s="364" t="n"/>
      <c r="ACO126" s="364" t="n"/>
      <c r="ACP126" s="364" t="n"/>
      <c r="ACQ126" s="364" t="n"/>
      <c r="ACR126" s="364" t="n"/>
      <c r="ACS126" s="364" t="n"/>
      <c r="ACT126" s="364" t="n"/>
      <c r="ACU126" s="364" t="n"/>
      <c r="ACV126" s="364" t="n"/>
      <c r="ACW126" s="364" t="n"/>
      <c r="ACX126" s="364" t="n"/>
      <c r="ACY126" s="364" t="n"/>
      <c r="ACZ126" s="364" t="n"/>
      <c r="ADA126" s="364" t="n"/>
      <c r="ADB126" s="364" t="n"/>
      <c r="ADC126" s="364" t="n"/>
      <c r="ADD126" s="364" t="n"/>
      <c r="ADE126" s="364" t="n"/>
      <c r="ADF126" s="364" t="n"/>
      <c r="ADG126" s="364" t="n"/>
      <c r="ADH126" s="364" t="n"/>
      <c r="ADI126" s="364" t="n"/>
      <c r="ADJ126" s="364" t="n"/>
      <c r="ADK126" s="364" t="n"/>
      <c r="ADL126" s="364" t="n"/>
      <c r="ADM126" s="364" t="n"/>
      <c r="ADN126" s="364" t="n"/>
      <c r="ADO126" s="364" t="n"/>
      <c r="ADP126" s="364" t="n"/>
      <c r="ADQ126" s="364" t="n"/>
      <c r="ADR126" s="364" t="n"/>
      <c r="ADS126" s="364" t="n"/>
      <c r="ADT126" s="364" t="n"/>
      <c r="ADU126" s="364" t="n"/>
      <c r="ADV126" s="364" t="n"/>
      <c r="ADW126" s="364" t="n"/>
      <c r="ADX126" s="364" t="n"/>
      <c r="ADY126" s="364" t="n"/>
      <c r="ADZ126" s="364" t="n"/>
      <c r="AEA126" s="364" t="n"/>
      <c r="AEB126" s="364" t="n"/>
      <c r="AEC126" s="364" t="n"/>
      <c r="AED126" s="364" t="n"/>
      <c r="AEE126" s="364" t="n"/>
      <c r="AEF126" s="364" t="n"/>
      <c r="AEG126" s="364" t="n"/>
      <c r="AEH126" s="364" t="n"/>
      <c r="AEI126" s="364" t="n"/>
      <c r="AEJ126" s="364" t="n"/>
      <c r="AEK126" s="364" t="n"/>
      <c r="AEL126" s="364" t="n"/>
      <c r="AEM126" s="364" t="n"/>
      <c r="AEN126" s="364" t="n"/>
      <c r="AEO126" s="364" t="n"/>
      <c r="AEP126" s="364" t="n"/>
      <c r="AEQ126" s="364" t="n"/>
      <c r="AER126" s="364" t="n"/>
      <c r="AES126" s="364" t="n"/>
      <c r="AET126" s="364" t="n"/>
      <c r="AEU126" s="364" t="n"/>
      <c r="AEV126" s="364" t="n"/>
      <c r="AEW126" s="364" t="n"/>
      <c r="AEX126" s="364" t="n"/>
      <c r="AEY126" s="364" t="n"/>
      <c r="AEZ126" s="364" t="n"/>
      <c r="AFA126" s="364" t="n"/>
      <c r="AFB126" s="364" t="n"/>
      <c r="AFC126" s="364" t="n"/>
      <c r="AFD126" s="364" t="n"/>
      <c r="AFE126" s="364" t="n"/>
      <c r="AFF126" s="364" t="n"/>
      <c r="AFG126" s="364" t="n"/>
      <c r="AFH126" s="364" t="n"/>
      <c r="AFI126" s="364" t="n"/>
      <c r="AFJ126" s="364" t="n"/>
      <c r="AFK126" s="364" t="n"/>
      <c r="AFL126" s="364" t="n"/>
      <c r="AFM126" s="364" t="n"/>
      <c r="AFN126" s="364" t="n"/>
      <c r="AFO126" s="364" t="n"/>
      <c r="AFP126" s="364" t="n"/>
      <c r="AFQ126" s="364" t="n"/>
      <c r="AFR126" s="364" t="n"/>
      <c r="AFS126" s="364" t="n"/>
      <c r="AFT126" s="364" t="n"/>
      <c r="AFU126" s="364" t="n"/>
      <c r="AFV126" s="364" t="n"/>
      <c r="AFW126" s="364" t="n"/>
      <c r="AFX126" s="364" t="n"/>
      <c r="AFY126" s="364" t="n"/>
      <c r="AFZ126" s="364" t="n"/>
      <c r="AGA126" s="364" t="n"/>
      <c r="AGB126" s="364" t="n"/>
      <c r="AGC126" s="364" t="n"/>
      <c r="AGD126" s="364" t="n"/>
      <c r="AGE126" s="364" t="n"/>
      <c r="AGF126" s="364" t="n"/>
      <c r="AGG126" s="364" t="n"/>
      <c r="AGH126" s="364" t="n"/>
      <c r="AGI126" s="364" t="n"/>
      <c r="AGJ126" s="364" t="n"/>
      <c r="AGK126" s="364" t="n"/>
      <c r="AGL126" s="364" t="n"/>
      <c r="AGM126" s="364" t="n"/>
      <c r="AGN126" s="364" t="n"/>
      <c r="AGO126" s="364" t="n"/>
      <c r="AGP126" s="364" t="n"/>
      <c r="AGQ126" s="364" t="n"/>
      <c r="AGR126" s="364" t="n"/>
      <c r="AGS126" s="364" t="n"/>
      <c r="AGT126" s="364" t="n"/>
      <c r="AGU126" s="364" t="n"/>
      <c r="AGV126" s="364" t="n"/>
      <c r="AGW126" s="364" t="n"/>
      <c r="AGX126" s="364" t="n"/>
      <c r="AGY126" s="364" t="n"/>
      <c r="AGZ126" s="364" t="n"/>
      <c r="AHA126" s="364" t="n"/>
      <c r="AHB126" s="364" t="n"/>
      <c r="AHC126" s="364" t="n"/>
      <c r="AHD126" s="364" t="n"/>
      <c r="AHE126" s="364" t="n"/>
      <c r="AHF126" s="364" t="n"/>
      <c r="AHG126" s="364" t="n"/>
      <c r="AHH126" s="364" t="n"/>
      <c r="AHI126" s="364" t="n"/>
      <c r="AHJ126" s="364" t="n"/>
      <c r="AHK126" s="364" t="n"/>
      <c r="AHL126" s="364" t="n"/>
      <c r="AHM126" s="364" t="n"/>
      <c r="AHN126" s="364" t="n"/>
      <c r="AHO126" s="364" t="n"/>
      <c r="AHP126" s="364" t="n"/>
      <c r="AHQ126" s="364" t="n"/>
      <c r="AHR126" s="364" t="n"/>
      <c r="AHS126" s="364" t="n"/>
      <c r="AHT126" s="364" t="n"/>
      <c r="AHU126" s="364" t="n"/>
      <c r="AHV126" s="364" t="n"/>
      <c r="AHW126" s="364" t="n"/>
      <c r="AHX126" s="364" t="n"/>
      <c r="AHY126" s="364" t="n"/>
      <c r="AHZ126" s="364" t="n"/>
      <c r="AIA126" s="364" t="n"/>
      <c r="AIB126" s="364" t="n"/>
      <c r="AIC126" s="364" t="n"/>
      <c r="AID126" s="364" t="n"/>
      <c r="AIE126" s="364" t="n"/>
      <c r="AIF126" s="364" t="n"/>
      <c r="AIG126" s="364" t="n"/>
      <c r="AIH126" s="364" t="n"/>
      <c r="AII126" s="364" t="n"/>
      <c r="AIJ126" s="364" t="n"/>
      <c r="AIK126" s="364" t="n"/>
      <c r="AIL126" s="364" t="n"/>
      <c r="AIM126" s="364" t="n"/>
      <c r="AIN126" s="364" t="n"/>
      <c r="AIO126" s="364" t="n"/>
      <c r="AIP126" s="364" t="n"/>
      <c r="AIQ126" s="364" t="n"/>
      <c r="AIR126" s="364" t="n"/>
      <c r="AIS126" s="364" t="n"/>
      <c r="AIT126" s="364" t="n"/>
      <c r="AIU126" s="364" t="n"/>
      <c r="AIV126" s="364" t="n"/>
      <c r="AIW126" s="364" t="n"/>
      <c r="AIX126" s="364" t="n"/>
      <c r="AIY126" s="364" t="n"/>
      <c r="AIZ126" s="364" t="n"/>
      <c r="AJA126" s="364" t="n"/>
      <c r="AJB126" s="364" t="n"/>
      <c r="AJC126" s="364" t="n"/>
      <c r="AJD126" s="364" t="n"/>
      <c r="AJE126" s="364" t="n"/>
      <c r="AJF126" s="364" t="n"/>
      <c r="AJG126" s="364" t="n"/>
      <c r="AJH126" s="364" t="n"/>
      <c r="AJI126" s="364" t="n"/>
      <c r="AJJ126" s="364" t="n"/>
      <c r="AJK126" s="364" t="n"/>
      <c r="AJL126" s="364" t="n"/>
      <c r="AJM126" s="364" t="n"/>
      <c r="AJN126" s="364" t="n"/>
      <c r="AJO126" s="364" t="n"/>
      <c r="AJP126" s="364" t="n"/>
      <c r="AJQ126" s="364" t="n"/>
      <c r="AJR126" s="364" t="n"/>
      <c r="AJS126" s="364" t="n"/>
      <c r="AJT126" s="364" t="n"/>
      <c r="AJU126" s="364" t="n"/>
      <c r="AJV126" s="364" t="n"/>
      <c r="AJW126" s="364" t="n"/>
      <c r="AJX126" s="364" t="n"/>
      <c r="AJY126" s="364" t="n"/>
      <c r="AJZ126" s="364" t="n"/>
      <c r="AKA126" s="364" t="n"/>
      <c r="AKB126" s="364" t="n"/>
      <c r="AKC126" s="364" t="n"/>
      <c r="AKD126" s="364" t="n"/>
      <c r="AKE126" s="364" t="n"/>
      <c r="AKF126" s="364" t="n"/>
      <c r="AKG126" s="364" t="n"/>
      <c r="AKH126" s="364" t="n"/>
      <c r="AKI126" s="364" t="n"/>
      <c r="AKJ126" s="364" t="n"/>
      <c r="AKK126" s="364" t="n"/>
      <c r="AKL126" s="364" t="n"/>
      <c r="AKM126" s="364" t="n"/>
      <c r="AKN126" s="364" t="n"/>
      <c r="AKO126" s="364" t="n"/>
      <c r="AKP126" s="364" t="n"/>
      <c r="AKQ126" s="364" t="n"/>
      <c r="AKR126" s="364" t="n"/>
      <c r="AKS126" s="364" t="n"/>
      <c r="AKT126" s="364" t="n"/>
      <c r="AKU126" s="364" t="n"/>
      <c r="AKV126" s="364" t="n"/>
      <c r="AKW126" s="364" t="n"/>
      <c r="AKX126" s="364" t="n"/>
      <c r="AKY126" s="364" t="n"/>
      <c r="AKZ126" s="364" t="n"/>
      <c r="ALA126" s="364" t="n"/>
      <c r="ALB126" s="364" t="n"/>
      <c r="ALC126" s="364" t="n"/>
      <c r="ALD126" s="364" t="n"/>
      <c r="ALE126" s="364" t="n"/>
      <c r="ALF126" s="364" t="n"/>
      <c r="ALG126" s="364" t="n"/>
      <c r="ALH126" s="364" t="n"/>
      <c r="ALI126" s="364" t="n"/>
      <c r="ALJ126" s="364" t="n"/>
      <c r="ALK126" s="364" t="n"/>
      <c r="ALL126" s="364" t="n"/>
      <c r="ALM126" s="364" t="n"/>
      <c r="ALN126" s="364" t="n"/>
      <c r="ALO126" s="364" t="n"/>
      <c r="ALP126" s="364" t="n"/>
      <c r="ALQ126" s="364" t="n"/>
      <c r="ALR126" s="364" t="n"/>
      <c r="ALS126" s="364" t="n"/>
      <c r="ALT126" s="364" t="n"/>
      <c r="ALU126" s="364" t="n"/>
      <c r="ALV126" s="364" t="n"/>
      <c r="ALW126" s="364" t="n"/>
      <c r="ALX126" s="364" t="n"/>
      <c r="ALY126" s="364" t="n"/>
      <c r="ALZ126" s="364" t="n"/>
      <c r="AMA126" s="364" t="n"/>
      <c r="AMB126" s="364" t="n"/>
      <c r="AMC126" s="364" t="n"/>
      <c r="AMD126" s="364" t="n"/>
      <c r="AME126" s="364" t="n"/>
      <c r="AMF126" s="364" t="n"/>
      <c r="AMG126" s="364" t="n"/>
      <c r="AMH126" s="364" t="n"/>
      <c r="AMI126" s="364" t="n"/>
      <c r="AMJ126" s="364" t="n"/>
      <c r="AMK126" s="364" t="n"/>
      <c r="AML126" s="364" t="n"/>
      <c r="AMM126" s="364" t="n"/>
      <c r="AMN126" s="364" t="n"/>
      <c r="AMO126" s="364" t="n"/>
      <c r="AMP126" s="364" t="n"/>
      <c r="AMQ126" s="364" t="n"/>
      <c r="AMR126" s="364" t="n"/>
      <c r="AMS126" s="364" t="n"/>
      <c r="AMT126" s="364" t="n"/>
      <c r="AMU126" s="364" t="n"/>
      <c r="AMV126" s="364" t="n"/>
      <c r="AMW126" s="364" t="n"/>
      <c r="AMX126" s="364" t="n"/>
      <c r="AMY126" s="364" t="n"/>
      <c r="AMZ126" s="364" t="n"/>
      <c r="ANA126" s="364" t="n"/>
      <c r="ANB126" s="364" t="n"/>
      <c r="ANC126" s="364" t="n"/>
      <c r="AND126" s="364" t="n"/>
      <c r="ANE126" s="364" t="n"/>
      <c r="ANF126" s="364" t="n"/>
      <c r="ANG126" s="364" t="n"/>
      <c r="ANH126" s="364" t="n"/>
      <c r="ANI126" s="364" t="n"/>
      <c r="ANJ126" s="364" t="n"/>
      <c r="ANK126" s="364" t="n"/>
      <c r="ANL126" s="364" t="n"/>
      <c r="ANM126" s="364" t="n"/>
      <c r="ANN126" s="364" t="n"/>
      <c r="ANO126" s="364" t="n"/>
      <c r="ANP126" s="364" t="n"/>
      <c r="ANQ126" s="364" t="n"/>
      <c r="ANR126" s="364" t="n"/>
      <c r="ANS126" s="364" t="n"/>
      <c r="ANT126" s="364" t="n"/>
      <c r="ANU126" s="364" t="n"/>
      <c r="ANV126" s="364" t="n"/>
      <c r="ANW126" s="364" t="n"/>
      <c r="ANX126" s="364" t="n"/>
      <c r="ANY126" s="364" t="n"/>
      <c r="ANZ126" s="364" t="n"/>
      <c r="AOA126" s="364" t="n"/>
      <c r="AOB126" s="364" t="n"/>
      <c r="AOC126" s="364" t="n"/>
      <c r="AOD126" s="364" t="n"/>
      <c r="AOE126" s="364" t="n"/>
      <c r="AOF126" s="364" t="n"/>
      <c r="AOG126" s="364" t="n"/>
      <c r="AOH126" s="364" t="n"/>
      <c r="AOI126" s="364" t="n"/>
      <c r="AOJ126" s="364" t="n"/>
      <c r="AOK126" s="364" t="n"/>
      <c r="AOL126" s="364" t="n"/>
      <c r="AOM126" s="364" t="n"/>
      <c r="AON126" s="364" t="n"/>
      <c r="AOO126" s="364" t="n"/>
      <c r="AOP126" s="364" t="n"/>
      <c r="AOQ126" s="364" t="n"/>
      <c r="AOR126" s="364" t="n"/>
      <c r="AOS126" s="364" t="n"/>
      <c r="AOT126" s="364" t="n"/>
      <c r="AOU126" s="364" t="n"/>
      <c r="AOV126" s="364" t="n"/>
      <c r="AOW126" s="364" t="n"/>
      <c r="AOX126" s="364" t="n"/>
      <c r="AOY126" s="364" t="n"/>
      <c r="AOZ126" s="364" t="n"/>
      <c r="APA126" s="364" t="n"/>
      <c r="APB126" s="364" t="n"/>
      <c r="APC126" s="364" t="n"/>
      <c r="APD126" s="364" t="n"/>
      <c r="APE126" s="364" t="n"/>
      <c r="APF126" s="364" t="n"/>
      <c r="APG126" s="364" t="n"/>
      <c r="APH126" s="364" t="n"/>
      <c r="API126" s="364" t="n"/>
      <c r="APJ126" s="364" t="n"/>
      <c r="APK126" s="364" t="n"/>
      <c r="APL126" s="364" t="n"/>
      <c r="APM126" s="364" t="n"/>
      <c r="APN126" s="364" t="n"/>
      <c r="APO126" s="364" t="n"/>
      <c r="APP126" s="364" t="n"/>
      <c r="APQ126" s="364" t="n"/>
      <c r="APR126" s="364" t="n"/>
      <c r="APS126" s="364" t="n"/>
      <c r="APT126" s="364" t="n"/>
      <c r="APU126" s="364" t="n"/>
      <c r="APV126" s="364" t="n"/>
      <c r="APW126" s="364" t="n"/>
      <c r="APX126" s="364" t="n"/>
      <c r="APY126" s="364" t="n"/>
      <c r="APZ126" s="364" t="n"/>
      <c r="AQA126" s="364" t="n"/>
      <c r="AQB126" s="364" t="n"/>
      <c r="AQC126" s="364" t="n"/>
      <c r="AQD126" s="364" t="n"/>
      <c r="AQE126" s="364" t="n"/>
      <c r="AQF126" s="364" t="n"/>
      <c r="AQG126" s="364" t="n"/>
      <c r="AQH126" s="364" t="n"/>
      <c r="AQI126" s="364" t="n"/>
      <c r="AQJ126" s="364" t="n"/>
      <c r="AQK126" s="364" t="n"/>
      <c r="AQL126" s="364" t="n"/>
      <c r="AQM126" s="364" t="n"/>
      <c r="AQN126" s="364" t="n"/>
      <c r="AQO126" s="364" t="n"/>
      <c r="AQP126" s="364" t="n"/>
      <c r="AQQ126" s="364" t="n"/>
      <c r="AQR126" s="364" t="n"/>
      <c r="AQS126" s="364" t="n"/>
      <c r="AQT126" s="364" t="n"/>
      <c r="AQU126" s="364" t="n"/>
      <c r="AQV126" s="364" t="n"/>
      <c r="AQW126" s="364" t="n"/>
      <c r="AQX126" s="364" t="n"/>
      <c r="AQY126" s="364" t="n"/>
      <c r="AQZ126" s="364" t="n"/>
      <c r="ARA126" s="364" t="n"/>
      <c r="ARB126" s="364" t="n"/>
      <c r="ARC126" s="364" t="n"/>
      <c r="ARD126" s="364" t="n"/>
      <c r="ARE126" s="364" t="n"/>
      <c r="ARF126" s="364" t="n"/>
      <c r="ARG126" s="364" t="n"/>
      <c r="ARH126" s="364" t="n"/>
      <c r="ARI126" s="364" t="n"/>
      <c r="ARJ126" s="364" t="n"/>
      <c r="ARK126" s="364" t="n"/>
      <c r="ARL126" s="364" t="n"/>
      <c r="ARM126" s="364" t="n"/>
      <c r="ARN126" s="364" t="n"/>
      <c r="ARO126" s="364" t="n"/>
    </row>
    <row r="127" outlineLevel="1">
      <c r="A127" s="220" t="inlineStr">
        <is>
          <t>41.12</t>
        </is>
      </c>
      <c r="B127" s="233" t="inlineStr">
        <is>
          <t>Plano de Saúde</t>
        </is>
      </c>
      <c r="C127" s="86" t="inlineStr">
        <is>
          <t>Analítica</t>
        </is>
      </c>
      <c r="D127" s="86" t="inlineStr">
        <is>
          <t>Saída</t>
        </is>
      </c>
      <c r="E127" s="86">
        <f>VLOOKUP($A127,PL.C!$B:$F,5,0)</f>
        <v/>
      </c>
      <c r="F127" s="86" t="inlineStr">
        <is>
          <t>sim</t>
        </is>
      </c>
      <c r="G127" s="86" t="inlineStr">
        <is>
          <t>Budget</t>
        </is>
      </c>
      <c r="I127" s="511" t="n">
        <v>0</v>
      </c>
      <c r="J127" s="511" t="n">
        <v>0</v>
      </c>
      <c r="K127" s="511" t="n">
        <v>0</v>
      </c>
      <c r="L127" s="511" t="n">
        <v>0</v>
      </c>
      <c r="M127" s="511" t="n">
        <v>0</v>
      </c>
      <c r="N127" s="511" t="n">
        <v>0</v>
      </c>
      <c r="O127" s="511" t="n">
        <v>0</v>
      </c>
      <c r="P127" s="511" t="n">
        <v>0</v>
      </c>
      <c r="Q127" s="511" t="n">
        <v>0</v>
      </c>
      <c r="R127" s="511" t="n">
        <v>0</v>
      </c>
      <c r="S127" s="511" t="n">
        <v>0</v>
      </c>
      <c r="T127" s="512" t="n">
        <v>0</v>
      </c>
      <c r="V127" s="511" t="n">
        <v>0</v>
      </c>
      <c r="W127" s="511" t="n">
        <v>0</v>
      </c>
      <c r="X127" s="511" t="n">
        <v>0</v>
      </c>
      <c r="Y127" s="511" t="n">
        <v>0</v>
      </c>
      <c r="Z127" s="511" t="n">
        <v>0</v>
      </c>
      <c r="AA127" s="511" t="n">
        <v>0</v>
      </c>
      <c r="AB127" s="511" t="n">
        <v>0</v>
      </c>
      <c r="AC127" s="511" t="n">
        <v>0</v>
      </c>
      <c r="AD127" s="511" t="n">
        <v>0</v>
      </c>
      <c r="AE127" s="511" t="n">
        <v>0</v>
      </c>
      <c r="AF127" s="511" t="n">
        <v>0</v>
      </c>
      <c r="AG127" s="512" t="n">
        <v>0</v>
      </c>
      <c r="AI127" s="511" t="n">
        <v>0</v>
      </c>
      <c r="AJ127" s="511" t="n">
        <v>0</v>
      </c>
      <c r="AK127" s="511" t="n">
        <v>0</v>
      </c>
      <c r="AL127" s="511" t="n">
        <v>0</v>
      </c>
      <c r="AM127" s="511" t="n">
        <v>0</v>
      </c>
      <c r="AN127" s="511" t="n">
        <v>0</v>
      </c>
      <c r="AO127" s="511" t="n">
        <v>0</v>
      </c>
      <c r="AP127" s="511" t="n">
        <v>0</v>
      </c>
      <c r="AQ127" s="511" t="n">
        <v>0</v>
      </c>
      <c r="AR127" s="511" t="n">
        <v>0</v>
      </c>
      <c r="AS127" s="511" t="n">
        <v>0</v>
      </c>
      <c r="AT127" s="511" t="n">
        <v>0</v>
      </c>
      <c r="AV127" s="513" t="n">
        <v>0</v>
      </c>
      <c r="AW127" s="513" t="n">
        <v>0</v>
      </c>
      <c r="AX127" s="513" t="n">
        <v>0</v>
      </c>
      <c r="AY127" s="513" t="n">
        <v>0</v>
      </c>
      <c r="AZ127" s="513" t="n">
        <v>0</v>
      </c>
      <c r="BA127" s="513" t="n">
        <v>0</v>
      </c>
      <c r="BB127" s="513" t="n">
        <v>0</v>
      </c>
      <c r="BC127" s="513" t="n">
        <v>0</v>
      </c>
      <c r="BD127" s="513" t="n">
        <v>0</v>
      </c>
      <c r="BE127" s="513" t="n">
        <v>0</v>
      </c>
      <c r="BF127" s="513" t="n">
        <v>0</v>
      </c>
      <c r="BG127" s="513" t="n">
        <v>0</v>
      </c>
      <c r="BI127" s="298" t="n">
        <v>1.15</v>
      </c>
      <c r="BJ127" s="514" t="n">
        <v>0</v>
      </c>
      <c r="BK127" s="514" t="n">
        <v>0</v>
      </c>
      <c r="BL127" s="514" t="n">
        <v>0</v>
      </c>
      <c r="BM127" s="514" t="n">
        <v>0</v>
      </c>
      <c r="BN127" s="514" t="n">
        <v>0</v>
      </c>
      <c r="BO127" s="514" t="n">
        <v>0</v>
      </c>
      <c r="BP127" s="514" t="n">
        <v>0</v>
      </c>
      <c r="BQ127" s="514" t="n">
        <v>0</v>
      </c>
      <c r="BR127" s="514" t="n">
        <v>0</v>
      </c>
      <c r="BS127" s="514" t="n">
        <v>0</v>
      </c>
      <c r="BT127" s="514" t="n">
        <v>0</v>
      </c>
      <c r="BU127" s="514" t="n">
        <v>0</v>
      </c>
      <c r="BW127" s="515">
        <f>_xlfn.SINGLE(_xlfn.XLOOKUP($A127,$A$203:$A$399,BJ$203:BJ$399,"Não Existe"))*$BI127</f>
        <v/>
      </c>
      <c r="BX127" s="515">
        <f>_xlfn.SINGLE(_xlfn.XLOOKUP($A127,$A$203:$A$399,BK$203:BK$399,"Não Existe"))*$BI127</f>
        <v/>
      </c>
      <c r="BY127" s="515">
        <f>_xlfn.SINGLE(_xlfn.XLOOKUP($A127,$A$203:$A$399,BL$203:BL$399,"Não Existe"))*$BI127</f>
        <v/>
      </c>
      <c r="BZ127" s="515">
        <f>_xlfn.SINGLE(_xlfn.XLOOKUP($A127,$A$203:$A$399,BM$203:BM$399,"Não Existe"))*$BI127</f>
        <v/>
      </c>
      <c r="CA127" s="515">
        <f>_xlfn.SINGLE(_xlfn.XLOOKUP($A127,$A$203:$A$399,BN$203:BN$399,"Não Existe"))*$BI127</f>
        <v/>
      </c>
      <c r="CB127" s="515">
        <f>_xlfn.SINGLE(_xlfn.XLOOKUP($A127,$A$203:$A$399,BO$203:BO$399,"Não Existe"))*$BI127</f>
        <v/>
      </c>
      <c r="CC127" s="515">
        <f>_xlfn.SINGLE(_xlfn.XLOOKUP($A127,$A$203:$A$399,BP$203:BP$399,"Não Existe"))*$BI127</f>
        <v/>
      </c>
      <c r="CD127" s="515">
        <f>_xlfn.SINGLE(_xlfn.XLOOKUP($A127,$A$203:$A$399,BQ$203:BQ$399,"Não Existe"))*$BI127</f>
        <v/>
      </c>
      <c r="CE127" s="515">
        <f>_xlfn.SINGLE(_xlfn.XLOOKUP($A127,$A$203:$A$399,BR$203:BR$399,"Não Existe"))*$BI127</f>
        <v/>
      </c>
      <c r="CF127" s="515">
        <f>_xlfn.SINGLE(_xlfn.XLOOKUP($A127,$A$203:$A$399,BS$203:BS$399,"Não Existe"))*$BI127</f>
        <v/>
      </c>
      <c r="CG127" s="515">
        <f>_xlfn.SINGLE(_xlfn.XLOOKUP($A127,$A$203:$A$399,BT$203:BT$399,"Não Existe"))*$BI127</f>
        <v/>
      </c>
      <c r="CH127" s="515">
        <f>_xlfn.SINGLE(_xlfn.XLOOKUP($A127,$A$203:$A$399,BU$203:BU$399,"Não Existe"))*$BI127</f>
        <v/>
      </c>
    </row>
    <row r="128" outlineLevel="1" customFormat="1" s="213">
      <c r="A128" s="257" t="inlineStr">
        <is>
          <t>41.13</t>
        </is>
      </c>
      <c r="B128" s="212" t="inlineStr">
        <is>
          <t>Benefícios Trabalhistas</t>
        </is>
      </c>
      <c r="C128" s="213" t="inlineStr">
        <is>
          <t>Analítica</t>
        </is>
      </c>
      <c r="D128" s="213" t="inlineStr">
        <is>
          <t>Saída</t>
        </is>
      </c>
      <c r="E128" s="213">
        <f>VLOOKUP($A128,PL.C!$B:$F,5,0)</f>
        <v/>
      </c>
      <c r="F128" s="213" t="inlineStr">
        <is>
          <t>sim</t>
        </is>
      </c>
      <c r="G128" s="213" t="inlineStr">
        <is>
          <t>Budget</t>
        </is>
      </c>
      <c r="I128" s="506" t="n">
        <v>0</v>
      </c>
      <c r="J128" s="506" t="n">
        <v>0</v>
      </c>
      <c r="K128" s="506" t="n">
        <v>0</v>
      </c>
      <c r="L128" s="506" t="n">
        <v>-332</v>
      </c>
      <c r="M128" s="506" t="n">
        <v>-332</v>
      </c>
      <c r="N128" s="506" t="n">
        <v>-332</v>
      </c>
      <c r="O128" s="506" t="n">
        <v>-664</v>
      </c>
      <c r="P128" s="506" t="n">
        <v>-892</v>
      </c>
      <c r="Q128" s="506" t="n">
        <v>-332</v>
      </c>
      <c r="R128" s="506" t="n">
        <v>-612</v>
      </c>
      <c r="S128" s="506" t="n">
        <v>-332</v>
      </c>
      <c r="T128" s="507" t="n">
        <v>-612</v>
      </c>
      <c r="U128" s="86" t="n"/>
      <c r="V128" s="506" t="n">
        <v>-345</v>
      </c>
      <c r="W128" s="506" t="n">
        <v>-280</v>
      </c>
      <c r="X128" s="506" t="n">
        <v>-587</v>
      </c>
      <c r="Y128" s="506" t="n">
        <v>-293</v>
      </c>
      <c r="Z128" s="506" t="n">
        <v>-406</v>
      </c>
      <c r="AA128" s="506" t="n">
        <v>-493</v>
      </c>
      <c r="AB128" s="506" t="n">
        <v>-493</v>
      </c>
      <c r="AC128" s="506" t="n">
        <v>-493</v>
      </c>
      <c r="AD128" s="506" t="n">
        <v>0</v>
      </c>
      <c r="AE128" s="506" t="n">
        <v>-293</v>
      </c>
      <c r="AF128" s="506" t="n">
        <v>-593</v>
      </c>
      <c r="AG128" s="507" t="n">
        <v>-293</v>
      </c>
      <c r="AH128" s="364" t="n"/>
      <c r="AI128" s="506" t="n">
        <v>0</v>
      </c>
      <c r="AJ128" s="506" t="n">
        <v>-387</v>
      </c>
      <c r="AK128" s="506" t="n">
        <v>-387</v>
      </c>
      <c r="AL128" s="506" t="n">
        <v>-387</v>
      </c>
      <c r="AM128" s="506" t="n">
        <v>-387</v>
      </c>
      <c r="AN128" s="506" t="n">
        <v>0</v>
      </c>
      <c r="AO128" s="506" t="n">
        <v>0</v>
      </c>
      <c r="AP128" s="506" t="n">
        <v>0</v>
      </c>
      <c r="AQ128" s="506" t="n">
        <v>0</v>
      </c>
      <c r="AR128" s="506" t="n">
        <v>0</v>
      </c>
      <c r="AS128" s="506" t="n">
        <v>0</v>
      </c>
      <c r="AT128" s="506" t="n">
        <v>0</v>
      </c>
      <c r="AU128" s="364" t="n"/>
      <c r="AV128" s="508" t="n">
        <v>0</v>
      </c>
      <c r="AW128" s="508" t="n">
        <v>-425.7</v>
      </c>
      <c r="AX128" s="508" t="n">
        <v>-425.7</v>
      </c>
      <c r="AY128" s="508" t="n">
        <v>-425.7</v>
      </c>
      <c r="AZ128" s="508" t="n">
        <v>-425.7</v>
      </c>
      <c r="BA128" s="508" t="n">
        <v>0</v>
      </c>
      <c r="BB128" s="508" t="n">
        <v>0</v>
      </c>
      <c r="BC128" s="508" t="n">
        <v>0</v>
      </c>
      <c r="BD128" s="508" t="n">
        <v>0</v>
      </c>
      <c r="BE128" s="508" t="n">
        <v>0</v>
      </c>
      <c r="BF128" s="508" t="n">
        <v>0</v>
      </c>
      <c r="BG128" s="508" t="n">
        <v>0</v>
      </c>
      <c r="BH128" s="364" t="n"/>
      <c r="BI128" s="298" t="n">
        <v>1.05</v>
      </c>
      <c r="BJ128" s="509" t="n">
        <v>0</v>
      </c>
      <c r="BK128" s="509" t="n">
        <v>0</v>
      </c>
      <c r="BL128" s="509" t="n">
        <v>0</v>
      </c>
      <c r="BM128" s="509" t="n">
        <v>-154.35</v>
      </c>
      <c r="BN128" s="509" t="n">
        <v>0</v>
      </c>
      <c r="BO128" s="509" t="n">
        <v>-1050</v>
      </c>
      <c r="BP128" s="509" t="n">
        <v>0</v>
      </c>
      <c r="BQ128" s="509" t="n">
        <v>0</v>
      </c>
      <c r="BR128" s="509" t="n">
        <v>0</v>
      </c>
      <c r="BS128" s="509" t="n">
        <v>0</v>
      </c>
      <c r="BT128" s="509" t="n">
        <v>0</v>
      </c>
      <c r="BU128" s="509" t="n">
        <v>0</v>
      </c>
      <c r="BV128" s="364" t="n"/>
      <c r="BW128" s="510">
        <f>_xlfn.SINGLE(_xlfn.XLOOKUP($A128,$A$203:$A$399,BJ$203:BJ$399,"Não Existe"))*$BI128</f>
        <v/>
      </c>
      <c r="BX128" s="510">
        <f>_xlfn.SINGLE(_xlfn.XLOOKUP($A128,$A$203:$A$399,BK$203:BK$399,"Não Existe"))*$BI128</f>
        <v/>
      </c>
      <c r="BY128" s="510">
        <f>_xlfn.SINGLE(_xlfn.XLOOKUP($A128,$A$203:$A$399,BL$203:BL$399,"Não Existe"))*$BI128</f>
        <v/>
      </c>
      <c r="BZ128" s="510">
        <f>_xlfn.SINGLE(_xlfn.XLOOKUP($A128,$A$203:$A$399,BM$203:BM$399,"Não Existe"))*$BI128</f>
        <v/>
      </c>
      <c r="CA128" s="510">
        <f>_xlfn.SINGLE(_xlfn.XLOOKUP($A128,$A$203:$A$399,BN$203:BN$399,"Não Existe"))*$BI128</f>
        <v/>
      </c>
      <c r="CB128" s="510">
        <f>_xlfn.SINGLE(_xlfn.XLOOKUP($A128,$A$203:$A$399,BO$203:BO$399,"Não Existe"))*$BI128</f>
        <v/>
      </c>
      <c r="CC128" s="510">
        <f>_xlfn.SINGLE(_xlfn.XLOOKUP($A128,$A$203:$A$399,BP$203:BP$399,"Não Existe"))*$BI128</f>
        <v/>
      </c>
      <c r="CD128" s="510">
        <f>_xlfn.SINGLE(_xlfn.XLOOKUP($A128,$A$203:$A$399,BQ$203:BQ$399,"Não Existe"))*$BI128</f>
        <v/>
      </c>
      <c r="CE128" s="510">
        <f>_xlfn.SINGLE(_xlfn.XLOOKUP($A128,$A$203:$A$399,BR$203:BR$399,"Não Existe"))*$BI128</f>
        <v/>
      </c>
      <c r="CF128" s="510">
        <f>_xlfn.SINGLE(_xlfn.XLOOKUP($A128,$A$203:$A$399,BS$203:BS$399,"Não Existe"))*$BI128</f>
        <v/>
      </c>
      <c r="CG128" s="510">
        <f>_xlfn.SINGLE(_xlfn.XLOOKUP($A128,$A$203:$A$399,BT$203:BT$399,"Não Existe"))*$BI128</f>
        <v/>
      </c>
      <c r="CH128" s="510">
        <f>_xlfn.SINGLE(_xlfn.XLOOKUP($A128,$A$203:$A$399,BU$203:BU$399,"Não Existe"))*$BI128</f>
        <v/>
      </c>
      <c r="CI128" s="364" t="n"/>
      <c r="CJ128" s="364" t="n"/>
      <c r="CK128" s="364" t="n"/>
      <c r="CL128" s="364" t="n"/>
      <c r="CM128" s="364" t="n"/>
      <c r="CN128" s="364" t="n"/>
      <c r="CO128" s="364" t="n"/>
      <c r="CP128" s="364" t="n"/>
      <c r="CQ128" s="364" t="n"/>
      <c r="CR128" s="364" t="n"/>
      <c r="CS128" s="364" t="n"/>
      <c r="CT128" s="364" t="n"/>
      <c r="CU128" s="364" t="n"/>
      <c r="CV128" s="364" t="n"/>
      <c r="CW128" s="364" t="n"/>
      <c r="CX128" s="364" t="n"/>
      <c r="CY128" s="364" t="n"/>
      <c r="CZ128" s="364" t="n"/>
      <c r="DA128" s="364" t="n"/>
      <c r="DB128" s="364" t="n"/>
      <c r="DC128" s="364" t="n"/>
      <c r="DD128" s="364" t="n"/>
      <c r="DE128" s="364" t="n"/>
      <c r="DF128" s="364" t="n"/>
      <c r="DG128" s="364" t="n"/>
      <c r="DH128" s="364" t="n"/>
      <c r="DI128" s="364" t="n"/>
      <c r="DJ128" s="364" t="n"/>
      <c r="DK128" s="364" t="n"/>
      <c r="DL128" s="364" t="n"/>
      <c r="DM128" s="364" t="n"/>
      <c r="DN128" s="364" t="n"/>
      <c r="DO128" s="364" t="n"/>
      <c r="DP128" s="364" t="n"/>
      <c r="DQ128" s="364" t="n"/>
      <c r="DR128" s="364" t="n"/>
      <c r="DS128" s="364" t="n"/>
      <c r="DT128" s="364" t="n"/>
      <c r="DU128" s="364" t="n"/>
      <c r="DV128" s="364" t="n"/>
      <c r="DW128" s="364" t="n"/>
      <c r="DX128" s="364" t="n"/>
      <c r="DY128" s="364" t="n"/>
      <c r="DZ128" s="364" t="n"/>
      <c r="EA128" s="364" t="n"/>
      <c r="EB128" s="364" t="n"/>
      <c r="EC128" s="364" t="n"/>
      <c r="ED128" s="364" t="n"/>
      <c r="EE128" s="364" t="n"/>
      <c r="EF128" s="364" t="n"/>
      <c r="EG128" s="364" t="n"/>
      <c r="EH128" s="364" t="n"/>
      <c r="EI128" s="364" t="n"/>
      <c r="EJ128" s="364" t="n"/>
      <c r="EK128" s="364" t="n"/>
      <c r="EL128" s="364" t="n"/>
      <c r="EM128" s="364" t="n"/>
      <c r="EN128" s="364" t="n"/>
      <c r="EO128" s="364" t="n"/>
      <c r="EP128" s="364" t="n"/>
      <c r="EQ128" s="364" t="n"/>
      <c r="ER128" s="364" t="n"/>
      <c r="ES128" s="364" t="n"/>
      <c r="ET128" s="364" t="n"/>
      <c r="EU128" s="364" t="n"/>
      <c r="EV128" s="364" t="n"/>
      <c r="EW128" s="364" t="n"/>
      <c r="EX128" s="364" t="n"/>
      <c r="EY128" s="364" t="n"/>
      <c r="EZ128" s="364" t="n"/>
      <c r="FA128" s="364" t="n"/>
      <c r="FB128" s="364" t="n"/>
      <c r="FC128" s="364" t="n"/>
      <c r="FD128" s="364" t="n"/>
      <c r="FE128" s="364" t="n"/>
      <c r="FF128" s="364" t="n"/>
      <c r="FG128" s="364" t="n"/>
      <c r="FH128" s="364" t="n"/>
      <c r="FI128" s="364" t="n"/>
      <c r="FJ128" s="364" t="n"/>
      <c r="FK128" s="364" t="n"/>
      <c r="FL128" s="364" t="n"/>
      <c r="FM128" s="364" t="n"/>
      <c r="FN128" s="364" t="n"/>
      <c r="FO128" s="364" t="n"/>
      <c r="FP128" s="364" t="n"/>
      <c r="FQ128" s="364" t="n"/>
      <c r="FR128" s="364" t="n"/>
      <c r="FS128" s="364" t="n"/>
      <c r="FT128" s="364" t="n"/>
      <c r="FU128" s="364" t="n"/>
      <c r="FV128" s="364" t="n"/>
      <c r="FW128" s="364" t="n"/>
      <c r="FX128" s="364" t="n"/>
      <c r="FY128" s="364" t="n"/>
      <c r="FZ128" s="364" t="n"/>
      <c r="GA128" s="364" t="n"/>
      <c r="GB128" s="364" t="n"/>
      <c r="GC128" s="364" t="n"/>
      <c r="GD128" s="364" t="n"/>
      <c r="GE128" s="364" t="n"/>
      <c r="GF128" s="364" t="n"/>
      <c r="GG128" s="364" t="n"/>
      <c r="GH128" s="364" t="n"/>
      <c r="GI128" s="364" t="n"/>
      <c r="GJ128" s="364" t="n"/>
      <c r="GK128" s="364" t="n"/>
      <c r="GL128" s="364" t="n"/>
      <c r="GM128" s="364" t="n"/>
      <c r="GN128" s="364" t="n"/>
      <c r="GO128" s="364" t="n"/>
      <c r="GP128" s="364" t="n"/>
      <c r="GQ128" s="364" t="n"/>
      <c r="GR128" s="364" t="n"/>
      <c r="GS128" s="364" t="n"/>
      <c r="GT128" s="364" t="n"/>
      <c r="GU128" s="364" t="n"/>
      <c r="GV128" s="364" t="n"/>
      <c r="GW128" s="364" t="n"/>
      <c r="GX128" s="364" t="n"/>
      <c r="GY128" s="364" t="n"/>
      <c r="GZ128" s="364" t="n"/>
      <c r="HA128" s="364" t="n"/>
      <c r="HB128" s="364" t="n"/>
      <c r="HC128" s="364" t="n"/>
      <c r="HD128" s="364" t="n"/>
      <c r="HE128" s="364" t="n"/>
      <c r="HF128" s="364" t="n"/>
      <c r="HG128" s="364" t="n"/>
      <c r="HH128" s="364" t="n"/>
      <c r="HI128" s="364" t="n"/>
      <c r="HJ128" s="364" t="n"/>
      <c r="HK128" s="364" t="n"/>
      <c r="HL128" s="364" t="n"/>
      <c r="HM128" s="364" t="n"/>
      <c r="HN128" s="364" t="n"/>
      <c r="HO128" s="364" t="n"/>
      <c r="HP128" s="364" t="n"/>
      <c r="HQ128" s="364" t="n"/>
      <c r="HR128" s="364" t="n"/>
      <c r="HS128" s="364" t="n"/>
      <c r="HT128" s="364" t="n"/>
      <c r="HU128" s="364" t="n"/>
      <c r="HV128" s="364" t="n"/>
      <c r="HW128" s="364" t="n"/>
      <c r="HX128" s="364" t="n"/>
      <c r="HY128" s="364" t="n"/>
      <c r="HZ128" s="364" t="n"/>
      <c r="IA128" s="364" t="n"/>
      <c r="IB128" s="364" t="n"/>
      <c r="IC128" s="364" t="n"/>
      <c r="ID128" s="364" t="n"/>
      <c r="IE128" s="364" t="n"/>
      <c r="IF128" s="364" t="n"/>
      <c r="IG128" s="364" t="n"/>
      <c r="IH128" s="364" t="n"/>
      <c r="II128" s="364" t="n"/>
      <c r="IJ128" s="364" t="n"/>
      <c r="IK128" s="364" t="n"/>
      <c r="IL128" s="364" t="n"/>
      <c r="IM128" s="364" t="n"/>
      <c r="IN128" s="364" t="n"/>
      <c r="IO128" s="364" t="n"/>
      <c r="IP128" s="364" t="n"/>
      <c r="IQ128" s="364" t="n"/>
      <c r="IR128" s="364" t="n"/>
      <c r="IS128" s="364" t="n"/>
      <c r="IT128" s="364" t="n"/>
      <c r="IU128" s="364" t="n"/>
      <c r="IV128" s="364" t="n"/>
      <c r="IW128" s="364" t="n"/>
      <c r="IX128" s="364" t="n"/>
      <c r="IY128" s="364" t="n"/>
      <c r="IZ128" s="364" t="n"/>
      <c r="JA128" s="364" t="n"/>
      <c r="JB128" s="364" t="n"/>
      <c r="JC128" s="364" t="n"/>
      <c r="JD128" s="364" t="n"/>
      <c r="JE128" s="364" t="n"/>
      <c r="JF128" s="364" t="n"/>
      <c r="JG128" s="364" t="n"/>
      <c r="JH128" s="364" t="n"/>
      <c r="JI128" s="364" t="n"/>
      <c r="JJ128" s="364" t="n"/>
      <c r="JK128" s="364" t="n"/>
      <c r="JL128" s="364" t="n"/>
      <c r="JM128" s="364" t="n"/>
      <c r="JN128" s="364" t="n"/>
      <c r="JO128" s="364" t="n"/>
      <c r="JP128" s="364" t="n"/>
      <c r="JQ128" s="364" t="n"/>
      <c r="JR128" s="364" t="n"/>
      <c r="JS128" s="364" t="n"/>
      <c r="JT128" s="364" t="n"/>
      <c r="JU128" s="364" t="n"/>
      <c r="JV128" s="364" t="n"/>
      <c r="JW128" s="364" t="n"/>
      <c r="JX128" s="364" t="n"/>
      <c r="JY128" s="364" t="n"/>
      <c r="JZ128" s="364" t="n"/>
      <c r="KA128" s="364" t="n"/>
      <c r="KB128" s="364" t="n"/>
      <c r="KC128" s="364" t="n"/>
      <c r="KD128" s="364" t="n"/>
      <c r="KE128" s="364" t="n"/>
      <c r="KF128" s="364" t="n"/>
      <c r="KG128" s="364" t="n"/>
      <c r="KH128" s="364" t="n"/>
      <c r="KI128" s="364" t="n"/>
      <c r="KJ128" s="364" t="n"/>
      <c r="KK128" s="364" t="n"/>
      <c r="KL128" s="364" t="n"/>
      <c r="KM128" s="364" t="n"/>
      <c r="KN128" s="364" t="n"/>
      <c r="KO128" s="364" t="n"/>
      <c r="KP128" s="364" t="n"/>
      <c r="KQ128" s="364" t="n"/>
      <c r="KR128" s="364" t="n"/>
      <c r="KS128" s="364" t="n"/>
      <c r="KT128" s="364" t="n"/>
      <c r="KU128" s="364" t="n"/>
      <c r="KV128" s="364" t="n"/>
      <c r="KW128" s="364" t="n"/>
      <c r="KX128" s="364" t="n"/>
      <c r="KY128" s="364" t="n"/>
      <c r="KZ128" s="364" t="n"/>
      <c r="LA128" s="364" t="n"/>
      <c r="LB128" s="364" t="n"/>
      <c r="LC128" s="364" t="n"/>
      <c r="LD128" s="364" t="n"/>
      <c r="LE128" s="364" t="n"/>
      <c r="LF128" s="364" t="n"/>
      <c r="LG128" s="364" t="n"/>
      <c r="LH128" s="364" t="n"/>
      <c r="LI128" s="364" t="n"/>
      <c r="LJ128" s="364" t="n"/>
      <c r="LK128" s="364" t="n"/>
      <c r="LL128" s="364" t="n"/>
      <c r="LM128" s="364" t="n"/>
      <c r="LN128" s="364" t="n"/>
      <c r="LO128" s="364" t="n"/>
      <c r="LP128" s="364" t="n"/>
      <c r="LQ128" s="364" t="n"/>
      <c r="LR128" s="364" t="n"/>
      <c r="LS128" s="364" t="n"/>
      <c r="LT128" s="364" t="n"/>
      <c r="LU128" s="364" t="n"/>
      <c r="LV128" s="364" t="n"/>
      <c r="LW128" s="364" t="n"/>
      <c r="LX128" s="364" t="n"/>
      <c r="LY128" s="364" t="n"/>
      <c r="LZ128" s="364" t="n"/>
      <c r="MA128" s="364" t="n"/>
      <c r="MB128" s="364" t="n"/>
      <c r="MC128" s="364" t="n"/>
      <c r="MD128" s="364" t="n"/>
      <c r="ME128" s="364" t="n"/>
      <c r="MF128" s="364" t="n"/>
      <c r="MG128" s="364" t="n"/>
      <c r="MH128" s="364" t="n"/>
      <c r="MI128" s="364" t="n"/>
      <c r="MJ128" s="364" t="n"/>
      <c r="MK128" s="364" t="n"/>
      <c r="ML128" s="364" t="n"/>
      <c r="MM128" s="364" t="n"/>
      <c r="MN128" s="364" t="n"/>
      <c r="MO128" s="364" t="n"/>
      <c r="MP128" s="364" t="n"/>
      <c r="MQ128" s="364" t="n"/>
      <c r="MR128" s="364" t="n"/>
      <c r="MS128" s="364" t="n"/>
      <c r="MT128" s="364" t="n"/>
      <c r="MU128" s="364" t="n"/>
      <c r="MV128" s="364" t="n"/>
      <c r="MW128" s="364" t="n"/>
      <c r="MX128" s="364" t="n"/>
      <c r="MY128" s="364" t="n"/>
      <c r="MZ128" s="364" t="n"/>
      <c r="NA128" s="364" t="n"/>
      <c r="NB128" s="364" t="n"/>
      <c r="NC128" s="364" t="n"/>
      <c r="ND128" s="364" t="n"/>
      <c r="NE128" s="364" t="n"/>
      <c r="NF128" s="364" t="n"/>
      <c r="NG128" s="364" t="n"/>
      <c r="NH128" s="364" t="n"/>
      <c r="NI128" s="364" t="n"/>
      <c r="NJ128" s="364" t="n"/>
      <c r="NK128" s="364" t="n"/>
      <c r="NL128" s="364" t="n"/>
      <c r="NM128" s="364" t="n"/>
      <c r="NN128" s="364" t="n"/>
      <c r="NO128" s="364" t="n"/>
      <c r="NP128" s="364" t="n"/>
      <c r="NQ128" s="364" t="n"/>
      <c r="NR128" s="364" t="n"/>
      <c r="NS128" s="364" t="n"/>
      <c r="NT128" s="364" t="n"/>
      <c r="NU128" s="364" t="n"/>
      <c r="NV128" s="364" t="n"/>
      <c r="NW128" s="364" t="n"/>
      <c r="NX128" s="364" t="n"/>
      <c r="NY128" s="364" t="n"/>
      <c r="NZ128" s="364" t="n"/>
      <c r="OA128" s="364" t="n"/>
      <c r="OB128" s="364" t="n"/>
      <c r="OC128" s="364" t="n"/>
      <c r="OD128" s="364" t="n"/>
      <c r="OE128" s="364" t="n"/>
      <c r="OF128" s="364" t="n"/>
      <c r="OG128" s="364" t="n"/>
      <c r="OH128" s="364" t="n"/>
      <c r="OI128" s="364" t="n"/>
      <c r="OJ128" s="364" t="n"/>
      <c r="OK128" s="364" t="n"/>
      <c r="OL128" s="364" t="n"/>
      <c r="OM128" s="364" t="n"/>
      <c r="ON128" s="364" t="n"/>
      <c r="OO128" s="364" t="n"/>
      <c r="OP128" s="364" t="n"/>
      <c r="OQ128" s="364" t="n"/>
      <c r="OR128" s="364" t="n"/>
      <c r="OS128" s="364" t="n"/>
      <c r="OT128" s="364" t="n"/>
      <c r="OU128" s="364" t="n"/>
      <c r="OV128" s="364" t="n"/>
      <c r="OW128" s="364" t="n"/>
      <c r="OX128" s="364" t="n"/>
      <c r="OY128" s="364" t="n"/>
      <c r="OZ128" s="364" t="n"/>
      <c r="PA128" s="364" t="n"/>
      <c r="PB128" s="364" t="n"/>
      <c r="PC128" s="364" t="n"/>
      <c r="PD128" s="364" t="n"/>
      <c r="PE128" s="364" t="n"/>
      <c r="PF128" s="364" t="n"/>
      <c r="PG128" s="364" t="n"/>
      <c r="PH128" s="364" t="n"/>
      <c r="PI128" s="364" t="n"/>
      <c r="PJ128" s="364" t="n"/>
      <c r="PK128" s="364" t="n"/>
      <c r="PL128" s="364" t="n"/>
      <c r="PM128" s="364" t="n"/>
      <c r="PN128" s="364" t="n"/>
      <c r="PO128" s="364" t="n"/>
      <c r="PP128" s="364" t="n"/>
      <c r="PQ128" s="364" t="n"/>
      <c r="PR128" s="364" t="n"/>
      <c r="PS128" s="364" t="n"/>
      <c r="PT128" s="364" t="n"/>
      <c r="PU128" s="364" t="n"/>
      <c r="PV128" s="364" t="n"/>
      <c r="PW128" s="364" t="n"/>
      <c r="PX128" s="364" t="n"/>
      <c r="PY128" s="364" t="n"/>
      <c r="PZ128" s="364" t="n"/>
      <c r="QA128" s="364" t="n"/>
      <c r="QB128" s="364" t="n"/>
      <c r="QC128" s="364" t="n"/>
      <c r="QD128" s="364" t="n"/>
      <c r="QE128" s="364" t="n"/>
      <c r="QF128" s="364" t="n"/>
      <c r="QG128" s="364" t="n"/>
      <c r="QH128" s="364" t="n"/>
      <c r="QI128" s="364" t="n"/>
      <c r="QJ128" s="364" t="n"/>
      <c r="QK128" s="364" t="n"/>
      <c r="QL128" s="364" t="n"/>
      <c r="QM128" s="364" t="n"/>
      <c r="QN128" s="364" t="n"/>
      <c r="QO128" s="364" t="n"/>
      <c r="QP128" s="364" t="n"/>
      <c r="QQ128" s="364" t="n"/>
      <c r="QR128" s="364" t="n"/>
      <c r="QS128" s="364" t="n"/>
      <c r="QT128" s="364" t="n"/>
      <c r="QU128" s="364" t="n"/>
      <c r="QV128" s="364" t="n"/>
      <c r="QW128" s="364" t="n"/>
      <c r="QX128" s="364" t="n"/>
      <c r="QY128" s="364" t="n"/>
      <c r="QZ128" s="364" t="n"/>
      <c r="RA128" s="364" t="n"/>
      <c r="RB128" s="364" t="n"/>
      <c r="RC128" s="364" t="n"/>
      <c r="RD128" s="364" t="n"/>
      <c r="RE128" s="364" t="n"/>
      <c r="RF128" s="364" t="n"/>
      <c r="RG128" s="364" t="n"/>
      <c r="RH128" s="364" t="n"/>
      <c r="RI128" s="364" t="n"/>
      <c r="RJ128" s="364" t="n"/>
      <c r="RK128" s="364" t="n"/>
      <c r="RL128" s="364" t="n"/>
      <c r="RM128" s="364" t="n"/>
      <c r="RN128" s="364" t="n"/>
      <c r="RO128" s="364" t="n"/>
      <c r="RP128" s="364" t="n"/>
      <c r="RQ128" s="364" t="n"/>
      <c r="RR128" s="364" t="n"/>
      <c r="RS128" s="364" t="n"/>
      <c r="RT128" s="364" t="n"/>
      <c r="RU128" s="364" t="n"/>
      <c r="RV128" s="364" t="n"/>
      <c r="RW128" s="364" t="n"/>
      <c r="RX128" s="364" t="n"/>
      <c r="RY128" s="364" t="n"/>
      <c r="RZ128" s="364" t="n"/>
      <c r="SA128" s="364" t="n"/>
      <c r="SB128" s="364" t="n"/>
      <c r="SC128" s="364" t="n"/>
      <c r="SD128" s="364" t="n"/>
      <c r="SE128" s="364" t="n"/>
      <c r="SF128" s="364" t="n"/>
      <c r="SG128" s="364" t="n"/>
      <c r="SH128" s="364" t="n"/>
      <c r="SI128" s="364" t="n"/>
      <c r="SJ128" s="364" t="n"/>
      <c r="SK128" s="364" t="n"/>
      <c r="SL128" s="364" t="n"/>
      <c r="SM128" s="364" t="n"/>
      <c r="SN128" s="364" t="n"/>
      <c r="SO128" s="364" t="n"/>
      <c r="SP128" s="364" t="n"/>
      <c r="SQ128" s="364" t="n"/>
      <c r="SR128" s="364" t="n"/>
      <c r="SS128" s="364" t="n"/>
      <c r="ST128" s="364" t="n"/>
      <c r="SU128" s="364" t="n"/>
      <c r="SV128" s="364" t="n"/>
      <c r="SW128" s="364" t="n"/>
      <c r="SX128" s="364" t="n"/>
      <c r="SY128" s="364" t="n"/>
      <c r="SZ128" s="364" t="n"/>
      <c r="TA128" s="364" t="n"/>
      <c r="TB128" s="364" t="n"/>
      <c r="TC128" s="364" t="n"/>
      <c r="TD128" s="364" t="n"/>
      <c r="TE128" s="364" t="n"/>
      <c r="TF128" s="364" t="n"/>
      <c r="TG128" s="364" t="n"/>
      <c r="TH128" s="364" t="n"/>
      <c r="TI128" s="364" t="n"/>
      <c r="TJ128" s="364" t="n"/>
      <c r="TK128" s="364" t="n"/>
      <c r="TL128" s="364" t="n"/>
      <c r="TM128" s="364" t="n"/>
      <c r="TN128" s="364" t="n"/>
      <c r="TO128" s="364" t="n"/>
      <c r="TP128" s="364" t="n"/>
      <c r="TQ128" s="364" t="n"/>
      <c r="TR128" s="364" t="n"/>
      <c r="TS128" s="364" t="n"/>
      <c r="TT128" s="364" t="n"/>
      <c r="TU128" s="364" t="n"/>
      <c r="TV128" s="364" t="n"/>
      <c r="TW128" s="364" t="n"/>
      <c r="TX128" s="364" t="n"/>
      <c r="TY128" s="364" t="n"/>
      <c r="TZ128" s="364" t="n"/>
      <c r="UA128" s="364" t="n"/>
      <c r="UB128" s="364" t="n"/>
      <c r="UC128" s="364" t="n"/>
      <c r="UD128" s="364" t="n"/>
      <c r="UE128" s="364" t="n"/>
      <c r="UF128" s="364" t="n"/>
      <c r="UG128" s="364" t="n"/>
      <c r="UH128" s="364" t="n"/>
      <c r="UI128" s="364" t="n"/>
      <c r="UJ128" s="364" t="n"/>
      <c r="UK128" s="364" t="n"/>
      <c r="UL128" s="364" t="n"/>
      <c r="UM128" s="364" t="n"/>
      <c r="UN128" s="364" t="n"/>
      <c r="UO128" s="364" t="n"/>
      <c r="UP128" s="364" t="n"/>
      <c r="UQ128" s="364" t="n"/>
      <c r="UR128" s="364" t="n"/>
      <c r="US128" s="364" t="n"/>
      <c r="UT128" s="364" t="n"/>
      <c r="UU128" s="364" t="n"/>
      <c r="UV128" s="364" t="n"/>
      <c r="UW128" s="364" t="n"/>
      <c r="UX128" s="364" t="n"/>
      <c r="UY128" s="364" t="n"/>
      <c r="UZ128" s="364" t="n"/>
      <c r="VA128" s="364" t="n"/>
      <c r="VB128" s="364" t="n"/>
      <c r="VC128" s="364" t="n"/>
      <c r="VD128" s="364" t="n"/>
      <c r="VE128" s="364" t="n"/>
      <c r="VF128" s="364" t="n"/>
      <c r="VG128" s="364" t="n"/>
      <c r="VH128" s="364" t="n"/>
      <c r="VI128" s="364" t="n"/>
      <c r="VJ128" s="364" t="n"/>
      <c r="VK128" s="364" t="n"/>
      <c r="VL128" s="364" t="n"/>
      <c r="VM128" s="364" t="n"/>
      <c r="VN128" s="364" t="n"/>
      <c r="VO128" s="364" t="n"/>
      <c r="VP128" s="364" t="n"/>
      <c r="VQ128" s="364" t="n"/>
      <c r="VR128" s="364" t="n"/>
      <c r="VS128" s="364" t="n"/>
      <c r="VT128" s="364" t="n"/>
      <c r="VU128" s="364" t="n"/>
      <c r="VV128" s="364" t="n"/>
      <c r="VW128" s="364" t="n"/>
      <c r="VX128" s="364" t="n"/>
      <c r="VY128" s="364" t="n"/>
      <c r="VZ128" s="364" t="n"/>
      <c r="WA128" s="364" t="n"/>
      <c r="WB128" s="364" t="n"/>
      <c r="WC128" s="364" t="n"/>
      <c r="WD128" s="364" t="n"/>
      <c r="WE128" s="364" t="n"/>
      <c r="WF128" s="364" t="n"/>
      <c r="WG128" s="364" t="n"/>
      <c r="WH128" s="364" t="n"/>
      <c r="WI128" s="364" t="n"/>
      <c r="WJ128" s="364" t="n"/>
      <c r="WK128" s="364" t="n"/>
      <c r="WL128" s="364" t="n"/>
      <c r="WM128" s="364" t="n"/>
      <c r="WN128" s="364" t="n"/>
      <c r="WO128" s="364" t="n"/>
      <c r="WP128" s="364" t="n"/>
      <c r="WQ128" s="364" t="n"/>
      <c r="WR128" s="364" t="n"/>
      <c r="WS128" s="364" t="n"/>
      <c r="WT128" s="364" t="n"/>
      <c r="WU128" s="364" t="n"/>
      <c r="WV128" s="364" t="n"/>
      <c r="WW128" s="364" t="n"/>
      <c r="WX128" s="364" t="n"/>
      <c r="WY128" s="364" t="n"/>
      <c r="WZ128" s="364" t="n"/>
      <c r="XA128" s="364" t="n"/>
      <c r="XB128" s="364" t="n"/>
      <c r="XC128" s="364" t="n"/>
      <c r="XD128" s="364" t="n"/>
      <c r="XE128" s="364" t="n"/>
      <c r="XF128" s="364" t="n"/>
      <c r="XG128" s="364" t="n"/>
      <c r="XH128" s="364" t="n"/>
      <c r="XI128" s="364" t="n"/>
      <c r="XJ128" s="364" t="n"/>
      <c r="XK128" s="364" t="n"/>
      <c r="XL128" s="364" t="n"/>
      <c r="XM128" s="364" t="n"/>
      <c r="XN128" s="364" t="n"/>
      <c r="XO128" s="364" t="n"/>
      <c r="XP128" s="364" t="n"/>
      <c r="XQ128" s="364" t="n"/>
      <c r="XR128" s="364" t="n"/>
      <c r="XS128" s="364" t="n"/>
      <c r="XT128" s="364" t="n"/>
      <c r="XU128" s="364" t="n"/>
      <c r="XV128" s="364" t="n"/>
      <c r="XW128" s="364" t="n"/>
      <c r="XX128" s="364" t="n"/>
      <c r="XY128" s="364" t="n"/>
      <c r="XZ128" s="364" t="n"/>
      <c r="YA128" s="364" t="n"/>
      <c r="YB128" s="364" t="n"/>
      <c r="YC128" s="364" t="n"/>
      <c r="YD128" s="364" t="n"/>
      <c r="YE128" s="364" t="n"/>
      <c r="YF128" s="364" t="n"/>
      <c r="YG128" s="364" t="n"/>
      <c r="YH128" s="364" t="n"/>
      <c r="YI128" s="364" t="n"/>
      <c r="YJ128" s="364" t="n"/>
      <c r="YK128" s="364" t="n"/>
      <c r="YL128" s="364" t="n"/>
      <c r="YM128" s="364" t="n"/>
      <c r="YN128" s="364" t="n"/>
      <c r="YO128" s="364" t="n"/>
      <c r="YP128" s="364" t="n"/>
      <c r="YQ128" s="364" t="n"/>
      <c r="YR128" s="364" t="n"/>
      <c r="YS128" s="364" t="n"/>
      <c r="YT128" s="364" t="n"/>
      <c r="YU128" s="364" t="n"/>
      <c r="YV128" s="364" t="n"/>
      <c r="YW128" s="364" t="n"/>
      <c r="YX128" s="364" t="n"/>
      <c r="YY128" s="364" t="n"/>
      <c r="YZ128" s="364" t="n"/>
      <c r="ZA128" s="364" t="n"/>
      <c r="ZB128" s="364" t="n"/>
      <c r="ZC128" s="364" t="n"/>
      <c r="ZD128" s="364" t="n"/>
      <c r="ZE128" s="364" t="n"/>
      <c r="ZF128" s="364" t="n"/>
      <c r="ZG128" s="364" t="n"/>
      <c r="ZH128" s="364" t="n"/>
      <c r="ZI128" s="364" t="n"/>
      <c r="ZJ128" s="364" t="n"/>
      <c r="ZK128" s="364" t="n"/>
      <c r="ZL128" s="364" t="n"/>
      <c r="ZM128" s="364" t="n"/>
      <c r="ZN128" s="364" t="n"/>
      <c r="ZO128" s="364" t="n"/>
      <c r="ZP128" s="364" t="n"/>
      <c r="ZQ128" s="364" t="n"/>
      <c r="ZR128" s="364" t="n"/>
      <c r="ZS128" s="364" t="n"/>
      <c r="ZT128" s="364" t="n"/>
      <c r="ZU128" s="364" t="n"/>
      <c r="ZV128" s="364" t="n"/>
      <c r="ZW128" s="364" t="n"/>
      <c r="ZX128" s="364" t="n"/>
      <c r="ZY128" s="364" t="n"/>
      <c r="ZZ128" s="364" t="n"/>
      <c r="AAA128" s="364" t="n"/>
      <c r="AAB128" s="364" t="n"/>
      <c r="AAC128" s="364" t="n"/>
      <c r="AAD128" s="364" t="n"/>
      <c r="AAE128" s="364" t="n"/>
      <c r="AAF128" s="364" t="n"/>
      <c r="AAG128" s="364" t="n"/>
      <c r="AAH128" s="364" t="n"/>
      <c r="AAI128" s="364" t="n"/>
      <c r="AAJ128" s="364" t="n"/>
      <c r="AAK128" s="364" t="n"/>
      <c r="AAL128" s="364" t="n"/>
      <c r="AAM128" s="364" t="n"/>
      <c r="AAN128" s="364" t="n"/>
      <c r="AAO128" s="364" t="n"/>
      <c r="AAP128" s="364" t="n"/>
      <c r="AAQ128" s="364" t="n"/>
      <c r="AAR128" s="364" t="n"/>
      <c r="AAS128" s="364" t="n"/>
      <c r="AAT128" s="364" t="n"/>
      <c r="AAU128" s="364" t="n"/>
      <c r="AAV128" s="364" t="n"/>
      <c r="AAW128" s="364" t="n"/>
      <c r="AAX128" s="364" t="n"/>
      <c r="AAY128" s="364" t="n"/>
      <c r="AAZ128" s="364" t="n"/>
      <c r="ABA128" s="364" t="n"/>
      <c r="ABB128" s="364" t="n"/>
      <c r="ABC128" s="364" t="n"/>
      <c r="ABD128" s="364" t="n"/>
      <c r="ABE128" s="364" t="n"/>
      <c r="ABF128" s="364" t="n"/>
      <c r="ABG128" s="364" t="n"/>
      <c r="ABH128" s="364" t="n"/>
      <c r="ABI128" s="364" t="n"/>
      <c r="ABJ128" s="364" t="n"/>
      <c r="ABK128" s="364" t="n"/>
      <c r="ABL128" s="364" t="n"/>
      <c r="ABM128" s="364" t="n"/>
      <c r="ABN128" s="364" t="n"/>
      <c r="ABO128" s="364" t="n"/>
      <c r="ABP128" s="364" t="n"/>
      <c r="ABQ128" s="364" t="n"/>
      <c r="ABR128" s="364" t="n"/>
      <c r="ABS128" s="364" t="n"/>
      <c r="ABT128" s="364" t="n"/>
      <c r="ABU128" s="364" t="n"/>
      <c r="ABV128" s="364" t="n"/>
      <c r="ABW128" s="364" t="n"/>
      <c r="ABX128" s="364" t="n"/>
      <c r="ABY128" s="364" t="n"/>
      <c r="ABZ128" s="364" t="n"/>
      <c r="ACA128" s="364" t="n"/>
      <c r="ACB128" s="364" t="n"/>
      <c r="ACC128" s="364" t="n"/>
      <c r="ACD128" s="364" t="n"/>
      <c r="ACE128" s="364" t="n"/>
      <c r="ACF128" s="364" t="n"/>
      <c r="ACG128" s="364" t="n"/>
      <c r="ACH128" s="364" t="n"/>
      <c r="ACI128" s="364" t="n"/>
      <c r="ACJ128" s="364" t="n"/>
      <c r="ACK128" s="364" t="n"/>
      <c r="ACL128" s="364" t="n"/>
      <c r="ACM128" s="364" t="n"/>
      <c r="ACN128" s="364" t="n"/>
      <c r="ACO128" s="364" t="n"/>
      <c r="ACP128" s="364" t="n"/>
      <c r="ACQ128" s="364" t="n"/>
      <c r="ACR128" s="364" t="n"/>
      <c r="ACS128" s="364" t="n"/>
      <c r="ACT128" s="364" t="n"/>
      <c r="ACU128" s="364" t="n"/>
      <c r="ACV128" s="364" t="n"/>
      <c r="ACW128" s="364" t="n"/>
      <c r="ACX128" s="364" t="n"/>
      <c r="ACY128" s="364" t="n"/>
      <c r="ACZ128" s="364" t="n"/>
      <c r="ADA128" s="364" t="n"/>
      <c r="ADB128" s="364" t="n"/>
      <c r="ADC128" s="364" t="n"/>
      <c r="ADD128" s="364" t="n"/>
      <c r="ADE128" s="364" t="n"/>
      <c r="ADF128" s="364" t="n"/>
      <c r="ADG128" s="364" t="n"/>
      <c r="ADH128" s="364" t="n"/>
      <c r="ADI128" s="364" t="n"/>
      <c r="ADJ128" s="364" t="n"/>
      <c r="ADK128" s="364" t="n"/>
      <c r="ADL128" s="364" t="n"/>
      <c r="ADM128" s="364" t="n"/>
      <c r="ADN128" s="364" t="n"/>
      <c r="ADO128" s="364" t="n"/>
      <c r="ADP128" s="364" t="n"/>
      <c r="ADQ128" s="364" t="n"/>
      <c r="ADR128" s="364" t="n"/>
      <c r="ADS128" s="364" t="n"/>
      <c r="ADT128" s="364" t="n"/>
      <c r="ADU128" s="364" t="n"/>
      <c r="ADV128" s="364" t="n"/>
      <c r="ADW128" s="364" t="n"/>
      <c r="ADX128" s="364" t="n"/>
      <c r="ADY128" s="364" t="n"/>
      <c r="ADZ128" s="364" t="n"/>
      <c r="AEA128" s="364" t="n"/>
      <c r="AEB128" s="364" t="n"/>
      <c r="AEC128" s="364" t="n"/>
      <c r="AED128" s="364" t="n"/>
      <c r="AEE128" s="364" t="n"/>
      <c r="AEF128" s="364" t="n"/>
      <c r="AEG128" s="364" t="n"/>
      <c r="AEH128" s="364" t="n"/>
      <c r="AEI128" s="364" t="n"/>
      <c r="AEJ128" s="364" t="n"/>
      <c r="AEK128" s="364" t="n"/>
      <c r="AEL128" s="364" t="n"/>
      <c r="AEM128" s="364" t="n"/>
      <c r="AEN128" s="364" t="n"/>
      <c r="AEO128" s="364" t="n"/>
      <c r="AEP128" s="364" t="n"/>
      <c r="AEQ128" s="364" t="n"/>
      <c r="AER128" s="364" t="n"/>
      <c r="AES128" s="364" t="n"/>
      <c r="AET128" s="364" t="n"/>
      <c r="AEU128" s="364" t="n"/>
      <c r="AEV128" s="364" t="n"/>
      <c r="AEW128" s="364" t="n"/>
      <c r="AEX128" s="364" t="n"/>
      <c r="AEY128" s="364" t="n"/>
      <c r="AEZ128" s="364" t="n"/>
      <c r="AFA128" s="364" t="n"/>
      <c r="AFB128" s="364" t="n"/>
      <c r="AFC128" s="364" t="n"/>
      <c r="AFD128" s="364" t="n"/>
      <c r="AFE128" s="364" t="n"/>
      <c r="AFF128" s="364" t="n"/>
      <c r="AFG128" s="364" t="n"/>
      <c r="AFH128" s="364" t="n"/>
      <c r="AFI128" s="364" t="n"/>
      <c r="AFJ128" s="364" t="n"/>
      <c r="AFK128" s="364" t="n"/>
      <c r="AFL128" s="364" t="n"/>
      <c r="AFM128" s="364" t="n"/>
      <c r="AFN128" s="364" t="n"/>
      <c r="AFO128" s="364" t="n"/>
      <c r="AFP128" s="364" t="n"/>
      <c r="AFQ128" s="364" t="n"/>
      <c r="AFR128" s="364" t="n"/>
      <c r="AFS128" s="364" t="n"/>
      <c r="AFT128" s="364" t="n"/>
      <c r="AFU128" s="364" t="n"/>
      <c r="AFV128" s="364" t="n"/>
      <c r="AFW128" s="364" t="n"/>
      <c r="AFX128" s="364" t="n"/>
      <c r="AFY128" s="364" t="n"/>
      <c r="AFZ128" s="364" t="n"/>
      <c r="AGA128" s="364" t="n"/>
      <c r="AGB128" s="364" t="n"/>
      <c r="AGC128" s="364" t="n"/>
      <c r="AGD128" s="364" t="n"/>
      <c r="AGE128" s="364" t="n"/>
      <c r="AGF128" s="364" t="n"/>
      <c r="AGG128" s="364" t="n"/>
      <c r="AGH128" s="364" t="n"/>
      <c r="AGI128" s="364" t="n"/>
      <c r="AGJ128" s="364" t="n"/>
      <c r="AGK128" s="364" t="n"/>
      <c r="AGL128" s="364" t="n"/>
      <c r="AGM128" s="364" t="n"/>
      <c r="AGN128" s="364" t="n"/>
      <c r="AGO128" s="364" t="n"/>
      <c r="AGP128" s="364" t="n"/>
      <c r="AGQ128" s="364" t="n"/>
      <c r="AGR128" s="364" t="n"/>
      <c r="AGS128" s="364" t="n"/>
      <c r="AGT128" s="364" t="n"/>
      <c r="AGU128" s="364" t="n"/>
      <c r="AGV128" s="364" t="n"/>
      <c r="AGW128" s="364" t="n"/>
      <c r="AGX128" s="364" t="n"/>
      <c r="AGY128" s="364" t="n"/>
      <c r="AGZ128" s="364" t="n"/>
      <c r="AHA128" s="364" t="n"/>
      <c r="AHB128" s="364" t="n"/>
      <c r="AHC128" s="364" t="n"/>
      <c r="AHD128" s="364" t="n"/>
      <c r="AHE128" s="364" t="n"/>
      <c r="AHF128" s="364" t="n"/>
      <c r="AHG128" s="364" t="n"/>
      <c r="AHH128" s="364" t="n"/>
      <c r="AHI128" s="364" t="n"/>
      <c r="AHJ128" s="364" t="n"/>
      <c r="AHK128" s="364" t="n"/>
      <c r="AHL128" s="364" t="n"/>
      <c r="AHM128" s="364" t="n"/>
      <c r="AHN128" s="364" t="n"/>
      <c r="AHO128" s="364" t="n"/>
      <c r="AHP128" s="364" t="n"/>
      <c r="AHQ128" s="364" t="n"/>
      <c r="AHR128" s="364" t="n"/>
      <c r="AHS128" s="364" t="n"/>
      <c r="AHT128" s="364" t="n"/>
      <c r="AHU128" s="364" t="n"/>
      <c r="AHV128" s="364" t="n"/>
      <c r="AHW128" s="364" t="n"/>
      <c r="AHX128" s="364" t="n"/>
      <c r="AHY128" s="364" t="n"/>
      <c r="AHZ128" s="364" t="n"/>
      <c r="AIA128" s="364" t="n"/>
      <c r="AIB128" s="364" t="n"/>
      <c r="AIC128" s="364" t="n"/>
      <c r="AID128" s="364" t="n"/>
      <c r="AIE128" s="364" t="n"/>
      <c r="AIF128" s="364" t="n"/>
      <c r="AIG128" s="364" t="n"/>
      <c r="AIH128" s="364" t="n"/>
      <c r="AII128" s="364" t="n"/>
      <c r="AIJ128" s="364" t="n"/>
      <c r="AIK128" s="364" t="n"/>
      <c r="AIL128" s="364" t="n"/>
      <c r="AIM128" s="364" t="n"/>
      <c r="AIN128" s="364" t="n"/>
      <c r="AIO128" s="364" t="n"/>
      <c r="AIP128" s="364" t="n"/>
      <c r="AIQ128" s="364" t="n"/>
      <c r="AIR128" s="364" t="n"/>
      <c r="AIS128" s="364" t="n"/>
      <c r="AIT128" s="364" t="n"/>
      <c r="AIU128" s="364" t="n"/>
      <c r="AIV128" s="364" t="n"/>
      <c r="AIW128" s="364" t="n"/>
      <c r="AIX128" s="364" t="n"/>
      <c r="AIY128" s="364" t="n"/>
      <c r="AIZ128" s="364" t="n"/>
      <c r="AJA128" s="364" t="n"/>
      <c r="AJB128" s="364" t="n"/>
      <c r="AJC128" s="364" t="n"/>
      <c r="AJD128" s="364" t="n"/>
      <c r="AJE128" s="364" t="n"/>
      <c r="AJF128" s="364" t="n"/>
      <c r="AJG128" s="364" t="n"/>
      <c r="AJH128" s="364" t="n"/>
      <c r="AJI128" s="364" t="n"/>
      <c r="AJJ128" s="364" t="n"/>
      <c r="AJK128" s="364" t="n"/>
      <c r="AJL128" s="364" t="n"/>
      <c r="AJM128" s="364" t="n"/>
      <c r="AJN128" s="364" t="n"/>
      <c r="AJO128" s="364" t="n"/>
      <c r="AJP128" s="364" t="n"/>
      <c r="AJQ128" s="364" t="n"/>
      <c r="AJR128" s="364" t="n"/>
      <c r="AJS128" s="364" t="n"/>
      <c r="AJT128" s="364" t="n"/>
      <c r="AJU128" s="364" t="n"/>
      <c r="AJV128" s="364" t="n"/>
      <c r="AJW128" s="364" t="n"/>
      <c r="AJX128" s="364" t="n"/>
      <c r="AJY128" s="364" t="n"/>
      <c r="AJZ128" s="364" t="n"/>
      <c r="AKA128" s="364" t="n"/>
      <c r="AKB128" s="364" t="n"/>
      <c r="AKC128" s="364" t="n"/>
      <c r="AKD128" s="364" t="n"/>
      <c r="AKE128" s="364" t="n"/>
      <c r="AKF128" s="364" t="n"/>
      <c r="AKG128" s="364" t="n"/>
      <c r="AKH128" s="364" t="n"/>
      <c r="AKI128" s="364" t="n"/>
      <c r="AKJ128" s="364" t="n"/>
      <c r="AKK128" s="364" t="n"/>
      <c r="AKL128" s="364" t="n"/>
      <c r="AKM128" s="364" t="n"/>
      <c r="AKN128" s="364" t="n"/>
      <c r="AKO128" s="364" t="n"/>
      <c r="AKP128" s="364" t="n"/>
      <c r="AKQ128" s="364" t="n"/>
      <c r="AKR128" s="364" t="n"/>
      <c r="AKS128" s="364" t="n"/>
      <c r="AKT128" s="364" t="n"/>
      <c r="AKU128" s="364" t="n"/>
      <c r="AKV128" s="364" t="n"/>
      <c r="AKW128" s="364" t="n"/>
      <c r="AKX128" s="364" t="n"/>
      <c r="AKY128" s="364" t="n"/>
      <c r="AKZ128" s="364" t="n"/>
      <c r="ALA128" s="364" t="n"/>
      <c r="ALB128" s="364" t="n"/>
      <c r="ALC128" s="364" t="n"/>
      <c r="ALD128" s="364" t="n"/>
      <c r="ALE128" s="364" t="n"/>
      <c r="ALF128" s="364" t="n"/>
      <c r="ALG128" s="364" t="n"/>
      <c r="ALH128" s="364" t="n"/>
      <c r="ALI128" s="364" t="n"/>
      <c r="ALJ128" s="364" t="n"/>
      <c r="ALK128" s="364" t="n"/>
      <c r="ALL128" s="364" t="n"/>
      <c r="ALM128" s="364" t="n"/>
      <c r="ALN128" s="364" t="n"/>
      <c r="ALO128" s="364" t="n"/>
      <c r="ALP128" s="364" t="n"/>
      <c r="ALQ128" s="364" t="n"/>
      <c r="ALR128" s="364" t="n"/>
      <c r="ALS128" s="364" t="n"/>
      <c r="ALT128" s="364" t="n"/>
      <c r="ALU128" s="364" t="n"/>
      <c r="ALV128" s="364" t="n"/>
      <c r="ALW128" s="364" t="n"/>
      <c r="ALX128" s="364" t="n"/>
      <c r="ALY128" s="364" t="n"/>
      <c r="ALZ128" s="364" t="n"/>
      <c r="AMA128" s="364" t="n"/>
      <c r="AMB128" s="364" t="n"/>
      <c r="AMC128" s="364" t="n"/>
      <c r="AMD128" s="364" t="n"/>
      <c r="AME128" s="364" t="n"/>
      <c r="AMF128" s="364" t="n"/>
      <c r="AMG128" s="364" t="n"/>
      <c r="AMH128" s="364" t="n"/>
      <c r="AMI128" s="364" t="n"/>
      <c r="AMJ128" s="364" t="n"/>
      <c r="AMK128" s="364" t="n"/>
      <c r="AML128" s="364" t="n"/>
      <c r="AMM128" s="364" t="n"/>
      <c r="AMN128" s="364" t="n"/>
      <c r="AMO128" s="364" t="n"/>
      <c r="AMP128" s="364" t="n"/>
      <c r="AMQ128" s="364" t="n"/>
      <c r="AMR128" s="364" t="n"/>
      <c r="AMS128" s="364" t="n"/>
      <c r="AMT128" s="364" t="n"/>
      <c r="AMU128" s="364" t="n"/>
      <c r="AMV128" s="364" t="n"/>
      <c r="AMW128" s="364" t="n"/>
      <c r="AMX128" s="364" t="n"/>
      <c r="AMY128" s="364" t="n"/>
      <c r="AMZ128" s="364" t="n"/>
      <c r="ANA128" s="364" t="n"/>
      <c r="ANB128" s="364" t="n"/>
      <c r="ANC128" s="364" t="n"/>
      <c r="AND128" s="364" t="n"/>
      <c r="ANE128" s="364" t="n"/>
      <c r="ANF128" s="364" t="n"/>
      <c r="ANG128" s="364" t="n"/>
      <c r="ANH128" s="364" t="n"/>
      <c r="ANI128" s="364" t="n"/>
      <c r="ANJ128" s="364" t="n"/>
      <c r="ANK128" s="364" t="n"/>
      <c r="ANL128" s="364" t="n"/>
      <c r="ANM128" s="364" t="n"/>
      <c r="ANN128" s="364" t="n"/>
      <c r="ANO128" s="364" t="n"/>
      <c r="ANP128" s="364" t="n"/>
      <c r="ANQ128" s="364" t="n"/>
      <c r="ANR128" s="364" t="n"/>
      <c r="ANS128" s="364" t="n"/>
      <c r="ANT128" s="364" t="n"/>
      <c r="ANU128" s="364" t="n"/>
      <c r="ANV128" s="364" t="n"/>
      <c r="ANW128" s="364" t="n"/>
      <c r="ANX128" s="364" t="n"/>
      <c r="ANY128" s="364" t="n"/>
      <c r="ANZ128" s="364" t="n"/>
      <c r="AOA128" s="364" t="n"/>
      <c r="AOB128" s="364" t="n"/>
      <c r="AOC128" s="364" t="n"/>
      <c r="AOD128" s="364" t="n"/>
      <c r="AOE128" s="364" t="n"/>
      <c r="AOF128" s="364" t="n"/>
      <c r="AOG128" s="364" t="n"/>
      <c r="AOH128" s="364" t="n"/>
      <c r="AOI128" s="364" t="n"/>
      <c r="AOJ128" s="364" t="n"/>
      <c r="AOK128" s="364" t="n"/>
      <c r="AOL128" s="364" t="n"/>
      <c r="AOM128" s="364" t="n"/>
      <c r="AON128" s="364" t="n"/>
      <c r="AOO128" s="364" t="n"/>
      <c r="AOP128" s="364" t="n"/>
      <c r="AOQ128" s="364" t="n"/>
      <c r="AOR128" s="364" t="n"/>
      <c r="AOS128" s="364" t="n"/>
      <c r="AOT128" s="364" t="n"/>
      <c r="AOU128" s="364" t="n"/>
      <c r="AOV128" s="364" t="n"/>
      <c r="AOW128" s="364" t="n"/>
      <c r="AOX128" s="364" t="n"/>
      <c r="AOY128" s="364" t="n"/>
      <c r="AOZ128" s="364" t="n"/>
      <c r="APA128" s="364" t="n"/>
      <c r="APB128" s="364" t="n"/>
      <c r="APC128" s="364" t="n"/>
      <c r="APD128" s="364" t="n"/>
      <c r="APE128" s="364" t="n"/>
      <c r="APF128" s="364" t="n"/>
      <c r="APG128" s="364" t="n"/>
      <c r="APH128" s="364" t="n"/>
      <c r="API128" s="364" t="n"/>
      <c r="APJ128" s="364" t="n"/>
      <c r="APK128" s="364" t="n"/>
      <c r="APL128" s="364" t="n"/>
      <c r="APM128" s="364" t="n"/>
      <c r="APN128" s="364" t="n"/>
      <c r="APO128" s="364" t="n"/>
      <c r="APP128" s="364" t="n"/>
      <c r="APQ128" s="364" t="n"/>
      <c r="APR128" s="364" t="n"/>
      <c r="APS128" s="364" t="n"/>
      <c r="APT128" s="364" t="n"/>
      <c r="APU128" s="364" t="n"/>
      <c r="APV128" s="364" t="n"/>
      <c r="APW128" s="364" t="n"/>
      <c r="APX128" s="364" t="n"/>
      <c r="APY128" s="364" t="n"/>
      <c r="APZ128" s="364" t="n"/>
      <c r="AQA128" s="364" t="n"/>
      <c r="AQB128" s="364" t="n"/>
      <c r="AQC128" s="364" t="n"/>
      <c r="AQD128" s="364" t="n"/>
      <c r="AQE128" s="364" t="n"/>
      <c r="AQF128" s="364" t="n"/>
      <c r="AQG128" s="364" t="n"/>
      <c r="AQH128" s="364" t="n"/>
      <c r="AQI128" s="364" t="n"/>
      <c r="AQJ128" s="364" t="n"/>
      <c r="AQK128" s="364" t="n"/>
      <c r="AQL128" s="364" t="n"/>
      <c r="AQM128" s="364" t="n"/>
      <c r="AQN128" s="364" t="n"/>
      <c r="AQO128" s="364" t="n"/>
      <c r="AQP128" s="364" t="n"/>
      <c r="AQQ128" s="364" t="n"/>
      <c r="AQR128" s="364" t="n"/>
      <c r="AQS128" s="364" t="n"/>
      <c r="AQT128" s="364" t="n"/>
      <c r="AQU128" s="364" t="n"/>
      <c r="AQV128" s="364" t="n"/>
      <c r="AQW128" s="364" t="n"/>
      <c r="AQX128" s="364" t="n"/>
      <c r="AQY128" s="364" t="n"/>
      <c r="AQZ128" s="364" t="n"/>
      <c r="ARA128" s="364" t="n"/>
      <c r="ARB128" s="364" t="n"/>
      <c r="ARC128" s="364" t="n"/>
      <c r="ARD128" s="364" t="n"/>
      <c r="ARE128" s="364" t="n"/>
      <c r="ARF128" s="364" t="n"/>
      <c r="ARG128" s="364" t="n"/>
      <c r="ARH128" s="364" t="n"/>
      <c r="ARI128" s="364" t="n"/>
      <c r="ARJ128" s="364" t="n"/>
      <c r="ARK128" s="364" t="n"/>
      <c r="ARL128" s="364" t="n"/>
      <c r="ARM128" s="364" t="n"/>
      <c r="ARN128" s="364" t="n"/>
      <c r="ARO128" s="364" t="n"/>
    </row>
    <row r="129" outlineLevel="1">
      <c r="A129" s="220" t="inlineStr">
        <is>
          <t>41.14</t>
        </is>
      </c>
      <c r="B129" s="233" t="inlineStr">
        <is>
          <t>Uniformes</t>
        </is>
      </c>
      <c r="C129" s="86" t="inlineStr">
        <is>
          <t>Analítica</t>
        </is>
      </c>
      <c r="D129" s="86" t="inlineStr">
        <is>
          <t>Saída</t>
        </is>
      </c>
      <c r="E129" s="86">
        <f>VLOOKUP($A129,PL.C!$B:$F,5,0)</f>
        <v/>
      </c>
      <c r="F129" s="86" t="inlineStr">
        <is>
          <t>sim</t>
        </is>
      </c>
      <c r="G129" s="86" t="inlineStr">
        <is>
          <t>Budget</t>
        </is>
      </c>
      <c r="I129" s="511" t="n">
        <v>0</v>
      </c>
      <c r="J129" s="511" t="n">
        <v>0</v>
      </c>
      <c r="K129" s="511" t="n">
        <v>0</v>
      </c>
      <c r="L129" s="511" t="n">
        <v>0</v>
      </c>
      <c r="M129" s="511" t="n">
        <v>0</v>
      </c>
      <c r="N129" s="511" t="n">
        <v>0</v>
      </c>
      <c r="O129" s="511" t="n">
        <v>0</v>
      </c>
      <c r="P129" s="511" t="n">
        <v>0</v>
      </c>
      <c r="Q129" s="511" t="n">
        <v>0</v>
      </c>
      <c r="R129" s="511" t="n">
        <v>0</v>
      </c>
      <c r="S129" s="511" t="n">
        <v>0</v>
      </c>
      <c r="T129" s="512" t="n">
        <v>0</v>
      </c>
      <c r="V129" s="511" t="n">
        <v>0</v>
      </c>
      <c r="W129" s="511" t="n">
        <v>0</v>
      </c>
      <c r="X129" s="511" t="n">
        <v>0</v>
      </c>
      <c r="Y129" s="511" t="n">
        <v>0</v>
      </c>
      <c r="Z129" s="511" t="n">
        <v>0</v>
      </c>
      <c r="AA129" s="511" t="n">
        <v>0</v>
      </c>
      <c r="AB129" s="511" t="n">
        <v>0</v>
      </c>
      <c r="AC129" s="511" t="n">
        <v>0</v>
      </c>
      <c r="AD129" s="511" t="n">
        <v>0</v>
      </c>
      <c r="AE129" s="511" t="n">
        <v>0</v>
      </c>
      <c r="AF129" s="511" t="n">
        <v>0</v>
      </c>
      <c r="AG129" s="512" t="n">
        <v>0</v>
      </c>
      <c r="AI129" s="511" t="n">
        <v>0</v>
      </c>
      <c r="AJ129" s="511" t="n">
        <v>0</v>
      </c>
      <c r="AK129" s="511" t="n">
        <v>0</v>
      </c>
      <c r="AL129" s="511" t="n">
        <v>0</v>
      </c>
      <c r="AM129" s="511" t="n">
        <v>0</v>
      </c>
      <c r="AN129" s="511" t="n">
        <v>0</v>
      </c>
      <c r="AO129" s="511" t="n">
        <v>0</v>
      </c>
      <c r="AP129" s="511" t="n">
        <v>0</v>
      </c>
      <c r="AQ129" s="511" t="n">
        <v>0</v>
      </c>
      <c r="AR129" s="511" t="n">
        <v>0</v>
      </c>
      <c r="AS129" s="511" t="n">
        <v>0</v>
      </c>
      <c r="AT129" s="511" t="n">
        <v>0</v>
      </c>
      <c r="AV129" s="513" t="n">
        <v>0</v>
      </c>
      <c r="AW129" s="513" t="n">
        <v>0</v>
      </c>
      <c r="AX129" s="513" t="n">
        <v>0</v>
      </c>
      <c r="AY129" s="513" t="n">
        <v>0</v>
      </c>
      <c r="AZ129" s="513" t="n">
        <v>0</v>
      </c>
      <c r="BA129" s="513" t="n">
        <v>0</v>
      </c>
      <c r="BB129" s="513" t="n">
        <v>0</v>
      </c>
      <c r="BC129" s="513" t="n">
        <v>0</v>
      </c>
      <c r="BD129" s="513" t="n">
        <v>0</v>
      </c>
      <c r="BE129" s="513" t="n">
        <v>0</v>
      </c>
      <c r="BF129" s="513" t="n">
        <v>0</v>
      </c>
      <c r="BG129" s="513" t="n">
        <v>0</v>
      </c>
      <c r="BI129" s="298" t="n">
        <v>1.05</v>
      </c>
      <c r="BJ129" s="514" t="n">
        <v>0</v>
      </c>
      <c r="BK129" s="514" t="n">
        <v>0</v>
      </c>
      <c r="BL129" s="514" t="n">
        <v>0</v>
      </c>
      <c r="BM129" s="514" t="n">
        <v>0</v>
      </c>
      <c r="BN129" s="514" t="n">
        <v>0</v>
      </c>
      <c r="BO129" s="514" t="n">
        <v>0</v>
      </c>
      <c r="BP129" s="514" t="n">
        <v>0</v>
      </c>
      <c r="BQ129" s="514" t="n">
        <v>0</v>
      </c>
      <c r="BR129" s="514" t="n">
        <v>-491.4</v>
      </c>
      <c r="BS129" s="514" t="n">
        <v>0</v>
      </c>
      <c r="BT129" s="514" t="n">
        <v>0</v>
      </c>
      <c r="BU129" s="514" t="n">
        <v>0</v>
      </c>
      <c r="BW129" s="515">
        <f>_xlfn.SINGLE(_xlfn.XLOOKUP($A129,$A$203:$A$399,BJ$203:BJ$399,"Não Existe"))*$BI129</f>
        <v/>
      </c>
      <c r="BX129" s="515">
        <f>_xlfn.SINGLE(_xlfn.XLOOKUP($A129,$A$203:$A$399,BK$203:BK$399,"Não Existe"))*$BI129</f>
        <v/>
      </c>
      <c r="BY129" s="515">
        <f>_xlfn.SINGLE(_xlfn.XLOOKUP($A129,$A$203:$A$399,BL$203:BL$399,"Não Existe"))*$BI129</f>
        <v/>
      </c>
      <c r="BZ129" s="515">
        <f>_xlfn.SINGLE(_xlfn.XLOOKUP($A129,$A$203:$A$399,BM$203:BM$399,"Não Existe"))*$BI129</f>
        <v/>
      </c>
      <c r="CA129" s="515">
        <f>_xlfn.SINGLE(_xlfn.XLOOKUP($A129,$A$203:$A$399,BN$203:BN$399,"Não Existe"))*$BI129</f>
        <v/>
      </c>
      <c r="CB129" s="515">
        <f>_xlfn.SINGLE(_xlfn.XLOOKUP($A129,$A$203:$A$399,BO$203:BO$399,"Não Existe"))*$BI129</f>
        <v/>
      </c>
      <c r="CC129" s="515">
        <f>_xlfn.SINGLE(_xlfn.XLOOKUP($A129,$A$203:$A$399,BP$203:BP$399,"Não Existe"))*$BI129</f>
        <v/>
      </c>
      <c r="CD129" s="515">
        <f>_xlfn.SINGLE(_xlfn.XLOOKUP($A129,$A$203:$A$399,BQ$203:BQ$399,"Não Existe"))*$BI129</f>
        <v/>
      </c>
      <c r="CE129" s="515">
        <f>_xlfn.SINGLE(_xlfn.XLOOKUP($A129,$A$203:$A$399,BR$203:BR$399,"Não Existe"))*$BI129</f>
        <v/>
      </c>
      <c r="CF129" s="515">
        <f>_xlfn.SINGLE(_xlfn.XLOOKUP($A129,$A$203:$A$399,BS$203:BS$399,"Não Existe"))*$BI129</f>
        <v/>
      </c>
      <c r="CG129" s="515">
        <f>_xlfn.SINGLE(_xlfn.XLOOKUP($A129,$A$203:$A$399,BT$203:BT$399,"Não Existe"))*$BI129</f>
        <v/>
      </c>
      <c r="CH129" s="515">
        <f>_xlfn.SINGLE(_xlfn.XLOOKUP($A129,$A$203:$A$399,BU$203:BU$399,"Não Existe"))*$BI129</f>
        <v/>
      </c>
    </row>
    <row r="130" outlineLevel="1" customFormat="1" s="213">
      <c r="A130" s="257" t="inlineStr">
        <is>
          <t>41.15</t>
        </is>
      </c>
      <c r="B130" s="212" t="inlineStr">
        <is>
          <t>Equipamentos de Proteção Individual</t>
        </is>
      </c>
      <c r="C130" s="213" t="inlineStr">
        <is>
          <t>Analítica</t>
        </is>
      </c>
      <c r="D130" s="213" t="inlineStr">
        <is>
          <t>Saída</t>
        </is>
      </c>
      <c r="E130" s="213">
        <f>VLOOKUP($A130,PL.C!$B:$F,5,0)</f>
        <v/>
      </c>
      <c r="F130" s="213" t="inlineStr">
        <is>
          <t>sim</t>
        </is>
      </c>
      <c r="G130" s="213" t="inlineStr">
        <is>
          <t>Budget</t>
        </is>
      </c>
      <c r="I130" s="506" t="n">
        <v>0</v>
      </c>
      <c r="J130" s="506" t="n">
        <v>0</v>
      </c>
      <c r="K130" s="506" t="n">
        <v>0</v>
      </c>
      <c r="L130" s="506" t="n">
        <v>0</v>
      </c>
      <c r="M130" s="506" t="n">
        <v>0</v>
      </c>
      <c r="N130" s="506" t="n">
        <v>0</v>
      </c>
      <c r="O130" s="506" t="n">
        <v>0</v>
      </c>
      <c r="P130" s="506" t="n">
        <v>0</v>
      </c>
      <c r="Q130" s="506" t="n">
        <v>0</v>
      </c>
      <c r="R130" s="506" t="n">
        <v>0</v>
      </c>
      <c r="S130" s="506" t="n">
        <v>0</v>
      </c>
      <c r="T130" s="507" t="n">
        <v>0</v>
      </c>
      <c r="U130" s="86" t="n"/>
      <c r="V130" s="506" t="n">
        <v>0</v>
      </c>
      <c r="W130" s="506" t="n">
        <v>0</v>
      </c>
      <c r="X130" s="506" t="n">
        <v>0</v>
      </c>
      <c r="Y130" s="506" t="n">
        <v>0</v>
      </c>
      <c r="Z130" s="506" t="n">
        <v>0</v>
      </c>
      <c r="AA130" s="506" t="n">
        <v>0</v>
      </c>
      <c r="AB130" s="506" t="n">
        <v>0</v>
      </c>
      <c r="AC130" s="506" t="n">
        <v>0</v>
      </c>
      <c r="AD130" s="506" t="n">
        <v>0</v>
      </c>
      <c r="AE130" s="506" t="n">
        <v>0</v>
      </c>
      <c r="AF130" s="506" t="n">
        <v>0</v>
      </c>
      <c r="AG130" s="507" t="n">
        <v>0</v>
      </c>
      <c r="AH130" s="364" t="n"/>
      <c r="AI130" s="506" t="n">
        <v>0</v>
      </c>
      <c r="AJ130" s="506" t="n">
        <v>0</v>
      </c>
      <c r="AK130" s="506" t="n">
        <v>0</v>
      </c>
      <c r="AL130" s="506" t="n">
        <v>0</v>
      </c>
      <c r="AM130" s="506" t="n">
        <v>0</v>
      </c>
      <c r="AN130" s="506" t="n">
        <v>0</v>
      </c>
      <c r="AO130" s="506" t="n">
        <v>0</v>
      </c>
      <c r="AP130" s="506" t="n">
        <v>0</v>
      </c>
      <c r="AQ130" s="506" t="n">
        <v>0</v>
      </c>
      <c r="AR130" s="506" t="n">
        <v>0</v>
      </c>
      <c r="AS130" s="506" t="n">
        <v>0</v>
      </c>
      <c r="AT130" s="506" t="n">
        <v>0</v>
      </c>
      <c r="AU130" s="364" t="n"/>
      <c r="AV130" s="508" t="n">
        <v>0</v>
      </c>
      <c r="AW130" s="508" t="n">
        <v>0</v>
      </c>
      <c r="AX130" s="508" t="n">
        <v>0</v>
      </c>
      <c r="AY130" s="508" t="n">
        <v>0</v>
      </c>
      <c r="AZ130" s="508" t="n">
        <v>0</v>
      </c>
      <c r="BA130" s="508" t="n">
        <v>0</v>
      </c>
      <c r="BB130" s="508" t="n">
        <v>0</v>
      </c>
      <c r="BC130" s="508" t="n">
        <v>0</v>
      </c>
      <c r="BD130" s="508" t="n">
        <v>0</v>
      </c>
      <c r="BE130" s="508" t="n">
        <v>0</v>
      </c>
      <c r="BF130" s="508" t="n">
        <v>0</v>
      </c>
      <c r="BG130" s="508" t="n">
        <v>0</v>
      </c>
      <c r="BH130" s="364" t="n"/>
      <c r="BI130" s="298" t="n">
        <v>1.05</v>
      </c>
      <c r="BJ130" s="509" t="n">
        <v>0</v>
      </c>
      <c r="BK130" s="509" t="n">
        <v>0</v>
      </c>
      <c r="BL130" s="509" t="n">
        <v>0</v>
      </c>
      <c r="BM130" s="509" t="n">
        <v>0</v>
      </c>
      <c r="BN130" s="509" t="n">
        <v>0</v>
      </c>
      <c r="BO130" s="509" t="n">
        <v>0</v>
      </c>
      <c r="BP130" s="509" t="n">
        <v>0</v>
      </c>
      <c r="BQ130" s="509" t="n">
        <v>0</v>
      </c>
      <c r="BR130" s="509" t="n">
        <v>0</v>
      </c>
      <c r="BS130" s="509" t="n">
        <v>0</v>
      </c>
      <c r="BT130" s="509" t="n">
        <v>0</v>
      </c>
      <c r="BU130" s="509" t="n">
        <v>0</v>
      </c>
      <c r="BV130" s="364" t="n"/>
      <c r="BW130" s="510">
        <f>_xlfn.SINGLE(_xlfn.XLOOKUP($A130,$A$203:$A$399,BJ$203:BJ$399,"Não Existe"))*$BI130</f>
        <v/>
      </c>
      <c r="BX130" s="510">
        <f>_xlfn.SINGLE(_xlfn.XLOOKUP($A130,$A$203:$A$399,BK$203:BK$399,"Não Existe"))*$BI130</f>
        <v/>
      </c>
      <c r="BY130" s="510">
        <f>_xlfn.SINGLE(_xlfn.XLOOKUP($A130,$A$203:$A$399,BL$203:BL$399,"Não Existe"))*$BI130</f>
        <v/>
      </c>
      <c r="BZ130" s="510">
        <f>_xlfn.SINGLE(_xlfn.XLOOKUP($A130,$A$203:$A$399,BM$203:BM$399,"Não Existe"))*$BI130</f>
        <v/>
      </c>
      <c r="CA130" s="510">
        <f>_xlfn.SINGLE(_xlfn.XLOOKUP($A130,$A$203:$A$399,BN$203:BN$399,"Não Existe"))*$BI130</f>
        <v/>
      </c>
      <c r="CB130" s="510">
        <f>_xlfn.SINGLE(_xlfn.XLOOKUP($A130,$A$203:$A$399,BO$203:BO$399,"Não Existe"))*$BI130</f>
        <v/>
      </c>
      <c r="CC130" s="510">
        <f>_xlfn.SINGLE(_xlfn.XLOOKUP($A130,$A$203:$A$399,BP$203:BP$399,"Não Existe"))*$BI130</f>
        <v/>
      </c>
      <c r="CD130" s="510">
        <f>_xlfn.SINGLE(_xlfn.XLOOKUP($A130,$A$203:$A$399,BQ$203:BQ$399,"Não Existe"))*$BI130</f>
        <v/>
      </c>
      <c r="CE130" s="510">
        <f>_xlfn.SINGLE(_xlfn.XLOOKUP($A130,$A$203:$A$399,BR$203:BR$399,"Não Existe"))*$BI130</f>
        <v/>
      </c>
      <c r="CF130" s="510">
        <f>_xlfn.SINGLE(_xlfn.XLOOKUP($A130,$A$203:$A$399,BS$203:BS$399,"Não Existe"))*$BI130</f>
        <v/>
      </c>
      <c r="CG130" s="510">
        <f>_xlfn.SINGLE(_xlfn.XLOOKUP($A130,$A$203:$A$399,BT$203:BT$399,"Não Existe"))*$BI130</f>
        <v/>
      </c>
      <c r="CH130" s="510">
        <f>_xlfn.SINGLE(_xlfn.XLOOKUP($A130,$A$203:$A$399,BU$203:BU$399,"Não Existe"))*$BI130</f>
        <v/>
      </c>
      <c r="CI130" s="364" t="n"/>
      <c r="CJ130" s="364" t="n"/>
      <c r="CK130" s="364" t="n"/>
      <c r="CL130" s="364" t="n"/>
      <c r="CM130" s="364" t="n"/>
      <c r="CN130" s="364" t="n"/>
      <c r="CO130" s="364" t="n"/>
      <c r="CP130" s="364" t="n"/>
      <c r="CQ130" s="364" t="n"/>
      <c r="CR130" s="364" t="n"/>
      <c r="CS130" s="364" t="n"/>
      <c r="CT130" s="364" t="n"/>
      <c r="CU130" s="364" t="n"/>
      <c r="CV130" s="364" t="n"/>
      <c r="CW130" s="364" t="n"/>
      <c r="CX130" s="364" t="n"/>
      <c r="CY130" s="364" t="n"/>
      <c r="CZ130" s="364" t="n"/>
      <c r="DA130" s="364" t="n"/>
      <c r="DB130" s="364" t="n"/>
      <c r="DC130" s="364" t="n"/>
      <c r="DD130" s="364" t="n"/>
      <c r="DE130" s="364" t="n"/>
      <c r="DF130" s="364" t="n"/>
      <c r="DG130" s="364" t="n"/>
      <c r="DH130" s="364" t="n"/>
      <c r="DI130" s="364" t="n"/>
      <c r="DJ130" s="364" t="n"/>
      <c r="DK130" s="364" t="n"/>
      <c r="DL130" s="364" t="n"/>
      <c r="DM130" s="364" t="n"/>
      <c r="DN130" s="364" t="n"/>
      <c r="DO130" s="364" t="n"/>
      <c r="DP130" s="364" t="n"/>
      <c r="DQ130" s="364" t="n"/>
      <c r="DR130" s="364" t="n"/>
      <c r="DS130" s="364" t="n"/>
      <c r="DT130" s="364" t="n"/>
      <c r="DU130" s="364" t="n"/>
      <c r="DV130" s="364" t="n"/>
      <c r="DW130" s="364" t="n"/>
      <c r="DX130" s="364" t="n"/>
      <c r="DY130" s="364" t="n"/>
      <c r="DZ130" s="364" t="n"/>
      <c r="EA130" s="364" t="n"/>
      <c r="EB130" s="364" t="n"/>
      <c r="EC130" s="364" t="n"/>
      <c r="ED130" s="364" t="n"/>
      <c r="EE130" s="364" t="n"/>
      <c r="EF130" s="364" t="n"/>
      <c r="EG130" s="364" t="n"/>
      <c r="EH130" s="364" t="n"/>
      <c r="EI130" s="364" t="n"/>
      <c r="EJ130" s="364" t="n"/>
      <c r="EK130" s="364" t="n"/>
      <c r="EL130" s="364" t="n"/>
      <c r="EM130" s="364" t="n"/>
      <c r="EN130" s="364" t="n"/>
      <c r="EO130" s="364" t="n"/>
      <c r="EP130" s="364" t="n"/>
      <c r="EQ130" s="364" t="n"/>
      <c r="ER130" s="364" t="n"/>
      <c r="ES130" s="364" t="n"/>
      <c r="ET130" s="364" t="n"/>
      <c r="EU130" s="364" t="n"/>
      <c r="EV130" s="364" t="n"/>
      <c r="EW130" s="364" t="n"/>
      <c r="EX130" s="364" t="n"/>
      <c r="EY130" s="364" t="n"/>
      <c r="EZ130" s="364" t="n"/>
      <c r="FA130" s="364" t="n"/>
      <c r="FB130" s="364" t="n"/>
      <c r="FC130" s="364" t="n"/>
      <c r="FD130" s="364" t="n"/>
      <c r="FE130" s="364" t="n"/>
      <c r="FF130" s="364" t="n"/>
      <c r="FG130" s="364" t="n"/>
      <c r="FH130" s="364" t="n"/>
      <c r="FI130" s="364" t="n"/>
      <c r="FJ130" s="364" t="n"/>
      <c r="FK130" s="364" t="n"/>
      <c r="FL130" s="364" t="n"/>
      <c r="FM130" s="364" t="n"/>
      <c r="FN130" s="364" t="n"/>
      <c r="FO130" s="364" t="n"/>
      <c r="FP130" s="364" t="n"/>
      <c r="FQ130" s="364" t="n"/>
      <c r="FR130" s="364" t="n"/>
      <c r="FS130" s="364" t="n"/>
      <c r="FT130" s="364" t="n"/>
      <c r="FU130" s="364" t="n"/>
      <c r="FV130" s="364" t="n"/>
      <c r="FW130" s="364" t="n"/>
      <c r="FX130" s="364" t="n"/>
      <c r="FY130" s="364" t="n"/>
      <c r="FZ130" s="364" t="n"/>
      <c r="GA130" s="364" t="n"/>
      <c r="GB130" s="364" t="n"/>
      <c r="GC130" s="364" t="n"/>
      <c r="GD130" s="364" t="n"/>
      <c r="GE130" s="364" t="n"/>
      <c r="GF130" s="364" t="n"/>
      <c r="GG130" s="364" t="n"/>
      <c r="GH130" s="364" t="n"/>
      <c r="GI130" s="364" t="n"/>
      <c r="GJ130" s="364" t="n"/>
      <c r="GK130" s="364" t="n"/>
      <c r="GL130" s="364" t="n"/>
      <c r="GM130" s="364" t="n"/>
      <c r="GN130" s="364" t="n"/>
      <c r="GO130" s="364" t="n"/>
      <c r="GP130" s="364" t="n"/>
      <c r="GQ130" s="364" t="n"/>
      <c r="GR130" s="364" t="n"/>
      <c r="GS130" s="364" t="n"/>
      <c r="GT130" s="364" t="n"/>
      <c r="GU130" s="364" t="n"/>
      <c r="GV130" s="364" t="n"/>
      <c r="GW130" s="364" t="n"/>
      <c r="GX130" s="364" t="n"/>
      <c r="GY130" s="364" t="n"/>
      <c r="GZ130" s="364" t="n"/>
      <c r="HA130" s="364" t="n"/>
      <c r="HB130" s="364" t="n"/>
      <c r="HC130" s="364" t="n"/>
      <c r="HD130" s="364" t="n"/>
      <c r="HE130" s="364" t="n"/>
      <c r="HF130" s="364" t="n"/>
      <c r="HG130" s="364" t="n"/>
      <c r="HH130" s="364" t="n"/>
      <c r="HI130" s="364" t="n"/>
      <c r="HJ130" s="364" t="n"/>
      <c r="HK130" s="364" t="n"/>
      <c r="HL130" s="364" t="n"/>
      <c r="HM130" s="364" t="n"/>
      <c r="HN130" s="364" t="n"/>
      <c r="HO130" s="364" t="n"/>
      <c r="HP130" s="364" t="n"/>
      <c r="HQ130" s="364" t="n"/>
      <c r="HR130" s="364" t="n"/>
      <c r="HS130" s="364" t="n"/>
      <c r="HT130" s="364" t="n"/>
      <c r="HU130" s="364" t="n"/>
      <c r="HV130" s="364" t="n"/>
      <c r="HW130" s="364" t="n"/>
      <c r="HX130" s="364" t="n"/>
      <c r="HY130" s="364" t="n"/>
      <c r="HZ130" s="364" t="n"/>
      <c r="IA130" s="364" t="n"/>
      <c r="IB130" s="364" t="n"/>
      <c r="IC130" s="364" t="n"/>
      <c r="ID130" s="364" t="n"/>
      <c r="IE130" s="364" t="n"/>
      <c r="IF130" s="364" t="n"/>
      <c r="IG130" s="364" t="n"/>
      <c r="IH130" s="364" t="n"/>
      <c r="II130" s="364" t="n"/>
      <c r="IJ130" s="364" t="n"/>
      <c r="IK130" s="364" t="n"/>
      <c r="IL130" s="364" t="n"/>
      <c r="IM130" s="364" t="n"/>
      <c r="IN130" s="364" t="n"/>
      <c r="IO130" s="364" t="n"/>
      <c r="IP130" s="364" t="n"/>
      <c r="IQ130" s="364" t="n"/>
      <c r="IR130" s="364" t="n"/>
      <c r="IS130" s="364" t="n"/>
      <c r="IT130" s="364" t="n"/>
      <c r="IU130" s="364" t="n"/>
      <c r="IV130" s="364" t="n"/>
      <c r="IW130" s="364" t="n"/>
      <c r="IX130" s="364" t="n"/>
      <c r="IY130" s="364" t="n"/>
      <c r="IZ130" s="364" t="n"/>
      <c r="JA130" s="364" t="n"/>
      <c r="JB130" s="364" t="n"/>
      <c r="JC130" s="364" t="n"/>
      <c r="JD130" s="364" t="n"/>
      <c r="JE130" s="364" t="n"/>
      <c r="JF130" s="364" t="n"/>
      <c r="JG130" s="364" t="n"/>
      <c r="JH130" s="364" t="n"/>
      <c r="JI130" s="364" t="n"/>
      <c r="JJ130" s="364" t="n"/>
      <c r="JK130" s="364" t="n"/>
      <c r="JL130" s="364" t="n"/>
      <c r="JM130" s="364" t="n"/>
      <c r="JN130" s="364" t="n"/>
      <c r="JO130" s="364" t="n"/>
      <c r="JP130" s="364" t="n"/>
      <c r="JQ130" s="364" t="n"/>
      <c r="JR130" s="364" t="n"/>
      <c r="JS130" s="364" t="n"/>
      <c r="JT130" s="364" t="n"/>
      <c r="JU130" s="364" t="n"/>
      <c r="JV130" s="364" t="n"/>
      <c r="JW130" s="364" t="n"/>
      <c r="JX130" s="364" t="n"/>
      <c r="JY130" s="364" t="n"/>
      <c r="JZ130" s="364" t="n"/>
      <c r="KA130" s="364" t="n"/>
      <c r="KB130" s="364" t="n"/>
      <c r="KC130" s="364" t="n"/>
      <c r="KD130" s="364" t="n"/>
      <c r="KE130" s="364" t="n"/>
      <c r="KF130" s="364" t="n"/>
      <c r="KG130" s="364" t="n"/>
      <c r="KH130" s="364" t="n"/>
      <c r="KI130" s="364" t="n"/>
      <c r="KJ130" s="364" t="n"/>
      <c r="KK130" s="364" t="n"/>
      <c r="KL130" s="364" t="n"/>
      <c r="KM130" s="364" t="n"/>
      <c r="KN130" s="364" t="n"/>
      <c r="KO130" s="364" t="n"/>
      <c r="KP130" s="364" t="n"/>
      <c r="KQ130" s="364" t="n"/>
      <c r="KR130" s="364" t="n"/>
      <c r="KS130" s="364" t="n"/>
      <c r="KT130" s="364" t="n"/>
      <c r="KU130" s="364" t="n"/>
      <c r="KV130" s="364" t="n"/>
      <c r="KW130" s="364" t="n"/>
      <c r="KX130" s="364" t="n"/>
      <c r="KY130" s="364" t="n"/>
      <c r="KZ130" s="364" t="n"/>
      <c r="LA130" s="364" t="n"/>
      <c r="LB130" s="364" t="n"/>
      <c r="LC130" s="364" t="n"/>
      <c r="LD130" s="364" t="n"/>
      <c r="LE130" s="364" t="n"/>
      <c r="LF130" s="364" t="n"/>
      <c r="LG130" s="364" t="n"/>
      <c r="LH130" s="364" t="n"/>
      <c r="LI130" s="364" t="n"/>
      <c r="LJ130" s="364" t="n"/>
      <c r="LK130" s="364" t="n"/>
      <c r="LL130" s="364" t="n"/>
      <c r="LM130" s="364" t="n"/>
      <c r="LN130" s="364" t="n"/>
      <c r="LO130" s="364" t="n"/>
      <c r="LP130" s="364" t="n"/>
      <c r="LQ130" s="364" t="n"/>
      <c r="LR130" s="364" t="n"/>
      <c r="LS130" s="364" t="n"/>
      <c r="LT130" s="364" t="n"/>
      <c r="LU130" s="364" t="n"/>
      <c r="LV130" s="364" t="n"/>
      <c r="LW130" s="364" t="n"/>
      <c r="LX130" s="364" t="n"/>
      <c r="LY130" s="364" t="n"/>
      <c r="LZ130" s="364" t="n"/>
      <c r="MA130" s="364" t="n"/>
      <c r="MB130" s="364" t="n"/>
      <c r="MC130" s="364" t="n"/>
      <c r="MD130" s="364" t="n"/>
      <c r="ME130" s="364" t="n"/>
      <c r="MF130" s="364" t="n"/>
      <c r="MG130" s="364" t="n"/>
      <c r="MH130" s="364" t="n"/>
      <c r="MI130" s="364" t="n"/>
      <c r="MJ130" s="364" t="n"/>
      <c r="MK130" s="364" t="n"/>
      <c r="ML130" s="364" t="n"/>
      <c r="MM130" s="364" t="n"/>
      <c r="MN130" s="364" t="n"/>
      <c r="MO130" s="364" t="n"/>
      <c r="MP130" s="364" t="n"/>
      <c r="MQ130" s="364" t="n"/>
      <c r="MR130" s="364" t="n"/>
      <c r="MS130" s="364" t="n"/>
      <c r="MT130" s="364" t="n"/>
      <c r="MU130" s="364" t="n"/>
      <c r="MV130" s="364" t="n"/>
      <c r="MW130" s="364" t="n"/>
      <c r="MX130" s="364" t="n"/>
      <c r="MY130" s="364" t="n"/>
      <c r="MZ130" s="364" t="n"/>
      <c r="NA130" s="364" t="n"/>
      <c r="NB130" s="364" t="n"/>
      <c r="NC130" s="364" t="n"/>
      <c r="ND130" s="364" t="n"/>
      <c r="NE130" s="364" t="n"/>
      <c r="NF130" s="364" t="n"/>
      <c r="NG130" s="364" t="n"/>
      <c r="NH130" s="364" t="n"/>
      <c r="NI130" s="364" t="n"/>
      <c r="NJ130" s="364" t="n"/>
      <c r="NK130" s="364" t="n"/>
      <c r="NL130" s="364" t="n"/>
      <c r="NM130" s="364" t="n"/>
      <c r="NN130" s="364" t="n"/>
      <c r="NO130" s="364" t="n"/>
      <c r="NP130" s="364" t="n"/>
      <c r="NQ130" s="364" t="n"/>
      <c r="NR130" s="364" t="n"/>
      <c r="NS130" s="364" t="n"/>
      <c r="NT130" s="364" t="n"/>
      <c r="NU130" s="364" t="n"/>
      <c r="NV130" s="364" t="n"/>
      <c r="NW130" s="364" t="n"/>
      <c r="NX130" s="364" t="n"/>
      <c r="NY130" s="364" t="n"/>
      <c r="NZ130" s="364" t="n"/>
      <c r="OA130" s="364" t="n"/>
      <c r="OB130" s="364" t="n"/>
      <c r="OC130" s="364" t="n"/>
      <c r="OD130" s="364" t="n"/>
      <c r="OE130" s="364" t="n"/>
      <c r="OF130" s="364" t="n"/>
      <c r="OG130" s="364" t="n"/>
      <c r="OH130" s="364" t="n"/>
      <c r="OI130" s="364" t="n"/>
      <c r="OJ130" s="364" t="n"/>
      <c r="OK130" s="364" t="n"/>
      <c r="OL130" s="364" t="n"/>
      <c r="OM130" s="364" t="n"/>
      <c r="ON130" s="364" t="n"/>
      <c r="OO130" s="364" t="n"/>
      <c r="OP130" s="364" t="n"/>
      <c r="OQ130" s="364" t="n"/>
      <c r="OR130" s="364" t="n"/>
      <c r="OS130" s="364" t="n"/>
      <c r="OT130" s="364" t="n"/>
      <c r="OU130" s="364" t="n"/>
      <c r="OV130" s="364" t="n"/>
      <c r="OW130" s="364" t="n"/>
      <c r="OX130" s="364" t="n"/>
      <c r="OY130" s="364" t="n"/>
      <c r="OZ130" s="364" t="n"/>
      <c r="PA130" s="364" t="n"/>
      <c r="PB130" s="364" t="n"/>
      <c r="PC130" s="364" t="n"/>
      <c r="PD130" s="364" t="n"/>
      <c r="PE130" s="364" t="n"/>
      <c r="PF130" s="364" t="n"/>
      <c r="PG130" s="364" t="n"/>
      <c r="PH130" s="364" t="n"/>
      <c r="PI130" s="364" t="n"/>
      <c r="PJ130" s="364" t="n"/>
      <c r="PK130" s="364" t="n"/>
      <c r="PL130" s="364" t="n"/>
      <c r="PM130" s="364" t="n"/>
      <c r="PN130" s="364" t="n"/>
      <c r="PO130" s="364" t="n"/>
      <c r="PP130" s="364" t="n"/>
      <c r="PQ130" s="364" t="n"/>
      <c r="PR130" s="364" t="n"/>
      <c r="PS130" s="364" t="n"/>
      <c r="PT130" s="364" t="n"/>
      <c r="PU130" s="364" t="n"/>
      <c r="PV130" s="364" t="n"/>
      <c r="PW130" s="364" t="n"/>
      <c r="PX130" s="364" t="n"/>
      <c r="PY130" s="364" t="n"/>
      <c r="PZ130" s="364" t="n"/>
      <c r="QA130" s="364" t="n"/>
      <c r="QB130" s="364" t="n"/>
      <c r="QC130" s="364" t="n"/>
      <c r="QD130" s="364" t="n"/>
      <c r="QE130" s="364" t="n"/>
      <c r="QF130" s="364" t="n"/>
      <c r="QG130" s="364" t="n"/>
      <c r="QH130" s="364" t="n"/>
      <c r="QI130" s="364" t="n"/>
      <c r="QJ130" s="364" t="n"/>
      <c r="QK130" s="364" t="n"/>
      <c r="QL130" s="364" t="n"/>
      <c r="QM130" s="364" t="n"/>
      <c r="QN130" s="364" t="n"/>
      <c r="QO130" s="364" t="n"/>
      <c r="QP130" s="364" t="n"/>
      <c r="QQ130" s="364" t="n"/>
      <c r="QR130" s="364" t="n"/>
      <c r="QS130" s="364" t="n"/>
      <c r="QT130" s="364" t="n"/>
      <c r="QU130" s="364" t="n"/>
      <c r="QV130" s="364" t="n"/>
      <c r="QW130" s="364" t="n"/>
      <c r="QX130" s="364" t="n"/>
      <c r="QY130" s="364" t="n"/>
      <c r="QZ130" s="364" t="n"/>
      <c r="RA130" s="364" t="n"/>
      <c r="RB130" s="364" t="n"/>
      <c r="RC130" s="364" t="n"/>
      <c r="RD130" s="364" t="n"/>
      <c r="RE130" s="364" t="n"/>
      <c r="RF130" s="364" t="n"/>
      <c r="RG130" s="364" t="n"/>
      <c r="RH130" s="364" t="n"/>
      <c r="RI130" s="364" t="n"/>
      <c r="RJ130" s="364" t="n"/>
      <c r="RK130" s="364" t="n"/>
      <c r="RL130" s="364" t="n"/>
      <c r="RM130" s="364" t="n"/>
      <c r="RN130" s="364" t="n"/>
      <c r="RO130" s="364" t="n"/>
      <c r="RP130" s="364" t="n"/>
      <c r="RQ130" s="364" t="n"/>
      <c r="RR130" s="364" t="n"/>
      <c r="RS130" s="364" t="n"/>
      <c r="RT130" s="364" t="n"/>
      <c r="RU130" s="364" t="n"/>
      <c r="RV130" s="364" t="n"/>
      <c r="RW130" s="364" t="n"/>
      <c r="RX130" s="364" t="n"/>
      <c r="RY130" s="364" t="n"/>
      <c r="RZ130" s="364" t="n"/>
      <c r="SA130" s="364" t="n"/>
      <c r="SB130" s="364" t="n"/>
      <c r="SC130" s="364" t="n"/>
      <c r="SD130" s="364" t="n"/>
      <c r="SE130" s="364" t="n"/>
      <c r="SF130" s="364" t="n"/>
      <c r="SG130" s="364" t="n"/>
      <c r="SH130" s="364" t="n"/>
      <c r="SI130" s="364" t="n"/>
      <c r="SJ130" s="364" t="n"/>
      <c r="SK130" s="364" t="n"/>
      <c r="SL130" s="364" t="n"/>
      <c r="SM130" s="364" t="n"/>
      <c r="SN130" s="364" t="n"/>
      <c r="SO130" s="364" t="n"/>
      <c r="SP130" s="364" t="n"/>
      <c r="SQ130" s="364" t="n"/>
      <c r="SR130" s="364" t="n"/>
      <c r="SS130" s="364" t="n"/>
      <c r="ST130" s="364" t="n"/>
      <c r="SU130" s="364" t="n"/>
      <c r="SV130" s="364" t="n"/>
      <c r="SW130" s="364" t="n"/>
      <c r="SX130" s="364" t="n"/>
      <c r="SY130" s="364" t="n"/>
      <c r="SZ130" s="364" t="n"/>
      <c r="TA130" s="364" t="n"/>
      <c r="TB130" s="364" t="n"/>
      <c r="TC130" s="364" t="n"/>
      <c r="TD130" s="364" t="n"/>
      <c r="TE130" s="364" t="n"/>
      <c r="TF130" s="364" t="n"/>
      <c r="TG130" s="364" t="n"/>
      <c r="TH130" s="364" t="n"/>
      <c r="TI130" s="364" t="n"/>
      <c r="TJ130" s="364" t="n"/>
      <c r="TK130" s="364" t="n"/>
      <c r="TL130" s="364" t="n"/>
      <c r="TM130" s="364" t="n"/>
      <c r="TN130" s="364" t="n"/>
      <c r="TO130" s="364" t="n"/>
      <c r="TP130" s="364" t="n"/>
      <c r="TQ130" s="364" t="n"/>
      <c r="TR130" s="364" t="n"/>
      <c r="TS130" s="364" t="n"/>
      <c r="TT130" s="364" t="n"/>
      <c r="TU130" s="364" t="n"/>
      <c r="TV130" s="364" t="n"/>
      <c r="TW130" s="364" t="n"/>
      <c r="TX130" s="364" t="n"/>
      <c r="TY130" s="364" t="n"/>
      <c r="TZ130" s="364" t="n"/>
      <c r="UA130" s="364" t="n"/>
      <c r="UB130" s="364" t="n"/>
      <c r="UC130" s="364" t="n"/>
      <c r="UD130" s="364" t="n"/>
      <c r="UE130" s="364" t="n"/>
      <c r="UF130" s="364" t="n"/>
      <c r="UG130" s="364" t="n"/>
      <c r="UH130" s="364" t="n"/>
      <c r="UI130" s="364" t="n"/>
      <c r="UJ130" s="364" t="n"/>
      <c r="UK130" s="364" t="n"/>
      <c r="UL130" s="364" t="n"/>
      <c r="UM130" s="364" t="n"/>
      <c r="UN130" s="364" t="n"/>
      <c r="UO130" s="364" t="n"/>
      <c r="UP130" s="364" t="n"/>
      <c r="UQ130" s="364" t="n"/>
      <c r="UR130" s="364" t="n"/>
      <c r="US130" s="364" t="n"/>
      <c r="UT130" s="364" t="n"/>
      <c r="UU130" s="364" t="n"/>
      <c r="UV130" s="364" t="n"/>
      <c r="UW130" s="364" t="n"/>
      <c r="UX130" s="364" t="n"/>
      <c r="UY130" s="364" t="n"/>
      <c r="UZ130" s="364" t="n"/>
      <c r="VA130" s="364" t="n"/>
      <c r="VB130" s="364" t="n"/>
      <c r="VC130" s="364" t="n"/>
      <c r="VD130" s="364" t="n"/>
      <c r="VE130" s="364" t="n"/>
      <c r="VF130" s="364" t="n"/>
      <c r="VG130" s="364" t="n"/>
      <c r="VH130" s="364" t="n"/>
      <c r="VI130" s="364" t="n"/>
      <c r="VJ130" s="364" t="n"/>
      <c r="VK130" s="364" t="n"/>
      <c r="VL130" s="364" t="n"/>
      <c r="VM130" s="364" t="n"/>
      <c r="VN130" s="364" t="n"/>
      <c r="VO130" s="364" t="n"/>
      <c r="VP130" s="364" t="n"/>
      <c r="VQ130" s="364" t="n"/>
      <c r="VR130" s="364" t="n"/>
      <c r="VS130" s="364" t="n"/>
      <c r="VT130" s="364" t="n"/>
      <c r="VU130" s="364" t="n"/>
      <c r="VV130" s="364" t="n"/>
      <c r="VW130" s="364" t="n"/>
      <c r="VX130" s="364" t="n"/>
      <c r="VY130" s="364" t="n"/>
      <c r="VZ130" s="364" t="n"/>
      <c r="WA130" s="364" t="n"/>
      <c r="WB130" s="364" t="n"/>
      <c r="WC130" s="364" t="n"/>
      <c r="WD130" s="364" t="n"/>
      <c r="WE130" s="364" t="n"/>
      <c r="WF130" s="364" t="n"/>
      <c r="WG130" s="364" t="n"/>
      <c r="WH130" s="364" t="n"/>
      <c r="WI130" s="364" t="n"/>
      <c r="WJ130" s="364" t="n"/>
      <c r="WK130" s="364" t="n"/>
      <c r="WL130" s="364" t="n"/>
      <c r="WM130" s="364" t="n"/>
      <c r="WN130" s="364" t="n"/>
      <c r="WO130" s="364" t="n"/>
      <c r="WP130" s="364" t="n"/>
      <c r="WQ130" s="364" t="n"/>
      <c r="WR130" s="364" t="n"/>
      <c r="WS130" s="364" t="n"/>
      <c r="WT130" s="364" t="n"/>
      <c r="WU130" s="364" t="n"/>
      <c r="WV130" s="364" t="n"/>
      <c r="WW130" s="364" t="n"/>
      <c r="WX130" s="364" t="n"/>
      <c r="WY130" s="364" t="n"/>
      <c r="WZ130" s="364" t="n"/>
      <c r="XA130" s="364" t="n"/>
      <c r="XB130" s="364" t="n"/>
      <c r="XC130" s="364" t="n"/>
      <c r="XD130" s="364" t="n"/>
      <c r="XE130" s="364" t="n"/>
      <c r="XF130" s="364" t="n"/>
      <c r="XG130" s="364" t="n"/>
      <c r="XH130" s="364" t="n"/>
      <c r="XI130" s="364" t="n"/>
      <c r="XJ130" s="364" t="n"/>
      <c r="XK130" s="364" t="n"/>
      <c r="XL130" s="364" t="n"/>
      <c r="XM130" s="364" t="n"/>
      <c r="XN130" s="364" t="n"/>
      <c r="XO130" s="364" t="n"/>
      <c r="XP130" s="364" t="n"/>
      <c r="XQ130" s="364" t="n"/>
      <c r="XR130" s="364" t="n"/>
      <c r="XS130" s="364" t="n"/>
      <c r="XT130" s="364" t="n"/>
      <c r="XU130" s="364" t="n"/>
      <c r="XV130" s="364" t="n"/>
      <c r="XW130" s="364" t="n"/>
      <c r="XX130" s="364" t="n"/>
      <c r="XY130" s="364" t="n"/>
      <c r="XZ130" s="364" t="n"/>
      <c r="YA130" s="364" t="n"/>
      <c r="YB130" s="364" t="n"/>
      <c r="YC130" s="364" t="n"/>
      <c r="YD130" s="364" t="n"/>
      <c r="YE130" s="364" t="n"/>
      <c r="YF130" s="364" t="n"/>
      <c r="YG130" s="364" t="n"/>
      <c r="YH130" s="364" t="n"/>
      <c r="YI130" s="364" t="n"/>
      <c r="YJ130" s="364" t="n"/>
      <c r="YK130" s="364" t="n"/>
      <c r="YL130" s="364" t="n"/>
      <c r="YM130" s="364" t="n"/>
      <c r="YN130" s="364" t="n"/>
      <c r="YO130" s="364" t="n"/>
      <c r="YP130" s="364" t="n"/>
      <c r="YQ130" s="364" t="n"/>
      <c r="YR130" s="364" t="n"/>
      <c r="YS130" s="364" t="n"/>
      <c r="YT130" s="364" t="n"/>
      <c r="YU130" s="364" t="n"/>
      <c r="YV130" s="364" t="n"/>
      <c r="YW130" s="364" t="n"/>
      <c r="YX130" s="364" t="n"/>
      <c r="YY130" s="364" t="n"/>
      <c r="YZ130" s="364" t="n"/>
      <c r="ZA130" s="364" t="n"/>
      <c r="ZB130" s="364" t="n"/>
      <c r="ZC130" s="364" t="n"/>
      <c r="ZD130" s="364" t="n"/>
      <c r="ZE130" s="364" t="n"/>
      <c r="ZF130" s="364" t="n"/>
      <c r="ZG130" s="364" t="n"/>
      <c r="ZH130" s="364" t="n"/>
      <c r="ZI130" s="364" t="n"/>
      <c r="ZJ130" s="364" t="n"/>
      <c r="ZK130" s="364" t="n"/>
      <c r="ZL130" s="364" t="n"/>
      <c r="ZM130" s="364" t="n"/>
      <c r="ZN130" s="364" t="n"/>
      <c r="ZO130" s="364" t="n"/>
      <c r="ZP130" s="364" t="n"/>
      <c r="ZQ130" s="364" t="n"/>
      <c r="ZR130" s="364" t="n"/>
      <c r="ZS130" s="364" t="n"/>
      <c r="ZT130" s="364" t="n"/>
      <c r="ZU130" s="364" t="n"/>
      <c r="ZV130" s="364" t="n"/>
      <c r="ZW130" s="364" t="n"/>
      <c r="ZX130" s="364" t="n"/>
      <c r="ZY130" s="364" t="n"/>
      <c r="ZZ130" s="364" t="n"/>
      <c r="AAA130" s="364" t="n"/>
      <c r="AAB130" s="364" t="n"/>
      <c r="AAC130" s="364" t="n"/>
      <c r="AAD130" s="364" t="n"/>
      <c r="AAE130" s="364" t="n"/>
      <c r="AAF130" s="364" t="n"/>
      <c r="AAG130" s="364" t="n"/>
      <c r="AAH130" s="364" t="n"/>
      <c r="AAI130" s="364" t="n"/>
      <c r="AAJ130" s="364" t="n"/>
      <c r="AAK130" s="364" t="n"/>
      <c r="AAL130" s="364" t="n"/>
      <c r="AAM130" s="364" t="n"/>
      <c r="AAN130" s="364" t="n"/>
      <c r="AAO130" s="364" t="n"/>
      <c r="AAP130" s="364" t="n"/>
      <c r="AAQ130" s="364" t="n"/>
      <c r="AAR130" s="364" t="n"/>
      <c r="AAS130" s="364" t="n"/>
      <c r="AAT130" s="364" t="n"/>
      <c r="AAU130" s="364" t="n"/>
      <c r="AAV130" s="364" t="n"/>
      <c r="AAW130" s="364" t="n"/>
      <c r="AAX130" s="364" t="n"/>
      <c r="AAY130" s="364" t="n"/>
      <c r="AAZ130" s="364" t="n"/>
      <c r="ABA130" s="364" t="n"/>
      <c r="ABB130" s="364" t="n"/>
      <c r="ABC130" s="364" t="n"/>
      <c r="ABD130" s="364" t="n"/>
      <c r="ABE130" s="364" t="n"/>
      <c r="ABF130" s="364" t="n"/>
      <c r="ABG130" s="364" t="n"/>
      <c r="ABH130" s="364" t="n"/>
      <c r="ABI130" s="364" t="n"/>
      <c r="ABJ130" s="364" t="n"/>
      <c r="ABK130" s="364" t="n"/>
      <c r="ABL130" s="364" t="n"/>
      <c r="ABM130" s="364" t="n"/>
      <c r="ABN130" s="364" t="n"/>
      <c r="ABO130" s="364" t="n"/>
      <c r="ABP130" s="364" t="n"/>
      <c r="ABQ130" s="364" t="n"/>
      <c r="ABR130" s="364" t="n"/>
      <c r="ABS130" s="364" t="n"/>
      <c r="ABT130" s="364" t="n"/>
      <c r="ABU130" s="364" t="n"/>
      <c r="ABV130" s="364" t="n"/>
      <c r="ABW130" s="364" t="n"/>
      <c r="ABX130" s="364" t="n"/>
      <c r="ABY130" s="364" t="n"/>
      <c r="ABZ130" s="364" t="n"/>
      <c r="ACA130" s="364" t="n"/>
      <c r="ACB130" s="364" t="n"/>
      <c r="ACC130" s="364" t="n"/>
      <c r="ACD130" s="364" t="n"/>
      <c r="ACE130" s="364" t="n"/>
      <c r="ACF130" s="364" t="n"/>
      <c r="ACG130" s="364" t="n"/>
      <c r="ACH130" s="364" t="n"/>
      <c r="ACI130" s="364" t="n"/>
      <c r="ACJ130" s="364" t="n"/>
      <c r="ACK130" s="364" t="n"/>
      <c r="ACL130" s="364" t="n"/>
      <c r="ACM130" s="364" t="n"/>
      <c r="ACN130" s="364" t="n"/>
      <c r="ACO130" s="364" t="n"/>
      <c r="ACP130" s="364" t="n"/>
      <c r="ACQ130" s="364" t="n"/>
      <c r="ACR130" s="364" t="n"/>
      <c r="ACS130" s="364" t="n"/>
      <c r="ACT130" s="364" t="n"/>
      <c r="ACU130" s="364" t="n"/>
      <c r="ACV130" s="364" t="n"/>
      <c r="ACW130" s="364" t="n"/>
      <c r="ACX130" s="364" t="n"/>
      <c r="ACY130" s="364" t="n"/>
      <c r="ACZ130" s="364" t="n"/>
      <c r="ADA130" s="364" t="n"/>
      <c r="ADB130" s="364" t="n"/>
      <c r="ADC130" s="364" t="n"/>
      <c r="ADD130" s="364" t="n"/>
      <c r="ADE130" s="364" t="n"/>
      <c r="ADF130" s="364" t="n"/>
      <c r="ADG130" s="364" t="n"/>
      <c r="ADH130" s="364" t="n"/>
      <c r="ADI130" s="364" t="n"/>
      <c r="ADJ130" s="364" t="n"/>
      <c r="ADK130" s="364" t="n"/>
      <c r="ADL130" s="364" t="n"/>
      <c r="ADM130" s="364" t="n"/>
      <c r="ADN130" s="364" t="n"/>
      <c r="ADO130" s="364" t="n"/>
      <c r="ADP130" s="364" t="n"/>
      <c r="ADQ130" s="364" t="n"/>
      <c r="ADR130" s="364" t="n"/>
      <c r="ADS130" s="364" t="n"/>
      <c r="ADT130" s="364" t="n"/>
      <c r="ADU130" s="364" t="n"/>
      <c r="ADV130" s="364" t="n"/>
      <c r="ADW130" s="364" t="n"/>
      <c r="ADX130" s="364" t="n"/>
      <c r="ADY130" s="364" t="n"/>
      <c r="ADZ130" s="364" t="n"/>
      <c r="AEA130" s="364" t="n"/>
      <c r="AEB130" s="364" t="n"/>
      <c r="AEC130" s="364" t="n"/>
      <c r="AED130" s="364" t="n"/>
      <c r="AEE130" s="364" t="n"/>
      <c r="AEF130" s="364" t="n"/>
      <c r="AEG130" s="364" t="n"/>
      <c r="AEH130" s="364" t="n"/>
      <c r="AEI130" s="364" t="n"/>
      <c r="AEJ130" s="364" t="n"/>
      <c r="AEK130" s="364" t="n"/>
      <c r="AEL130" s="364" t="n"/>
      <c r="AEM130" s="364" t="n"/>
      <c r="AEN130" s="364" t="n"/>
      <c r="AEO130" s="364" t="n"/>
      <c r="AEP130" s="364" t="n"/>
      <c r="AEQ130" s="364" t="n"/>
      <c r="AER130" s="364" t="n"/>
      <c r="AES130" s="364" t="n"/>
      <c r="AET130" s="364" t="n"/>
      <c r="AEU130" s="364" t="n"/>
      <c r="AEV130" s="364" t="n"/>
      <c r="AEW130" s="364" t="n"/>
      <c r="AEX130" s="364" t="n"/>
      <c r="AEY130" s="364" t="n"/>
      <c r="AEZ130" s="364" t="n"/>
      <c r="AFA130" s="364" t="n"/>
      <c r="AFB130" s="364" t="n"/>
      <c r="AFC130" s="364" t="n"/>
      <c r="AFD130" s="364" t="n"/>
      <c r="AFE130" s="364" t="n"/>
      <c r="AFF130" s="364" t="n"/>
      <c r="AFG130" s="364" t="n"/>
      <c r="AFH130" s="364" t="n"/>
      <c r="AFI130" s="364" t="n"/>
      <c r="AFJ130" s="364" t="n"/>
      <c r="AFK130" s="364" t="n"/>
      <c r="AFL130" s="364" t="n"/>
      <c r="AFM130" s="364" t="n"/>
      <c r="AFN130" s="364" t="n"/>
      <c r="AFO130" s="364" t="n"/>
      <c r="AFP130" s="364" t="n"/>
      <c r="AFQ130" s="364" t="n"/>
      <c r="AFR130" s="364" t="n"/>
      <c r="AFS130" s="364" t="n"/>
      <c r="AFT130" s="364" t="n"/>
      <c r="AFU130" s="364" t="n"/>
      <c r="AFV130" s="364" t="n"/>
      <c r="AFW130" s="364" t="n"/>
      <c r="AFX130" s="364" t="n"/>
      <c r="AFY130" s="364" t="n"/>
      <c r="AFZ130" s="364" t="n"/>
      <c r="AGA130" s="364" t="n"/>
      <c r="AGB130" s="364" t="n"/>
      <c r="AGC130" s="364" t="n"/>
      <c r="AGD130" s="364" t="n"/>
      <c r="AGE130" s="364" t="n"/>
      <c r="AGF130" s="364" t="n"/>
      <c r="AGG130" s="364" t="n"/>
      <c r="AGH130" s="364" t="n"/>
      <c r="AGI130" s="364" t="n"/>
      <c r="AGJ130" s="364" t="n"/>
      <c r="AGK130" s="364" t="n"/>
      <c r="AGL130" s="364" t="n"/>
      <c r="AGM130" s="364" t="n"/>
      <c r="AGN130" s="364" t="n"/>
      <c r="AGO130" s="364" t="n"/>
      <c r="AGP130" s="364" t="n"/>
      <c r="AGQ130" s="364" t="n"/>
      <c r="AGR130" s="364" t="n"/>
      <c r="AGS130" s="364" t="n"/>
      <c r="AGT130" s="364" t="n"/>
      <c r="AGU130" s="364" t="n"/>
      <c r="AGV130" s="364" t="n"/>
      <c r="AGW130" s="364" t="n"/>
      <c r="AGX130" s="364" t="n"/>
      <c r="AGY130" s="364" t="n"/>
      <c r="AGZ130" s="364" t="n"/>
      <c r="AHA130" s="364" t="n"/>
      <c r="AHB130" s="364" t="n"/>
      <c r="AHC130" s="364" t="n"/>
      <c r="AHD130" s="364" t="n"/>
      <c r="AHE130" s="364" t="n"/>
      <c r="AHF130" s="364" t="n"/>
      <c r="AHG130" s="364" t="n"/>
      <c r="AHH130" s="364" t="n"/>
      <c r="AHI130" s="364" t="n"/>
      <c r="AHJ130" s="364" t="n"/>
      <c r="AHK130" s="364" t="n"/>
      <c r="AHL130" s="364" t="n"/>
      <c r="AHM130" s="364" t="n"/>
      <c r="AHN130" s="364" t="n"/>
      <c r="AHO130" s="364" t="n"/>
      <c r="AHP130" s="364" t="n"/>
      <c r="AHQ130" s="364" t="n"/>
      <c r="AHR130" s="364" t="n"/>
      <c r="AHS130" s="364" t="n"/>
      <c r="AHT130" s="364" t="n"/>
      <c r="AHU130" s="364" t="n"/>
      <c r="AHV130" s="364" t="n"/>
      <c r="AHW130" s="364" t="n"/>
      <c r="AHX130" s="364" t="n"/>
      <c r="AHY130" s="364" t="n"/>
      <c r="AHZ130" s="364" t="n"/>
      <c r="AIA130" s="364" t="n"/>
      <c r="AIB130" s="364" t="n"/>
      <c r="AIC130" s="364" t="n"/>
      <c r="AID130" s="364" t="n"/>
      <c r="AIE130" s="364" t="n"/>
      <c r="AIF130" s="364" t="n"/>
      <c r="AIG130" s="364" t="n"/>
      <c r="AIH130" s="364" t="n"/>
      <c r="AII130" s="364" t="n"/>
      <c r="AIJ130" s="364" t="n"/>
      <c r="AIK130" s="364" t="n"/>
      <c r="AIL130" s="364" t="n"/>
      <c r="AIM130" s="364" t="n"/>
      <c r="AIN130" s="364" t="n"/>
      <c r="AIO130" s="364" t="n"/>
      <c r="AIP130" s="364" t="n"/>
      <c r="AIQ130" s="364" t="n"/>
      <c r="AIR130" s="364" t="n"/>
      <c r="AIS130" s="364" t="n"/>
      <c r="AIT130" s="364" t="n"/>
      <c r="AIU130" s="364" t="n"/>
      <c r="AIV130" s="364" t="n"/>
      <c r="AIW130" s="364" t="n"/>
      <c r="AIX130" s="364" t="n"/>
      <c r="AIY130" s="364" t="n"/>
      <c r="AIZ130" s="364" t="n"/>
      <c r="AJA130" s="364" t="n"/>
      <c r="AJB130" s="364" t="n"/>
      <c r="AJC130" s="364" t="n"/>
      <c r="AJD130" s="364" t="n"/>
      <c r="AJE130" s="364" t="n"/>
      <c r="AJF130" s="364" t="n"/>
      <c r="AJG130" s="364" t="n"/>
      <c r="AJH130" s="364" t="n"/>
      <c r="AJI130" s="364" t="n"/>
      <c r="AJJ130" s="364" t="n"/>
      <c r="AJK130" s="364" t="n"/>
      <c r="AJL130" s="364" t="n"/>
      <c r="AJM130" s="364" t="n"/>
      <c r="AJN130" s="364" t="n"/>
      <c r="AJO130" s="364" t="n"/>
      <c r="AJP130" s="364" t="n"/>
      <c r="AJQ130" s="364" t="n"/>
      <c r="AJR130" s="364" t="n"/>
      <c r="AJS130" s="364" t="n"/>
      <c r="AJT130" s="364" t="n"/>
      <c r="AJU130" s="364" t="n"/>
      <c r="AJV130" s="364" t="n"/>
      <c r="AJW130" s="364" t="n"/>
      <c r="AJX130" s="364" t="n"/>
      <c r="AJY130" s="364" t="n"/>
      <c r="AJZ130" s="364" t="n"/>
      <c r="AKA130" s="364" t="n"/>
      <c r="AKB130" s="364" t="n"/>
      <c r="AKC130" s="364" t="n"/>
      <c r="AKD130" s="364" t="n"/>
      <c r="AKE130" s="364" t="n"/>
      <c r="AKF130" s="364" t="n"/>
      <c r="AKG130" s="364" t="n"/>
      <c r="AKH130" s="364" t="n"/>
      <c r="AKI130" s="364" t="n"/>
      <c r="AKJ130" s="364" t="n"/>
      <c r="AKK130" s="364" t="n"/>
      <c r="AKL130" s="364" t="n"/>
      <c r="AKM130" s="364" t="n"/>
      <c r="AKN130" s="364" t="n"/>
      <c r="AKO130" s="364" t="n"/>
      <c r="AKP130" s="364" t="n"/>
      <c r="AKQ130" s="364" t="n"/>
      <c r="AKR130" s="364" t="n"/>
      <c r="AKS130" s="364" t="n"/>
      <c r="AKT130" s="364" t="n"/>
      <c r="AKU130" s="364" t="n"/>
      <c r="AKV130" s="364" t="n"/>
      <c r="AKW130" s="364" t="n"/>
      <c r="AKX130" s="364" t="n"/>
      <c r="AKY130" s="364" t="n"/>
      <c r="AKZ130" s="364" t="n"/>
      <c r="ALA130" s="364" t="n"/>
      <c r="ALB130" s="364" t="n"/>
      <c r="ALC130" s="364" t="n"/>
      <c r="ALD130" s="364" t="n"/>
      <c r="ALE130" s="364" t="n"/>
      <c r="ALF130" s="364" t="n"/>
      <c r="ALG130" s="364" t="n"/>
      <c r="ALH130" s="364" t="n"/>
      <c r="ALI130" s="364" t="n"/>
      <c r="ALJ130" s="364" t="n"/>
      <c r="ALK130" s="364" t="n"/>
      <c r="ALL130" s="364" t="n"/>
      <c r="ALM130" s="364" t="n"/>
      <c r="ALN130" s="364" t="n"/>
      <c r="ALO130" s="364" t="n"/>
      <c r="ALP130" s="364" t="n"/>
      <c r="ALQ130" s="364" t="n"/>
      <c r="ALR130" s="364" t="n"/>
      <c r="ALS130" s="364" t="n"/>
      <c r="ALT130" s="364" t="n"/>
      <c r="ALU130" s="364" t="n"/>
      <c r="ALV130" s="364" t="n"/>
      <c r="ALW130" s="364" t="n"/>
      <c r="ALX130" s="364" t="n"/>
      <c r="ALY130" s="364" t="n"/>
      <c r="ALZ130" s="364" t="n"/>
      <c r="AMA130" s="364" t="n"/>
      <c r="AMB130" s="364" t="n"/>
      <c r="AMC130" s="364" t="n"/>
      <c r="AMD130" s="364" t="n"/>
      <c r="AME130" s="364" t="n"/>
      <c r="AMF130" s="364" t="n"/>
      <c r="AMG130" s="364" t="n"/>
      <c r="AMH130" s="364" t="n"/>
      <c r="AMI130" s="364" t="n"/>
      <c r="AMJ130" s="364" t="n"/>
      <c r="AMK130" s="364" t="n"/>
      <c r="AML130" s="364" t="n"/>
      <c r="AMM130" s="364" t="n"/>
      <c r="AMN130" s="364" t="n"/>
      <c r="AMO130" s="364" t="n"/>
      <c r="AMP130" s="364" t="n"/>
      <c r="AMQ130" s="364" t="n"/>
      <c r="AMR130" s="364" t="n"/>
      <c r="AMS130" s="364" t="n"/>
      <c r="AMT130" s="364" t="n"/>
      <c r="AMU130" s="364" t="n"/>
      <c r="AMV130" s="364" t="n"/>
      <c r="AMW130" s="364" t="n"/>
      <c r="AMX130" s="364" t="n"/>
      <c r="AMY130" s="364" t="n"/>
      <c r="AMZ130" s="364" t="n"/>
      <c r="ANA130" s="364" t="n"/>
      <c r="ANB130" s="364" t="n"/>
      <c r="ANC130" s="364" t="n"/>
      <c r="AND130" s="364" t="n"/>
      <c r="ANE130" s="364" t="n"/>
      <c r="ANF130" s="364" t="n"/>
      <c r="ANG130" s="364" t="n"/>
      <c r="ANH130" s="364" t="n"/>
      <c r="ANI130" s="364" t="n"/>
      <c r="ANJ130" s="364" t="n"/>
      <c r="ANK130" s="364" t="n"/>
      <c r="ANL130" s="364" t="n"/>
      <c r="ANM130" s="364" t="n"/>
      <c r="ANN130" s="364" t="n"/>
      <c r="ANO130" s="364" t="n"/>
      <c r="ANP130" s="364" t="n"/>
      <c r="ANQ130" s="364" t="n"/>
      <c r="ANR130" s="364" t="n"/>
      <c r="ANS130" s="364" t="n"/>
      <c r="ANT130" s="364" t="n"/>
      <c r="ANU130" s="364" t="n"/>
      <c r="ANV130" s="364" t="n"/>
      <c r="ANW130" s="364" t="n"/>
      <c r="ANX130" s="364" t="n"/>
      <c r="ANY130" s="364" t="n"/>
      <c r="ANZ130" s="364" t="n"/>
      <c r="AOA130" s="364" t="n"/>
      <c r="AOB130" s="364" t="n"/>
      <c r="AOC130" s="364" t="n"/>
      <c r="AOD130" s="364" t="n"/>
      <c r="AOE130" s="364" t="n"/>
      <c r="AOF130" s="364" t="n"/>
      <c r="AOG130" s="364" t="n"/>
      <c r="AOH130" s="364" t="n"/>
      <c r="AOI130" s="364" t="n"/>
      <c r="AOJ130" s="364" t="n"/>
      <c r="AOK130" s="364" t="n"/>
      <c r="AOL130" s="364" t="n"/>
      <c r="AOM130" s="364" t="n"/>
      <c r="AON130" s="364" t="n"/>
      <c r="AOO130" s="364" t="n"/>
      <c r="AOP130" s="364" t="n"/>
      <c r="AOQ130" s="364" t="n"/>
      <c r="AOR130" s="364" t="n"/>
      <c r="AOS130" s="364" t="n"/>
      <c r="AOT130" s="364" t="n"/>
      <c r="AOU130" s="364" t="n"/>
      <c r="AOV130" s="364" t="n"/>
      <c r="AOW130" s="364" t="n"/>
      <c r="AOX130" s="364" t="n"/>
      <c r="AOY130" s="364" t="n"/>
      <c r="AOZ130" s="364" t="n"/>
      <c r="APA130" s="364" t="n"/>
      <c r="APB130" s="364" t="n"/>
      <c r="APC130" s="364" t="n"/>
      <c r="APD130" s="364" t="n"/>
      <c r="APE130" s="364" t="n"/>
      <c r="APF130" s="364" t="n"/>
      <c r="APG130" s="364" t="n"/>
      <c r="APH130" s="364" t="n"/>
      <c r="API130" s="364" t="n"/>
      <c r="APJ130" s="364" t="n"/>
      <c r="APK130" s="364" t="n"/>
      <c r="APL130" s="364" t="n"/>
      <c r="APM130" s="364" t="n"/>
      <c r="APN130" s="364" t="n"/>
      <c r="APO130" s="364" t="n"/>
      <c r="APP130" s="364" t="n"/>
      <c r="APQ130" s="364" t="n"/>
      <c r="APR130" s="364" t="n"/>
      <c r="APS130" s="364" t="n"/>
      <c r="APT130" s="364" t="n"/>
      <c r="APU130" s="364" t="n"/>
      <c r="APV130" s="364" t="n"/>
      <c r="APW130" s="364" t="n"/>
      <c r="APX130" s="364" t="n"/>
      <c r="APY130" s="364" t="n"/>
      <c r="APZ130" s="364" t="n"/>
      <c r="AQA130" s="364" t="n"/>
      <c r="AQB130" s="364" t="n"/>
      <c r="AQC130" s="364" t="n"/>
      <c r="AQD130" s="364" t="n"/>
      <c r="AQE130" s="364" t="n"/>
      <c r="AQF130" s="364" t="n"/>
      <c r="AQG130" s="364" t="n"/>
      <c r="AQH130" s="364" t="n"/>
      <c r="AQI130" s="364" t="n"/>
      <c r="AQJ130" s="364" t="n"/>
      <c r="AQK130" s="364" t="n"/>
      <c r="AQL130" s="364" t="n"/>
      <c r="AQM130" s="364" t="n"/>
      <c r="AQN130" s="364" t="n"/>
      <c r="AQO130" s="364" t="n"/>
      <c r="AQP130" s="364" t="n"/>
      <c r="AQQ130" s="364" t="n"/>
      <c r="AQR130" s="364" t="n"/>
      <c r="AQS130" s="364" t="n"/>
      <c r="AQT130" s="364" t="n"/>
      <c r="AQU130" s="364" t="n"/>
      <c r="AQV130" s="364" t="n"/>
      <c r="AQW130" s="364" t="n"/>
      <c r="AQX130" s="364" t="n"/>
      <c r="AQY130" s="364" t="n"/>
      <c r="AQZ130" s="364" t="n"/>
      <c r="ARA130" s="364" t="n"/>
      <c r="ARB130" s="364" t="n"/>
      <c r="ARC130" s="364" t="n"/>
      <c r="ARD130" s="364" t="n"/>
      <c r="ARE130" s="364" t="n"/>
      <c r="ARF130" s="364" t="n"/>
      <c r="ARG130" s="364" t="n"/>
      <c r="ARH130" s="364" t="n"/>
      <c r="ARI130" s="364" t="n"/>
      <c r="ARJ130" s="364" t="n"/>
      <c r="ARK130" s="364" t="n"/>
      <c r="ARL130" s="364" t="n"/>
      <c r="ARM130" s="364" t="n"/>
      <c r="ARN130" s="364" t="n"/>
      <c r="ARO130" s="364" t="n"/>
    </row>
    <row r="131" outlineLevel="1">
      <c r="A131" s="220" t="inlineStr">
        <is>
          <t>41.16</t>
        </is>
      </c>
      <c r="B131" s="233" t="inlineStr">
        <is>
          <t>Bolsa de Estágio</t>
        </is>
      </c>
      <c r="C131" s="86" t="inlineStr">
        <is>
          <t>Analítica</t>
        </is>
      </c>
      <c r="D131" s="86" t="inlineStr">
        <is>
          <t>Saída</t>
        </is>
      </c>
      <c r="E131" s="86">
        <f>VLOOKUP($A131,PL.C!$B:$F,5,0)</f>
        <v/>
      </c>
      <c r="F131" s="86" t="inlineStr">
        <is>
          <t>sim</t>
        </is>
      </c>
      <c r="G131" s="86" t="inlineStr">
        <is>
          <t>Budget</t>
        </is>
      </c>
      <c r="I131" s="511" t="n">
        <v>0</v>
      </c>
      <c r="J131" s="511" t="n">
        <v>0</v>
      </c>
      <c r="K131" s="511" t="n">
        <v>0</v>
      </c>
      <c r="L131" s="511" t="n">
        <v>0</v>
      </c>
      <c r="M131" s="511" t="n">
        <v>0</v>
      </c>
      <c r="N131" s="511" t="n">
        <v>0</v>
      </c>
      <c r="O131" s="511" t="n">
        <v>0</v>
      </c>
      <c r="P131" s="511" t="n">
        <v>0</v>
      </c>
      <c r="Q131" s="511" t="n">
        <v>0</v>
      </c>
      <c r="R131" s="511" t="n">
        <v>0</v>
      </c>
      <c r="S131" s="511" t="n">
        <v>0</v>
      </c>
      <c r="T131" s="512" t="n">
        <v>0</v>
      </c>
      <c r="V131" s="511" t="n">
        <v>0</v>
      </c>
      <c r="W131" s="511" t="n">
        <v>0</v>
      </c>
      <c r="X131" s="511" t="n">
        <v>0</v>
      </c>
      <c r="Y131" s="511" t="n">
        <v>0</v>
      </c>
      <c r="Z131" s="511" t="n">
        <v>0</v>
      </c>
      <c r="AA131" s="511" t="n">
        <v>0</v>
      </c>
      <c r="AB131" s="511" t="n">
        <v>0</v>
      </c>
      <c r="AC131" s="511" t="n">
        <v>0</v>
      </c>
      <c r="AD131" s="511" t="n">
        <v>0</v>
      </c>
      <c r="AE131" s="511" t="n">
        <v>0</v>
      </c>
      <c r="AF131" s="511" t="n">
        <v>0</v>
      </c>
      <c r="AG131" s="512" t="n">
        <v>0</v>
      </c>
      <c r="AI131" s="511" t="n">
        <v>0</v>
      </c>
      <c r="AJ131" s="511" t="n">
        <v>0</v>
      </c>
      <c r="AK131" s="511" t="n">
        <v>0</v>
      </c>
      <c r="AL131" s="511" t="n">
        <v>0</v>
      </c>
      <c r="AM131" s="511" t="n">
        <v>0</v>
      </c>
      <c r="AN131" s="511" t="n">
        <v>0</v>
      </c>
      <c r="AO131" s="511" t="n">
        <v>0</v>
      </c>
      <c r="AP131" s="511" t="n">
        <v>0</v>
      </c>
      <c r="AQ131" s="511" t="n">
        <v>0</v>
      </c>
      <c r="AR131" s="511" t="n">
        <v>0</v>
      </c>
      <c r="AS131" s="511" t="n">
        <v>0</v>
      </c>
      <c r="AT131" s="511" t="n">
        <v>0</v>
      </c>
      <c r="AV131" s="513" t="n">
        <v>0</v>
      </c>
      <c r="AW131" s="513" t="n">
        <v>0</v>
      </c>
      <c r="AX131" s="513" t="n">
        <v>0</v>
      </c>
      <c r="AY131" s="513" t="n">
        <v>0</v>
      </c>
      <c r="AZ131" s="513" t="n">
        <v>0</v>
      </c>
      <c r="BA131" s="513" t="n">
        <v>0</v>
      </c>
      <c r="BB131" s="513" t="n">
        <v>0</v>
      </c>
      <c r="BC131" s="513" t="n">
        <v>0</v>
      </c>
      <c r="BD131" s="513" t="n">
        <v>0</v>
      </c>
      <c r="BE131" s="513" t="n">
        <v>0</v>
      </c>
      <c r="BF131" s="513" t="n">
        <v>0</v>
      </c>
      <c r="BG131" s="513" t="n">
        <v>0</v>
      </c>
      <c r="BI131" s="298" t="n">
        <v>1.05</v>
      </c>
      <c r="BJ131" s="514" t="n">
        <v>0</v>
      </c>
      <c r="BK131" s="514" t="n">
        <v>0</v>
      </c>
      <c r="BL131" s="514" t="n">
        <v>0</v>
      </c>
      <c r="BM131" s="514" t="n">
        <v>0</v>
      </c>
      <c r="BN131" s="514" t="n">
        <v>0</v>
      </c>
      <c r="BO131" s="514" t="n">
        <v>0</v>
      </c>
      <c r="BP131" s="514" t="n">
        <v>0</v>
      </c>
      <c r="BQ131" s="514" t="n">
        <v>0</v>
      </c>
      <c r="BR131" s="514" t="n">
        <v>0</v>
      </c>
      <c r="BS131" s="514" t="n">
        <v>0</v>
      </c>
      <c r="BT131" s="514" t="n">
        <v>0</v>
      </c>
      <c r="BU131" s="514" t="n">
        <v>0</v>
      </c>
      <c r="BW131" s="515">
        <f>_xlfn.SINGLE(_xlfn.XLOOKUP($A131,$A$203:$A$399,BJ$203:BJ$399,"Não Existe"))*$BI131</f>
        <v/>
      </c>
      <c r="BX131" s="515">
        <f>_xlfn.SINGLE(_xlfn.XLOOKUP($A131,$A$203:$A$399,BK$203:BK$399,"Não Existe"))*$BI131</f>
        <v/>
      </c>
      <c r="BY131" s="515">
        <f>_xlfn.SINGLE(_xlfn.XLOOKUP($A131,$A$203:$A$399,BL$203:BL$399,"Não Existe"))*$BI131</f>
        <v/>
      </c>
      <c r="BZ131" s="515">
        <f>_xlfn.SINGLE(_xlfn.XLOOKUP($A131,$A$203:$A$399,BM$203:BM$399,"Não Existe"))*$BI131</f>
        <v/>
      </c>
      <c r="CA131" s="515">
        <f>_xlfn.SINGLE(_xlfn.XLOOKUP($A131,$A$203:$A$399,BN$203:BN$399,"Não Existe"))*$BI131</f>
        <v/>
      </c>
      <c r="CB131" s="515">
        <f>_xlfn.SINGLE(_xlfn.XLOOKUP($A131,$A$203:$A$399,BO$203:BO$399,"Não Existe"))*$BI131</f>
        <v/>
      </c>
      <c r="CC131" s="515">
        <f>_xlfn.SINGLE(_xlfn.XLOOKUP($A131,$A$203:$A$399,BP$203:BP$399,"Não Existe"))*$BI131</f>
        <v/>
      </c>
      <c r="CD131" s="515">
        <f>_xlfn.SINGLE(_xlfn.XLOOKUP($A131,$A$203:$A$399,BQ$203:BQ$399,"Não Existe"))*$BI131</f>
        <v/>
      </c>
      <c r="CE131" s="515">
        <f>_xlfn.SINGLE(_xlfn.XLOOKUP($A131,$A$203:$A$399,BR$203:BR$399,"Não Existe"))*$BI131</f>
        <v/>
      </c>
      <c r="CF131" s="515">
        <f>_xlfn.SINGLE(_xlfn.XLOOKUP($A131,$A$203:$A$399,BS$203:BS$399,"Não Existe"))*$BI131</f>
        <v/>
      </c>
      <c r="CG131" s="515">
        <f>_xlfn.SINGLE(_xlfn.XLOOKUP($A131,$A$203:$A$399,BT$203:BT$399,"Não Existe"))*$BI131</f>
        <v/>
      </c>
      <c r="CH131" s="515">
        <f>_xlfn.SINGLE(_xlfn.XLOOKUP($A131,$A$203:$A$399,BU$203:BU$399,"Não Existe"))*$BI131</f>
        <v/>
      </c>
    </row>
    <row r="132" outlineLevel="1" customFormat="1" s="213">
      <c r="A132" s="257" t="inlineStr">
        <is>
          <t>41.17</t>
        </is>
      </c>
      <c r="B132" s="212" t="inlineStr">
        <is>
          <t>Pro Labore</t>
        </is>
      </c>
      <c r="C132" s="213" t="inlineStr">
        <is>
          <t>Analítica</t>
        </is>
      </c>
      <c r="D132" s="213" t="inlineStr">
        <is>
          <t>Saída</t>
        </is>
      </c>
      <c r="E132" s="213">
        <f>VLOOKUP($A132,PL.C!$B:$F,5,0)</f>
        <v/>
      </c>
      <c r="F132" s="213" t="inlineStr">
        <is>
          <t>sim</t>
        </is>
      </c>
      <c r="G132" s="213" t="inlineStr">
        <is>
          <t>Budget</t>
        </is>
      </c>
      <c r="I132" s="506" t="n">
        <v>0</v>
      </c>
      <c r="J132" s="506" t="n">
        <v>0</v>
      </c>
      <c r="K132" s="506" t="n">
        <v>0</v>
      </c>
      <c r="L132" s="506" t="n">
        <v>-10000</v>
      </c>
      <c r="M132" s="506" t="n">
        <v>-10000</v>
      </c>
      <c r="N132" s="506" t="n">
        <v>-10000</v>
      </c>
      <c r="O132" s="506" t="n">
        <v>-10000</v>
      </c>
      <c r="P132" s="506" t="n">
        <v>-10000</v>
      </c>
      <c r="Q132" s="506" t="n">
        <v>-10000</v>
      </c>
      <c r="R132" s="506" t="n">
        <v>-10000</v>
      </c>
      <c r="S132" s="506" t="n">
        <v>-14802</v>
      </c>
      <c r="T132" s="507" t="n">
        <v>-20000</v>
      </c>
      <c r="U132" s="86" t="n"/>
      <c r="V132" s="506" t="n">
        <v>-10000</v>
      </c>
      <c r="W132" s="506" t="n">
        <v>-10000</v>
      </c>
      <c r="X132" s="506" t="n">
        <v>-20000</v>
      </c>
      <c r="Y132" s="506" t="n">
        <v>-10000</v>
      </c>
      <c r="Z132" s="506" t="n">
        <v>-10000</v>
      </c>
      <c r="AA132" s="506" t="n">
        <v>-10000</v>
      </c>
      <c r="AB132" s="506" t="n">
        <v>-10000</v>
      </c>
      <c r="AC132" s="506" t="n">
        <v>-10000</v>
      </c>
      <c r="AD132" s="506" t="n">
        <v>-10000</v>
      </c>
      <c r="AE132" s="506" t="n">
        <v>-10000</v>
      </c>
      <c r="AF132" s="506" t="n">
        <v>-10000</v>
      </c>
      <c r="AG132" s="507" t="n">
        <v>-10000</v>
      </c>
      <c r="AH132" s="364" t="n"/>
      <c r="AI132" s="506" t="n">
        <v>-10000</v>
      </c>
      <c r="AJ132" s="506" t="n">
        <v>-10000</v>
      </c>
      <c r="AK132" s="506" t="n">
        <v>-10000</v>
      </c>
      <c r="AL132" s="506" t="n">
        <v>-10000</v>
      </c>
      <c r="AM132" s="506" t="n">
        <v>-10000</v>
      </c>
      <c r="AN132" s="506" t="n">
        <v>-10000</v>
      </c>
      <c r="AO132" s="506" t="n">
        <v>-10000</v>
      </c>
      <c r="AP132" s="506" t="n">
        <v>-10000</v>
      </c>
      <c r="AQ132" s="506" t="n">
        <v>-10000</v>
      </c>
      <c r="AR132" s="506" t="n">
        <v>-10000</v>
      </c>
      <c r="AS132" s="506" t="n">
        <v>-5000</v>
      </c>
      <c r="AT132" s="506" t="n">
        <v>-10000</v>
      </c>
      <c r="AU132" s="364" t="n"/>
      <c r="AV132" s="508" t="n">
        <v>-10520</v>
      </c>
      <c r="AW132" s="508" t="n">
        <v>-10520</v>
      </c>
      <c r="AX132" s="508" t="n">
        <v>-10520</v>
      </c>
      <c r="AY132" s="508" t="n">
        <v>-10520</v>
      </c>
      <c r="AZ132" s="508" t="n">
        <v>-10520</v>
      </c>
      <c r="BA132" s="508" t="n">
        <v>-10520</v>
      </c>
      <c r="BB132" s="508" t="n">
        <v>-10520</v>
      </c>
      <c r="BC132" s="508" t="n">
        <v>-10520</v>
      </c>
      <c r="BD132" s="508" t="n">
        <v>-10520</v>
      </c>
      <c r="BE132" s="508" t="n">
        <v>-10520</v>
      </c>
      <c r="BF132" s="508" t="n">
        <v>-5260</v>
      </c>
      <c r="BG132" s="508" t="n">
        <v>-10520</v>
      </c>
      <c r="BH132" s="364" t="n"/>
      <c r="BI132" s="298" t="n">
        <v>1.1</v>
      </c>
      <c r="BJ132" s="509" t="n">
        <v>-11000</v>
      </c>
      <c r="BK132" s="509" t="n">
        <v>-11000</v>
      </c>
      <c r="BL132" s="509" t="n">
        <v>-24200</v>
      </c>
      <c r="BM132" s="509" t="n">
        <v>-11000</v>
      </c>
      <c r="BN132" s="509" t="n">
        <v>-11000</v>
      </c>
      <c r="BO132" s="509" t="n">
        <v>-11000</v>
      </c>
      <c r="BP132" s="509" t="n">
        <v>-11000</v>
      </c>
      <c r="BQ132" s="509" t="n">
        <v>-13200</v>
      </c>
      <c r="BR132" s="509" t="n">
        <v>-13200</v>
      </c>
      <c r="BS132" s="509" t="n">
        <v>-13200</v>
      </c>
      <c r="BT132" s="509" t="n">
        <v>-13200</v>
      </c>
      <c r="BU132" s="509" t="n">
        <v>-13200</v>
      </c>
      <c r="BV132" s="364" t="n"/>
      <c r="BW132" s="510">
        <f>_xlfn.SINGLE(_xlfn.XLOOKUP($A132,$A$203:$A$399,BJ$203:BJ$399,"Não Existe"))*$BI132</f>
        <v/>
      </c>
      <c r="BX132" s="510">
        <f>_xlfn.SINGLE(_xlfn.XLOOKUP($A132,$A$203:$A$399,BK$203:BK$399,"Não Existe"))*$BI132</f>
        <v/>
      </c>
      <c r="BY132" s="510">
        <f>_xlfn.SINGLE(_xlfn.XLOOKUP($A132,$A$203:$A$399,BL$203:BL$399,"Não Existe"))*$BI132</f>
        <v/>
      </c>
      <c r="BZ132" s="510">
        <f>_xlfn.SINGLE(_xlfn.XLOOKUP($A132,$A$203:$A$399,BM$203:BM$399,"Não Existe"))*$BI132</f>
        <v/>
      </c>
      <c r="CA132" s="510">
        <f>_xlfn.SINGLE(_xlfn.XLOOKUP($A132,$A$203:$A$399,BN$203:BN$399,"Não Existe"))*$BI132</f>
        <v/>
      </c>
      <c r="CB132" s="510">
        <f>_xlfn.SINGLE(_xlfn.XLOOKUP($A132,$A$203:$A$399,BO$203:BO$399,"Não Existe"))*$BI132</f>
        <v/>
      </c>
      <c r="CC132" s="510">
        <f>_xlfn.SINGLE(_xlfn.XLOOKUP($A132,$A$203:$A$399,BP$203:BP$399,"Não Existe"))*$BI132</f>
        <v/>
      </c>
      <c r="CD132" s="510">
        <f>_xlfn.SINGLE(_xlfn.XLOOKUP($A132,$A$203:$A$399,BQ$203:BQ$399,"Não Existe"))*$BI132</f>
        <v/>
      </c>
      <c r="CE132" s="510">
        <f>_xlfn.SINGLE(_xlfn.XLOOKUP($A132,$A$203:$A$399,BR$203:BR$399,"Não Existe"))*$BI132</f>
        <v/>
      </c>
      <c r="CF132" s="510">
        <f>_xlfn.SINGLE(_xlfn.XLOOKUP($A132,$A$203:$A$399,BS$203:BS$399,"Não Existe"))*$BI132</f>
        <v/>
      </c>
      <c r="CG132" s="510">
        <f>_xlfn.SINGLE(_xlfn.XLOOKUP($A132,$A$203:$A$399,BT$203:BT$399,"Não Existe"))*$BI132</f>
        <v/>
      </c>
      <c r="CH132" s="510">
        <f>_xlfn.SINGLE(_xlfn.XLOOKUP($A132,$A$203:$A$399,BU$203:BU$399,"Não Existe"))*$BI132</f>
        <v/>
      </c>
      <c r="CI132" s="364" t="n"/>
      <c r="CJ132" s="364" t="n"/>
      <c r="CK132" s="364" t="n"/>
      <c r="CL132" s="364" t="n"/>
      <c r="CM132" s="364" t="n"/>
      <c r="CN132" s="364" t="n"/>
      <c r="CO132" s="364" t="n"/>
      <c r="CP132" s="364" t="n"/>
      <c r="CQ132" s="364" t="n"/>
      <c r="CR132" s="364" t="n"/>
      <c r="CS132" s="364" t="n"/>
      <c r="CT132" s="364" t="n"/>
      <c r="CU132" s="364" t="n"/>
      <c r="CV132" s="364" t="n"/>
      <c r="CW132" s="364" t="n"/>
      <c r="CX132" s="364" t="n"/>
      <c r="CY132" s="364" t="n"/>
      <c r="CZ132" s="364" t="n"/>
      <c r="DA132" s="364" t="n"/>
      <c r="DB132" s="364" t="n"/>
      <c r="DC132" s="364" t="n"/>
      <c r="DD132" s="364" t="n"/>
      <c r="DE132" s="364" t="n"/>
      <c r="DF132" s="364" t="n"/>
      <c r="DG132" s="364" t="n"/>
      <c r="DH132" s="364" t="n"/>
      <c r="DI132" s="364" t="n"/>
      <c r="DJ132" s="364" t="n"/>
      <c r="DK132" s="364" t="n"/>
      <c r="DL132" s="364" t="n"/>
      <c r="DM132" s="364" t="n"/>
      <c r="DN132" s="364" t="n"/>
      <c r="DO132" s="364" t="n"/>
      <c r="DP132" s="364" t="n"/>
      <c r="DQ132" s="364" t="n"/>
      <c r="DR132" s="364" t="n"/>
      <c r="DS132" s="364" t="n"/>
      <c r="DT132" s="364" t="n"/>
      <c r="DU132" s="364" t="n"/>
      <c r="DV132" s="364" t="n"/>
      <c r="DW132" s="364" t="n"/>
      <c r="DX132" s="364" t="n"/>
      <c r="DY132" s="364" t="n"/>
      <c r="DZ132" s="364" t="n"/>
      <c r="EA132" s="364" t="n"/>
      <c r="EB132" s="364" t="n"/>
      <c r="EC132" s="364" t="n"/>
      <c r="ED132" s="364" t="n"/>
      <c r="EE132" s="364" t="n"/>
      <c r="EF132" s="364" t="n"/>
      <c r="EG132" s="364" t="n"/>
      <c r="EH132" s="364" t="n"/>
      <c r="EI132" s="364" t="n"/>
      <c r="EJ132" s="364" t="n"/>
      <c r="EK132" s="364" t="n"/>
      <c r="EL132" s="364" t="n"/>
      <c r="EM132" s="364" t="n"/>
      <c r="EN132" s="364" t="n"/>
      <c r="EO132" s="364" t="n"/>
      <c r="EP132" s="364" t="n"/>
      <c r="EQ132" s="364" t="n"/>
      <c r="ER132" s="364" t="n"/>
      <c r="ES132" s="364" t="n"/>
      <c r="ET132" s="364" t="n"/>
      <c r="EU132" s="364" t="n"/>
      <c r="EV132" s="364" t="n"/>
      <c r="EW132" s="364" t="n"/>
      <c r="EX132" s="364" t="n"/>
      <c r="EY132" s="364" t="n"/>
      <c r="EZ132" s="364" t="n"/>
      <c r="FA132" s="364" t="n"/>
      <c r="FB132" s="364" t="n"/>
      <c r="FC132" s="364" t="n"/>
      <c r="FD132" s="364" t="n"/>
      <c r="FE132" s="364" t="n"/>
      <c r="FF132" s="364" t="n"/>
      <c r="FG132" s="364" t="n"/>
      <c r="FH132" s="364" t="n"/>
      <c r="FI132" s="364" t="n"/>
      <c r="FJ132" s="364" t="n"/>
      <c r="FK132" s="364" t="n"/>
      <c r="FL132" s="364" t="n"/>
      <c r="FM132" s="364" t="n"/>
      <c r="FN132" s="364" t="n"/>
      <c r="FO132" s="364" t="n"/>
      <c r="FP132" s="364" t="n"/>
      <c r="FQ132" s="364" t="n"/>
      <c r="FR132" s="364" t="n"/>
      <c r="FS132" s="364" t="n"/>
      <c r="FT132" s="364" t="n"/>
      <c r="FU132" s="364" t="n"/>
      <c r="FV132" s="364" t="n"/>
      <c r="FW132" s="364" t="n"/>
      <c r="FX132" s="364" t="n"/>
      <c r="FY132" s="364" t="n"/>
      <c r="FZ132" s="364" t="n"/>
      <c r="GA132" s="364" t="n"/>
      <c r="GB132" s="364" t="n"/>
      <c r="GC132" s="364" t="n"/>
      <c r="GD132" s="364" t="n"/>
      <c r="GE132" s="364" t="n"/>
      <c r="GF132" s="364" t="n"/>
      <c r="GG132" s="364" t="n"/>
      <c r="GH132" s="364" t="n"/>
      <c r="GI132" s="364" t="n"/>
      <c r="GJ132" s="364" t="n"/>
      <c r="GK132" s="364" t="n"/>
      <c r="GL132" s="364" t="n"/>
      <c r="GM132" s="364" t="n"/>
      <c r="GN132" s="364" t="n"/>
      <c r="GO132" s="364" t="n"/>
      <c r="GP132" s="364" t="n"/>
      <c r="GQ132" s="364" t="n"/>
      <c r="GR132" s="364" t="n"/>
      <c r="GS132" s="364" t="n"/>
      <c r="GT132" s="364" t="n"/>
      <c r="GU132" s="364" t="n"/>
      <c r="GV132" s="364" t="n"/>
      <c r="GW132" s="364" t="n"/>
      <c r="GX132" s="364" t="n"/>
      <c r="GY132" s="364" t="n"/>
      <c r="GZ132" s="364" t="n"/>
      <c r="HA132" s="364" t="n"/>
      <c r="HB132" s="364" t="n"/>
      <c r="HC132" s="364" t="n"/>
      <c r="HD132" s="364" t="n"/>
      <c r="HE132" s="364" t="n"/>
      <c r="HF132" s="364" t="n"/>
      <c r="HG132" s="364" t="n"/>
      <c r="HH132" s="364" t="n"/>
      <c r="HI132" s="364" t="n"/>
      <c r="HJ132" s="364" t="n"/>
      <c r="HK132" s="364" t="n"/>
      <c r="HL132" s="364" t="n"/>
      <c r="HM132" s="364" t="n"/>
      <c r="HN132" s="364" t="n"/>
      <c r="HO132" s="364" t="n"/>
      <c r="HP132" s="364" t="n"/>
      <c r="HQ132" s="364" t="n"/>
      <c r="HR132" s="364" t="n"/>
      <c r="HS132" s="364" t="n"/>
      <c r="HT132" s="364" t="n"/>
      <c r="HU132" s="364" t="n"/>
      <c r="HV132" s="364" t="n"/>
      <c r="HW132" s="364" t="n"/>
      <c r="HX132" s="364" t="n"/>
      <c r="HY132" s="364" t="n"/>
      <c r="HZ132" s="364" t="n"/>
      <c r="IA132" s="364" t="n"/>
      <c r="IB132" s="364" t="n"/>
      <c r="IC132" s="364" t="n"/>
      <c r="ID132" s="364" t="n"/>
      <c r="IE132" s="364" t="n"/>
      <c r="IF132" s="364" t="n"/>
      <c r="IG132" s="364" t="n"/>
      <c r="IH132" s="364" t="n"/>
      <c r="II132" s="364" t="n"/>
      <c r="IJ132" s="364" t="n"/>
      <c r="IK132" s="364" t="n"/>
      <c r="IL132" s="364" t="n"/>
      <c r="IM132" s="364" t="n"/>
      <c r="IN132" s="364" t="n"/>
      <c r="IO132" s="364" t="n"/>
      <c r="IP132" s="364" t="n"/>
      <c r="IQ132" s="364" t="n"/>
      <c r="IR132" s="364" t="n"/>
      <c r="IS132" s="364" t="n"/>
      <c r="IT132" s="364" t="n"/>
      <c r="IU132" s="364" t="n"/>
      <c r="IV132" s="364" t="n"/>
      <c r="IW132" s="364" t="n"/>
      <c r="IX132" s="364" t="n"/>
      <c r="IY132" s="364" t="n"/>
      <c r="IZ132" s="364" t="n"/>
      <c r="JA132" s="364" t="n"/>
      <c r="JB132" s="364" t="n"/>
      <c r="JC132" s="364" t="n"/>
      <c r="JD132" s="364" t="n"/>
      <c r="JE132" s="364" t="n"/>
      <c r="JF132" s="364" t="n"/>
      <c r="JG132" s="364" t="n"/>
      <c r="JH132" s="364" t="n"/>
      <c r="JI132" s="364" t="n"/>
      <c r="JJ132" s="364" t="n"/>
      <c r="JK132" s="364" t="n"/>
      <c r="JL132" s="364" t="n"/>
      <c r="JM132" s="364" t="n"/>
      <c r="JN132" s="364" t="n"/>
      <c r="JO132" s="364" t="n"/>
      <c r="JP132" s="364" t="n"/>
      <c r="JQ132" s="364" t="n"/>
      <c r="JR132" s="364" t="n"/>
      <c r="JS132" s="364" t="n"/>
      <c r="JT132" s="364" t="n"/>
      <c r="JU132" s="364" t="n"/>
      <c r="JV132" s="364" t="n"/>
      <c r="JW132" s="364" t="n"/>
      <c r="JX132" s="364" t="n"/>
      <c r="JY132" s="364" t="n"/>
      <c r="JZ132" s="364" t="n"/>
      <c r="KA132" s="364" t="n"/>
      <c r="KB132" s="364" t="n"/>
      <c r="KC132" s="364" t="n"/>
      <c r="KD132" s="364" t="n"/>
      <c r="KE132" s="364" t="n"/>
      <c r="KF132" s="364" t="n"/>
      <c r="KG132" s="364" t="n"/>
      <c r="KH132" s="364" t="n"/>
      <c r="KI132" s="364" t="n"/>
      <c r="KJ132" s="364" t="n"/>
      <c r="KK132" s="364" t="n"/>
      <c r="KL132" s="364" t="n"/>
      <c r="KM132" s="364" t="n"/>
      <c r="KN132" s="364" t="n"/>
      <c r="KO132" s="364" t="n"/>
      <c r="KP132" s="364" t="n"/>
      <c r="KQ132" s="364" t="n"/>
      <c r="KR132" s="364" t="n"/>
      <c r="KS132" s="364" t="n"/>
      <c r="KT132" s="364" t="n"/>
      <c r="KU132" s="364" t="n"/>
      <c r="KV132" s="364" t="n"/>
      <c r="KW132" s="364" t="n"/>
      <c r="KX132" s="364" t="n"/>
      <c r="KY132" s="364" t="n"/>
      <c r="KZ132" s="364" t="n"/>
      <c r="LA132" s="364" t="n"/>
      <c r="LB132" s="364" t="n"/>
      <c r="LC132" s="364" t="n"/>
      <c r="LD132" s="364" t="n"/>
      <c r="LE132" s="364" t="n"/>
      <c r="LF132" s="364" t="n"/>
      <c r="LG132" s="364" t="n"/>
      <c r="LH132" s="364" t="n"/>
      <c r="LI132" s="364" t="n"/>
      <c r="LJ132" s="364" t="n"/>
      <c r="LK132" s="364" t="n"/>
      <c r="LL132" s="364" t="n"/>
      <c r="LM132" s="364" t="n"/>
      <c r="LN132" s="364" t="n"/>
      <c r="LO132" s="364" t="n"/>
      <c r="LP132" s="364" t="n"/>
      <c r="LQ132" s="364" t="n"/>
      <c r="LR132" s="364" t="n"/>
      <c r="LS132" s="364" t="n"/>
      <c r="LT132" s="364" t="n"/>
      <c r="LU132" s="364" t="n"/>
      <c r="LV132" s="364" t="n"/>
      <c r="LW132" s="364" t="n"/>
      <c r="LX132" s="364" t="n"/>
      <c r="LY132" s="364" t="n"/>
      <c r="LZ132" s="364" t="n"/>
      <c r="MA132" s="364" t="n"/>
      <c r="MB132" s="364" t="n"/>
      <c r="MC132" s="364" t="n"/>
      <c r="MD132" s="364" t="n"/>
      <c r="ME132" s="364" t="n"/>
      <c r="MF132" s="364" t="n"/>
      <c r="MG132" s="364" t="n"/>
      <c r="MH132" s="364" t="n"/>
      <c r="MI132" s="364" t="n"/>
      <c r="MJ132" s="364" t="n"/>
      <c r="MK132" s="364" t="n"/>
      <c r="ML132" s="364" t="n"/>
      <c r="MM132" s="364" t="n"/>
      <c r="MN132" s="364" t="n"/>
      <c r="MO132" s="364" t="n"/>
      <c r="MP132" s="364" t="n"/>
      <c r="MQ132" s="364" t="n"/>
      <c r="MR132" s="364" t="n"/>
      <c r="MS132" s="364" t="n"/>
      <c r="MT132" s="364" t="n"/>
      <c r="MU132" s="364" t="n"/>
      <c r="MV132" s="364" t="n"/>
      <c r="MW132" s="364" t="n"/>
      <c r="MX132" s="364" t="n"/>
      <c r="MY132" s="364" t="n"/>
      <c r="MZ132" s="364" t="n"/>
      <c r="NA132" s="364" t="n"/>
      <c r="NB132" s="364" t="n"/>
      <c r="NC132" s="364" t="n"/>
      <c r="ND132" s="364" t="n"/>
      <c r="NE132" s="364" t="n"/>
      <c r="NF132" s="364" t="n"/>
      <c r="NG132" s="364" t="n"/>
      <c r="NH132" s="364" t="n"/>
      <c r="NI132" s="364" t="n"/>
      <c r="NJ132" s="364" t="n"/>
      <c r="NK132" s="364" t="n"/>
      <c r="NL132" s="364" t="n"/>
      <c r="NM132" s="364" t="n"/>
      <c r="NN132" s="364" t="n"/>
      <c r="NO132" s="364" t="n"/>
      <c r="NP132" s="364" t="n"/>
      <c r="NQ132" s="364" t="n"/>
      <c r="NR132" s="364" t="n"/>
      <c r="NS132" s="364" t="n"/>
      <c r="NT132" s="364" t="n"/>
      <c r="NU132" s="364" t="n"/>
      <c r="NV132" s="364" t="n"/>
      <c r="NW132" s="364" t="n"/>
      <c r="NX132" s="364" t="n"/>
      <c r="NY132" s="364" t="n"/>
      <c r="NZ132" s="364" t="n"/>
      <c r="OA132" s="364" t="n"/>
      <c r="OB132" s="364" t="n"/>
      <c r="OC132" s="364" t="n"/>
      <c r="OD132" s="364" t="n"/>
      <c r="OE132" s="364" t="n"/>
      <c r="OF132" s="364" t="n"/>
      <c r="OG132" s="364" t="n"/>
      <c r="OH132" s="364" t="n"/>
      <c r="OI132" s="364" t="n"/>
      <c r="OJ132" s="364" t="n"/>
      <c r="OK132" s="364" t="n"/>
      <c r="OL132" s="364" t="n"/>
      <c r="OM132" s="364" t="n"/>
      <c r="ON132" s="364" t="n"/>
      <c r="OO132" s="364" t="n"/>
      <c r="OP132" s="364" t="n"/>
      <c r="OQ132" s="364" t="n"/>
      <c r="OR132" s="364" t="n"/>
      <c r="OS132" s="364" t="n"/>
      <c r="OT132" s="364" t="n"/>
      <c r="OU132" s="364" t="n"/>
      <c r="OV132" s="364" t="n"/>
      <c r="OW132" s="364" t="n"/>
      <c r="OX132" s="364" t="n"/>
      <c r="OY132" s="364" t="n"/>
      <c r="OZ132" s="364" t="n"/>
      <c r="PA132" s="364" t="n"/>
      <c r="PB132" s="364" t="n"/>
      <c r="PC132" s="364" t="n"/>
      <c r="PD132" s="364" t="n"/>
      <c r="PE132" s="364" t="n"/>
      <c r="PF132" s="364" t="n"/>
      <c r="PG132" s="364" t="n"/>
      <c r="PH132" s="364" t="n"/>
      <c r="PI132" s="364" t="n"/>
      <c r="PJ132" s="364" t="n"/>
      <c r="PK132" s="364" t="n"/>
      <c r="PL132" s="364" t="n"/>
      <c r="PM132" s="364" t="n"/>
      <c r="PN132" s="364" t="n"/>
      <c r="PO132" s="364" t="n"/>
      <c r="PP132" s="364" t="n"/>
      <c r="PQ132" s="364" t="n"/>
      <c r="PR132" s="364" t="n"/>
      <c r="PS132" s="364" t="n"/>
      <c r="PT132" s="364" t="n"/>
      <c r="PU132" s="364" t="n"/>
      <c r="PV132" s="364" t="n"/>
      <c r="PW132" s="364" t="n"/>
      <c r="PX132" s="364" t="n"/>
      <c r="PY132" s="364" t="n"/>
      <c r="PZ132" s="364" t="n"/>
      <c r="QA132" s="364" t="n"/>
      <c r="QB132" s="364" t="n"/>
      <c r="QC132" s="364" t="n"/>
      <c r="QD132" s="364" t="n"/>
      <c r="QE132" s="364" t="n"/>
      <c r="QF132" s="364" t="n"/>
      <c r="QG132" s="364" t="n"/>
      <c r="QH132" s="364" t="n"/>
      <c r="QI132" s="364" t="n"/>
      <c r="QJ132" s="364" t="n"/>
      <c r="QK132" s="364" t="n"/>
      <c r="QL132" s="364" t="n"/>
      <c r="QM132" s="364" t="n"/>
      <c r="QN132" s="364" t="n"/>
      <c r="QO132" s="364" t="n"/>
      <c r="QP132" s="364" t="n"/>
      <c r="QQ132" s="364" t="n"/>
      <c r="QR132" s="364" t="n"/>
      <c r="QS132" s="364" t="n"/>
      <c r="QT132" s="364" t="n"/>
      <c r="QU132" s="364" t="n"/>
      <c r="QV132" s="364" t="n"/>
      <c r="QW132" s="364" t="n"/>
      <c r="QX132" s="364" t="n"/>
      <c r="QY132" s="364" t="n"/>
      <c r="QZ132" s="364" t="n"/>
      <c r="RA132" s="364" t="n"/>
      <c r="RB132" s="364" t="n"/>
      <c r="RC132" s="364" t="n"/>
      <c r="RD132" s="364" t="n"/>
      <c r="RE132" s="364" t="n"/>
      <c r="RF132" s="364" t="n"/>
      <c r="RG132" s="364" t="n"/>
      <c r="RH132" s="364" t="n"/>
      <c r="RI132" s="364" t="n"/>
      <c r="RJ132" s="364" t="n"/>
      <c r="RK132" s="364" t="n"/>
      <c r="RL132" s="364" t="n"/>
      <c r="RM132" s="364" t="n"/>
      <c r="RN132" s="364" t="n"/>
      <c r="RO132" s="364" t="n"/>
      <c r="RP132" s="364" t="n"/>
      <c r="RQ132" s="364" t="n"/>
      <c r="RR132" s="364" t="n"/>
      <c r="RS132" s="364" t="n"/>
      <c r="RT132" s="364" t="n"/>
      <c r="RU132" s="364" t="n"/>
      <c r="RV132" s="364" t="n"/>
      <c r="RW132" s="364" t="n"/>
      <c r="RX132" s="364" t="n"/>
      <c r="RY132" s="364" t="n"/>
      <c r="RZ132" s="364" t="n"/>
      <c r="SA132" s="364" t="n"/>
      <c r="SB132" s="364" t="n"/>
      <c r="SC132" s="364" t="n"/>
      <c r="SD132" s="364" t="n"/>
      <c r="SE132" s="364" t="n"/>
      <c r="SF132" s="364" t="n"/>
      <c r="SG132" s="364" t="n"/>
      <c r="SH132" s="364" t="n"/>
      <c r="SI132" s="364" t="n"/>
      <c r="SJ132" s="364" t="n"/>
      <c r="SK132" s="364" t="n"/>
      <c r="SL132" s="364" t="n"/>
      <c r="SM132" s="364" t="n"/>
      <c r="SN132" s="364" t="n"/>
      <c r="SO132" s="364" t="n"/>
      <c r="SP132" s="364" t="n"/>
      <c r="SQ132" s="364" t="n"/>
      <c r="SR132" s="364" t="n"/>
      <c r="SS132" s="364" t="n"/>
      <c r="ST132" s="364" t="n"/>
      <c r="SU132" s="364" t="n"/>
      <c r="SV132" s="364" t="n"/>
      <c r="SW132" s="364" t="n"/>
      <c r="SX132" s="364" t="n"/>
      <c r="SY132" s="364" t="n"/>
      <c r="SZ132" s="364" t="n"/>
      <c r="TA132" s="364" t="n"/>
      <c r="TB132" s="364" t="n"/>
      <c r="TC132" s="364" t="n"/>
      <c r="TD132" s="364" t="n"/>
      <c r="TE132" s="364" t="n"/>
      <c r="TF132" s="364" t="n"/>
      <c r="TG132" s="364" t="n"/>
      <c r="TH132" s="364" t="n"/>
      <c r="TI132" s="364" t="n"/>
      <c r="TJ132" s="364" t="n"/>
      <c r="TK132" s="364" t="n"/>
      <c r="TL132" s="364" t="n"/>
      <c r="TM132" s="364" t="n"/>
      <c r="TN132" s="364" t="n"/>
      <c r="TO132" s="364" t="n"/>
      <c r="TP132" s="364" t="n"/>
      <c r="TQ132" s="364" t="n"/>
      <c r="TR132" s="364" t="n"/>
      <c r="TS132" s="364" t="n"/>
      <c r="TT132" s="364" t="n"/>
      <c r="TU132" s="364" t="n"/>
      <c r="TV132" s="364" t="n"/>
      <c r="TW132" s="364" t="n"/>
      <c r="TX132" s="364" t="n"/>
      <c r="TY132" s="364" t="n"/>
      <c r="TZ132" s="364" t="n"/>
      <c r="UA132" s="364" t="n"/>
      <c r="UB132" s="364" t="n"/>
      <c r="UC132" s="364" t="n"/>
      <c r="UD132" s="364" t="n"/>
      <c r="UE132" s="364" t="n"/>
      <c r="UF132" s="364" t="n"/>
      <c r="UG132" s="364" t="n"/>
      <c r="UH132" s="364" t="n"/>
      <c r="UI132" s="364" t="n"/>
      <c r="UJ132" s="364" t="n"/>
      <c r="UK132" s="364" t="n"/>
      <c r="UL132" s="364" t="n"/>
      <c r="UM132" s="364" t="n"/>
      <c r="UN132" s="364" t="n"/>
      <c r="UO132" s="364" t="n"/>
      <c r="UP132" s="364" t="n"/>
      <c r="UQ132" s="364" t="n"/>
      <c r="UR132" s="364" t="n"/>
      <c r="US132" s="364" t="n"/>
      <c r="UT132" s="364" t="n"/>
      <c r="UU132" s="364" t="n"/>
      <c r="UV132" s="364" t="n"/>
      <c r="UW132" s="364" t="n"/>
      <c r="UX132" s="364" t="n"/>
      <c r="UY132" s="364" t="n"/>
      <c r="UZ132" s="364" t="n"/>
      <c r="VA132" s="364" t="n"/>
      <c r="VB132" s="364" t="n"/>
      <c r="VC132" s="364" t="n"/>
      <c r="VD132" s="364" t="n"/>
      <c r="VE132" s="364" t="n"/>
      <c r="VF132" s="364" t="n"/>
      <c r="VG132" s="364" t="n"/>
      <c r="VH132" s="364" t="n"/>
      <c r="VI132" s="364" t="n"/>
      <c r="VJ132" s="364" t="n"/>
      <c r="VK132" s="364" t="n"/>
      <c r="VL132" s="364" t="n"/>
      <c r="VM132" s="364" t="n"/>
      <c r="VN132" s="364" t="n"/>
      <c r="VO132" s="364" t="n"/>
      <c r="VP132" s="364" t="n"/>
      <c r="VQ132" s="364" t="n"/>
      <c r="VR132" s="364" t="n"/>
      <c r="VS132" s="364" t="n"/>
      <c r="VT132" s="364" t="n"/>
      <c r="VU132" s="364" t="n"/>
      <c r="VV132" s="364" t="n"/>
      <c r="VW132" s="364" t="n"/>
      <c r="VX132" s="364" t="n"/>
      <c r="VY132" s="364" t="n"/>
      <c r="VZ132" s="364" t="n"/>
      <c r="WA132" s="364" t="n"/>
      <c r="WB132" s="364" t="n"/>
      <c r="WC132" s="364" t="n"/>
      <c r="WD132" s="364" t="n"/>
      <c r="WE132" s="364" t="n"/>
      <c r="WF132" s="364" t="n"/>
      <c r="WG132" s="364" t="n"/>
      <c r="WH132" s="364" t="n"/>
      <c r="WI132" s="364" t="n"/>
      <c r="WJ132" s="364" t="n"/>
      <c r="WK132" s="364" t="n"/>
      <c r="WL132" s="364" t="n"/>
      <c r="WM132" s="364" t="n"/>
      <c r="WN132" s="364" t="n"/>
      <c r="WO132" s="364" t="n"/>
      <c r="WP132" s="364" t="n"/>
      <c r="WQ132" s="364" t="n"/>
      <c r="WR132" s="364" t="n"/>
      <c r="WS132" s="364" t="n"/>
      <c r="WT132" s="364" t="n"/>
      <c r="WU132" s="364" t="n"/>
      <c r="WV132" s="364" t="n"/>
      <c r="WW132" s="364" t="n"/>
      <c r="WX132" s="364" t="n"/>
      <c r="WY132" s="364" t="n"/>
      <c r="WZ132" s="364" t="n"/>
      <c r="XA132" s="364" t="n"/>
      <c r="XB132" s="364" t="n"/>
      <c r="XC132" s="364" t="n"/>
      <c r="XD132" s="364" t="n"/>
      <c r="XE132" s="364" t="n"/>
      <c r="XF132" s="364" t="n"/>
      <c r="XG132" s="364" t="n"/>
      <c r="XH132" s="364" t="n"/>
      <c r="XI132" s="364" t="n"/>
      <c r="XJ132" s="364" t="n"/>
      <c r="XK132" s="364" t="n"/>
      <c r="XL132" s="364" t="n"/>
      <c r="XM132" s="364" t="n"/>
      <c r="XN132" s="364" t="n"/>
      <c r="XO132" s="364" t="n"/>
      <c r="XP132" s="364" t="n"/>
      <c r="XQ132" s="364" t="n"/>
      <c r="XR132" s="364" t="n"/>
      <c r="XS132" s="364" t="n"/>
      <c r="XT132" s="364" t="n"/>
      <c r="XU132" s="364" t="n"/>
      <c r="XV132" s="364" t="n"/>
      <c r="XW132" s="364" t="n"/>
      <c r="XX132" s="364" t="n"/>
      <c r="XY132" s="364" t="n"/>
      <c r="XZ132" s="364" t="n"/>
      <c r="YA132" s="364" t="n"/>
      <c r="YB132" s="364" t="n"/>
      <c r="YC132" s="364" t="n"/>
      <c r="YD132" s="364" t="n"/>
      <c r="YE132" s="364" t="n"/>
      <c r="YF132" s="364" t="n"/>
      <c r="YG132" s="364" t="n"/>
      <c r="YH132" s="364" t="n"/>
      <c r="YI132" s="364" t="n"/>
      <c r="YJ132" s="364" t="n"/>
      <c r="YK132" s="364" t="n"/>
      <c r="YL132" s="364" t="n"/>
      <c r="YM132" s="364" t="n"/>
      <c r="YN132" s="364" t="n"/>
      <c r="YO132" s="364" t="n"/>
      <c r="YP132" s="364" t="n"/>
      <c r="YQ132" s="364" t="n"/>
      <c r="YR132" s="364" t="n"/>
      <c r="YS132" s="364" t="n"/>
      <c r="YT132" s="364" t="n"/>
      <c r="YU132" s="364" t="n"/>
      <c r="YV132" s="364" t="n"/>
      <c r="YW132" s="364" t="n"/>
      <c r="YX132" s="364" t="n"/>
      <c r="YY132" s="364" t="n"/>
      <c r="YZ132" s="364" t="n"/>
      <c r="ZA132" s="364" t="n"/>
      <c r="ZB132" s="364" t="n"/>
      <c r="ZC132" s="364" t="n"/>
      <c r="ZD132" s="364" t="n"/>
      <c r="ZE132" s="364" t="n"/>
      <c r="ZF132" s="364" t="n"/>
      <c r="ZG132" s="364" t="n"/>
      <c r="ZH132" s="364" t="n"/>
      <c r="ZI132" s="364" t="n"/>
      <c r="ZJ132" s="364" t="n"/>
      <c r="ZK132" s="364" t="n"/>
      <c r="ZL132" s="364" t="n"/>
      <c r="ZM132" s="364" t="n"/>
      <c r="ZN132" s="364" t="n"/>
      <c r="ZO132" s="364" t="n"/>
      <c r="ZP132" s="364" t="n"/>
      <c r="ZQ132" s="364" t="n"/>
      <c r="ZR132" s="364" t="n"/>
      <c r="ZS132" s="364" t="n"/>
      <c r="ZT132" s="364" t="n"/>
      <c r="ZU132" s="364" t="n"/>
      <c r="ZV132" s="364" t="n"/>
      <c r="ZW132" s="364" t="n"/>
      <c r="ZX132" s="364" t="n"/>
      <c r="ZY132" s="364" t="n"/>
      <c r="ZZ132" s="364" t="n"/>
      <c r="AAA132" s="364" t="n"/>
      <c r="AAB132" s="364" t="n"/>
      <c r="AAC132" s="364" t="n"/>
      <c r="AAD132" s="364" t="n"/>
      <c r="AAE132" s="364" t="n"/>
      <c r="AAF132" s="364" t="n"/>
      <c r="AAG132" s="364" t="n"/>
      <c r="AAH132" s="364" t="n"/>
      <c r="AAI132" s="364" t="n"/>
      <c r="AAJ132" s="364" t="n"/>
      <c r="AAK132" s="364" t="n"/>
      <c r="AAL132" s="364" t="n"/>
      <c r="AAM132" s="364" t="n"/>
      <c r="AAN132" s="364" t="n"/>
      <c r="AAO132" s="364" t="n"/>
      <c r="AAP132" s="364" t="n"/>
      <c r="AAQ132" s="364" t="n"/>
      <c r="AAR132" s="364" t="n"/>
      <c r="AAS132" s="364" t="n"/>
      <c r="AAT132" s="364" t="n"/>
      <c r="AAU132" s="364" t="n"/>
      <c r="AAV132" s="364" t="n"/>
      <c r="AAW132" s="364" t="n"/>
      <c r="AAX132" s="364" t="n"/>
      <c r="AAY132" s="364" t="n"/>
      <c r="AAZ132" s="364" t="n"/>
      <c r="ABA132" s="364" t="n"/>
      <c r="ABB132" s="364" t="n"/>
      <c r="ABC132" s="364" t="n"/>
      <c r="ABD132" s="364" t="n"/>
      <c r="ABE132" s="364" t="n"/>
      <c r="ABF132" s="364" t="n"/>
      <c r="ABG132" s="364" t="n"/>
      <c r="ABH132" s="364" t="n"/>
      <c r="ABI132" s="364" t="n"/>
      <c r="ABJ132" s="364" t="n"/>
      <c r="ABK132" s="364" t="n"/>
      <c r="ABL132" s="364" t="n"/>
      <c r="ABM132" s="364" t="n"/>
      <c r="ABN132" s="364" t="n"/>
      <c r="ABO132" s="364" t="n"/>
      <c r="ABP132" s="364" t="n"/>
      <c r="ABQ132" s="364" t="n"/>
      <c r="ABR132" s="364" t="n"/>
      <c r="ABS132" s="364" t="n"/>
      <c r="ABT132" s="364" t="n"/>
      <c r="ABU132" s="364" t="n"/>
      <c r="ABV132" s="364" t="n"/>
      <c r="ABW132" s="364" t="n"/>
      <c r="ABX132" s="364" t="n"/>
      <c r="ABY132" s="364" t="n"/>
      <c r="ABZ132" s="364" t="n"/>
      <c r="ACA132" s="364" t="n"/>
      <c r="ACB132" s="364" t="n"/>
      <c r="ACC132" s="364" t="n"/>
      <c r="ACD132" s="364" t="n"/>
      <c r="ACE132" s="364" t="n"/>
      <c r="ACF132" s="364" t="n"/>
      <c r="ACG132" s="364" t="n"/>
      <c r="ACH132" s="364" t="n"/>
      <c r="ACI132" s="364" t="n"/>
      <c r="ACJ132" s="364" t="n"/>
      <c r="ACK132" s="364" t="n"/>
      <c r="ACL132" s="364" t="n"/>
      <c r="ACM132" s="364" t="n"/>
      <c r="ACN132" s="364" t="n"/>
      <c r="ACO132" s="364" t="n"/>
      <c r="ACP132" s="364" t="n"/>
      <c r="ACQ132" s="364" t="n"/>
      <c r="ACR132" s="364" t="n"/>
      <c r="ACS132" s="364" t="n"/>
      <c r="ACT132" s="364" t="n"/>
      <c r="ACU132" s="364" t="n"/>
      <c r="ACV132" s="364" t="n"/>
      <c r="ACW132" s="364" t="n"/>
      <c r="ACX132" s="364" t="n"/>
      <c r="ACY132" s="364" t="n"/>
      <c r="ACZ132" s="364" t="n"/>
      <c r="ADA132" s="364" t="n"/>
      <c r="ADB132" s="364" t="n"/>
      <c r="ADC132" s="364" t="n"/>
      <c r="ADD132" s="364" t="n"/>
      <c r="ADE132" s="364" t="n"/>
      <c r="ADF132" s="364" t="n"/>
      <c r="ADG132" s="364" t="n"/>
      <c r="ADH132" s="364" t="n"/>
      <c r="ADI132" s="364" t="n"/>
      <c r="ADJ132" s="364" t="n"/>
      <c r="ADK132" s="364" t="n"/>
      <c r="ADL132" s="364" t="n"/>
      <c r="ADM132" s="364" t="n"/>
      <c r="ADN132" s="364" t="n"/>
      <c r="ADO132" s="364" t="n"/>
      <c r="ADP132" s="364" t="n"/>
      <c r="ADQ132" s="364" t="n"/>
      <c r="ADR132" s="364" t="n"/>
      <c r="ADS132" s="364" t="n"/>
      <c r="ADT132" s="364" t="n"/>
      <c r="ADU132" s="364" t="n"/>
      <c r="ADV132" s="364" t="n"/>
      <c r="ADW132" s="364" t="n"/>
      <c r="ADX132" s="364" t="n"/>
      <c r="ADY132" s="364" t="n"/>
      <c r="ADZ132" s="364" t="n"/>
      <c r="AEA132" s="364" t="n"/>
      <c r="AEB132" s="364" t="n"/>
      <c r="AEC132" s="364" t="n"/>
      <c r="AED132" s="364" t="n"/>
      <c r="AEE132" s="364" t="n"/>
      <c r="AEF132" s="364" t="n"/>
      <c r="AEG132" s="364" t="n"/>
      <c r="AEH132" s="364" t="n"/>
      <c r="AEI132" s="364" t="n"/>
      <c r="AEJ132" s="364" t="n"/>
      <c r="AEK132" s="364" t="n"/>
      <c r="AEL132" s="364" t="n"/>
      <c r="AEM132" s="364" t="n"/>
      <c r="AEN132" s="364" t="n"/>
      <c r="AEO132" s="364" t="n"/>
      <c r="AEP132" s="364" t="n"/>
      <c r="AEQ132" s="364" t="n"/>
      <c r="AER132" s="364" t="n"/>
      <c r="AES132" s="364" t="n"/>
      <c r="AET132" s="364" t="n"/>
      <c r="AEU132" s="364" t="n"/>
      <c r="AEV132" s="364" t="n"/>
      <c r="AEW132" s="364" t="n"/>
      <c r="AEX132" s="364" t="n"/>
      <c r="AEY132" s="364" t="n"/>
      <c r="AEZ132" s="364" t="n"/>
      <c r="AFA132" s="364" t="n"/>
      <c r="AFB132" s="364" t="n"/>
      <c r="AFC132" s="364" t="n"/>
      <c r="AFD132" s="364" t="n"/>
      <c r="AFE132" s="364" t="n"/>
      <c r="AFF132" s="364" t="n"/>
      <c r="AFG132" s="364" t="n"/>
      <c r="AFH132" s="364" t="n"/>
      <c r="AFI132" s="364" t="n"/>
      <c r="AFJ132" s="364" t="n"/>
      <c r="AFK132" s="364" t="n"/>
      <c r="AFL132" s="364" t="n"/>
      <c r="AFM132" s="364" t="n"/>
      <c r="AFN132" s="364" t="n"/>
      <c r="AFO132" s="364" t="n"/>
      <c r="AFP132" s="364" t="n"/>
      <c r="AFQ132" s="364" t="n"/>
      <c r="AFR132" s="364" t="n"/>
      <c r="AFS132" s="364" t="n"/>
      <c r="AFT132" s="364" t="n"/>
      <c r="AFU132" s="364" t="n"/>
      <c r="AFV132" s="364" t="n"/>
      <c r="AFW132" s="364" t="n"/>
      <c r="AFX132" s="364" t="n"/>
      <c r="AFY132" s="364" t="n"/>
      <c r="AFZ132" s="364" t="n"/>
      <c r="AGA132" s="364" t="n"/>
      <c r="AGB132" s="364" t="n"/>
      <c r="AGC132" s="364" t="n"/>
      <c r="AGD132" s="364" t="n"/>
      <c r="AGE132" s="364" t="n"/>
      <c r="AGF132" s="364" t="n"/>
      <c r="AGG132" s="364" t="n"/>
      <c r="AGH132" s="364" t="n"/>
      <c r="AGI132" s="364" t="n"/>
      <c r="AGJ132" s="364" t="n"/>
      <c r="AGK132" s="364" t="n"/>
      <c r="AGL132" s="364" t="n"/>
      <c r="AGM132" s="364" t="n"/>
      <c r="AGN132" s="364" t="n"/>
      <c r="AGO132" s="364" t="n"/>
      <c r="AGP132" s="364" t="n"/>
      <c r="AGQ132" s="364" t="n"/>
      <c r="AGR132" s="364" t="n"/>
      <c r="AGS132" s="364" t="n"/>
      <c r="AGT132" s="364" t="n"/>
      <c r="AGU132" s="364" t="n"/>
      <c r="AGV132" s="364" t="n"/>
      <c r="AGW132" s="364" t="n"/>
      <c r="AGX132" s="364" t="n"/>
      <c r="AGY132" s="364" t="n"/>
      <c r="AGZ132" s="364" t="n"/>
      <c r="AHA132" s="364" t="n"/>
      <c r="AHB132" s="364" t="n"/>
      <c r="AHC132" s="364" t="n"/>
      <c r="AHD132" s="364" t="n"/>
      <c r="AHE132" s="364" t="n"/>
      <c r="AHF132" s="364" t="n"/>
      <c r="AHG132" s="364" t="n"/>
      <c r="AHH132" s="364" t="n"/>
      <c r="AHI132" s="364" t="n"/>
      <c r="AHJ132" s="364" t="n"/>
      <c r="AHK132" s="364" t="n"/>
      <c r="AHL132" s="364" t="n"/>
      <c r="AHM132" s="364" t="n"/>
      <c r="AHN132" s="364" t="n"/>
      <c r="AHO132" s="364" t="n"/>
      <c r="AHP132" s="364" t="n"/>
      <c r="AHQ132" s="364" t="n"/>
      <c r="AHR132" s="364" t="n"/>
      <c r="AHS132" s="364" t="n"/>
      <c r="AHT132" s="364" t="n"/>
      <c r="AHU132" s="364" t="n"/>
      <c r="AHV132" s="364" t="n"/>
      <c r="AHW132" s="364" t="n"/>
      <c r="AHX132" s="364" t="n"/>
      <c r="AHY132" s="364" t="n"/>
      <c r="AHZ132" s="364" t="n"/>
      <c r="AIA132" s="364" t="n"/>
      <c r="AIB132" s="364" t="n"/>
      <c r="AIC132" s="364" t="n"/>
      <c r="AID132" s="364" t="n"/>
      <c r="AIE132" s="364" t="n"/>
      <c r="AIF132" s="364" t="n"/>
      <c r="AIG132" s="364" t="n"/>
      <c r="AIH132" s="364" t="n"/>
      <c r="AII132" s="364" t="n"/>
      <c r="AIJ132" s="364" t="n"/>
      <c r="AIK132" s="364" t="n"/>
      <c r="AIL132" s="364" t="n"/>
      <c r="AIM132" s="364" t="n"/>
      <c r="AIN132" s="364" t="n"/>
      <c r="AIO132" s="364" t="n"/>
      <c r="AIP132" s="364" t="n"/>
      <c r="AIQ132" s="364" t="n"/>
      <c r="AIR132" s="364" t="n"/>
      <c r="AIS132" s="364" t="n"/>
      <c r="AIT132" s="364" t="n"/>
      <c r="AIU132" s="364" t="n"/>
      <c r="AIV132" s="364" t="n"/>
      <c r="AIW132" s="364" t="n"/>
      <c r="AIX132" s="364" t="n"/>
      <c r="AIY132" s="364" t="n"/>
      <c r="AIZ132" s="364" t="n"/>
      <c r="AJA132" s="364" t="n"/>
      <c r="AJB132" s="364" t="n"/>
      <c r="AJC132" s="364" t="n"/>
      <c r="AJD132" s="364" t="n"/>
      <c r="AJE132" s="364" t="n"/>
      <c r="AJF132" s="364" t="n"/>
      <c r="AJG132" s="364" t="n"/>
      <c r="AJH132" s="364" t="n"/>
      <c r="AJI132" s="364" t="n"/>
      <c r="AJJ132" s="364" t="n"/>
      <c r="AJK132" s="364" t="n"/>
      <c r="AJL132" s="364" t="n"/>
      <c r="AJM132" s="364" t="n"/>
      <c r="AJN132" s="364" t="n"/>
      <c r="AJO132" s="364" t="n"/>
      <c r="AJP132" s="364" t="n"/>
      <c r="AJQ132" s="364" t="n"/>
      <c r="AJR132" s="364" t="n"/>
      <c r="AJS132" s="364" t="n"/>
      <c r="AJT132" s="364" t="n"/>
      <c r="AJU132" s="364" t="n"/>
      <c r="AJV132" s="364" t="n"/>
      <c r="AJW132" s="364" t="n"/>
      <c r="AJX132" s="364" t="n"/>
      <c r="AJY132" s="364" t="n"/>
      <c r="AJZ132" s="364" t="n"/>
      <c r="AKA132" s="364" t="n"/>
      <c r="AKB132" s="364" t="n"/>
      <c r="AKC132" s="364" t="n"/>
      <c r="AKD132" s="364" t="n"/>
      <c r="AKE132" s="364" t="n"/>
      <c r="AKF132" s="364" t="n"/>
      <c r="AKG132" s="364" t="n"/>
      <c r="AKH132" s="364" t="n"/>
      <c r="AKI132" s="364" t="n"/>
      <c r="AKJ132" s="364" t="n"/>
      <c r="AKK132" s="364" t="n"/>
      <c r="AKL132" s="364" t="n"/>
      <c r="AKM132" s="364" t="n"/>
      <c r="AKN132" s="364" t="n"/>
      <c r="AKO132" s="364" t="n"/>
      <c r="AKP132" s="364" t="n"/>
      <c r="AKQ132" s="364" t="n"/>
      <c r="AKR132" s="364" t="n"/>
      <c r="AKS132" s="364" t="n"/>
      <c r="AKT132" s="364" t="n"/>
      <c r="AKU132" s="364" t="n"/>
      <c r="AKV132" s="364" t="n"/>
      <c r="AKW132" s="364" t="n"/>
      <c r="AKX132" s="364" t="n"/>
      <c r="AKY132" s="364" t="n"/>
      <c r="AKZ132" s="364" t="n"/>
      <c r="ALA132" s="364" t="n"/>
      <c r="ALB132" s="364" t="n"/>
      <c r="ALC132" s="364" t="n"/>
      <c r="ALD132" s="364" t="n"/>
      <c r="ALE132" s="364" t="n"/>
      <c r="ALF132" s="364" t="n"/>
      <c r="ALG132" s="364" t="n"/>
      <c r="ALH132" s="364" t="n"/>
      <c r="ALI132" s="364" t="n"/>
      <c r="ALJ132" s="364" t="n"/>
      <c r="ALK132" s="364" t="n"/>
      <c r="ALL132" s="364" t="n"/>
      <c r="ALM132" s="364" t="n"/>
      <c r="ALN132" s="364" t="n"/>
      <c r="ALO132" s="364" t="n"/>
      <c r="ALP132" s="364" t="n"/>
      <c r="ALQ132" s="364" t="n"/>
      <c r="ALR132" s="364" t="n"/>
      <c r="ALS132" s="364" t="n"/>
      <c r="ALT132" s="364" t="n"/>
      <c r="ALU132" s="364" t="n"/>
      <c r="ALV132" s="364" t="n"/>
      <c r="ALW132" s="364" t="n"/>
      <c r="ALX132" s="364" t="n"/>
      <c r="ALY132" s="364" t="n"/>
      <c r="ALZ132" s="364" t="n"/>
      <c r="AMA132" s="364" t="n"/>
      <c r="AMB132" s="364" t="n"/>
      <c r="AMC132" s="364" t="n"/>
      <c r="AMD132" s="364" t="n"/>
      <c r="AME132" s="364" t="n"/>
      <c r="AMF132" s="364" t="n"/>
      <c r="AMG132" s="364" t="n"/>
      <c r="AMH132" s="364" t="n"/>
      <c r="AMI132" s="364" t="n"/>
      <c r="AMJ132" s="364" t="n"/>
      <c r="AMK132" s="364" t="n"/>
      <c r="AML132" s="364" t="n"/>
      <c r="AMM132" s="364" t="n"/>
      <c r="AMN132" s="364" t="n"/>
      <c r="AMO132" s="364" t="n"/>
      <c r="AMP132" s="364" t="n"/>
      <c r="AMQ132" s="364" t="n"/>
      <c r="AMR132" s="364" t="n"/>
      <c r="AMS132" s="364" t="n"/>
      <c r="AMT132" s="364" t="n"/>
      <c r="AMU132" s="364" t="n"/>
      <c r="AMV132" s="364" t="n"/>
      <c r="AMW132" s="364" t="n"/>
      <c r="AMX132" s="364" t="n"/>
      <c r="AMY132" s="364" t="n"/>
      <c r="AMZ132" s="364" t="n"/>
      <c r="ANA132" s="364" t="n"/>
      <c r="ANB132" s="364" t="n"/>
      <c r="ANC132" s="364" t="n"/>
      <c r="AND132" s="364" t="n"/>
      <c r="ANE132" s="364" t="n"/>
      <c r="ANF132" s="364" t="n"/>
      <c r="ANG132" s="364" t="n"/>
      <c r="ANH132" s="364" t="n"/>
      <c r="ANI132" s="364" t="n"/>
      <c r="ANJ132" s="364" t="n"/>
      <c r="ANK132" s="364" t="n"/>
      <c r="ANL132" s="364" t="n"/>
      <c r="ANM132" s="364" t="n"/>
      <c r="ANN132" s="364" t="n"/>
      <c r="ANO132" s="364" t="n"/>
      <c r="ANP132" s="364" t="n"/>
      <c r="ANQ132" s="364" t="n"/>
      <c r="ANR132" s="364" t="n"/>
      <c r="ANS132" s="364" t="n"/>
      <c r="ANT132" s="364" t="n"/>
      <c r="ANU132" s="364" t="n"/>
      <c r="ANV132" s="364" t="n"/>
      <c r="ANW132" s="364" t="n"/>
      <c r="ANX132" s="364" t="n"/>
      <c r="ANY132" s="364" t="n"/>
      <c r="ANZ132" s="364" t="n"/>
      <c r="AOA132" s="364" t="n"/>
      <c r="AOB132" s="364" t="n"/>
      <c r="AOC132" s="364" t="n"/>
      <c r="AOD132" s="364" t="n"/>
      <c r="AOE132" s="364" t="n"/>
      <c r="AOF132" s="364" t="n"/>
      <c r="AOG132" s="364" t="n"/>
      <c r="AOH132" s="364" t="n"/>
      <c r="AOI132" s="364" t="n"/>
      <c r="AOJ132" s="364" t="n"/>
      <c r="AOK132" s="364" t="n"/>
      <c r="AOL132" s="364" t="n"/>
      <c r="AOM132" s="364" t="n"/>
      <c r="AON132" s="364" t="n"/>
      <c r="AOO132" s="364" t="n"/>
      <c r="AOP132" s="364" t="n"/>
      <c r="AOQ132" s="364" t="n"/>
      <c r="AOR132" s="364" t="n"/>
      <c r="AOS132" s="364" t="n"/>
      <c r="AOT132" s="364" t="n"/>
      <c r="AOU132" s="364" t="n"/>
      <c r="AOV132" s="364" t="n"/>
      <c r="AOW132" s="364" t="n"/>
      <c r="AOX132" s="364" t="n"/>
      <c r="AOY132" s="364" t="n"/>
      <c r="AOZ132" s="364" t="n"/>
      <c r="APA132" s="364" t="n"/>
      <c r="APB132" s="364" t="n"/>
      <c r="APC132" s="364" t="n"/>
      <c r="APD132" s="364" t="n"/>
      <c r="APE132" s="364" t="n"/>
      <c r="APF132" s="364" t="n"/>
      <c r="APG132" s="364" t="n"/>
      <c r="APH132" s="364" t="n"/>
      <c r="API132" s="364" t="n"/>
      <c r="APJ132" s="364" t="n"/>
      <c r="APK132" s="364" t="n"/>
      <c r="APL132" s="364" t="n"/>
      <c r="APM132" s="364" t="n"/>
      <c r="APN132" s="364" t="n"/>
      <c r="APO132" s="364" t="n"/>
      <c r="APP132" s="364" t="n"/>
      <c r="APQ132" s="364" t="n"/>
      <c r="APR132" s="364" t="n"/>
      <c r="APS132" s="364" t="n"/>
      <c r="APT132" s="364" t="n"/>
      <c r="APU132" s="364" t="n"/>
      <c r="APV132" s="364" t="n"/>
      <c r="APW132" s="364" t="n"/>
      <c r="APX132" s="364" t="n"/>
      <c r="APY132" s="364" t="n"/>
      <c r="APZ132" s="364" t="n"/>
      <c r="AQA132" s="364" t="n"/>
      <c r="AQB132" s="364" t="n"/>
      <c r="AQC132" s="364" t="n"/>
      <c r="AQD132" s="364" t="n"/>
      <c r="AQE132" s="364" t="n"/>
      <c r="AQF132" s="364" t="n"/>
      <c r="AQG132" s="364" t="n"/>
      <c r="AQH132" s="364" t="n"/>
      <c r="AQI132" s="364" t="n"/>
      <c r="AQJ132" s="364" t="n"/>
      <c r="AQK132" s="364" t="n"/>
      <c r="AQL132" s="364" t="n"/>
      <c r="AQM132" s="364" t="n"/>
      <c r="AQN132" s="364" t="n"/>
      <c r="AQO132" s="364" t="n"/>
      <c r="AQP132" s="364" t="n"/>
      <c r="AQQ132" s="364" t="n"/>
      <c r="AQR132" s="364" t="n"/>
      <c r="AQS132" s="364" t="n"/>
      <c r="AQT132" s="364" t="n"/>
      <c r="AQU132" s="364" t="n"/>
      <c r="AQV132" s="364" t="n"/>
      <c r="AQW132" s="364" t="n"/>
      <c r="AQX132" s="364" t="n"/>
      <c r="AQY132" s="364" t="n"/>
      <c r="AQZ132" s="364" t="n"/>
      <c r="ARA132" s="364" t="n"/>
      <c r="ARB132" s="364" t="n"/>
      <c r="ARC132" s="364" t="n"/>
      <c r="ARD132" s="364" t="n"/>
      <c r="ARE132" s="364" t="n"/>
      <c r="ARF132" s="364" t="n"/>
      <c r="ARG132" s="364" t="n"/>
      <c r="ARH132" s="364" t="n"/>
      <c r="ARI132" s="364" t="n"/>
      <c r="ARJ132" s="364" t="n"/>
      <c r="ARK132" s="364" t="n"/>
      <c r="ARL132" s="364" t="n"/>
      <c r="ARM132" s="364" t="n"/>
      <c r="ARN132" s="364" t="n"/>
      <c r="ARO132" s="364" t="n"/>
    </row>
    <row r="133" outlineLevel="1">
      <c r="A133" s="220" t="inlineStr">
        <is>
          <t>41.18</t>
        </is>
      </c>
      <c r="B133" s="233" t="inlineStr">
        <is>
          <t>Remunerações Indiretas</t>
        </is>
      </c>
      <c r="C133" s="86" t="inlineStr">
        <is>
          <t>Analítica</t>
        </is>
      </c>
      <c r="D133" s="86" t="inlineStr">
        <is>
          <t>Saída</t>
        </is>
      </c>
      <c r="E133" s="86">
        <f>VLOOKUP($A133,PL.C!$B:$F,5,0)</f>
        <v/>
      </c>
      <c r="F133" s="86" t="inlineStr">
        <is>
          <t>sim</t>
        </is>
      </c>
      <c r="G133" s="86" t="inlineStr">
        <is>
          <t>Budget</t>
        </is>
      </c>
      <c r="I133" s="511" t="n">
        <v>0</v>
      </c>
      <c r="J133" s="511" t="n">
        <v>0</v>
      </c>
      <c r="K133" s="511" t="n">
        <v>0</v>
      </c>
      <c r="L133" s="511" t="n">
        <v>-15339</v>
      </c>
      <c r="M133" s="511" t="n">
        <v>-3100</v>
      </c>
      <c r="N133" s="511" t="n">
        <v>-8750</v>
      </c>
      <c r="O133" s="511" t="n">
        <v>-4280</v>
      </c>
      <c r="P133" s="511" t="n">
        <v>-3950</v>
      </c>
      <c r="Q133" s="511" t="n">
        <v>-12877</v>
      </c>
      <c r="R133" s="511" t="n">
        <v>-4150</v>
      </c>
      <c r="S133" s="511" t="n">
        <v>-3490</v>
      </c>
      <c r="T133" s="512" t="n">
        <v>-7050</v>
      </c>
      <c r="V133" s="511" t="n">
        <v>-5910</v>
      </c>
      <c r="W133" s="511" t="n">
        <v>-7340</v>
      </c>
      <c r="X133" s="511" t="n">
        <v>-7820</v>
      </c>
      <c r="Y133" s="511" t="n">
        <v>-2840</v>
      </c>
      <c r="Z133" s="511" t="n">
        <v>-7160</v>
      </c>
      <c r="AA133" s="511" t="n">
        <v>-8585</v>
      </c>
      <c r="AB133" s="511" t="n">
        <v>-6350</v>
      </c>
      <c r="AC133" s="511" t="n">
        <v>-5360</v>
      </c>
      <c r="AD133" s="511" t="n">
        <v>-7850</v>
      </c>
      <c r="AE133" s="511" t="n">
        <v>-8075</v>
      </c>
      <c r="AF133" s="511" t="n">
        <v>-9110</v>
      </c>
      <c r="AG133" s="512" t="n">
        <v>-7805</v>
      </c>
      <c r="AI133" s="511" t="n">
        <v>-10400</v>
      </c>
      <c r="AJ133" s="511" t="n">
        <v>-4270</v>
      </c>
      <c r="AK133" s="511" t="n">
        <v>-3020</v>
      </c>
      <c r="AL133" s="511" t="n">
        <v>-1790</v>
      </c>
      <c r="AM133" s="511" t="n">
        <v>-4978</v>
      </c>
      <c r="AN133" s="511" t="n">
        <v>-3260</v>
      </c>
      <c r="AO133" s="511" t="n">
        <v>-2734</v>
      </c>
      <c r="AP133" s="511" t="n">
        <v>-2905</v>
      </c>
      <c r="AQ133" s="511" t="n">
        <v>-1060</v>
      </c>
      <c r="AR133" s="511" t="n">
        <v>-3819</v>
      </c>
      <c r="AS133" s="511" t="n">
        <v>-2741</v>
      </c>
      <c r="AT133" s="511" t="n">
        <v>-1020</v>
      </c>
      <c r="AV133" s="513" t="n">
        <v>-10940.8</v>
      </c>
      <c r="AW133" s="513" t="n">
        <v>-4492.04</v>
      </c>
      <c r="AX133" s="513" t="n">
        <v>-3177.04</v>
      </c>
      <c r="AY133" s="513" t="n">
        <v>-1883.08</v>
      </c>
      <c r="AZ133" s="513" t="n">
        <v>-5236.856000000001</v>
      </c>
      <c r="BA133" s="513" t="n">
        <v>-3429.52</v>
      </c>
      <c r="BB133" s="513" t="n">
        <v>-2876.168</v>
      </c>
      <c r="BC133" s="513" t="n">
        <v>-3056.06</v>
      </c>
      <c r="BD133" s="513" t="n">
        <v>-1115.12</v>
      </c>
      <c r="BE133" s="513" t="n">
        <v>-4017.588</v>
      </c>
      <c r="BF133" s="513" t="n">
        <v>-2883.532</v>
      </c>
      <c r="BG133" s="513" t="n">
        <v>-1073.04</v>
      </c>
      <c r="BI133" s="298" t="n">
        <v>1.1</v>
      </c>
      <c r="BJ133" s="514" t="n">
        <v>-4435.200000000001</v>
      </c>
      <c r="BK133" s="514" t="n">
        <v>-5137</v>
      </c>
      <c r="BL133" s="514" t="n">
        <v>-5038</v>
      </c>
      <c r="BM133" s="514" t="n">
        <v>-4730</v>
      </c>
      <c r="BN133" s="514" t="n">
        <v>-3492.5</v>
      </c>
      <c r="BO133" s="514" t="n">
        <v>-3680.6</v>
      </c>
      <c r="BP133" s="514" t="n">
        <v>-4378</v>
      </c>
      <c r="BQ133" s="514" t="n">
        <v>-4147</v>
      </c>
      <c r="BR133" s="514" t="n">
        <v>-2398</v>
      </c>
      <c r="BS133" s="514" t="n">
        <v>-6723.200000000001</v>
      </c>
      <c r="BT133" s="514" t="n">
        <v>-4710.200000000001</v>
      </c>
      <c r="BU133" s="514" t="n">
        <v>-4210.8</v>
      </c>
      <c r="BW133" s="515">
        <f>_xlfn.SINGLE(_xlfn.XLOOKUP($A133,$A$203:$A$399,BJ$203:BJ$399,"Não Existe"))*$BI133</f>
        <v/>
      </c>
      <c r="BX133" s="515">
        <f>_xlfn.SINGLE(_xlfn.XLOOKUP($A133,$A$203:$A$399,BK$203:BK$399,"Não Existe"))*$BI133</f>
        <v/>
      </c>
      <c r="BY133" s="515">
        <f>_xlfn.SINGLE(_xlfn.XLOOKUP($A133,$A$203:$A$399,BL$203:BL$399,"Não Existe"))*$BI133</f>
        <v/>
      </c>
      <c r="BZ133" s="515">
        <f>_xlfn.SINGLE(_xlfn.XLOOKUP($A133,$A$203:$A$399,BM$203:BM$399,"Não Existe"))*$BI133</f>
        <v/>
      </c>
      <c r="CA133" s="515">
        <f>_xlfn.SINGLE(_xlfn.XLOOKUP($A133,$A$203:$A$399,BN$203:BN$399,"Não Existe"))*$BI133</f>
        <v/>
      </c>
      <c r="CB133" s="515">
        <f>_xlfn.SINGLE(_xlfn.XLOOKUP($A133,$A$203:$A$399,BO$203:BO$399,"Não Existe"))*$BI133</f>
        <v/>
      </c>
      <c r="CC133" s="515">
        <f>_xlfn.SINGLE(_xlfn.XLOOKUP($A133,$A$203:$A$399,BP$203:BP$399,"Não Existe"))*$BI133</f>
        <v/>
      </c>
      <c r="CD133" s="515">
        <f>_xlfn.SINGLE(_xlfn.XLOOKUP($A133,$A$203:$A$399,BQ$203:BQ$399,"Não Existe"))*$BI133</f>
        <v/>
      </c>
      <c r="CE133" s="515">
        <f>_xlfn.SINGLE(_xlfn.XLOOKUP($A133,$A$203:$A$399,BR$203:BR$399,"Não Existe"))*$BI133</f>
        <v/>
      </c>
      <c r="CF133" s="515">
        <f>_xlfn.SINGLE(_xlfn.XLOOKUP($A133,$A$203:$A$399,BS$203:BS$399,"Não Existe"))*$BI133</f>
        <v/>
      </c>
      <c r="CG133" s="515">
        <f>_xlfn.SINGLE(_xlfn.XLOOKUP($A133,$A$203:$A$399,BT$203:BT$399,"Não Existe"))*$BI133</f>
        <v/>
      </c>
      <c r="CH133" s="515">
        <f>_xlfn.SINGLE(_xlfn.XLOOKUP($A133,$A$203:$A$399,BU$203:BU$399,"Não Existe"))*$BI133</f>
        <v/>
      </c>
    </row>
    <row r="134" outlineLevel="1" customFormat="1" s="213">
      <c r="A134" s="257" t="inlineStr">
        <is>
          <t>41.19</t>
        </is>
      </c>
      <c r="B134" s="212" t="inlineStr">
        <is>
          <t>Adiantamento de Salário</t>
        </is>
      </c>
      <c r="C134" s="213" t="inlineStr">
        <is>
          <t>Analítica</t>
        </is>
      </c>
      <c r="D134" s="213" t="inlineStr">
        <is>
          <t>Saída</t>
        </is>
      </c>
      <c r="E134" s="213">
        <f>VLOOKUP($A134,PL.C!$B:$F,5,0)</f>
        <v/>
      </c>
      <c r="F134" s="213" t="inlineStr">
        <is>
          <t>sim</t>
        </is>
      </c>
      <c r="G134" s="213" t="inlineStr">
        <is>
          <t>Budget</t>
        </is>
      </c>
      <c r="I134" s="506" t="n">
        <v>0</v>
      </c>
      <c r="J134" s="506" t="n">
        <v>0</v>
      </c>
      <c r="K134" s="506" t="n">
        <v>0</v>
      </c>
      <c r="L134" s="506" t="n">
        <v>0</v>
      </c>
      <c r="M134" s="506" t="n">
        <v>-3000</v>
      </c>
      <c r="N134" s="506" t="n">
        <v>-3000</v>
      </c>
      <c r="O134" s="506" t="n">
        <v>0</v>
      </c>
      <c r="P134" s="506" t="n">
        <v>-4264</v>
      </c>
      <c r="Q134" s="506" t="n">
        <v>-3632</v>
      </c>
      <c r="R134" s="506" t="n">
        <v>-4264</v>
      </c>
      <c r="S134" s="506" t="n">
        <v>-4301</v>
      </c>
      <c r="T134" s="507" t="n">
        <v>-3650</v>
      </c>
      <c r="U134" s="86" t="n"/>
      <c r="V134" s="506" t="n">
        <v>-4301</v>
      </c>
      <c r="W134" s="506" t="n">
        <v>-4301</v>
      </c>
      <c r="X134" s="506" t="n">
        <v>-4301</v>
      </c>
      <c r="Y134" s="506" t="n">
        <v>-4301</v>
      </c>
      <c r="Z134" s="506" t="n">
        <v>-4301</v>
      </c>
      <c r="AA134" s="506" t="n">
        <v>-4301</v>
      </c>
      <c r="AB134" s="506" t="n">
        <v>-1301</v>
      </c>
      <c r="AC134" s="506" t="n">
        <v>-4301</v>
      </c>
      <c r="AD134" s="506" t="n">
        <v>-3650</v>
      </c>
      <c r="AE134" s="506" t="n">
        <v>-4301</v>
      </c>
      <c r="AF134" s="506" t="n">
        <v>-4301</v>
      </c>
      <c r="AG134" s="507" t="n">
        <v>-4436</v>
      </c>
      <c r="AH134" s="364" t="n"/>
      <c r="AI134" s="506" t="n">
        <v>-4436</v>
      </c>
      <c r="AJ134" s="506" t="n">
        <v>-4436</v>
      </c>
      <c r="AK134" s="506" t="n">
        <v>-3000</v>
      </c>
      <c r="AL134" s="506" t="n">
        <v>-4436</v>
      </c>
      <c r="AM134" s="506" t="n">
        <v>-4436</v>
      </c>
      <c r="AN134" s="506" t="n">
        <v>-4436</v>
      </c>
      <c r="AO134" s="506" t="n">
        <v>-4436</v>
      </c>
      <c r="AP134" s="506" t="n">
        <v>-4436</v>
      </c>
      <c r="AQ134" s="506" t="n">
        <v>-3718</v>
      </c>
      <c r="AR134" s="506" t="n">
        <v>-4634</v>
      </c>
      <c r="AS134" s="506" t="n">
        <v>-9436</v>
      </c>
      <c r="AT134" s="506" t="n">
        <v>-3718</v>
      </c>
      <c r="AU134" s="364" t="n"/>
      <c r="AV134" s="508" t="n">
        <v>-4666.672</v>
      </c>
      <c r="AW134" s="508" t="n">
        <v>-4666.672</v>
      </c>
      <c r="AX134" s="508" t="n">
        <v>-3156</v>
      </c>
      <c r="AY134" s="508" t="n">
        <v>-4666.672</v>
      </c>
      <c r="AZ134" s="508" t="n">
        <v>-4666.672</v>
      </c>
      <c r="BA134" s="508" t="n">
        <v>-4666.672</v>
      </c>
      <c r="BB134" s="508" t="n">
        <v>-4666.672</v>
      </c>
      <c r="BC134" s="508" t="n">
        <v>-4666.672</v>
      </c>
      <c r="BD134" s="508" t="n">
        <v>-3911.336</v>
      </c>
      <c r="BE134" s="508" t="n">
        <v>-4874.968</v>
      </c>
      <c r="BF134" s="508" t="n">
        <v>-9926.672</v>
      </c>
      <c r="BG134" s="508" t="n">
        <v>-3911.336</v>
      </c>
      <c r="BH134" s="364" t="n"/>
      <c r="BI134" s="298" t="n">
        <v>1.1</v>
      </c>
      <c r="BJ134" s="509" t="n">
        <v>-5022.6</v>
      </c>
      <c r="BK134" s="509" t="n">
        <v>-5022.6</v>
      </c>
      <c r="BL134" s="509" t="n">
        <v>-5022.6</v>
      </c>
      <c r="BM134" s="509" t="n">
        <v>-5022.6</v>
      </c>
      <c r="BN134" s="509" t="n">
        <v>-5022.6</v>
      </c>
      <c r="BO134" s="509" t="n">
        <v>-4601.3</v>
      </c>
      <c r="BP134" s="509" t="n">
        <v>-5462.6</v>
      </c>
      <c r="BQ134" s="509" t="n">
        <v>-2162.6</v>
      </c>
      <c r="BR134" s="509" t="n">
        <v>-4601.3</v>
      </c>
      <c r="BS134" s="509" t="n">
        <v>-5462.6</v>
      </c>
      <c r="BT134" s="509" t="n">
        <v>-5462.6</v>
      </c>
      <c r="BU134" s="509" t="n">
        <v>-4650.8</v>
      </c>
      <c r="BV134" s="364" t="n"/>
      <c r="BW134" s="510">
        <f>_xlfn.SINGLE(_xlfn.XLOOKUP($A134,$A$203:$A$399,BJ$203:BJ$399,"Não Existe"))*$BI134</f>
        <v/>
      </c>
      <c r="BX134" s="510">
        <f>_xlfn.SINGLE(_xlfn.XLOOKUP($A134,$A$203:$A$399,BK$203:BK$399,"Não Existe"))*$BI134</f>
        <v/>
      </c>
      <c r="BY134" s="510">
        <f>_xlfn.SINGLE(_xlfn.XLOOKUP($A134,$A$203:$A$399,BL$203:BL$399,"Não Existe"))*$BI134</f>
        <v/>
      </c>
      <c r="BZ134" s="510">
        <f>_xlfn.SINGLE(_xlfn.XLOOKUP($A134,$A$203:$A$399,BM$203:BM$399,"Não Existe"))*$BI134</f>
        <v/>
      </c>
      <c r="CA134" s="510">
        <f>_xlfn.SINGLE(_xlfn.XLOOKUP($A134,$A$203:$A$399,BN$203:BN$399,"Não Existe"))*$BI134</f>
        <v/>
      </c>
      <c r="CB134" s="510">
        <f>_xlfn.SINGLE(_xlfn.XLOOKUP($A134,$A$203:$A$399,BO$203:BO$399,"Não Existe"))*$BI134</f>
        <v/>
      </c>
      <c r="CC134" s="510">
        <f>_xlfn.SINGLE(_xlfn.XLOOKUP($A134,$A$203:$A$399,BP$203:BP$399,"Não Existe"))*$BI134</f>
        <v/>
      </c>
      <c r="CD134" s="510">
        <f>_xlfn.SINGLE(_xlfn.XLOOKUP($A134,$A$203:$A$399,BQ$203:BQ$399,"Não Existe"))*$BI134</f>
        <v/>
      </c>
      <c r="CE134" s="510">
        <f>_xlfn.SINGLE(_xlfn.XLOOKUP($A134,$A$203:$A$399,BR$203:BR$399,"Não Existe"))*$BI134</f>
        <v/>
      </c>
      <c r="CF134" s="510">
        <f>_xlfn.SINGLE(_xlfn.XLOOKUP($A134,$A$203:$A$399,BS$203:BS$399,"Não Existe"))*$BI134</f>
        <v/>
      </c>
      <c r="CG134" s="510">
        <f>_xlfn.SINGLE(_xlfn.XLOOKUP($A134,$A$203:$A$399,BT$203:BT$399,"Não Existe"))*$BI134</f>
        <v/>
      </c>
      <c r="CH134" s="510">
        <f>_xlfn.SINGLE(_xlfn.XLOOKUP($A134,$A$203:$A$399,BU$203:BU$399,"Não Existe"))*$BI134</f>
        <v/>
      </c>
      <c r="CI134" s="364" t="n"/>
      <c r="CJ134" s="364" t="n"/>
      <c r="CK134" s="364" t="n"/>
      <c r="CL134" s="364" t="n"/>
      <c r="CM134" s="364" t="n"/>
      <c r="CN134" s="364" t="n"/>
      <c r="CO134" s="364" t="n"/>
      <c r="CP134" s="364" t="n"/>
      <c r="CQ134" s="364" t="n"/>
      <c r="CR134" s="364" t="n"/>
      <c r="CS134" s="364" t="n"/>
      <c r="CT134" s="364" t="n"/>
      <c r="CU134" s="364" t="n"/>
      <c r="CV134" s="364" t="n"/>
      <c r="CW134" s="364" t="n"/>
      <c r="CX134" s="364" t="n"/>
      <c r="CY134" s="364" t="n"/>
      <c r="CZ134" s="364" t="n"/>
      <c r="DA134" s="364" t="n"/>
      <c r="DB134" s="364" t="n"/>
      <c r="DC134" s="364" t="n"/>
      <c r="DD134" s="364" t="n"/>
      <c r="DE134" s="364" t="n"/>
      <c r="DF134" s="364" t="n"/>
      <c r="DG134" s="364" t="n"/>
      <c r="DH134" s="364" t="n"/>
      <c r="DI134" s="364" t="n"/>
      <c r="DJ134" s="364" t="n"/>
      <c r="DK134" s="364" t="n"/>
      <c r="DL134" s="364" t="n"/>
      <c r="DM134" s="364" t="n"/>
      <c r="DN134" s="364" t="n"/>
      <c r="DO134" s="364" t="n"/>
      <c r="DP134" s="364" t="n"/>
      <c r="DQ134" s="364" t="n"/>
      <c r="DR134" s="364" t="n"/>
      <c r="DS134" s="364" t="n"/>
      <c r="DT134" s="364" t="n"/>
      <c r="DU134" s="364" t="n"/>
      <c r="DV134" s="364" t="n"/>
      <c r="DW134" s="364" t="n"/>
      <c r="DX134" s="364" t="n"/>
      <c r="DY134" s="364" t="n"/>
      <c r="DZ134" s="364" t="n"/>
      <c r="EA134" s="364" t="n"/>
      <c r="EB134" s="364" t="n"/>
      <c r="EC134" s="364" t="n"/>
      <c r="ED134" s="364" t="n"/>
      <c r="EE134" s="364" t="n"/>
      <c r="EF134" s="364" t="n"/>
      <c r="EG134" s="364" t="n"/>
      <c r="EH134" s="364" t="n"/>
      <c r="EI134" s="364" t="n"/>
      <c r="EJ134" s="364" t="n"/>
      <c r="EK134" s="364" t="n"/>
      <c r="EL134" s="364" t="n"/>
      <c r="EM134" s="364" t="n"/>
      <c r="EN134" s="364" t="n"/>
      <c r="EO134" s="364" t="n"/>
      <c r="EP134" s="364" t="n"/>
      <c r="EQ134" s="364" t="n"/>
      <c r="ER134" s="364" t="n"/>
      <c r="ES134" s="364" t="n"/>
      <c r="ET134" s="364" t="n"/>
      <c r="EU134" s="364" t="n"/>
      <c r="EV134" s="364" t="n"/>
      <c r="EW134" s="364" t="n"/>
      <c r="EX134" s="364" t="n"/>
      <c r="EY134" s="364" t="n"/>
      <c r="EZ134" s="364" t="n"/>
      <c r="FA134" s="364" t="n"/>
      <c r="FB134" s="364" t="n"/>
      <c r="FC134" s="364" t="n"/>
      <c r="FD134" s="364" t="n"/>
      <c r="FE134" s="364" t="n"/>
      <c r="FF134" s="364" t="n"/>
      <c r="FG134" s="364" t="n"/>
      <c r="FH134" s="364" t="n"/>
      <c r="FI134" s="364" t="n"/>
      <c r="FJ134" s="364" t="n"/>
      <c r="FK134" s="364" t="n"/>
      <c r="FL134" s="364" t="n"/>
      <c r="FM134" s="364" t="n"/>
      <c r="FN134" s="364" t="n"/>
      <c r="FO134" s="364" t="n"/>
      <c r="FP134" s="364" t="n"/>
      <c r="FQ134" s="364" t="n"/>
      <c r="FR134" s="364" t="n"/>
      <c r="FS134" s="364" t="n"/>
      <c r="FT134" s="364" t="n"/>
      <c r="FU134" s="364" t="n"/>
      <c r="FV134" s="364" t="n"/>
      <c r="FW134" s="364" t="n"/>
      <c r="FX134" s="364" t="n"/>
      <c r="FY134" s="364" t="n"/>
      <c r="FZ134" s="364" t="n"/>
      <c r="GA134" s="364" t="n"/>
      <c r="GB134" s="364" t="n"/>
      <c r="GC134" s="364" t="n"/>
      <c r="GD134" s="364" t="n"/>
      <c r="GE134" s="364" t="n"/>
      <c r="GF134" s="364" t="n"/>
      <c r="GG134" s="364" t="n"/>
      <c r="GH134" s="364" t="n"/>
      <c r="GI134" s="364" t="n"/>
      <c r="GJ134" s="364" t="n"/>
      <c r="GK134" s="364" t="n"/>
      <c r="GL134" s="364" t="n"/>
      <c r="GM134" s="364" t="n"/>
      <c r="GN134" s="364" t="n"/>
      <c r="GO134" s="364" t="n"/>
      <c r="GP134" s="364" t="n"/>
      <c r="GQ134" s="364" t="n"/>
      <c r="GR134" s="364" t="n"/>
      <c r="GS134" s="364" t="n"/>
      <c r="GT134" s="364" t="n"/>
      <c r="GU134" s="364" t="n"/>
      <c r="GV134" s="364" t="n"/>
      <c r="GW134" s="364" t="n"/>
      <c r="GX134" s="364" t="n"/>
      <c r="GY134" s="364" t="n"/>
      <c r="GZ134" s="364" t="n"/>
      <c r="HA134" s="364" t="n"/>
      <c r="HB134" s="364" t="n"/>
      <c r="HC134" s="364" t="n"/>
      <c r="HD134" s="364" t="n"/>
      <c r="HE134" s="364" t="n"/>
      <c r="HF134" s="364" t="n"/>
      <c r="HG134" s="364" t="n"/>
      <c r="HH134" s="364" t="n"/>
      <c r="HI134" s="364" t="n"/>
      <c r="HJ134" s="364" t="n"/>
      <c r="HK134" s="364" t="n"/>
      <c r="HL134" s="364" t="n"/>
      <c r="HM134" s="364" t="n"/>
      <c r="HN134" s="364" t="n"/>
      <c r="HO134" s="364" t="n"/>
      <c r="HP134" s="364" t="n"/>
      <c r="HQ134" s="364" t="n"/>
      <c r="HR134" s="364" t="n"/>
      <c r="HS134" s="364" t="n"/>
      <c r="HT134" s="364" t="n"/>
      <c r="HU134" s="364" t="n"/>
      <c r="HV134" s="364" t="n"/>
      <c r="HW134" s="364" t="n"/>
      <c r="HX134" s="364" t="n"/>
      <c r="HY134" s="364" t="n"/>
      <c r="HZ134" s="364" t="n"/>
      <c r="IA134" s="364" t="n"/>
      <c r="IB134" s="364" t="n"/>
      <c r="IC134" s="364" t="n"/>
      <c r="ID134" s="364" t="n"/>
      <c r="IE134" s="364" t="n"/>
      <c r="IF134" s="364" t="n"/>
      <c r="IG134" s="364" t="n"/>
      <c r="IH134" s="364" t="n"/>
      <c r="II134" s="364" t="n"/>
      <c r="IJ134" s="364" t="n"/>
      <c r="IK134" s="364" t="n"/>
      <c r="IL134" s="364" t="n"/>
      <c r="IM134" s="364" t="n"/>
      <c r="IN134" s="364" t="n"/>
      <c r="IO134" s="364" t="n"/>
      <c r="IP134" s="364" t="n"/>
      <c r="IQ134" s="364" t="n"/>
      <c r="IR134" s="364" t="n"/>
      <c r="IS134" s="364" t="n"/>
      <c r="IT134" s="364" t="n"/>
      <c r="IU134" s="364" t="n"/>
      <c r="IV134" s="364" t="n"/>
      <c r="IW134" s="364" t="n"/>
      <c r="IX134" s="364" t="n"/>
      <c r="IY134" s="364" t="n"/>
      <c r="IZ134" s="364" t="n"/>
      <c r="JA134" s="364" t="n"/>
      <c r="JB134" s="364" t="n"/>
      <c r="JC134" s="364" t="n"/>
      <c r="JD134" s="364" t="n"/>
      <c r="JE134" s="364" t="n"/>
      <c r="JF134" s="364" t="n"/>
      <c r="JG134" s="364" t="n"/>
      <c r="JH134" s="364" t="n"/>
      <c r="JI134" s="364" t="n"/>
      <c r="JJ134" s="364" t="n"/>
      <c r="JK134" s="364" t="n"/>
      <c r="JL134" s="364" t="n"/>
      <c r="JM134" s="364" t="n"/>
      <c r="JN134" s="364" t="n"/>
      <c r="JO134" s="364" t="n"/>
      <c r="JP134" s="364" t="n"/>
      <c r="JQ134" s="364" t="n"/>
      <c r="JR134" s="364" t="n"/>
      <c r="JS134" s="364" t="n"/>
      <c r="JT134" s="364" t="n"/>
      <c r="JU134" s="364" t="n"/>
      <c r="JV134" s="364" t="n"/>
      <c r="JW134" s="364" t="n"/>
      <c r="JX134" s="364" t="n"/>
      <c r="JY134" s="364" t="n"/>
      <c r="JZ134" s="364" t="n"/>
      <c r="KA134" s="364" t="n"/>
      <c r="KB134" s="364" t="n"/>
      <c r="KC134" s="364" t="n"/>
      <c r="KD134" s="364" t="n"/>
      <c r="KE134" s="364" t="n"/>
      <c r="KF134" s="364" t="n"/>
      <c r="KG134" s="364" t="n"/>
      <c r="KH134" s="364" t="n"/>
      <c r="KI134" s="364" t="n"/>
      <c r="KJ134" s="364" t="n"/>
      <c r="KK134" s="364" t="n"/>
      <c r="KL134" s="364" t="n"/>
      <c r="KM134" s="364" t="n"/>
      <c r="KN134" s="364" t="n"/>
      <c r="KO134" s="364" t="n"/>
      <c r="KP134" s="364" t="n"/>
      <c r="KQ134" s="364" t="n"/>
      <c r="KR134" s="364" t="n"/>
      <c r="KS134" s="364" t="n"/>
      <c r="KT134" s="364" t="n"/>
      <c r="KU134" s="364" t="n"/>
      <c r="KV134" s="364" t="n"/>
      <c r="KW134" s="364" t="n"/>
      <c r="KX134" s="364" t="n"/>
      <c r="KY134" s="364" t="n"/>
      <c r="KZ134" s="364" t="n"/>
      <c r="LA134" s="364" t="n"/>
      <c r="LB134" s="364" t="n"/>
      <c r="LC134" s="364" t="n"/>
      <c r="LD134" s="364" t="n"/>
      <c r="LE134" s="364" t="n"/>
      <c r="LF134" s="364" t="n"/>
      <c r="LG134" s="364" t="n"/>
      <c r="LH134" s="364" t="n"/>
      <c r="LI134" s="364" t="n"/>
      <c r="LJ134" s="364" t="n"/>
      <c r="LK134" s="364" t="n"/>
      <c r="LL134" s="364" t="n"/>
      <c r="LM134" s="364" t="n"/>
      <c r="LN134" s="364" t="n"/>
      <c r="LO134" s="364" t="n"/>
      <c r="LP134" s="364" t="n"/>
      <c r="LQ134" s="364" t="n"/>
      <c r="LR134" s="364" t="n"/>
      <c r="LS134" s="364" t="n"/>
      <c r="LT134" s="364" t="n"/>
      <c r="LU134" s="364" t="n"/>
      <c r="LV134" s="364" t="n"/>
      <c r="LW134" s="364" t="n"/>
      <c r="LX134" s="364" t="n"/>
      <c r="LY134" s="364" t="n"/>
      <c r="LZ134" s="364" t="n"/>
      <c r="MA134" s="364" t="n"/>
      <c r="MB134" s="364" t="n"/>
      <c r="MC134" s="364" t="n"/>
      <c r="MD134" s="364" t="n"/>
      <c r="ME134" s="364" t="n"/>
      <c r="MF134" s="364" t="n"/>
      <c r="MG134" s="364" t="n"/>
      <c r="MH134" s="364" t="n"/>
      <c r="MI134" s="364" t="n"/>
      <c r="MJ134" s="364" t="n"/>
      <c r="MK134" s="364" t="n"/>
      <c r="ML134" s="364" t="n"/>
      <c r="MM134" s="364" t="n"/>
      <c r="MN134" s="364" t="n"/>
      <c r="MO134" s="364" t="n"/>
      <c r="MP134" s="364" t="n"/>
      <c r="MQ134" s="364" t="n"/>
      <c r="MR134" s="364" t="n"/>
      <c r="MS134" s="364" t="n"/>
      <c r="MT134" s="364" t="n"/>
      <c r="MU134" s="364" t="n"/>
      <c r="MV134" s="364" t="n"/>
      <c r="MW134" s="364" t="n"/>
      <c r="MX134" s="364" t="n"/>
      <c r="MY134" s="364" t="n"/>
      <c r="MZ134" s="364" t="n"/>
      <c r="NA134" s="364" t="n"/>
      <c r="NB134" s="364" t="n"/>
      <c r="NC134" s="364" t="n"/>
      <c r="ND134" s="364" t="n"/>
      <c r="NE134" s="364" t="n"/>
      <c r="NF134" s="364" t="n"/>
      <c r="NG134" s="364" t="n"/>
      <c r="NH134" s="364" t="n"/>
      <c r="NI134" s="364" t="n"/>
      <c r="NJ134" s="364" t="n"/>
      <c r="NK134" s="364" t="n"/>
      <c r="NL134" s="364" t="n"/>
      <c r="NM134" s="364" t="n"/>
      <c r="NN134" s="364" t="n"/>
      <c r="NO134" s="364" t="n"/>
      <c r="NP134" s="364" t="n"/>
      <c r="NQ134" s="364" t="n"/>
      <c r="NR134" s="364" t="n"/>
      <c r="NS134" s="364" t="n"/>
      <c r="NT134" s="364" t="n"/>
      <c r="NU134" s="364" t="n"/>
      <c r="NV134" s="364" t="n"/>
      <c r="NW134" s="364" t="n"/>
      <c r="NX134" s="364" t="n"/>
      <c r="NY134" s="364" t="n"/>
      <c r="NZ134" s="364" t="n"/>
      <c r="OA134" s="364" t="n"/>
      <c r="OB134" s="364" t="n"/>
      <c r="OC134" s="364" t="n"/>
      <c r="OD134" s="364" t="n"/>
      <c r="OE134" s="364" t="n"/>
      <c r="OF134" s="364" t="n"/>
      <c r="OG134" s="364" t="n"/>
      <c r="OH134" s="364" t="n"/>
      <c r="OI134" s="364" t="n"/>
      <c r="OJ134" s="364" t="n"/>
      <c r="OK134" s="364" t="n"/>
      <c r="OL134" s="364" t="n"/>
      <c r="OM134" s="364" t="n"/>
      <c r="ON134" s="364" t="n"/>
      <c r="OO134" s="364" t="n"/>
      <c r="OP134" s="364" t="n"/>
      <c r="OQ134" s="364" t="n"/>
      <c r="OR134" s="364" t="n"/>
      <c r="OS134" s="364" t="n"/>
      <c r="OT134" s="364" t="n"/>
      <c r="OU134" s="364" t="n"/>
      <c r="OV134" s="364" t="n"/>
      <c r="OW134" s="364" t="n"/>
      <c r="OX134" s="364" t="n"/>
      <c r="OY134" s="364" t="n"/>
      <c r="OZ134" s="364" t="n"/>
      <c r="PA134" s="364" t="n"/>
      <c r="PB134" s="364" t="n"/>
      <c r="PC134" s="364" t="n"/>
      <c r="PD134" s="364" t="n"/>
      <c r="PE134" s="364" t="n"/>
      <c r="PF134" s="364" t="n"/>
      <c r="PG134" s="364" t="n"/>
      <c r="PH134" s="364" t="n"/>
      <c r="PI134" s="364" t="n"/>
      <c r="PJ134" s="364" t="n"/>
      <c r="PK134" s="364" t="n"/>
      <c r="PL134" s="364" t="n"/>
      <c r="PM134" s="364" t="n"/>
      <c r="PN134" s="364" t="n"/>
      <c r="PO134" s="364" t="n"/>
      <c r="PP134" s="364" t="n"/>
      <c r="PQ134" s="364" t="n"/>
      <c r="PR134" s="364" t="n"/>
      <c r="PS134" s="364" t="n"/>
      <c r="PT134" s="364" t="n"/>
      <c r="PU134" s="364" t="n"/>
      <c r="PV134" s="364" t="n"/>
      <c r="PW134" s="364" t="n"/>
      <c r="PX134" s="364" t="n"/>
      <c r="PY134" s="364" t="n"/>
      <c r="PZ134" s="364" t="n"/>
      <c r="QA134" s="364" t="n"/>
      <c r="QB134" s="364" t="n"/>
      <c r="QC134" s="364" t="n"/>
      <c r="QD134" s="364" t="n"/>
      <c r="QE134" s="364" t="n"/>
      <c r="QF134" s="364" t="n"/>
      <c r="QG134" s="364" t="n"/>
      <c r="QH134" s="364" t="n"/>
      <c r="QI134" s="364" t="n"/>
      <c r="QJ134" s="364" t="n"/>
      <c r="QK134" s="364" t="n"/>
      <c r="QL134" s="364" t="n"/>
      <c r="QM134" s="364" t="n"/>
      <c r="QN134" s="364" t="n"/>
      <c r="QO134" s="364" t="n"/>
      <c r="QP134" s="364" t="n"/>
      <c r="QQ134" s="364" t="n"/>
      <c r="QR134" s="364" t="n"/>
      <c r="QS134" s="364" t="n"/>
      <c r="QT134" s="364" t="n"/>
      <c r="QU134" s="364" t="n"/>
      <c r="QV134" s="364" t="n"/>
      <c r="QW134" s="364" t="n"/>
      <c r="QX134" s="364" t="n"/>
      <c r="QY134" s="364" t="n"/>
      <c r="QZ134" s="364" t="n"/>
      <c r="RA134" s="364" t="n"/>
      <c r="RB134" s="364" t="n"/>
      <c r="RC134" s="364" t="n"/>
      <c r="RD134" s="364" t="n"/>
      <c r="RE134" s="364" t="n"/>
      <c r="RF134" s="364" t="n"/>
      <c r="RG134" s="364" t="n"/>
      <c r="RH134" s="364" t="n"/>
      <c r="RI134" s="364" t="n"/>
      <c r="RJ134" s="364" t="n"/>
      <c r="RK134" s="364" t="n"/>
      <c r="RL134" s="364" t="n"/>
      <c r="RM134" s="364" t="n"/>
      <c r="RN134" s="364" t="n"/>
      <c r="RO134" s="364" t="n"/>
      <c r="RP134" s="364" t="n"/>
      <c r="RQ134" s="364" t="n"/>
      <c r="RR134" s="364" t="n"/>
      <c r="RS134" s="364" t="n"/>
      <c r="RT134" s="364" t="n"/>
      <c r="RU134" s="364" t="n"/>
      <c r="RV134" s="364" t="n"/>
      <c r="RW134" s="364" t="n"/>
      <c r="RX134" s="364" t="n"/>
      <c r="RY134" s="364" t="n"/>
      <c r="RZ134" s="364" t="n"/>
      <c r="SA134" s="364" t="n"/>
      <c r="SB134" s="364" t="n"/>
      <c r="SC134" s="364" t="n"/>
      <c r="SD134" s="364" t="n"/>
      <c r="SE134" s="364" t="n"/>
      <c r="SF134" s="364" t="n"/>
      <c r="SG134" s="364" t="n"/>
      <c r="SH134" s="364" t="n"/>
      <c r="SI134" s="364" t="n"/>
      <c r="SJ134" s="364" t="n"/>
      <c r="SK134" s="364" t="n"/>
      <c r="SL134" s="364" t="n"/>
      <c r="SM134" s="364" t="n"/>
      <c r="SN134" s="364" t="n"/>
      <c r="SO134" s="364" t="n"/>
      <c r="SP134" s="364" t="n"/>
      <c r="SQ134" s="364" t="n"/>
      <c r="SR134" s="364" t="n"/>
      <c r="SS134" s="364" t="n"/>
      <c r="ST134" s="364" t="n"/>
      <c r="SU134" s="364" t="n"/>
      <c r="SV134" s="364" t="n"/>
      <c r="SW134" s="364" t="n"/>
      <c r="SX134" s="364" t="n"/>
      <c r="SY134" s="364" t="n"/>
      <c r="SZ134" s="364" t="n"/>
      <c r="TA134" s="364" t="n"/>
      <c r="TB134" s="364" t="n"/>
      <c r="TC134" s="364" t="n"/>
      <c r="TD134" s="364" t="n"/>
      <c r="TE134" s="364" t="n"/>
      <c r="TF134" s="364" t="n"/>
      <c r="TG134" s="364" t="n"/>
      <c r="TH134" s="364" t="n"/>
      <c r="TI134" s="364" t="n"/>
      <c r="TJ134" s="364" t="n"/>
      <c r="TK134" s="364" t="n"/>
      <c r="TL134" s="364" t="n"/>
      <c r="TM134" s="364" t="n"/>
      <c r="TN134" s="364" t="n"/>
      <c r="TO134" s="364" t="n"/>
      <c r="TP134" s="364" t="n"/>
      <c r="TQ134" s="364" t="n"/>
      <c r="TR134" s="364" t="n"/>
      <c r="TS134" s="364" t="n"/>
      <c r="TT134" s="364" t="n"/>
      <c r="TU134" s="364" t="n"/>
      <c r="TV134" s="364" t="n"/>
      <c r="TW134" s="364" t="n"/>
      <c r="TX134" s="364" t="n"/>
      <c r="TY134" s="364" t="n"/>
      <c r="TZ134" s="364" t="n"/>
      <c r="UA134" s="364" t="n"/>
      <c r="UB134" s="364" t="n"/>
      <c r="UC134" s="364" t="n"/>
      <c r="UD134" s="364" t="n"/>
      <c r="UE134" s="364" t="n"/>
      <c r="UF134" s="364" t="n"/>
      <c r="UG134" s="364" t="n"/>
      <c r="UH134" s="364" t="n"/>
      <c r="UI134" s="364" t="n"/>
      <c r="UJ134" s="364" t="n"/>
      <c r="UK134" s="364" t="n"/>
      <c r="UL134" s="364" t="n"/>
      <c r="UM134" s="364" t="n"/>
      <c r="UN134" s="364" t="n"/>
      <c r="UO134" s="364" t="n"/>
      <c r="UP134" s="364" t="n"/>
      <c r="UQ134" s="364" t="n"/>
      <c r="UR134" s="364" t="n"/>
      <c r="US134" s="364" t="n"/>
      <c r="UT134" s="364" t="n"/>
      <c r="UU134" s="364" t="n"/>
      <c r="UV134" s="364" t="n"/>
      <c r="UW134" s="364" t="n"/>
      <c r="UX134" s="364" t="n"/>
      <c r="UY134" s="364" t="n"/>
      <c r="UZ134" s="364" t="n"/>
      <c r="VA134" s="364" t="n"/>
      <c r="VB134" s="364" t="n"/>
      <c r="VC134" s="364" t="n"/>
      <c r="VD134" s="364" t="n"/>
      <c r="VE134" s="364" t="n"/>
      <c r="VF134" s="364" t="n"/>
      <c r="VG134" s="364" t="n"/>
      <c r="VH134" s="364" t="n"/>
      <c r="VI134" s="364" t="n"/>
      <c r="VJ134" s="364" t="n"/>
      <c r="VK134" s="364" t="n"/>
      <c r="VL134" s="364" t="n"/>
      <c r="VM134" s="364" t="n"/>
      <c r="VN134" s="364" t="n"/>
      <c r="VO134" s="364" t="n"/>
      <c r="VP134" s="364" t="n"/>
      <c r="VQ134" s="364" t="n"/>
      <c r="VR134" s="364" t="n"/>
      <c r="VS134" s="364" t="n"/>
      <c r="VT134" s="364" t="n"/>
      <c r="VU134" s="364" t="n"/>
      <c r="VV134" s="364" t="n"/>
      <c r="VW134" s="364" t="n"/>
      <c r="VX134" s="364" t="n"/>
      <c r="VY134" s="364" t="n"/>
      <c r="VZ134" s="364" t="n"/>
      <c r="WA134" s="364" t="n"/>
      <c r="WB134" s="364" t="n"/>
      <c r="WC134" s="364" t="n"/>
      <c r="WD134" s="364" t="n"/>
      <c r="WE134" s="364" t="n"/>
      <c r="WF134" s="364" t="n"/>
      <c r="WG134" s="364" t="n"/>
      <c r="WH134" s="364" t="n"/>
      <c r="WI134" s="364" t="n"/>
      <c r="WJ134" s="364" t="n"/>
      <c r="WK134" s="364" t="n"/>
      <c r="WL134" s="364" t="n"/>
      <c r="WM134" s="364" t="n"/>
      <c r="WN134" s="364" t="n"/>
      <c r="WO134" s="364" t="n"/>
      <c r="WP134" s="364" t="n"/>
      <c r="WQ134" s="364" t="n"/>
      <c r="WR134" s="364" t="n"/>
      <c r="WS134" s="364" t="n"/>
      <c r="WT134" s="364" t="n"/>
      <c r="WU134" s="364" t="n"/>
      <c r="WV134" s="364" t="n"/>
      <c r="WW134" s="364" t="n"/>
      <c r="WX134" s="364" t="n"/>
      <c r="WY134" s="364" t="n"/>
      <c r="WZ134" s="364" t="n"/>
      <c r="XA134" s="364" t="n"/>
      <c r="XB134" s="364" t="n"/>
      <c r="XC134" s="364" t="n"/>
      <c r="XD134" s="364" t="n"/>
      <c r="XE134" s="364" t="n"/>
      <c r="XF134" s="364" t="n"/>
      <c r="XG134" s="364" t="n"/>
      <c r="XH134" s="364" t="n"/>
      <c r="XI134" s="364" t="n"/>
      <c r="XJ134" s="364" t="n"/>
      <c r="XK134" s="364" t="n"/>
      <c r="XL134" s="364" t="n"/>
      <c r="XM134" s="364" t="n"/>
      <c r="XN134" s="364" t="n"/>
      <c r="XO134" s="364" t="n"/>
      <c r="XP134" s="364" t="n"/>
      <c r="XQ134" s="364" t="n"/>
      <c r="XR134" s="364" t="n"/>
      <c r="XS134" s="364" t="n"/>
      <c r="XT134" s="364" t="n"/>
      <c r="XU134" s="364" t="n"/>
      <c r="XV134" s="364" t="n"/>
      <c r="XW134" s="364" t="n"/>
      <c r="XX134" s="364" t="n"/>
      <c r="XY134" s="364" t="n"/>
      <c r="XZ134" s="364" t="n"/>
      <c r="YA134" s="364" t="n"/>
      <c r="YB134" s="364" t="n"/>
      <c r="YC134" s="364" t="n"/>
      <c r="YD134" s="364" t="n"/>
      <c r="YE134" s="364" t="n"/>
      <c r="YF134" s="364" t="n"/>
      <c r="YG134" s="364" t="n"/>
      <c r="YH134" s="364" t="n"/>
      <c r="YI134" s="364" t="n"/>
      <c r="YJ134" s="364" t="n"/>
      <c r="YK134" s="364" t="n"/>
      <c r="YL134" s="364" t="n"/>
      <c r="YM134" s="364" t="n"/>
      <c r="YN134" s="364" t="n"/>
      <c r="YO134" s="364" t="n"/>
      <c r="YP134" s="364" t="n"/>
      <c r="YQ134" s="364" t="n"/>
      <c r="YR134" s="364" t="n"/>
      <c r="YS134" s="364" t="n"/>
      <c r="YT134" s="364" t="n"/>
      <c r="YU134" s="364" t="n"/>
      <c r="YV134" s="364" t="n"/>
      <c r="YW134" s="364" t="n"/>
      <c r="YX134" s="364" t="n"/>
      <c r="YY134" s="364" t="n"/>
      <c r="YZ134" s="364" t="n"/>
      <c r="ZA134" s="364" t="n"/>
      <c r="ZB134" s="364" t="n"/>
      <c r="ZC134" s="364" t="n"/>
      <c r="ZD134" s="364" t="n"/>
      <c r="ZE134" s="364" t="n"/>
      <c r="ZF134" s="364" t="n"/>
      <c r="ZG134" s="364" t="n"/>
      <c r="ZH134" s="364" t="n"/>
      <c r="ZI134" s="364" t="n"/>
      <c r="ZJ134" s="364" t="n"/>
      <c r="ZK134" s="364" t="n"/>
      <c r="ZL134" s="364" t="n"/>
      <c r="ZM134" s="364" t="n"/>
      <c r="ZN134" s="364" t="n"/>
      <c r="ZO134" s="364" t="n"/>
      <c r="ZP134" s="364" t="n"/>
      <c r="ZQ134" s="364" t="n"/>
      <c r="ZR134" s="364" t="n"/>
      <c r="ZS134" s="364" t="n"/>
      <c r="ZT134" s="364" t="n"/>
      <c r="ZU134" s="364" t="n"/>
      <c r="ZV134" s="364" t="n"/>
      <c r="ZW134" s="364" t="n"/>
      <c r="ZX134" s="364" t="n"/>
      <c r="ZY134" s="364" t="n"/>
      <c r="ZZ134" s="364" t="n"/>
      <c r="AAA134" s="364" t="n"/>
      <c r="AAB134" s="364" t="n"/>
      <c r="AAC134" s="364" t="n"/>
      <c r="AAD134" s="364" t="n"/>
      <c r="AAE134" s="364" t="n"/>
      <c r="AAF134" s="364" t="n"/>
      <c r="AAG134" s="364" t="n"/>
      <c r="AAH134" s="364" t="n"/>
      <c r="AAI134" s="364" t="n"/>
      <c r="AAJ134" s="364" t="n"/>
      <c r="AAK134" s="364" t="n"/>
      <c r="AAL134" s="364" t="n"/>
      <c r="AAM134" s="364" t="n"/>
      <c r="AAN134" s="364" t="n"/>
      <c r="AAO134" s="364" t="n"/>
      <c r="AAP134" s="364" t="n"/>
      <c r="AAQ134" s="364" t="n"/>
      <c r="AAR134" s="364" t="n"/>
      <c r="AAS134" s="364" t="n"/>
      <c r="AAT134" s="364" t="n"/>
      <c r="AAU134" s="364" t="n"/>
      <c r="AAV134" s="364" t="n"/>
      <c r="AAW134" s="364" t="n"/>
      <c r="AAX134" s="364" t="n"/>
      <c r="AAY134" s="364" t="n"/>
      <c r="AAZ134" s="364" t="n"/>
      <c r="ABA134" s="364" t="n"/>
      <c r="ABB134" s="364" t="n"/>
      <c r="ABC134" s="364" t="n"/>
      <c r="ABD134" s="364" t="n"/>
      <c r="ABE134" s="364" t="n"/>
      <c r="ABF134" s="364" t="n"/>
      <c r="ABG134" s="364" t="n"/>
      <c r="ABH134" s="364" t="n"/>
      <c r="ABI134" s="364" t="n"/>
      <c r="ABJ134" s="364" t="n"/>
      <c r="ABK134" s="364" t="n"/>
      <c r="ABL134" s="364" t="n"/>
      <c r="ABM134" s="364" t="n"/>
      <c r="ABN134" s="364" t="n"/>
      <c r="ABO134" s="364" t="n"/>
      <c r="ABP134" s="364" t="n"/>
      <c r="ABQ134" s="364" t="n"/>
      <c r="ABR134" s="364" t="n"/>
      <c r="ABS134" s="364" t="n"/>
      <c r="ABT134" s="364" t="n"/>
      <c r="ABU134" s="364" t="n"/>
      <c r="ABV134" s="364" t="n"/>
      <c r="ABW134" s="364" t="n"/>
      <c r="ABX134" s="364" t="n"/>
      <c r="ABY134" s="364" t="n"/>
      <c r="ABZ134" s="364" t="n"/>
      <c r="ACA134" s="364" t="n"/>
      <c r="ACB134" s="364" t="n"/>
      <c r="ACC134" s="364" t="n"/>
      <c r="ACD134" s="364" t="n"/>
      <c r="ACE134" s="364" t="n"/>
      <c r="ACF134" s="364" t="n"/>
      <c r="ACG134" s="364" t="n"/>
      <c r="ACH134" s="364" t="n"/>
      <c r="ACI134" s="364" t="n"/>
      <c r="ACJ134" s="364" t="n"/>
      <c r="ACK134" s="364" t="n"/>
      <c r="ACL134" s="364" t="n"/>
      <c r="ACM134" s="364" t="n"/>
      <c r="ACN134" s="364" t="n"/>
      <c r="ACO134" s="364" t="n"/>
      <c r="ACP134" s="364" t="n"/>
      <c r="ACQ134" s="364" t="n"/>
      <c r="ACR134" s="364" t="n"/>
      <c r="ACS134" s="364" t="n"/>
      <c r="ACT134" s="364" t="n"/>
      <c r="ACU134" s="364" t="n"/>
      <c r="ACV134" s="364" t="n"/>
      <c r="ACW134" s="364" t="n"/>
      <c r="ACX134" s="364" t="n"/>
      <c r="ACY134" s="364" t="n"/>
      <c r="ACZ134" s="364" t="n"/>
      <c r="ADA134" s="364" t="n"/>
      <c r="ADB134" s="364" t="n"/>
      <c r="ADC134" s="364" t="n"/>
      <c r="ADD134" s="364" t="n"/>
      <c r="ADE134" s="364" t="n"/>
      <c r="ADF134" s="364" t="n"/>
      <c r="ADG134" s="364" t="n"/>
      <c r="ADH134" s="364" t="n"/>
      <c r="ADI134" s="364" t="n"/>
      <c r="ADJ134" s="364" t="n"/>
      <c r="ADK134" s="364" t="n"/>
      <c r="ADL134" s="364" t="n"/>
      <c r="ADM134" s="364" t="n"/>
      <c r="ADN134" s="364" t="n"/>
      <c r="ADO134" s="364" t="n"/>
      <c r="ADP134" s="364" t="n"/>
      <c r="ADQ134" s="364" t="n"/>
      <c r="ADR134" s="364" t="n"/>
      <c r="ADS134" s="364" t="n"/>
      <c r="ADT134" s="364" t="n"/>
      <c r="ADU134" s="364" t="n"/>
      <c r="ADV134" s="364" t="n"/>
      <c r="ADW134" s="364" t="n"/>
      <c r="ADX134" s="364" t="n"/>
      <c r="ADY134" s="364" t="n"/>
      <c r="ADZ134" s="364" t="n"/>
      <c r="AEA134" s="364" t="n"/>
      <c r="AEB134" s="364" t="n"/>
      <c r="AEC134" s="364" t="n"/>
      <c r="AED134" s="364" t="n"/>
      <c r="AEE134" s="364" t="n"/>
      <c r="AEF134" s="364" t="n"/>
      <c r="AEG134" s="364" t="n"/>
      <c r="AEH134" s="364" t="n"/>
      <c r="AEI134" s="364" t="n"/>
      <c r="AEJ134" s="364" t="n"/>
      <c r="AEK134" s="364" t="n"/>
      <c r="AEL134" s="364" t="n"/>
      <c r="AEM134" s="364" t="n"/>
      <c r="AEN134" s="364" t="n"/>
      <c r="AEO134" s="364" t="n"/>
      <c r="AEP134" s="364" t="n"/>
      <c r="AEQ134" s="364" t="n"/>
      <c r="AER134" s="364" t="n"/>
      <c r="AES134" s="364" t="n"/>
      <c r="AET134" s="364" t="n"/>
      <c r="AEU134" s="364" t="n"/>
      <c r="AEV134" s="364" t="n"/>
      <c r="AEW134" s="364" t="n"/>
      <c r="AEX134" s="364" t="n"/>
      <c r="AEY134" s="364" t="n"/>
      <c r="AEZ134" s="364" t="n"/>
      <c r="AFA134" s="364" t="n"/>
      <c r="AFB134" s="364" t="n"/>
      <c r="AFC134" s="364" t="n"/>
      <c r="AFD134" s="364" t="n"/>
      <c r="AFE134" s="364" t="n"/>
      <c r="AFF134" s="364" t="n"/>
      <c r="AFG134" s="364" t="n"/>
      <c r="AFH134" s="364" t="n"/>
      <c r="AFI134" s="364" t="n"/>
      <c r="AFJ134" s="364" t="n"/>
      <c r="AFK134" s="364" t="n"/>
      <c r="AFL134" s="364" t="n"/>
      <c r="AFM134" s="364" t="n"/>
      <c r="AFN134" s="364" t="n"/>
      <c r="AFO134" s="364" t="n"/>
      <c r="AFP134" s="364" t="n"/>
      <c r="AFQ134" s="364" t="n"/>
      <c r="AFR134" s="364" t="n"/>
      <c r="AFS134" s="364" t="n"/>
      <c r="AFT134" s="364" t="n"/>
      <c r="AFU134" s="364" t="n"/>
      <c r="AFV134" s="364" t="n"/>
      <c r="AFW134" s="364" t="n"/>
      <c r="AFX134" s="364" t="n"/>
      <c r="AFY134" s="364" t="n"/>
      <c r="AFZ134" s="364" t="n"/>
      <c r="AGA134" s="364" t="n"/>
      <c r="AGB134" s="364" t="n"/>
      <c r="AGC134" s="364" t="n"/>
      <c r="AGD134" s="364" t="n"/>
      <c r="AGE134" s="364" t="n"/>
      <c r="AGF134" s="364" t="n"/>
      <c r="AGG134" s="364" t="n"/>
      <c r="AGH134" s="364" t="n"/>
      <c r="AGI134" s="364" t="n"/>
      <c r="AGJ134" s="364" t="n"/>
      <c r="AGK134" s="364" t="n"/>
      <c r="AGL134" s="364" t="n"/>
      <c r="AGM134" s="364" t="n"/>
      <c r="AGN134" s="364" t="n"/>
      <c r="AGO134" s="364" t="n"/>
      <c r="AGP134" s="364" t="n"/>
      <c r="AGQ134" s="364" t="n"/>
      <c r="AGR134" s="364" t="n"/>
      <c r="AGS134" s="364" t="n"/>
      <c r="AGT134" s="364" t="n"/>
      <c r="AGU134" s="364" t="n"/>
      <c r="AGV134" s="364" t="n"/>
      <c r="AGW134" s="364" t="n"/>
      <c r="AGX134" s="364" t="n"/>
      <c r="AGY134" s="364" t="n"/>
      <c r="AGZ134" s="364" t="n"/>
      <c r="AHA134" s="364" t="n"/>
      <c r="AHB134" s="364" t="n"/>
      <c r="AHC134" s="364" t="n"/>
      <c r="AHD134" s="364" t="n"/>
      <c r="AHE134" s="364" t="n"/>
      <c r="AHF134" s="364" t="n"/>
      <c r="AHG134" s="364" t="n"/>
      <c r="AHH134" s="364" t="n"/>
      <c r="AHI134" s="364" t="n"/>
      <c r="AHJ134" s="364" t="n"/>
      <c r="AHK134" s="364" t="n"/>
      <c r="AHL134" s="364" t="n"/>
      <c r="AHM134" s="364" t="n"/>
      <c r="AHN134" s="364" t="n"/>
      <c r="AHO134" s="364" t="n"/>
      <c r="AHP134" s="364" t="n"/>
      <c r="AHQ134" s="364" t="n"/>
      <c r="AHR134" s="364" t="n"/>
      <c r="AHS134" s="364" t="n"/>
      <c r="AHT134" s="364" t="n"/>
      <c r="AHU134" s="364" t="n"/>
      <c r="AHV134" s="364" t="n"/>
      <c r="AHW134" s="364" t="n"/>
      <c r="AHX134" s="364" t="n"/>
      <c r="AHY134" s="364" t="n"/>
      <c r="AHZ134" s="364" t="n"/>
      <c r="AIA134" s="364" t="n"/>
      <c r="AIB134" s="364" t="n"/>
      <c r="AIC134" s="364" t="n"/>
      <c r="AID134" s="364" t="n"/>
      <c r="AIE134" s="364" t="n"/>
      <c r="AIF134" s="364" t="n"/>
      <c r="AIG134" s="364" t="n"/>
      <c r="AIH134" s="364" t="n"/>
      <c r="AII134" s="364" t="n"/>
      <c r="AIJ134" s="364" t="n"/>
      <c r="AIK134" s="364" t="n"/>
      <c r="AIL134" s="364" t="n"/>
      <c r="AIM134" s="364" t="n"/>
      <c r="AIN134" s="364" t="n"/>
      <c r="AIO134" s="364" t="n"/>
      <c r="AIP134" s="364" t="n"/>
      <c r="AIQ134" s="364" t="n"/>
      <c r="AIR134" s="364" t="n"/>
      <c r="AIS134" s="364" t="n"/>
      <c r="AIT134" s="364" t="n"/>
      <c r="AIU134" s="364" t="n"/>
      <c r="AIV134" s="364" t="n"/>
      <c r="AIW134" s="364" t="n"/>
      <c r="AIX134" s="364" t="n"/>
      <c r="AIY134" s="364" t="n"/>
      <c r="AIZ134" s="364" t="n"/>
      <c r="AJA134" s="364" t="n"/>
      <c r="AJB134" s="364" t="n"/>
      <c r="AJC134" s="364" t="n"/>
      <c r="AJD134" s="364" t="n"/>
      <c r="AJE134" s="364" t="n"/>
      <c r="AJF134" s="364" t="n"/>
      <c r="AJG134" s="364" t="n"/>
      <c r="AJH134" s="364" t="n"/>
      <c r="AJI134" s="364" t="n"/>
      <c r="AJJ134" s="364" t="n"/>
      <c r="AJK134" s="364" t="n"/>
      <c r="AJL134" s="364" t="n"/>
      <c r="AJM134" s="364" t="n"/>
      <c r="AJN134" s="364" t="n"/>
      <c r="AJO134" s="364" t="n"/>
      <c r="AJP134" s="364" t="n"/>
      <c r="AJQ134" s="364" t="n"/>
      <c r="AJR134" s="364" t="n"/>
      <c r="AJS134" s="364" t="n"/>
      <c r="AJT134" s="364" t="n"/>
      <c r="AJU134" s="364" t="n"/>
      <c r="AJV134" s="364" t="n"/>
      <c r="AJW134" s="364" t="n"/>
      <c r="AJX134" s="364" t="n"/>
      <c r="AJY134" s="364" t="n"/>
      <c r="AJZ134" s="364" t="n"/>
      <c r="AKA134" s="364" t="n"/>
      <c r="AKB134" s="364" t="n"/>
      <c r="AKC134" s="364" t="n"/>
      <c r="AKD134" s="364" t="n"/>
      <c r="AKE134" s="364" t="n"/>
      <c r="AKF134" s="364" t="n"/>
      <c r="AKG134" s="364" t="n"/>
      <c r="AKH134" s="364" t="n"/>
      <c r="AKI134" s="364" t="n"/>
      <c r="AKJ134" s="364" t="n"/>
      <c r="AKK134" s="364" t="n"/>
      <c r="AKL134" s="364" t="n"/>
      <c r="AKM134" s="364" t="n"/>
      <c r="AKN134" s="364" t="n"/>
      <c r="AKO134" s="364" t="n"/>
      <c r="AKP134" s="364" t="n"/>
      <c r="AKQ134" s="364" t="n"/>
      <c r="AKR134" s="364" t="n"/>
      <c r="AKS134" s="364" t="n"/>
      <c r="AKT134" s="364" t="n"/>
      <c r="AKU134" s="364" t="n"/>
      <c r="AKV134" s="364" t="n"/>
      <c r="AKW134" s="364" t="n"/>
      <c r="AKX134" s="364" t="n"/>
      <c r="AKY134" s="364" t="n"/>
      <c r="AKZ134" s="364" t="n"/>
      <c r="ALA134" s="364" t="n"/>
      <c r="ALB134" s="364" t="n"/>
      <c r="ALC134" s="364" t="n"/>
      <c r="ALD134" s="364" t="n"/>
      <c r="ALE134" s="364" t="n"/>
      <c r="ALF134" s="364" t="n"/>
      <c r="ALG134" s="364" t="n"/>
      <c r="ALH134" s="364" t="n"/>
      <c r="ALI134" s="364" t="n"/>
      <c r="ALJ134" s="364" t="n"/>
      <c r="ALK134" s="364" t="n"/>
      <c r="ALL134" s="364" t="n"/>
      <c r="ALM134" s="364" t="n"/>
      <c r="ALN134" s="364" t="n"/>
      <c r="ALO134" s="364" t="n"/>
      <c r="ALP134" s="364" t="n"/>
      <c r="ALQ134" s="364" t="n"/>
      <c r="ALR134" s="364" t="n"/>
      <c r="ALS134" s="364" t="n"/>
      <c r="ALT134" s="364" t="n"/>
      <c r="ALU134" s="364" t="n"/>
      <c r="ALV134" s="364" t="n"/>
      <c r="ALW134" s="364" t="n"/>
      <c r="ALX134" s="364" t="n"/>
      <c r="ALY134" s="364" t="n"/>
      <c r="ALZ134" s="364" t="n"/>
      <c r="AMA134" s="364" t="n"/>
      <c r="AMB134" s="364" t="n"/>
      <c r="AMC134" s="364" t="n"/>
      <c r="AMD134" s="364" t="n"/>
      <c r="AME134" s="364" t="n"/>
      <c r="AMF134" s="364" t="n"/>
      <c r="AMG134" s="364" t="n"/>
      <c r="AMH134" s="364" t="n"/>
      <c r="AMI134" s="364" t="n"/>
      <c r="AMJ134" s="364" t="n"/>
      <c r="AMK134" s="364" t="n"/>
      <c r="AML134" s="364" t="n"/>
      <c r="AMM134" s="364" t="n"/>
      <c r="AMN134" s="364" t="n"/>
      <c r="AMO134" s="364" t="n"/>
      <c r="AMP134" s="364" t="n"/>
      <c r="AMQ134" s="364" t="n"/>
      <c r="AMR134" s="364" t="n"/>
      <c r="AMS134" s="364" t="n"/>
      <c r="AMT134" s="364" t="n"/>
      <c r="AMU134" s="364" t="n"/>
      <c r="AMV134" s="364" t="n"/>
      <c r="AMW134" s="364" t="n"/>
      <c r="AMX134" s="364" t="n"/>
      <c r="AMY134" s="364" t="n"/>
      <c r="AMZ134" s="364" t="n"/>
      <c r="ANA134" s="364" t="n"/>
      <c r="ANB134" s="364" t="n"/>
      <c r="ANC134" s="364" t="n"/>
      <c r="AND134" s="364" t="n"/>
      <c r="ANE134" s="364" t="n"/>
      <c r="ANF134" s="364" t="n"/>
      <c r="ANG134" s="364" t="n"/>
      <c r="ANH134" s="364" t="n"/>
      <c r="ANI134" s="364" t="n"/>
      <c r="ANJ134" s="364" t="n"/>
      <c r="ANK134" s="364" t="n"/>
      <c r="ANL134" s="364" t="n"/>
      <c r="ANM134" s="364" t="n"/>
      <c r="ANN134" s="364" t="n"/>
      <c r="ANO134" s="364" t="n"/>
      <c r="ANP134" s="364" t="n"/>
      <c r="ANQ134" s="364" t="n"/>
      <c r="ANR134" s="364" t="n"/>
      <c r="ANS134" s="364" t="n"/>
      <c r="ANT134" s="364" t="n"/>
      <c r="ANU134" s="364" t="n"/>
      <c r="ANV134" s="364" t="n"/>
      <c r="ANW134" s="364" t="n"/>
      <c r="ANX134" s="364" t="n"/>
      <c r="ANY134" s="364" t="n"/>
      <c r="ANZ134" s="364" t="n"/>
      <c r="AOA134" s="364" t="n"/>
      <c r="AOB134" s="364" t="n"/>
      <c r="AOC134" s="364" t="n"/>
      <c r="AOD134" s="364" t="n"/>
      <c r="AOE134" s="364" t="n"/>
      <c r="AOF134" s="364" t="n"/>
      <c r="AOG134" s="364" t="n"/>
      <c r="AOH134" s="364" t="n"/>
      <c r="AOI134" s="364" t="n"/>
      <c r="AOJ134" s="364" t="n"/>
      <c r="AOK134" s="364" t="n"/>
      <c r="AOL134" s="364" t="n"/>
      <c r="AOM134" s="364" t="n"/>
      <c r="AON134" s="364" t="n"/>
      <c r="AOO134" s="364" t="n"/>
      <c r="AOP134" s="364" t="n"/>
      <c r="AOQ134" s="364" t="n"/>
      <c r="AOR134" s="364" t="n"/>
      <c r="AOS134" s="364" t="n"/>
      <c r="AOT134" s="364" t="n"/>
      <c r="AOU134" s="364" t="n"/>
      <c r="AOV134" s="364" t="n"/>
      <c r="AOW134" s="364" t="n"/>
      <c r="AOX134" s="364" t="n"/>
      <c r="AOY134" s="364" t="n"/>
      <c r="AOZ134" s="364" t="n"/>
      <c r="APA134" s="364" t="n"/>
      <c r="APB134" s="364" t="n"/>
      <c r="APC134" s="364" t="n"/>
      <c r="APD134" s="364" t="n"/>
      <c r="APE134" s="364" t="n"/>
      <c r="APF134" s="364" t="n"/>
      <c r="APG134" s="364" t="n"/>
      <c r="APH134" s="364" t="n"/>
      <c r="API134" s="364" t="n"/>
      <c r="APJ134" s="364" t="n"/>
      <c r="APK134" s="364" t="n"/>
      <c r="APL134" s="364" t="n"/>
      <c r="APM134" s="364" t="n"/>
      <c r="APN134" s="364" t="n"/>
      <c r="APO134" s="364" t="n"/>
      <c r="APP134" s="364" t="n"/>
      <c r="APQ134" s="364" t="n"/>
      <c r="APR134" s="364" t="n"/>
      <c r="APS134" s="364" t="n"/>
      <c r="APT134" s="364" t="n"/>
      <c r="APU134" s="364" t="n"/>
      <c r="APV134" s="364" t="n"/>
      <c r="APW134" s="364" t="n"/>
      <c r="APX134" s="364" t="n"/>
      <c r="APY134" s="364" t="n"/>
      <c r="APZ134" s="364" t="n"/>
      <c r="AQA134" s="364" t="n"/>
      <c r="AQB134" s="364" t="n"/>
      <c r="AQC134" s="364" t="n"/>
      <c r="AQD134" s="364" t="n"/>
      <c r="AQE134" s="364" t="n"/>
      <c r="AQF134" s="364" t="n"/>
      <c r="AQG134" s="364" t="n"/>
      <c r="AQH134" s="364" t="n"/>
      <c r="AQI134" s="364" t="n"/>
      <c r="AQJ134" s="364" t="n"/>
      <c r="AQK134" s="364" t="n"/>
      <c r="AQL134" s="364" t="n"/>
      <c r="AQM134" s="364" t="n"/>
      <c r="AQN134" s="364" t="n"/>
      <c r="AQO134" s="364" t="n"/>
      <c r="AQP134" s="364" t="n"/>
      <c r="AQQ134" s="364" t="n"/>
      <c r="AQR134" s="364" t="n"/>
      <c r="AQS134" s="364" t="n"/>
      <c r="AQT134" s="364" t="n"/>
      <c r="AQU134" s="364" t="n"/>
      <c r="AQV134" s="364" t="n"/>
      <c r="AQW134" s="364" t="n"/>
      <c r="AQX134" s="364" t="n"/>
      <c r="AQY134" s="364" t="n"/>
      <c r="AQZ134" s="364" t="n"/>
      <c r="ARA134" s="364" t="n"/>
      <c r="ARB134" s="364" t="n"/>
      <c r="ARC134" s="364" t="n"/>
      <c r="ARD134" s="364" t="n"/>
      <c r="ARE134" s="364" t="n"/>
      <c r="ARF134" s="364" t="n"/>
      <c r="ARG134" s="364" t="n"/>
      <c r="ARH134" s="364" t="n"/>
      <c r="ARI134" s="364" t="n"/>
      <c r="ARJ134" s="364" t="n"/>
      <c r="ARK134" s="364" t="n"/>
      <c r="ARL134" s="364" t="n"/>
      <c r="ARM134" s="364" t="n"/>
      <c r="ARN134" s="364" t="n"/>
      <c r="ARO134" s="364" t="n"/>
    </row>
    <row r="135" outlineLevel="1">
      <c r="A135" s="220" t="inlineStr">
        <is>
          <t>42.01</t>
        </is>
      </c>
      <c r="B135" s="233" t="inlineStr">
        <is>
          <t>Telefonia fixa</t>
        </is>
      </c>
      <c r="C135" s="86" t="inlineStr">
        <is>
          <t>Analítica</t>
        </is>
      </c>
      <c r="D135" s="86" t="inlineStr">
        <is>
          <t>Saída</t>
        </is>
      </c>
      <c r="E135" s="86">
        <f>VLOOKUP($A135,PL.C!$B:$F,5,0)</f>
        <v/>
      </c>
      <c r="F135" s="86" t="inlineStr">
        <is>
          <t>sim</t>
        </is>
      </c>
      <c r="G135" s="86" t="inlineStr">
        <is>
          <t>Budget</t>
        </is>
      </c>
      <c r="I135" s="511" t="n">
        <v>0</v>
      </c>
      <c r="J135" s="511" t="n">
        <v>0</v>
      </c>
      <c r="K135" s="511" t="n">
        <v>0</v>
      </c>
      <c r="L135" s="511" t="n">
        <v>-289</v>
      </c>
      <c r="M135" s="511" t="n">
        <v>-289</v>
      </c>
      <c r="N135" s="511" t="n">
        <v>-289</v>
      </c>
      <c r="O135" s="511" t="n">
        <v>-290</v>
      </c>
      <c r="P135" s="511" t="n">
        <v>-295</v>
      </c>
      <c r="Q135" s="511" t="n">
        <v>-299</v>
      </c>
      <c r="R135" s="511" t="n">
        <v>-309</v>
      </c>
      <c r="S135" s="511" t="n">
        <v>-310</v>
      </c>
      <c r="T135" s="512" t="n">
        <v>-301</v>
      </c>
      <c r="V135" s="511" t="n">
        <v>-312</v>
      </c>
      <c r="W135" s="511" t="n">
        <v>-260</v>
      </c>
      <c r="X135" s="511" t="n">
        <v>-371</v>
      </c>
      <c r="Y135" s="511" t="n">
        <v>-295</v>
      </c>
      <c r="Z135" s="511" t="n">
        <v>-313</v>
      </c>
      <c r="AA135" s="511" t="n">
        <v>-312</v>
      </c>
      <c r="AB135" s="511" t="n">
        <v>-260</v>
      </c>
      <c r="AC135" s="511" t="n">
        <v>-416</v>
      </c>
      <c r="AD135" s="511" t="n">
        <v>-361</v>
      </c>
      <c r="AE135" s="511" t="n">
        <v>-373</v>
      </c>
      <c r="AF135" s="511" t="n">
        <v>-371</v>
      </c>
      <c r="AG135" s="512" t="n">
        <v>-310</v>
      </c>
      <c r="AI135" s="511" t="n">
        <v>-372</v>
      </c>
      <c r="AJ135" s="511" t="n">
        <v>-371</v>
      </c>
      <c r="AK135" s="511" t="n">
        <v>-372</v>
      </c>
      <c r="AL135" s="511" t="n">
        <v>-378</v>
      </c>
      <c r="AM135" s="511" t="n">
        <v>-371</v>
      </c>
      <c r="AN135" s="511" t="n">
        <v>-372</v>
      </c>
      <c r="AO135" s="511" t="n">
        <v>-371</v>
      </c>
      <c r="AP135" s="511" t="n">
        <v>-423</v>
      </c>
      <c r="AQ135" s="511" t="n">
        <v>-436</v>
      </c>
      <c r="AR135" s="511" t="n">
        <v>-435</v>
      </c>
      <c r="AS135" s="511" t="n">
        <v>-416</v>
      </c>
      <c r="AT135" s="511" t="n">
        <v>-416</v>
      </c>
      <c r="AV135" s="513" t="n">
        <v>-391.344</v>
      </c>
      <c r="AW135" s="513" t="n">
        <v>-390.292</v>
      </c>
      <c r="AX135" s="513" t="n">
        <v>-391.344</v>
      </c>
      <c r="AY135" s="513" t="n">
        <v>-397.656</v>
      </c>
      <c r="AZ135" s="513" t="n">
        <v>-390.292</v>
      </c>
      <c r="BA135" s="513" t="n">
        <v>-391.344</v>
      </c>
      <c r="BB135" s="513" t="n">
        <v>-390.292</v>
      </c>
      <c r="BC135" s="513" t="n">
        <v>-444.996</v>
      </c>
      <c r="BD135" s="513" t="n">
        <v>-458.672</v>
      </c>
      <c r="BE135" s="513" t="n">
        <v>-457.62</v>
      </c>
      <c r="BF135" s="513" t="n">
        <v>-437.632</v>
      </c>
      <c r="BG135" s="513" t="n">
        <v>-437.632</v>
      </c>
      <c r="BI135" s="298" t="n">
        <v>1.05</v>
      </c>
      <c r="BJ135" s="514" t="n">
        <v>-373.8</v>
      </c>
      <c r="BK135" s="514" t="n">
        <v>-409.5</v>
      </c>
      <c r="BL135" s="514" t="n">
        <v>-316.05</v>
      </c>
      <c r="BM135" s="514" t="n">
        <v>-444.15</v>
      </c>
      <c r="BN135" s="514" t="n">
        <v>-317.1</v>
      </c>
      <c r="BO135" s="514" t="n">
        <v>-455.7</v>
      </c>
      <c r="BP135" s="514" t="n">
        <v>-313.95</v>
      </c>
      <c r="BQ135" s="514" t="n">
        <v>-315</v>
      </c>
      <c r="BR135" s="514" t="n">
        <v>-316.05</v>
      </c>
      <c r="BS135" s="514" t="n">
        <v>-316.05</v>
      </c>
      <c r="BT135" s="514" t="n">
        <v>-249.9</v>
      </c>
      <c r="BU135" s="514" t="n">
        <v>-316.05</v>
      </c>
      <c r="BW135" s="515">
        <f>_xlfn.SINGLE(_xlfn.XLOOKUP($A135,$A$203:$A$399,BJ$203:BJ$399,"Não Existe"))*$BI135</f>
        <v/>
      </c>
      <c r="BX135" s="515">
        <f>_xlfn.SINGLE(_xlfn.XLOOKUP($A135,$A$203:$A$399,BK$203:BK$399,"Não Existe"))*$BI135</f>
        <v/>
      </c>
      <c r="BY135" s="515">
        <f>_xlfn.SINGLE(_xlfn.XLOOKUP($A135,$A$203:$A$399,BL$203:BL$399,"Não Existe"))*$BI135</f>
        <v/>
      </c>
      <c r="BZ135" s="515">
        <f>_xlfn.SINGLE(_xlfn.XLOOKUP($A135,$A$203:$A$399,BM$203:BM$399,"Não Existe"))*$BI135</f>
        <v/>
      </c>
      <c r="CA135" s="515">
        <f>_xlfn.SINGLE(_xlfn.XLOOKUP($A135,$A$203:$A$399,BN$203:BN$399,"Não Existe"))*$BI135</f>
        <v/>
      </c>
      <c r="CB135" s="515">
        <f>_xlfn.SINGLE(_xlfn.XLOOKUP($A135,$A$203:$A$399,BO$203:BO$399,"Não Existe"))*$BI135</f>
        <v/>
      </c>
      <c r="CC135" s="515">
        <f>_xlfn.SINGLE(_xlfn.XLOOKUP($A135,$A$203:$A$399,BP$203:BP$399,"Não Existe"))*$BI135</f>
        <v/>
      </c>
      <c r="CD135" s="515">
        <f>_xlfn.SINGLE(_xlfn.XLOOKUP($A135,$A$203:$A$399,BQ$203:BQ$399,"Não Existe"))*$BI135</f>
        <v/>
      </c>
      <c r="CE135" s="515">
        <f>_xlfn.SINGLE(_xlfn.XLOOKUP($A135,$A$203:$A$399,BR$203:BR$399,"Não Existe"))*$BI135</f>
        <v/>
      </c>
      <c r="CF135" s="515">
        <f>_xlfn.SINGLE(_xlfn.XLOOKUP($A135,$A$203:$A$399,BS$203:BS$399,"Não Existe"))*$BI135</f>
        <v/>
      </c>
      <c r="CG135" s="515">
        <f>_xlfn.SINGLE(_xlfn.XLOOKUP($A135,$A$203:$A$399,BT$203:BT$399,"Não Existe"))*$BI135</f>
        <v/>
      </c>
      <c r="CH135" s="515">
        <f>_xlfn.SINGLE(_xlfn.XLOOKUP($A135,$A$203:$A$399,BU$203:BU$399,"Não Existe"))*$BI135</f>
        <v/>
      </c>
    </row>
    <row r="136" outlineLevel="1" customFormat="1" s="213">
      <c r="A136" s="257" t="inlineStr">
        <is>
          <t>42.02</t>
        </is>
      </c>
      <c r="B136" s="212" t="inlineStr">
        <is>
          <t>Telefonia celular</t>
        </is>
      </c>
      <c r="C136" s="213" t="inlineStr">
        <is>
          <t>Analítica</t>
        </is>
      </c>
      <c r="D136" s="213" t="inlineStr">
        <is>
          <t>Saída</t>
        </is>
      </c>
      <c r="E136" s="213">
        <f>VLOOKUP($A136,PL.C!$B:$F,5,0)</f>
        <v/>
      </c>
      <c r="F136" s="213" t="inlineStr">
        <is>
          <t>sim</t>
        </is>
      </c>
      <c r="G136" s="213" t="inlineStr">
        <is>
          <t>Budget</t>
        </is>
      </c>
      <c r="I136" s="506" t="n">
        <v>0</v>
      </c>
      <c r="J136" s="506" t="n">
        <v>0</v>
      </c>
      <c r="K136" s="506" t="n">
        <v>0</v>
      </c>
      <c r="L136" s="506" t="n">
        <v>-1074</v>
      </c>
      <c r="M136" s="506" t="n">
        <v>-510</v>
      </c>
      <c r="N136" s="506" t="n">
        <v>-470</v>
      </c>
      <c r="O136" s="506" t="n">
        <v>-469</v>
      </c>
      <c r="P136" s="506" t="n">
        <v>-459</v>
      </c>
      <c r="Q136" s="506" t="n">
        <v>-459</v>
      </c>
      <c r="R136" s="506" t="n">
        <v>-459</v>
      </c>
      <c r="S136" s="506" t="n">
        <v>-459</v>
      </c>
      <c r="T136" s="507" t="n">
        <v>-459</v>
      </c>
      <c r="U136" s="86" t="n"/>
      <c r="V136" s="506" t="n">
        <v>-459</v>
      </c>
      <c r="W136" s="506" t="n">
        <v>-459</v>
      </c>
      <c r="X136" s="506" t="n">
        <v>-480</v>
      </c>
      <c r="Y136" s="506" t="n">
        <v>-480</v>
      </c>
      <c r="Z136" s="506" t="n">
        <v>-480</v>
      </c>
      <c r="AA136" s="506" t="n">
        <v>-480</v>
      </c>
      <c r="AB136" s="506" t="n">
        <v>-480</v>
      </c>
      <c r="AC136" s="506" t="n">
        <v>-480</v>
      </c>
      <c r="AD136" s="506" t="n">
        <v>-480</v>
      </c>
      <c r="AE136" s="506" t="n">
        <v>-480</v>
      </c>
      <c r="AF136" s="506" t="n">
        <v>-489</v>
      </c>
      <c r="AG136" s="507" t="n">
        <v>-538</v>
      </c>
      <c r="AH136" s="364" t="n"/>
      <c r="AI136" s="506" t="n">
        <v>-477</v>
      </c>
      <c r="AJ136" s="506" t="n">
        <v>-453</v>
      </c>
      <c r="AK136" s="506" t="n">
        <v>-429</v>
      </c>
      <c r="AL136" s="506" t="n">
        <v>-430</v>
      </c>
      <c r="AM136" s="506" t="n">
        <v>-429</v>
      </c>
      <c r="AN136" s="506" t="n">
        <v>-429</v>
      </c>
      <c r="AO136" s="506" t="n">
        <v>-429</v>
      </c>
      <c r="AP136" s="506" t="n">
        <v>-1247</v>
      </c>
      <c r="AQ136" s="506" t="n">
        <v>-410</v>
      </c>
      <c r="AR136" s="506" t="n">
        <v>-372</v>
      </c>
      <c r="AS136" s="506" t="n">
        <v>-393</v>
      </c>
      <c r="AT136" s="506" t="n">
        <v>-393</v>
      </c>
      <c r="AU136" s="364" t="n"/>
      <c r="AV136" s="508" t="n">
        <v>-501.804</v>
      </c>
      <c r="AW136" s="508" t="n">
        <v>-476.556</v>
      </c>
      <c r="AX136" s="508" t="n">
        <v>-451.308</v>
      </c>
      <c r="AY136" s="508" t="n">
        <v>-452.36</v>
      </c>
      <c r="AZ136" s="508" t="n">
        <v>-451.308</v>
      </c>
      <c r="BA136" s="508" t="n">
        <v>-451.308</v>
      </c>
      <c r="BB136" s="508" t="n">
        <v>-451.308</v>
      </c>
      <c r="BC136" s="508" t="n">
        <v>-1311.844</v>
      </c>
      <c r="BD136" s="508" t="n">
        <v>-431.32</v>
      </c>
      <c r="BE136" s="508" t="n">
        <v>-391.344</v>
      </c>
      <c r="BF136" s="508" t="n">
        <v>-413.436</v>
      </c>
      <c r="BG136" s="508" t="n">
        <v>-413.436</v>
      </c>
      <c r="BH136" s="364" t="n"/>
      <c r="BI136" s="298" t="n">
        <v>1.05</v>
      </c>
      <c r="BJ136" s="509" t="n">
        <v>-412.65</v>
      </c>
      <c r="BK136" s="509" t="n">
        <v>0</v>
      </c>
      <c r="BL136" s="509" t="n">
        <v>-873.6</v>
      </c>
      <c r="BM136" s="509" t="n">
        <v>-452.55</v>
      </c>
      <c r="BN136" s="509" t="n">
        <v>-452.55</v>
      </c>
      <c r="BO136" s="509" t="n">
        <v>-452.55</v>
      </c>
      <c r="BP136" s="509" t="n">
        <v>-619.5</v>
      </c>
      <c r="BQ136" s="509" t="n">
        <v>-643.65</v>
      </c>
      <c r="BR136" s="509" t="n">
        <v>-108.15</v>
      </c>
      <c r="BS136" s="509" t="n">
        <v>-1034.25</v>
      </c>
      <c r="BT136" s="509" t="n">
        <v>-569.1</v>
      </c>
      <c r="BU136" s="509" t="n">
        <v>-500.85</v>
      </c>
      <c r="BV136" s="364" t="n"/>
      <c r="BW136" s="510">
        <f>_xlfn.SINGLE(_xlfn.XLOOKUP($A136,$A$203:$A$399,BJ$203:BJ$399,"Não Existe"))*$BI136</f>
        <v/>
      </c>
      <c r="BX136" s="510">
        <f>_xlfn.SINGLE(_xlfn.XLOOKUP($A136,$A$203:$A$399,BK$203:BK$399,"Não Existe"))*$BI136</f>
        <v/>
      </c>
      <c r="BY136" s="510">
        <f>_xlfn.SINGLE(_xlfn.XLOOKUP($A136,$A$203:$A$399,BL$203:BL$399,"Não Existe"))*$BI136</f>
        <v/>
      </c>
      <c r="BZ136" s="510">
        <f>_xlfn.SINGLE(_xlfn.XLOOKUP($A136,$A$203:$A$399,BM$203:BM$399,"Não Existe"))*$BI136</f>
        <v/>
      </c>
      <c r="CA136" s="510">
        <f>_xlfn.SINGLE(_xlfn.XLOOKUP($A136,$A$203:$A$399,BN$203:BN$399,"Não Existe"))*$BI136</f>
        <v/>
      </c>
      <c r="CB136" s="510">
        <f>_xlfn.SINGLE(_xlfn.XLOOKUP($A136,$A$203:$A$399,BO$203:BO$399,"Não Existe"))*$BI136</f>
        <v/>
      </c>
      <c r="CC136" s="510">
        <f>_xlfn.SINGLE(_xlfn.XLOOKUP($A136,$A$203:$A$399,BP$203:BP$399,"Não Existe"))*$BI136</f>
        <v/>
      </c>
      <c r="CD136" s="510">
        <f>_xlfn.SINGLE(_xlfn.XLOOKUP($A136,$A$203:$A$399,BQ$203:BQ$399,"Não Existe"))*$BI136</f>
        <v/>
      </c>
      <c r="CE136" s="510">
        <f>_xlfn.SINGLE(_xlfn.XLOOKUP($A136,$A$203:$A$399,BR$203:BR$399,"Não Existe"))*$BI136</f>
        <v/>
      </c>
      <c r="CF136" s="510">
        <f>_xlfn.SINGLE(_xlfn.XLOOKUP($A136,$A$203:$A$399,BS$203:BS$399,"Não Existe"))*$BI136</f>
        <v/>
      </c>
      <c r="CG136" s="510">
        <f>_xlfn.SINGLE(_xlfn.XLOOKUP($A136,$A$203:$A$399,BT$203:BT$399,"Não Existe"))*$BI136</f>
        <v/>
      </c>
      <c r="CH136" s="510">
        <f>_xlfn.SINGLE(_xlfn.XLOOKUP($A136,$A$203:$A$399,BU$203:BU$399,"Não Existe"))*$BI136</f>
        <v/>
      </c>
      <c r="CI136" s="364" t="n"/>
      <c r="CJ136" s="364" t="n"/>
      <c r="CK136" s="364" t="n"/>
      <c r="CL136" s="364" t="n"/>
      <c r="CM136" s="364" t="n"/>
      <c r="CN136" s="364" t="n"/>
      <c r="CO136" s="364" t="n"/>
      <c r="CP136" s="364" t="n"/>
      <c r="CQ136" s="364" t="n"/>
      <c r="CR136" s="364" t="n"/>
      <c r="CS136" s="364" t="n"/>
      <c r="CT136" s="364" t="n"/>
      <c r="CU136" s="364" t="n"/>
      <c r="CV136" s="364" t="n"/>
      <c r="CW136" s="364" t="n"/>
      <c r="CX136" s="364" t="n"/>
      <c r="CY136" s="364" t="n"/>
      <c r="CZ136" s="364" t="n"/>
      <c r="DA136" s="364" t="n"/>
      <c r="DB136" s="364" t="n"/>
      <c r="DC136" s="364" t="n"/>
      <c r="DD136" s="364" t="n"/>
      <c r="DE136" s="364" t="n"/>
      <c r="DF136" s="364" t="n"/>
      <c r="DG136" s="364" t="n"/>
      <c r="DH136" s="364" t="n"/>
      <c r="DI136" s="364" t="n"/>
      <c r="DJ136" s="364" t="n"/>
      <c r="DK136" s="364" t="n"/>
      <c r="DL136" s="364" t="n"/>
      <c r="DM136" s="364" t="n"/>
      <c r="DN136" s="364" t="n"/>
      <c r="DO136" s="364" t="n"/>
      <c r="DP136" s="364" t="n"/>
      <c r="DQ136" s="364" t="n"/>
      <c r="DR136" s="364" t="n"/>
      <c r="DS136" s="364" t="n"/>
      <c r="DT136" s="364" t="n"/>
      <c r="DU136" s="364" t="n"/>
      <c r="DV136" s="364" t="n"/>
      <c r="DW136" s="364" t="n"/>
      <c r="DX136" s="364" t="n"/>
      <c r="DY136" s="364" t="n"/>
      <c r="DZ136" s="364" t="n"/>
      <c r="EA136" s="364" t="n"/>
      <c r="EB136" s="364" t="n"/>
      <c r="EC136" s="364" t="n"/>
      <c r="ED136" s="364" t="n"/>
      <c r="EE136" s="364" t="n"/>
      <c r="EF136" s="364" t="n"/>
      <c r="EG136" s="364" t="n"/>
      <c r="EH136" s="364" t="n"/>
      <c r="EI136" s="364" t="n"/>
      <c r="EJ136" s="364" t="n"/>
      <c r="EK136" s="364" t="n"/>
      <c r="EL136" s="364" t="n"/>
      <c r="EM136" s="364" t="n"/>
      <c r="EN136" s="364" t="n"/>
      <c r="EO136" s="364" t="n"/>
      <c r="EP136" s="364" t="n"/>
      <c r="EQ136" s="364" t="n"/>
      <c r="ER136" s="364" t="n"/>
      <c r="ES136" s="364" t="n"/>
      <c r="ET136" s="364" t="n"/>
      <c r="EU136" s="364" t="n"/>
      <c r="EV136" s="364" t="n"/>
      <c r="EW136" s="364" t="n"/>
      <c r="EX136" s="364" t="n"/>
      <c r="EY136" s="364" t="n"/>
      <c r="EZ136" s="364" t="n"/>
      <c r="FA136" s="364" t="n"/>
      <c r="FB136" s="364" t="n"/>
      <c r="FC136" s="364" t="n"/>
      <c r="FD136" s="364" t="n"/>
      <c r="FE136" s="364" t="n"/>
      <c r="FF136" s="364" t="n"/>
      <c r="FG136" s="364" t="n"/>
      <c r="FH136" s="364" t="n"/>
      <c r="FI136" s="364" t="n"/>
      <c r="FJ136" s="364" t="n"/>
      <c r="FK136" s="364" t="n"/>
      <c r="FL136" s="364" t="n"/>
      <c r="FM136" s="364" t="n"/>
      <c r="FN136" s="364" t="n"/>
      <c r="FO136" s="364" t="n"/>
      <c r="FP136" s="364" t="n"/>
      <c r="FQ136" s="364" t="n"/>
      <c r="FR136" s="364" t="n"/>
      <c r="FS136" s="364" t="n"/>
      <c r="FT136" s="364" t="n"/>
      <c r="FU136" s="364" t="n"/>
      <c r="FV136" s="364" t="n"/>
      <c r="FW136" s="364" t="n"/>
      <c r="FX136" s="364" t="n"/>
      <c r="FY136" s="364" t="n"/>
      <c r="FZ136" s="364" t="n"/>
      <c r="GA136" s="364" t="n"/>
      <c r="GB136" s="364" t="n"/>
      <c r="GC136" s="364" t="n"/>
      <c r="GD136" s="364" t="n"/>
      <c r="GE136" s="364" t="n"/>
      <c r="GF136" s="364" t="n"/>
      <c r="GG136" s="364" t="n"/>
      <c r="GH136" s="364" t="n"/>
      <c r="GI136" s="364" t="n"/>
      <c r="GJ136" s="364" t="n"/>
      <c r="GK136" s="364" t="n"/>
      <c r="GL136" s="364" t="n"/>
      <c r="GM136" s="364" t="n"/>
      <c r="GN136" s="364" t="n"/>
      <c r="GO136" s="364" t="n"/>
      <c r="GP136" s="364" t="n"/>
      <c r="GQ136" s="364" t="n"/>
      <c r="GR136" s="364" t="n"/>
      <c r="GS136" s="364" t="n"/>
      <c r="GT136" s="364" t="n"/>
      <c r="GU136" s="364" t="n"/>
      <c r="GV136" s="364" t="n"/>
      <c r="GW136" s="364" t="n"/>
      <c r="GX136" s="364" t="n"/>
      <c r="GY136" s="364" t="n"/>
      <c r="GZ136" s="364" t="n"/>
      <c r="HA136" s="364" t="n"/>
      <c r="HB136" s="364" t="n"/>
      <c r="HC136" s="364" t="n"/>
      <c r="HD136" s="364" t="n"/>
      <c r="HE136" s="364" t="n"/>
      <c r="HF136" s="364" t="n"/>
      <c r="HG136" s="364" t="n"/>
      <c r="HH136" s="364" t="n"/>
      <c r="HI136" s="364" t="n"/>
      <c r="HJ136" s="364" t="n"/>
      <c r="HK136" s="364" t="n"/>
      <c r="HL136" s="364" t="n"/>
      <c r="HM136" s="364" t="n"/>
      <c r="HN136" s="364" t="n"/>
      <c r="HO136" s="364" t="n"/>
      <c r="HP136" s="364" t="n"/>
      <c r="HQ136" s="364" t="n"/>
      <c r="HR136" s="364" t="n"/>
      <c r="HS136" s="364" t="n"/>
      <c r="HT136" s="364" t="n"/>
      <c r="HU136" s="364" t="n"/>
      <c r="HV136" s="364" t="n"/>
      <c r="HW136" s="364" t="n"/>
      <c r="HX136" s="364" t="n"/>
      <c r="HY136" s="364" t="n"/>
      <c r="HZ136" s="364" t="n"/>
      <c r="IA136" s="364" t="n"/>
      <c r="IB136" s="364" t="n"/>
      <c r="IC136" s="364" t="n"/>
      <c r="ID136" s="364" t="n"/>
      <c r="IE136" s="364" t="n"/>
      <c r="IF136" s="364" t="n"/>
      <c r="IG136" s="364" t="n"/>
      <c r="IH136" s="364" t="n"/>
      <c r="II136" s="364" t="n"/>
      <c r="IJ136" s="364" t="n"/>
      <c r="IK136" s="364" t="n"/>
      <c r="IL136" s="364" t="n"/>
      <c r="IM136" s="364" t="n"/>
      <c r="IN136" s="364" t="n"/>
      <c r="IO136" s="364" t="n"/>
      <c r="IP136" s="364" t="n"/>
      <c r="IQ136" s="364" t="n"/>
      <c r="IR136" s="364" t="n"/>
      <c r="IS136" s="364" t="n"/>
      <c r="IT136" s="364" t="n"/>
      <c r="IU136" s="364" t="n"/>
      <c r="IV136" s="364" t="n"/>
      <c r="IW136" s="364" t="n"/>
      <c r="IX136" s="364" t="n"/>
      <c r="IY136" s="364" t="n"/>
      <c r="IZ136" s="364" t="n"/>
      <c r="JA136" s="364" t="n"/>
      <c r="JB136" s="364" t="n"/>
      <c r="JC136" s="364" t="n"/>
      <c r="JD136" s="364" t="n"/>
      <c r="JE136" s="364" t="n"/>
      <c r="JF136" s="364" t="n"/>
      <c r="JG136" s="364" t="n"/>
      <c r="JH136" s="364" t="n"/>
      <c r="JI136" s="364" t="n"/>
      <c r="JJ136" s="364" t="n"/>
      <c r="JK136" s="364" t="n"/>
      <c r="JL136" s="364" t="n"/>
      <c r="JM136" s="364" t="n"/>
      <c r="JN136" s="364" t="n"/>
      <c r="JO136" s="364" t="n"/>
      <c r="JP136" s="364" t="n"/>
      <c r="JQ136" s="364" t="n"/>
      <c r="JR136" s="364" t="n"/>
      <c r="JS136" s="364" t="n"/>
      <c r="JT136" s="364" t="n"/>
      <c r="JU136" s="364" t="n"/>
      <c r="JV136" s="364" t="n"/>
      <c r="JW136" s="364" t="n"/>
      <c r="JX136" s="364" t="n"/>
      <c r="JY136" s="364" t="n"/>
      <c r="JZ136" s="364" t="n"/>
      <c r="KA136" s="364" t="n"/>
      <c r="KB136" s="364" t="n"/>
      <c r="KC136" s="364" t="n"/>
      <c r="KD136" s="364" t="n"/>
      <c r="KE136" s="364" t="n"/>
      <c r="KF136" s="364" t="n"/>
      <c r="KG136" s="364" t="n"/>
      <c r="KH136" s="364" t="n"/>
      <c r="KI136" s="364" t="n"/>
      <c r="KJ136" s="364" t="n"/>
      <c r="KK136" s="364" t="n"/>
      <c r="KL136" s="364" t="n"/>
      <c r="KM136" s="364" t="n"/>
      <c r="KN136" s="364" t="n"/>
      <c r="KO136" s="364" t="n"/>
      <c r="KP136" s="364" t="n"/>
      <c r="KQ136" s="364" t="n"/>
      <c r="KR136" s="364" t="n"/>
      <c r="KS136" s="364" t="n"/>
      <c r="KT136" s="364" t="n"/>
      <c r="KU136" s="364" t="n"/>
      <c r="KV136" s="364" t="n"/>
      <c r="KW136" s="364" t="n"/>
      <c r="KX136" s="364" t="n"/>
      <c r="KY136" s="364" t="n"/>
      <c r="KZ136" s="364" t="n"/>
      <c r="LA136" s="364" t="n"/>
      <c r="LB136" s="364" t="n"/>
      <c r="LC136" s="364" t="n"/>
      <c r="LD136" s="364" t="n"/>
      <c r="LE136" s="364" t="n"/>
      <c r="LF136" s="364" t="n"/>
      <c r="LG136" s="364" t="n"/>
      <c r="LH136" s="364" t="n"/>
      <c r="LI136" s="364" t="n"/>
      <c r="LJ136" s="364" t="n"/>
      <c r="LK136" s="364" t="n"/>
      <c r="LL136" s="364" t="n"/>
      <c r="LM136" s="364" t="n"/>
      <c r="LN136" s="364" t="n"/>
      <c r="LO136" s="364" t="n"/>
      <c r="LP136" s="364" t="n"/>
      <c r="LQ136" s="364" t="n"/>
      <c r="LR136" s="364" t="n"/>
      <c r="LS136" s="364" t="n"/>
      <c r="LT136" s="364" t="n"/>
      <c r="LU136" s="364" t="n"/>
      <c r="LV136" s="364" t="n"/>
      <c r="LW136" s="364" t="n"/>
      <c r="LX136" s="364" t="n"/>
      <c r="LY136" s="364" t="n"/>
      <c r="LZ136" s="364" t="n"/>
      <c r="MA136" s="364" t="n"/>
      <c r="MB136" s="364" t="n"/>
      <c r="MC136" s="364" t="n"/>
      <c r="MD136" s="364" t="n"/>
      <c r="ME136" s="364" t="n"/>
      <c r="MF136" s="364" t="n"/>
      <c r="MG136" s="364" t="n"/>
      <c r="MH136" s="364" t="n"/>
      <c r="MI136" s="364" t="n"/>
      <c r="MJ136" s="364" t="n"/>
      <c r="MK136" s="364" t="n"/>
      <c r="ML136" s="364" t="n"/>
      <c r="MM136" s="364" t="n"/>
      <c r="MN136" s="364" t="n"/>
      <c r="MO136" s="364" t="n"/>
      <c r="MP136" s="364" t="n"/>
      <c r="MQ136" s="364" t="n"/>
      <c r="MR136" s="364" t="n"/>
      <c r="MS136" s="364" t="n"/>
      <c r="MT136" s="364" t="n"/>
      <c r="MU136" s="364" t="n"/>
      <c r="MV136" s="364" t="n"/>
      <c r="MW136" s="364" t="n"/>
      <c r="MX136" s="364" t="n"/>
      <c r="MY136" s="364" t="n"/>
      <c r="MZ136" s="364" t="n"/>
      <c r="NA136" s="364" t="n"/>
      <c r="NB136" s="364" t="n"/>
      <c r="NC136" s="364" t="n"/>
      <c r="ND136" s="364" t="n"/>
      <c r="NE136" s="364" t="n"/>
      <c r="NF136" s="364" t="n"/>
      <c r="NG136" s="364" t="n"/>
      <c r="NH136" s="364" t="n"/>
      <c r="NI136" s="364" t="n"/>
      <c r="NJ136" s="364" t="n"/>
      <c r="NK136" s="364" t="n"/>
      <c r="NL136" s="364" t="n"/>
      <c r="NM136" s="364" t="n"/>
      <c r="NN136" s="364" t="n"/>
      <c r="NO136" s="364" t="n"/>
      <c r="NP136" s="364" t="n"/>
      <c r="NQ136" s="364" t="n"/>
      <c r="NR136" s="364" t="n"/>
      <c r="NS136" s="364" t="n"/>
      <c r="NT136" s="364" t="n"/>
      <c r="NU136" s="364" t="n"/>
      <c r="NV136" s="364" t="n"/>
      <c r="NW136" s="364" t="n"/>
      <c r="NX136" s="364" t="n"/>
      <c r="NY136" s="364" t="n"/>
      <c r="NZ136" s="364" t="n"/>
      <c r="OA136" s="364" t="n"/>
      <c r="OB136" s="364" t="n"/>
      <c r="OC136" s="364" t="n"/>
      <c r="OD136" s="364" t="n"/>
      <c r="OE136" s="364" t="n"/>
      <c r="OF136" s="364" t="n"/>
      <c r="OG136" s="364" t="n"/>
      <c r="OH136" s="364" t="n"/>
      <c r="OI136" s="364" t="n"/>
      <c r="OJ136" s="364" t="n"/>
      <c r="OK136" s="364" t="n"/>
      <c r="OL136" s="364" t="n"/>
      <c r="OM136" s="364" t="n"/>
      <c r="ON136" s="364" t="n"/>
      <c r="OO136" s="364" t="n"/>
      <c r="OP136" s="364" t="n"/>
      <c r="OQ136" s="364" t="n"/>
      <c r="OR136" s="364" t="n"/>
      <c r="OS136" s="364" t="n"/>
      <c r="OT136" s="364" t="n"/>
      <c r="OU136" s="364" t="n"/>
      <c r="OV136" s="364" t="n"/>
      <c r="OW136" s="364" t="n"/>
      <c r="OX136" s="364" t="n"/>
      <c r="OY136" s="364" t="n"/>
      <c r="OZ136" s="364" t="n"/>
      <c r="PA136" s="364" t="n"/>
      <c r="PB136" s="364" t="n"/>
      <c r="PC136" s="364" t="n"/>
      <c r="PD136" s="364" t="n"/>
      <c r="PE136" s="364" t="n"/>
      <c r="PF136" s="364" t="n"/>
      <c r="PG136" s="364" t="n"/>
      <c r="PH136" s="364" t="n"/>
      <c r="PI136" s="364" t="n"/>
      <c r="PJ136" s="364" t="n"/>
      <c r="PK136" s="364" t="n"/>
      <c r="PL136" s="364" t="n"/>
      <c r="PM136" s="364" t="n"/>
      <c r="PN136" s="364" t="n"/>
      <c r="PO136" s="364" t="n"/>
      <c r="PP136" s="364" t="n"/>
      <c r="PQ136" s="364" t="n"/>
      <c r="PR136" s="364" t="n"/>
      <c r="PS136" s="364" t="n"/>
      <c r="PT136" s="364" t="n"/>
      <c r="PU136" s="364" t="n"/>
      <c r="PV136" s="364" t="n"/>
      <c r="PW136" s="364" t="n"/>
      <c r="PX136" s="364" t="n"/>
      <c r="PY136" s="364" t="n"/>
      <c r="PZ136" s="364" t="n"/>
      <c r="QA136" s="364" t="n"/>
      <c r="QB136" s="364" t="n"/>
      <c r="QC136" s="364" t="n"/>
      <c r="QD136" s="364" t="n"/>
      <c r="QE136" s="364" t="n"/>
      <c r="QF136" s="364" t="n"/>
      <c r="QG136" s="364" t="n"/>
      <c r="QH136" s="364" t="n"/>
      <c r="QI136" s="364" t="n"/>
      <c r="QJ136" s="364" t="n"/>
      <c r="QK136" s="364" t="n"/>
      <c r="QL136" s="364" t="n"/>
      <c r="QM136" s="364" t="n"/>
      <c r="QN136" s="364" t="n"/>
      <c r="QO136" s="364" t="n"/>
      <c r="QP136" s="364" t="n"/>
      <c r="QQ136" s="364" t="n"/>
      <c r="QR136" s="364" t="n"/>
      <c r="QS136" s="364" t="n"/>
      <c r="QT136" s="364" t="n"/>
      <c r="QU136" s="364" t="n"/>
      <c r="QV136" s="364" t="n"/>
      <c r="QW136" s="364" t="n"/>
      <c r="QX136" s="364" t="n"/>
      <c r="QY136" s="364" t="n"/>
      <c r="QZ136" s="364" t="n"/>
      <c r="RA136" s="364" t="n"/>
      <c r="RB136" s="364" t="n"/>
      <c r="RC136" s="364" t="n"/>
      <c r="RD136" s="364" t="n"/>
      <c r="RE136" s="364" t="n"/>
      <c r="RF136" s="364" t="n"/>
      <c r="RG136" s="364" t="n"/>
      <c r="RH136" s="364" t="n"/>
      <c r="RI136" s="364" t="n"/>
      <c r="RJ136" s="364" t="n"/>
      <c r="RK136" s="364" t="n"/>
      <c r="RL136" s="364" t="n"/>
      <c r="RM136" s="364" t="n"/>
      <c r="RN136" s="364" t="n"/>
      <c r="RO136" s="364" t="n"/>
      <c r="RP136" s="364" t="n"/>
      <c r="RQ136" s="364" t="n"/>
      <c r="RR136" s="364" t="n"/>
      <c r="RS136" s="364" t="n"/>
      <c r="RT136" s="364" t="n"/>
      <c r="RU136" s="364" t="n"/>
      <c r="RV136" s="364" t="n"/>
      <c r="RW136" s="364" t="n"/>
      <c r="RX136" s="364" t="n"/>
      <c r="RY136" s="364" t="n"/>
      <c r="RZ136" s="364" t="n"/>
      <c r="SA136" s="364" t="n"/>
      <c r="SB136" s="364" t="n"/>
      <c r="SC136" s="364" t="n"/>
      <c r="SD136" s="364" t="n"/>
      <c r="SE136" s="364" t="n"/>
      <c r="SF136" s="364" t="n"/>
      <c r="SG136" s="364" t="n"/>
      <c r="SH136" s="364" t="n"/>
      <c r="SI136" s="364" t="n"/>
      <c r="SJ136" s="364" t="n"/>
      <c r="SK136" s="364" t="n"/>
      <c r="SL136" s="364" t="n"/>
      <c r="SM136" s="364" t="n"/>
      <c r="SN136" s="364" t="n"/>
      <c r="SO136" s="364" t="n"/>
      <c r="SP136" s="364" t="n"/>
      <c r="SQ136" s="364" t="n"/>
      <c r="SR136" s="364" t="n"/>
      <c r="SS136" s="364" t="n"/>
      <c r="ST136" s="364" t="n"/>
      <c r="SU136" s="364" t="n"/>
      <c r="SV136" s="364" t="n"/>
      <c r="SW136" s="364" t="n"/>
      <c r="SX136" s="364" t="n"/>
      <c r="SY136" s="364" t="n"/>
      <c r="SZ136" s="364" t="n"/>
      <c r="TA136" s="364" t="n"/>
      <c r="TB136" s="364" t="n"/>
      <c r="TC136" s="364" t="n"/>
      <c r="TD136" s="364" t="n"/>
      <c r="TE136" s="364" t="n"/>
      <c r="TF136" s="364" t="n"/>
      <c r="TG136" s="364" t="n"/>
      <c r="TH136" s="364" t="n"/>
      <c r="TI136" s="364" t="n"/>
      <c r="TJ136" s="364" t="n"/>
      <c r="TK136" s="364" t="n"/>
      <c r="TL136" s="364" t="n"/>
      <c r="TM136" s="364" t="n"/>
      <c r="TN136" s="364" t="n"/>
      <c r="TO136" s="364" t="n"/>
      <c r="TP136" s="364" t="n"/>
      <c r="TQ136" s="364" t="n"/>
      <c r="TR136" s="364" t="n"/>
      <c r="TS136" s="364" t="n"/>
      <c r="TT136" s="364" t="n"/>
      <c r="TU136" s="364" t="n"/>
      <c r="TV136" s="364" t="n"/>
      <c r="TW136" s="364" t="n"/>
      <c r="TX136" s="364" t="n"/>
      <c r="TY136" s="364" t="n"/>
      <c r="TZ136" s="364" t="n"/>
      <c r="UA136" s="364" t="n"/>
      <c r="UB136" s="364" t="n"/>
      <c r="UC136" s="364" t="n"/>
      <c r="UD136" s="364" t="n"/>
      <c r="UE136" s="364" t="n"/>
      <c r="UF136" s="364" t="n"/>
      <c r="UG136" s="364" t="n"/>
      <c r="UH136" s="364" t="n"/>
      <c r="UI136" s="364" t="n"/>
      <c r="UJ136" s="364" t="n"/>
      <c r="UK136" s="364" t="n"/>
      <c r="UL136" s="364" t="n"/>
      <c r="UM136" s="364" t="n"/>
      <c r="UN136" s="364" t="n"/>
      <c r="UO136" s="364" t="n"/>
      <c r="UP136" s="364" t="n"/>
      <c r="UQ136" s="364" t="n"/>
      <c r="UR136" s="364" t="n"/>
      <c r="US136" s="364" t="n"/>
      <c r="UT136" s="364" t="n"/>
      <c r="UU136" s="364" t="n"/>
      <c r="UV136" s="364" t="n"/>
      <c r="UW136" s="364" t="n"/>
      <c r="UX136" s="364" t="n"/>
      <c r="UY136" s="364" t="n"/>
      <c r="UZ136" s="364" t="n"/>
      <c r="VA136" s="364" t="n"/>
      <c r="VB136" s="364" t="n"/>
      <c r="VC136" s="364" t="n"/>
      <c r="VD136" s="364" t="n"/>
      <c r="VE136" s="364" t="n"/>
      <c r="VF136" s="364" t="n"/>
      <c r="VG136" s="364" t="n"/>
      <c r="VH136" s="364" t="n"/>
      <c r="VI136" s="364" t="n"/>
      <c r="VJ136" s="364" t="n"/>
      <c r="VK136" s="364" t="n"/>
      <c r="VL136" s="364" t="n"/>
      <c r="VM136" s="364" t="n"/>
      <c r="VN136" s="364" t="n"/>
      <c r="VO136" s="364" t="n"/>
      <c r="VP136" s="364" t="n"/>
      <c r="VQ136" s="364" t="n"/>
      <c r="VR136" s="364" t="n"/>
      <c r="VS136" s="364" t="n"/>
      <c r="VT136" s="364" t="n"/>
      <c r="VU136" s="364" t="n"/>
      <c r="VV136" s="364" t="n"/>
      <c r="VW136" s="364" t="n"/>
      <c r="VX136" s="364" t="n"/>
      <c r="VY136" s="364" t="n"/>
      <c r="VZ136" s="364" t="n"/>
      <c r="WA136" s="364" t="n"/>
      <c r="WB136" s="364" t="n"/>
      <c r="WC136" s="364" t="n"/>
      <c r="WD136" s="364" t="n"/>
      <c r="WE136" s="364" t="n"/>
      <c r="WF136" s="364" t="n"/>
      <c r="WG136" s="364" t="n"/>
      <c r="WH136" s="364" t="n"/>
      <c r="WI136" s="364" t="n"/>
      <c r="WJ136" s="364" t="n"/>
      <c r="WK136" s="364" t="n"/>
      <c r="WL136" s="364" t="n"/>
      <c r="WM136" s="364" t="n"/>
      <c r="WN136" s="364" t="n"/>
      <c r="WO136" s="364" t="n"/>
      <c r="WP136" s="364" t="n"/>
      <c r="WQ136" s="364" t="n"/>
      <c r="WR136" s="364" t="n"/>
      <c r="WS136" s="364" t="n"/>
      <c r="WT136" s="364" t="n"/>
      <c r="WU136" s="364" t="n"/>
      <c r="WV136" s="364" t="n"/>
      <c r="WW136" s="364" t="n"/>
      <c r="WX136" s="364" t="n"/>
      <c r="WY136" s="364" t="n"/>
      <c r="WZ136" s="364" t="n"/>
      <c r="XA136" s="364" t="n"/>
      <c r="XB136" s="364" t="n"/>
      <c r="XC136" s="364" t="n"/>
      <c r="XD136" s="364" t="n"/>
      <c r="XE136" s="364" t="n"/>
      <c r="XF136" s="364" t="n"/>
      <c r="XG136" s="364" t="n"/>
      <c r="XH136" s="364" t="n"/>
      <c r="XI136" s="364" t="n"/>
      <c r="XJ136" s="364" t="n"/>
      <c r="XK136" s="364" t="n"/>
      <c r="XL136" s="364" t="n"/>
      <c r="XM136" s="364" t="n"/>
      <c r="XN136" s="364" t="n"/>
      <c r="XO136" s="364" t="n"/>
      <c r="XP136" s="364" t="n"/>
      <c r="XQ136" s="364" t="n"/>
      <c r="XR136" s="364" t="n"/>
      <c r="XS136" s="364" t="n"/>
      <c r="XT136" s="364" t="n"/>
      <c r="XU136" s="364" t="n"/>
      <c r="XV136" s="364" t="n"/>
      <c r="XW136" s="364" t="n"/>
      <c r="XX136" s="364" t="n"/>
      <c r="XY136" s="364" t="n"/>
      <c r="XZ136" s="364" t="n"/>
      <c r="YA136" s="364" t="n"/>
      <c r="YB136" s="364" t="n"/>
      <c r="YC136" s="364" t="n"/>
      <c r="YD136" s="364" t="n"/>
      <c r="YE136" s="364" t="n"/>
      <c r="YF136" s="364" t="n"/>
      <c r="YG136" s="364" t="n"/>
      <c r="YH136" s="364" t="n"/>
      <c r="YI136" s="364" t="n"/>
      <c r="YJ136" s="364" t="n"/>
      <c r="YK136" s="364" t="n"/>
      <c r="YL136" s="364" t="n"/>
      <c r="YM136" s="364" t="n"/>
      <c r="YN136" s="364" t="n"/>
      <c r="YO136" s="364" t="n"/>
      <c r="YP136" s="364" t="n"/>
      <c r="YQ136" s="364" t="n"/>
      <c r="YR136" s="364" t="n"/>
      <c r="YS136" s="364" t="n"/>
      <c r="YT136" s="364" t="n"/>
      <c r="YU136" s="364" t="n"/>
      <c r="YV136" s="364" t="n"/>
      <c r="YW136" s="364" t="n"/>
      <c r="YX136" s="364" t="n"/>
      <c r="YY136" s="364" t="n"/>
      <c r="YZ136" s="364" t="n"/>
      <c r="ZA136" s="364" t="n"/>
      <c r="ZB136" s="364" t="n"/>
      <c r="ZC136" s="364" t="n"/>
      <c r="ZD136" s="364" t="n"/>
      <c r="ZE136" s="364" t="n"/>
      <c r="ZF136" s="364" t="n"/>
      <c r="ZG136" s="364" t="n"/>
      <c r="ZH136" s="364" t="n"/>
      <c r="ZI136" s="364" t="n"/>
      <c r="ZJ136" s="364" t="n"/>
      <c r="ZK136" s="364" t="n"/>
      <c r="ZL136" s="364" t="n"/>
      <c r="ZM136" s="364" t="n"/>
      <c r="ZN136" s="364" t="n"/>
      <c r="ZO136" s="364" t="n"/>
      <c r="ZP136" s="364" t="n"/>
      <c r="ZQ136" s="364" t="n"/>
      <c r="ZR136" s="364" t="n"/>
      <c r="ZS136" s="364" t="n"/>
      <c r="ZT136" s="364" t="n"/>
      <c r="ZU136" s="364" t="n"/>
      <c r="ZV136" s="364" t="n"/>
      <c r="ZW136" s="364" t="n"/>
      <c r="ZX136" s="364" t="n"/>
      <c r="ZY136" s="364" t="n"/>
      <c r="ZZ136" s="364" t="n"/>
      <c r="AAA136" s="364" t="n"/>
      <c r="AAB136" s="364" t="n"/>
      <c r="AAC136" s="364" t="n"/>
      <c r="AAD136" s="364" t="n"/>
      <c r="AAE136" s="364" t="n"/>
      <c r="AAF136" s="364" t="n"/>
      <c r="AAG136" s="364" t="n"/>
      <c r="AAH136" s="364" t="n"/>
      <c r="AAI136" s="364" t="n"/>
      <c r="AAJ136" s="364" t="n"/>
      <c r="AAK136" s="364" t="n"/>
      <c r="AAL136" s="364" t="n"/>
      <c r="AAM136" s="364" t="n"/>
      <c r="AAN136" s="364" t="n"/>
      <c r="AAO136" s="364" t="n"/>
      <c r="AAP136" s="364" t="n"/>
      <c r="AAQ136" s="364" t="n"/>
      <c r="AAR136" s="364" t="n"/>
      <c r="AAS136" s="364" t="n"/>
      <c r="AAT136" s="364" t="n"/>
      <c r="AAU136" s="364" t="n"/>
      <c r="AAV136" s="364" t="n"/>
      <c r="AAW136" s="364" t="n"/>
      <c r="AAX136" s="364" t="n"/>
      <c r="AAY136" s="364" t="n"/>
      <c r="AAZ136" s="364" t="n"/>
      <c r="ABA136" s="364" t="n"/>
      <c r="ABB136" s="364" t="n"/>
      <c r="ABC136" s="364" t="n"/>
      <c r="ABD136" s="364" t="n"/>
      <c r="ABE136" s="364" t="n"/>
      <c r="ABF136" s="364" t="n"/>
      <c r="ABG136" s="364" t="n"/>
      <c r="ABH136" s="364" t="n"/>
      <c r="ABI136" s="364" t="n"/>
      <c r="ABJ136" s="364" t="n"/>
      <c r="ABK136" s="364" t="n"/>
      <c r="ABL136" s="364" t="n"/>
      <c r="ABM136" s="364" t="n"/>
      <c r="ABN136" s="364" t="n"/>
      <c r="ABO136" s="364" t="n"/>
      <c r="ABP136" s="364" t="n"/>
      <c r="ABQ136" s="364" t="n"/>
      <c r="ABR136" s="364" t="n"/>
      <c r="ABS136" s="364" t="n"/>
      <c r="ABT136" s="364" t="n"/>
      <c r="ABU136" s="364" t="n"/>
      <c r="ABV136" s="364" t="n"/>
      <c r="ABW136" s="364" t="n"/>
      <c r="ABX136" s="364" t="n"/>
      <c r="ABY136" s="364" t="n"/>
      <c r="ABZ136" s="364" t="n"/>
      <c r="ACA136" s="364" t="n"/>
      <c r="ACB136" s="364" t="n"/>
      <c r="ACC136" s="364" t="n"/>
      <c r="ACD136" s="364" t="n"/>
      <c r="ACE136" s="364" t="n"/>
      <c r="ACF136" s="364" t="n"/>
      <c r="ACG136" s="364" t="n"/>
      <c r="ACH136" s="364" t="n"/>
      <c r="ACI136" s="364" t="n"/>
      <c r="ACJ136" s="364" t="n"/>
      <c r="ACK136" s="364" t="n"/>
      <c r="ACL136" s="364" t="n"/>
      <c r="ACM136" s="364" t="n"/>
      <c r="ACN136" s="364" t="n"/>
      <c r="ACO136" s="364" t="n"/>
      <c r="ACP136" s="364" t="n"/>
      <c r="ACQ136" s="364" t="n"/>
      <c r="ACR136" s="364" t="n"/>
      <c r="ACS136" s="364" t="n"/>
      <c r="ACT136" s="364" t="n"/>
      <c r="ACU136" s="364" t="n"/>
      <c r="ACV136" s="364" t="n"/>
      <c r="ACW136" s="364" t="n"/>
      <c r="ACX136" s="364" t="n"/>
      <c r="ACY136" s="364" t="n"/>
      <c r="ACZ136" s="364" t="n"/>
      <c r="ADA136" s="364" t="n"/>
      <c r="ADB136" s="364" t="n"/>
      <c r="ADC136" s="364" t="n"/>
      <c r="ADD136" s="364" t="n"/>
      <c r="ADE136" s="364" t="n"/>
      <c r="ADF136" s="364" t="n"/>
      <c r="ADG136" s="364" t="n"/>
      <c r="ADH136" s="364" t="n"/>
      <c r="ADI136" s="364" t="n"/>
      <c r="ADJ136" s="364" t="n"/>
      <c r="ADK136" s="364" t="n"/>
      <c r="ADL136" s="364" t="n"/>
      <c r="ADM136" s="364" t="n"/>
      <c r="ADN136" s="364" t="n"/>
      <c r="ADO136" s="364" t="n"/>
      <c r="ADP136" s="364" t="n"/>
      <c r="ADQ136" s="364" t="n"/>
      <c r="ADR136" s="364" t="n"/>
      <c r="ADS136" s="364" t="n"/>
      <c r="ADT136" s="364" t="n"/>
      <c r="ADU136" s="364" t="n"/>
      <c r="ADV136" s="364" t="n"/>
      <c r="ADW136" s="364" t="n"/>
      <c r="ADX136" s="364" t="n"/>
      <c r="ADY136" s="364" t="n"/>
      <c r="ADZ136" s="364" t="n"/>
      <c r="AEA136" s="364" t="n"/>
      <c r="AEB136" s="364" t="n"/>
      <c r="AEC136" s="364" t="n"/>
      <c r="AED136" s="364" t="n"/>
      <c r="AEE136" s="364" t="n"/>
      <c r="AEF136" s="364" t="n"/>
      <c r="AEG136" s="364" t="n"/>
      <c r="AEH136" s="364" t="n"/>
      <c r="AEI136" s="364" t="n"/>
      <c r="AEJ136" s="364" t="n"/>
      <c r="AEK136" s="364" t="n"/>
      <c r="AEL136" s="364" t="n"/>
      <c r="AEM136" s="364" t="n"/>
      <c r="AEN136" s="364" t="n"/>
      <c r="AEO136" s="364" t="n"/>
      <c r="AEP136" s="364" t="n"/>
      <c r="AEQ136" s="364" t="n"/>
      <c r="AER136" s="364" t="n"/>
      <c r="AES136" s="364" t="n"/>
      <c r="AET136" s="364" t="n"/>
      <c r="AEU136" s="364" t="n"/>
      <c r="AEV136" s="364" t="n"/>
      <c r="AEW136" s="364" t="n"/>
      <c r="AEX136" s="364" t="n"/>
      <c r="AEY136" s="364" t="n"/>
      <c r="AEZ136" s="364" t="n"/>
      <c r="AFA136" s="364" t="n"/>
      <c r="AFB136" s="364" t="n"/>
      <c r="AFC136" s="364" t="n"/>
      <c r="AFD136" s="364" t="n"/>
      <c r="AFE136" s="364" t="n"/>
      <c r="AFF136" s="364" t="n"/>
      <c r="AFG136" s="364" t="n"/>
      <c r="AFH136" s="364" t="n"/>
      <c r="AFI136" s="364" t="n"/>
      <c r="AFJ136" s="364" t="n"/>
      <c r="AFK136" s="364" t="n"/>
      <c r="AFL136" s="364" t="n"/>
      <c r="AFM136" s="364" t="n"/>
      <c r="AFN136" s="364" t="n"/>
      <c r="AFO136" s="364" t="n"/>
      <c r="AFP136" s="364" t="n"/>
      <c r="AFQ136" s="364" t="n"/>
      <c r="AFR136" s="364" t="n"/>
      <c r="AFS136" s="364" t="n"/>
      <c r="AFT136" s="364" t="n"/>
      <c r="AFU136" s="364" t="n"/>
      <c r="AFV136" s="364" t="n"/>
      <c r="AFW136" s="364" t="n"/>
      <c r="AFX136" s="364" t="n"/>
      <c r="AFY136" s="364" t="n"/>
      <c r="AFZ136" s="364" t="n"/>
      <c r="AGA136" s="364" t="n"/>
      <c r="AGB136" s="364" t="n"/>
      <c r="AGC136" s="364" t="n"/>
      <c r="AGD136" s="364" t="n"/>
      <c r="AGE136" s="364" t="n"/>
      <c r="AGF136" s="364" t="n"/>
      <c r="AGG136" s="364" t="n"/>
      <c r="AGH136" s="364" t="n"/>
      <c r="AGI136" s="364" t="n"/>
      <c r="AGJ136" s="364" t="n"/>
      <c r="AGK136" s="364" t="n"/>
      <c r="AGL136" s="364" t="n"/>
      <c r="AGM136" s="364" t="n"/>
      <c r="AGN136" s="364" t="n"/>
      <c r="AGO136" s="364" t="n"/>
      <c r="AGP136" s="364" t="n"/>
      <c r="AGQ136" s="364" t="n"/>
      <c r="AGR136" s="364" t="n"/>
      <c r="AGS136" s="364" t="n"/>
      <c r="AGT136" s="364" t="n"/>
      <c r="AGU136" s="364" t="n"/>
      <c r="AGV136" s="364" t="n"/>
      <c r="AGW136" s="364" t="n"/>
      <c r="AGX136" s="364" t="n"/>
      <c r="AGY136" s="364" t="n"/>
      <c r="AGZ136" s="364" t="n"/>
      <c r="AHA136" s="364" t="n"/>
      <c r="AHB136" s="364" t="n"/>
      <c r="AHC136" s="364" t="n"/>
      <c r="AHD136" s="364" t="n"/>
      <c r="AHE136" s="364" t="n"/>
      <c r="AHF136" s="364" t="n"/>
      <c r="AHG136" s="364" t="n"/>
      <c r="AHH136" s="364" t="n"/>
      <c r="AHI136" s="364" t="n"/>
      <c r="AHJ136" s="364" t="n"/>
      <c r="AHK136" s="364" t="n"/>
      <c r="AHL136" s="364" t="n"/>
      <c r="AHM136" s="364" t="n"/>
      <c r="AHN136" s="364" t="n"/>
      <c r="AHO136" s="364" t="n"/>
      <c r="AHP136" s="364" t="n"/>
      <c r="AHQ136" s="364" t="n"/>
      <c r="AHR136" s="364" t="n"/>
      <c r="AHS136" s="364" t="n"/>
      <c r="AHT136" s="364" t="n"/>
      <c r="AHU136" s="364" t="n"/>
      <c r="AHV136" s="364" t="n"/>
      <c r="AHW136" s="364" t="n"/>
      <c r="AHX136" s="364" t="n"/>
      <c r="AHY136" s="364" t="n"/>
      <c r="AHZ136" s="364" t="n"/>
      <c r="AIA136" s="364" t="n"/>
      <c r="AIB136" s="364" t="n"/>
      <c r="AIC136" s="364" t="n"/>
      <c r="AID136" s="364" t="n"/>
      <c r="AIE136" s="364" t="n"/>
      <c r="AIF136" s="364" t="n"/>
      <c r="AIG136" s="364" t="n"/>
      <c r="AIH136" s="364" t="n"/>
      <c r="AII136" s="364" t="n"/>
      <c r="AIJ136" s="364" t="n"/>
      <c r="AIK136" s="364" t="n"/>
      <c r="AIL136" s="364" t="n"/>
      <c r="AIM136" s="364" t="n"/>
      <c r="AIN136" s="364" t="n"/>
      <c r="AIO136" s="364" t="n"/>
      <c r="AIP136" s="364" t="n"/>
      <c r="AIQ136" s="364" t="n"/>
      <c r="AIR136" s="364" t="n"/>
      <c r="AIS136" s="364" t="n"/>
      <c r="AIT136" s="364" t="n"/>
      <c r="AIU136" s="364" t="n"/>
      <c r="AIV136" s="364" t="n"/>
      <c r="AIW136" s="364" t="n"/>
      <c r="AIX136" s="364" t="n"/>
      <c r="AIY136" s="364" t="n"/>
      <c r="AIZ136" s="364" t="n"/>
      <c r="AJA136" s="364" t="n"/>
      <c r="AJB136" s="364" t="n"/>
      <c r="AJC136" s="364" t="n"/>
      <c r="AJD136" s="364" t="n"/>
      <c r="AJE136" s="364" t="n"/>
      <c r="AJF136" s="364" t="n"/>
      <c r="AJG136" s="364" t="n"/>
      <c r="AJH136" s="364" t="n"/>
      <c r="AJI136" s="364" t="n"/>
      <c r="AJJ136" s="364" t="n"/>
      <c r="AJK136" s="364" t="n"/>
      <c r="AJL136" s="364" t="n"/>
      <c r="AJM136" s="364" t="n"/>
      <c r="AJN136" s="364" t="n"/>
      <c r="AJO136" s="364" t="n"/>
      <c r="AJP136" s="364" t="n"/>
      <c r="AJQ136" s="364" t="n"/>
      <c r="AJR136" s="364" t="n"/>
      <c r="AJS136" s="364" t="n"/>
      <c r="AJT136" s="364" t="n"/>
      <c r="AJU136" s="364" t="n"/>
      <c r="AJV136" s="364" t="n"/>
      <c r="AJW136" s="364" t="n"/>
      <c r="AJX136" s="364" t="n"/>
      <c r="AJY136" s="364" t="n"/>
      <c r="AJZ136" s="364" t="n"/>
      <c r="AKA136" s="364" t="n"/>
      <c r="AKB136" s="364" t="n"/>
      <c r="AKC136" s="364" t="n"/>
      <c r="AKD136" s="364" t="n"/>
      <c r="AKE136" s="364" t="n"/>
      <c r="AKF136" s="364" t="n"/>
      <c r="AKG136" s="364" t="n"/>
      <c r="AKH136" s="364" t="n"/>
      <c r="AKI136" s="364" t="n"/>
      <c r="AKJ136" s="364" t="n"/>
      <c r="AKK136" s="364" t="n"/>
      <c r="AKL136" s="364" t="n"/>
      <c r="AKM136" s="364" t="n"/>
      <c r="AKN136" s="364" t="n"/>
      <c r="AKO136" s="364" t="n"/>
      <c r="AKP136" s="364" t="n"/>
      <c r="AKQ136" s="364" t="n"/>
      <c r="AKR136" s="364" t="n"/>
      <c r="AKS136" s="364" t="n"/>
      <c r="AKT136" s="364" t="n"/>
      <c r="AKU136" s="364" t="n"/>
      <c r="AKV136" s="364" t="n"/>
      <c r="AKW136" s="364" t="n"/>
      <c r="AKX136" s="364" t="n"/>
      <c r="AKY136" s="364" t="n"/>
      <c r="AKZ136" s="364" t="n"/>
      <c r="ALA136" s="364" t="n"/>
      <c r="ALB136" s="364" t="n"/>
      <c r="ALC136" s="364" t="n"/>
      <c r="ALD136" s="364" t="n"/>
      <c r="ALE136" s="364" t="n"/>
      <c r="ALF136" s="364" t="n"/>
      <c r="ALG136" s="364" t="n"/>
      <c r="ALH136" s="364" t="n"/>
      <c r="ALI136" s="364" t="n"/>
      <c r="ALJ136" s="364" t="n"/>
      <c r="ALK136" s="364" t="n"/>
      <c r="ALL136" s="364" t="n"/>
      <c r="ALM136" s="364" t="n"/>
      <c r="ALN136" s="364" t="n"/>
      <c r="ALO136" s="364" t="n"/>
      <c r="ALP136" s="364" t="n"/>
      <c r="ALQ136" s="364" t="n"/>
      <c r="ALR136" s="364" t="n"/>
      <c r="ALS136" s="364" t="n"/>
      <c r="ALT136" s="364" t="n"/>
      <c r="ALU136" s="364" t="n"/>
      <c r="ALV136" s="364" t="n"/>
      <c r="ALW136" s="364" t="n"/>
      <c r="ALX136" s="364" t="n"/>
      <c r="ALY136" s="364" t="n"/>
      <c r="ALZ136" s="364" t="n"/>
      <c r="AMA136" s="364" t="n"/>
      <c r="AMB136" s="364" t="n"/>
      <c r="AMC136" s="364" t="n"/>
      <c r="AMD136" s="364" t="n"/>
      <c r="AME136" s="364" t="n"/>
      <c r="AMF136" s="364" t="n"/>
      <c r="AMG136" s="364" t="n"/>
      <c r="AMH136" s="364" t="n"/>
      <c r="AMI136" s="364" t="n"/>
      <c r="AMJ136" s="364" t="n"/>
      <c r="AMK136" s="364" t="n"/>
      <c r="AML136" s="364" t="n"/>
      <c r="AMM136" s="364" t="n"/>
      <c r="AMN136" s="364" t="n"/>
      <c r="AMO136" s="364" t="n"/>
      <c r="AMP136" s="364" t="n"/>
      <c r="AMQ136" s="364" t="n"/>
      <c r="AMR136" s="364" t="n"/>
      <c r="AMS136" s="364" t="n"/>
      <c r="AMT136" s="364" t="n"/>
      <c r="AMU136" s="364" t="n"/>
      <c r="AMV136" s="364" t="n"/>
      <c r="AMW136" s="364" t="n"/>
      <c r="AMX136" s="364" t="n"/>
      <c r="AMY136" s="364" t="n"/>
      <c r="AMZ136" s="364" t="n"/>
      <c r="ANA136" s="364" t="n"/>
      <c r="ANB136" s="364" t="n"/>
      <c r="ANC136" s="364" t="n"/>
      <c r="AND136" s="364" t="n"/>
      <c r="ANE136" s="364" t="n"/>
      <c r="ANF136" s="364" t="n"/>
      <c r="ANG136" s="364" t="n"/>
      <c r="ANH136" s="364" t="n"/>
      <c r="ANI136" s="364" t="n"/>
      <c r="ANJ136" s="364" t="n"/>
      <c r="ANK136" s="364" t="n"/>
      <c r="ANL136" s="364" t="n"/>
      <c r="ANM136" s="364" t="n"/>
      <c r="ANN136" s="364" t="n"/>
      <c r="ANO136" s="364" t="n"/>
      <c r="ANP136" s="364" t="n"/>
      <c r="ANQ136" s="364" t="n"/>
      <c r="ANR136" s="364" t="n"/>
      <c r="ANS136" s="364" t="n"/>
      <c r="ANT136" s="364" t="n"/>
      <c r="ANU136" s="364" t="n"/>
      <c r="ANV136" s="364" t="n"/>
      <c r="ANW136" s="364" t="n"/>
      <c r="ANX136" s="364" t="n"/>
      <c r="ANY136" s="364" t="n"/>
      <c r="ANZ136" s="364" t="n"/>
      <c r="AOA136" s="364" t="n"/>
      <c r="AOB136" s="364" t="n"/>
      <c r="AOC136" s="364" t="n"/>
      <c r="AOD136" s="364" t="n"/>
      <c r="AOE136" s="364" t="n"/>
      <c r="AOF136" s="364" t="n"/>
      <c r="AOG136" s="364" t="n"/>
      <c r="AOH136" s="364" t="n"/>
      <c r="AOI136" s="364" t="n"/>
      <c r="AOJ136" s="364" t="n"/>
      <c r="AOK136" s="364" t="n"/>
      <c r="AOL136" s="364" t="n"/>
      <c r="AOM136" s="364" t="n"/>
      <c r="AON136" s="364" t="n"/>
      <c r="AOO136" s="364" t="n"/>
      <c r="AOP136" s="364" t="n"/>
      <c r="AOQ136" s="364" t="n"/>
      <c r="AOR136" s="364" t="n"/>
      <c r="AOS136" s="364" t="n"/>
      <c r="AOT136" s="364" t="n"/>
      <c r="AOU136" s="364" t="n"/>
      <c r="AOV136" s="364" t="n"/>
      <c r="AOW136" s="364" t="n"/>
      <c r="AOX136" s="364" t="n"/>
      <c r="AOY136" s="364" t="n"/>
      <c r="AOZ136" s="364" t="n"/>
      <c r="APA136" s="364" t="n"/>
      <c r="APB136" s="364" t="n"/>
      <c r="APC136" s="364" t="n"/>
      <c r="APD136" s="364" t="n"/>
      <c r="APE136" s="364" t="n"/>
      <c r="APF136" s="364" t="n"/>
      <c r="APG136" s="364" t="n"/>
      <c r="APH136" s="364" t="n"/>
      <c r="API136" s="364" t="n"/>
      <c r="APJ136" s="364" t="n"/>
      <c r="APK136" s="364" t="n"/>
      <c r="APL136" s="364" t="n"/>
      <c r="APM136" s="364" t="n"/>
      <c r="APN136" s="364" t="n"/>
      <c r="APO136" s="364" t="n"/>
      <c r="APP136" s="364" t="n"/>
      <c r="APQ136" s="364" t="n"/>
      <c r="APR136" s="364" t="n"/>
      <c r="APS136" s="364" t="n"/>
      <c r="APT136" s="364" t="n"/>
      <c r="APU136" s="364" t="n"/>
      <c r="APV136" s="364" t="n"/>
      <c r="APW136" s="364" t="n"/>
      <c r="APX136" s="364" t="n"/>
      <c r="APY136" s="364" t="n"/>
      <c r="APZ136" s="364" t="n"/>
      <c r="AQA136" s="364" t="n"/>
      <c r="AQB136" s="364" t="n"/>
      <c r="AQC136" s="364" t="n"/>
      <c r="AQD136" s="364" t="n"/>
      <c r="AQE136" s="364" t="n"/>
      <c r="AQF136" s="364" t="n"/>
      <c r="AQG136" s="364" t="n"/>
      <c r="AQH136" s="364" t="n"/>
      <c r="AQI136" s="364" t="n"/>
      <c r="AQJ136" s="364" t="n"/>
      <c r="AQK136" s="364" t="n"/>
      <c r="AQL136" s="364" t="n"/>
      <c r="AQM136" s="364" t="n"/>
      <c r="AQN136" s="364" t="n"/>
      <c r="AQO136" s="364" t="n"/>
      <c r="AQP136" s="364" t="n"/>
      <c r="AQQ136" s="364" t="n"/>
      <c r="AQR136" s="364" t="n"/>
      <c r="AQS136" s="364" t="n"/>
      <c r="AQT136" s="364" t="n"/>
      <c r="AQU136" s="364" t="n"/>
      <c r="AQV136" s="364" t="n"/>
      <c r="AQW136" s="364" t="n"/>
      <c r="AQX136" s="364" t="n"/>
      <c r="AQY136" s="364" t="n"/>
      <c r="AQZ136" s="364" t="n"/>
      <c r="ARA136" s="364" t="n"/>
      <c r="ARB136" s="364" t="n"/>
      <c r="ARC136" s="364" t="n"/>
      <c r="ARD136" s="364" t="n"/>
      <c r="ARE136" s="364" t="n"/>
      <c r="ARF136" s="364" t="n"/>
      <c r="ARG136" s="364" t="n"/>
      <c r="ARH136" s="364" t="n"/>
      <c r="ARI136" s="364" t="n"/>
      <c r="ARJ136" s="364" t="n"/>
      <c r="ARK136" s="364" t="n"/>
      <c r="ARL136" s="364" t="n"/>
      <c r="ARM136" s="364" t="n"/>
      <c r="ARN136" s="364" t="n"/>
      <c r="ARO136" s="364" t="n"/>
    </row>
    <row r="137" outlineLevel="1">
      <c r="A137" s="220" t="inlineStr">
        <is>
          <t>42.03</t>
        </is>
      </c>
      <c r="B137" s="233" t="inlineStr">
        <is>
          <t>Internet</t>
        </is>
      </c>
      <c r="C137" s="86" t="inlineStr">
        <is>
          <t>Analítica</t>
        </is>
      </c>
      <c r="D137" s="86" t="inlineStr">
        <is>
          <t>Saída</t>
        </is>
      </c>
      <c r="E137" s="86">
        <f>VLOOKUP($A137,PL.C!$B:$F,5,0)</f>
        <v/>
      </c>
      <c r="F137" s="86" t="inlineStr">
        <is>
          <t>sim</t>
        </is>
      </c>
      <c r="G137" s="86" t="inlineStr">
        <is>
          <t>Budget</t>
        </is>
      </c>
      <c r="I137" s="511" t="n">
        <v>0</v>
      </c>
      <c r="J137" s="511" t="n">
        <v>0</v>
      </c>
      <c r="K137" s="511" t="n">
        <v>0</v>
      </c>
      <c r="L137" s="511" t="n">
        <v>-99</v>
      </c>
      <c r="M137" s="511" t="n">
        <v>-221</v>
      </c>
      <c r="N137" s="511" t="n">
        <v>-221</v>
      </c>
      <c r="O137" s="511" t="n">
        <v>-476</v>
      </c>
      <c r="P137" s="511" t="n">
        <v>-251</v>
      </c>
      <c r="Q137" s="511" t="n">
        <v>-221</v>
      </c>
      <c r="R137" s="511" t="n">
        <v>-221</v>
      </c>
      <c r="S137" s="511" t="n">
        <v>-221</v>
      </c>
      <c r="T137" s="512" t="n">
        <v>-221</v>
      </c>
      <c r="V137" s="511" t="n">
        <v>-221</v>
      </c>
      <c r="W137" s="511" t="n">
        <v>-221</v>
      </c>
      <c r="X137" s="511" t="n">
        <v>-221</v>
      </c>
      <c r="Y137" s="511" t="n">
        <v>-237</v>
      </c>
      <c r="Z137" s="511" t="n">
        <v>-245</v>
      </c>
      <c r="AA137" s="511" t="n">
        <v>-248</v>
      </c>
      <c r="AB137" s="511" t="n">
        <v>-261</v>
      </c>
      <c r="AC137" s="511" t="n">
        <v>-261</v>
      </c>
      <c r="AD137" s="511" t="n">
        <v>-761</v>
      </c>
      <c r="AE137" s="511" t="n">
        <v>-761</v>
      </c>
      <c r="AF137" s="511" t="n">
        <v>-761</v>
      </c>
      <c r="AG137" s="512" t="n">
        <v>-261</v>
      </c>
      <c r="AI137" s="511" t="n">
        <v>-873</v>
      </c>
      <c r="AJ137" s="511" t="n">
        <v>-423</v>
      </c>
      <c r="AK137" s="511" t="n">
        <v>-99</v>
      </c>
      <c r="AL137" s="511" t="n">
        <v>-761</v>
      </c>
      <c r="AM137" s="511" t="n">
        <v>-261</v>
      </c>
      <c r="AN137" s="511" t="n">
        <v>-261</v>
      </c>
      <c r="AO137" s="511" t="n">
        <v>-261</v>
      </c>
      <c r="AP137" s="511" t="n">
        <v>-261</v>
      </c>
      <c r="AQ137" s="511" t="n">
        <v>-256</v>
      </c>
      <c r="AR137" s="511" t="n">
        <v>-243</v>
      </c>
      <c r="AS137" s="511" t="n">
        <v>-249</v>
      </c>
      <c r="AT137" s="511" t="n">
        <v>-261</v>
      </c>
      <c r="AV137" s="513" t="n">
        <v>-918.3960000000001</v>
      </c>
      <c r="AW137" s="513" t="n">
        <v>-444.996</v>
      </c>
      <c r="AX137" s="513" t="n">
        <v>-104.148</v>
      </c>
      <c r="AY137" s="513" t="n">
        <v>-800.572</v>
      </c>
      <c r="AZ137" s="513" t="n">
        <v>-274.572</v>
      </c>
      <c r="BA137" s="513" t="n">
        <v>-274.572</v>
      </c>
      <c r="BB137" s="513" t="n">
        <v>-274.572</v>
      </c>
      <c r="BC137" s="513" t="n">
        <v>-274.572</v>
      </c>
      <c r="BD137" s="513" t="n">
        <v>-269.312</v>
      </c>
      <c r="BE137" s="513" t="n">
        <v>-255.636</v>
      </c>
      <c r="BF137" s="513" t="n">
        <v>-261.948</v>
      </c>
      <c r="BG137" s="513" t="n">
        <v>-274.572</v>
      </c>
      <c r="BI137" s="298" t="n">
        <v>1.05</v>
      </c>
      <c r="BJ137" s="514" t="n">
        <v>-274.05</v>
      </c>
      <c r="BK137" s="514" t="n">
        <v>-274.05</v>
      </c>
      <c r="BL137" s="514" t="n">
        <v>-274.05</v>
      </c>
      <c r="BM137" s="514" t="n">
        <v>-274.05</v>
      </c>
      <c r="BN137" s="514" t="n">
        <v>-274.05</v>
      </c>
      <c r="BO137" s="514" t="n">
        <v>-274.05</v>
      </c>
      <c r="BP137" s="514" t="n">
        <v>-274.05</v>
      </c>
      <c r="BQ137" s="514" t="n">
        <v>-274.05</v>
      </c>
      <c r="BR137" s="514" t="n">
        <v>-274.05</v>
      </c>
      <c r="BS137" s="514" t="n">
        <v>-274.05</v>
      </c>
      <c r="BT137" s="514" t="n">
        <v>-274.05</v>
      </c>
      <c r="BU137" s="514" t="n">
        <v>-274.05</v>
      </c>
      <c r="BW137" s="515">
        <f>_xlfn.SINGLE(_xlfn.XLOOKUP($A137,$A$203:$A$399,BJ$203:BJ$399,"Não Existe"))*$BI137</f>
        <v/>
      </c>
      <c r="BX137" s="515">
        <f>_xlfn.SINGLE(_xlfn.XLOOKUP($A137,$A$203:$A$399,BK$203:BK$399,"Não Existe"))*$BI137</f>
        <v/>
      </c>
      <c r="BY137" s="515">
        <f>_xlfn.SINGLE(_xlfn.XLOOKUP($A137,$A$203:$A$399,BL$203:BL$399,"Não Existe"))*$BI137</f>
        <v/>
      </c>
      <c r="BZ137" s="515">
        <f>_xlfn.SINGLE(_xlfn.XLOOKUP($A137,$A$203:$A$399,BM$203:BM$399,"Não Existe"))*$BI137</f>
        <v/>
      </c>
      <c r="CA137" s="515">
        <f>_xlfn.SINGLE(_xlfn.XLOOKUP($A137,$A$203:$A$399,BN$203:BN$399,"Não Existe"))*$BI137</f>
        <v/>
      </c>
      <c r="CB137" s="515">
        <f>_xlfn.SINGLE(_xlfn.XLOOKUP($A137,$A$203:$A$399,BO$203:BO$399,"Não Existe"))*$BI137</f>
        <v/>
      </c>
      <c r="CC137" s="515">
        <f>_xlfn.SINGLE(_xlfn.XLOOKUP($A137,$A$203:$A$399,BP$203:BP$399,"Não Existe"))*$BI137</f>
        <v/>
      </c>
      <c r="CD137" s="515">
        <f>_xlfn.SINGLE(_xlfn.XLOOKUP($A137,$A$203:$A$399,BQ$203:BQ$399,"Não Existe"))*$BI137</f>
        <v/>
      </c>
      <c r="CE137" s="515">
        <f>_xlfn.SINGLE(_xlfn.XLOOKUP($A137,$A$203:$A$399,BR$203:BR$399,"Não Existe"))*$BI137</f>
        <v/>
      </c>
      <c r="CF137" s="515">
        <f>_xlfn.SINGLE(_xlfn.XLOOKUP($A137,$A$203:$A$399,BS$203:BS$399,"Não Existe"))*$BI137</f>
        <v/>
      </c>
      <c r="CG137" s="515">
        <f>_xlfn.SINGLE(_xlfn.XLOOKUP($A137,$A$203:$A$399,BT$203:BT$399,"Não Existe"))*$BI137</f>
        <v/>
      </c>
      <c r="CH137" s="515">
        <f>_xlfn.SINGLE(_xlfn.XLOOKUP($A137,$A$203:$A$399,BU$203:BU$399,"Não Existe"))*$BI137</f>
        <v/>
      </c>
    </row>
    <row r="138" outlineLevel="1" customFormat="1" s="213">
      <c r="A138" s="257" t="inlineStr">
        <is>
          <t>42.07</t>
        </is>
      </c>
      <c r="B138" s="212" t="inlineStr">
        <is>
          <t>Água</t>
        </is>
      </c>
      <c r="C138" s="213" t="inlineStr">
        <is>
          <t>Analítica</t>
        </is>
      </c>
      <c r="D138" s="213" t="inlineStr">
        <is>
          <t>Saída</t>
        </is>
      </c>
      <c r="E138" s="213">
        <f>VLOOKUP($A138,PL.C!$B:$F,5,0)</f>
        <v/>
      </c>
      <c r="F138" s="213" t="inlineStr">
        <is>
          <t>sim</t>
        </is>
      </c>
      <c r="G138" s="213" t="inlineStr">
        <is>
          <t>Budget</t>
        </is>
      </c>
      <c r="I138" s="506" t="n">
        <v>0</v>
      </c>
      <c r="J138" s="506" t="n">
        <v>0</v>
      </c>
      <c r="K138" s="506" t="n">
        <v>0</v>
      </c>
      <c r="L138" s="506" t="n">
        <v>0</v>
      </c>
      <c r="M138" s="506" t="n">
        <v>0</v>
      </c>
      <c r="N138" s="506" t="n">
        <v>0</v>
      </c>
      <c r="O138" s="506" t="n">
        <v>0</v>
      </c>
      <c r="P138" s="506" t="n">
        <v>0</v>
      </c>
      <c r="Q138" s="506" t="n">
        <v>0</v>
      </c>
      <c r="R138" s="506" t="n">
        <v>0</v>
      </c>
      <c r="S138" s="506" t="n">
        <v>0</v>
      </c>
      <c r="T138" s="507" t="n">
        <v>0</v>
      </c>
      <c r="U138" s="86" t="n"/>
      <c r="V138" s="506" t="n">
        <v>0</v>
      </c>
      <c r="W138" s="506" t="n">
        <v>0</v>
      </c>
      <c r="X138" s="506" t="n">
        <v>0</v>
      </c>
      <c r="Y138" s="506" t="n">
        <v>0</v>
      </c>
      <c r="Z138" s="506" t="n">
        <v>0</v>
      </c>
      <c r="AA138" s="506" t="n">
        <v>0</v>
      </c>
      <c r="AB138" s="506" t="n">
        <v>0</v>
      </c>
      <c r="AC138" s="506" t="n">
        <v>0</v>
      </c>
      <c r="AD138" s="506" t="n">
        <v>0</v>
      </c>
      <c r="AE138" s="506" t="n">
        <v>0</v>
      </c>
      <c r="AF138" s="506" t="n">
        <v>0</v>
      </c>
      <c r="AG138" s="507" t="n">
        <v>0</v>
      </c>
      <c r="AH138" s="364" t="n"/>
      <c r="AI138" s="506" t="n">
        <v>0</v>
      </c>
      <c r="AJ138" s="506" t="n">
        <v>0</v>
      </c>
      <c r="AK138" s="506" t="n">
        <v>0</v>
      </c>
      <c r="AL138" s="506" t="n">
        <v>0</v>
      </c>
      <c r="AM138" s="506" t="n">
        <v>0</v>
      </c>
      <c r="AN138" s="506" t="n">
        <v>0</v>
      </c>
      <c r="AO138" s="506" t="n">
        <v>0</v>
      </c>
      <c r="AP138" s="506" t="n">
        <v>0</v>
      </c>
      <c r="AQ138" s="506" t="n">
        <v>0</v>
      </c>
      <c r="AR138" s="506" t="n">
        <v>0</v>
      </c>
      <c r="AS138" s="506" t="n">
        <v>0</v>
      </c>
      <c r="AT138" s="506" t="n">
        <v>0</v>
      </c>
      <c r="AU138" s="364" t="n"/>
      <c r="AV138" s="508" t="n">
        <v>0</v>
      </c>
      <c r="AW138" s="508" t="n">
        <v>0</v>
      </c>
      <c r="AX138" s="508" t="n">
        <v>0</v>
      </c>
      <c r="AY138" s="508" t="n">
        <v>0</v>
      </c>
      <c r="AZ138" s="508" t="n">
        <v>0</v>
      </c>
      <c r="BA138" s="508" t="n">
        <v>0</v>
      </c>
      <c r="BB138" s="508" t="n">
        <v>0</v>
      </c>
      <c r="BC138" s="508" t="n">
        <v>0</v>
      </c>
      <c r="BD138" s="508" t="n">
        <v>0</v>
      </c>
      <c r="BE138" s="508" t="n">
        <v>0</v>
      </c>
      <c r="BF138" s="508" t="n">
        <v>0</v>
      </c>
      <c r="BG138" s="508" t="n">
        <v>0</v>
      </c>
      <c r="BH138" s="364" t="n"/>
      <c r="BI138" s="298" t="n">
        <v>1.05</v>
      </c>
      <c r="BJ138" s="509" t="n">
        <v>0</v>
      </c>
      <c r="BK138" s="509" t="n">
        <v>0</v>
      </c>
      <c r="BL138" s="509" t="n">
        <v>0</v>
      </c>
      <c r="BM138" s="509" t="n">
        <v>0</v>
      </c>
      <c r="BN138" s="509" t="n">
        <v>0</v>
      </c>
      <c r="BO138" s="509" t="n">
        <v>0</v>
      </c>
      <c r="BP138" s="509" t="n">
        <v>0</v>
      </c>
      <c r="BQ138" s="509" t="n">
        <v>0</v>
      </c>
      <c r="BR138" s="509" t="n">
        <v>0</v>
      </c>
      <c r="BS138" s="509" t="n">
        <v>0</v>
      </c>
      <c r="BT138" s="509" t="n">
        <v>0</v>
      </c>
      <c r="BU138" s="509" t="n">
        <v>0</v>
      </c>
      <c r="BV138" s="364" t="n"/>
      <c r="BW138" s="510">
        <f>_xlfn.SINGLE(_xlfn.XLOOKUP($A138,$A$203:$A$399,BJ$203:BJ$399,"Não Existe"))*$BI138</f>
        <v/>
      </c>
      <c r="BX138" s="510">
        <f>_xlfn.SINGLE(_xlfn.XLOOKUP($A138,$A$203:$A$399,BK$203:BK$399,"Não Existe"))*$BI138</f>
        <v/>
      </c>
      <c r="BY138" s="510">
        <f>_xlfn.SINGLE(_xlfn.XLOOKUP($A138,$A$203:$A$399,BL$203:BL$399,"Não Existe"))*$BI138</f>
        <v/>
      </c>
      <c r="BZ138" s="510">
        <f>_xlfn.SINGLE(_xlfn.XLOOKUP($A138,$A$203:$A$399,BM$203:BM$399,"Não Existe"))*$BI138</f>
        <v/>
      </c>
      <c r="CA138" s="510">
        <f>_xlfn.SINGLE(_xlfn.XLOOKUP($A138,$A$203:$A$399,BN$203:BN$399,"Não Existe"))*$BI138</f>
        <v/>
      </c>
      <c r="CB138" s="510">
        <f>_xlfn.SINGLE(_xlfn.XLOOKUP($A138,$A$203:$A$399,BO$203:BO$399,"Não Existe"))*$BI138</f>
        <v/>
      </c>
      <c r="CC138" s="510">
        <f>_xlfn.SINGLE(_xlfn.XLOOKUP($A138,$A$203:$A$399,BP$203:BP$399,"Não Existe"))*$BI138</f>
        <v/>
      </c>
      <c r="CD138" s="510">
        <f>_xlfn.SINGLE(_xlfn.XLOOKUP($A138,$A$203:$A$399,BQ$203:BQ$399,"Não Existe"))*$BI138</f>
        <v/>
      </c>
      <c r="CE138" s="510">
        <f>_xlfn.SINGLE(_xlfn.XLOOKUP($A138,$A$203:$A$399,BR$203:BR$399,"Não Existe"))*$BI138</f>
        <v/>
      </c>
      <c r="CF138" s="510">
        <f>_xlfn.SINGLE(_xlfn.XLOOKUP($A138,$A$203:$A$399,BS$203:BS$399,"Não Existe"))*$BI138</f>
        <v/>
      </c>
      <c r="CG138" s="510">
        <f>_xlfn.SINGLE(_xlfn.XLOOKUP($A138,$A$203:$A$399,BT$203:BT$399,"Não Existe"))*$BI138</f>
        <v/>
      </c>
      <c r="CH138" s="510">
        <f>_xlfn.SINGLE(_xlfn.XLOOKUP($A138,$A$203:$A$399,BU$203:BU$399,"Não Existe"))*$BI138</f>
        <v/>
      </c>
      <c r="CI138" s="364" t="n"/>
      <c r="CJ138" s="364" t="n"/>
      <c r="CK138" s="364" t="n"/>
      <c r="CL138" s="364" t="n"/>
      <c r="CM138" s="364" t="n"/>
      <c r="CN138" s="364" t="n"/>
      <c r="CO138" s="364" t="n"/>
      <c r="CP138" s="364" t="n"/>
      <c r="CQ138" s="364" t="n"/>
      <c r="CR138" s="364" t="n"/>
      <c r="CS138" s="364" t="n"/>
      <c r="CT138" s="364" t="n"/>
      <c r="CU138" s="364" t="n"/>
      <c r="CV138" s="364" t="n"/>
      <c r="CW138" s="364" t="n"/>
      <c r="CX138" s="364" t="n"/>
      <c r="CY138" s="364" t="n"/>
      <c r="CZ138" s="364" t="n"/>
      <c r="DA138" s="364" t="n"/>
      <c r="DB138" s="364" t="n"/>
      <c r="DC138" s="364" t="n"/>
      <c r="DD138" s="364" t="n"/>
      <c r="DE138" s="364" t="n"/>
      <c r="DF138" s="364" t="n"/>
      <c r="DG138" s="364" t="n"/>
      <c r="DH138" s="364" t="n"/>
      <c r="DI138" s="364" t="n"/>
      <c r="DJ138" s="364" t="n"/>
      <c r="DK138" s="364" t="n"/>
      <c r="DL138" s="364" t="n"/>
      <c r="DM138" s="364" t="n"/>
      <c r="DN138" s="364" t="n"/>
      <c r="DO138" s="364" t="n"/>
      <c r="DP138" s="364" t="n"/>
      <c r="DQ138" s="364" t="n"/>
      <c r="DR138" s="364" t="n"/>
      <c r="DS138" s="364" t="n"/>
      <c r="DT138" s="364" t="n"/>
      <c r="DU138" s="364" t="n"/>
      <c r="DV138" s="364" t="n"/>
      <c r="DW138" s="364" t="n"/>
      <c r="DX138" s="364" t="n"/>
      <c r="DY138" s="364" t="n"/>
      <c r="DZ138" s="364" t="n"/>
      <c r="EA138" s="364" t="n"/>
      <c r="EB138" s="364" t="n"/>
      <c r="EC138" s="364" t="n"/>
      <c r="ED138" s="364" t="n"/>
      <c r="EE138" s="364" t="n"/>
      <c r="EF138" s="364" t="n"/>
      <c r="EG138" s="364" t="n"/>
      <c r="EH138" s="364" t="n"/>
      <c r="EI138" s="364" t="n"/>
      <c r="EJ138" s="364" t="n"/>
      <c r="EK138" s="364" t="n"/>
      <c r="EL138" s="364" t="n"/>
      <c r="EM138" s="364" t="n"/>
      <c r="EN138" s="364" t="n"/>
      <c r="EO138" s="364" t="n"/>
      <c r="EP138" s="364" t="n"/>
      <c r="EQ138" s="364" t="n"/>
      <c r="ER138" s="364" t="n"/>
      <c r="ES138" s="364" t="n"/>
      <c r="ET138" s="364" t="n"/>
      <c r="EU138" s="364" t="n"/>
      <c r="EV138" s="364" t="n"/>
      <c r="EW138" s="364" t="n"/>
      <c r="EX138" s="364" t="n"/>
      <c r="EY138" s="364" t="n"/>
      <c r="EZ138" s="364" t="n"/>
      <c r="FA138" s="364" t="n"/>
      <c r="FB138" s="364" t="n"/>
      <c r="FC138" s="364" t="n"/>
      <c r="FD138" s="364" t="n"/>
      <c r="FE138" s="364" t="n"/>
      <c r="FF138" s="364" t="n"/>
      <c r="FG138" s="364" t="n"/>
      <c r="FH138" s="364" t="n"/>
      <c r="FI138" s="364" t="n"/>
      <c r="FJ138" s="364" t="n"/>
      <c r="FK138" s="364" t="n"/>
      <c r="FL138" s="364" t="n"/>
      <c r="FM138" s="364" t="n"/>
      <c r="FN138" s="364" t="n"/>
      <c r="FO138" s="364" t="n"/>
      <c r="FP138" s="364" t="n"/>
      <c r="FQ138" s="364" t="n"/>
      <c r="FR138" s="364" t="n"/>
      <c r="FS138" s="364" t="n"/>
      <c r="FT138" s="364" t="n"/>
      <c r="FU138" s="364" t="n"/>
      <c r="FV138" s="364" t="n"/>
      <c r="FW138" s="364" t="n"/>
      <c r="FX138" s="364" t="n"/>
      <c r="FY138" s="364" t="n"/>
      <c r="FZ138" s="364" t="n"/>
      <c r="GA138" s="364" t="n"/>
      <c r="GB138" s="364" t="n"/>
      <c r="GC138" s="364" t="n"/>
      <c r="GD138" s="364" t="n"/>
      <c r="GE138" s="364" t="n"/>
      <c r="GF138" s="364" t="n"/>
      <c r="GG138" s="364" t="n"/>
      <c r="GH138" s="364" t="n"/>
      <c r="GI138" s="364" t="n"/>
      <c r="GJ138" s="364" t="n"/>
      <c r="GK138" s="364" t="n"/>
      <c r="GL138" s="364" t="n"/>
      <c r="GM138" s="364" t="n"/>
      <c r="GN138" s="364" t="n"/>
      <c r="GO138" s="364" t="n"/>
      <c r="GP138" s="364" t="n"/>
      <c r="GQ138" s="364" t="n"/>
      <c r="GR138" s="364" t="n"/>
      <c r="GS138" s="364" t="n"/>
      <c r="GT138" s="364" t="n"/>
      <c r="GU138" s="364" t="n"/>
      <c r="GV138" s="364" t="n"/>
      <c r="GW138" s="364" t="n"/>
      <c r="GX138" s="364" t="n"/>
      <c r="GY138" s="364" t="n"/>
      <c r="GZ138" s="364" t="n"/>
      <c r="HA138" s="364" t="n"/>
      <c r="HB138" s="364" t="n"/>
      <c r="HC138" s="364" t="n"/>
      <c r="HD138" s="364" t="n"/>
      <c r="HE138" s="364" t="n"/>
      <c r="HF138" s="364" t="n"/>
      <c r="HG138" s="364" t="n"/>
      <c r="HH138" s="364" t="n"/>
      <c r="HI138" s="364" t="n"/>
      <c r="HJ138" s="364" t="n"/>
      <c r="HK138" s="364" t="n"/>
      <c r="HL138" s="364" t="n"/>
      <c r="HM138" s="364" t="n"/>
      <c r="HN138" s="364" t="n"/>
      <c r="HO138" s="364" t="n"/>
      <c r="HP138" s="364" t="n"/>
      <c r="HQ138" s="364" t="n"/>
      <c r="HR138" s="364" t="n"/>
      <c r="HS138" s="364" t="n"/>
      <c r="HT138" s="364" t="n"/>
      <c r="HU138" s="364" t="n"/>
      <c r="HV138" s="364" t="n"/>
      <c r="HW138" s="364" t="n"/>
      <c r="HX138" s="364" t="n"/>
      <c r="HY138" s="364" t="n"/>
      <c r="HZ138" s="364" t="n"/>
      <c r="IA138" s="364" t="n"/>
      <c r="IB138" s="364" t="n"/>
      <c r="IC138" s="364" t="n"/>
      <c r="ID138" s="364" t="n"/>
      <c r="IE138" s="364" t="n"/>
      <c r="IF138" s="364" t="n"/>
      <c r="IG138" s="364" t="n"/>
      <c r="IH138" s="364" t="n"/>
      <c r="II138" s="364" t="n"/>
      <c r="IJ138" s="364" t="n"/>
      <c r="IK138" s="364" t="n"/>
      <c r="IL138" s="364" t="n"/>
      <c r="IM138" s="364" t="n"/>
      <c r="IN138" s="364" t="n"/>
      <c r="IO138" s="364" t="n"/>
      <c r="IP138" s="364" t="n"/>
      <c r="IQ138" s="364" t="n"/>
      <c r="IR138" s="364" t="n"/>
      <c r="IS138" s="364" t="n"/>
      <c r="IT138" s="364" t="n"/>
      <c r="IU138" s="364" t="n"/>
      <c r="IV138" s="364" t="n"/>
      <c r="IW138" s="364" t="n"/>
      <c r="IX138" s="364" t="n"/>
      <c r="IY138" s="364" t="n"/>
      <c r="IZ138" s="364" t="n"/>
      <c r="JA138" s="364" t="n"/>
      <c r="JB138" s="364" t="n"/>
      <c r="JC138" s="364" t="n"/>
      <c r="JD138" s="364" t="n"/>
      <c r="JE138" s="364" t="n"/>
      <c r="JF138" s="364" t="n"/>
      <c r="JG138" s="364" t="n"/>
      <c r="JH138" s="364" t="n"/>
      <c r="JI138" s="364" t="n"/>
      <c r="JJ138" s="364" t="n"/>
      <c r="JK138" s="364" t="n"/>
      <c r="JL138" s="364" t="n"/>
      <c r="JM138" s="364" t="n"/>
      <c r="JN138" s="364" t="n"/>
      <c r="JO138" s="364" t="n"/>
      <c r="JP138" s="364" t="n"/>
      <c r="JQ138" s="364" t="n"/>
      <c r="JR138" s="364" t="n"/>
      <c r="JS138" s="364" t="n"/>
      <c r="JT138" s="364" t="n"/>
      <c r="JU138" s="364" t="n"/>
      <c r="JV138" s="364" t="n"/>
      <c r="JW138" s="364" t="n"/>
      <c r="JX138" s="364" t="n"/>
      <c r="JY138" s="364" t="n"/>
      <c r="JZ138" s="364" t="n"/>
      <c r="KA138" s="364" t="n"/>
      <c r="KB138" s="364" t="n"/>
      <c r="KC138" s="364" t="n"/>
      <c r="KD138" s="364" t="n"/>
      <c r="KE138" s="364" t="n"/>
      <c r="KF138" s="364" t="n"/>
      <c r="KG138" s="364" t="n"/>
      <c r="KH138" s="364" t="n"/>
      <c r="KI138" s="364" t="n"/>
      <c r="KJ138" s="364" t="n"/>
      <c r="KK138" s="364" t="n"/>
      <c r="KL138" s="364" t="n"/>
      <c r="KM138" s="364" t="n"/>
      <c r="KN138" s="364" t="n"/>
      <c r="KO138" s="364" t="n"/>
      <c r="KP138" s="364" t="n"/>
      <c r="KQ138" s="364" t="n"/>
      <c r="KR138" s="364" t="n"/>
      <c r="KS138" s="364" t="n"/>
      <c r="KT138" s="364" t="n"/>
      <c r="KU138" s="364" t="n"/>
      <c r="KV138" s="364" t="n"/>
      <c r="KW138" s="364" t="n"/>
      <c r="KX138" s="364" t="n"/>
      <c r="KY138" s="364" t="n"/>
      <c r="KZ138" s="364" t="n"/>
      <c r="LA138" s="364" t="n"/>
      <c r="LB138" s="364" t="n"/>
      <c r="LC138" s="364" t="n"/>
      <c r="LD138" s="364" t="n"/>
      <c r="LE138" s="364" t="n"/>
      <c r="LF138" s="364" t="n"/>
      <c r="LG138" s="364" t="n"/>
      <c r="LH138" s="364" t="n"/>
      <c r="LI138" s="364" t="n"/>
      <c r="LJ138" s="364" t="n"/>
      <c r="LK138" s="364" t="n"/>
      <c r="LL138" s="364" t="n"/>
      <c r="LM138" s="364" t="n"/>
      <c r="LN138" s="364" t="n"/>
      <c r="LO138" s="364" t="n"/>
      <c r="LP138" s="364" t="n"/>
      <c r="LQ138" s="364" t="n"/>
      <c r="LR138" s="364" t="n"/>
      <c r="LS138" s="364" t="n"/>
      <c r="LT138" s="364" t="n"/>
      <c r="LU138" s="364" t="n"/>
      <c r="LV138" s="364" t="n"/>
      <c r="LW138" s="364" t="n"/>
      <c r="LX138" s="364" t="n"/>
      <c r="LY138" s="364" t="n"/>
      <c r="LZ138" s="364" t="n"/>
      <c r="MA138" s="364" t="n"/>
      <c r="MB138" s="364" t="n"/>
      <c r="MC138" s="364" t="n"/>
      <c r="MD138" s="364" t="n"/>
      <c r="ME138" s="364" t="n"/>
      <c r="MF138" s="364" t="n"/>
      <c r="MG138" s="364" t="n"/>
      <c r="MH138" s="364" t="n"/>
      <c r="MI138" s="364" t="n"/>
      <c r="MJ138" s="364" t="n"/>
      <c r="MK138" s="364" t="n"/>
      <c r="ML138" s="364" t="n"/>
      <c r="MM138" s="364" t="n"/>
      <c r="MN138" s="364" t="n"/>
      <c r="MO138" s="364" t="n"/>
      <c r="MP138" s="364" t="n"/>
      <c r="MQ138" s="364" t="n"/>
      <c r="MR138" s="364" t="n"/>
      <c r="MS138" s="364" t="n"/>
      <c r="MT138" s="364" t="n"/>
      <c r="MU138" s="364" t="n"/>
      <c r="MV138" s="364" t="n"/>
      <c r="MW138" s="364" t="n"/>
      <c r="MX138" s="364" t="n"/>
      <c r="MY138" s="364" t="n"/>
      <c r="MZ138" s="364" t="n"/>
      <c r="NA138" s="364" t="n"/>
      <c r="NB138" s="364" t="n"/>
      <c r="NC138" s="364" t="n"/>
      <c r="ND138" s="364" t="n"/>
      <c r="NE138" s="364" t="n"/>
      <c r="NF138" s="364" t="n"/>
      <c r="NG138" s="364" t="n"/>
      <c r="NH138" s="364" t="n"/>
      <c r="NI138" s="364" t="n"/>
      <c r="NJ138" s="364" t="n"/>
      <c r="NK138" s="364" t="n"/>
      <c r="NL138" s="364" t="n"/>
      <c r="NM138" s="364" t="n"/>
      <c r="NN138" s="364" t="n"/>
      <c r="NO138" s="364" t="n"/>
      <c r="NP138" s="364" t="n"/>
      <c r="NQ138" s="364" t="n"/>
      <c r="NR138" s="364" t="n"/>
      <c r="NS138" s="364" t="n"/>
      <c r="NT138" s="364" t="n"/>
      <c r="NU138" s="364" t="n"/>
      <c r="NV138" s="364" t="n"/>
      <c r="NW138" s="364" t="n"/>
      <c r="NX138" s="364" t="n"/>
      <c r="NY138" s="364" t="n"/>
      <c r="NZ138" s="364" t="n"/>
      <c r="OA138" s="364" t="n"/>
      <c r="OB138" s="364" t="n"/>
      <c r="OC138" s="364" t="n"/>
      <c r="OD138" s="364" t="n"/>
      <c r="OE138" s="364" t="n"/>
      <c r="OF138" s="364" t="n"/>
      <c r="OG138" s="364" t="n"/>
      <c r="OH138" s="364" t="n"/>
      <c r="OI138" s="364" t="n"/>
      <c r="OJ138" s="364" t="n"/>
      <c r="OK138" s="364" t="n"/>
      <c r="OL138" s="364" t="n"/>
      <c r="OM138" s="364" t="n"/>
      <c r="ON138" s="364" t="n"/>
      <c r="OO138" s="364" t="n"/>
      <c r="OP138" s="364" t="n"/>
      <c r="OQ138" s="364" t="n"/>
      <c r="OR138" s="364" t="n"/>
      <c r="OS138" s="364" t="n"/>
      <c r="OT138" s="364" t="n"/>
      <c r="OU138" s="364" t="n"/>
      <c r="OV138" s="364" t="n"/>
      <c r="OW138" s="364" t="n"/>
      <c r="OX138" s="364" t="n"/>
      <c r="OY138" s="364" t="n"/>
      <c r="OZ138" s="364" t="n"/>
      <c r="PA138" s="364" t="n"/>
      <c r="PB138" s="364" t="n"/>
      <c r="PC138" s="364" t="n"/>
      <c r="PD138" s="364" t="n"/>
      <c r="PE138" s="364" t="n"/>
      <c r="PF138" s="364" t="n"/>
      <c r="PG138" s="364" t="n"/>
      <c r="PH138" s="364" t="n"/>
      <c r="PI138" s="364" t="n"/>
      <c r="PJ138" s="364" t="n"/>
      <c r="PK138" s="364" t="n"/>
      <c r="PL138" s="364" t="n"/>
      <c r="PM138" s="364" t="n"/>
      <c r="PN138" s="364" t="n"/>
      <c r="PO138" s="364" t="n"/>
      <c r="PP138" s="364" t="n"/>
      <c r="PQ138" s="364" t="n"/>
      <c r="PR138" s="364" t="n"/>
      <c r="PS138" s="364" t="n"/>
      <c r="PT138" s="364" t="n"/>
      <c r="PU138" s="364" t="n"/>
      <c r="PV138" s="364" t="n"/>
      <c r="PW138" s="364" t="n"/>
      <c r="PX138" s="364" t="n"/>
      <c r="PY138" s="364" t="n"/>
      <c r="PZ138" s="364" t="n"/>
      <c r="QA138" s="364" t="n"/>
      <c r="QB138" s="364" t="n"/>
      <c r="QC138" s="364" t="n"/>
      <c r="QD138" s="364" t="n"/>
      <c r="QE138" s="364" t="n"/>
      <c r="QF138" s="364" t="n"/>
      <c r="QG138" s="364" t="n"/>
      <c r="QH138" s="364" t="n"/>
      <c r="QI138" s="364" t="n"/>
      <c r="QJ138" s="364" t="n"/>
      <c r="QK138" s="364" t="n"/>
      <c r="QL138" s="364" t="n"/>
      <c r="QM138" s="364" t="n"/>
      <c r="QN138" s="364" t="n"/>
      <c r="QO138" s="364" t="n"/>
      <c r="QP138" s="364" t="n"/>
      <c r="QQ138" s="364" t="n"/>
      <c r="QR138" s="364" t="n"/>
      <c r="QS138" s="364" t="n"/>
      <c r="QT138" s="364" t="n"/>
      <c r="QU138" s="364" t="n"/>
      <c r="QV138" s="364" t="n"/>
      <c r="QW138" s="364" t="n"/>
      <c r="QX138" s="364" t="n"/>
      <c r="QY138" s="364" t="n"/>
      <c r="QZ138" s="364" t="n"/>
      <c r="RA138" s="364" t="n"/>
      <c r="RB138" s="364" t="n"/>
      <c r="RC138" s="364" t="n"/>
      <c r="RD138" s="364" t="n"/>
      <c r="RE138" s="364" t="n"/>
      <c r="RF138" s="364" t="n"/>
      <c r="RG138" s="364" t="n"/>
      <c r="RH138" s="364" t="n"/>
      <c r="RI138" s="364" t="n"/>
      <c r="RJ138" s="364" t="n"/>
      <c r="RK138" s="364" t="n"/>
      <c r="RL138" s="364" t="n"/>
      <c r="RM138" s="364" t="n"/>
      <c r="RN138" s="364" t="n"/>
      <c r="RO138" s="364" t="n"/>
      <c r="RP138" s="364" t="n"/>
      <c r="RQ138" s="364" t="n"/>
      <c r="RR138" s="364" t="n"/>
      <c r="RS138" s="364" t="n"/>
      <c r="RT138" s="364" t="n"/>
      <c r="RU138" s="364" t="n"/>
      <c r="RV138" s="364" t="n"/>
      <c r="RW138" s="364" t="n"/>
      <c r="RX138" s="364" t="n"/>
      <c r="RY138" s="364" t="n"/>
      <c r="RZ138" s="364" t="n"/>
      <c r="SA138" s="364" t="n"/>
      <c r="SB138" s="364" t="n"/>
      <c r="SC138" s="364" t="n"/>
      <c r="SD138" s="364" t="n"/>
      <c r="SE138" s="364" t="n"/>
      <c r="SF138" s="364" t="n"/>
      <c r="SG138" s="364" t="n"/>
      <c r="SH138" s="364" t="n"/>
      <c r="SI138" s="364" t="n"/>
      <c r="SJ138" s="364" t="n"/>
      <c r="SK138" s="364" t="n"/>
      <c r="SL138" s="364" t="n"/>
      <c r="SM138" s="364" t="n"/>
      <c r="SN138" s="364" t="n"/>
      <c r="SO138" s="364" t="n"/>
      <c r="SP138" s="364" t="n"/>
      <c r="SQ138" s="364" t="n"/>
      <c r="SR138" s="364" t="n"/>
      <c r="SS138" s="364" t="n"/>
      <c r="ST138" s="364" t="n"/>
      <c r="SU138" s="364" t="n"/>
      <c r="SV138" s="364" t="n"/>
      <c r="SW138" s="364" t="n"/>
      <c r="SX138" s="364" t="n"/>
      <c r="SY138" s="364" t="n"/>
      <c r="SZ138" s="364" t="n"/>
      <c r="TA138" s="364" t="n"/>
      <c r="TB138" s="364" t="n"/>
      <c r="TC138" s="364" t="n"/>
      <c r="TD138" s="364" t="n"/>
      <c r="TE138" s="364" t="n"/>
      <c r="TF138" s="364" t="n"/>
      <c r="TG138" s="364" t="n"/>
      <c r="TH138" s="364" t="n"/>
      <c r="TI138" s="364" t="n"/>
      <c r="TJ138" s="364" t="n"/>
      <c r="TK138" s="364" t="n"/>
      <c r="TL138" s="364" t="n"/>
      <c r="TM138" s="364" t="n"/>
      <c r="TN138" s="364" t="n"/>
      <c r="TO138" s="364" t="n"/>
      <c r="TP138" s="364" t="n"/>
      <c r="TQ138" s="364" t="n"/>
      <c r="TR138" s="364" t="n"/>
      <c r="TS138" s="364" t="n"/>
      <c r="TT138" s="364" t="n"/>
      <c r="TU138" s="364" t="n"/>
      <c r="TV138" s="364" t="n"/>
      <c r="TW138" s="364" t="n"/>
      <c r="TX138" s="364" t="n"/>
      <c r="TY138" s="364" t="n"/>
      <c r="TZ138" s="364" t="n"/>
      <c r="UA138" s="364" t="n"/>
      <c r="UB138" s="364" t="n"/>
      <c r="UC138" s="364" t="n"/>
      <c r="UD138" s="364" t="n"/>
      <c r="UE138" s="364" t="n"/>
      <c r="UF138" s="364" t="n"/>
      <c r="UG138" s="364" t="n"/>
      <c r="UH138" s="364" t="n"/>
      <c r="UI138" s="364" t="n"/>
      <c r="UJ138" s="364" t="n"/>
      <c r="UK138" s="364" t="n"/>
      <c r="UL138" s="364" t="n"/>
      <c r="UM138" s="364" t="n"/>
      <c r="UN138" s="364" t="n"/>
      <c r="UO138" s="364" t="n"/>
      <c r="UP138" s="364" t="n"/>
      <c r="UQ138" s="364" t="n"/>
      <c r="UR138" s="364" t="n"/>
      <c r="US138" s="364" t="n"/>
      <c r="UT138" s="364" t="n"/>
      <c r="UU138" s="364" t="n"/>
      <c r="UV138" s="364" t="n"/>
      <c r="UW138" s="364" t="n"/>
      <c r="UX138" s="364" t="n"/>
      <c r="UY138" s="364" t="n"/>
      <c r="UZ138" s="364" t="n"/>
      <c r="VA138" s="364" t="n"/>
      <c r="VB138" s="364" t="n"/>
      <c r="VC138" s="364" t="n"/>
      <c r="VD138" s="364" t="n"/>
      <c r="VE138" s="364" t="n"/>
      <c r="VF138" s="364" t="n"/>
      <c r="VG138" s="364" t="n"/>
      <c r="VH138" s="364" t="n"/>
      <c r="VI138" s="364" t="n"/>
      <c r="VJ138" s="364" t="n"/>
      <c r="VK138" s="364" t="n"/>
      <c r="VL138" s="364" t="n"/>
      <c r="VM138" s="364" t="n"/>
      <c r="VN138" s="364" t="n"/>
      <c r="VO138" s="364" t="n"/>
      <c r="VP138" s="364" t="n"/>
      <c r="VQ138" s="364" t="n"/>
      <c r="VR138" s="364" t="n"/>
      <c r="VS138" s="364" t="n"/>
      <c r="VT138" s="364" t="n"/>
      <c r="VU138" s="364" t="n"/>
      <c r="VV138" s="364" t="n"/>
      <c r="VW138" s="364" t="n"/>
      <c r="VX138" s="364" t="n"/>
      <c r="VY138" s="364" t="n"/>
      <c r="VZ138" s="364" t="n"/>
      <c r="WA138" s="364" t="n"/>
      <c r="WB138" s="364" t="n"/>
      <c r="WC138" s="364" t="n"/>
      <c r="WD138" s="364" t="n"/>
      <c r="WE138" s="364" t="n"/>
      <c r="WF138" s="364" t="n"/>
      <c r="WG138" s="364" t="n"/>
      <c r="WH138" s="364" t="n"/>
      <c r="WI138" s="364" t="n"/>
      <c r="WJ138" s="364" t="n"/>
      <c r="WK138" s="364" t="n"/>
      <c r="WL138" s="364" t="n"/>
      <c r="WM138" s="364" t="n"/>
      <c r="WN138" s="364" t="n"/>
      <c r="WO138" s="364" t="n"/>
      <c r="WP138" s="364" t="n"/>
      <c r="WQ138" s="364" t="n"/>
      <c r="WR138" s="364" t="n"/>
      <c r="WS138" s="364" t="n"/>
      <c r="WT138" s="364" t="n"/>
      <c r="WU138" s="364" t="n"/>
      <c r="WV138" s="364" t="n"/>
      <c r="WW138" s="364" t="n"/>
      <c r="WX138" s="364" t="n"/>
      <c r="WY138" s="364" t="n"/>
      <c r="WZ138" s="364" t="n"/>
      <c r="XA138" s="364" t="n"/>
      <c r="XB138" s="364" t="n"/>
      <c r="XC138" s="364" t="n"/>
      <c r="XD138" s="364" t="n"/>
      <c r="XE138" s="364" t="n"/>
      <c r="XF138" s="364" t="n"/>
      <c r="XG138" s="364" t="n"/>
      <c r="XH138" s="364" t="n"/>
      <c r="XI138" s="364" t="n"/>
      <c r="XJ138" s="364" t="n"/>
      <c r="XK138" s="364" t="n"/>
      <c r="XL138" s="364" t="n"/>
      <c r="XM138" s="364" t="n"/>
      <c r="XN138" s="364" t="n"/>
      <c r="XO138" s="364" t="n"/>
      <c r="XP138" s="364" t="n"/>
      <c r="XQ138" s="364" t="n"/>
      <c r="XR138" s="364" t="n"/>
      <c r="XS138" s="364" t="n"/>
      <c r="XT138" s="364" t="n"/>
      <c r="XU138" s="364" t="n"/>
      <c r="XV138" s="364" t="n"/>
      <c r="XW138" s="364" t="n"/>
      <c r="XX138" s="364" t="n"/>
      <c r="XY138" s="364" t="n"/>
      <c r="XZ138" s="364" t="n"/>
      <c r="YA138" s="364" t="n"/>
      <c r="YB138" s="364" t="n"/>
      <c r="YC138" s="364" t="n"/>
      <c r="YD138" s="364" t="n"/>
      <c r="YE138" s="364" t="n"/>
      <c r="YF138" s="364" t="n"/>
      <c r="YG138" s="364" t="n"/>
      <c r="YH138" s="364" t="n"/>
      <c r="YI138" s="364" t="n"/>
      <c r="YJ138" s="364" t="n"/>
      <c r="YK138" s="364" t="n"/>
      <c r="YL138" s="364" t="n"/>
      <c r="YM138" s="364" t="n"/>
      <c r="YN138" s="364" t="n"/>
      <c r="YO138" s="364" t="n"/>
      <c r="YP138" s="364" t="n"/>
      <c r="YQ138" s="364" t="n"/>
      <c r="YR138" s="364" t="n"/>
      <c r="YS138" s="364" t="n"/>
      <c r="YT138" s="364" t="n"/>
      <c r="YU138" s="364" t="n"/>
      <c r="YV138" s="364" t="n"/>
      <c r="YW138" s="364" t="n"/>
      <c r="YX138" s="364" t="n"/>
      <c r="YY138" s="364" t="n"/>
      <c r="YZ138" s="364" t="n"/>
      <c r="ZA138" s="364" t="n"/>
      <c r="ZB138" s="364" t="n"/>
      <c r="ZC138" s="364" t="n"/>
      <c r="ZD138" s="364" t="n"/>
      <c r="ZE138" s="364" t="n"/>
      <c r="ZF138" s="364" t="n"/>
      <c r="ZG138" s="364" t="n"/>
      <c r="ZH138" s="364" t="n"/>
      <c r="ZI138" s="364" t="n"/>
      <c r="ZJ138" s="364" t="n"/>
      <c r="ZK138" s="364" t="n"/>
      <c r="ZL138" s="364" t="n"/>
      <c r="ZM138" s="364" t="n"/>
      <c r="ZN138" s="364" t="n"/>
      <c r="ZO138" s="364" t="n"/>
      <c r="ZP138" s="364" t="n"/>
      <c r="ZQ138" s="364" t="n"/>
      <c r="ZR138" s="364" t="n"/>
      <c r="ZS138" s="364" t="n"/>
      <c r="ZT138" s="364" t="n"/>
      <c r="ZU138" s="364" t="n"/>
      <c r="ZV138" s="364" t="n"/>
      <c r="ZW138" s="364" t="n"/>
      <c r="ZX138" s="364" t="n"/>
      <c r="ZY138" s="364" t="n"/>
      <c r="ZZ138" s="364" t="n"/>
      <c r="AAA138" s="364" t="n"/>
      <c r="AAB138" s="364" t="n"/>
      <c r="AAC138" s="364" t="n"/>
      <c r="AAD138" s="364" t="n"/>
      <c r="AAE138" s="364" t="n"/>
      <c r="AAF138" s="364" t="n"/>
      <c r="AAG138" s="364" t="n"/>
      <c r="AAH138" s="364" t="n"/>
      <c r="AAI138" s="364" t="n"/>
      <c r="AAJ138" s="364" t="n"/>
      <c r="AAK138" s="364" t="n"/>
      <c r="AAL138" s="364" t="n"/>
      <c r="AAM138" s="364" t="n"/>
      <c r="AAN138" s="364" t="n"/>
      <c r="AAO138" s="364" t="n"/>
      <c r="AAP138" s="364" t="n"/>
      <c r="AAQ138" s="364" t="n"/>
      <c r="AAR138" s="364" t="n"/>
      <c r="AAS138" s="364" t="n"/>
      <c r="AAT138" s="364" t="n"/>
      <c r="AAU138" s="364" t="n"/>
      <c r="AAV138" s="364" t="n"/>
      <c r="AAW138" s="364" t="n"/>
      <c r="AAX138" s="364" t="n"/>
      <c r="AAY138" s="364" t="n"/>
      <c r="AAZ138" s="364" t="n"/>
      <c r="ABA138" s="364" t="n"/>
      <c r="ABB138" s="364" t="n"/>
      <c r="ABC138" s="364" t="n"/>
      <c r="ABD138" s="364" t="n"/>
      <c r="ABE138" s="364" t="n"/>
      <c r="ABF138" s="364" t="n"/>
      <c r="ABG138" s="364" t="n"/>
      <c r="ABH138" s="364" t="n"/>
      <c r="ABI138" s="364" t="n"/>
      <c r="ABJ138" s="364" t="n"/>
      <c r="ABK138" s="364" t="n"/>
      <c r="ABL138" s="364" t="n"/>
      <c r="ABM138" s="364" t="n"/>
      <c r="ABN138" s="364" t="n"/>
      <c r="ABO138" s="364" t="n"/>
      <c r="ABP138" s="364" t="n"/>
      <c r="ABQ138" s="364" t="n"/>
      <c r="ABR138" s="364" t="n"/>
      <c r="ABS138" s="364" t="n"/>
      <c r="ABT138" s="364" t="n"/>
      <c r="ABU138" s="364" t="n"/>
      <c r="ABV138" s="364" t="n"/>
      <c r="ABW138" s="364" t="n"/>
      <c r="ABX138" s="364" t="n"/>
      <c r="ABY138" s="364" t="n"/>
      <c r="ABZ138" s="364" t="n"/>
      <c r="ACA138" s="364" t="n"/>
      <c r="ACB138" s="364" t="n"/>
      <c r="ACC138" s="364" t="n"/>
      <c r="ACD138" s="364" t="n"/>
      <c r="ACE138" s="364" t="n"/>
      <c r="ACF138" s="364" t="n"/>
      <c r="ACG138" s="364" t="n"/>
      <c r="ACH138" s="364" t="n"/>
      <c r="ACI138" s="364" t="n"/>
      <c r="ACJ138" s="364" t="n"/>
      <c r="ACK138" s="364" t="n"/>
      <c r="ACL138" s="364" t="n"/>
      <c r="ACM138" s="364" t="n"/>
      <c r="ACN138" s="364" t="n"/>
      <c r="ACO138" s="364" t="n"/>
      <c r="ACP138" s="364" t="n"/>
      <c r="ACQ138" s="364" t="n"/>
      <c r="ACR138" s="364" t="n"/>
      <c r="ACS138" s="364" t="n"/>
      <c r="ACT138" s="364" t="n"/>
      <c r="ACU138" s="364" t="n"/>
      <c r="ACV138" s="364" t="n"/>
      <c r="ACW138" s="364" t="n"/>
      <c r="ACX138" s="364" t="n"/>
      <c r="ACY138" s="364" t="n"/>
      <c r="ACZ138" s="364" t="n"/>
      <c r="ADA138" s="364" t="n"/>
      <c r="ADB138" s="364" t="n"/>
      <c r="ADC138" s="364" t="n"/>
      <c r="ADD138" s="364" t="n"/>
      <c r="ADE138" s="364" t="n"/>
      <c r="ADF138" s="364" t="n"/>
      <c r="ADG138" s="364" t="n"/>
      <c r="ADH138" s="364" t="n"/>
      <c r="ADI138" s="364" t="n"/>
      <c r="ADJ138" s="364" t="n"/>
      <c r="ADK138" s="364" t="n"/>
      <c r="ADL138" s="364" t="n"/>
      <c r="ADM138" s="364" t="n"/>
      <c r="ADN138" s="364" t="n"/>
      <c r="ADO138" s="364" t="n"/>
      <c r="ADP138" s="364" t="n"/>
      <c r="ADQ138" s="364" t="n"/>
      <c r="ADR138" s="364" t="n"/>
      <c r="ADS138" s="364" t="n"/>
      <c r="ADT138" s="364" t="n"/>
      <c r="ADU138" s="364" t="n"/>
      <c r="ADV138" s="364" t="n"/>
      <c r="ADW138" s="364" t="n"/>
      <c r="ADX138" s="364" t="n"/>
      <c r="ADY138" s="364" t="n"/>
      <c r="ADZ138" s="364" t="n"/>
      <c r="AEA138" s="364" t="n"/>
      <c r="AEB138" s="364" t="n"/>
      <c r="AEC138" s="364" t="n"/>
      <c r="AED138" s="364" t="n"/>
      <c r="AEE138" s="364" t="n"/>
      <c r="AEF138" s="364" t="n"/>
      <c r="AEG138" s="364" t="n"/>
      <c r="AEH138" s="364" t="n"/>
      <c r="AEI138" s="364" t="n"/>
      <c r="AEJ138" s="364" t="n"/>
      <c r="AEK138" s="364" t="n"/>
      <c r="AEL138" s="364" t="n"/>
      <c r="AEM138" s="364" t="n"/>
      <c r="AEN138" s="364" t="n"/>
      <c r="AEO138" s="364" t="n"/>
      <c r="AEP138" s="364" t="n"/>
      <c r="AEQ138" s="364" t="n"/>
      <c r="AER138" s="364" t="n"/>
      <c r="AES138" s="364" t="n"/>
      <c r="AET138" s="364" t="n"/>
      <c r="AEU138" s="364" t="n"/>
      <c r="AEV138" s="364" t="n"/>
      <c r="AEW138" s="364" t="n"/>
      <c r="AEX138" s="364" t="n"/>
      <c r="AEY138" s="364" t="n"/>
      <c r="AEZ138" s="364" t="n"/>
      <c r="AFA138" s="364" t="n"/>
      <c r="AFB138" s="364" t="n"/>
      <c r="AFC138" s="364" t="n"/>
      <c r="AFD138" s="364" t="n"/>
      <c r="AFE138" s="364" t="n"/>
      <c r="AFF138" s="364" t="n"/>
      <c r="AFG138" s="364" t="n"/>
      <c r="AFH138" s="364" t="n"/>
      <c r="AFI138" s="364" t="n"/>
      <c r="AFJ138" s="364" t="n"/>
      <c r="AFK138" s="364" t="n"/>
      <c r="AFL138" s="364" t="n"/>
      <c r="AFM138" s="364" t="n"/>
      <c r="AFN138" s="364" t="n"/>
      <c r="AFO138" s="364" t="n"/>
      <c r="AFP138" s="364" t="n"/>
      <c r="AFQ138" s="364" t="n"/>
      <c r="AFR138" s="364" t="n"/>
      <c r="AFS138" s="364" t="n"/>
      <c r="AFT138" s="364" t="n"/>
      <c r="AFU138" s="364" t="n"/>
      <c r="AFV138" s="364" t="n"/>
      <c r="AFW138" s="364" t="n"/>
      <c r="AFX138" s="364" t="n"/>
      <c r="AFY138" s="364" t="n"/>
      <c r="AFZ138" s="364" t="n"/>
      <c r="AGA138" s="364" t="n"/>
      <c r="AGB138" s="364" t="n"/>
      <c r="AGC138" s="364" t="n"/>
      <c r="AGD138" s="364" t="n"/>
      <c r="AGE138" s="364" t="n"/>
      <c r="AGF138" s="364" t="n"/>
      <c r="AGG138" s="364" t="n"/>
      <c r="AGH138" s="364" t="n"/>
      <c r="AGI138" s="364" t="n"/>
      <c r="AGJ138" s="364" t="n"/>
      <c r="AGK138" s="364" t="n"/>
      <c r="AGL138" s="364" t="n"/>
      <c r="AGM138" s="364" t="n"/>
      <c r="AGN138" s="364" t="n"/>
      <c r="AGO138" s="364" t="n"/>
      <c r="AGP138" s="364" t="n"/>
      <c r="AGQ138" s="364" t="n"/>
      <c r="AGR138" s="364" t="n"/>
      <c r="AGS138" s="364" t="n"/>
      <c r="AGT138" s="364" t="n"/>
      <c r="AGU138" s="364" t="n"/>
      <c r="AGV138" s="364" t="n"/>
      <c r="AGW138" s="364" t="n"/>
      <c r="AGX138" s="364" t="n"/>
      <c r="AGY138" s="364" t="n"/>
      <c r="AGZ138" s="364" t="n"/>
      <c r="AHA138" s="364" t="n"/>
      <c r="AHB138" s="364" t="n"/>
      <c r="AHC138" s="364" t="n"/>
      <c r="AHD138" s="364" t="n"/>
      <c r="AHE138" s="364" t="n"/>
      <c r="AHF138" s="364" t="n"/>
      <c r="AHG138" s="364" t="n"/>
      <c r="AHH138" s="364" t="n"/>
      <c r="AHI138" s="364" t="n"/>
      <c r="AHJ138" s="364" t="n"/>
      <c r="AHK138" s="364" t="n"/>
      <c r="AHL138" s="364" t="n"/>
      <c r="AHM138" s="364" t="n"/>
      <c r="AHN138" s="364" t="n"/>
      <c r="AHO138" s="364" t="n"/>
      <c r="AHP138" s="364" t="n"/>
      <c r="AHQ138" s="364" t="n"/>
      <c r="AHR138" s="364" t="n"/>
      <c r="AHS138" s="364" t="n"/>
      <c r="AHT138" s="364" t="n"/>
      <c r="AHU138" s="364" t="n"/>
      <c r="AHV138" s="364" t="n"/>
      <c r="AHW138" s="364" t="n"/>
      <c r="AHX138" s="364" t="n"/>
      <c r="AHY138" s="364" t="n"/>
      <c r="AHZ138" s="364" t="n"/>
      <c r="AIA138" s="364" t="n"/>
      <c r="AIB138" s="364" t="n"/>
      <c r="AIC138" s="364" t="n"/>
      <c r="AID138" s="364" t="n"/>
      <c r="AIE138" s="364" t="n"/>
      <c r="AIF138" s="364" t="n"/>
      <c r="AIG138" s="364" t="n"/>
      <c r="AIH138" s="364" t="n"/>
      <c r="AII138" s="364" t="n"/>
      <c r="AIJ138" s="364" t="n"/>
      <c r="AIK138" s="364" t="n"/>
      <c r="AIL138" s="364" t="n"/>
      <c r="AIM138" s="364" t="n"/>
      <c r="AIN138" s="364" t="n"/>
      <c r="AIO138" s="364" t="n"/>
      <c r="AIP138" s="364" t="n"/>
      <c r="AIQ138" s="364" t="n"/>
      <c r="AIR138" s="364" t="n"/>
      <c r="AIS138" s="364" t="n"/>
      <c r="AIT138" s="364" t="n"/>
      <c r="AIU138" s="364" t="n"/>
      <c r="AIV138" s="364" t="n"/>
      <c r="AIW138" s="364" t="n"/>
      <c r="AIX138" s="364" t="n"/>
      <c r="AIY138" s="364" t="n"/>
      <c r="AIZ138" s="364" t="n"/>
      <c r="AJA138" s="364" t="n"/>
      <c r="AJB138" s="364" t="n"/>
      <c r="AJC138" s="364" t="n"/>
      <c r="AJD138" s="364" t="n"/>
      <c r="AJE138" s="364" t="n"/>
      <c r="AJF138" s="364" t="n"/>
      <c r="AJG138" s="364" t="n"/>
      <c r="AJH138" s="364" t="n"/>
      <c r="AJI138" s="364" t="n"/>
      <c r="AJJ138" s="364" t="n"/>
      <c r="AJK138" s="364" t="n"/>
      <c r="AJL138" s="364" t="n"/>
      <c r="AJM138" s="364" t="n"/>
      <c r="AJN138" s="364" t="n"/>
      <c r="AJO138" s="364" t="n"/>
      <c r="AJP138" s="364" t="n"/>
      <c r="AJQ138" s="364" t="n"/>
      <c r="AJR138" s="364" t="n"/>
      <c r="AJS138" s="364" t="n"/>
      <c r="AJT138" s="364" t="n"/>
      <c r="AJU138" s="364" t="n"/>
      <c r="AJV138" s="364" t="n"/>
      <c r="AJW138" s="364" t="n"/>
      <c r="AJX138" s="364" t="n"/>
      <c r="AJY138" s="364" t="n"/>
      <c r="AJZ138" s="364" t="n"/>
      <c r="AKA138" s="364" t="n"/>
      <c r="AKB138" s="364" t="n"/>
      <c r="AKC138" s="364" t="n"/>
      <c r="AKD138" s="364" t="n"/>
      <c r="AKE138" s="364" t="n"/>
      <c r="AKF138" s="364" t="n"/>
      <c r="AKG138" s="364" t="n"/>
      <c r="AKH138" s="364" t="n"/>
      <c r="AKI138" s="364" t="n"/>
      <c r="AKJ138" s="364" t="n"/>
      <c r="AKK138" s="364" t="n"/>
      <c r="AKL138" s="364" t="n"/>
      <c r="AKM138" s="364" t="n"/>
      <c r="AKN138" s="364" t="n"/>
      <c r="AKO138" s="364" t="n"/>
      <c r="AKP138" s="364" t="n"/>
      <c r="AKQ138" s="364" t="n"/>
      <c r="AKR138" s="364" t="n"/>
      <c r="AKS138" s="364" t="n"/>
      <c r="AKT138" s="364" t="n"/>
      <c r="AKU138" s="364" t="n"/>
      <c r="AKV138" s="364" t="n"/>
      <c r="AKW138" s="364" t="n"/>
      <c r="AKX138" s="364" t="n"/>
      <c r="AKY138" s="364" t="n"/>
      <c r="AKZ138" s="364" t="n"/>
      <c r="ALA138" s="364" t="n"/>
      <c r="ALB138" s="364" t="n"/>
      <c r="ALC138" s="364" t="n"/>
      <c r="ALD138" s="364" t="n"/>
      <c r="ALE138" s="364" t="n"/>
      <c r="ALF138" s="364" t="n"/>
      <c r="ALG138" s="364" t="n"/>
      <c r="ALH138" s="364" t="n"/>
      <c r="ALI138" s="364" t="n"/>
      <c r="ALJ138" s="364" t="n"/>
      <c r="ALK138" s="364" t="n"/>
      <c r="ALL138" s="364" t="n"/>
      <c r="ALM138" s="364" t="n"/>
      <c r="ALN138" s="364" t="n"/>
      <c r="ALO138" s="364" t="n"/>
      <c r="ALP138" s="364" t="n"/>
      <c r="ALQ138" s="364" t="n"/>
      <c r="ALR138" s="364" t="n"/>
      <c r="ALS138" s="364" t="n"/>
      <c r="ALT138" s="364" t="n"/>
      <c r="ALU138" s="364" t="n"/>
      <c r="ALV138" s="364" t="n"/>
      <c r="ALW138" s="364" t="n"/>
      <c r="ALX138" s="364" t="n"/>
      <c r="ALY138" s="364" t="n"/>
      <c r="ALZ138" s="364" t="n"/>
      <c r="AMA138" s="364" t="n"/>
      <c r="AMB138" s="364" t="n"/>
      <c r="AMC138" s="364" t="n"/>
      <c r="AMD138" s="364" t="n"/>
      <c r="AME138" s="364" t="n"/>
      <c r="AMF138" s="364" t="n"/>
      <c r="AMG138" s="364" t="n"/>
      <c r="AMH138" s="364" t="n"/>
      <c r="AMI138" s="364" t="n"/>
      <c r="AMJ138" s="364" t="n"/>
      <c r="AMK138" s="364" t="n"/>
      <c r="AML138" s="364" t="n"/>
      <c r="AMM138" s="364" t="n"/>
      <c r="AMN138" s="364" t="n"/>
      <c r="AMO138" s="364" t="n"/>
      <c r="AMP138" s="364" t="n"/>
      <c r="AMQ138" s="364" t="n"/>
      <c r="AMR138" s="364" t="n"/>
      <c r="AMS138" s="364" t="n"/>
      <c r="AMT138" s="364" t="n"/>
      <c r="AMU138" s="364" t="n"/>
      <c r="AMV138" s="364" t="n"/>
      <c r="AMW138" s="364" t="n"/>
      <c r="AMX138" s="364" t="n"/>
      <c r="AMY138" s="364" t="n"/>
      <c r="AMZ138" s="364" t="n"/>
      <c r="ANA138" s="364" t="n"/>
      <c r="ANB138" s="364" t="n"/>
      <c r="ANC138" s="364" t="n"/>
      <c r="AND138" s="364" t="n"/>
      <c r="ANE138" s="364" t="n"/>
      <c r="ANF138" s="364" t="n"/>
      <c r="ANG138" s="364" t="n"/>
      <c r="ANH138" s="364" t="n"/>
      <c r="ANI138" s="364" t="n"/>
      <c r="ANJ138" s="364" t="n"/>
      <c r="ANK138" s="364" t="n"/>
      <c r="ANL138" s="364" t="n"/>
      <c r="ANM138" s="364" t="n"/>
      <c r="ANN138" s="364" t="n"/>
      <c r="ANO138" s="364" t="n"/>
      <c r="ANP138" s="364" t="n"/>
      <c r="ANQ138" s="364" t="n"/>
      <c r="ANR138" s="364" t="n"/>
      <c r="ANS138" s="364" t="n"/>
      <c r="ANT138" s="364" t="n"/>
      <c r="ANU138" s="364" t="n"/>
      <c r="ANV138" s="364" t="n"/>
      <c r="ANW138" s="364" t="n"/>
      <c r="ANX138" s="364" t="n"/>
      <c r="ANY138" s="364" t="n"/>
      <c r="ANZ138" s="364" t="n"/>
      <c r="AOA138" s="364" t="n"/>
      <c r="AOB138" s="364" t="n"/>
      <c r="AOC138" s="364" t="n"/>
      <c r="AOD138" s="364" t="n"/>
      <c r="AOE138" s="364" t="n"/>
      <c r="AOF138" s="364" t="n"/>
      <c r="AOG138" s="364" t="n"/>
      <c r="AOH138" s="364" t="n"/>
      <c r="AOI138" s="364" t="n"/>
      <c r="AOJ138" s="364" t="n"/>
      <c r="AOK138" s="364" t="n"/>
      <c r="AOL138" s="364" t="n"/>
      <c r="AOM138" s="364" t="n"/>
      <c r="AON138" s="364" t="n"/>
      <c r="AOO138" s="364" t="n"/>
      <c r="AOP138" s="364" t="n"/>
      <c r="AOQ138" s="364" t="n"/>
      <c r="AOR138" s="364" t="n"/>
      <c r="AOS138" s="364" t="n"/>
      <c r="AOT138" s="364" t="n"/>
      <c r="AOU138" s="364" t="n"/>
      <c r="AOV138" s="364" t="n"/>
      <c r="AOW138" s="364" t="n"/>
      <c r="AOX138" s="364" t="n"/>
      <c r="AOY138" s="364" t="n"/>
      <c r="AOZ138" s="364" t="n"/>
      <c r="APA138" s="364" t="n"/>
      <c r="APB138" s="364" t="n"/>
      <c r="APC138" s="364" t="n"/>
      <c r="APD138" s="364" t="n"/>
      <c r="APE138" s="364" t="n"/>
      <c r="APF138" s="364" t="n"/>
      <c r="APG138" s="364" t="n"/>
      <c r="APH138" s="364" t="n"/>
      <c r="API138" s="364" t="n"/>
      <c r="APJ138" s="364" t="n"/>
      <c r="APK138" s="364" t="n"/>
      <c r="APL138" s="364" t="n"/>
      <c r="APM138" s="364" t="n"/>
      <c r="APN138" s="364" t="n"/>
      <c r="APO138" s="364" t="n"/>
      <c r="APP138" s="364" t="n"/>
      <c r="APQ138" s="364" t="n"/>
      <c r="APR138" s="364" t="n"/>
      <c r="APS138" s="364" t="n"/>
      <c r="APT138" s="364" t="n"/>
      <c r="APU138" s="364" t="n"/>
      <c r="APV138" s="364" t="n"/>
      <c r="APW138" s="364" t="n"/>
      <c r="APX138" s="364" t="n"/>
      <c r="APY138" s="364" t="n"/>
      <c r="APZ138" s="364" t="n"/>
      <c r="AQA138" s="364" t="n"/>
      <c r="AQB138" s="364" t="n"/>
      <c r="AQC138" s="364" t="n"/>
      <c r="AQD138" s="364" t="n"/>
      <c r="AQE138" s="364" t="n"/>
      <c r="AQF138" s="364" t="n"/>
      <c r="AQG138" s="364" t="n"/>
      <c r="AQH138" s="364" t="n"/>
      <c r="AQI138" s="364" t="n"/>
      <c r="AQJ138" s="364" t="n"/>
      <c r="AQK138" s="364" t="n"/>
      <c r="AQL138" s="364" t="n"/>
      <c r="AQM138" s="364" t="n"/>
      <c r="AQN138" s="364" t="n"/>
      <c r="AQO138" s="364" t="n"/>
      <c r="AQP138" s="364" t="n"/>
      <c r="AQQ138" s="364" t="n"/>
      <c r="AQR138" s="364" t="n"/>
      <c r="AQS138" s="364" t="n"/>
      <c r="AQT138" s="364" t="n"/>
      <c r="AQU138" s="364" t="n"/>
      <c r="AQV138" s="364" t="n"/>
      <c r="AQW138" s="364" t="n"/>
      <c r="AQX138" s="364" t="n"/>
      <c r="AQY138" s="364" t="n"/>
      <c r="AQZ138" s="364" t="n"/>
      <c r="ARA138" s="364" t="n"/>
      <c r="ARB138" s="364" t="n"/>
      <c r="ARC138" s="364" t="n"/>
      <c r="ARD138" s="364" t="n"/>
      <c r="ARE138" s="364" t="n"/>
      <c r="ARF138" s="364" t="n"/>
      <c r="ARG138" s="364" t="n"/>
      <c r="ARH138" s="364" t="n"/>
      <c r="ARI138" s="364" t="n"/>
      <c r="ARJ138" s="364" t="n"/>
      <c r="ARK138" s="364" t="n"/>
      <c r="ARL138" s="364" t="n"/>
      <c r="ARM138" s="364" t="n"/>
      <c r="ARN138" s="364" t="n"/>
      <c r="ARO138" s="364" t="n"/>
    </row>
    <row r="139" outlineLevel="1">
      <c r="A139" s="220" t="inlineStr">
        <is>
          <t>43.01</t>
        </is>
      </c>
      <c r="B139" s="233" t="inlineStr">
        <is>
          <t>Contabilidade</t>
        </is>
      </c>
      <c r="C139" s="86" t="inlineStr">
        <is>
          <t>Analítica</t>
        </is>
      </c>
      <c r="D139" s="86" t="inlineStr">
        <is>
          <t>Saída</t>
        </is>
      </c>
      <c r="E139" s="86">
        <f>VLOOKUP($A139,PL.C!$B:$F,5,0)</f>
        <v/>
      </c>
      <c r="F139" s="86" t="inlineStr">
        <is>
          <t>sim</t>
        </is>
      </c>
      <c r="G139" s="86" t="inlineStr">
        <is>
          <t>Budget</t>
        </is>
      </c>
      <c r="I139" s="511" t="n">
        <v>0</v>
      </c>
      <c r="J139" s="511" t="n">
        <v>0</v>
      </c>
      <c r="K139" s="511" t="n">
        <v>0</v>
      </c>
      <c r="L139" s="511" t="n">
        <v>-2038</v>
      </c>
      <c r="M139" s="511" t="n">
        <v>0</v>
      </c>
      <c r="N139" s="511" t="n">
        <v>-2080</v>
      </c>
      <c r="O139" s="511" t="n">
        <v>-3306</v>
      </c>
      <c r="P139" s="511" t="n">
        <v>-2405</v>
      </c>
      <c r="Q139" s="511" t="n">
        <v>-2080</v>
      </c>
      <c r="R139" s="511" t="n">
        <v>-2032</v>
      </c>
      <c r="S139" s="511" t="n">
        <v>-2083</v>
      </c>
      <c r="T139" s="512" t="n">
        <v>-2078</v>
      </c>
      <c r="V139" s="511" t="n">
        <v>-2071</v>
      </c>
      <c r="W139" s="511" t="n">
        <v>-2125</v>
      </c>
      <c r="X139" s="511" t="n">
        <v>-2218</v>
      </c>
      <c r="Y139" s="511" t="n">
        <v>-2147</v>
      </c>
      <c r="Z139" s="511" t="n">
        <v>-2232</v>
      </c>
      <c r="AA139" s="511" t="n">
        <v>-3922</v>
      </c>
      <c r="AB139" s="511" t="n">
        <v>-2120</v>
      </c>
      <c r="AC139" s="511" t="n">
        <v>-2070</v>
      </c>
      <c r="AD139" s="511" t="n">
        <v>-2980</v>
      </c>
      <c r="AE139" s="511" t="n">
        <v>-2448</v>
      </c>
      <c r="AF139" s="511" t="n">
        <v>-2439</v>
      </c>
      <c r="AG139" s="512" t="n">
        <v>-2142</v>
      </c>
      <c r="AI139" s="511" t="n">
        <v>-2145</v>
      </c>
      <c r="AJ139" s="511" t="n">
        <v>-2280</v>
      </c>
      <c r="AK139" s="511" t="n">
        <v>-2365</v>
      </c>
      <c r="AL139" s="511" t="n">
        <v>-2363</v>
      </c>
      <c r="AM139" s="511" t="n">
        <v>-2280</v>
      </c>
      <c r="AN139" s="511" t="n">
        <v>-3780</v>
      </c>
      <c r="AO139" s="511" t="n">
        <v>-2389</v>
      </c>
      <c r="AP139" s="511" t="n">
        <v>-2362</v>
      </c>
      <c r="AQ139" s="511" t="n">
        <v>-2355</v>
      </c>
      <c r="AR139" s="511" t="n">
        <v>-2359</v>
      </c>
      <c r="AS139" s="511" t="n">
        <v>-2362</v>
      </c>
      <c r="AT139" s="511" t="n">
        <v>-2359</v>
      </c>
      <c r="AV139" s="513" t="n">
        <v>-2256.54</v>
      </c>
      <c r="AW139" s="513" t="n">
        <v>-2398.56</v>
      </c>
      <c r="AX139" s="513" t="n">
        <v>-2487.98</v>
      </c>
      <c r="AY139" s="513" t="n">
        <v>-2485.876</v>
      </c>
      <c r="AZ139" s="513" t="n">
        <v>-2398.56</v>
      </c>
      <c r="BA139" s="513" t="n">
        <v>-3976.56</v>
      </c>
      <c r="BB139" s="513" t="n">
        <v>-2513.228</v>
      </c>
      <c r="BC139" s="513" t="n">
        <v>-2484.824</v>
      </c>
      <c r="BD139" s="513" t="n">
        <v>-2477.46</v>
      </c>
      <c r="BE139" s="513" t="n">
        <v>-2481.668</v>
      </c>
      <c r="BF139" s="513" t="n">
        <v>-2484.824</v>
      </c>
      <c r="BG139" s="513" t="n">
        <v>-2481.668</v>
      </c>
      <c r="BI139" s="298" t="n">
        <v>1.05</v>
      </c>
      <c r="BJ139" s="514" t="n">
        <v>-2483.25</v>
      </c>
      <c r="BK139" s="514" t="n">
        <v>-2704.8</v>
      </c>
      <c r="BL139" s="514" t="n">
        <v>-2707.95</v>
      </c>
      <c r="BM139" s="514" t="n">
        <v>-2737.35</v>
      </c>
      <c r="BN139" s="514" t="n">
        <v>-2082.15</v>
      </c>
      <c r="BO139" s="514" t="n">
        <v>-2715.3</v>
      </c>
      <c r="BP139" s="514" t="n">
        <v>-4394.25</v>
      </c>
      <c r="BQ139" s="514" t="n">
        <v>-2718.45</v>
      </c>
      <c r="BR139" s="514" t="n">
        <v>-2715.3</v>
      </c>
      <c r="BS139" s="514" t="n">
        <v>-2704.8</v>
      </c>
      <c r="BT139" s="514" t="n">
        <v>-2714.25</v>
      </c>
      <c r="BU139" s="514" t="n">
        <v>-2718.45</v>
      </c>
      <c r="BW139" s="515">
        <f>_xlfn.SINGLE(_xlfn.XLOOKUP($A139,$A$203:$A$399,BJ$203:BJ$399,"Não Existe"))*$BI139</f>
        <v/>
      </c>
      <c r="BX139" s="515">
        <f>_xlfn.SINGLE(_xlfn.XLOOKUP($A139,$A$203:$A$399,BK$203:BK$399,"Não Existe"))*$BI139</f>
        <v/>
      </c>
      <c r="BY139" s="515">
        <f>_xlfn.SINGLE(_xlfn.XLOOKUP($A139,$A$203:$A$399,BL$203:BL$399,"Não Existe"))*$BI139</f>
        <v/>
      </c>
      <c r="BZ139" s="515">
        <f>_xlfn.SINGLE(_xlfn.XLOOKUP($A139,$A$203:$A$399,BM$203:BM$399,"Não Existe"))*$BI139</f>
        <v/>
      </c>
      <c r="CA139" s="515">
        <f>_xlfn.SINGLE(_xlfn.XLOOKUP($A139,$A$203:$A$399,BN$203:BN$399,"Não Existe"))*$BI139</f>
        <v/>
      </c>
      <c r="CB139" s="515">
        <f>_xlfn.SINGLE(_xlfn.XLOOKUP($A139,$A$203:$A$399,BO$203:BO$399,"Não Existe"))*$BI139</f>
        <v/>
      </c>
      <c r="CC139" s="515">
        <f>_xlfn.SINGLE(_xlfn.XLOOKUP($A139,$A$203:$A$399,BP$203:BP$399,"Não Existe"))*$BI139</f>
        <v/>
      </c>
      <c r="CD139" s="515">
        <f>_xlfn.SINGLE(_xlfn.XLOOKUP($A139,$A$203:$A$399,BQ$203:BQ$399,"Não Existe"))*$BI139</f>
        <v/>
      </c>
      <c r="CE139" s="515">
        <f>_xlfn.SINGLE(_xlfn.XLOOKUP($A139,$A$203:$A$399,BR$203:BR$399,"Não Existe"))*$BI139</f>
        <v/>
      </c>
      <c r="CF139" s="515">
        <f>_xlfn.SINGLE(_xlfn.XLOOKUP($A139,$A$203:$A$399,BS$203:BS$399,"Não Existe"))*$BI139</f>
        <v/>
      </c>
      <c r="CG139" s="515">
        <f>_xlfn.SINGLE(_xlfn.XLOOKUP($A139,$A$203:$A$399,BT$203:BT$399,"Não Existe"))*$BI139</f>
        <v/>
      </c>
      <c r="CH139" s="515">
        <f>_xlfn.SINGLE(_xlfn.XLOOKUP($A139,$A$203:$A$399,BU$203:BU$399,"Não Existe"))*$BI139</f>
        <v/>
      </c>
    </row>
    <row r="140" outlineLevel="1" ht="15" customFormat="1" customHeight="1" s="213">
      <c r="A140" s="257" t="inlineStr">
        <is>
          <t>43.02</t>
        </is>
      </c>
      <c r="B140" s="212" t="inlineStr">
        <is>
          <t>Advocacia</t>
        </is>
      </c>
      <c r="C140" s="213" t="inlineStr">
        <is>
          <t>Analítica</t>
        </is>
      </c>
      <c r="D140" s="213" t="inlineStr">
        <is>
          <t>Saída</t>
        </is>
      </c>
      <c r="E140" s="213">
        <f>VLOOKUP($A140,PL.C!$B:$F,5,0)</f>
        <v/>
      </c>
      <c r="F140" s="213" t="inlineStr">
        <is>
          <t>sim</t>
        </is>
      </c>
      <c r="G140" s="213" t="inlineStr">
        <is>
          <t>Budget</t>
        </is>
      </c>
      <c r="I140" s="506" t="n">
        <v>0</v>
      </c>
      <c r="J140" s="506" t="n">
        <v>0</v>
      </c>
      <c r="K140" s="506" t="n">
        <v>0</v>
      </c>
      <c r="L140" s="506" t="n">
        <v>0</v>
      </c>
      <c r="M140" s="506" t="n">
        <v>0</v>
      </c>
      <c r="N140" s="506" t="n">
        <v>0</v>
      </c>
      <c r="O140" s="506" t="n">
        <v>0</v>
      </c>
      <c r="P140" s="506" t="n">
        <v>0</v>
      </c>
      <c r="Q140" s="506" t="n">
        <v>0</v>
      </c>
      <c r="R140" s="506" t="n">
        <v>-3000</v>
      </c>
      <c r="S140" s="506" t="n">
        <v>-4406</v>
      </c>
      <c r="T140" s="507" t="n">
        <v>0</v>
      </c>
      <c r="U140" s="86" t="n"/>
      <c r="V140" s="506" t="n">
        <v>-224</v>
      </c>
      <c r="W140" s="506" t="n">
        <v>0</v>
      </c>
      <c r="X140" s="506" t="n">
        <v>-4000</v>
      </c>
      <c r="Y140" s="506" t="n">
        <v>0</v>
      </c>
      <c r="Z140" s="506" t="n">
        <v>0</v>
      </c>
      <c r="AA140" s="506" t="n">
        <v>0</v>
      </c>
      <c r="AB140" s="506" t="n">
        <v>0</v>
      </c>
      <c r="AC140" s="506" t="n">
        <v>0</v>
      </c>
      <c r="AD140" s="506" t="n">
        <v>0</v>
      </c>
      <c r="AE140" s="506" t="n">
        <v>0</v>
      </c>
      <c r="AF140" s="506" t="n">
        <v>0</v>
      </c>
      <c r="AG140" s="507" t="n">
        <v>0</v>
      </c>
      <c r="AH140" s="364" t="n"/>
      <c r="AI140" s="506" t="n">
        <v>0</v>
      </c>
      <c r="AJ140" s="506" t="n">
        <v>-5086</v>
      </c>
      <c r="AK140" s="506" t="n">
        <v>-5688</v>
      </c>
      <c r="AL140" s="506" t="n">
        <v>-5086</v>
      </c>
      <c r="AM140" s="506" t="n">
        <v>-5239</v>
      </c>
      <c r="AN140" s="506" t="n">
        <v>-5086</v>
      </c>
      <c r="AO140" s="506" t="n">
        <v>-249</v>
      </c>
      <c r="AP140" s="506" t="n">
        <v>0</v>
      </c>
      <c r="AQ140" s="506" t="n">
        <v>0</v>
      </c>
      <c r="AR140" s="506" t="n">
        <v>0</v>
      </c>
      <c r="AS140" s="506" t="n">
        <v>0</v>
      </c>
      <c r="AT140" s="506" t="n">
        <v>0</v>
      </c>
      <c r="AU140" s="364" t="n"/>
      <c r="AV140" s="508" t="n">
        <v>0</v>
      </c>
      <c r="AW140" s="508" t="n">
        <v>-5350.472000000001</v>
      </c>
      <c r="AX140" s="508" t="n">
        <v>-5983.776</v>
      </c>
      <c r="AY140" s="508" t="n">
        <v>-5350.472000000001</v>
      </c>
      <c r="AZ140" s="508" t="n">
        <v>-5511.428</v>
      </c>
      <c r="BA140" s="508" t="n">
        <v>-5350.472000000001</v>
      </c>
      <c r="BB140" s="508" t="n">
        <v>-261.948</v>
      </c>
      <c r="BC140" s="508" t="n">
        <v>0</v>
      </c>
      <c r="BD140" s="508" t="n">
        <v>0</v>
      </c>
      <c r="BE140" s="508" t="n">
        <v>0</v>
      </c>
      <c r="BF140" s="508" t="n">
        <v>0</v>
      </c>
      <c r="BG140" s="508" t="n">
        <v>0</v>
      </c>
      <c r="BH140" s="364" t="n"/>
      <c r="BI140" s="298" t="n">
        <v>1.05</v>
      </c>
      <c r="BJ140" s="509" t="n">
        <v>0</v>
      </c>
      <c r="BK140" s="509" t="n">
        <v>0</v>
      </c>
      <c r="BL140" s="509" t="n">
        <v>0</v>
      </c>
      <c r="BM140" s="509" t="n">
        <v>0</v>
      </c>
      <c r="BN140" s="509" t="n">
        <v>0</v>
      </c>
      <c r="BO140" s="509" t="n">
        <v>0</v>
      </c>
      <c r="BP140" s="509" t="n">
        <v>0</v>
      </c>
      <c r="BQ140" s="509" t="n">
        <v>0</v>
      </c>
      <c r="BR140" s="509" t="n">
        <v>0</v>
      </c>
      <c r="BS140" s="509" t="n">
        <v>0</v>
      </c>
      <c r="BT140" s="509" t="n">
        <v>-6699</v>
      </c>
      <c r="BU140" s="509" t="n">
        <v>-8516.550000000001</v>
      </c>
      <c r="BV140" s="364" t="n"/>
      <c r="BW140" s="510">
        <f>_xlfn.SINGLE(_xlfn.XLOOKUP($A140,$A$203:$A$399,BJ$203:BJ$399,"Não Existe"))*$BI140</f>
        <v/>
      </c>
      <c r="BX140" s="510">
        <f>_xlfn.SINGLE(_xlfn.XLOOKUP($A140,$A$203:$A$399,BK$203:BK$399,"Não Existe"))*$BI140</f>
        <v/>
      </c>
      <c r="BY140" s="510">
        <f>_xlfn.SINGLE(_xlfn.XLOOKUP($A140,$A$203:$A$399,BL$203:BL$399,"Não Existe"))*$BI140</f>
        <v/>
      </c>
      <c r="BZ140" s="510">
        <f>_xlfn.SINGLE(_xlfn.XLOOKUP($A140,$A$203:$A$399,BM$203:BM$399,"Não Existe"))*$BI140</f>
        <v/>
      </c>
      <c r="CA140" s="510">
        <f>_xlfn.SINGLE(_xlfn.XLOOKUP($A140,$A$203:$A$399,BN$203:BN$399,"Não Existe"))*$BI140</f>
        <v/>
      </c>
      <c r="CB140" s="510">
        <f>_xlfn.SINGLE(_xlfn.XLOOKUP($A140,$A$203:$A$399,BO$203:BO$399,"Não Existe"))*$BI140</f>
        <v/>
      </c>
      <c r="CC140" s="510">
        <f>_xlfn.SINGLE(_xlfn.XLOOKUP($A140,$A$203:$A$399,BP$203:BP$399,"Não Existe"))*$BI140</f>
        <v/>
      </c>
      <c r="CD140" s="510">
        <f>_xlfn.SINGLE(_xlfn.XLOOKUP($A140,$A$203:$A$399,BQ$203:BQ$399,"Não Existe"))*$BI140</f>
        <v/>
      </c>
      <c r="CE140" s="510">
        <f>_xlfn.SINGLE(_xlfn.XLOOKUP($A140,$A$203:$A$399,BR$203:BR$399,"Não Existe"))*$BI140</f>
        <v/>
      </c>
      <c r="CF140" s="510">
        <f>_xlfn.SINGLE(_xlfn.XLOOKUP($A140,$A$203:$A$399,BS$203:BS$399,"Não Existe"))*$BI140</f>
        <v/>
      </c>
      <c r="CG140" s="510">
        <f>_xlfn.SINGLE(_xlfn.XLOOKUP($A140,$A$203:$A$399,BT$203:BT$399,"Não Existe"))*$BI140</f>
        <v/>
      </c>
      <c r="CH140" s="510">
        <f>_xlfn.SINGLE(_xlfn.XLOOKUP($A140,$A$203:$A$399,BU$203:BU$399,"Não Existe"))*$BI140</f>
        <v/>
      </c>
      <c r="CI140" s="364" t="n"/>
      <c r="CJ140" s="364" t="n"/>
      <c r="CK140" s="364" t="n"/>
      <c r="CL140" s="364" t="n"/>
      <c r="CM140" s="364" t="n"/>
      <c r="CN140" s="364" t="n"/>
      <c r="CO140" s="364" t="n"/>
      <c r="CP140" s="364" t="n"/>
      <c r="CQ140" s="364" t="n"/>
      <c r="CR140" s="364" t="n"/>
      <c r="CS140" s="364" t="n"/>
      <c r="CT140" s="364" t="n"/>
      <c r="CU140" s="364" t="n"/>
      <c r="CV140" s="364" t="n"/>
      <c r="CW140" s="364" t="n"/>
      <c r="CX140" s="364" t="n"/>
      <c r="CY140" s="364" t="n"/>
      <c r="CZ140" s="364" t="n"/>
      <c r="DA140" s="364" t="n"/>
      <c r="DB140" s="364" t="n"/>
      <c r="DC140" s="364" t="n"/>
      <c r="DD140" s="364" t="n"/>
      <c r="DE140" s="364" t="n"/>
      <c r="DF140" s="364" t="n"/>
      <c r="DG140" s="364" t="n"/>
      <c r="DH140" s="364" t="n"/>
      <c r="DI140" s="364" t="n"/>
      <c r="DJ140" s="364" t="n"/>
      <c r="DK140" s="364" t="n"/>
      <c r="DL140" s="364" t="n"/>
      <c r="DM140" s="364" t="n"/>
      <c r="DN140" s="364" t="n"/>
      <c r="DO140" s="364" t="n"/>
      <c r="DP140" s="364" t="n"/>
      <c r="DQ140" s="364" t="n"/>
      <c r="DR140" s="364" t="n"/>
      <c r="DS140" s="364" t="n"/>
      <c r="DT140" s="364" t="n"/>
      <c r="DU140" s="364" t="n"/>
      <c r="DV140" s="364" t="n"/>
      <c r="DW140" s="364" t="n"/>
      <c r="DX140" s="364" t="n"/>
      <c r="DY140" s="364" t="n"/>
      <c r="DZ140" s="364" t="n"/>
      <c r="EA140" s="364" t="n"/>
      <c r="EB140" s="364" t="n"/>
      <c r="EC140" s="364" t="n"/>
      <c r="ED140" s="364" t="n"/>
      <c r="EE140" s="364" t="n"/>
      <c r="EF140" s="364" t="n"/>
      <c r="EG140" s="364" t="n"/>
      <c r="EH140" s="364" t="n"/>
      <c r="EI140" s="364" t="n"/>
      <c r="EJ140" s="364" t="n"/>
      <c r="EK140" s="364" t="n"/>
      <c r="EL140" s="364" t="n"/>
      <c r="EM140" s="364" t="n"/>
      <c r="EN140" s="364" t="n"/>
      <c r="EO140" s="364" t="n"/>
      <c r="EP140" s="364" t="n"/>
      <c r="EQ140" s="364" t="n"/>
      <c r="ER140" s="364" t="n"/>
      <c r="ES140" s="364" t="n"/>
      <c r="ET140" s="364" t="n"/>
      <c r="EU140" s="364" t="n"/>
      <c r="EV140" s="364" t="n"/>
      <c r="EW140" s="364" t="n"/>
      <c r="EX140" s="364" t="n"/>
      <c r="EY140" s="364" t="n"/>
      <c r="EZ140" s="364" t="n"/>
      <c r="FA140" s="364" t="n"/>
      <c r="FB140" s="364" t="n"/>
      <c r="FC140" s="364" t="n"/>
      <c r="FD140" s="364" t="n"/>
      <c r="FE140" s="364" t="n"/>
      <c r="FF140" s="364" t="n"/>
      <c r="FG140" s="364" t="n"/>
      <c r="FH140" s="364" t="n"/>
      <c r="FI140" s="364" t="n"/>
      <c r="FJ140" s="364" t="n"/>
      <c r="FK140" s="364" t="n"/>
      <c r="FL140" s="364" t="n"/>
      <c r="FM140" s="364" t="n"/>
      <c r="FN140" s="364" t="n"/>
      <c r="FO140" s="364" t="n"/>
      <c r="FP140" s="364" t="n"/>
      <c r="FQ140" s="364" t="n"/>
      <c r="FR140" s="364" t="n"/>
      <c r="FS140" s="364" t="n"/>
      <c r="FT140" s="364" t="n"/>
      <c r="FU140" s="364" t="n"/>
      <c r="FV140" s="364" t="n"/>
      <c r="FW140" s="364" t="n"/>
      <c r="FX140" s="364" t="n"/>
      <c r="FY140" s="364" t="n"/>
      <c r="FZ140" s="364" t="n"/>
      <c r="GA140" s="364" t="n"/>
      <c r="GB140" s="364" t="n"/>
      <c r="GC140" s="364" t="n"/>
      <c r="GD140" s="364" t="n"/>
      <c r="GE140" s="364" t="n"/>
      <c r="GF140" s="364" t="n"/>
      <c r="GG140" s="364" t="n"/>
      <c r="GH140" s="364" t="n"/>
      <c r="GI140" s="364" t="n"/>
      <c r="GJ140" s="364" t="n"/>
      <c r="GK140" s="364" t="n"/>
      <c r="GL140" s="364" t="n"/>
      <c r="GM140" s="364" t="n"/>
      <c r="GN140" s="364" t="n"/>
      <c r="GO140" s="364" t="n"/>
      <c r="GP140" s="364" t="n"/>
      <c r="GQ140" s="364" t="n"/>
      <c r="GR140" s="364" t="n"/>
      <c r="GS140" s="364" t="n"/>
      <c r="GT140" s="364" t="n"/>
      <c r="GU140" s="364" t="n"/>
      <c r="GV140" s="364" t="n"/>
      <c r="GW140" s="364" t="n"/>
      <c r="GX140" s="364" t="n"/>
      <c r="GY140" s="364" t="n"/>
      <c r="GZ140" s="364" t="n"/>
      <c r="HA140" s="364" t="n"/>
      <c r="HB140" s="364" t="n"/>
      <c r="HC140" s="364" t="n"/>
      <c r="HD140" s="364" t="n"/>
      <c r="HE140" s="364" t="n"/>
      <c r="HF140" s="364" t="n"/>
      <c r="HG140" s="364" t="n"/>
      <c r="HH140" s="364" t="n"/>
      <c r="HI140" s="364" t="n"/>
      <c r="HJ140" s="364" t="n"/>
      <c r="HK140" s="364" t="n"/>
      <c r="HL140" s="364" t="n"/>
      <c r="HM140" s="364" t="n"/>
      <c r="HN140" s="364" t="n"/>
      <c r="HO140" s="364" t="n"/>
      <c r="HP140" s="364" t="n"/>
      <c r="HQ140" s="364" t="n"/>
      <c r="HR140" s="364" t="n"/>
      <c r="HS140" s="364" t="n"/>
      <c r="HT140" s="364" t="n"/>
      <c r="HU140" s="364" t="n"/>
      <c r="HV140" s="364" t="n"/>
      <c r="HW140" s="364" t="n"/>
      <c r="HX140" s="364" t="n"/>
      <c r="HY140" s="364" t="n"/>
      <c r="HZ140" s="364" t="n"/>
      <c r="IA140" s="364" t="n"/>
      <c r="IB140" s="364" t="n"/>
      <c r="IC140" s="364" t="n"/>
      <c r="ID140" s="364" t="n"/>
      <c r="IE140" s="364" t="n"/>
      <c r="IF140" s="364" t="n"/>
      <c r="IG140" s="364" t="n"/>
      <c r="IH140" s="364" t="n"/>
      <c r="II140" s="364" t="n"/>
      <c r="IJ140" s="364" t="n"/>
      <c r="IK140" s="364" t="n"/>
      <c r="IL140" s="364" t="n"/>
      <c r="IM140" s="364" t="n"/>
      <c r="IN140" s="364" t="n"/>
      <c r="IO140" s="364" t="n"/>
      <c r="IP140" s="364" t="n"/>
      <c r="IQ140" s="364" t="n"/>
      <c r="IR140" s="364" t="n"/>
      <c r="IS140" s="364" t="n"/>
      <c r="IT140" s="364" t="n"/>
      <c r="IU140" s="364" t="n"/>
      <c r="IV140" s="364" t="n"/>
      <c r="IW140" s="364" t="n"/>
      <c r="IX140" s="364" t="n"/>
      <c r="IY140" s="364" t="n"/>
      <c r="IZ140" s="364" t="n"/>
      <c r="JA140" s="364" t="n"/>
      <c r="JB140" s="364" t="n"/>
      <c r="JC140" s="364" t="n"/>
      <c r="JD140" s="364" t="n"/>
      <c r="JE140" s="364" t="n"/>
      <c r="JF140" s="364" t="n"/>
      <c r="JG140" s="364" t="n"/>
      <c r="JH140" s="364" t="n"/>
      <c r="JI140" s="364" t="n"/>
      <c r="JJ140" s="364" t="n"/>
      <c r="JK140" s="364" t="n"/>
      <c r="JL140" s="364" t="n"/>
      <c r="JM140" s="364" t="n"/>
      <c r="JN140" s="364" t="n"/>
      <c r="JO140" s="364" t="n"/>
      <c r="JP140" s="364" t="n"/>
      <c r="JQ140" s="364" t="n"/>
      <c r="JR140" s="364" t="n"/>
      <c r="JS140" s="364" t="n"/>
      <c r="JT140" s="364" t="n"/>
      <c r="JU140" s="364" t="n"/>
      <c r="JV140" s="364" t="n"/>
      <c r="JW140" s="364" t="n"/>
      <c r="JX140" s="364" t="n"/>
      <c r="JY140" s="364" t="n"/>
      <c r="JZ140" s="364" t="n"/>
      <c r="KA140" s="364" t="n"/>
      <c r="KB140" s="364" t="n"/>
      <c r="KC140" s="364" t="n"/>
      <c r="KD140" s="364" t="n"/>
      <c r="KE140" s="364" t="n"/>
      <c r="KF140" s="364" t="n"/>
      <c r="KG140" s="364" t="n"/>
      <c r="KH140" s="364" t="n"/>
      <c r="KI140" s="364" t="n"/>
      <c r="KJ140" s="364" t="n"/>
      <c r="KK140" s="364" t="n"/>
      <c r="KL140" s="364" t="n"/>
      <c r="KM140" s="364" t="n"/>
      <c r="KN140" s="364" t="n"/>
      <c r="KO140" s="364" t="n"/>
      <c r="KP140" s="364" t="n"/>
      <c r="KQ140" s="364" t="n"/>
      <c r="KR140" s="364" t="n"/>
      <c r="KS140" s="364" t="n"/>
      <c r="KT140" s="364" t="n"/>
      <c r="KU140" s="364" t="n"/>
      <c r="KV140" s="364" t="n"/>
      <c r="KW140" s="364" t="n"/>
      <c r="KX140" s="364" t="n"/>
      <c r="KY140" s="364" t="n"/>
      <c r="KZ140" s="364" t="n"/>
      <c r="LA140" s="364" t="n"/>
      <c r="LB140" s="364" t="n"/>
      <c r="LC140" s="364" t="n"/>
      <c r="LD140" s="364" t="n"/>
      <c r="LE140" s="364" t="n"/>
      <c r="LF140" s="364" t="n"/>
      <c r="LG140" s="364" t="n"/>
      <c r="LH140" s="364" t="n"/>
      <c r="LI140" s="364" t="n"/>
      <c r="LJ140" s="364" t="n"/>
      <c r="LK140" s="364" t="n"/>
      <c r="LL140" s="364" t="n"/>
      <c r="LM140" s="364" t="n"/>
      <c r="LN140" s="364" t="n"/>
      <c r="LO140" s="364" t="n"/>
      <c r="LP140" s="364" t="n"/>
      <c r="LQ140" s="364" t="n"/>
      <c r="LR140" s="364" t="n"/>
      <c r="LS140" s="364" t="n"/>
      <c r="LT140" s="364" t="n"/>
      <c r="LU140" s="364" t="n"/>
      <c r="LV140" s="364" t="n"/>
      <c r="LW140" s="364" t="n"/>
      <c r="LX140" s="364" t="n"/>
      <c r="LY140" s="364" t="n"/>
      <c r="LZ140" s="364" t="n"/>
      <c r="MA140" s="364" t="n"/>
      <c r="MB140" s="364" t="n"/>
      <c r="MC140" s="364" t="n"/>
      <c r="MD140" s="364" t="n"/>
      <c r="ME140" s="364" t="n"/>
      <c r="MF140" s="364" t="n"/>
      <c r="MG140" s="364" t="n"/>
      <c r="MH140" s="364" t="n"/>
      <c r="MI140" s="364" t="n"/>
      <c r="MJ140" s="364" t="n"/>
      <c r="MK140" s="364" t="n"/>
      <c r="ML140" s="364" t="n"/>
      <c r="MM140" s="364" t="n"/>
      <c r="MN140" s="364" t="n"/>
      <c r="MO140" s="364" t="n"/>
      <c r="MP140" s="364" t="n"/>
      <c r="MQ140" s="364" t="n"/>
      <c r="MR140" s="364" t="n"/>
      <c r="MS140" s="364" t="n"/>
      <c r="MT140" s="364" t="n"/>
      <c r="MU140" s="364" t="n"/>
      <c r="MV140" s="364" t="n"/>
      <c r="MW140" s="364" t="n"/>
      <c r="MX140" s="364" t="n"/>
      <c r="MY140" s="364" t="n"/>
      <c r="MZ140" s="364" t="n"/>
      <c r="NA140" s="364" t="n"/>
      <c r="NB140" s="364" t="n"/>
      <c r="NC140" s="364" t="n"/>
      <c r="ND140" s="364" t="n"/>
      <c r="NE140" s="364" t="n"/>
      <c r="NF140" s="364" t="n"/>
      <c r="NG140" s="364" t="n"/>
      <c r="NH140" s="364" t="n"/>
      <c r="NI140" s="364" t="n"/>
      <c r="NJ140" s="364" t="n"/>
      <c r="NK140" s="364" t="n"/>
      <c r="NL140" s="364" t="n"/>
      <c r="NM140" s="364" t="n"/>
      <c r="NN140" s="364" t="n"/>
      <c r="NO140" s="364" t="n"/>
      <c r="NP140" s="364" t="n"/>
      <c r="NQ140" s="364" t="n"/>
      <c r="NR140" s="364" t="n"/>
      <c r="NS140" s="364" t="n"/>
      <c r="NT140" s="364" t="n"/>
      <c r="NU140" s="364" t="n"/>
      <c r="NV140" s="364" t="n"/>
      <c r="NW140" s="364" t="n"/>
      <c r="NX140" s="364" t="n"/>
      <c r="NY140" s="364" t="n"/>
      <c r="NZ140" s="364" t="n"/>
      <c r="OA140" s="364" t="n"/>
      <c r="OB140" s="364" t="n"/>
      <c r="OC140" s="364" t="n"/>
      <c r="OD140" s="364" t="n"/>
      <c r="OE140" s="364" t="n"/>
      <c r="OF140" s="364" t="n"/>
      <c r="OG140" s="364" t="n"/>
      <c r="OH140" s="364" t="n"/>
      <c r="OI140" s="364" t="n"/>
      <c r="OJ140" s="364" t="n"/>
      <c r="OK140" s="364" t="n"/>
      <c r="OL140" s="364" t="n"/>
      <c r="OM140" s="364" t="n"/>
      <c r="ON140" s="364" t="n"/>
      <c r="OO140" s="364" t="n"/>
      <c r="OP140" s="364" t="n"/>
      <c r="OQ140" s="364" t="n"/>
      <c r="OR140" s="364" t="n"/>
      <c r="OS140" s="364" t="n"/>
      <c r="OT140" s="364" t="n"/>
      <c r="OU140" s="364" t="n"/>
      <c r="OV140" s="364" t="n"/>
      <c r="OW140" s="364" t="n"/>
      <c r="OX140" s="364" t="n"/>
      <c r="OY140" s="364" t="n"/>
      <c r="OZ140" s="364" t="n"/>
      <c r="PA140" s="364" t="n"/>
      <c r="PB140" s="364" t="n"/>
      <c r="PC140" s="364" t="n"/>
      <c r="PD140" s="364" t="n"/>
      <c r="PE140" s="364" t="n"/>
      <c r="PF140" s="364" t="n"/>
      <c r="PG140" s="364" t="n"/>
      <c r="PH140" s="364" t="n"/>
      <c r="PI140" s="364" t="n"/>
      <c r="PJ140" s="364" t="n"/>
      <c r="PK140" s="364" t="n"/>
      <c r="PL140" s="364" t="n"/>
      <c r="PM140" s="364" t="n"/>
      <c r="PN140" s="364" t="n"/>
      <c r="PO140" s="364" t="n"/>
      <c r="PP140" s="364" t="n"/>
      <c r="PQ140" s="364" t="n"/>
      <c r="PR140" s="364" t="n"/>
      <c r="PS140" s="364" t="n"/>
      <c r="PT140" s="364" t="n"/>
      <c r="PU140" s="364" t="n"/>
      <c r="PV140" s="364" t="n"/>
      <c r="PW140" s="364" t="n"/>
      <c r="PX140" s="364" t="n"/>
      <c r="PY140" s="364" t="n"/>
      <c r="PZ140" s="364" t="n"/>
      <c r="QA140" s="364" t="n"/>
      <c r="QB140" s="364" t="n"/>
      <c r="QC140" s="364" t="n"/>
      <c r="QD140" s="364" t="n"/>
      <c r="QE140" s="364" t="n"/>
      <c r="QF140" s="364" t="n"/>
      <c r="QG140" s="364" t="n"/>
      <c r="QH140" s="364" t="n"/>
      <c r="QI140" s="364" t="n"/>
      <c r="QJ140" s="364" t="n"/>
      <c r="QK140" s="364" t="n"/>
      <c r="QL140" s="364" t="n"/>
      <c r="QM140" s="364" t="n"/>
      <c r="QN140" s="364" t="n"/>
      <c r="QO140" s="364" t="n"/>
      <c r="QP140" s="364" t="n"/>
      <c r="QQ140" s="364" t="n"/>
      <c r="QR140" s="364" t="n"/>
      <c r="QS140" s="364" t="n"/>
      <c r="QT140" s="364" t="n"/>
      <c r="QU140" s="364" t="n"/>
      <c r="QV140" s="364" t="n"/>
      <c r="QW140" s="364" t="n"/>
      <c r="QX140" s="364" t="n"/>
      <c r="QY140" s="364" t="n"/>
      <c r="QZ140" s="364" t="n"/>
      <c r="RA140" s="364" t="n"/>
      <c r="RB140" s="364" t="n"/>
      <c r="RC140" s="364" t="n"/>
      <c r="RD140" s="364" t="n"/>
      <c r="RE140" s="364" t="n"/>
      <c r="RF140" s="364" t="n"/>
      <c r="RG140" s="364" t="n"/>
      <c r="RH140" s="364" t="n"/>
      <c r="RI140" s="364" t="n"/>
      <c r="RJ140" s="364" t="n"/>
      <c r="RK140" s="364" t="n"/>
      <c r="RL140" s="364" t="n"/>
      <c r="RM140" s="364" t="n"/>
      <c r="RN140" s="364" t="n"/>
      <c r="RO140" s="364" t="n"/>
      <c r="RP140" s="364" t="n"/>
      <c r="RQ140" s="364" t="n"/>
      <c r="RR140" s="364" t="n"/>
      <c r="RS140" s="364" t="n"/>
      <c r="RT140" s="364" t="n"/>
      <c r="RU140" s="364" t="n"/>
      <c r="RV140" s="364" t="n"/>
      <c r="RW140" s="364" t="n"/>
      <c r="RX140" s="364" t="n"/>
      <c r="RY140" s="364" t="n"/>
      <c r="RZ140" s="364" t="n"/>
      <c r="SA140" s="364" t="n"/>
      <c r="SB140" s="364" t="n"/>
      <c r="SC140" s="364" t="n"/>
      <c r="SD140" s="364" t="n"/>
      <c r="SE140" s="364" t="n"/>
      <c r="SF140" s="364" t="n"/>
      <c r="SG140" s="364" t="n"/>
      <c r="SH140" s="364" t="n"/>
      <c r="SI140" s="364" t="n"/>
      <c r="SJ140" s="364" t="n"/>
      <c r="SK140" s="364" t="n"/>
      <c r="SL140" s="364" t="n"/>
      <c r="SM140" s="364" t="n"/>
      <c r="SN140" s="364" t="n"/>
      <c r="SO140" s="364" t="n"/>
      <c r="SP140" s="364" t="n"/>
      <c r="SQ140" s="364" t="n"/>
      <c r="SR140" s="364" t="n"/>
      <c r="SS140" s="364" t="n"/>
      <c r="ST140" s="364" t="n"/>
      <c r="SU140" s="364" t="n"/>
      <c r="SV140" s="364" t="n"/>
      <c r="SW140" s="364" t="n"/>
      <c r="SX140" s="364" t="n"/>
      <c r="SY140" s="364" t="n"/>
      <c r="SZ140" s="364" t="n"/>
      <c r="TA140" s="364" t="n"/>
      <c r="TB140" s="364" t="n"/>
      <c r="TC140" s="364" t="n"/>
      <c r="TD140" s="364" t="n"/>
      <c r="TE140" s="364" t="n"/>
      <c r="TF140" s="364" t="n"/>
      <c r="TG140" s="364" t="n"/>
      <c r="TH140" s="364" t="n"/>
      <c r="TI140" s="364" t="n"/>
      <c r="TJ140" s="364" t="n"/>
      <c r="TK140" s="364" t="n"/>
      <c r="TL140" s="364" t="n"/>
      <c r="TM140" s="364" t="n"/>
      <c r="TN140" s="364" t="n"/>
      <c r="TO140" s="364" t="n"/>
      <c r="TP140" s="364" t="n"/>
      <c r="TQ140" s="364" t="n"/>
      <c r="TR140" s="364" t="n"/>
      <c r="TS140" s="364" t="n"/>
      <c r="TT140" s="364" t="n"/>
      <c r="TU140" s="364" t="n"/>
      <c r="TV140" s="364" t="n"/>
      <c r="TW140" s="364" t="n"/>
      <c r="TX140" s="364" t="n"/>
      <c r="TY140" s="364" t="n"/>
      <c r="TZ140" s="364" t="n"/>
      <c r="UA140" s="364" t="n"/>
      <c r="UB140" s="364" t="n"/>
      <c r="UC140" s="364" t="n"/>
      <c r="UD140" s="364" t="n"/>
      <c r="UE140" s="364" t="n"/>
      <c r="UF140" s="364" t="n"/>
      <c r="UG140" s="364" t="n"/>
      <c r="UH140" s="364" t="n"/>
      <c r="UI140" s="364" t="n"/>
      <c r="UJ140" s="364" t="n"/>
      <c r="UK140" s="364" t="n"/>
      <c r="UL140" s="364" t="n"/>
      <c r="UM140" s="364" t="n"/>
      <c r="UN140" s="364" t="n"/>
      <c r="UO140" s="364" t="n"/>
      <c r="UP140" s="364" t="n"/>
      <c r="UQ140" s="364" t="n"/>
      <c r="UR140" s="364" t="n"/>
      <c r="US140" s="364" t="n"/>
      <c r="UT140" s="364" t="n"/>
      <c r="UU140" s="364" t="n"/>
      <c r="UV140" s="364" t="n"/>
      <c r="UW140" s="364" t="n"/>
      <c r="UX140" s="364" t="n"/>
      <c r="UY140" s="364" t="n"/>
      <c r="UZ140" s="364" t="n"/>
      <c r="VA140" s="364" t="n"/>
      <c r="VB140" s="364" t="n"/>
      <c r="VC140" s="364" t="n"/>
      <c r="VD140" s="364" t="n"/>
      <c r="VE140" s="364" t="n"/>
      <c r="VF140" s="364" t="n"/>
      <c r="VG140" s="364" t="n"/>
      <c r="VH140" s="364" t="n"/>
      <c r="VI140" s="364" t="n"/>
      <c r="VJ140" s="364" t="n"/>
      <c r="VK140" s="364" t="n"/>
      <c r="VL140" s="364" t="n"/>
      <c r="VM140" s="364" t="n"/>
      <c r="VN140" s="364" t="n"/>
      <c r="VO140" s="364" t="n"/>
      <c r="VP140" s="364" t="n"/>
      <c r="VQ140" s="364" t="n"/>
      <c r="VR140" s="364" t="n"/>
      <c r="VS140" s="364" t="n"/>
      <c r="VT140" s="364" t="n"/>
      <c r="VU140" s="364" t="n"/>
      <c r="VV140" s="364" t="n"/>
      <c r="VW140" s="364" t="n"/>
      <c r="VX140" s="364" t="n"/>
      <c r="VY140" s="364" t="n"/>
      <c r="VZ140" s="364" t="n"/>
      <c r="WA140" s="364" t="n"/>
      <c r="WB140" s="364" t="n"/>
      <c r="WC140" s="364" t="n"/>
      <c r="WD140" s="364" t="n"/>
      <c r="WE140" s="364" t="n"/>
      <c r="WF140" s="364" t="n"/>
      <c r="WG140" s="364" t="n"/>
      <c r="WH140" s="364" t="n"/>
      <c r="WI140" s="364" t="n"/>
      <c r="WJ140" s="364" t="n"/>
      <c r="WK140" s="364" t="n"/>
      <c r="WL140" s="364" t="n"/>
      <c r="WM140" s="364" t="n"/>
      <c r="WN140" s="364" t="n"/>
      <c r="WO140" s="364" t="n"/>
      <c r="WP140" s="364" t="n"/>
      <c r="WQ140" s="364" t="n"/>
      <c r="WR140" s="364" t="n"/>
      <c r="WS140" s="364" t="n"/>
      <c r="WT140" s="364" t="n"/>
      <c r="WU140" s="364" t="n"/>
      <c r="WV140" s="364" t="n"/>
      <c r="WW140" s="364" t="n"/>
      <c r="WX140" s="364" t="n"/>
      <c r="WY140" s="364" t="n"/>
      <c r="WZ140" s="364" t="n"/>
      <c r="XA140" s="364" t="n"/>
      <c r="XB140" s="364" t="n"/>
      <c r="XC140" s="364" t="n"/>
      <c r="XD140" s="364" t="n"/>
      <c r="XE140" s="364" t="n"/>
      <c r="XF140" s="364" t="n"/>
      <c r="XG140" s="364" t="n"/>
      <c r="XH140" s="364" t="n"/>
      <c r="XI140" s="364" t="n"/>
      <c r="XJ140" s="364" t="n"/>
      <c r="XK140" s="364" t="n"/>
      <c r="XL140" s="364" t="n"/>
      <c r="XM140" s="364" t="n"/>
      <c r="XN140" s="364" t="n"/>
      <c r="XO140" s="364" t="n"/>
      <c r="XP140" s="364" t="n"/>
      <c r="XQ140" s="364" t="n"/>
      <c r="XR140" s="364" t="n"/>
      <c r="XS140" s="364" t="n"/>
      <c r="XT140" s="364" t="n"/>
      <c r="XU140" s="364" t="n"/>
      <c r="XV140" s="364" t="n"/>
      <c r="XW140" s="364" t="n"/>
      <c r="XX140" s="364" t="n"/>
      <c r="XY140" s="364" t="n"/>
      <c r="XZ140" s="364" t="n"/>
      <c r="YA140" s="364" t="n"/>
      <c r="YB140" s="364" t="n"/>
      <c r="YC140" s="364" t="n"/>
      <c r="YD140" s="364" t="n"/>
      <c r="YE140" s="364" t="n"/>
      <c r="YF140" s="364" t="n"/>
      <c r="YG140" s="364" t="n"/>
      <c r="YH140" s="364" t="n"/>
      <c r="YI140" s="364" t="n"/>
      <c r="YJ140" s="364" t="n"/>
      <c r="YK140" s="364" t="n"/>
      <c r="YL140" s="364" t="n"/>
      <c r="YM140" s="364" t="n"/>
      <c r="YN140" s="364" t="n"/>
      <c r="YO140" s="364" t="n"/>
      <c r="YP140" s="364" t="n"/>
      <c r="YQ140" s="364" t="n"/>
      <c r="YR140" s="364" t="n"/>
      <c r="YS140" s="364" t="n"/>
      <c r="YT140" s="364" t="n"/>
      <c r="YU140" s="364" t="n"/>
      <c r="YV140" s="364" t="n"/>
      <c r="YW140" s="364" t="n"/>
      <c r="YX140" s="364" t="n"/>
      <c r="YY140" s="364" t="n"/>
      <c r="YZ140" s="364" t="n"/>
      <c r="ZA140" s="364" t="n"/>
      <c r="ZB140" s="364" t="n"/>
      <c r="ZC140" s="364" t="n"/>
      <c r="ZD140" s="364" t="n"/>
      <c r="ZE140" s="364" t="n"/>
      <c r="ZF140" s="364" t="n"/>
      <c r="ZG140" s="364" t="n"/>
      <c r="ZH140" s="364" t="n"/>
      <c r="ZI140" s="364" t="n"/>
      <c r="ZJ140" s="364" t="n"/>
      <c r="ZK140" s="364" t="n"/>
      <c r="ZL140" s="364" t="n"/>
      <c r="ZM140" s="364" t="n"/>
      <c r="ZN140" s="364" t="n"/>
      <c r="ZO140" s="364" t="n"/>
      <c r="ZP140" s="364" t="n"/>
      <c r="ZQ140" s="364" t="n"/>
      <c r="ZR140" s="364" t="n"/>
      <c r="ZS140" s="364" t="n"/>
      <c r="ZT140" s="364" t="n"/>
      <c r="ZU140" s="364" t="n"/>
      <c r="ZV140" s="364" t="n"/>
      <c r="ZW140" s="364" t="n"/>
      <c r="ZX140" s="364" t="n"/>
      <c r="ZY140" s="364" t="n"/>
      <c r="ZZ140" s="364" t="n"/>
      <c r="AAA140" s="364" t="n"/>
      <c r="AAB140" s="364" t="n"/>
      <c r="AAC140" s="364" t="n"/>
      <c r="AAD140" s="364" t="n"/>
      <c r="AAE140" s="364" t="n"/>
      <c r="AAF140" s="364" t="n"/>
      <c r="AAG140" s="364" t="n"/>
      <c r="AAH140" s="364" t="n"/>
      <c r="AAI140" s="364" t="n"/>
      <c r="AAJ140" s="364" t="n"/>
      <c r="AAK140" s="364" t="n"/>
      <c r="AAL140" s="364" t="n"/>
      <c r="AAM140" s="364" t="n"/>
      <c r="AAN140" s="364" t="n"/>
      <c r="AAO140" s="364" t="n"/>
      <c r="AAP140" s="364" t="n"/>
      <c r="AAQ140" s="364" t="n"/>
      <c r="AAR140" s="364" t="n"/>
      <c r="AAS140" s="364" t="n"/>
      <c r="AAT140" s="364" t="n"/>
      <c r="AAU140" s="364" t="n"/>
      <c r="AAV140" s="364" t="n"/>
      <c r="AAW140" s="364" t="n"/>
      <c r="AAX140" s="364" t="n"/>
      <c r="AAY140" s="364" t="n"/>
      <c r="AAZ140" s="364" t="n"/>
      <c r="ABA140" s="364" t="n"/>
      <c r="ABB140" s="364" t="n"/>
      <c r="ABC140" s="364" t="n"/>
      <c r="ABD140" s="364" t="n"/>
      <c r="ABE140" s="364" t="n"/>
      <c r="ABF140" s="364" t="n"/>
      <c r="ABG140" s="364" t="n"/>
      <c r="ABH140" s="364" t="n"/>
      <c r="ABI140" s="364" t="n"/>
      <c r="ABJ140" s="364" t="n"/>
      <c r="ABK140" s="364" t="n"/>
      <c r="ABL140" s="364" t="n"/>
      <c r="ABM140" s="364" t="n"/>
      <c r="ABN140" s="364" t="n"/>
      <c r="ABO140" s="364" t="n"/>
      <c r="ABP140" s="364" t="n"/>
      <c r="ABQ140" s="364" t="n"/>
      <c r="ABR140" s="364" t="n"/>
      <c r="ABS140" s="364" t="n"/>
      <c r="ABT140" s="364" t="n"/>
      <c r="ABU140" s="364" t="n"/>
      <c r="ABV140" s="364" t="n"/>
      <c r="ABW140" s="364" t="n"/>
      <c r="ABX140" s="364" t="n"/>
      <c r="ABY140" s="364" t="n"/>
      <c r="ABZ140" s="364" t="n"/>
      <c r="ACA140" s="364" t="n"/>
      <c r="ACB140" s="364" t="n"/>
      <c r="ACC140" s="364" t="n"/>
      <c r="ACD140" s="364" t="n"/>
      <c r="ACE140" s="364" t="n"/>
      <c r="ACF140" s="364" t="n"/>
      <c r="ACG140" s="364" t="n"/>
      <c r="ACH140" s="364" t="n"/>
      <c r="ACI140" s="364" t="n"/>
      <c r="ACJ140" s="364" t="n"/>
      <c r="ACK140" s="364" t="n"/>
      <c r="ACL140" s="364" t="n"/>
      <c r="ACM140" s="364" t="n"/>
      <c r="ACN140" s="364" t="n"/>
      <c r="ACO140" s="364" t="n"/>
      <c r="ACP140" s="364" t="n"/>
      <c r="ACQ140" s="364" t="n"/>
      <c r="ACR140" s="364" t="n"/>
      <c r="ACS140" s="364" t="n"/>
      <c r="ACT140" s="364" t="n"/>
      <c r="ACU140" s="364" t="n"/>
      <c r="ACV140" s="364" t="n"/>
      <c r="ACW140" s="364" t="n"/>
      <c r="ACX140" s="364" t="n"/>
      <c r="ACY140" s="364" t="n"/>
      <c r="ACZ140" s="364" t="n"/>
      <c r="ADA140" s="364" t="n"/>
      <c r="ADB140" s="364" t="n"/>
      <c r="ADC140" s="364" t="n"/>
      <c r="ADD140" s="364" t="n"/>
      <c r="ADE140" s="364" t="n"/>
      <c r="ADF140" s="364" t="n"/>
      <c r="ADG140" s="364" t="n"/>
      <c r="ADH140" s="364" t="n"/>
      <c r="ADI140" s="364" t="n"/>
      <c r="ADJ140" s="364" t="n"/>
      <c r="ADK140" s="364" t="n"/>
      <c r="ADL140" s="364" t="n"/>
      <c r="ADM140" s="364" t="n"/>
      <c r="ADN140" s="364" t="n"/>
      <c r="ADO140" s="364" t="n"/>
      <c r="ADP140" s="364" t="n"/>
      <c r="ADQ140" s="364" t="n"/>
      <c r="ADR140" s="364" t="n"/>
      <c r="ADS140" s="364" t="n"/>
      <c r="ADT140" s="364" t="n"/>
      <c r="ADU140" s="364" t="n"/>
      <c r="ADV140" s="364" t="n"/>
      <c r="ADW140" s="364" t="n"/>
      <c r="ADX140" s="364" t="n"/>
      <c r="ADY140" s="364" t="n"/>
      <c r="ADZ140" s="364" t="n"/>
      <c r="AEA140" s="364" t="n"/>
      <c r="AEB140" s="364" t="n"/>
      <c r="AEC140" s="364" t="n"/>
      <c r="AED140" s="364" t="n"/>
      <c r="AEE140" s="364" t="n"/>
      <c r="AEF140" s="364" t="n"/>
      <c r="AEG140" s="364" t="n"/>
      <c r="AEH140" s="364" t="n"/>
      <c r="AEI140" s="364" t="n"/>
      <c r="AEJ140" s="364" t="n"/>
      <c r="AEK140" s="364" t="n"/>
      <c r="AEL140" s="364" t="n"/>
      <c r="AEM140" s="364" t="n"/>
      <c r="AEN140" s="364" t="n"/>
      <c r="AEO140" s="364" t="n"/>
      <c r="AEP140" s="364" t="n"/>
      <c r="AEQ140" s="364" t="n"/>
      <c r="AER140" s="364" t="n"/>
      <c r="AES140" s="364" t="n"/>
      <c r="AET140" s="364" t="n"/>
      <c r="AEU140" s="364" t="n"/>
      <c r="AEV140" s="364" t="n"/>
      <c r="AEW140" s="364" t="n"/>
      <c r="AEX140" s="364" t="n"/>
      <c r="AEY140" s="364" t="n"/>
      <c r="AEZ140" s="364" t="n"/>
      <c r="AFA140" s="364" t="n"/>
      <c r="AFB140" s="364" t="n"/>
      <c r="AFC140" s="364" t="n"/>
      <c r="AFD140" s="364" t="n"/>
      <c r="AFE140" s="364" t="n"/>
      <c r="AFF140" s="364" t="n"/>
      <c r="AFG140" s="364" t="n"/>
      <c r="AFH140" s="364" t="n"/>
      <c r="AFI140" s="364" t="n"/>
      <c r="AFJ140" s="364" t="n"/>
      <c r="AFK140" s="364" t="n"/>
      <c r="AFL140" s="364" t="n"/>
      <c r="AFM140" s="364" t="n"/>
      <c r="AFN140" s="364" t="n"/>
      <c r="AFO140" s="364" t="n"/>
      <c r="AFP140" s="364" t="n"/>
      <c r="AFQ140" s="364" t="n"/>
      <c r="AFR140" s="364" t="n"/>
      <c r="AFS140" s="364" t="n"/>
      <c r="AFT140" s="364" t="n"/>
      <c r="AFU140" s="364" t="n"/>
      <c r="AFV140" s="364" t="n"/>
      <c r="AFW140" s="364" t="n"/>
      <c r="AFX140" s="364" t="n"/>
      <c r="AFY140" s="364" t="n"/>
      <c r="AFZ140" s="364" t="n"/>
      <c r="AGA140" s="364" t="n"/>
      <c r="AGB140" s="364" t="n"/>
      <c r="AGC140" s="364" t="n"/>
      <c r="AGD140" s="364" t="n"/>
      <c r="AGE140" s="364" t="n"/>
      <c r="AGF140" s="364" t="n"/>
      <c r="AGG140" s="364" t="n"/>
      <c r="AGH140" s="364" t="n"/>
      <c r="AGI140" s="364" t="n"/>
      <c r="AGJ140" s="364" t="n"/>
      <c r="AGK140" s="364" t="n"/>
      <c r="AGL140" s="364" t="n"/>
      <c r="AGM140" s="364" t="n"/>
      <c r="AGN140" s="364" t="n"/>
      <c r="AGO140" s="364" t="n"/>
      <c r="AGP140" s="364" t="n"/>
      <c r="AGQ140" s="364" t="n"/>
      <c r="AGR140" s="364" t="n"/>
      <c r="AGS140" s="364" t="n"/>
      <c r="AGT140" s="364" t="n"/>
      <c r="AGU140" s="364" t="n"/>
      <c r="AGV140" s="364" t="n"/>
      <c r="AGW140" s="364" t="n"/>
      <c r="AGX140" s="364" t="n"/>
      <c r="AGY140" s="364" t="n"/>
      <c r="AGZ140" s="364" t="n"/>
      <c r="AHA140" s="364" t="n"/>
      <c r="AHB140" s="364" t="n"/>
      <c r="AHC140" s="364" t="n"/>
      <c r="AHD140" s="364" t="n"/>
      <c r="AHE140" s="364" t="n"/>
      <c r="AHF140" s="364" t="n"/>
      <c r="AHG140" s="364" t="n"/>
      <c r="AHH140" s="364" t="n"/>
      <c r="AHI140" s="364" t="n"/>
      <c r="AHJ140" s="364" t="n"/>
      <c r="AHK140" s="364" t="n"/>
      <c r="AHL140" s="364" t="n"/>
      <c r="AHM140" s="364" t="n"/>
      <c r="AHN140" s="364" t="n"/>
      <c r="AHO140" s="364" t="n"/>
      <c r="AHP140" s="364" t="n"/>
      <c r="AHQ140" s="364" t="n"/>
      <c r="AHR140" s="364" t="n"/>
      <c r="AHS140" s="364" t="n"/>
      <c r="AHT140" s="364" t="n"/>
      <c r="AHU140" s="364" t="n"/>
      <c r="AHV140" s="364" t="n"/>
      <c r="AHW140" s="364" t="n"/>
      <c r="AHX140" s="364" t="n"/>
      <c r="AHY140" s="364" t="n"/>
      <c r="AHZ140" s="364" t="n"/>
      <c r="AIA140" s="364" t="n"/>
      <c r="AIB140" s="364" t="n"/>
      <c r="AIC140" s="364" t="n"/>
      <c r="AID140" s="364" t="n"/>
      <c r="AIE140" s="364" t="n"/>
      <c r="AIF140" s="364" t="n"/>
      <c r="AIG140" s="364" t="n"/>
      <c r="AIH140" s="364" t="n"/>
      <c r="AII140" s="364" t="n"/>
      <c r="AIJ140" s="364" t="n"/>
      <c r="AIK140" s="364" t="n"/>
      <c r="AIL140" s="364" t="n"/>
      <c r="AIM140" s="364" t="n"/>
      <c r="AIN140" s="364" t="n"/>
      <c r="AIO140" s="364" t="n"/>
      <c r="AIP140" s="364" t="n"/>
      <c r="AIQ140" s="364" t="n"/>
      <c r="AIR140" s="364" t="n"/>
      <c r="AIS140" s="364" t="n"/>
      <c r="AIT140" s="364" t="n"/>
      <c r="AIU140" s="364" t="n"/>
      <c r="AIV140" s="364" t="n"/>
      <c r="AIW140" s="364" t="n"/>
      <c r="AIX140" s="364" t="n"/>
      <c r="AIY140" s="364" t="n"/>
      <c r="AIZ140" s="364" t="n"/>
      <c r="AJA140" s="364" t="n"/>
      <c r="AJB140" s="364" t="n"/>
      <c r="AJC140" s="364" t="n"/>
      <c r="AJD140" s="364" t="n"/>
      <c r="AJE140" s="364" t="n"/>
      <c r="AJF140" s="364" t="n"/>
      <c r="AJG140" s="364" t="n"/>
      <c r="AJH140" s="364" t="n"/>
      <c r="AJI140" s="364" t="n"/>
      <c r="AJJ140" s="364" t="n"/>
      <c r="AJK140" s="364" t="n"/>
      <c r="AJL140" s="364" t="n"/>
      <c r="AJM140" s="364" t="n"/>
      <c r="AJN140" s="364" t="n"/>
      <c r="AJO140" s="364" t="n"/>
      <c r="AJP140" s="364" t="n"/>
      <c r="AJQ140" s="364" t="n"/>
      <c r="AJR140" s="364" t="n"/>
      <c r="AJS140" s="364" t="n"/>
      <c r="AJT140" s="364" t="n"/>
      <c r="AJU140" s="364" t="n"/>
      <c r="AJV140" s="364" t="n"/>
      <c r="AJW140" s="364" t="n"/>
      <c r="AJX140" s="364" t="n"/>
      <c r="AJY140" s="364" t="n"/>
      <c r="AJZ140" s="364" t="n"/>
      <c r="AKA140" s="364" t="n"/>
      <c r="AKB140" s="364" t="n"/>
      <c r="AKC140" s="364" t="n"/>
      <c r="AKD140" s="364" t="n"/>
      <c r="AKE140" s="364" t="n"/>
      <c r="AKF140" s="364" t="n"/>
      <c r="AKG140" s="364" t="n"/>
      <c r="AKH140" s="364" t="n"/>
      <c r="AKI140" s="364" t="n"/>
      <c r="AKJ140" s="364" t="n"/>
      <c r="AKK140" s="364" t="n"/>
      <c r="AKL140" s="364" t="n"/>
      <c r="AKM140" s="364" t="n"/>
      <c r="AKN140" s="364" t="n"/>
      <c r="AKO140" s="364" t="n"/>
      <c r="AKP140" s="364" t="n"/>
      <c r="AKQ140" s="364" t="n"/>
      <c r="AKR140" s="364" t="n"/>
      <c r="AKS140" s="364" t="n"/>
      <c r="AKT140" s="364" t="n"/>
      <c r="AKU140" s="364" t="n"/>
      <c r="AKV140" s="364" t="n"/>
      <c r="AKW140" s="364" t="n"/>
      <c r="AKX140" s="364" t="n"/>
      <c r="AKY140" s="364" t="n"/>
      <c r="AKZ140" s="364" t="n"/>
      <c r="ALA140" s="364" t="n"/>
      <c r="ALB140" s="364" t="n"/>
      <c r="ALC140" s="364" t="n"/>
      <c r="ALD140" s="364" t="n"/>
      <c r="ALE140" s="364" t="n"/>
      <c r="ALF140" s="364" t="n"/>
      <c r="ALG140" s="364" t="n"/>
      <c r="ALH140" s="364" t="n"/>
      <c r="ALI140" s="364" t="n"/>
      <c r="ALJ140" s="364" t="n"/>
      <c r="ALK140" s="364" t="n"/>
      <c r="ALL140" s="364" t="n"/>
      <c r="ALM140" s="364" t="n"/>
      <c r="ALN140" s="364" t="n"/>
      <c r="ALO140" s="364" t="n"/>
      <c r="ALP140" s="364" t="n"/>
      <c r="ALQ140" s="364" t="n"/>
      <c r="ALR140" s="364" t="n"/>
      <c r="ALS140" s="364" t="n"/>
      <c r="ALT140" s="364" t="n"/>
      <c r="ALU140" s="364" t="n"/>
      <c r="ALV140" s="364" t="n"/>
      <c r="ALW140" s="364" t="n"/>
      <c r="ALX140" s="364" t="n"/>
      <c r="ALY140" s="364" t="n"/>
      <c r="ALZ140" s="364" t="n"/>
      <c r="AMA140" s="364" t="n"/>
      <c r="AMB140" s="364" t="n"/>
      <c r="AMC140" s="364" t="n"/>
      <c r="AMD140" s="364" t="n"/>
      <c r="AME140" s="364" t="n"/>
      <c r="AMF140" s="364" t="n"/>
      <c r="AMG140" s="364" t="n"/>
      <c r="AMH140" s="364" t="n"/>
      <c r="AMI140" s="364" t="n"/>
      <c r="AMJ140" s="364" t="n"/>
      <c r="AMK140" s="364" t="n"/>
      <c r="AML140" s="364" t="n"/>
      <c r="AMM140" s="364" t="n"/>
      <c r="AMN140" s="364" t="n"/>
      <c r="AMO140" s="364" t="n"/>
      <c r="AMP140" s="364" t="n"/>
      <c r="AMQ140" s="364" t="n"/>
      <c r="AMR140" s="364" t="n"/>
      <c r="AMS140" s="364" t="n"/>
      <c r="AMT140" s="364" t="n"/>
      <c r="AMU140" s="364" t="n"/>
      <c r="AMV140" s="364" t="n"/>
      <c r="AMW140" s="364" t="n"/>
      <c r="AMX140" s="364" t="n"/>
      <c r="AMY140" s="364" t="n"/>
      <c r="AMZ140" s="364" t="n"/>
      <c r="ANA140" s="364" t="n"/>
      <c r="ANB140" s="364" t="n"/>
      <c r="ANC140" s="364" t="n"/>
      <c r="AND140" s="364" t="n"/>
      <c r="ANE140" s="364" t="n"/>
      <c r="ANF140" s="364" t="n"/>
      <c r="ANG140" s="364" t="n"/>
      <c r="ANH140" s="364" t="n"/>
      <c r="ANI140" s="364" t="n"/>
      <c r="ANJ140" s="364" t="n"/>
      <c r="ANK140" s="364" t="n"/>
      <c r="ANL140" s="364" t="n"/>
      <c r="ANM140" s="364" t="n"/>
      <c r="ANN140" s="364" t="n"/>
      <c r="ANO140" s="364" t="n"/>
      <c r="ANP140" s="364" t="n"/>
      <c r="ANQ140" s="364" t="n"/>
      <c r="ANR140" s="364" t="n"/>
      <c r="ANS140" s="364" t="n"/>
      <c r="ANT140" s="364" t="n"/>
      <c r="ANU140" s="364" t="n"/>
      <c r="ANV140" s="364" t="n"/>
      <c r="ANW140" s="364" t="n"/>
      <c r="ANX140" s="364" t="n"/>
      <c r="ANY140" s="364" t="n"/>
      <c r="ANZ140" s="364" t="n"/>
      <c r="AOA140" s="364" t="n"/>
      <c r="AOB140" s="364" t="n"/>
      <c r="AOC140" s="364" t="n"/>
      <c r="AOD140" s="364" t="n"/>
      <c r="AOE140" s="364" t="n"/>
      <c r="AOF140" s="364" t="n"/>
      <c r="AOG140" s="364" t="n"/>
      <c r="AOH140" s="364" t="n"/>
      <c r="AOI140" s="364" t="n"/>
      <c r="AOJ140" s="364" t="n"/>
      <c r="AOK140" s="364" t="n"/>
      <c r="AOL140" s="364" t="n"/>
      <c r="AOM140" s="364" t="n"/>
      <c r="AON140" s="364" t="n"/>
      <c r="AOO140" s="364" t="n"/>
      <c r="AOP140" s="364" t="n"/>
      <c r="AOQ140" s="364" t="n"/>
      <c r="AOR140" s="364" t="n"/>
      <c r="AOS140" s="364" t="n"/>
      <c r="AOT140" s="364" t="n"/>
      <c r="AOU140" s="364" t="n"/>
      <c r="AOV140" s="364" t="n"/>
      <c r="AOW140" s="364" t="n"/>
      <c r="AOX140" s="364" t="n"/>
      <c r="AOY140" s="364" t="n"/>
      <c r="AOZ140" s="364" t="n"/>
      <c r="APA140" s="364" t="n"/>
      <c r="APB140" s="364" t="n"/>
      <c r="APC140" s="364" t="n"/>
      <c r="APD140" s="364" t="n"/>
      <c r="APE140" s="364" t="n"/>
      <c r="APF140" s="364" t="n"/>
      <c r="APG140" s="364" t="n"/>
      <c r="APH140" s="364" t="n"/>
      <c r="API140" s="364" t="n"/>
      <c r="APJ140" s="364" t="n"/>
      <c r="APK140" s="364" t="n"/>
      <c r="APL140" s="364" t="n"/>
      <c r="APM140" s="364" t="n"/>
      <c r="APN140" s="364" t="n"/>
      <c r="APO140" s="364" t="n"/>
      <c r="APP140" s="364" t="n"/>
      <c r="APQ140" s="364" t="n"/>
      <c r="APR140" s="364" t="n"/>
      <c r="APS140" s="364" t="n"/>
      <c r="APT140" s="364" t="n"/>
      <c r="APU140" s="364" t="n"/>
      <c r="APV140" s="364" t="n"/>
      <c r="APW140" s="364" t="n"/>
      <c r="APX140" s="364" t="n"/>
      <c r="APY140" s="364" t="n"/>
      <c r="APZ140" s="364" t="n"/>
      <c r="AQA140" s="364" t="n"/>
      <c r="AQB140" s="364" t="n"/>
      <c r="AQC140" s="364" t="n"/>
      <c r="AQD140" s="364" t="n"/>
      <c r="AQE140" s="364" t="n"/>
      <c r="AQF140" s="364" t="n"/>
      <c r="AQG140" s="364" t="n"/>
      <c r="AQH140" s="364" t="n"/>
      <c r="AQI140" s="364" t="n"/>
      <c r="AQJ140" s="364" t="n"/>
      <c r="AQK140" s="364" t="n"/>
      <c r="AQL140" s="364" t="n"/>
      <c r="AQM140" s="364" t="n"/>
      <c r="AQN140" s="364" t="n"/>
      <c r="AQO140" s="364" t="n"/>
      <c r="AQP140" s="364" t="n"/>
      <c r="AQQ140" s="364" t="n"/>
      <c r="AQR140" s="364" t="n"/>
      <c r="AQS140" s="364" t="n"/>
      <c r="AQT140" s="364" t="n"/>
      <c r="AQU140" s="364" t="n"/>
      <c r="AQV140" s="364" t="n"/>
      <c r="AQW140" s="364" t="n"/>
      <c r="AQX140" s="364" t="n"/>
      <c r="AQY140" s="364" t="n"/>
      <c r="AQZ140" s="364" t="n"/>
      <c r="ARA140" s="364" t="n"/>
      <c r="ARB140" s="364" t="n"/>
      <c r="ARC140" s="364" t="n"/>
      <c r="ARD140" s="364" t="n"/>
      <c r="ARE140" s="364" t="n"/>
      <c r="ARF140" s="364" t="n"/>
      <c r="ARG140" s="364" t="n"/>
      <c r="ARH140" s="364" t="n"/>
      <c r="ARI140" s="364" t="n"/>
      <c r="ARJ140" s="364" t="n"/>
      <c r="ARK140" s="364" t="n"/>
      <c r="ARL140" s="364" t="n"/>
      <c r="ARM140" s="364" t="n"/>
      <c r="ARN140" s="364" t="n"/>
      <c r="ARO140" s="364" t="n"/>
    </row>
    <row r="141" outlineLevel="1">
      <c r="A141" s="220" t="inlineStr">
        <is>
          <t>43.03</t>
        </is>
      </c>
      <c r="B141" s="233" t="inlineStr">
        <is>
          <t>Consultoria</t>
        </is>
      </c>
      <c r="C141" s="86" t="inlineStr">
        <is>
          <t>Analítica</t>
        </is>
      </c>
      <c r="D141" s="86" t="inlineStr">
        <is>
          <t>Saída</t>
        </is>
      </c>
      <c r="E141" s="86">
        <f>VLOOKUP($A141,PL.C!$B:$F,5,0)</f>
        <v/>
      </c>
      <c r="F141" s="86" t="inlineStr">
        <is>
          <t>sim</t>
        </is>
      </c>
      <c r="G141" s="86" t="inlineStr">
        <is>
          <t>Budget</t>
        </is>
      </c>
      <c r="I141" s="511" t="n">
        <v>0</v>
      </c>
      <c r="J141" s="511" t="n">
        <v>0</v>
      </c>
      <c r="K141" s="511" t="n">
        <v>0</v>
      </c>
      <c r="L141" s="511" t="n">
        <v>-5440</v>
      </c>
      <c r="M141" s="511" t="n">
        <v>-5440</v>
      </c>
      <c r="N141" s="511" t="n">
        <v>-6720</v>
      </c>
      <c r="O141" s="511" t="n">
        <v>-640</v>
      </c>
      <c r="P141" s="511" t="n">
        <v>0</v>
      </c>
      <c r="Q141" s="511" t="n">
        <v>-770</v>
      </c>
      <c r="R141" s="511" t="n">
        <v>0</v>
      </c>
      <c r="S141" s="511" t="n">
        <v>0</v>
      </c>
      <c r="T141" s="512" t="n">
        <v>-7440</v>
      </c>
      <c r="V141" s="511" t="n">
        <v>-5440</v>
      </c>
      <c r="W141" s="511" t="n">
        <v>-5759</v>
      </c>
      <c r="X141" s="511" t="n">
        <v>-6932</v>
      </c>
      <c r="Y141" s="511" t="n">
        <v>-7532</v>
      </c>
      <c r="Z141" s="511" t="n">
        <v>-7040</v>
      </c>
      <c r="AA141" s="511" t="n">
        <v>-8090</v>
      </c>
      <c r="AB141" s="511" t="n">
        <v>-7390</v>
      </c>
      <c r="AC141" s="511" t="n">
        <v>-12390</v>
      </c>
      <c r="AD141" s="511" t="n">
        <v>-14440</v>
      </c>
      <c r="AE141" s="511" t="n">
        <v>-12756</v>
      </c>
      <c r="AF141" s="511" t="n">
        <v>-12198</v>
      </c>
      <c r="AG141" s="512" t="n">
        <v>-19440</v>
      </c>
      <c r="AI141" s="511" t="n">
        <v>-15159</v>
      </c>
      <c r="AJ141" s="511" t="n">
        <v>-13285</v>
      </c>
      <c r="AK141" s="511" t="n">
        <v>-16840</v>
      </c>
      <c r="AL141" s="511" t="n">
        <v>-12040</v>
      </c>
      <c r="AM141" s="511" t="n">
        <v>-17209</v>
      </c>
      <c r="AN141" s="511" t="n">
        <v>-16453</v>
      </c>
      <c r="AO141" s="511" t="n">
        <v>-12040</v>
      </c>
      <c r="AP141" s="511" t="n">
        <v>-12040</v>
      </c>
      <c r="AQ141" s="511" t="n">
        <v>-7464</v>
      </c>
      <c r="AR141" s="511" t="n">
        <v>-17040</v>
      </c>
      <c r="AS141" s="511" t="n">
        <v>-12922</v>
      </c>
      <c r="AT141" s="511" t="n">
        <v>-7040</v>
      </c>
      <c r="AV141" s="513" t="n">
        <v>-4750</v>
      </c>
      <c r="AW141" s="513" t="n">
        <v>-4750</v>
      </c>
      <c r="AX141" s="513" t="n">
        <v>-4750</v>
      </c>
      <c r="AY141" s="513" t="n">
        <v>-4750</v>
      </c>
      <c r="AZ141" s="513" t="n">
        <v>-4750</v>
      </c>
      <c r="BA141" s="513" t="n">
        <v>-4750</v>
      </c>
      <c r="BB141" s="513" t="n">
        <v>-4750</v>
      </c>
      <c r="BC141" s="513" t="n">
        <v>-4750</v>
      </c>
      <c r="BD141" s="513" t="n">
        <v>-4750</v>
      </c>
      <c r="BE141" s="513" t="n">
        <v>-4750</v>
      </c>
      <c r="BF141" s="513" t="n">
        <v>-4750</v>
      </c>
      <c r="BG141" s="513" t="n">
        <v>-4750</v>
      </c>
      <c r="BI141" s="298" t="n">
        <v>1.05</v>
      </c>
      <c r="BJ141" s="514" t="n">
        <v>-7392</v>
      </c>
      <c r="BK141" s="514" t="n">
        <v>-7857.150000000001</v>
      </c>
      <c r="BL141" s="514" t="n">
        <v>-7707</v>
      </c>
      <c r="BM141" s="514" t="n">
        <v>-7561.05</v>
      </c>
      <c r="BN141" s="514" t="n">
        <v>-7077</v>
      </c>
      <c r="BO141" s="514" t="n">
        <v>-7977.900000000001</v>
      </c>
      <c r="BP141" s="514" t="n">
        <v>-7077</v>
      </c>
      <c r="BQ141" s="514" t="n">
        <v>-7077</v>
      </c>
      <c r="BR141" s="514" t="n">
        <v>-7077</v>
      </c>
      <c r="BS141" s="514" t="n">
        <v>-7077</v>
      </c>
      <c r="BT141" s="514" t="n">
        <v>-7522.200000000001</v>
      </c>
      <c r="BU141" s="514" t="n">
        <v>-6483.75</v>
      </c>
      <c r="BW141" s="515">
        <f>_xlfn.SINGLE(_xlfn.XLOOKUP($A141,$A$203:$A$399,BJ$203:BJ$399,"Não Existe"))*$BI141</f>
        <v/>
      </c>
      <c r="BX141" s="515">
        <f>_xlfn.SINGLE(_xlfn.XLOOKUP($A141,$A$203:$A$399,BK$203:BK$399,"Não Existe"))*$BI141</f>
        <v/>
      </c>
      <c r="BY141" s="515">
        <f>_xlfn.SINGLE(_xlfn.XLOOKUP($A141,$A$203:$A$399,BL$203:BL$399,"Não Existe"))*$BI141</f>
        <v/>
      </c>
      <c r="BZ141" s="515">
        <f>_xlfn.SINGLE(_xlfn.XLOOKUP($A141,$A$203:$A$399,BM$203:BM$399,"Não Existe"))*$BI141</f>
        <v/>
      </c>
      <c r="CA141" s="515">
        <f>_xlfn.SINGLE(_xlfn.XLOOKUP($A141,$A$203:$A$399,BN$203:BN$399,"Não Existe"))*$BI141</f>
        <v/>
      </c>
      <c r="CB141" s="515">
        <f>_xlfn.SINGLE(_xlfn.XLOOKUP($A141,$A$203:$A$399,BO$203:BO$399,"Não Existe"))*$BI141</f>
        <v/>
      </c>
      <c r="CC141" s="515">
        <f>_xlfn.SINGLE(_xlfn.XLOOKUP($A141,$A$203:$A$399,BP$203:BP$399,"Não Existe"))*$BI141</f>
        <v/>
      </c>
      <c r="CD141" s="515">
        <f>_xlfn.SINGLE(_xlfn.XLOOKUP($A141,$A$203:$A$399,BQ$203:BQ$399,"Não Existe"))*$BI141</f>
        <v/>
      </c>
      <c r="CE141" s="515">
        <f>_xlfn.SINGLE(_xlfn.XLOOKUP($A141,$A$203:$A$399,BR$203:BR$399,"Não Existe"))*$BI141</f>
        <v/>
      </c>
      <c r="CF141" s="515">
        <f>_xlfn.SINGLE(_xlfn.XLOOKUP($A141,$A$203:$A$399,BS$203:BS$399,"Não Existe"))*$BI141</f>
        <v/>
      </c>
      <c r="CG141" s="515">
        <f>_xlfn.SINGLE(_xlfn.XLOOKUP($A141,$A$203:$A$399,BT$203:BT$399,"Não Existe"))*$BI141</f>
        <v/>
      </c>
      <c r="CH141" s="515">
        <f>_xlfn.SINGLE(_xlfn.XLOOKUP($A141,$A$203:$A$399,BU$203:BU$399,"Não Existe"))*$BI141</f>
        <v/>
      </c>
    </row>
    <row r="142" outlineLevel="1" customFormat="1" s="213">
      <c r="A142" s="257" t="inlineStr">
        <is>
          <t>43.04</t>
        </is>
      </c>
      <c r="B142" s="212" t="inlineStr">
        <is>
          <t>Treinamento</t>
        </is>
      </c>
      <c r="C142" s="213" t="inlineStr">
        <is>
          <t>Analítica</t>
        </is>
      </c>
      <c r="D142" s="213" t="inlineStr">
        <is>
          <t>Saída</t>
        </is>
      </c>
      <c r="E142" s="213">
        <f>VLOOKUP($A142,PL.C!$B:$F,5,0)</f>
        <v/>
      </c>
      <c r="F142" s="213" t="inlineStr">
        <is>
          <t>sim</t>
        </is>
      </c>
      <c r="G142" s="213" t="inlineStr">
        <is>
          <t>Budget</t>
        </is>
      </c>
      <c r="I142" s="506" t="n">
        <v>0</v>
      </c>
      <c r="J142" s="506" t="n">
        <v>0</v>
      </c>
      <c r="K142" s="506" t="n">
        <v>0</v>
      </c>
      <c r="L142" s="506" t="n">
        <v>0</v>
      </c>
      <c r="M142" s="506" t="n">
        <v>0</v>
      </c>
      <c r="N142" s="506" t="n">
        <v>0</v>
      </c>
      <c r="O142" s="506" t="n">
        <v>0</v>
      </c>
      <c r="P142" s="506" t="n">
        <v>0</v>
      </c>
      <c r="Q142" s="506" t="n">
        <v>0</v>
      </c>
      <c r="R142" s="506" t="n">
        <v>0</v>
      </c>
      <c r="S142" s="506" t="n">
        <v>0</v>
      </c>
      <c r="T142" s="507" t="n">
        <v>0</v>
      </c>
      <c r="U142" s="86" t="n"/>
      <c r="V142" s="506" t="n">
        <v>0</v>
      </c>
      <c r="W142" s="506" t="n">
        <v>0</v>
      </c>
      <c r="X142" s="506" t="n">
        <v>0</v>
      </c>
      <c r="Y142" s="506" t="n">
        <v>0</v>
      </c>
      <c r="Z142" s="506" t="n">
        <v>0</v>
      </c>
      <c r="AA142" s="506" t="n">
        <v>0</v>
      </c>
      <c r="AB142" s="506" t="n">
        <v>0</v>
      </c>
      <c r="AC142" s="506" t="n">
        <v>0</v>
      </c>
      <c r="AD142" s="506" t="n">
        <v>0</v>
      </c>
      <c r="AE142" s="506" t="n">
        <v>0</v>
      </c>
      <c r="AF142" s="506" t="n">
        <v>0</v>
      </c>
      <c r="AG142" s="507" t="n">
        <v>0</v>
      </c>
      <c r="AH142" s="364" t="n"/>
      <c r="AI142" s="506" t="n">
        <v>0</v>
      </c>
      <c r="AJ142" s="506" t="n">
        <v>0</v>
      </c>
      <c r="AK142" s="506" t="n">
        <v>-114</v>
      </c>
      <c r="AL142" s="506" t="n">
        <v>-255</v>
      </c>
      <c r="AM142" s="506" t="n">
        <v>0</v>
      </c>
      <c r="AN142" s="506" t="n">
        <v>0</v>
      </c>
      <c r="AO142" s="506" t="n">
        <v>0</v>
      </c>
      <c r="AP142" s="506" t="n">
        <v>0</v>
      </c>
      <c r="AQ142" s="506" t="n">
        <v>0</v>
      </c>
      <c r="AR142" s="506" t="n">
        <v>0</v>
      </c>
      <c r="AS142" s="506" t="n">
        <v>0</v>
      </c>
      <c r="AT142" s="506" t="n">
        <v>0</v>
      </c>
      <c r="AU142" s="364" t="n"/>
      <c r="AV142" s="508" t="n">
        <v>0</v>
      </c>
      <c r="AW142" s="508" t="n">
        <v>0</v>
      </c>
      <c r="AX142" s="508" t="n">
        <v>-119.928</v>
      </c>
      <c r="AY142" s="508" t="n">
        <v>-268.26</v>
      </c>
      <c r="AZ142" s="508" t="n">
        <v>0</v>
      </c>
      <c r="BA142" s="508" t="n">
        <v>0</v>
      </c>
      <c r="BB142" s="508" t="n">
        <v>0</v>
      </c>
      <c r="BC142" s="508" t="n">
        <v>0</v>
      </c>
      <c r="BD142" s="508" t="n">
        <v>0</v>
      </c>
      <c r="BE142" s="508" t="n">
        <v>0</v>
      </c>
      <c r="BF142" s="508" t="n">
        <v>0</v>
      </c>
      <c r="BG142" s="508" t="n">
        <v>0</v>
      </c>
      <c r="BH142" s="364" t="n"/>
      <c r="BI142" s="298" t="n">
        <v>1.05</v>
      </c>
      <c r="BJ142" s="509" t="n">
        <v>0</v>
      </c>
      <c r="BK142" s="509" t="n">
        <v>0</v>
      </c>
      <c r="BL142" s="509" t="n">
        <v>0</v>
      </c>
      <c r="BM142" s="509" t="n">
        <v>0</v>
      </c>
      <c r="BN142" s="509" t="n">
        <v>0</v>
      </c>
      <c r="BO142" s="509" t="n">
        <v>0</v>
      </c>
      <c r="BP142" s="509" t="n">
        <v>0</v>
      </c>
      <c r="BQ142" s="509" t="n">
        <v>0</v>
      </c>
      <c r="BR142" s="509" t="n">
        <v>0</v>
      </c>
      <c r="BS142" s="509" t="n">
        <v>0</v>
      </c>
      <c r="BT142" s="509" t="n">
        <v>0</v>
      </c>
      <c r="BU142" s="509" t="n">
        <v>0</v>
      </c>
      <c r="BV142" s="364" t="n"/>
      <c r="BW142" s="510">
        <f>_xlfn.SINGLE(_xlfn.XLOOKUP($A142,$A$203:$A$399,BJ$203:BJ$399,"Não Existe"))*$BI142</f>
        <v/>
      </c>
      <c r="BX142" s="510">
        <f>_xlfn.SINGLE(_xlfn.XLOOKUP($A142,$A$203:$A$399,BK$203:BK$399,"Não Existe"))*$BI142</f>
        <v/>
      </c>
      <c r="BY142" s="510">
        <f>_xlfn.SINGLE(_xlfn.XLOOKUP($A142,$A$203:$A$399,BL$203:BL$399,"Não Existe"))*$BI142</f>
        <v/>
      </c>
      <c r="BZ142" s="510">
        <f>_xlfn.SINGLE(_xlfn.XLOOKUP($A142,$A$203:$A$399,BM$203:BM$399,"Não Existe"))*$BI142</f>
        <v/>
      </c>
      <c r="CA142" s="510">
        <f>_xlfn.SINGLE(_xlfn.XLOOKUP($A142,$A$203:$A$399,BN$203:BN$399,"Não Existe"))*$BI142</f>
        <v/>
      </c>
      <c r="CB142" s="510">
        <f>_xlfn.SINGLE(_xlfn.XLOOKUP($A142,$A$203:$A$399,BO$203:BO$399,"Não Existe"))*$BI142</f>
        <v/>
      </c>
      <c r="CC142" s="510">
        <f>_xlfn.SINGLE(_xlfn.XLOOKUP($A142,$A$203:$A$399,BP$203:BP$399,"Não Existe"))*$BI142</f>
        <v/>
      </c>
      <c r="CD142" s="510">
        <f>_xlfn.SINGLE(_xlfn.XLOOKUP($A142,$A$203:$A$399,BQ$203:BQ$399,"Não Existe"))*$BI142</f>
        <v/>
      </c>
      <c r="CE142" s="510">
        <f>_xlfn.SINGLE(_xlfn.XLOOKUP($A142,$A$203:$A$399,BR$203:BR$399,"Não Existe"))*$BI142</f>
        <v/>
      </c>
      <c r="CF142" s="510">
        <f>_xlfn.SINGLE(_xlfn.XLOOKUP($A142,$A$203:$A$399,BS$203:BS$399,"Não Existe"))*$BI142</f>
        <v/>
      </c>
      <c r="CG142" s="510">
        <f>_xlfn.SINGLE(_xlfn.XLOOKUP($A142,$A$203:$A$399,BT$203:BT$399,"Não Existe"))*$BI142</f>
        <v/>
      </c>
      <c r="CH142" s="510">
        <f>_xlfn.SINGLE(_xlfn.XLOOKUP($A142,$A$203:$A$399,BU$203:BU$399,"Não Existe"))*$BI142</f>
        <v/>
      </c>
      <c r="CI142" s="364" t="n"/>
      <c r="CJ142" s="364" t="n"/>
      <c r="CK142" s="364" t="n"/>
      <c r="CL142" s="364" t="n"/>
      <c r="CM142" s="364" t="n"/>
      <c r="CN142" s="364" t="n"/>
      <c r="CO142" s="364" t="n"/>
      <c r="CP142" s="364" t="n"/>
      <c r="CQ142" s="364" t="n"/>
      <c r="CR142" s="364" t="n"/>
      <c r="CS142" s="364" t="n"/>
      <c r="CT142" s="364" t="n"/>
      <c r="CU142" s="364" t="n"/>
      <c r="CV142" s="364" t="n"/>
      <c r="CW142" s="364" t="n"/>
      <c r="CX142" s="364" t="n"/>
      <c r="CY142" s="364" t="n"/>
      <c r="CZ142" s="364" t="n"/>
      <c r="DA142" s="364" t="n"/>
      <c r="DB142" s="364" t="n"/>
      <c r="DC142" s="364" t="n"/>
      <c r="DD142" s="364" t="n"/>
      <c r="DE142" s="364" t="n"/>
      <c r="DF142" s="364" t="n"/>
      <c r="DG142" s="364" t="n"/>
      <c r="DH142" s="364" t="n"/>
      <c r="DI142" s="364" t="n"/>
      <c r="DJ142" s="364" t="n"/>
      <c r="DK142" s="364" t="n"/>
      <c r="DL142" s="364" t="n"/>
      <c r="DM142" s="364" t="n"/>
      <c r="DN142" s="364" t="n"/>
      <c r="DO142" s="364" t="n"/>
      <c r="DP142" s="364" t="n"/>
      <c r="DQ142" s="364" t="n"/>
      <c r="DR142" s="364" t="n"/>
      <c r="DS142" s="364" t="n"/>
      <c r="DT142" s="364" t="n"/>
      <c r="DU142" s="364" t="n"/>
      <c r="DV142" s="364" t="n"/>
      <c r="DW142" s="364" t="n"/>
      <c r="DX142" s="364" t="n"/>
      <c r="DY142" s="364" t="n"/>
      <c r="DZ142" s="364" t="n"/>
      <c r="EA142" s="364" t="n"/>
      <c r="EB142" s="364" t="n"/>
      <c r="EC142" s="364" t="n"/>
      <c r="ED142" s="364" t="n"/>
      <c r="EE142" s="364" t="n"/>
      <c r="EF142" s="364" t="n"/>
      <c r="EG142" s="364" t="n"/>
      <c r="EH142" s="364" t="n"/>
      <c r="EI142" s="364" t="n"/>
      <c r="EJ142" s="364" t="n"/>
      <c r="EK142" s="364" t="n"/>
      <c r="EL142" s="364" t="n"/>
      <c r="EM142" s="364" t="n"/>
      <c r="EN142" s="364" t="n"/>
      <c r="EO142" s="364" t="n"/>
      <c r="EP142" s="364" t="n"/>
      <c r="EQ142" s="364" t="n"/>
      <c r="ER142" s="364" t="n"/>
      <c r="ES142" s="364" t="n"/>
      <c r="ET142" s="364" t="n"/>
      <c r="EU142" s="364" t="n"/>
      <c r="EV142" s="364" t="n"/>
      <c r="EW142" s="364" t="n"/>
      <c r="EX142" s="364" t="n"/>
      <c r="EY142" s="364" t="n"/>
      <c r="EZ142" s="364" t="n"/>
      <c r="FA142" s="364" t="n"/>
      <c r="FB142" s="364" t="n"/>
      <c r="FC142" s="364" t="n"/>
      <c r="FD142" s="364" t="n"/>
      <c r="FE142" s="364" t="n"/>
      <c r="FF142" s="364" t="n"/>
      <c r="FG142" s="364" t="n"/>
      <c r="FH142" s="364" t="n"/>
      <c r="FI142" s="364" t="n"/>
      <c r="FJ142" s="364" t="n"/>
      <c r="FK142" s="364" t="n"/>
      <c r="FL142" s="364" t="n"/>
      <c r="FM142" s="364" t="n"/>
      <c r="FN142" s="364" t="n"/>
      <c r="FO142" s="364" t="n"/>
      <c r="FP142" s="364" t="n"/>
      <c r="FQ142" s="364" t="n"/>
      <c r="FR142" s="364" t="n"/>
      <c r="FS142" s="364" t="n"/>
      <c r="FT142" s="364" t="n"/>
      <c r="FU142" s="364" t="n"/>
      <c r="FV142" s="364" t="n"/>
      <c r="FW142" s="364" t="n"/>
      <c r="FX142" s="364" t="n"/>
      <c r="FY142" s="364" t="n"/>
      <c r="FZ142" s="364" t="n"/>
      <c r="GA142" s="364" t="n"/>
      <c r="GB142" s="364" t="n"/>
      <c r="GC142" s="364" t="n"/>
      <c r="GD142" s="364" t="n"/>
      <c r="GE142" s="364" t="n"/>
      <c r="GF142" s="364" t="n"/>
      <c r="GG142" s="364" t="n"/>
      <c r="GH142" s="364" t="n"/>
      <c r="GI142" s="364" t="n"/>
      <c r="GJ142" s="364" t="n"/>
      <c r="GK142" s="364" t="n"/>
      <c r="GL142" s="364" t="n"/>
      <c r="GM142" s="364" t="n"/>
      <c r="GN142" s="364" t="n"/>
      <c r="GO142" s="364" t="n"/>
      <c r="GP142" s="364" t="n"/>
      <c r="GQ142" s="364" t="n"/>
      <c r="GR142" s="364" t="n"/>
      <c r="GS142" s="364" t="n"/>
      <c r="GT142" s="364" t="n"/>
      <c r="GU142" s="364" t="n"/>
      <c r="GV142" s="364" t="n"/>
      <c r="GW142" s="364" t="n"/>
      <c r="GX142" s="364" t="n"/>
      <c r="GY142" s="364" t="n"/>
      <c r="GZ142" s="364" t="n"/>
      <c r="HA142" s="364" t="n"/>
      <c r="HB142" s="364" t="n"/>
      <c r="HC142" s="364" t="n"/>
      <c r="HD142" s="364" t="n"/>
      <c r="HE142" s="364" t="n"/>
      <c r="HF142" s="364" t="n"/>
      <c r="HG142" s="364" t="n"/>
      <c r="HH142" s="364" t="n"/>
      <c r="HI142" s="364" t="n"/>
      <c r="HJ142" s="364" t="n"/>
      <c r="HK142" s="364" t="n"/>
      <c r="HL142" s="364" t="n"/>
      <c r="HM142" s="364" t="n"/>
      <c r="HN142" s="364" t="n"/>
      <c r="HO142" s="364" t="n"/>
      <c r="HP142" s="364" t="n"/>
      <c r="HQ142" s="364" t="n"/>
      <c r="HR142" s="364" t="n"/>
      <c r="HS142" s="364" t="n"/>
      <c r="HT142" s="364" t="n"/>
      <c r="HU142" s="364" t="n"/>
      <c r="HV142" s="364" t="n"/>
      <c r="HW142" s="364" t="n"/>
      <c r="HX142" s="364" t="n"/>
      <c r="HY142" s="364" t="n"/>
      <c r="HZ142" s="364" t="n"/>
      <c r="IA142" s="364" t="n"/>
      <c r="IB142" s="364" t="n"/>
      <c r="IC142" s="364" t="n"/>
      <c r="ID142" s="364" t="n"/>
      <c r="IE142" s="364" t="n"/>
      <c r="IF142" s="364" t="n"/>
      <c r="IG142" s="364" t="n"/>
      <c r="IH142" s="364" t="n"/>
      <c r="II142" s="364" t="n"/>
      <c r="IJ142" s="364" t="n"/>
      <c r="IK142" s="364" t="n"/>
      <c r="IL142" s="364" t="n"/>
      <c r="IM142" s="364" t="n"/>
      <c r="IN142" s="364" t="n"/>
      <c r="IO142" s="364" t="n"/>
      <c r="IP142" s="364" t="n"/>
      <c r="IQ142" s="364" t="n"/>
      <c r="IR142" s="364" t="n"/>
      <c r="IS142" s="364" t="n"/>
      <c r="IT142" s="364" t="n"/>
      <c r="IU142" s="364" t="n"/>
      <c r="IV142" s="364" t="n"/>
      <c r="IW142" s="364" t="n"/>
      <c r="IX142" s="364" t="n"/>
      <c r="IY142" s="364" t="n"/>
      <c r="IZ142" s="364" t="n"/>
      <c r="JA142" s="364" t="n"/>
      <c r="JB142" s="364" t="n"/>
      <c r="JC142" s="364" t="n"/>
      <c r="JD142" s="364" t="n"/>
      <c r="JE142" s="364" t="n"/>
      <c r="JF142" s="364" t="n"/>
      <c r="JG142" s="364" t="n"/>
      <c r="JH142" s="364" t="n"/>
      <c r="JI142" s="364" t="n"/>
      <c r="JJ142" s="364" t="n"/>
      <c r="JK142" s="364" t="n"/>
      <c r="JL142" s="364" t="n"/>
      <c r="JM142" s="364" t="n"/>
      <c r="JN142" s="364" t="n"/>
      <c r="JO142" s="364" t="n"/>
      <c r="JP142" s="364" t="n"/>
      <c r="JQ142" s="364" t="n"/>
      <c r="JR142" s="364" t="n"/>
      <c r="JS142" s="364" t="n"/>
      <c r="JT142" s="364" t="n"/>
      <c r="JU142" s="364" t="n"/>
      <c r="JV142" s="364" t="n"/>
      <c r="JW142" s="364" t="n"/>
      <c r="JX142" s="364" t="n"/>
      <c r="JY142" s="364" t="n"/>
      <c r="JZ142" s="364" t="n"/>
      <c r="KA142" s="364" t="n"/>
      <c r="KB142" s="364" t="n"/>
      <c r="KC142" s="364" t="n"/>
      <c r="KD142" s="364" t="n"/>
      <c r="KE142" s="364" t="n"/>
      <c r="KF142" s="364" t="n"/>
      <c r="KG142" s="364" t="n"/>
      <c r="KH142" s="364" t="n"/>
      <c r="KI142" s="364" t="n"/>
      <c r="KJ142" s="364" t="n"/>
      <c r="KK142" s="364" t="n"/>
      <c r="KL142" s="364" t="n"/>
      <c r="KM142" s="364" t="n"/>
      <c r="KN142" s="364" t="n"/>
      <c r="KO142" s="364" t="n"/>
      <c r="KP142" s="364" t="n"/>
      <c r="KQ142" s="364" t="n"/>
      <c r="KR142" s="364" t="n"/>
      <c r="KS142" s="364" t="n"/>
      <c r="KT142" s="364" t="n"/>
      <c r="KU142" s="364" t="n"/>
      <c r="KV142" s="364" t="n"/>
      <c r="KW142" s="364" t="n"/>
      <c r="KX142" s="364" t="n"/>
      <c r="KY142" s="364" t="n"/>
      <c r="KZ142" s="364" t="n"/>
      <c r="LA142" s="364" t="n"/>
      <c r="LB142" s="364" t="n"/>
      <c r="LC142" s="364" t="n"/>
      <c r="LD142" s="364" t="n"/>
      <c r="LE142" s="364" t="n"/>
      <c r="LF142" s="364" t="n"/>
      <c r="LG142" s="364" t="n"/>
      <c r="LH142" s="364" t="n"/>
      <c r="LI142" s="364" t="n"/>
      <c r="LJ142" s="364" t="n"/>
      <c r="LK142" s="364" t="n"/>
      <c r="LL142" s="364" t="n"/>
      <c r="LM142" s="364" t="n"/>
      <c r="LN142" s="364" t="n"/>
      <c r="LO142" s="364" t="n"/>
      <c r="LP142" s="364" t="n"/>
      <c r="LQ142" s="364" t="n"/>
      <c r="LR142" s="364" t="n"/>
      <c r="LS142" s="364" t="n"/>
      <c r="LT142" s="364" t="n"/>
      <c r="LU142" s="364" t="n"/>
      <c r="LV142" s="364" t="n"/>
      <c r="LW142" s="364" t="n"/>
      <c r="LX142" s="364" t="n"/>
      <c r="LY142" s="364" t="n"/>
      <c r="LZ142" s="364" t="n"/>
      <c r="MA142" s="364" t="n"/>
      <c r="MB142" s="364" t="n"/>
      <c r="MC142" s="364" t="n"/>
      <c r="MD142" s="364" t="n"/>
      <c r="ME142" s="364" t="n"/>
      <c r="MF142" s="364" t="n"/>
      <c r="MG142" s="364" t="n"/>
      <c r="MH142" s="364" t="n"/>
      <c r="MI142" s="364" t="n"/>
      <c r="MJ142" s="364" t="n"/>
      <c r="MK142" s="364" t="n"/>
      <c r="ML142" s="364" t="n"/>
      <c r="MM142" s="364" t="n"/>
      <c r="MN142" s="364" t="n"/>
      <c r="MO142" s="364" t="n"/>
      <c r="MP142" s="364" t="n"/>
      <c r="MQ142" s="364" t="n"/>
      <c r="MR142" s="364" t="n"/>
      <c r="MS142" s="364" t="n"/>
      <c r="MT142" s="364" t="n"/>
      <c r="MU142" s="364" t="n"/>
      <c r="MV142" s="364" t="n"/>
      <c r="MW142" s="364" t="n"/>
      <c r="MX142" s="364" t="n"/>
      <c r="MY142" s="364" t="n"/>
      <c r="MZ142" s="364" t="n"/>
      <c r="NA142" s="364" t="n"/>
      <c r="NB142" s="364" t="n"/>
      <c r="NC142" s="364" t="n"/>
      <c r="ND142" s="364" t="n"/>
      <c r="NE142" s="364" t="n"/>
      <c r="NF142" s="364" t="n"/>
      <c r="NG142" s="364" t="n"/>
      <c r="NH142" s="364" t="n"/>
      <c r="NI142" s="364" t="n"/>
      <c r="NJ142" s="364" t="n"/>
      <c r="NK142" s="364" t="n"/>
      <c r="NL142" s="364" t="n"/>
      <c r="NM142" s="364" t="n"/>
      <c r="NN142" s="364" t="n"/>
      <c r="NO142" s="364" t="n"/>
      <c r="NP142" s="364" t="n"/>
      <c r="NQ142" s="364" t="n"/>
      <c r="NR142" s="364" t="n"/>
      <c r="NS142" s="364" t="n"/>
      <c r="NT142" s="364" t="n"/>
      <c r="NU142" s="364" t="n"/>
      <c r="NV142" s="364" t="n"/>
      <c r="NW142" s="364" t="n"/>
      <c r="NX142" s="364" t="n"/>
      <c r="NY142" s="364" t="n"/>
      <c r="NZ142" s="364" t="n"/>
      <c r="OA142" s="364" t="n"/>
      <c r="OB142" s="364" t="n"/>
      <c r="OC142" s="364" t="n"/>
      <c r="OD142" s="364" t="n"/>
      <c r="OE142" s="364" t="n"/>
      <c r="OF142" s="364" t="n"/>
      <c r="OG142" s="364" t="n"/>
      <c r="OH142" s="364" t="n"/>
      <c r="OI142" s="364" t="n"/>
      <c r="OJ142" s="364" t="n"/>
      <c r="OK142" s="364" t="n"/>
      <c r="OL142" s="364" t="n"/>
      <c r="OM142" s="364" t="n"/>
      <c r="ON142" s="364" t="n"/>
      <c r="OO142" s="364" t="n"/>
      <c r="OP142" s="364" t="n"/>
      <c r="OQ142" s="364" t="n"/>
      <c r="OR142" s="364" t="n"/>
      <c r="OS142" s="364" t="n"/>
      <c r="OT142" s="364" t="n"/>
      <c r="OU142" s="364" t="n"/>
      <c r="OV142" s="364" t="n"/>
      <c r="OW142" s="364" t="n"/>
      <c r="OX142" s="364" t="n"/>
      <c r="OY142" s="364" t="n"/>
      <c r="OZ142" s="364" t="n"/>
      <c r="PA142" s="364" t="n"/>
      <c r="PB142" s="364" t="n"/>
      <c r="PC142" s="364" t="n"/>
      <c r="PD142" s="364" t="n"/>
      <c r="PE142" s="364" t="n"/>
      <c r="PF142" s="364" t="n"/>
      <c r="PG142" s="364" t="n"/>
      <c r="PH142" s="364" t="n"/>
      <c r="PI142" s="364" t="n"/>
      <c r="PJ142" s="364" t="n"/>
      <c r="PK142" s="364" t="n"/>
      <c r="PL142" s="364" t="n"/>
      <c r="PM142" s="364" t="n"/>
      <c r="PN142" s="364" t="n"/>
      <c r="PO142" s="364" t="n"/>
      <c r="PP142" s="364" t="n"/>
      <c r="PQ142" s="364" t="n"/>
      <c r="PR142" s="364" t="n"/>
      <c r="PS142" s="364" t="n"/>
      <c r="PT142" s="364" t="n"/>
      <c r="PU142" s="364" t="n"/>
      <c r="PV142" s="364" t="n"/>
      <c r="PW142" s="364" t="n"/>
      <c r="PX142" s="364" t="n"/>
      <c r="PY142" s="364" t="n"/>
      <c r="PZ142" s="364" t="n"/>
      <c r="QA142" s="364" t="n"/>
      <c r="QB142" s="364" t="n"/>
      <c r="QC142" s="364" t="n"/>
      <c r="QD142" s="364" t="n"/>
      <c r="QE142" s="364" t="n"/>
      <c r="QF142" s="364" t="n"/>
      <c r="QG142" s="364" t="n"/>
      <c r="QH142" s="364" t="n"/>
      <c r="QI142" s="364" t="n"/>
      <c r="QJ142" s="364" t="n"/>
      <c r="QK142" s="364" t="n"/>
      <c r="QL142" s="364" t="n"/>
      <c r="QM142" s="364" t="n"/>
      <c r="QN142" s="364" t="n"/>
      <c r="QO142" s="364" t="n"/>
      <c r="QP142" s="364" t="n"/>
      <c r="QQ142" s="364" t="n"/>
      <c r="QR142" s="364" t="n"/>
      <c r="QS142" s="364" t="n"/>
      <c r="QT142" s="364" t="n"/>
      <c r="QU142" s="364" t="n"/>
      <c r="QV142" s="364" t="n"/>
      <c r="QW142" s="364" t="n"/>
      <c r="QX142" s="364" t="n"/>
      <c r="QY142" s="364" t="n"/>
      <c r="QZ142" s="364" t="n"/>
      <c r="RA142" s="364" t="n"/>
      <c r="RB142" s="364" t="n"/>
      <c r="RC142" s="364" t="n"/>
      <c r="RD142" s="364" t="n"/>
      <c r="RE142" s="364" t="n"/>
      <c r="RF142" s="364" t="n"/>
      <c r="RG142" s="364" t="n"/>
      <c r="RH142" s="364" t="n"/>
      <c r="RI142" s="364" t="n"/>
      <c r="RJ142" s="364" t="n"/>
      <c r="RK142" s="364" t="n"/>
      <c r="RL142" s="364" t="n"/>
      <c r="RM142" s="364" t="n"/>
      <c r="RN142" s="364" t="n"/>
      <c r="RO142" s="364" t="n"/>
      <c r="RP142" s="364" t="n"/>
      <c r="RQ142" s="364" t="n"/>
      <c r="RR142" s="364" t="n"/>
      <c r="RS142" s="364" t="n"/>
      <c r="RT142" s="364" t="n"/>
      <c r="RU142" s="364" t="n"/>
      <c r="RV142" s="364" t="n"/>
      <c r="RW142" s="364" t="n"/>
      <c r="RX142" s="364" t="n"/>
      <c r="RY142" s="364" t="n"/>
      <c r="RZ142" s="364" t="n"/>
      <c r="SA142" s="364" t="n"/>
      <c r="SB142" s="364" t="n"/>
      <c r="SC142" s="364" t="n"/>
      <c r="SD142" s="364" t="n"/>
      <c r="SE142" s="364" t="n"/>
      <c r="SF142" s="364" t="n"/>
      <c r="SG142" s="364" t="n"/>
      <c r="SH142" s="364" t="n"/>
      <c r="SI142" s="364" t="n"/>
      <c r="SJ142" s="364" t="n"/>
      <c r="SK142" s="364" t="n"/>
      <c r="SL142" s="364" t="n"/>
      <c r="SM142" s="364" t="n"/>
      <c r="SN142" s="364" t="n"/>
      <c r="SO142" s="364" t="n"/>
      <c r="SP142" s="364" t="n"/>
      <c r="SQ142" s="364" t="n"/>
      <c r="SR142" s="364" t="n"/>
      <c r="SS142" s="364" t="n"/>
      <c r="ST142" s="364" t="n"/>
      <c r="SU142" s="364" t="n"/>
      <c r="SV142" s="364" t="n"/>
      <c r="SW142" s="364" t="n"/>
      <c r="SX142" s="364" t="n"/>
      <c r="SY142" s="364" t="n"/>
      <c r="SZ142" s="364" t="n"/>
      <c r="TA142" s="364" t="n"/>
      <c r="TB142" s="364" t="n"/>
      <c r="TC142" s="364" t="n"/>
      <c r="TD142" s="364" t="n"/>
      <c r="TE142" s="364" t="n"/>
      <c r="TF142" s="364" t="n"/>
      <c r="TG142" s="364" t="n"/>
      <c r="TH142" s="364" t="n"/>
      <c r="TI142" s="364" t="n"/>
      <c r="TJ142" s="364" t="n"/>
      <c r="TK142" s="364" t="n"/>
      <c r="TL142" s="364" t="n"/>
      <c r="TM142" s="364" t="n"/>
      <c r="TN142" s="364" t="n"/>
      <c r="TO142" s="364" t="n"/>
      <c r="TP142" s="364" t="n"/>
      <c r="TQ142" s="364" t="n"/>
      <c r="TR142" s="364" t="n"/>
      <c r="TS142" s="364" t="n"/>
      <c r="TT142" s="364" t="n"/>
      <c r="TU142" s="364" t="n"/>
      <c r="TV142" s="364" t="n"/>
      <c r="TW142" s="364" t="n"/>
      <c r="TX142" s="364" t="n"/>
      <c r="TY142" s="364" t="n"/>
      <c r="TZ142" s="364" t="n"/>
      <c r="UA142" s="364" t="n"/>
      <c r="UB142" s="364" t="n"/>
      <c r="UC142" s="364" t="n"/>
      <c r="UD142" s="364" t="n"/>
      <c r="UE142" s="364" t="n"/>
      <c r="UF142" s="364" t="n"/>
      <c r="UG142" s="364" t="n"/>
      <c r="UH142" s="364" t="n"/>
      <c r="UI142" s="364" t="n"/>
      <c r="UJ142" s="364" t="n"/>
      <c r="UK142" s="364" t="n"/>
      <c r="UL142" s="364" t="n"/>
      <c r="UM142" s="364" t="n"/>
      <c r="UN142" s="364" t="n"/>
      <c r="UO142" s="364" t="n"/>
      <c r="UP142" s="364" t="n"/>
      <c r="UQ142" s="364" t="n"/>
      <c r="UR142" s="364" t="n"/>
      <c r="US142" s="364" t="n"/>
      <c r="UT142" s="364" t="n"/>
      <c r="UU142" s="364" t="n"/>
      <c r="UV142" s="364" t="n"/>
      <c r="UW142" s="364" t="n"/>
      <c r="UX142" s="364" t="n"/>
      <c r="UY142" s="364" t="n"/>
      <c r="UZ142" s="364" t="n"/>
      <c r="VA142" s="364" t="n"/>
      <c r="VB142" s="364" t="n"/>
      <c r="VC142" s="364" t="n"/>
      <c r="VD142" s="364" t="n"/>
      <c r="VE142" s="364" t="n"/>
      <c r="VF142" s="364" t="n"/>
      <c r="VG142" s="364" t="n"/>
      <c r="VH142" s="364" t="n"/>
      <c r="VI142" s="364" t="n"/>
      <c r="VJ142" s="364" t="n"/>
      <c r="VK142" s="364" t="n"/>
      <c r="VL142" s="364" t="n"/>
      <c r="VM142" s="364" t="n"/>
      <c r="VN142" s="364" t="n"/>
      <c r="VO142" s="364" t="n"/>
      <c r="VP142" s="364" t="n"/>
      <c r="VQ142" s="364" t="n"/>
      <c r="VR142" s="364" t="n"/>
      <c r="VS142" s="364" t="n"/>
      <c r="VT142" s="364" t="n"/>
      <c r="VU142" s="364" t="n"/>
      <c r="VV142" s="364" t="n"/>
      <c r="VW142" s="364" t="n"/>
      <c r="VX142" s="364" t="n"/>
      <c r="VY142" s="364" t="n"/>
      <c r="VZ142" s="364" t="n"/>
      <c r="WA142" s="364" t="n"/>
      <c r="WB142" s="364" t="n"/>
      <c r="WC142" s="364" t="n"/>
      <c r="WD142" s="364" t="n"/>
      <c r="WE142" s="364" t="n"/>
      <c r="WF142" s="364" t="n"/>
      <c r="WG142" s="364" t="n"/>
      <c r="WH142" s="364" t="n"/>
      <c r="WI142" s="364" t="n"/>
      <c r="WJ142" s="364" t="n"/>
      <c r="WK142" s="364" t="n"/>
      <c r="WL142" s="364" t="n"/>
      <c r="WM142" s="364" t="n"/>
      <c r="WN142" s="364" t="n"/>
      <c r="WO142" s="364" t="n"/>
      <c r="WP142" s="364" t="n"/>
      <c r="WQ142" s="364" t="n"/>
      <c r="WR142" s="364" t="n"/>
      <c r="WS142" s="364" t="n"/>
      <c r="WT142" s="364" t="n"/>
      <c r="WU142" s="364" t="n"/>
      <c r="WV142" s="364" t="n"/>
      <c r="WW142" s="364" t="n"/>
      <c r="WX142" s="364" t="n"/>
      <c r="WY142" s="364" t="n"/>
      <c r="WZ142" s="364" t="n"/>
      <c r="XA142" s="364" t="n"/>
      <c r="XB142" s="364" t="n"/>
      <c r="XC142" s="364" t="n"/>
      <c r="XD142" s="364" t="n"/>
      <c r="XE142" s="364" t="n"/>
      <c r="XF142" s="364" t="n"/>
      <c r="XG142" s="364" t="n"/>
      <c r="XH142" s="364" t="n"/>
      <c r="XI142" s="364" t="n"/>
      <c r="XJ142" s="364" t="n"/>
      <c r="XK142" s="364" t="n"/>
      <c r="XL142" s="364" t="n"/>
      <c r="XM142" s="364" t="n"/>
      <c r="XN142" s="364" t="n"/>
      <c r="XO142" s="364" t="n"/>
      <c r="XP142" s="364" t="n"/>
      <c r="XQ142" s="364" t="n"/>
      <c r="XR142" s="364" t="n"/>
      <c r="XS142" s="364" t="n"/>
      <c r="XT142" s="364" t="n"/>
      <c r="XU142" s="364" t="n"/>
      <c r="XV142" s="364" t="n"/>
      <c r="XW142" s="364" t="n"/>
      <c r="XX142" s="364" t="n"/>
      <c r="XY142" s="364" t="n"/>
      <c r="XZ142" s="364" t="n"/>
      <c r="YA142" s="364" t="n"/>
      <c r="YB142" s="364" t="n"/>
      <c r="YC142" s="364" t="n"/>
      <c r="YD142" s="364" t="n"/>
      <c r="YE142" s="364" t="n"/>
      <c r="YF142" s="364" t="n"/>
      <c r="YG142" s="364" t="n"/>
      <c r="YH142" s="364" t="n"/>
      <c r="YI142" s="364" t="n"/>
      <c r="YJ142" s="364" t="n"/>
      <c r="YK142" s="364" t="n"/>
      <c r="YL142" s="364" t="n"/>
      <c r="YM142" s="364" t="n"/>
      <c r="YN142" s="364" t="n"/>
      <c r="YO142" s="364" t="n"/>
      <c r="YP142" s="364" t="n"/>
      <c r="YQ142" s="364" t="n"/>
      <c r="YR142" s="364" t="n"/>
      <c r="YS142" s="364" t="n"/>
      <c r="YT142" s="364" t="n"/>
      <c r="YU142" s="364" t="n"/>
      <c r="YV142" s="364" t="n"/>
      <c r="YW142" s="364" t="n"/>
      <c r="YX142" s="364" t="n"/>
      <c r="YY142" s="364" t="n"/>
      <c r="YZ142" s="364" t="n"/>
      <c r="ZA142" s="364" t="n"/>
      <c r="ZB142" s="364" t="n"/>
      <c r="ZC142" s="364" t="n"/>
      <c r="ZD142" s="364" t="n"/>
      <c r="ZE142" s="364" t="n"/>
      <c r="ZF142" s="364" t="n"/>
      <c r="ZG142" s="364" t="n"/>
      <c r="ZH142" s="364" t="n"/>
      <c r="ZI142" s="364" t="n"/>
      <c r="ZJ142" s="364" t="n"/>
      <c r="ZK142" s="364" t="n"/>
      <c r="ZL142" s="364" t="n"/>
      <c r="ZM142" s="364" t="n"/>
      <c r="ZN142" s="364" t="n"/>
      <c r="ZO142" s="364" t="n"/>
      <c r="ZP142" s="364" t="n"/>
      <c r="ZQ142" s="364" t="n"/>
      <c r="ZR142" s="364" t="n"/>
      <c r="ZS142" s="364" t="n"/>
      <c r="ZT142" s="364" t="n"/>
      <c r="ZU142" s="364" t="n"/>
      <c r="ZV142" s="364" t="n"/>
      <c r="ZW142" s="364" t="n"/>
      <c r="ZX142" s="364" t="n"/>
      <c r="ZY142" s="364" t="n"/>
      <c r="ZZ142" s="364" t="n"/>
      <c r="AAA142" s="364" t="n"/>
      <c r="AAB142" s="364" t="n"/>
      <c r="AAC142" s="364" t="n"/>
      <c r="AAD142" s="364" t="n"/>
      <c r="AAE142" s="364" t="n"/>
      <c r="AAF142" s="364" t="n"/>
      <c r="AAG142" s="364" t="n"/>
      <c r="AAH142" s="364" t="n"/>
      <c r="AAI142" s="364" t="n"/>
      <c r="AAJ142" s="364" t="n"/>
      <c r="AAK142" s="364" t="n"/>
      <c r="AAL142" s="364" t="n"/>
      <c r="AAM142" s="364" t="n"/>
      <c r="AAN142" s="364" t="n"/>
      <c r="AAO142" s="364" t="n"/>
      <c r="AAP142" s="364" t="n"/>
      <c r="AAQ142" s="364" t="n"/>
      <c r="AAR142" s="364" t="n"/>
      <c r="AAS142" s="364" t="n"/>
      <c r="AAT142" s="364" t="n"/>
      <c r="AAU142" s="364" t="n"/>
      <c r="AAV142" s="364" t="n"/>
      <c r="AAW142" s="364" t="n"/>
      <c r="AAX142" s="364" t="n"/>
      <c r="AAY142" s="364" t="n"/>
      <c r="AAZ142" s="364" t="n"/>
      <c r="ABA142" s="364" t="n"/>
      <c r="ABB142" s="364" t="n"/>
      <c r="ABC142" s="364" t="n"/>
      <c r="ABD142" s="364" t="n"/>
      <c r="ABE142" s="364" t="n"/>
      <c r="ABF142" s="364" t="n"/>
      <c r="ABG142" s="364" t="n"/>
      <c r="ABH142" s="364" t="n"/>
      <c r="ABI142" s="364" t="n"/>
      <c r="ABJ142" s="364" t="n"/>
      <c r="ABK142" s="364" t="n"/>
      <c r="ABL142" s="364" t="n"/>
      <c r="ABM142" s="364" t="n"/>
      <c r="ABN142" s="364" t="n"/>
      <c r="ABO142" s="364" t="n"/>
      <c r="ABP142" s="364" t="n"/>
      <c r="ABQ142" s="364" t="n"/>
      <c r="ABR142" s="364" t="n"/>
      <c r="ABS142" s="364" t="n"/>
      <c r="ABT142" s="364" t="n"/>
      <c r="ABU142" s="364" t="n"/>
      <c r="ABV142" s="364" t="n"/>
      <c r="ABW142" s="364" t="n"/>
      <c r="ABX142" s="364" t="n"/>
      <c r="ABY142" s="364" t="n"/>
      <c r="ABZ142" s="364" t="n"/>
      <c r="ACA142" s="364" t="n"/>
      <c r="ACB142" s="364" t="n"/>
      <c r="ACC142" s="364" t="n"/>
      <c r="ACD142" s="364" t="n"/>
      <c r="ACE142" s="364" t="n"/>
      <c r="ACF142" s="364" t="n"/>
      <c r="ACG142" s="364" t="n"/>
      <c r="ACH142" s="364" t="n"/>
      <c r="ACI142" s="364" t="n"/>
      <c r="ACJ142" s="364" t="n"/>
      <c r="ACK142" s="364" t="n"/>
      <c r="ACL142" s="364" t="n"/>
      <c r="ACM142" s="364" t="n"/>
      <c r="ACN142" s="364" t="n"/>
      <c r="ACO142" s="364" t="n"/>
      <c r="ACP142" s="364" t="n"/>
      <c r="ACQ142" s="364" t="n"/>
      <c r="ACR142" s="364" t="n"/>
      <c r="ACS142" s="364" t="n"/>
      <c r="ACT142" s="364" t="n"/>
      <c r="ACU142" s="364" t="n"/>
      <c r="ACV142" s="364" t="n"/>
      <c r="ACW142" s="364" t="n"/>
      <c r="ACX142" s="364" t="n"/>
      <c r="ACY142" s="364" t="n"/>
      <c r="ACZ142" s="364" t="n"/>
      <c r="ADA142" s="364" t="n"/>
      <c r="ADB142" s="364" t="n"/>
      <c r="ADC142" s="364" t="n"/>
      <c r="ADD142" s="364" t="n"/>
      <c r="ADE142" s="364" t="n"/>
      <c r="ADF142" s="364" t="n"/>
      <c r="ADG142" s="364" t="n"/>
      <c r="ADH142" s="364" t="n"/>
      <c r="ADI142" s="364" t="n"/>
      <c r="ADJ142" s="364" t="n"/>
      <c r="ADK142" s="364" t="n"/>
      <c r="ADL142" s="364" t="n"/>
      <c r="ADM142" s="364" t="n"/>
      <c r="ADN142" s="364" t="n"/>
      <c r="ADO142" s="364" t="n"/>
      <c r="ADP142" s="364" t="n"/>
      <c r="ADQ142" s="364" t="n"/>
      <c r="ADR142" s="364" t="n"/>
      <c r="ADS142" s="364" t="n"/>
      <c r="ADT142" s="364" t="n"/>
      <c r="ADU142" s="364" t="n"/>
      <c r="ADV142" s="364" t="n"/>
      <c r="ADW142" s="364" t="n"/>
      <c r="ADX142" s="364" t="n"/>
      <c r="ADY142" s="364" t="n"/>
      <c r="ADZ142" s="364" t="n"/>
      <c r="AEA142" s="364" t="n"/>
      <c r="AEB142" s="364" t="n"/>
      <c r="AEC142" s="364" t="n"/>
      <c r="AED142" s="364" t="n"/>
      <c r="AEE142" s="364" t="n"/>
      <c r="AEF142" s="364" t="n"/>
      <c r="AEG142" s="364" t="n"/>
      <c r="AEH142" s="364" t="n"/>
      <c r="AEI142" s="364" t="n"/>
      <c r="AEJ142" s="364" t="n"/>
      <c r="AEK142" s="364" t="n"/>
      <c r="AEL142" s="364" t="n"/>
      <c r="AEM142" s="364" t="n"/>
      <c r="AEN142" s="364" t="n"/>
      <c r="AEO142" s="364" t="n"/>
      <c r="AEP142" s="364" t="n"/>
      <c r="AEQ142" s="364" t="n"/>
      <c r="AER142" s="364" t="n"/>
      <c r="AES142" s="364" t="n"/>
      <c r="AET142" s="364" t="n"/>
      <c r="AEU142" s="364" t="n"/>
      <c r="AEV142" s="364" t="n"/>
      <c r="AEW142" s="364" t="n"/>
      <c r="AEX142" s="364" t="n"/>
      <c r="AEY142" s="364" t="n"/>
      <c r="AEZ142" s="364" t="n"/>
      <c r="AFA142" s="364" t="n"/>
      <c r="AFB142" s="364" t="n"/>
      <c r="AFC142" s="364" t="n"/>
      <c r="AFD142" s="364" t="n"/>
      <c r="AFE142" s="364" t="n"/>
      <c r="AFF142" s="364" t="n"/>
      <c r="AFG142" s="364" t="n"/>
      <c r="AFH142" s="364" t="n"/>
      <c r="AFI142" s="364" t="n"/>
      <c r="AFJ142" s="364" t="n"/>
      <c r="AFK142" s="364" t="n"/>
      <c r="AFL142" s="364" t="n"/>
      <c r="AFM142" s="364" t="n"/>
      <c r="AFN142" s="364" t="n"/>
      <c r="AFO142" s="364" t="n"/>
      <c r="AFP142" s="364" t="n"/>
      <c r="AFQ142" s="364" t="n"/>
      <c r="AFR142" s="364" t="n"/>
      <c r="AFS142" s="364" t="n"/>
      <c r="AFT142" s="364" t="n"/>
      <c r="AFU142" s="364" t="n"/>
      <c r="AFV142" s="364" t="n"/>
      <c r="AFW142" s="364" t="n"/>
      <c r="AFX142" s="364" t="n"/>
      <c r="AFY142" s="364" t="n"/>
      <c r="AFZ142" s="364" t="n"/>
      <c r="AGA142" s="364" t="n"/>
      <c r="AGB142" s="364" t="n"/>
      <c r="AGC142" s="364" t="n"/>
      <c r="AGD142" s="364" t="n"/>
      <c r="AGE142" s="364" t="n"/>
      <c r="AGF142" s="364" t="n"/>
      <c r="AGG142" s="364" t="n"/>
      <c r="AGH142" s="364" t="n"/>
      <c r="AGI142" s="364" t="n"/>
      <c r="AGJ142" s="364" t="n"/>
      <c r="AGK142" s="364" t="n"/>
      <c r="AGL142" s="364" t="n"/>
      <c r="AGM142" s="364" t="n"/>
      <c r="AGN142" s="364" t="n"/>
      <c r="AGO142" s="364" t="n"/>
      <c r="AGP142" s="364" t="n"/>
      <c r="AGQ142" s="364" t="n"/>
      <c r="AGR142" s="364" t="n"/>
      <c r="AGS142" s="364" t="n"/>
      <c r="AGT142" s="364" t="n"/>
      <c r="AGU142" s="364" t="n"/>
      <c r="AGV142" s="364" t="n"/>
      <c r="AGW142" s="364" t="n"/>
      <c r="AGX142" s="364" t="n"/>
      <c r="AGY142" s="364" t="n"/>
      <c r="AGZ142" s="364" t="n"/>
      <c r="AHA142" s="364" t="n"/>
      <c r="AHB142" s="364" t="n"/>
      <c r="AHC142" s="364" t="n"/>
      <c r="AHD142" s="364" t="n"/>
      <c r="AHE142" s="364" t="n"/>
      <c r="AHF142" s="364" t="n"/>
      <c r="AHG142" s="364" t="n"/>
      <c r="AHH142" s="364" t="n"/>
      <c r="AHI142" s="364" t="n"/>
      <c r="AHJ142" s="364" t="n"/>
      <c r="AHK142" s="364" t="n"/>
      <c r="AHL142" s="364" t="n"/>
      <c r="AHM142" s="364" t="n"/>
      <c r="AHN142" s="364" t="n"/>
      <c r="AHO142" s="364" t="n"/>
      <c r="AHP142" s="364" t="n"/>
      <c r="AHQ142" s="364" t="n"/>
      <c r="AHR142" s="364" t="n"/>
      <c r="AHS142" s="364" t="n"/>
      <c r="AHT142" s="364" t="n"/>
      <c r="AHU142" s="364" t="n"/>
      <c r="AHV142" s="364" t="n"/>
      <c r="AHW142" s="364" t="n"/>
      <c r="AHX142" s="364" t="n"/>
      <c r="AHY142" s="364" t="n"/>
      <c r="AHZ142" s="364" t="n"/>
      <c r="AIA142" s="364" t="n"/>
      <c r="AIB142" s="364" t="n"/>
      <c r="AIC142" s="364" t="n"/>
      <c r="AID142" s="364" t="n"/>
      <c r="AIE142" s="364" t="n"/>
      <c r="AIF142" s="364" t="n"/>
      <c r="AIG142" s="364" t="n"/>
      <c r="AIH142" s="364" t="n"/>
      <c r="AII142" s="364" t="n"/>
      <c r="AIJ142" s="364" t="n"/>
      <c r="AIK142" s="364" t="n"/>
      <c r="AIL142" s="364" t="n"/>
      <c r="AIM142" s="364" t="n"/>
      <c r="AIN142" s="364" t="n"/>
      <c r="AIO142" s="364" t="n"/>
      <c r="AIP142" s="364" t="n"/>
      <c r="AIQ142" s="364" t="n"/>
      <c r="AIR142" s="364" t="n"/>
      <c r="AIS142" s="364" t="n"/>
      <c r="AIT142" s="364" t="n"/>
      <c r="AIU142" s="364" t="n"/>
      <c r="AIV142" s="364" t="n"/>
      <c r="AIW142" s="364" t="n"/>
      <c r="AIX142" s="364" t="n"/>
      <c r="AIY142" s="364" t="n"/>
      <c r="AIZ142" s="364" t="n"/>
      <c r="AJA142" s="364" t="n"/>
      <c r="AJB142" s="364" t="n"/>
      <c r="AJC142" s="364" t="n"/>
      <c r="AJD142" s="364" t="n"/>
      <c r="AJE142" s="364" t="n"/>
      <c r="AJF142" s="364" t="n"/>
      <c r="AJG142" s="364" t="n"/>
      <c r="AJH142" s="364" t="n"/>
      <c r="AJI142" s="364" t="n"/>
      <c r="AJJ142" s="364" t="n"/>
      <c r="AJK142" s="364" t="n"/>
      <c r="AJL142" s="364" t="n"/>
      <c r="AJM142" s="364" t="n"/>
      <c r="AJN142" s="364" t="n"/>
      <c r="AJO142" s="364" t="n"/>
      <c r="AJP142" s="364" t="n"/>
      <c r="AJQ142" s="364" t="n"/>
      <c r="AJR142" s="364" t="n"/>
      <c r="AJS142" s="364" t="n"/>
      <c r="AJT142" s="364" t="n"/>
      <c r="AJU142" s="364" t="n"/>
      <c r="AJV142" s="364" t="n"/>
      <c r="AJW142" s="364" t="n"/>
      <c r="AJX142" s="364" t="n"/>
      <c r="AJY142" s="364" t="n"/>
      <c r="AJZ142" s="364" t="n"/>
      <c r="AKA142" s="364" t="n"/>
      <c r="AKB142" s="364" t="n"/>
      <c r="AKC142" s="364" t="n"/>
      <c r="AKD142" s="364" t="n"/>
      <c r="AKE142" s="364" t="n"/>
      <c r="AKF142" s="364" t="n"/>
      <c r="AKG142" s="364" t="n"/>
      <c r="AKH142" s="364" t="n"/>
      <c r="AKI142" s="364" t="n"/>
      <c r="AKJ142" s="364" t="n"/>
      <c r="AKK142" s="364" t="n"/>
      <c r="AKL142" s="364" t="n"/>
      <c r="AKM142" s="364" t="n"/>
      <c r="AKN142" s="364" t="n"/>
      <c r="AKO142" s="364" t="n"/>
      <c r="AKP142" s="364" t="n"/>
      <c r="AKQ142" s="364" t="n"/>
      <c r="AKR142" s="364" t="n"/>
      <c r="AKS142" s="364" t="n"/>
      <c r="AKT142" s="364" t="n"/>
      <c r="AKU142" s="364" t="n"/>
      <c r="AKV142" s="364" t="n"/>
      <c r="AKW142" s="364" t="n"/>
      <c r="AKX142" s="364" t="n"/>
      <c r="AKY142" s="364" t="n"/>
      <c r="AKZ142" s="364" t="n"/>
      <c r="ALA142" s="364" t="n"/>
      <c r="ALB142" s="364" t="n"/>
      <c r="ALC142" s="364" t="n"/>
      <c r="ALD142" s="364" t="n"/>
      <c r="ALE142" s="364" t="n"/>
      <c r="ALF142" s="364" t="n"/>
      <c r="ALG142" s="364" t="n"/>
      <c r="ALH142" s="364" t="n"/>
      <c r="ALI142" s="364" t="n"/>
      <c r="ALJ142" s="364" t="n"/>
      <c r="ALK142" s="364" t="n"/>
      <c r="ALL142" s="364" t="n"/>
      <c r="ALM142" s="364" t="n"/>
      <c r="ALN142" s="364" t="n"/>
      <c r="ALO142" s="364" t="n"/>
      <c r="ALP142" s="364" t="n"/>
      <c r="ALQ142" s="364" t="n"/>
      <c r="ALR142" s="364" t="n"/>
      <c r="ALS142" s="364" t="n"/>
      <c r="ALT142" s="364" t="n"/>
      <c r="ALU142" s="364" t="n"/>
      <c r="ALV142" s="364" t="n"/>
      <c r="ALW142" s="364" t="n"/>
      <c r="ALX142" s="364" t="n"/>
      <c r="ALY142" s="364" t="n"/>
      <c r="ALZ142" s="364" t="n"/>
      <c r="AMA142" s="364" t="n"/>
      <c r="AMB142" s="364" t="n"/>
      <c r="AMC142" s="364" t="n"/>
      <c r="AMD142" s="364" t="n"/>
      <c r="AME142" s="364" t="n"/>
      <c r="AMF142" s="364" t="n"/>
      <c r="AMG142" s="364" t="n"/>
      <c r="AMH142" s="364" t="n"/>
      <c r="AMI142" s="364" t="n"/>
      <c r="AMJ142" s="364" t="n"/>
      <c r="AMK142" s="364" t="n"/>
      <c r="AML142" s="364" t="n"/>
      <c r="AMM142" s="364" t="n"/>
      <c r="AMN142" s="364" t="n"/>
      <c r="AMO142" s="364" t="n"/>
      <c r="AMP142" s="364" t="n"/>
      <c r="AMQ142" s="364" t="n"/>
      <c r="AMR142" s="364" t="n"/>
      <c r="AMS142" s="364" t="n"/>
      <c r="AMT142" s="364" t="n"/>
      <c r="AMU142" s="364" t="n"/>
      <c r="AMV142" s="364" t="n"/>
      <c r="AMW142" s="364" t="n"/>
      <c r="AMX142" s="364" t="n"/>
      <c r="AMY142" s="364" t="n"/>
      <c r="AMZ142" s="364" t="n"/>
      <c r="ANA142" s="364" t="n"/>
      <c r="ANB142" s="364" t="n"/>
      <c r="ANC142" s="364" t="n"/>
      <c r="AND142" s="364" t="n"/>
      <c r="ANE142" s="364" t="n"/>
      <c r="ANF142" s="364" t="n"/>
      <c r="ANG142" s="364" t="n"/>
      <c r="ANH142" s="364" t="n"/>
      <c r="ANI142" s="364" t="n"/>
      <c r="ANJ142" s="364" t="n"/>
      <c r="ANK142" s="364" t="n"/>
      <c r="ANL142" s="364" t="n"/>
      <c r="ANM142" s="364" t="n"/>
      <c r="ANN142" s="364" t="n"/>
      <c r="ANO142" s="364" t="n"/>
      <c r="ANP142" s="364" t="n"/>
      <c r="ANQ142" s="364" t="n"/>
      <c r="ANR142" s="364" t="n"/>
      <c r="ANS142" s="364" t="n"/>
      <c r="ANT142" s="364" t="n"/>
      <c r="ANU142" s="364" t="n"/>
      <c r="ANV142" s="364" t="n"/>
      <c r="ANW142" s="364" t="n"/>
      <c r="ANX142" s="364" t="n"/>
      <c r="ANY142" s="364" t="n"/>
      <c r="ANZ142" s="364" t="n"/>
      <c r="AOA142" s="364" t="n"/>
      <c r="AOB142" s="364" t="n"/>
      <c r="AOC142" s="364" t="n"/>
      <c r="AOD142" s="364" t="n"/>
      <c r="AOE142" s="364" t="n"/>
      <c r="AOF142" s="364" t="n"/>
      <c r="AOG142" s="364" t="n"/>
      <c r="AOH142" s="364" t="n"/>
      <c r="AOI142" s="364" t="n"/>
      <c r="AOJ142" s="364" t="n"/>
      <c r="AOK142" s="364" t="n"/>
      <c r="AOL142" s="364" t="n"/>
      <c r="AOM142" s="364" t="n"/>
      <c r="AON142" s="364" t="n"/>
      <c r="AOO142" s="364" t="n"/>
      <c r="AOP142" s="364" t="n"/>
      <c r="AOQ142" s="364" t="n"/>
      <c r="AOR142" s="364" t="n"/>
      <c r="AOS142" s="364" t="n"/>
      <c r="AOT142" s="364" t="n"/>
      <c r="AOU142" s="364" t="n"/>
      <c r="AOV142" s="364" t="n"/>
      <c r="AOW142" s="364" t="n"/>
      <c r="AOX142" s="364" t="n"/>
      <c r="AOY142" s="364" t="n"/>
      <c r="AOZ142" s="364" t="n"/>
      <c r="APA142" s="364" t="n"/>
      <c r="APB142" s="364" t="n"/>
      <c r="APC142" s="364" t="n"/>
      <c r="APD142" s="364" t="n"/>
      <c r="APE142" s="364" t="n"/>
      <c r="APF142" s="364" t="n"/>
      <c r="APG142" s="364" t="n"/>
      <c r="APH142" s="364" t="n"/>
      <c r="API142" s="364" t="n"/>
      <c r="APJ142" s="364" t="n"/>
      <c r="APK142" s="364" t="n"/>
      <c r="APL142" s="364" t="n"/>
      <c r="APM142" s="364" t="n"/>
      <c r="APN142" s="364" t="n"/>
      <c r="APO142" s="364" t="n"/>
      <c r="APP142" s="364" t="n"/>
      <c r="APQ142" s="364" t="n"/>
      <c r="APR142" s="364" t="n"/>
      <c r="APS142" s="364" t="n"/>
      <c r="APT142" s="364" t="n"/>
      <c r="APU142" s="364" t="n"/>
      <c r="APV142" s="364" t="n"/>
      <c r="APW142" s="364" t="n"/>
      <c r="APX142" s="364" t="n"/>
      <c r="APY142" s="364" t="n"/>
      <c r="APZ142" s="364" t="n"/>
      <c r="AQA142" s="364" t="n"/>
      <c r="AQB142" s="364" t="n"/>
      <c r="AQC142" s="364" t="n"/>
      <c r="AQD142" s="364" t="n"/>
      <c r="AQE142" s="364" t="n"/>
      <c r="AQF142" s="364" t="n"/>
      <c r="AQG142" s="364" t="n"/>
      <c r="AQH142" s="364" t="n"/>
      <c r="AQI142" s="364" t="n"/>
      <c r="AQJ142" s="364" t="n"/>
      <c r="AQK142" s="364" t="n"/>
      <c r="AQL142" s="364" t="n"/>
      <c r="AQM142" s="364" t="n"/>
      <c r="AQN142" s="364" t="n"/>
      <c r="AQO142" s="364" t="n"/>
      <c r="AQP142" s="364" t="n"/>
      <c r="AQQ142" s="364" t="n"/>
      <c r="AQR142" s="364" t="n"/>
      <c r="AQS142" s="364" t="n"/>
      <c r="AQT142" s="364" t="n"/>
      <c r="AQU142" s="364" t="n"/>
      <c r="AQV142" s="364" t="n"/>
      <c r="AQW142" s="364" t="n"/>
      <c r="AQX142" s="364" t="n"/>
      <c r="AQY142" s="364" t="n"/>
      <c r="AQZ142" s="364" t="n"/>
      <c r="ARA142" s="364" t="n"/>
      <c r="ARB142" s="364" t="n"/>
      <c r="ARC142" s="364" t="n"/>
      <c r="ARD142" s="364" t="n"/>
      <c r="ARE142" s="364" t="n"/>
      <c r="ARF142" s="364" t="n"/>
      <c r="ARG142" s="364" t="n"/>
      <c r="ARH142" s="364" t="n"/>
      <c r="ARI142" s="364" t="n"/>
      <c r="ARJ142" s="364" t="n"/>
      <c r="ARK142" s="364" t="n"/>
      <c r="ARL142" s="364" t="n"/>
      <c r="ARM142" s="364" t="n"/>
      <c r="ARN142" s="364" t="n"/>
      <c r="ARO142" s="364" t="n"/>
    </row>
    <row r="143" outlineLevel="1">
      <c r="A143" s="220" t="inlineStr">
        <is>
          <t>43.05</t>
        </is>
      </c>
      <c r="B143" s="233" t="inlineStr">
        <is>
          <t>Limpeza</t>
        </is>
      </c>
      <c r="C143" s="86" t="inlineStr">
        <is>
          <t>Analítica</t>
        </is>
      </c>
      <c r="D143" s="86" t="inlineStr">
        <is>
          <t>Saída</t>
        </is>
      </c>
      <c r="E143" s="86">
        <f>VLOOKUP($A143,PL.C!$B:$F,5,0)</f>
        <v/>
      </c>
      <c r="F143" s="86" t="inlineStr">
        <is>
          <t>sim</t>
        </is>
      </c>
      <c r="G143" s="86" t="inlineStr">
        <is>
          <t>Budget</t>
        </is>
      </c>
      <c r="I143" s="511" t="n">
        <v>0</v>
      </c>
      <c r="J143" s="511" t="n">
        <v>0</v>
      </c>
      <c r="K143" s="511" t="n">
        <v>0</v>
      </c>
      <c r="L143" s="511" t="n">
        <v>0</v>
      </c>
      <c r="M143" s="511" t="n">
        <v>0</v>
      </c>
      <c r="N143" s="511" t="n">
        <v>0</v>
      </c>
      <c r="O143" s="511" t="n">
        <v>0</v>
      </c>
      <c r="P143" s="511" t="n">
        <v>0</v>
      </c>
      <c r="Q143" s="511" t="n">
        <v>0</v>
      </c>
      <c r="R143" s="511" t="n">
        <v>0</v>
      </c>
      <c r="S143" s="511" t="n">
        <v>0</v>
      </c>
      <c r="T143" s="512" t="n">
        <v>0</v>
      </c>
      <c r="V143" s="511" t="n">
        <v>0</v>
      </c>
      <c r="W143" s="511" t="n">
        <v>0</v>
      </c>
      <c r="X143" s="511" t="n">
        <v>0</v>
      </c>
      <c r="Y143" s="511" t="n">
        <v>0</v>
      </c>
      <c r="Z143" s="511" t="n">
        <v>0</v>
      </c>
      <c r="AA143" s="511" t="n">
        <v>0</v>
      </c>
      <c r="AB143" s="511" t="n">
        <v>0</v>
      </c>
      <c r="AC143" s="511" t="n">
        <v>0</v>
      </c>
      <c r="AD143" s="511" t="n">
        <v>0</v>
      </c>
      <c r="AE143" s="511" t="n">
        <v>0</v>
      </c>
      <c r="AF143" s="511" t="n">
        <v>0</v>
      </c>
      <c r="AG143" s="512" t="n">
        <v>0</v>
      </c>
      <c r="AI143" s="511" t="n">
        <v>0</v>
      </c>
      <c r="AJ143" s="511" t="n">
        <v>0</v>
      </c>
      <c r="AK143" s="511" t="n">
        <v>0</v>
      </c>
      <c r="AL143" s="511" t="n">
        <v>0</v>
      </c>
      <c r="AM143" s="511" t="n">
        <v>0</v>
      </c>
      <c r="AN143" s="511" t="n">
        <v>0</v>
      </c>
      <c r="AO143" s="511" t="n">
        <v>0</v>
      </c>
      <c r="AP143" s="511" t="n">
        <v>0</v>
      </c>
      <c r="AQ143" s="511" t="n">
        <v>0</v>
      </c>
      <c r="AR143" s="511" t="n">
        <v>0</v>
      </c>
      <c r="AS143" s="511" t="n">
        <v>0</v>
      </c>
      <c r="AT143" s="511" t="n">
        <v>0</v>
      </c>
      <c r="AV143" s="513" t="n">
        <v>0</v>
      </c>
      <c r="AW143" s="513" t="n">
        <v>0</v>
      </c>
      <c r="AX143" s="513" t="n">
        <v>0</v>
      </c>
      <c r="AY143" s="513" t="n">
        <v>0</v>
      </c>
      <c r="AZ143" s="513" t="n">
        <v>0</v>
      </c>
      <c r="BA143" s="513" t="n">
        <v>0</v>
      </c>
      <c r="BB143" s="513" t="n">
        <v>0</v>
      </c>
      <c r="BC143" s="513" t="n">
        <v>0</v>
      </c>
      <c r="BD143" s="513" t="n">
        <v>0</v>
      </c>
      <c r="BE143" s="513" t="n">
        <v>0</v>
      </c>
      <c r="BF143" s="513" t="n">
        <v>0</v>
      </c>
      <c r="BG143" s="513" t="n">
        <v>0</v>
      </c>
      <c r="BI143" s="298" t="n">
        <v>1.05</v>
      </c>
      <c r="BJ143" s="514" t="n">
        <v>0</v>
      </c>
      <c r="BK143" s="514" t="n">
        <v>0</v>
      </c>
      <c r="BL143" s="514" t="n">
        <v>0</v>
      </c>
      <c r="BM143" s="514" t="n">
        <v>0</v>
      </c>
      <c r="BN143" s="514" t="n">
        <v>0</v>
      </c>
      <c r="BO143" s="514" t="n">
        <v>0</v>
      </c>
      <c r="BP143" s="514" t="n">
        <v>0</v>
      </c>
      <c r="BQ143" s="514" t="n">
        <v>0</v>
      </c>
      <c r="BR143" s="514" t="n">
        <v>0</v>
      </c>
      <c r="BS143" s="514" t="n">
        <v>0</v>
      </c>
      <c r="BT143" s="514" t="n">
        <v>0</v>
      </c>
      <c r="BU143" s="514" t="n">
        <v>0</v>
      </c>
      <c r="BW143" s="515">
        <f>_xlfn.SINGLE(_xlfn.XLOOKUP($A143,$A$203:$A$399,BJ$203:BJ$399,"Não Existe"))*$BI143</f>
        <v/>
      </c>
      <c r="BX143" s="515">
        <f>_xlfn.SINGLE(_xlfn.XLOOKUP($A143,$A$203:$A$399,BK$203:BK$399,"Não Existe"))*$BI143</f>
        <v/>
      </c>
      <c r="BY143" s="515">
        <f>_xlfn.SINGLE(_xlfn.XLOOKUP($A143,$A$203:$A$399,BL$203:BL$399,"Não Existe"))*$BI143</f>
        <v/>
      </c>
      <c r="BZ143" s="515">
        <f>_xlfn.SINGLE(_xlfn.XLOOKUP($A143,$A$203:$A$399,BM$203:BM$399,"Não Existe"))*$BI143</f>
        <v/>
      </c>
      <c r="CA143" s="515">
        <f>_xlfn.SINGLE(_xlfn.XLOOKUP($A143,$A$203:$A$399,BN$203:BN$399,"Não Existe"))*$BI143</f>
        <v/>
      </c>
      <c r="CB143" s="515">
        <f>_xlfn.SINGLE(_xlfn.XLOOKUP($A143,$A$203:$A$399,BO$203:BO$399,"Não Existe"))*$BI143</f>
        <v/>
      </c>
      <c r="CC143" s="515">
        <f>_xlfn.SINGLE(_xlfn.XLOOKUP($A143,$A$203:$A$399,BP$203:BP$399,"Não Existe"))*$BI143</f>
        <v/>
      </c>
      <c r="CD143" s="515">
        <f>_xlfn.SINGLE(_xlfn.XLOOKUP($A143,$A$203:$A$399,BQ$203:BQ$399,"Não Existe"))*$BI143</f>
        <v/>
      </c>
      <c r="CE143" s="515">
        <f>_xlfn.SINGLE(_xlfn.XLOOKUP($A143,$A$203:$A$399,BR$203:BR$399,"Não Existe"))*$BI143</f>
        <v/>
      </c>
      <c r="CF143" s="515">
        <f>_xlfn.SINGLE(_xlfn.XLOOKUP($A143,$A$203:$A$399,BS$203:BS$399,"Não Existe"))*$BI143</f>
        <v/>
      </c>
      <c r="CG143" s="515">
        <f>_xlfn.SINGLE(_xlfn.XLOOKUP($A143,$A$203:$A$399,BT$203:BT$399,"Não Existe"))*$BI143</f>
        <v/>
      </c>
      <c r="CH143" s="515">
        <f>_xlfn.SINGLE(_xlfn.XLOOKUP($A143,$A$203:$A$399,BU$203:BU$399,"Não Existe"))*$BI143</f>
        <v/>
      </c>
    </row>
    <row r="144" outlineLevel="1" customFormat="1" s="213">
      <c r="A144" s="257" t="inlineStr">
        <is>
          <t>43.06</t>
        </is>
      </c>
      <c r="B144" s="212" t="inlineStr">
        <is>
          <t>Segurança</t>
        </is>
      </c>
      <c r="C144" s="213" t="inlineStr">
        <is>
          <t>Analítica</t>
        </is>
      </c>
      <c r="D144" s="213" t="inlineStr">
        <is>
          <t>Saída</t>
        </is>
      </c>
      <c r="E144" s="213">
        <f>VLOOKUP($A144,PL.C!$B:$F,5,0)</f>
        <v/>
      </c>
      <c r="F144" s="213" t="inlineStr">
        <is>
          <t>sim</t>
        </is>
      </c>
      <c r="G144" s="213" t="inlineStr">
        <is>
          <t>Budget</t>
        </is>
      </c>
      <c r="I144" s="506" t="n">
        <v>0</v>
      </c>
      <c r="J144" s="506" t="n">
        <v>0</v>
      </c>
      <c r="K144" s="506" t="n">
        <v>0</v>
      </c>
      <c r="L144" s="506" t="n">
        <v>-355</v>
      </c>
      <c r="M144" s="506" t="n">
        <v>-105</v>
      </c>
      <c r="N144" s="506" t="n">
        <v>-355</v>
      </c>
      <c r="O144" s="506" t="n">
        <v>-355</v>
      </c>
      <c r="P144" s="506" t="n">
        <v>-355</v>
      </c>
      <c r="Q144" s="506" t="n">
        <v>-3336</v>
      </c>
      <c r="R144" s="506" t="n">
        <v>-355</v>
      </c>
      <c r="S144" s="506" t="n">
        <v>-105</v>
      </c>
      <c r="T144" s="507" t="n">
        <v>-605</v>
      </c>
      <c r="U144" s="86" t="n"/>
      <c r="V144" s="506" t="n">
        <v>-105</v>
      </c>
      <c r="W144" s="506" t="n">
        <v>-455</v>
      </c>
      <c r="X144" s="506" t="n">
        <v>-455</v>
      </c>
      <c r="Y144" s="506" t="n">
        <v>-460</v>
      </c>
      <c r="Z144" s="506" t="n">
        <v>-350</v>
      </c>
      <c r="AA144" s="506" t="n">
        <v>-560</v>
      </c>
      <c r="AB144" s="506" t="n">
        <v>-455</v>
      </c>
      <c r="AC144" s="506" t="n">
        <v>-455</v>
      </c>
      <c r="AD144" s="506" t="n">
        <v>-3080</v>
      </c>
      <c r="AE144" s="506" t="n">
        <v>-455</v>
      </c>
      <c r="AF144" s="506" t="n">
        <v>-455</v>
      </c>
      <c r="AG144" s="507" t="n">
        <v>-455</v>
      </c>
      <c r="AH144" s="364" t="n"/>
      <c r="AI144" s="506" t="n">
        <v>-455</v>
      </c>
      <c r="AJ144" s="506" t="n">
        <v>-455</v>
      </c>
      <c r="AK144" s="506" t="n">
        <v>-455</v>
      </c>
      <c r="AL144" s="506" t="n">
        <v>-455</v>
      </c>
      <c r="AM144" s="506" t="n">
        <v>-455</v>
      </c>
      <c r="AN144" s="506" t="n">
        <v>-455</v>
      </c>
      <c r="AO144" s="506" t="n">
        <v>-455</v>
      </c>
      <c r="AP144" s="506" t="n">
        <v>-505</v>
      </c>
      <c r="AQ144" s="506" t="n">
        <v>-3656</v>
      </c>
      <c r="AR144" s="506" t="n">
        <v>-505</v>
      </c>
      <c r="AS144" s="506" t="n">
        <v>-505</v>
      </c>
      <c r="AT144" s="506" t="n">
        <v>-505</v>
      </c>
      <c r="AU144" s="364" t="n"/>
      <c r="AV144" s="508" t="n">
        <v>-478.66</v>
      </c>
      <c r="AW144" s="508" t="n">
        <v>-478.66</v>
      </c>
      <c r="AX144" s="508" t="n">
        <v>-478.66</v>
      </c>
      <c r="AY144" s="508" t="n">
        <v>-478.66</v>
      </c>
      <c r="AZ144" s="508" t="n">
        <v>-478.66</v>
      </c>
      <c r="BA144" s="508" t="n">
        <v>-478.66</v>
      </c>
      <c r="BB144" s="508" t="n">
        <v>-478.66</v>
      </c>
      <c r="BC144" s="508" t="n">
        <v>-531.26</v>
      </c>
      <c r="BD144" s="508" t="n">
        <v>-3846.112</v>
      </c>
      <c r="BE144" s="508" t="n">
        <v>-531.26</v>
      </c>
      <c r="BF144" s="508" t="n">
        <v>-531.26</v>
      </c>
      <c r="BG144" s="508" t="n">
        <v>-531.26</v>
      </c>
      <c r="BH144" s="364" t="n"/>
      <c r="BI144" s="298" t="n">
        <v>1.05</v>
      </c>
      <c r="BJ144" s="509" t="n">
        <v>-530.25</v>
      </c>
      <c r="BK144" s="509" t="n">
        <v>-530.25</v>
      </c>
      <c r="BL144" s="509" t="n">
        <v>-530.25</v>
      </c>
      <c r="BM144" s="509" t="n">
        <v>-530.25</v>
      </c>
      <c r="BN144" s="509" t="n">
        <v>-420</v>
      </c>
      <c r="BO144" s="509" t="n">
        <v>-530.25</v>
      </c>
      <c r="BP144" s="509" t="n">
        <v>-640.5</v>
      </c>
      <c r="BQ144" s="509" t="n">
        <v>-530.25</v>
      </c>
      <c r="BR144" s="509" t="n">
        <v>-3976.35</v>
      </c>
      <c r="BS144" s="509" t="n">
        <v>-530.25</v>
      </c>
      <c r="BT144" s="509" t="n">
        <v>-530.25</v>
      </c>
      <c r="BU144" s="509" t="n">
        <v>-530.25</v>
      </c>
      <c r="BV144" s="364" t="n"/>
      <c r="BW144" s="510">
        <f>_xlfn.SINGLE(_xlfn.XLOOKUP($A144,$A$203:$A$399,BJ$203:BJ$399,"Não Existe"))*$BI144</f>
        <v/>
      </c>
      <c r="BX144" s="510">
        <f>_xlfn.SINGLE(_xlfn.XLOOKUP($A144,$A$203:$A$399,BK$203:BK$399,"Não Existe"))*$BI144</f>
        <v/>
      </c>
      <c r="BY144" s="510">
        <f>_xlfn.SINGLE(_xlfn.XLOOKUP($A144,$A$203:$A$399,BL$203:BL$399,"Não Existe"))*$BI144</f>
        <v/>
      </c>
      <c r="BZ144" s="510">
        <f>_xlfn.SINGLE(_xlfn.XLOOKUP($A144,$A$203:$A$399,BM$203:BM$399,"Não Existe"))*$BI144</f>
        <v/>
      </c>
      <c r="CA144" s="510">
        <f>_xlfn.SINGLE(_xlfn.XLOOKUP($A144,$A$203:$A$399,BN$203:BN$399,"Não Existe"))*$BI144</f>
        <v/>
      </c>
      <c r="CB144" s="510">
        <f>_xlfn.SINGLE(_xlfn.XLOOKUP($A144,$A$203:$A$399,BO$203:BO$399,"Não Existe"))*$BI144</f>
        <v/>
      </c>
      <c r="CC144" s="510">
        <f>_xlfn.SINGLE(_xlfn.XLOOKUP($A144,$A$203:$A$399,BP$203:BP$399,"Não Existe"))*$BI144</f>
        <v/>
      </c>
      <c r="CD144" s="510">
        <f>_xlfn.SINGLE(_xlfn.XLOOKUP($A144,$A$203:$A$399,BQ$203:BQ$399,"Não Existe"))*$BI144</f>
        <v/>
      </c>
      <c r="CE144" s="510">
        <f>_xlfn.SINGLE(_xlfn.XLOOKUP($A144,$A$203:$A$399,BR$203:BR$399,"Não Existe"))*$BI144</f>
        <v/>
      </c>
      <c r="CF144" s="510">
        <f>_xlfn.SINGLE(_xlfn.XLOOKUP($A144,$A$203:$A$399,BS$203:BS$399,"Não Existe"))*$BI144</f>
        <v/>
      </c>
      <c r="CG144" s="510">
        <f>_xlfn.SINGLE(_xlfn.XLOOKUP($A144,$A$203:$A$399,BT$203:BT$399,"Não Existe"))*$BI144</f>
        <v/>
      </c>
      <c r="CH144" s="510">
        <f>_xlfn.SINGLE(_xlfn.XLOOKUP($A144,$A$203:$A$399,BU$203:BU$399,"Não Existe"))*$BI144</f>
        <v/>
      </c>
      <c r="CI144" s="364" t="n"/>
      <c r="CJ144" s="364" t="n"/>
      <c r="CK144" s="364" t="n"/>
      <c r="CL144" s="364" t="n"/>
      <c r="CM144" s="364" t="n"/>
      <c r="CN144" s="364" t="n"/>
      <c r="CO144" s="364" t="n"/>
      <c r="CP144" s="364" t="n"/>
      <c r="CQ144" s="364" t="n"/>
      <c r="CR144" s="364" t="n"/>
      <c r="CS144" s="364" t="n"/>
      <c r="CT144" s="364" t="n"/>
      <c r="CU144" s="364" t="n"/>
      <c r="CV144" s="364" t="n"/>
      <c r="CW144" s="364" t="n"/>
      <c r="CX144" s="364" t="n"/>
      <c r="CY144" s="364" t="n"/>
      <c r="CZ144" s="364" t="n"/>
      <c r="DA144" s="364" t="n"/>
      <c r="DB144" s="364" t="n"/>
      <c r="DC144" s="364" t="n"/>
      <c r="DD144" s="364" t="n"/>
      <c r="DE144" s="364" t="n"/>
      <c r="DF144" s="364" t="n"/>
      <c r="DG144" s="364" t="n"/>
      <c r="DH144" s="364" t="n"/>
      <c r="DI144" s="364" t="n"/>
      <c r="DJ144" s="364" t="n"/>
      <c r="DK144" s="364" t="n"/>
      <c r="DL144" s="364" t="n"/>
      <c r="DM144" s="364" t="n"/>
      <c r="DN144" s="364" t="n"/>
      <c r="DO144" s="364" t="n"/>
      <c r="DP144" s="364" t="n"/>
      <c r="DQ144" s="364" t="n"/>
      <c r="DR144" s="364" t="n"/>
      <c r="DS144" s="364" t="n"/>
      <c r="DT144" s="364" t="n"/>
      <c r="DU144" s="364" t="n"/>
      <c r="DV144" s="364" t="n"/>
      <c r="DW144" s="364" t="n"/>
      <c r="DX144" s="364" t="n"/>
      <c r="DY144" s="364" t="n"/>
      <c r="DZ144" s="364" t="n"/>
      <c r="EA144" s="364" t="n"/>
      <c r="EB144" s="364" t="n"/>
      <c r="EC144" s="364" t="n"/>
      <c r="ED144" s="364" t="n"/>
      <c r="EE144" s="364" t="n"/>
      <c r="EF144" s="364" t="n"/>
      <c r="EG144" s="364" t="n"/>
      <c r="EH144" s="364" t="n"/>
      <c r="EI144" s="364" t="n"/>
      <c r="EJ144" s="364" t="n"/>
      <c r="EK144" s="364" t="n"/>
      <c r="EL144" s="364" t="n"/>
      <c r="EM144" s="364" t="n"/>
      <c r="EN144" s="364" t="n"/>
      <c r="EO144" s="364" t="n"/>
      <c r="EP144" s="364" t="n"/>
      <c r="EQ144" s="364" t="n"/>
      <c r="ER144" s="364" t="n"/>
      <c r="ES144" s="364" t="n"/>
      <c r="ET144" s="364" t="n"/>
      <c r="EU144" s="364" t="n"/>
      <c r="EV144" s="364" t="n"/>
      <c r="EW144" s="364" t="n"/>
      <c r="EX144" s="364" t="n"/>
      <c r="EY144" s="364" t="n"/>
      <c r="EZ144" s="364" t="n"/>
      <c r="FA144" s="364" t="n"/>
      <c r="FB144" s="364" t="n"/>
      <c r="FC144" s="364" t="n"/>
      <c r="FD144" s="364" t="n"/>
      <c r="FE144" s="364" t="n"/>
      <c r="FF144" s="364" t="n"/>
      <c r="FG144" s="364" t="n"/>
      <c r="FH144" s="364" t="n"/>
      <c r="FI144" s="364" t="n"/>
      <c r="FJ144" s="364" t="n"/>
      <c r="FK144" s="364" t="n"/>
      <c r="FL144" s="364" t="n"/>
      <c r="FM144" s="364" t="n"/>
      <c r="FN144" s="364" t="n"/>
      <c r="FO144" s="364" t="n"/>
      <c r="FP144" s="364" t="n"/>
      <c r="FQ144" s="364" t="n"/>
      <c r="FR144" s="364" t="n"/>
      <c r="FS144" s="364" t="n"/>
      <c r="FT144" s="364" t="n"/>
      <c r="FU144" s="364" t="n"/>
      <c r="FV144" s="364" t="n"/>
      <c r="FW144" s="364" t="n"/>
      <c r="FX144" s="364" t="n"/>
      <c r="FY144" s="364" t="n"/>
      <c r="FZ144" s="364" t="n"/>
      <c r="GA144" s="364" t="n"/>
      <c r="GB144" s="364" t="n"/>
      <c r="GC144" s="364" t="n"/>
      <c r="GD144" s="364" t="n"/>
      <c r="GE144" s="364" t="n"/>
      <c r="GF144" s="364" t="n"/>
      <c r="GG144" s="364" t="n"/>
      <c r="GH144" s="364" t="n"/>
      <c r="GI144" s="364" t="n"/>
      <c r="GJ144" s="364" t="n"/>
      <c r="GK144" s="364" t="n"/>
      <c r="GL144" s="364" t="n"/>
      <c r="GM144" s="364" t="n"/>
      <c r="GN144" s="364" t="n"/>
      <c r="GO144" s="364" t="n"/>
      <c r="GP144" s="364" t="n"/>
      <c r="GQ144" s="364" t="n"/>
      <c r="GR144" s="364" t="n"/>
      <c r="GS144" s="364" t="n"/>
      <c r="GT144" s="364" t="n"/>
      <c r="GU144" s="364" t="n"/>
      <c r="GV144" s="364" t="n"/>
      <c r="GW144" s="364" t="n"/>
      <c r="GX144" s="364" t="n"/>
      <c r="GY144" s="364" t="n"/>
      <c r="GZ144" s="364" t="n"/>
      <c r="HA144" s="364" t="n"/>
      <c r="HB144" s="364" t="n"/>
      <c r="HC144" s="364" t="n"/>
      <c r="HD144" s="364" t="n"/>
      <c r="HE144" s="364" t="n"/>
      <c r="HF144" s="364" t="n"/>
      <c r="HG144" s="364" t="n"/>
      <c r="HH144" s="364" t="n"/>
      <c r="HI144" s="364" t="n"/>
      <c r="HJ144" s="364" t="n"/>
      <c r="HK144" s="364" t="n"/>
      <c r="HL144" s="364" t="n"/>
      <c r="HM144" s="364" t="n"/>
      <c r="HN144" s="364" t="n"/>
      <c r="HO144" s="364" t="n"/>
      <c r="HP144" s="364" t="n"/>
      <c r="HQ144" s="364" t="n"/>
      <c r="HR144" s="364" t="n"/>
      <c r="HS144" s="364" t="n"/>
      <c r="HT144" s="364" t="n"/>
      <c r="HU144" s="364" t="n"/>
      <c r="HV144" s="364" t="n"/>
      <c r="HW144" s="364" t="n"/>
      <c r="HX144" s="364" t="n"/>
      <c r="HY144" s="364" t="n"/>
      <c r="HZ144" s="364" t="n"/>
      <c r="IA144" s="364" t="n"/>
      <c r="IB144" s="364" t="n"/>
      <c r="IC144" s="364" t="n"/>
      <c r="ID144" s="364" t="n"/>
      <c r="IE144" s="364" t="n"/>
      <c r="IF144" s="364" t="n"/>
      <c r="IG144" s="364" t="n"/>
      <c r="IH144" s="364" t="n"/>
      <c r="II144" s="364" t="n"/>
      <c r="IJ144" s="364" t="n"/>
      <c r="IK144" s="364" t="n"/>
      <c r="IL144" s="364" t="n"/>
      <c r="IM144" s="364" t="n"/>
      <c r="IN144" s="364" t="n"/>
      <c r="IO144" s="364" t="n"/>
      <c r="IP144" s="364" t="n"/>
      <c r="IQ144" s="364" t="n"/>
      <c r="IR144" s="364" t="n"/>
      <c r="IS144" s="364" t="n"/>
      <c r="IT144" s="364" t="n"/>
      <c r="IU144" s="364" t="n"/>
      <c r="IV144" s="364" t="n"/>
      <c r="IW144" s="364" t="n"/>
      <c r="IX144" s="364" t="n"/>
      <c r="IY144" s="364" t="n"/>
      <c r="IZ144" s="364" t="n"/>
      <c r="JA144" s="364" t="n"/>
      <c r="JB144" s="364" t="n"/>
      <c r="JC144" s="364" t="n"/>
      <c r="JD144" s="364" t="n"/>
      <c r="JE144" s="364" t="n"/>
      <c r="JF144" s="364" t="n"/>
      <c r="JG144" s="364" t="n"/>
      <c r="JH144" s="364" t="n"/>
      <c r="JI144" s="364" t="n"/>
      <c r="JJ144" s="364" t="n"/>
      <c r="JK144" s="364" t="n"/>
      <c r="JL144" s="364" t="n"/>
      <c r="JM144" s="364" t="n"/>
      <c r="JN144" s="364" t="n"/>
      <c r="JO144" s="364" t="n"/>
      <c r="JP144" s="364" t="n"/>
      <c r="JQ144" s="364" t="n"/>
      <c r="JR144" s="364" t="n"/>
      <c r="JS144" s="364" t="n"/>
      <c r="JT144" s="364" t="n"/>
      <c r="JU144" s="364" t="n"/>
      <c r="JV144" s="364" t="n"/>
      <c r="JW144" s="364" t="n"/>
      <c r="JX144" s="364" t="n"/>
      <c r="JY144" s="364" t="n"/>
      <c r="JZ144" s="364" t="n"/>
      <c r="KA144" s="364" t="n"/>
      <c r="KB144" s="364" t="n"/>
      <c r="KC144" s="364" t="n"/>
      <c r="KD144" s="364" t="n"/>
      <c r="KE144" s="364" t="n"/>
      <c r="KF144" s="364" t="n"/>
      <c r="KG144" s="364" t="n"/>
      <c r="KH144" s="364" t="n"/>
      <c r="KI144" s="364" t="n"/>
      <c r="KJ144" s="364" t="n"/>
      <c r="KK144" s="364" t="n"/>
      <c r="KL144" s="364" t="n"/>
      <c r="KM144" s="364" t="n"/>
      <c r="KN144" s="364" t="n"/>
      <c r="KO144" s="364" t="n"/>
      <c r="KP144" s="364" t="n"/>
      <c r="KQ144" s="364" t="n"/>
      <c r="KR144" s="364" t="n"/>
      <c r="KS144" s="364" t="n"/>
      <c r="KT144" s="364" t="n"/>
      <c r="KU144" s="364" t="n"/>
      <c r="KV144" s="364" t="n"/>
      <c r="KW144" s="364" t="n"/>
      <c r="KX144" s="364" t="n"/>
      <c r="KY144" s="364" t="n"/>
      <c r="KZ144" s="364" t="n"/>
      <c r="LA144" s="364" t="n"/>
      <c r="LB144" s="364" t="n"/>
      <c r="LC144" s="364" t="n"/>
      <c r="LD144" s="364" t="n"/>
      <c r="LE144" s="364" t="n"/>
      <c r="LF144" s="364" t="n"/>
      <c r="LG144" s="364" t="n"/>
      <c r="LH144" s="364" t="n"/>
      <c r="LI144" s="364" t="n"/>
      <c r="LJ144" s="364" t="n"/>
      <c r="LK144" s="364" t="n"/>
      <c r="LL144" s="364" t="n"/>
      <c r="LM144" s="364" t="n"/>
      <c r="LN144" s="364" t="n"/>
      <c r="LO144" s="364" t="n"/>
      <c r="LP144" s="364" t="n"/>
      <c r="LQ144" s="364" t="n"/>
      <c r="LR144" s="364" t="n"/>
      <c r="LS144" s="364" t="n"/>
      <c r="LT144" s="364" t="n"/>
      <c r="LU144" s="364" t="n"/>
      <c r="LV144" s="364" t="n"/>
      <c r="LW144" s="364" t="n"/>
      <c r="LX144" s="364" t="n"/>
      <c r="LY144" s="364" t="n"/>
      <c r="LZ144" s="364" t="n"/>
      <c r="MA144" s="364" t="n"/>
      <c r="MB144" s="364" t="n"/>
      <c r="MC144" s="364" t="n"/>
      <c r="MD144" s="364" t="n"/>
      <c r="ME144" s="364" t="n"/>
      <c r="MF144" s="364" t="n"/>
      <c r="MG144" s="364" t="n"/>
      <c r="MH144" s="364" t="n"/>
      <c r="MI144" s="364" t="n"/>
      <c r="MJ144" s="364" t="n"/>
      <c r="MK144" s="364" t="n"/>
      <c r="ML144" s="364" t="n"/>
      <c r="MM144" s="364" t="n"/>
      <c r="MN144" s="364" t="n"/>
      <c r="MO144" s="364" t="n"/>
      <c r="MP144" s="364" t="n"/>
      <c r="MQ144" s="364" t="n"/>
      <c r="MR144" s="364" t="n"/>
      <c r="MS144" s="364" t="n"/>
      <c r="MT144" s="364" t="n"/>
      <c r="MU144" s="364" t="n"/>
      <c r="MV144" s="364" t="n"/>
      <c r="MW144" s="364" t="n"/>
      <c r="MX144" s="364" t="n"/>
      <c r="MY144" s="364" t="n"/>
      <c r="MZ144" s="364" t="n"/>
      <c r="NA144" s="364" t="n"/>
      <c r="NB144" s="364" t="n"/>
      <c r="NC144" s="364" t="n"/>
      <c r="ND144" s="364" t="n"/>
      <c r="NE144" s="364" t="n"/>
      <c r="NF144" s="364" t="n"/>
      <c r="NG144" s="364" t="n"/>
      <c r="NH144" s="364" t="n"/>
      <c r="NI144" s="364" t="n"/>
      <c r="NJ144" s="364" t="n"/>
      <c r="NK144" s="364" t="n"/>
      <c r="NL144" s="364" t="n"/>
      <c r="NM144" s="364" t="n"/>
      <c r="NN144" s="364" t="n"/>
      <c r="NO144" s="364" t="n"/>
      <c r="NP144" s="364" t="n"/>
      <c r="NQ144" s="364" t="n"/>
      <c r="NR144" s="364" t="n"/>
      <c r="NS144" s="364" t="n"/>
      <c r="NT144" s="364" t="n"/>
      <c r="NU144" s="364" t="n"/>
      <c r="NV144" s="364" t="n"/>
      <c r="NW144" s="364" t="n"/>
      <c r="NX144" s="364" t="n"/>
      <c r="NY144" s="364" t="n"/>
      <c r="NZ144" s="364" t="n"/>
      <c r="OA144" s="364" t="n"/>
      <c r="OB144" s="364" t="n"/>
      <c r="OC144" s="364" t="n"/>
      <c r="OD144" s="364" t="n"/>
      <c r="OE144" s="364" t="n"/>
      <c r="OF144" s="364" t="n"/>
      <c r="OG144" s="364" t="n"/>
      <c r="OH144" s="364" t="n"/>
      <c r="OI144" s="364" t="n"/>
      <c r="OJ144" s="364" t="n"/>
      <c r="OK144" s="364" t="n"/>
      <c r="OL144" s="364" t="n"/>
      <c r="OM144" s="364" t="n"/>
      <c r="ON144" s="364" t="n"/>
      <c r="OO144" s="364" t="n"/>
      <c r="OP144" s="364" t="n"/>
      <c r="OQ144" s="364" t="n"/>
      <c r="OR144" s="364" t="n"/>
      <c r="OS144" s="364" t="n"/>
      <c r="OT144" s="364" t="n"/>
      <c r="OU144" s="364" t="n"/>
      <c r="OV144" s="364" t="n"/>
      <c r="OW144" s="364" t="n"/>
      <c r="OX144" s="364" t="n"/>
      <c r="OY144" s="364" t="n"/>
      <c r="OZ144" s="364" t="n"/>
      <c r="PA144" s="364" t="n"/>
      <c r="PB144" s="364" t="n"/>
      <c r="PC144" s="364" t="n"/>
      <c r="PD144" s="364" t="n"/>
      <c r="PE144" s="364" t="n"/>
      <c r="PF144" s="364" t="n"/>
      <c r="PG144" s="364" t="n"/>
      <c r="PH144" s="364" t="n"/>
      <c r="PI144" s="364" t="n"/>
      <c r="PJ144" s="364" t="n"/>
      <c r="PK144" s="364" t="n"/>
      <c r="PL144" s="364" t="n"/>
      <c r="PM144" s="364" t="n"/>
      <c r="PN144" s="364" t="n"/>
      <c r="PO144" s="364" t="n"/>
      <c r="PP144" s="364" t="n"/>
      <c r="PQ144" s="364" t="n"/>
      <c r="PR144" s="364" t="n"/>
      <c r="PS144" s="364" t="n"/>
      <c r="PT144" s="364" t="n"/>
      <c r="PU144" s="364" t="n"/>
      <c r="PV144" s="364" t="n"/>
      <c r="PW144" s="364" t="n"/>
      <c r="PX144" s="364" t="n"/>
      <c r="PY144" s="364" t="n"/>
      <c r="PZ144" s="364" t="n"/>
      <c r="QA144" s="364" t="n"/>
      <c r="QB144" s="364" t="n"/>
      <c r="QC144" s="364" t="n"/>
      <c r="QD144" s="364" t="n"/>
      <c r="QE144" s="364" t="n"/>
      <c r="QF144" s="364" t="n"/>
      <c r="QG144" s="364" t="n"/>
      <c r="QH144" s="364" t="n"/>
      <c r="QI144" s="364" t="n"/>
      <c r="QJ144" s="364" t="n"/>
      <c r="QK144" s="364" t="n"/>
      <c r="QL144" s="364" t="n"/>
      <c r="QM144" s="364" t="n"/>
      <c r="QN144" s="364" t="n"/>
      <c r="QO144" s="364" t="n"/>
      <c r="QP144" s="364" t="n"/>
      <c r="QQ144" s="364" t="n"/>
      <c r="QR144" s="364" t="n"/>
      <c r="QS144" s="364" t="n"/>
      <c r="QT144" s="364" t="n"/>
      <c r="QU144" s="364" t="n"/>
      <c r="QV144" s="364" t="n"/>
      <c r="QW144" s="364" t="n"/>
      <c r="QX144" s="364" t="n"/>
      <c r="QY144" s="364" t="n"/>
      <c r="QZ144" s="364" t="n"/>
      <c r="RA144" s="364" t="n"/>
      <c r="RB144" s="364" t="n"/>
      <c r="RC144" s="364" t="n"/>
      <c r="RD144" s="364" t="n"/>
      <c r="RE144" s="364" t="n"/>
      <c r="RF144" s="364" t="n"/>
      <c r="RG144" s="364" t="n"/>
      <c r="RH144" s="364" t="n"/>
      <c r="RI144" s="364" t="n"/>
      <c r="RJ144" s="364" t="n"/>
      <c r="RK144" s="364" t="n"/>
      <c r="RL144" s="364" t="n"/>
      <c r="RM144" s="364" t="n"/>
      <c r="RN144" s="364" t="n"/>
      <c r="RO144" s="364" t="n"/>
      <c r="RP144" s="364" t="n"/>
      <c r="RQ144" s="364" t="n"/>
      <c r="RR144" s="364" t="n"/>
      <c r="RS144" s="364" t="n"/>
      <c r="RT144" s="364" t="n"/>
      <c r="RU144" s="364" t="n"/>
      <c r="RV144" s="364" t="n"/>
      <c r="RW144" s="364" t="n"/>
      <c r="RX144" s="364" t="n"/>
      <c r="RY144" s="364" t="n"/>
      <c r="RZ144" s="364" t="n"/>
      <c r="SA144" s="364" t="n"/>
      <c r="SB144" s="364" t="n"/>
      <c r="SC144" s="364" t="n"/>
      <c r="SD144" s="364" t="n"/>
      <c r="SE144" s="364" t="n"/>
      <c r="SF144" s="364" t="n"/>
      <c r="SG144" s="364" t="n"/>
      <c r="SH144" s="364" t="n"/>
      <c r="SI144" s="364" t="n"/>
      <c r="SJ144" s="364" t="n"/>
      <c r="SK144" s="364" t="n"/>
      <c r="SL144" s="364" t="n"/>
      <c r="SM144" s="364" t="n"/>
      <c r="SN144" s="364" t="n"/>
      <c r="SO144" s="364" t="n"/>
      <c r="SP144" s="364" t="n"/>
      <c r="SQ144" s="364" t="n"/>
      <c r="SR144" s="364" t="n"/>
      <c r="SS144" s="364" t="n"/>
      <c r="ST144" s="364" t="n"/>
      <c r="SU144" s="364" t="n"/>
      <c r="SV144" s="364" t="n"/>
      <c r="SW144" s="364" t="n"/>
      <c r="SX144" s="364" t="n"/>
      <c r="SY144" s="364" t="n"/>
      <c r="SZ144" s="364" t="n"/>
      <c r="TA144" s="364" t="n"/>
      <c r="TB144" s="364" t="n"/>
      <c r="TC144" s="364" t="n"/>
      <c r="TD144" s="364" t="n"/>
      <c r="TE144" s="364" t="n"/>
      <c r="TF144" s="364" t="n"/>
      <c r="TG144" s="364" t="n"/>
      <c r="TH144" s="364" t="n"/>
      <c r="TI144" s="364" t="n"/>
      <c r="TJ144" s="364" t="n"/>
      <c r="TK144" s="364" t="n"/>
      <c r="TL144" s="364" t="n"/>
      <c r="TM144" s="364" t="n"/>
      <c r="TN144" s="364" t="n"/>
      <c r="TO144" s="364" t="n"/>
      <c r="TP144" s="364" t="n"/>
      <c r="TQ144" s="364" t="n"/>
      <c r="TR144" s="364" t="n"/>
      <c r="TS144" s="364" t="n"/>
      <c r="TT144" s="364" t="n"/>
      <c r="TU144" s="364" t="n"/>
      <c r="TV144" s="364" t="n"/>
      <c r="TW144" s="364" t="n"/>
      <c r="TX144" s="364" t="n"/>
      <c r="TY144" s="364" t="n"/>
      <c r="TZ144" s="364" t="n"/>
      <c r="UA144" s="364" t="n"/>
      <c r="UB144" s="364" t="n"/>
      <c r="UC144" s="364" t="n"/>
      <c r="UD144" s="364" t="n"/>
      <c r="UE144" s="364" t="n"/>
      <c r="UF144" s="364" t="n"/>
      <c r="UG144" s="364" t="n"/>
      <c r="UH144" s="364" t="n"/>
      <c r="UI144" s="364" t="n"/>
      <c r="UJ144" s="364" t="n"/>
      <c r="UK144" s="364" t="n"/>
      <c r="UL144" s="364" t="n"/>
      <c r="UM144" s="364" t="n"/>
      <c r="UN144" s="364" t="n"/>
      <c r="UO144" s="364" t="n"/>
      <c r="UP144" s="364" t="n"/>
      <c r="UQ144" s="364" t="n"/>
      <c r="UR144" s="364" t="n"/>
      <c r="US144" s="364" t="n"/>
      <c r="UT144" s="364" t="n"/>
      <c r="UU144" s="364" t="n"/>
      <c r="UV144" s="364" t="n"/>
      <c r="UW144" s="364" t="n"/>
      <c r="UX144" s="364" t="n"/>
      <c r="UY144" s="364" t="n"/>
      <c r="UZ144" s="364" t="n"/>
      <c r="VA144" s="364" t="n"/>
      <c r="VB144" s="364" t="n"/>
      <c r="VC144" s="364" t="n"/>
      <c r="VD144" s="364" t="n"/>
      <c r="VE144" s="364" t="n"/>
      <c r="VF144" s="364" t="n"/>
      <c r="VG144" s="364" t="n"/>
      <c r="VH144" s="364" t="n"/>
      <c r="VI144" s="364" t="n"/>
      <c r="VJ144" s="364" t="n"/>
      <c r="VK144" s="364" t="n"/>
      <c r="VL144" s="364" t="n"/>
      <c r="VM144" s="364" t="n"/>
      <c r="VN144" s="364" t="n"/>
      <c r="VO144" s="364" t="n"/>
      <c r="VP144" s="364" t="n"/>
      <c r="VQ144" s="364" t="n"/>
      <c r="VR144" s="364" t="n"/>
      <c r="VS144" s="364" t="n"/>
      <c r="VT144" s="364" t="n"/>
      <c r="VU144" s="364" t="n"/>
      <c r="VV144" s="364" t="n"/>
      <c r="VW144" s="364" t="n"/>
      <c r="VX144" s="364" t="n"/>
      <c r="VY144" s="364" t="n"/>
      <c r="VZ144" s="364" t="n"/>
      <c r="WA144" s="364" t="n"/>
      <c r="WB144" s="364" t="n"/>
      <c r="WC144" s="364" t="n"/>
      <c r="WD144" s="364" t="n"/>
      <c r="WE144" s="364" t="n"/>
      <c r="WF144" s="364" t="n"/>
      <c r="WG144" s="364" t="n"/>
      <c r="WH144" s="364" t="n"/>
      <c r="WI144" s="364" t="n"/>
      <c r="WJ144" s="364" t="n"/>
      <c r="WK144" s="364" t="n"/>
      <c r="WL144" s="364" t="n"/>
      <c r="WM144" s="364" t="n"/>
      <c r="WN144" s="364" t="n"/>
      <c r="WO144" s="364" t="n"/>
      <c r="WP144" s="364" t="n"/>
      <c r="WQ144" s="364" t="n"/>
      <c r="WR144" s="364" t="n"/>
      <c r="WS144" s="364" t="n"/>
      <c r="WT144" s="364" t="n"/>
      <c r="WU144" s="364" t="n"/>
      <c r="WV144" s="364" t="n"/>
      <c r="WW144" s="364" t="n"/>
      <c r="WX144" s="364" t="n"/>
      <c r="WY144" s="364" t="n"/>
      <c r="WZ144" s="364" t="n"/>
      <c r="XA144" s="364" t="n"/>
      <c r="XB144" s="364" t="n"/>
      <c r="XC144" s="364" t="n"/>
      <c r="XD144" s="364" t="n"/>
      <c r="XE144" s="364" t="n"/>
      <c r="XF144" s="364" t="n"/>
      <c r="XG144" s="364" t="n"/>
      <c r="XH144" s="364" t="n"/>
      <c r="XI144" s="364" t="n"/>
      <c r="XJ144" s="364" t="n"/>
      <c r="XK144" s="364" t="n"/>
      <c r="XL144" s="364" t="n"/>
      <c r="XM144" s="364" t="n"/>
      <c r="XN144" s="364" t="n"/>
      <c r="XO144" s="364" t="n"/>
      <c r="XP144" s="364" t="n"/>
      <c r="XQ144" s="364" t="n"/>
      <c r="XR144" s="364" t="n"/>
      <c r="XS144" s="364" t="n"/>
      <c r="XT144" s="364" t="n"/>
      <c r="XU144" s="364" t="n"/>
      <c r="XV144" s="364" t="n"/>
      <c r="XW144" s="364" t="n"/>
      <c r="XX144" s="364" t="n"/>
      <c r="XY144" s="364" t="n"/>
      <c r="XZ144" s="364" t="n"/>
      <c r="YA144" s="364" t="n"/>
      <c r="YB144" s="364" t="n"/>
      <c r="YC144" s="364" t="n"/>
      <c r="YD144" s="364" t="n"/>
      <c r="YE144" s="364" t="n"/>
      <c r="YF144" s="364" t="n"/>
      <c r="YG144" s="364" t="n"/>
      <c r="YH144" s="364" t="n"/>
      <c r="YI144" s="364" t="n"/>
      <c r="YJ144" s="364" t="n"/>
      <c r="YK144" s="364" t="n"/>
      <c r="YL144" s="364" t="n"/>
      <c r="YM144" s="364" t="n"/>
      <c r="YN144" s="364" t="n"/>
      <c r="YO144" s="364" t="n"/>
      <c r="YP144" s="364" t="n"/>
      <c r="YQ144" s="364" t="n"/>
      <c r="YR144" s="364" t="n"/>
      <c r="YS144" s="364" t="n"/>
      <c r="YT144" s="364" t="n"/>
      <c r="YU144" s="364" t="n"/>
      <c r="YV144" s="364" t="n"/>
      <c r="YW144" s="364" t="n"/>
      <c r="YX144" s="364" t="n"/>
      <c r="YY144" s="364" t="n"/>
      <c r="YZ144" s="364" t="n"/>
      <c r="ZA144" s="364" t="n"/>
      <c r="ZB144" s="364" t="n"/>
      <c r="ZC144" s="364" t="n"/>
      <c r="ZD144" s="364" t="n"/>
      <c r="ZE144" s="364" t="n"/>
      <c r="ZF144" s="364" t="n"/>
      <c r="ZG144" s="364" t="n"/>
      <c r="ZH144" s="364" t="n"/>
      <c r="ZI144" s="364" t="n"/>
      <c r="ZJ144" s="364" t="n"/>
      <c r="ZK144" s="364" t="n"/>
      <c r="ZL144" s="364" t="n"/>
      <c r="ZM144" s="364" t="n"/>
      <c r="ZN144" s="364" t="n"/>
      <c r="ZO144" s="364" t="n"/>
      <c r="ZP144" s="364" t="n"/>
      <c r="ZQ144" s="364" t="n"/>
      <c r="ZR144" s="364" t="n"/>
      <c r="ZS144" s="364" t="n"/>
      <c r="ZT144" s="364" t="n"/>
      <c r="ZU144" s="364" t="n"/>
      <c r="ZV144" s="364" t="n"/>
      <c r="ZW144" s="364" t="n"/>
      <c r="ZX144" s="364" t="n"/>
      <c r="ZY144" s="364" t="n"/>
      <c r="ZZ144" s="364" t="n"/>
      <c r="AAA144" s="364" t="n"/>
      <c r="AAB144" s="364" t="n"/>
      <c r="AAC144" s="364" t="n"/>
      <c r="AAD144" s="364" t="n"/>
      <c r="AAE144" s="364" t="n"/>
      <c r="AAF144" s="364" t="n"/>
      <c r="AAG144" s="364" t="n"/>
      <c r="AAH144" s="364" t="n"/>
      <c r="AAI144" s="364" t="n"/>
      <c r="AAJ144" s="364" t="n"/>
      <c r="AAK144" s="364" t="n"/>
      <c r="AAL144" s="364" t="n"/>
      <c r="AAM144" s="364" t="n"/>
      <c r="AAN144" s="364" t="n"/>
      <c r="AAO144" s="364" t="n"/>
      <c r="AAP144" s="364" t="n"/>
      <c r="AAQ144" s="364" t="n"/>
      <c r="AAR144" s="364" t="n"/>
      <c r="AAS144" s="364" t="n"/>
      <c r="AAT144" s="364" t="n"/>
      <c r="AAU144" s="364" t="n"/>
      <c r="AAV144" s="364" t="n"/>
      <c r="AAW144" s="364" t="n"/>
      <c r="AAX144" s="364" t="n"/>
      <c r="AAY144" s="364" t="n"/>
      <c r="AAZ144" s="364" t="n"/>
      <c r="ABA144" s="364" t="n"/>
      <c r="ABB144" s="364" t="n"/>
      <c r="ABC144" s="364" t="n"/>
      <c r="ABD144" s="364" t="n"/>
      <c r="ABE144" s="364" t="n"/>
      <c r="ABF144" s="364" t="n"/>
      <c r="ABG144" s="364" t="n"/>
      <c r="ABH144" s="364" t="n"/>
      <c r="ABI144" s="364" t="n"/>
      <c r="ABJ144" s="364" t="n"/>
      <c r="ABK144" s="364" t="n"/>
      <c r="ABL144" s="364" t="n"/>
      <c r="ABM144" s="364" t="n"/>
      <c r="ABN144" s="364" t="n"/>
      <c r="ABO144" s="364" t="n"/>
      <c r="ABP144" s="364" t="n"/>
      <c r="ABQ144" s="364" t="n"/>
      <c r="ABR144" s="364" t="n"/>
      <c r="ABS144" s="364" t="n"/>
      <c r="ABT144" s="364" t="n"/>
      <c r="ABU144" s="364" t="n"/>
      <c r="ABV144" s="364" t="n"/>
      <c r="ABW144" s="364" t="n"/>
      <c r="ABX144" s="364" t="n"/>
      <c r="ABY144" s="364" t="n"/>
      <c r="ABZ144" s="364" t="n"/>
      <c r="ACA144" s="364" t="n"/>
      <c r="ACB144" s="364" t="n"/>
      <c r="ACC144" s="364" t="n"/>
      <c r="ACD144" s="364" t="n"/>
      <c r="ACE144" s="364" t="n"/>
      <c r="ACF144" s="364" t="n"/>
      <c r="ACG144" s="364" t="n"/>
      <c r="ACH144" s="364" t="n"/>
      <c r="ACI144" s="364" t="n"/>
      <c r="ACJ144" s="364" t="n"/>
      <c r="ACK144" s="364" t="n"/>
      <c r="ACL144" s="364" t="n"/>
      <c r="ACM144" s="364" t="n"/>
      <c r="ACN144" s="364" t="n"/>
      <c r="ACO144" s="364" t="n"/>
      <c r="ACP144" s="364" t="n"/>
      <c r="ACQ144" s="364" t="n"/>
      <c r="ACR144" s="364" t="n"/>
      <c r="ACS144" s="364" t="n"/>
      <c r="ACT144" s="364" t="n"/>
      <c r="ACU144" s="364" t="n"/>
      <c r="ACV144" s="364" t="n"/>
      <c r="ACW144" s="364" t="n"/>
      <c r="ACX144" s="364" t="n"/>
      <c r="ACY144" s="364" t="n"/>
      <c r="ACZ144" s="364" t="n"/>
      <c r="ADA144" s="364" t="n"/>
      <c r="ADB144" s="364" t="n"/>
      <c r="ADC144" s="364" t="n"/>
      <c r="ADD144" s="364" t="n"/>
      <c r="ADE144" s="364" t="n"/>
      <c r="ADF144" s="364" t="n"/>
      <c r="ADG144" s="364" t="n"/>
      <c r="ADH144" s="364" t="n"/>
      <c r="ADI144" s="364" t="n"/>
      <c r="ADJ144" s="364" t="n"/>
      <c r="ADK144" s="364" t="n"/>
      <c r="ADL144" s="364" t="n"/>
      <c r="ADM144" s="364" t="n"/>
      <c r="ADN144" s="364" t="n"/>
      <c r="ADO144" s="364" t="n"/>
      <c r="ADP144" s="364" t="n"/>
      <c r="ADQ144" s="364" t="n"/>
      <c r="ADR144" s="364" t="n"/>
      <c r="ADS144" s="364" t="n"/>
      <c r="ADT144" s="364" t="n"/>
      <c r="ADU144" s="364" t="n"/>
      <c r="ADV144" s="364" t="n"/>
      <c r="ADW144" s="364" t="n"/>
      <c r="ADX144" s="364" t="n"/>
      <c r="ADY144" s="364" t="n"/>
      <c r="ADZ144" s="364" t="n"/>
      <c r="AEA144" s="364" t="n"/>
      <c r="AEB144" s="364" t="n"/>
      <c r="AEC144" s="364" t="n"/>
      <c r="AED144" s="364" t="n"/>
      <c r="AEE144" s="364" t="n"/>
      <c r="AEF144" s="364" t="n"/>
      <c r="AEG144" s="364" t="n"/>
      <c r="AEH144" s="364" t="n"/>
      <c r="AEI144" s="364" t="n"/>
      <c r="AEJ144" s="364" t="n"/>
      <c r="AEK144" s="364" t="n"/>
      <c r="AEL144" s="364" t="n"/>
      <c r="AEM144" s="364" t="n"/>
      <c r="AEN144" s="364" t="n"/>
      <c r="AEO144" s="364" t="n"/>
      <c r="AEP144" s="364" t="n"/>
      <c r="AEQ144" s="364" t="n"/>
      <c r="AER144" s="364" t="n"/>
      <c r="AES144" s="364" t="n"/>
      <c r="AET144" s="364" t="n"/>
      <c r="AEU144" s="364" t="n"/>
      <c r="AEV144" s="364" t="n"/>
      <c r="AEW144" s="364" t="n"/>
      <c r="AEX144" s="364" t="n"/>
      <c r="AEY144" s="364" t="n"/>
      <c r="AEZ144" s="364" t="n"/>
      <c r="AFA144" s="364" t="n"/>
      <c r="AFB144" s="364" t="n"/>
      <c r="AFC144" s="364" t="n"/>
      <c r="AFD144" s="364" t="n"/>
      <c r="AFE144" s="364" t="n"/>
      <c r="AFF144" s="364" t="n"/>
      <c r="AFG144" s="364" t="n"/>
      <c r="AFH144" s="364" t="n"/>
      <c r="AFI144" s="364" t="n"/>
      <c r="AFJ144" s="364" t="n"/>
      <c r="AFK144" s="364" t="n"/>
      <c r="AFL144" s="364" t="n"/>
      <c r="AFM144" s="364" t="n"/>
      <c r="AFN144" s="364" t="n"/>
      <c r="AFO144" s="364" t="n"/>
      <c r="AFP144" s="364" t="n"/>
      <c r="AFQ144" s="364" t="n"/>
      <c r="AFR144" s="364" t="n"/>
      <c r="AFS144" s="364" t="n"/>
      <c r="AFT144" s="364" t="n"/>
      <c r="AFU144" s="364" t="n"/>
      <c r="AFV144" s="364" t="n"/>
      <c r="AFW144" s="364" t="n"/>
      <c r="AFX144" s="364" t="n"/>
      <c r="AFY144" s="364" t="n"/>
      <c r="AFZ144" s="364" t="n"/>
      <c r="AGA144" s="364" t="n"/>
      <c r="AGB144" s="364" t="n"/>
      <c r="AGC144" s="364" t="n"/>
      <c r="AGD144" s="364" t="n"/>
      <c r="AGE144" s="364" t="n"/>
      <c r="AGF144" s="364" t="n"/>
      <c r="AGG144" s="364" t="n"/>
      <c r="AGH144" s="364" t="n"/>
      <c r="AGI144" s="364" t="n"/>
      <c r="AGJ144" s="364" t="n"/>
      <c r="AGK144" s="364" t="n"/>
      <c r="AGL144" s="364" t="n"/>
      <c r="AGM144" s="364" t="n"/>
      <c r="AGN144" s="364" t="n"/>
      <c r="AGO144" s="364" t="n"/>
      <c r="AGP144" s="364" t="n"/>
      <c r="AGQ144" s="364" t="n"/>
      <c r="AGR144" s="364" t="n"/>
      <c r="AGS144" s="364" t="n"/>
      <c r="AGT144" s="364" t="n"/>
      <c r="AGU144" s="364" t="n"/>
      <c r="AGV144" s="364" t="n"/>
      <c r="AGW144" s="364" t="n"/>
      <c r="AGX144" s="364" t="n"/>
      <c r="AGY144" s="364" t="n"/>
      <c r="AGZ144" s="364" t="n"/>
      <c r="AHA144" s="364" t="n"/>
      <c r="AHB144" s="364" t="n"/>
      <c r="AHC144" s="364" t="n"/>
      <c r="AHD144" s="364" t="n"/>
      <c r="AHE144" s="364" t="n"/>
      <c r="AHF144" s="364" t="n"/>
      <c r="AHG144" s="364" t="n"/>
      <c r="AHH144" s="364" t="n"/>
      <c r="AHI144" s="364" t="n"/>
      <c r="AHJ144" s="364" t="n"/>
      <c r="AHK144" s="364" t="n"/>
      <c r="AHL144" s="364" t="n"/>
      <c r="AHM144" s="364" t="n"/>
      <c r="AHN144" s="364" t="n"/>
      <c r="AHO144" s="364" t="n"/>
      <c r="AHP144" s="364" t="n"/>
      <c r="AHQ144" s="364" t="n"/>
      <c r="AHR144" s="364" t="n"/>
      <c r="AHS144" s="364" t="n"/>
      <c r="AHT144" s="364" t="n"/>
      <c r="AHU144" s="364" t="n"/>
      <c r="AHV144" s="364" t="n"/>
      <c r="AHW144" s="364" t="n"/>
      <c r="AHX144" s="364" t="n"/>
      <c r="AHY144" s="364" t="n"/>
      <c r="AHZ144" s="364" t="n"/>
      <c r="AIA144" s="364" t="n"/>
      <c r="AIB144" s="364" t="n"/>
      <c r="AIC144" s="364" t="n"/>
      <c r="AID144" s="364" t="n"/>
      <c r="AIE144" s="364" t="n"/>
      <c r="AIF144" s="364" t="n"/>
      <c r="AIG144" s="364" t="n"/>
      <c r="AIH144" s="364" t="n"/>
      <c r="AII144" s="364" t="n"/>
      <c r="AIJ144" s="364" t="n"/>
      <c r="AIK144" s="364" t="n"/>
      <c r="AIL144" s="364" t="n"/>
      <c r="AIM144" s="364" t="n"/>
      <c r="AIN144" s="364" t="n"/>
      <c r="AIO144" s="364" t="n"/>
      <c r="AIP144" s="364" t="n"/>
      <c r="AIQ144" s="364" t="n"/>
      <c r="AIR144" s="364" t="n"/>
      <c r="AIS144" s="364" t="n"/>
      <c r="AIT144" s="364" t="n"/>
      <c r="AIU144" s="364" t="n"/>
      <c r="AIV144" s="364" t="n"/>
      <c r="AIW144" s="364" t="n"/>
      <c r="AIX144" s="364" t="n"/>
      <c r="AIY144" s="364" t="n"/>
      <c r="AIZ144" s="364" t="n"/>
      <c r="AJA144" s="364" t="n"/>
      <c r="AJB144" s="364" t="n"/>
      <c r="AJC144" s="364" t="n"/>
      <c r="AJD144" s="364" t="n"/>
      <c r="AJE144" s="364" t="n"/>
      <c r="AJF144" s="364" t="n"/>
      <c r="AJG144" s="364" t="n"/>
      <c r="AJH144" s="364" t="n"/>
      <c r="AJI144" s="364" t="n"/>
      <c r="AJJ144" s="364" t="n"/>
      <c r="AJK144" s="364" t="n"/>
      <c r="AJL144" s="364" t="n"/>
      <c r="AJM144" s="364" t="n"/>
      <c r="AJN144" s="364" t="n"/>
      <c r="AJO144" s="364" t="n"/>
      <c r="AJP144" s="364" t="n"/>
      <c r="AJQ144" s="364" t="n"/>
      <c r="AJR144" s="364" t="n"/>
      <c r="AJS144" s="364" t="n"/>
      <c r="AJT144" s="364" t="n"/>
      <c r="AJU144" s="364" t="n"/>
      <c r="AJV144" s="364" t="n"/>
      <c r="AJW144" s="364" t="n"/>
      <c r="AJX144" s="364" t="n"/>
      <c r="AJY144" s="364" t="n"/>
      <c r="AJZ144" s="364" t="n"/>
      <c r="AKA144" s="364" t="n"/>
      <c r="AKB144" s="364" t="n"/>
      <c r="AKC144" s="364" t="n"/>
      <c r="AKD144" s="364" t="n"/>
      <c r="AKE144" s="364" t="n"/>
      <c r="AKF144" s="364" t="n"/>
      <c r="AKG144" s="364" t="n"/>
      <c r="AKH144" s="364" t="n"/>
      <c r="AKI144" s="364" t="n"/>
      <c r="AKJ144" s="364" t="n"/>
      <c r="AKK144" s="364" t="n"/>
      <c r="AKL144" s="364" t="n"/>
      <c r="AKM144" s="364" t="n"/>
      <c r="AKN144" s="364" t="n"/>
      <c r="AKO144" s="364" t="n"/>
      <c r="AKP144" s="364" t="n"/>
      <c r="AKQ144" s="364" t="n"/>
      <c r="AKR144" s="364" t="n"/>
      <c r="AKS144" s="364" t="n"/>
      <c r="AKT144" s="364" t="n"/>
      <c r="AKU144" s="364" t="n"/>
      <c r="AKV144" s="364" t="n"/>
      <c r="AKW144" s="364" t="n"/>
      <c r="AKX144" s="364" t="n"/>
      <c r="AKY144" s="364" t="n"/>
      <c r="AKZ144" s="364" t="n"/>
      <c r="ALA144" s="364" t="n"/>
      <c r="ALB144" s="364" t="n"/>
      <c r="ALC144" s="364" t="n"/>
      <c r="ALD144" s="364" t="n"/>
      <c r="ALE144" s="364" t="n"/>
      <c r="ALF144" s="364" t="n"/>
      <c r="ALG144" s="364" t="n"/>
      <c r="ALH144" s="364" t="n"/>
      <c r="ALI144" s="364" t="n"/>
      <c r="ALJ144" s="364" t="n"/>
      <c r="ALK144" s="364" t="n"/>
      <c r="ALL144" s="364" t="n"/>
      <c r="ALM144" s="364" t="n"/>
      <c r="ALN144" s="364" t="n"/>
      <c r="ALO144" s="364" t="n"/>
      <c r="ALP144" s="364" t="n"/>
      <c r="ALQ144" s="364" t="n"/>
      <c r="ALR144" s="364" t="n"/>
      <c r="ALS144" s="364" t="n"/>
      <c r="ALT144" s="364" t="n"/>
      <c r="ALU144" s="364" t="n"/>
      <c r="ALV144" s="364" t="n"/>
      <c r="ALW144" s="364" t="n"/>
      <c r="ALX144" s="364" t="n"/>
      <c r="ALY144" s="364" t="n"/>
      <c r="ALZ144" s="364" t="n"/>
      <c r="AMA144" s="364" t="n"/>
      <c r="AMB144" s="364" t="n"/>
      <c r="AMC144" s="364" t="n"/>
      <c r="AMD144" s="364" t="n"/>
      <c r="AME144" s="364" t="n"/>
      <c r="AMF144" s="364" t="n"/>
      <c r="AMG144" s="364" t="n"/>
      <c r="AMH144" s="364" t="n"/>
      <c r="AMI144" s="364" t="n"/>
      <c r="AMJ144" s="364" t="n"/>
      <c r="AMK144" s="364" t="n"/>
      <c r="AML144" s="364" t="n"/>
      <c r="AMM144" s="364" t="n"/>
      <c r="AMN144" s="364" t="n"/>
      <c r="AMO144" s="364" t="n"/>
      <c r="AMP144" s="364" t="n"/>
      <c r="AMQ144" s="364" t="n"/>
      <c r="AMR144" s="364" t="n"/>
      <c r="AMS144" s="364" t="n"/>
      <c r="AMT144" s="364" t="n"/>
      <c r="AMU144" s="364" t="n"/>
      <c r="AMV144" s="364" t="n"/>
      <c r="AMW144" s="364" t="n"/>
      <c r="AMX144" s="364" t="n"/>
      <c r="AMY144" s="364" t="n"/>
      <c r="AMZ144" s="364" t="n"/>
      <c r="ANA144" s="364" t="n"/>
      <c r="ANB144" s="364" t="n"/>
      <c r="ANC144" s="364" t="n"/>
      <c r="AND144" s="364" t="n"/>
      <c r="ANE144" s="364" t="n"/>
      <c r="ANF144" s="364" t="n"/>
      <c r="ANG144" s="364" t="n"/>
      <c r="ANH144" s="364" t="n"/>
      <c r="ANI144" s="364" t="n"/>
      <c r="ANJ144" s="364" t="n"/>
      <c r="ANK144" s="364" t="n"/>
      <c r="ANL144" s="364" t="n"/>
      <c r="ANM144" s="364" t="n"/>
      <c r="ANN144" s="364" t="n"/>
      <c r="ANO144" s="364" t="n"/>
      <c r="ANP144" s="364" t="n"/>
      <c r="ANQ144" s="364" t="n"/>
      <c r="ANR144" s="364" t="n"/>
      <c r="ANS144" s="364" t="n"/>
      <c r="ANT144" s="364" t="n"/>
      <c r="ANU144" s="364" t="n"/>
      <c r="ANV144" s="364" t="n"/>
      <c r="ANW144" s="364" t="n"/>
      <c r="ANX144" s="364" t="n"/>
      <c r="ANY144" s="364" t="n"/>
      <c r="ANZ144" s="364" t="n"/>
      <c r="AOA144" s="364" t="n"/>
      <c r="AOB144" s="364" t="n"/>
      <c r="AOC144" s="364" t="n"/>
      <c r="AOD144" s="364" t="n"/>
      <c r="AOE144" s="364" t="n"/>
      <c r="AOF144" s="364" t="n"/>
      <c r="AOG144" s="364" t="n"/>
      <c r="AOH144" s="364" t="n"/>
      <c r="AOI144" s="364" t="n"/>
      <c r="AOJ144" s="364" t="n"/>
      <c r="AOK144" s="364" t="n"/>
      <c r="AOL144" s="364" t="n"/>
      <c r="AOM144" s="364" t="n"/>
      <c r="AON144" s="364" t="n"/>
      <c r="AOO144" s="364" t="n"/>
      <c r="AOP144" s="364" t="n"/>
      <c r="AOQ144" s="364" t="n"/>
      <c r="AOR144" s="364" t="n"/>
      <c r="AOS144" s="364" t="n"/>
      <c r="AOT144" s="364" t="n"/>
      <c r="AOU144" s="364" t="n"/>
      <c r="AOV144" s="364" t="n"/>
      <c r="AOW144" s="364" t="n"/>
      <c r="AOX144" s="364" t="n"/>
      <c r="AOY144" s="364" t="n"/>
      <c r="AOZ144" s="364" t="n"/>
      <c r="APA144" s="364" t="n"/>
      <c r="APB144" s="364" t="n"/>
      <c r="APC144" s="364" t="n"/>
      <c r="APD144" s="364" t="n"/>
      <c r="APE144" s="364" t="n"/>
      <c r="APF144" s="364" t="n"/>
      <c r="APG144" s="364" t="n"/>
      <c r="APH144" s="364" t="n"/>
      <c r="API144" s="364" t="n"/>
      <c r="APJ144" s="364" t="n"/>
      <c r="APK144" s="364" t="n"/>
      <c r="APL144" s="364" t="n"/>
      <c r="APM144" s="364" t="n"/>
      <c r="APN144" s="364" t="n"/>
      <c r="APO144" s="364" t="n"/>
      <c r="APP144" s="364" t="n"/>
      <c r="APQ144" s="364" t="n"/>
      <c r="APR144" s="364" t="n"/>
      <c r="APS144" s="364" t="n"/>
      <c r="APT144" s="364" t="n"/>
      <c r="APU144" s="364" t="n"/>
      <c r="APV144" s="364" t="n"/>
      <c r="APW144" s="364" t="n"/>
      <c r="APX144" s="364" t="n"/>
      <c r="APY144" s="364" t="n"/>
      <c r="APZ144" s="364" t="n"/>
      <c r="AQA144" s="364" t="n"/>
      <c r="AQB144" s="364" t="n"/>
      <c r="AQC144" s="364" t="n"/>
      <c r="AQD144" s="364" t="n"/>
      <c r="AQE144" s="364" t="n"/>
      <c r="AQF144" s="364" t="n"/>
      <c r="AQG144" s="364" t="n"/>
      <c r="AQH144" s="364" t="n"/>
      <c r="AQI144" s="364" t="n"/>
      <c r="AQJ144" s="364" t="n"/>
      <c r="AQK144" s="364" t="n"/>
      <c r="AQL144" s="364" t="n"/>
      <c r="AQM144" s="364" t="n"/>
      <c r="AQN144" s="364" t="n"/>
      <c r="AQO144" s="364" t="n"/>
      <c r="AQP144" s="364" t="n"/>
      <c r="AQQ144" s="364" t="n"/>
      <c r="AQR144" s="364" t="n"/>
      <c r="AQS144" s="364" t="n"/>
      <c r="AQT144" s="364" t="n"/>
      <c r="AQU144" s="364" t="n"/>
      <c r="AQV144" s="364" t="n"/>
      <c r="AQW144" s="364" t="n"/>
      <c r="AQX144" s="364" t="n"/>
      <c r="AQY144" s="364" t="n"/>
      <c r="AQZ144" s="364" t="n"/>
      <c r="ARA144" s="364" t="n"/>
      <c r="ARB144" s="364" t="n"/>
      <c r="ARC144" s="364" t="n"/>
      <c r="ARD144" s="364" t="n"/>
      <c r="ARE144" s="364" t="n"/>
      <c r="ARF144" s="364" t="n"/>
      <c r="ARG144" s="364" t="n"/>
      <c r="ARH144" s="364" t="n"/>
      <c r="ARI144" s="364" t="n"/>
      <c r="ARJ144" s="364" t="n"/>
      <c r="ARK144" s="364" t="n"/>
      <c r="ARL144" s="364" t="n"/>
      <c r="ARM144" s="364" t="n"/>
      <c r="ARN144" s="364" t="n"/>
      <c r="ARO144" s="364" t="n"/>
    </row>
    <row r="145" outlineLevel="1">
      <c r="A145" s="220" t="inlineStr">
        <is>
          <t>43.07</t>
        </is>
      </c>
      <c r="B145" s="233" t="inlineStr">
        <is>
          <t>Suporte em informática</t>
        </is>
      </c>
      <c r="C145" s="86" t="inlineStr">
        <is>
          <t>Analítica</t>
        </is>
      </c>
      <c r="D145" s="86" t="inlineStr">
        <is>
          <t>Saída</t>
        </is>
      </c>
      <c r="E145" s="86">
        <f>VLOOKUP($A145,PL.C!$B:$F,5,0)</f>
        <v/>
      </c>
      <c r="F145" s="86" t="inlineStr">
        <is>
          <t>sim</t>
        </is>
      </c>
      <c r="G145" s="86" t="inlineStr">
        <is>
          <t>Budget</t>
        </is>
      </c>
      <c r="I145" s="511" t="n">
        <v>0</v>
      </c>
      <c r="J145" s="511" t="n">
        <v>0</v>
      </c>
      <c r="K145" s="511" t="n">
        <v>0</v>
      </c>
      <c r="L145" s="511" t="n">
        <v>-80</v>
      </c>
      <c r="M145" s="511" t="n">
        <v>-504</v>
      </c>
      <c r="N145" s="511" t="n">
        <v>-300</v>
      </c>
      <c r="O145" s="511" t="n">
        <v>-329</v>
      </c>
      <c r="P145" s="511" t="n">
        <v>-533</v>
      </c>
      <c r="Q145" s="511" t="n">
        <v>-450</v>
      </c>
      <c r="R145" s="511" t="n">
        <v>-719</v>
      </c>
      <c r="S145" s="511" t="n">
        <v>-329</v>
      </c>
      <c r="T145" s="512" t="n">
        <v>-300</v>
      </c>
      <c r="V145" s="511" t="n">
        <v>-300</v>
      </c>
      <c r="W145" s="511" t="n">
        <v>-615</v>
      </c>
      <c r="X145" s="511" t="n">
        <v>-910</v>
      </c>
      <c r="Y145" s="511" t="n">
        <v>-336</v>
      </c>
      <c r="Z145" s="511" t="n">
        <v>-300</v>
      </c>
      <c r="AA145" s="511" t="n">
        <v>-3003</v>
      </c>
      <c r="AB145" s="511" t="n">
        <v>-300</v>
      </c>
      <c r="AC145" s="511" t="n">
        <v>-690</v>
      </c>
      <c r="AD145" s="511" t="n">
        <v>-880</v>
      </c>
      <c r="AE145" s="511" t="n">
        <v>-300</v>
      </c>
      <c r="AF145" s="511" t="n">
        <v>-300</v>
      </c>
      <c r="AG145" s="512" t="n">
        <v>-300</v>
      </c>
      <c r="AI145" s="511" t="n">
        <v>-300</v>
      </c>
      <c r="AJ145" s="511" t="n">
        <v>-450</v>
      </c>
      <c r="AK145" s="511" t="n">
        <v>-300</v>
      </c>
      <c r="AL145" s="511" t="n">
        <v>-300</v>
      </c>
      <c r="AM145" s="511" t="n">
        <v>-300</v>
      </c>
      <c r="AN145" s="511" t="n">
        <v>-300</v>
      </c>
      <c r="AO145" s="511" t="n">
        <v>-300</v>
      </c>
      <c r="AP145" s="511" t="n">
        <v>-300</v>
      </c>
      <c r="AQ145" s="511" t="n">
        <v>-300</v>
      </c>
      <c r="AR145" s="511" t="n">
        <v>-300</v>
      </c>
      <c r="AS145" s="511" t="n">
        <v>-520</v>
      </c>
      <c r="AT145" s="511" t="n">
        <v>-3136</v>
      </c>
      <c r="AV145" s="513" t="n">
        <v>-315.6</v>
      </c>
      <c r="AW145" s="513" t="n">
        <v>-473.4</v>
      </c>
      <c r="AX145" s="513" t="n">
        <v>-315.6</v>
      </c>
      <c r="AY145" s="513" t="n">
        <v>-315.6</v>
      </c>
      <c r="AZ145" s="513" t="n">
        <v>-315.6</v>
      </c>
      <c r="BA145" s="513" t="n">
        <v>-315.6</v>
      </c>
      <c r="BB145" s="513" t="n">
        <v>-315.6</v>
      </c>
      <c r="BC145" s="513" t="n">
        <v>-315.6</v>
      </c>
      <c r="BD145" s="513" t="n">
        <v>-315.6</v>
      </c>
      <c r="BE145" s="513" t="n">
        <v>-315.6</v>
      </c>
      <c r="BF145" s="513" t="n">
        <v>-547.0400000000001</v>
      </c>
      <c r="BG145" s="513" t="n">
        <v>-3299.072</v>
      </c>
      <c r="BI145" s="298" t="n">
        <v>1.05</v>
      </c>
      <c r="BJ145" s="514" t="n">
        <v>-315</v>
      </c>
      <c r="BK145" s="514" t="n">
        <v>-996.45</v>
      </c>
      <c r="BL145" s="514" t="n">
        <v>0</v>
      </c>
      <c r="BM145" s="514" t="n">
        <v>0</v>
      </c>
      <c r="BN145" s="514" t="n">
        <v>-643.65</v>
      </c>
      <c r="BO145" s="514" t="n">
        <v>0</v>
      </c>
      <c r="BP145" s="514" t="n">
        <v>0</v>
      </c>
      <c r="BQ145" s="514" t="n">
        <v>0</v>
      </c>
      <c r="BR145" s="514" t="n">
        <v>-861</v>
      </c>
      <c r="BS145" s="514" t="n">
        <v>0</v>
      </c>
      <c r="BT145" s="514" t="n">
        <v>0</v>
      </c>
      <c r="BU145" s="514" t="n">
        <v>0</v>
      </c>
      <c r="BW145" s="515">
        <f>_xlfn.SINGLE(_xlfn.XLOOKUP($A145,$A$203:$A$399,BJ$203:BJ$399,"Não Existe"))*$BI145</f>
        <v/>
      </c>
      <c r="BX145" s="515">
        <f>_xlfn.SINGLE(_xlfn.XLOOKUP($A145,$A$203:$A$399,BK$203:BK$399,"Não Existe"))*$BI145</f>
        <v/>
      </c>
      <c r="BY145" s="515">
        <f>_xlfn.SINGLE(_xlfn.XLOOKUP($A145,$A$203:$A$399,BL$203:BL$399,"Não Existe"))*$BI145</f>
        <v/>
      </c>
      <c r="BZ145" s="515">
        <f>_xlfn.SINGLE(_xlfn.XLOOKUP($A145,$A$203:$A$399,BM$203:BM$399,"Não Existe"))*$BI145</f>
        <v/>
      </c>
      <c r="CA145" s="515">
        <f>_xlfn.SINGLE(_xlfn.XLOOKUP($A145,$A$203:$A$399,BN$203:BN$399,"Não Existe"))*$BI145</f>
        <v/>
      </c>
      <c r="CB145" s="515">
        <f>_xlfn.SINGLE(_xlfn.XLOOKUP($A145,$A$203:$A$399,BO$203:BO$399,"Não Existe"))*$BI145</f>
        <v/>
      </c>
      <c r="CC145" s="515">
        <f>_xlfn.SINGLE(_xlfn.XLOOKUP($A145,$A$203:$A$399,BP$203:BP$399,"Não Existe"))*$BI145</f>
        <v/>
      </c>
      <c r="CD145" s="515">
        <f>_xlfn.SINGLE(_xlfn.XLOOKUP($A145,$A$203:$A$399,BQ$203:BQ$399,"Não Existe"))*$BI145</f>
        <v/>
      </c>
      <c r="CE145" s="515">
        <f>_xlfn.SINGLE(_xlfn.XLOOKUP($A145,$A$203:$A$399,BR$203:BR$399,"Não Existe"))*$BI145</f>
        <v/>
      </c>
      <c r="CF145" s="515">
        <f>_xlfn.SINGLE(_xlfn.XLOOKUP($A145,$A$203:$A$399,BS$203:BS$399,"Não Existe"))*$BI145</f>
        <v/>
      </c>
      <c r="CG145" s="515">
        <f>_xlfn.SINGLE(_xlfn.XLOOKUP($A145,$A$203:$A$399,BT$203:BT$399,"Não Existe"))*$BI145</f>
        <v/>
      </c>
      <c r="CH145" s="515">
        <f>_xlfn.SINGLE(_xlfn.XLOOKUP($A145,$A$203:$A$399,BU$203:BU$399,"Não Existe"))*$BI145</f>
        <v/>
      </c>
    </row>
    <row r="146" outlineLevel="1" customFormat="1" s="213">
      <c r="A146" s="257" t="inlineStr">
        <is>
          <t>43.08</t>
        </is>
      </c>
      <c r="B146" s="212" t="inlineStr">
        <is>
          <t>Serviços Técnicos Profissionais</t>
        </is>
      </c>
      <c r="C146" s="213" t="inlineStr">
        <is>
          <t>Analítica</t>
        </is>
      </c>
      <c r="D146" s="213" t="inlineStr">
        <is>
          <t>Saída</t>
        </is>
      </c>
      <c r="E146" s="213">
        <f>VLOOKUP($A146,PL.C!$B:$F,5,0)</f>
        <v/>
      </c>
      <c r="F146" s="213" t="inlineStr">
        <is>
          <t>sim</t>
        </is>
      </c>
      <c r="G146" s="213" t="inlineStr">
        <is>
          <t>Budget</t>
        </is>
      </c>
      <c r="I146" s="506" t="n">
        <v>0</v>
      </c>
      <c r="J146" s="506" t="n">
        <v>0</v>
      </c>
      <c r="K146" s="506" t="n">
        <v>0</v>
      </c>
      <c r="L146" s="506" t="n">
        <v>-3264</v>
      </c>
      <c r="M146" s="506" t="n">
        <v>-4113</v>
      </c>
      <c r="N146" s="506" t="n">
        <v>-975</v>
      </c>
      <c r="O146" s="506" t="n">
        <v>-6637</v>
      </c>
      <c r="P146" s="506" t="n">
        <v>-7375</v>
      </c>
      <c r="Q146" s="506" t="n">
        <v>-6695</v>
      </c>
      <c r="R146" s="506" t="n">
        <v>-11556</v>
      </c>
      <c r="S146" s="506" t="n">
        <v>-9401</v>
      </c>
      <c r="T146" s="507" t="n">
        <v>-2773</v>
      </c>
      <c r="U146" s="86" t="n"/>
      <c r="V146" s="506" t="n">
        <v>-164</v>
      </c>
      <c r="W146" s="506" t="n">
        <v>-1096</v>
      </c>
      <c r="X146" s="506" t="n">
        <v>-130</v>
      </c>
      <c r="Y146" s="506" t="n">
        <v>-130</v>
      </c>
      <c r="Z146" s="506" t="n">
        <v>-130</v>
      </c>
      <c r="AA146" s="506" t="n">
        <v>-130</v>
      </c>
      <c r="AB146" s="506" t="n">
        <v>-130</v>
      </c>
      <c r="AC146" s="506" t="n">
        <v>-130</v>
      </c>
      <c r="AD146" s="506" t="n">
        <v>-810</v>
      </c>
      <c r="AE146" s="506" t="n">
        <v>-130</v>
      </c>
      <c r="AF146" s="506" t="n">
        <v>-1790</v>
      </c>
      <c r="AG146" s="507" t="n">
        <v>-1736</v>
      </c>
      <c r="AH146" s="364" t="n"/>
      <c r="AI146" s="506" t="n">
        <v>-2806</v>
      </c>
      <c r="AJ146" s="506" t="n">
        <v>-2151</v>
      </c>
      <c r="AK146" s="506" t="n">
        <v>-2062</v>
      </c>
      <c r="AL146" s="506" t="n">
        <v>-2062</v>
      </c>
      <c r="AM146" s="506" t="n">
        <v>-2062</v>
      </c>
      <c r="AN146" s="506" t="n">
        <v>-4762</v>
      </c>
      <c r="AO146" s="506" t="n">
        <v>-2062</v>
      </c>
      <c r="AP146" s="506" t="n">
        <v>-2062</v>
      </c>
      <c r="AQ146" s="506" t="n">
        <v>-2146</v>
      </c>
      <c r="AR146" s="506" t="n">
        <v>-2061</v>
      </c>
      <c r="AS146" s="506" t="n">
        <v>-3558</v>
      </c>
      <c r="AT146" s="506" t="n">
        <v>-1961</v>
      </c>
      <c r="AU146" s="364" t="n"/>
      <c r="AV146" s="508" t="n">
        <v>-2951.912</v>
      </c>
      <c r="AW146" s="508" t="n">
        <v>-2262.852</v>
      </c>
      <c r="AX146" s="508" t="n">
        <v>-2169.224</v>
      </c>
      <c r="AY146" s="508" t="n">
        <v>-2169.224</v>
      </c>
      <c r="AZ146" s="508" t="n">
        <v>-2169.224</v>
      </c>
      <c r="BA146" s="508" t="n">
        <v>-5009.624</v>
      </c>
      <c r="BB146" s="508" t="n">
        <v>-2169.224</v>
      </c>
      <c r="BC146" s="508" t="n">
        <v>-2169.224</v>
      </c>
      <c r="BD146" s="508" t="n">
        <v>-2257.592</v>
      </c>
      <c r="BE146" s="508" t="n">
        <v>-2168.172</v>
      </c>
      <c r="BF146" s="508" t="n">
        <v>-3743.016</v>
      </c>
      <c r="BG146" s="508" t="n">
        <v>-2062.972</v>
      </c>
      <c r="BH146" s="364" t="n"/>
      <c r="BI146" s="298" t="n">
        <v>1.05</v>
      </c>
      <c r="BJ146" s="509" t="n">
        <v>-3262.35</v>
      </c>
      <c r="BK146" s="509" t="n">
        <v>-5672.1</v>
      </c>
      <c r="BL146" s="509" t="n">
        <v>-7799.400000000001</v>
      </c>
      <c r="BM146" s="509" t="n">
        <v>-2174.55</v>
      </c>
      <c r="BN146" s="509" t="n">
        <v>-5672.1</v>
      </c>
      <c r="BO146" s="509" t="n">
        <v>-2174.55</v>
      </c>
      <c r="BP146" s="509" t="n">
        <v>-2258.55</v>
      </c>
      <c r="BQ146" s="509" t="n">
        <v>-4169.55</v>
      </c>
      <c r="BR146" s="509" t="n">
        <v>-2174.55</v>
      </c>
      <c r="BS146" s="509" t="n">
        <v>-2174.55</v>
      </c>
      <c r="BT146" s="509" t="n">
        <v>-6237</v>
      </c>
      <c r="BU146" s="509" t="n">
        <v>-5368.650000000001</v>
      </c>
      <c r="BV146" s="364" t="n"/>
      <c r="BW146" s="510">
        <f>_xlfn.SINGLE(_xlfn.XLOOKUP($A146,$A$203:$A$399,BJ$203:BJ$399,"Não Existe"))*$BI146</f>
        <v/>
      </c>
      <c r="BX146" s="510">
        <f>_xlfn.SINGLE(_xlfn.XLOOKUP($A146,$A$203:$A$399,BK$203:BK$399,"Não Existe"))*$BI146</f>
        <v/>
      </c>
      <c r="BY146" s="510">
        <f>_xlfn.SINGLE(_xlfn.XLOOKUP($A146,$A$203:$A$399,BL$203:BL$399,"Não Existe"))*$BI146</f>
        <v/>
      </c>
      <c r="BZ146" s="510">
        <f>_xlfn.SINGLE(_xlfn.XLOOKUP($A146,$A$203:$A$399,BM$203:BM$399,"Não Existe"))*$BI146</f>
        <v/>
      </c>
      <c r="CA146" s="510">
        <f>_xlfn.SINGLE(_xlfn.XLOOKUP($A146,$A$203:$A$399,BN$203:BN$399,"Não Existe"))*$BI146</f>
        <v/>
      </c>
      <c r="CB146" s="510">
        <f>_xlfn.SINGLE(_xlfn.XLOOKUP($A146,$A$203:$A$399,BO$203:BO$399,"Não Existe"))*$BI146</f>
        <v/>
      </c>
      <c r="CC146" s="510">
        <f>_xlfn.SINGLE(_xlfn.XLOOKUP($A146,$A$203:$A$399,BP$203:BP$399,"Não Existe"))*$BI146</f>
        <v/>
      </c>
      <c r="CD146" s="510">
        <f>_xlfn.SINGLE(_xlfn.XLOOKUP($A146,$A$203:$A$399,BQ$203:BQ$399,"Não Existe"))*$BI146</f>
        <v/>
      </c>
      <c r="CE146" s="510">
        <f>_xlfn.SINGLE(_xlfn.XLOOKUP($A146,$A$203:$A$399,BR$203:BR$399,"Não Existe"))*$BI146</f>
        <v/>
      </c>
      <c r="CF146" s="510">
        <f>_xlfn.SINGLE(_xlfn.XLOOKUP($A146,$A$203:$A$399,BS$203:BS$399,"Não Existe"))*$BI146</f>
        <v/>
      </c>
      <c r="CG146" s="510">
        <f>_xlfn.SINGLE(_xlfn.XLOOKUP($A146,$A$203:$A$399,BT$203:BT$399,"Não Existe"))*$BI146</f>
        <v/>
      </c>
      <c r="CH146" s="510">
        <f>_xlfn.SINGLE(_xlfn.XLOOKUP($A146,$A$203:$A$399,BU$203:BU$399,"Não Existe"))*$BI146</f>
        <v/>
      </c>
      <c r="CI146" s="364" t="n"/>
      <c r="CJ146" s="364" t="n"/>
      <c r="CK146" s="364" t="n"/>
      <c r="CL146" s="364" t="n"/>
      <c r="CM146" s="364" t="n"/>
      <c r="CN146" s="364" t="n"/>
      <c r="CO146" s="364" t="n"/>
      <c r="CP146" s="364" t="n"/>
      <c r="CQ146" s="364" t="n"/>
      <c r="CR146" s="364" t="n"/>
      <c r="CS146" s="364" t="n"/>
      <c r="CT146" s="364" t="n"/>
      <c r="CU146" s="364" t="n"/>
      <c r="CV146" s="364" t="n"/>
      <c r="CW146" s="364" t="n"/>
      <c r="CX146" s="364" t="n"/>
      <c r="CY146" s="364" t="n"/>
      <c r="CZ146" s="364" t="n"/>
      <c r="DA146" s="364" t="n"/>
      <c r="DB146" s="364" t="n"/>
      <c r="DC146" s="364" t="n"/>
      <c r="DD146" s="364" t="n"/>
      <c r="DE146" s="364" t="n"/>
      <c r="DF146" s="364" t="n"/>
      <c r="DG146" s="364" t="n"/>
      <c r="DH146" s="364" t="n"/>
      <c r="DI146" s="364" t="n"/>
      <c r="DJ146" s="364" t="n"/>
      <c r="DK146" s="364" t="n"/>
      <c r="DL146" s="364" t="n"/>
      <c r="DM146" s="364" t="n"/>
      <c r="DN146" s="364" t="n"/>
      <c r="DO146" s="364" t="n"/>
      <c r="DP146" s="364" t="n"/>
      <c r="DQ146" s="364" t="n"/>
      <c r="DR146" s="364" t="n"/>
      <c r="DS146" s="364" t="n"/>
      <c r="DT146" s="364" t="n"/>
      <c r="DU146" s="364" t="n"/>
      <c r="DV146" s="364" t="n"/>
      <c r="DW146" s="364" t="n"/>
      <c r="DX146" s="364" t="n"/>
      <c r="DY146" s="364" t="n"/>
      <c r="DZ146" s="364" t="n"/>
      <c r="EA146" s="364" t="n"/>
      <c r="EB146" s="364" t="n"/>
      <c r="EC146" s="364" t="n"/>
      <c r="ED146" s="364" t="n"/>
      <c r="EE146" s="364" t="n"/>
      <c r="EF146" s="364" t="n"/>
      <c r="EG146" s="364" t="n"/>
      <c r="EH146" s="364" t="n"/>
      <c r="EI146" s="364" t="n"/>
      <c r="EJ146" s="364" t="n"/>
      <c r="EK146" s="364" t="n"/>
      <c r="EL146" s="364" t="n"/>
      <c r="EM146" s="364" t="n"/>
      <c r="EN146" s="364" t="n"/>
      <c r="EO146" s="364" t="n"/>
      <c r="EP146" s="364" t="n"/>
      <c r="EQ146" s="364" t="n"/>
      <c r="ER146" s="364" t="n"/>
      <c r="ES146" s="364" t="n"/>
      <c r="ET146" s="364" t="n"/>
      <c r="EU146" s="364" t="n"/>
      <c r="EV146" s="364" t="n"/>
      <c r="EW146" s="364" t="n"/>
      <c r="EX146" s="364" t="n"/>
      <c r="EY146" s="364" t="n"/>
      <c r="EZ146" s="364" t="n"/>
      <c r="FA146" s="364" t="n"/>
      <c r="FB146" s="364" t="n"/>
      <c r="FC146" s="364" t="n"/>
      <c r="FD146" s="364" t="n"/>
      <c r="FE146" s="364" t="n"/>
      <c r="FF146" s="364" t="n"/>
      <c r="FG146" s="364" t="n"/>
      <c r="FH146" s="364" t="n"/>
      <c r="FI146" s="364" t="n"/>
      <c r="FJ146" s="364" t="n"/>
      <c r="FK146" s="364" t="n"/>
      <c r="FL146" s="364" t="n"/>
      <c r="FM146" s="364" t="n"/>
      <c r="FN146" s="364" t="n"/>
      <c r="FO146" s="364" t="n"/>
      <c r="FP146" s="364" t="n"/>
      <c r="FQ146" s="364" t="n"/>
      <c r="FR146" s="364" t="n"/>
      <c r="FS146" s="364" t="n"/>
      <c r="FT146" s="364" t="n"/>
      <c r="FU146" s="364" t="n"/>
      <c r="FV146" s="364" t="n"/>
      <c r="FW146" s="364" t="n"/>
      <c r="FX146" s="364" t="n"/>
      <c r="FY146" s="364" t="n"/>
      <c r="FZ146" s="364" t="n"/>
      <c r="GA146" s="364" t="n"/>
      <c r="GB146" s="364" t="n"/>
      <c r="GC146" s="364" t="n"/>
      <c r="GD146" s="364" t="n"/>
      <c r="GE146" s="364" t="n"/>
      <c r="GF146" s="364" t="n"/>
      <c r="GG146" s="364" t="n"/>
      <c r="GH146" s="364" t="n"/>
      <c r="GI146" s="364" t="n"/>
      <c r="GJ146" s="364" t="n"/>
      <c r="GK146" s="364" t="n"/>
      <c r="GL146" s="364" t="n"/>
      <c r="GM146" s="364" t="n"/>
      <c r="GN146" s="364" t="n"/>
      <c r="GO146" s="364" t="n"/>
      <c r="GP146" s="364" t="n"/>
      <c r="GQ146" s="364" t="n"/>
      <c r="GR146" s="364" t="n"/>
      <c r="GS146" s="364" t="n"/>
      <c r="GT146" s="364" t="n"/>
      <c r="GU146" s="364" t="n"/>
      <c r="GV146" s="364" t="n"/>
      <c r="GW146" s="364" t="n"/>
      <c r="GX146" s="364" t="n"/>
      <c r="GY146" s="364" t="n"/>
      <c r="GZ146" s="364" t="n"/>
      <c r="HA146" s="364" t="n"/>
      <c r="HB146" s="364" t="n"/>
      <c r="HC146" s="364" t="n"/>
      <c r="HD146" s="364" t="n"/>
      <c r="HE146" s="364" t="n"/>
      <c r="HF146" s="364" t="n"/>
      <c r="HG146" s="364" t="n"/>
      <c r="HH146" s="364" t="n"/>
      <c r="HI146" s="364" t="n"/>
      <c r="HJ146" s="364" t="n"/>
      <c r="HK146" s="364" t="n"/>
      <c r="HL146" s="364" t="n"/>
      <c r="HM146" s="364" t="n"/>
      <c r="HN146" s="364" t="n"/>
      <c r="HO146" s="364" t="n"/>
      <c r="HP146" s="364" t="n"/>
      <c r="HQ146" s="364" t="n"/>
      <c r="HR146" s="364" t="n"/>
      <c r="HS146" s="364" t="n"/>
      <c r="HT146" s="364" t="n"/>
      <c r="HU146" s="364" t="n"/>
      <c r="HV146" s="364" t="n"/>
      <c r="HW146" s="364" t="n"/>
      <c r="HX146" s="364" t="n"/>
      <c r="HY146" s="364" t="n"/>
      <c r="HZ146" s="364" t="n"/>
      <c r="IA146" s="364" t="n"/>
      <c r="IB146" s="364" t="n"/>
      <c r="IC146" s="364" t="n"/>
      <c r="ID146" s="364" t="n"/>
      <c r="IE146" s="364" t="n"/>
      <c r="IF146" s="364" t="n"/>
      <c r="IG146" s="364" t="n"/>
      <c r="IH146" s="364" t="n"/>
      <c r="II146" s="364" t="n"/>
      <c r="IJ146" s="364" t="n"/>
      <c r="IK146" s="364" t="n"/>
      <c r="IL146" s="364" t="n"/>
      <c r="IM146" s="364" t="n"/>
      <c r="IN146" s="364" t="n"/>
      <c r="IO146" s="364" t="n"/>
      <c r="IP146" s="364" t="n"/>
      <c r="IQ146" s="364" t="n"/>
      <c r="IR146" s="364" t="n"/>
      <c r="IS146" s="364" t="n"/>
      <c r="IT146" s="364" t="n"/>
      <c r="IU146" s="364" t="n"/>
      <c r="IV146" s="364" t="n"/>
      <c r="IW146" s="364" t="n"/>
      <c r="IX146" s="364" t="n"/>
      <c r="IY146" s="364" t="n"/>
      <c r="IZ146" s="364" t="n"/>
      <c r="JA146" s="364" t="n"/>
      <c r="JB146" s="364" t="n"/>
      <c r="JC146" s="364" t="n"/>
      <c r="JD146" s="364" t="n"/>
      <c r="JE146" s="364" t="n"/>
      <c r="JF146" s="364" t="n"/>
      <c r="JG146" s="364" t="n"/>
      <c r="JH146" s="364" t="n"/>
      <c r="JI146" s="364" t="n"/>
      <c r="JJ146" s="364" t="n"/>
      <c r="JK146" s="364" t="n"/>
      <c r="JL146" s="364" t="n"/>
      <c r="JM146" s="364" t="n"/>
      <c r="JN146" s="364" t="n"/>
      <c r="JO146" s="364" t="n"/>
      <c r="JP146" s="364" t="n"/>
      <c r="JQ146" s="364" t="n"/>
      <c r="JR146" s="364" t="n"/>
      <c r="JS146" s="364" t="n"/>
      <c r="JT146" s="364" t="n"/>
      <c r="JU146" s="364" t="n"/>
      <c r="JV146" s="364" t="n"/>
      <c r="JW146" s="364" t="n"/>
      <c r="JX146" s="364" t="n"/>
      <c r="JY146" s="364" t="n"/>
      <c r="JZ146" s="364" t="n"/>
      <c r="KA146" s="364" t="n"/>
      <c r="KB146" s="364" t="n"/>
      <c r="KC146" s="364" t="n"/>
      <c r="KD146" s="364" t="n"/>
      <c r="KE146" s="364" t="n"/>
      <c r="KF146" s="364" t="n"/>
      <c r="KG146" s="364" t="n"/>
      <c r="KH146" s="364" t="n"/>
      <c r="KI146" s="364" t="n"/>
      <c r="KJ146" s="364" t="n"/>
      <c r="KK146" s="364" t="n"/>
      <c r="KL146" s="364" t="n"/>
      <c r="KM146" s="364" t="n"/>
      <c r="KN146" s="364" t="n"/>
      <c r="KO146" s="364" t="n"/>
      <c r="KP146" s="364" t="n"/>
      <c r="KQ146" s="364" t="n"/>
      <c r="KR146" s="364" t="n"/>
      <c r="KS146" s="364" t="n"/>
      <c r="KT146" s="364" t="n"/>
      <c r="KU146" s="364" t="n"/>
      <c r="KV146" s="364" t="n"/>
      <c r="KW146" s="364" t="n"/>
      <c r="KX146" s="364" t="n"/>
      <c r="KY146" s="364" t="n"/>
      <c r="KZ146" s="364" t="n"/>
      <c r="LA146" s="364" t="n"/>
      <c r="LB146" s="364" t="n"/>
      <c r="LC146" s="364" t="n"/>
      <c r="LD146" s="364" t="n"/>
      <c r="LE146" s="364" t="n"/>
      <c r="LF146" s="364" t="n"/>
      <c r="LG146" s="364" t="n"/>
      <c r="LH146" s="364" t="n"/>
      <c r="LI146" s="364" t="n"/>
      <c r="LJ146" s="364" t="n"/>
      <c r="LK146" s="364" t="n"/>
      <c r="LL146" s="364" t="n"/>
      <c r="LM146" s="364" t="n"/>
      <c r="LN146" s="364" t="n"/>
      <c r="LO146" s="364" t="n"/>
      <c r="LP146" s="364" t="n"/>
      <c r="LQ146" s="364" t="n"/>
      <c r="LR146" s="364" t="n"/>
      <c r="LS146" s="364" t="n"/>
      <c r="LT146" s="364" t="n"/>
      <c r="LU146" s="364" t="n"/>
      <c r="LV146" s="364" t="n"/>
      <c r="LW146" s="364" t="n"/>
      <c r="LX146" s="364" t="n"/>
      <c r="LY146" s="364" t="n"/>
      <c r="LZ146" s="364" t="n"/>
      <c r="MA146" s="364" t="n"/>
      <c r="MB146" s="364" t="n"/>
      <c r="MC146" s="364" t="n"/>
      <c r="MD146" s="364" t="n"/>
      <c r="ME146" s="364" t="n"/>
      <c r="MF146" s="364" t="n"/>
      <c r="MG146" s="364" t="n"/>
      <c r="MH146" s="364" t="n"/>
      <c r="MI146" s="364" t="n"/>
      <c r="MJ146" s="364" t="n"/>
      <c r="MK146" s="364" t="n"/>
      <c r="ML146" s="364" t="n"/>
      <c r="MM146" s="364" t="n"/>
      <c r="MN146" s="364" t="n"/>
      <c r="MO146" s="364" t="n"/>
      <c r="MP146" s="364" t="n"/>
      <c r="MQ146" s="364" t="n"/>
      <c r="MR146" s="364" t="n"/>
      <c r="MS146" s="364" t="n"/>
      <c r="MT146" s="364" t="n"/>
      <c r="MU146" s="364" t="n"/>
      <c r="MV146" s="364" t="n"/>
      <c r="MW146" s="364" t="n"/>
      <c r="MX146" s="364" t="n"/>
      <c r="MY146" s="364" t="n"/>
      <c r="MZ146" s="364" t="n"/>
      <c r="NA146" s="364" t="n"/>
      <c r="NB146" s="364" t="n"/>
      <c r="NC146" s="364" t="n"/>
      <c r="ND146" s="364" t="n"/>
      <c r="NE146" s="364" t="n"/>
      <c r="NF146" s="364" t="n"/>
      <c r="NG146" s="364" t="n"/>
      <c r="NH146" s="364" t="n"/>
      <c r="NI146" s="364" t="n"/>
      <c r="NJ146" s="364" t="n"/>
      <c r="NK146" s="364" t="n"/>
      <c r="NL146" s="364" t="n"/>
      <c r="NM146" s="364" t="n"/>
      <c r="NN146" s="364" t="n"/>
      <c r="NO146" s="364" t="n"/>
      <c r="NP146" s="364" t="n"/>
      <c r="NQ146" s="364" t="n"/>
      <c r="NR146" s="364" t="n"/>
      <c r="NS146" s="364" t="n"/>
      <c r="NT146" s="364" t="n"/>
      <c r="NU146" s="364" t="n"/>
      <c r="NV146" s="364" t="n"/>
      <c r="NW146" s="364" t="n"/>
      <c r="NX146" s="364" t="n"/>
      <c r="NY146" s="364" t="n"/>
      <c r="NZ146" s="364" t="n"/>
      <c r="OA146" s="364" t="n"/>
      <c r="OB146" s="364" t="n"/>
      <c r="OC146" s="364" t="n"/>
      <c r="OD146" s="364" t="n"/>
      <c r="OE146" s="364" t="n"/>
      <c r="OF146" s="364" t="n"/>
      <c r="OG146" s="364" t="n"/>
      <c r="OH146" s="364" t="n"/>
      <c r="OI146" s="364" t="n"/>
      <c r="OJ146" s="364" t="n"/>
      <c r="OK146" s="364" t="n"/>
      <c r="OL146" s="364" t="n"/>
      <c r="OM146" s="364" t="n"/>
      <c r="ON146" s="364" t="n"/>
      <c r="OO146" s="364" t="n"/>
      <c r="OP146" s="364" t="n"/>
      <c r="OQ146" s="364" t="n"/>
      <c r="OR146" s="364" t="n"/>
      <c r="OS146" s="364" t="n"/>
      <c r="OT146" s="364" t="n"/>
      <c r="OU146" s="364" t="n"/>
      <c r="OV146" s="364" t="n"/>
      <c r="OW146" s="364" t="n"/>
      <c r="OX146" s="364" t="n"/>
      <c r="OY146" s="364" t="n"/>
      <c r="OZ146" s="364" t="n"/>
      <c r="PA146" s="364" t="n"/>
      <c r="PB146" s="364" t="n"/>
      <c r="PC146" s="364" t="n"/>
      <c r="PD146" s="364" t="n"/>
      <c r="PE146" s="364" t="n"/>
      <c r="PF146" s="364" t="n"/>
      <c r="PG146" s="364" t="n"/>
      <c r="PH146" s="364" t="n"/>
      <c r="PI146" s="364" t="n"/>
      <c r="PJ146" s="364" t="n"/>
      <c r="PK146" s="364" t="n"/>
      <c r="PL146" s="364" t="n"/>
      <c r="PM146" s="364" t="n"/>
      <c r="PN146" s="364" t="n"/>
      <c r="PO146" s="364" t="n"/>
      <c r="PP146" s="364" t="n"/>
      <c r="PQ146" s="364" t="n"/>
      <c r="PR146" s="364" t="n"/>
      <c r="PS146" s="364" t="n"/>
      <c r="PT146" s="364" t="n"/>
      <c r="PU146" s="364" t="n"/>
      <c r="PV146" s="364" t="n"/>
      <c r="PW146" s="364" t="n"/>
      <c r="PX146" s="364" t="n"/>
      <c r="PY146" s="364" t="n"/>
      <c r="PZ146" s="364" t="n"/>
      <c r="QA146" s="364" t="n"/>
      <c r="QB146" s="364" t="n"/>
      <c r="QC146" s="364" t="n"/>
      <c r="QD146" s="364" t="n"/>
      <c r="QE146" s="364" t="n"/>
      <c r="QF146" s="364" t="n"/>
      <c r="QG146" s="364" t="n"/>
      <c r="QH146" s="364" t="n"/>
      <c r="QI146" s="364" t="n"/>
      <c r="QJ146" s="364" t="n"/>
      <c r="QK146" s="364" t="n"/>
      <c r="QL146" s="364" t="n"/>
      <c r="QM146" s="364" t="n"/>
      <c r="QN146" s="364" t="n"/>
      <c r="QO146" s="364" t="n"/>
      <c r="QP146" s="364" t="n"/>
      <c r="QQ146" s="364" t="n"/>
      <c r="QR146" s="364" t="n"/>
      <c r="QS146" s="364" t="n"/>
      <c r="QT146" s="364" t="n"/>
      <c r="QU146" s="364" t="n"/>
      <c r="QV146" s="364" t="n"/>
      <c r="QW146" s="364" t="n"/>
      <c r="QX146" s="364" t="n"/>
      <c r="QY146" s="364" t="n"/>
      <c r="QZ146" s="364" t="n"/>
      <c r="RA146" s="364" t="n"/>
      <c r="RB146" s="364" t="n"/>
      <c r="RC146" s="364" t="n"/>
      <c r="RD146" s="364" t="n"/>
      <c r="RE146" s="364" t="n"/>
      <c r="RF146" s="364" t="n"/>
      <c r="RG146" s="364" t="n"/>
      <c r="RH146" s="364" t="n"/>
      <c r="RI146" s="364" t="n"/>
      <c r="RJ146" s="364" t="n"/>
      <c r="RK146" s="364" t="n"/>
      <c r="RL146" s="364" t="n"/>
      <c r="RM146" s="364" t="n"/>
      <c r="RN146" s="364" t="n"/>
      <c r="RO146" s="364" t="n"/>
      <c r="RP146" s="364" t="n"/>
      <c r="RQ146" s="364" t="n"/>
      <c r="RR146" s="364" t="n"/>
      <c r="RS146" s="364" t="n"/>
      <c r="RT146" s="364" t="n"/>
      <c r="RU146" s="364" t="n"/>
      <c r="RV146" s="364" t="n"/>
      <c r="RW146" s="364" t="n"/>
      <c r="RX146" s="364" t="n"/>
      <c r="RY146" s="364" t="n"/>
      <c r="RZ146" s="364" t="n"/>
      <c r="SA146" s="364" t="n"/>
      <c r="SB146" s="364" t="n"/>
      <c r="SC146" s="364" t="n"/>
      <c r="SD146" s="364" t="n"/>
      <c r="SE146" s="364" t="n"/>
      <c r="SF146" s="364" t="n"/>
      <c r="SG146" s="364" t="n"/>
      <c r="SH146" s="364" t="n"/>
      <c r="SI146" s="364" t="n"/>
      <c r="SJ146" s="364" t="n"/>
      <c r="SK146" s="364" t="n"/>
      <c r="SL146" s="364" t="n"/>
      <c r="SM146" s="364" t="n"/>
      <c r="SN146" s="364" t="n"/>
      <c r="SO146" s="364" t="n"/>
      <c r="SP146" s="364" t="n"/>
      <c r="SQ146" s="364" t="n"/>
      <c r="SR146" s="364" t="n"/>
      <c r="SS146" s="364" t="n"/>
      <c r="ST146" s="364" t="n"/>
      <c r="SU146" s="364" t="n"/>
      <c r="SV146" s="364" t="n"/>
      <c r="SW146" s="364" t="n"/>
      <c r="SX146" s="364" t="n"/>
      <c r="SY146" s="364" t="n"/>
      <c r="SZ146" s="364" t="n"/>
      <c r="TA146" s="364" t="n"/>
      <c r="TB146" s="364" t="n"/>
      <c r="TC146" s="364" t="n"/>
      <c r="TD146" s="364" t="n"/>
      <c r="TE146" s="364" t="n"/>
      <c r="TF146" s="364" t="n"/>
      <c r="TG146" s="364" t="n"/>
      <c r="TH146" s="364" t="n"/>
      <c r="TI146" s="364" t="n"/>
      <c r="TJ146" s="364" t="n"/>
      <c r="TK146" s="364" t="n"/>
      <c r="TL146" s="364" t="n"/>
      <c r="TM146" s="364" t="n"/>
      <c r="TN146" s="364" t="n"/>
      <c r="TO146" s="364" t="n"/>
      <c r="TP146" s="364" t="n"/>
      <c r="TQ146" s="364" t="n"/>
      <c r="TR146" s="364" t="n"/>
      <c r="TS146" s="364" t="n"/>
      <c r="TT146" s="364" t="n"/>
      <c r="TU146" s="364" t="n"/>
      <c r="TV146" s="364" t="n"/>
      <c r="TW146" s="364" t="n"/>
      <c r="TX146" s="364" t="n"/>
      <c r="TY146" s="364" t="n"/>
      <c r="TZ146" s="364" t="n"/>
      <c r="UA146" s="364" t="n"/>
      <c r="UB146" s="364" t="n"/>
      <c r="UC146" s="364" t="n"/>
      <c r="UD146" s="364" t="n"/>
      <c r="UE146" s="364" t="n"/>
      <c r="UF146" s="364" t="n"/>
      <c r="UG146" s="364" t="n"/>
      <c r="UH146" s="364" t="n"/>
      <c r="UI146" s="364" t="n"/>
      <c r="UJ146" s="364" t="n"/>
      <c r="UK146" s="364" t="n"/>
      <c r="UL146" s="364" t="n"/>
      <c r="UM146" s="364" t="n"/>
      <c r="UN146" s="364" t="n"/>
      <c r="UO146" s="364" t="n"/>
      <c r="UP146" s="364" t="n"/>
      <c r="UQ146" s="364" t="n"/>
      <c r="UR146" s="364" t="n"/>
      <c r="US146" s="364" t="n"/>
      <c r="UT146" s="364" t="n"/>
      <c r="UU146" s="364" t="n"/>
      <c r="UV146" s="364" t="n"/>
      <c r="UW146" s="364" t="n"/>
      <c r="UX146" s="364" t="n"/>
      <c r="UY146" s="364" t="n"/>
      <c r="UZ146" s="364" t="n"/>
      <c r="VA146" s="364" t="n"/>
      <c r="VB146" s="364" t="n"/>
      <c r="VC146" s="364" t="n"/>
      <c r="VD146" s="364" t="n"/>
      <c r="VE146" s="364" t="n"/>
      <c r="VF146" s="364" t="n"/>
      <c r="VG146" s="364" t="n"/>
      <c r="VH146" s="364" t="n"/>
      <c r="VI146" s="364" t="n"/>
      <c r="VJ146" s="364" t="n"/>
      <c r="VK146" s="364" t="n"/>
      <c r="VL146" s="364" t="n"/>
      <c r="VM146" s="364" t="n"/>
      <c r="VN146" s="364" t="n"/>
      <c r="VO146" s="364" t="n"/>
      <c r="VP146" s="364" t="n"/>
      <c r="VQ146" s="364" t="n"/>
      <c r="VR146" s="364" t="n"/>
      <c r="VS146" s="364" t="n"/>
      <c r="VT146" s="364" t="n"/>
      <c r="VU146" s="364" t="n"/>
      <c r="VV146" s="364" t="n"/>
      <c r="VW146" s="364" t="n"/>
      <c r="VX146" s="364" t="n"/>
      <c r="VY146" s="364" t="n"/>
      <c r="VZ146" s="364" t="n"/>
      <c r="WA146" s="364" t="n"/>
      <c r="WB146" s="364" t="n"/>
      <c r="WC146" s="364" t="n"/>
      <c r="WD146" s="364" t="n"/>
      <c r="WE146" s="364" t="n"/>
      <c r="WF146" s="364" t="n"/>
      <c r="WG146" s="364" t="n"/>
      <c r="WH146" s="364" t="n"/>
      <c r="WI146" s="364" t="n"/>
      <c r="WJ146" s="364" t="n"/>
      <c r="WK146" s="364" t="n"/>
      <c r="WL146" s="364" t="n"/>
      <c r="WM146" s="364" t="n"/>
      <c r="WN146" s="364" t="n"/>
      <c r="WO146" s="364" t="n"/>
      <c r="WP146" s="364" t="n"/>
      <c r="WQ146" s="364" t="n"/>
      <c r="WR146" s="364" t="n"/>
      <c r="WS146" s="364" t="n"/>
      <c r="WT146" s="364" t="n"/>
      <c r="WU146" s="364" t="n"/>
      <c r="WV146" s="364" t="n"/>
      <c r="WW146" s="364" t="n"/>
      <c r="WX146" s="364" t="n"/>
      <c r="WY146" s="364" t="n"/>
      <c r="WZ146" s="364" t="n"/>
      <c r="XA146" s="364" t="n"/>
      <c r="XB146" s="364" t="n"/>
      <c r="XC146" s="364" t="n"/>
      <c r="XD146" s="364" t="n"/>
      <c r="XE146" s="364" t="n"/>
      <c r="XF146" s="364" t="n"/>
      <c r="XG146" s="364" t="n"/>
      <c r="XH146" s="364" t="n"/>
      <c r="XI146" s="364" t="n"/>
      <c r="XJ146" s="364" t="n"/>
      <c r="XK146" s="364" t="n"/>
      <c r="XL146" s="364" t="n"/>
      <c r="XM146" s="364" t="n"/>
      <c r="XN146" s="364" t="n"/>
      <c r="XO146" s="364" t="n"/>
      <c r="XP146" s="364" t="n"/>
      <c r="XQ146" s="364" t="n"/>
      <c r="XR146" s="364" t="n"/>
      <c r="XS146" s="364" t="n"/>
      <c r="XT146" s="364" t="n"/>
      <c r="XU146" s="364" t="n"/>
      <c r="XV146" s="364" t="n"/>
      <c r="XW146" s="364" t="n"/>
      <c r="XX146" s="364" t="n"/>
      <c r="XY146" s="364" t="n"/>
      <c r="XZ146" s="364" t="n"/>
      <c r="YA146" s="364" t="n"/>
      <c r="YB146" s="364" t="n"/>
      <c r="YC146" s="364" t="n"/>
      <c r="YD146" s="364" t="n"/>
      <c r="YE146" s="364" t="n"/>
      <c r="YF146" s="364" t="n"/>
      <c r="YG146" s="364" t="n"/>
      <c r="YH146" s="364" t="n"/>
      <c r="YI146" s="364" t="n"/>
      <c r="YJ146" s="364" t="n"/>
      <c r="YK146" s="364" t="n"/>
      <c r="YL146" s="364" t="n"/>
      <c r="YM146" s="364" t="n"/>
      <c r="YN146" s="364" t="n"/>
      <c r="YO146" s="364" t="n"/>
      <c r="YP146" s="364" t="n"/>
      <c r="YQ146" s="364" t="n"/>
      <c r="YR146" s="364" t="n"/>
      <c r="YS146" s="364" t="n"/>
      <c r="YT146" s="364" t="n"/>
      <c r="YU146" s="364" t="n"/>
      <c r="YV146" s="364" t="n"/>
      <c r="YW146" s="364" t="n"/>
      <c r="YX146" s="364" t="n"/>
      <c r="YY146" s="364" t="n"/>
      <c r="YZ146" s="364" t="n"/>
      <c r="ZA146" s="364" t="n"/>
      <c r="ZB146" s="364" t="n"/>
      <c r="ZC146" s="364" t="n"/>
      <c r="ZD146" s="364" t="n"/>
      <c r="ZE146" s="364" t="n"/>
      <c r="ZF146" s="364" t="n"/>
      <c r="ZG146" s="364" t="n"/>
      <c r="ZH146" s="364" t="n"/>
      <c r="ZI146" s="364" t="n"/>
      <c r="ZJ146" s="364" t="n"/>
      <c r="ZK146" s="364" t="n"/>
      <c r="ZL146" s="364" t="n"/>
      <c r="ZM146" s="364" t="n"/>
      <c r="ZN146" s="364" t="n"/>
      <c r="ZO146" s="364" t="n"/>
      <c r="ZP146" s="364" t="n"/>
      <c r="ZQ146" s="364" t="n"/>
      <c r="ZR146" s="364" t="n"/>
      <c r="ZS146" s="364" t="n"/>
      <c r="ZT146" s="364" t="n"/>
      <c r="ZU146" s="364" t="n"/>
      <c r="ZV146" s="364" t="n"/>
      <c r="ZW146" s="364" t="n"/>
      <c r="ZX146" s="364" t="n"/>
      <c r="ZY146" s="364" t="n"/>
      <c r="ZZ146" s="364" t="n"/>
      <c r="AAA146" s="364" t="n"/>
      <c r="AAB146" s="364" t="n"/>
      <c r="AAC146" s="364" t="n"/>
      <c r="AAD146" s="364" t="n"/>
      <c r="AAE146" s="364" t="n"/>
      <c r="AAF146" s="364" t="n"/>
      <c r="AAG146" s="364" t="n"/>
      <c r="AAH146" s="364" t="n"/>
      <c r="AAI146" s="364" t="n"/>
      <c r="AAJ146" s="364" t="n"/>
      <c r="AAK146" s="364" t="n"/>
      <c r="AAL146" s="364" t="n"/>
      <c r="AAM146" s="364" t="n"/>
      <c r="AAN146" s="364" t="n"/>
      <c r="AAO146" s="364" t="n"/>
      <c r="AAP146" s="364" t="n"/>
      <c r="AAQ146" s="364" t="n"/>
      <c r="AAR146" s="364" t="n"/>
      <c r="AAS146" s="364" t="n"/>
      <c r="AAT146" s="364" t="n"/>
      <c r="AAU146" s="364" t="n"/>
      <c r="AAV146" s="364" t="n"/>
      <c r="AAW146" s="364" t="n"/>
      <c r="AAX146" s="364" t="n"/>
      <c r="AAY146" s="364" t="n"/>
      <c r="AAZ146" s="364" t="n"/>
      <c r="ABA146" s="364" t="n"/>
      <c r="ABB146" s="364" t="n"/>
      <c r="ABC146" s="364" t="n"/>
      <c r="ABD146" s="364" t="n"/>
      <c r="ABE146" s="364" t="n"/>
      <c r="ABF146" s="364" t="n"/>
      <c r="ABG146" s="364" t="n"/>
      <c r="ABH146" s="364" t="n"/>
      <c r="ABI146" s="364" t="n"/>
      <c r="ABJ146" s="364" t="n"/>
      <c r="ABK146" s="364" t="n"/>
      <c r="ABL146" s="364" t="n"/>
      <c r="ABM146" s="364" t="n"/>
      <c r="ABN146" s="364" t="n"/>
      <c r="ABO146" s="364" t="n"/>
      <c r="ABP146" s="364" t="n"/>
      <c r="ABQ146" s="364" t="n"/>
      <c r="ABR146" s="364" t="n"/>
      <c r="ABS146" s="364" t="n"/>
      <c r="ABT146" s="364" t="n"/>
      <c r="ABU146" s="364" t="n"/>
      <c r="ABV146" s="364" t="n"/>
      <c r="ABW146" s="364" t="n"/>
      <c r="ABX146" s="364" t="n"/>
      <c r="ABY146" s="364" t="n"/>
      <c r="ABZ146" s="364" t="n"/>
      <c r="ACA146" s="364" t="n"/>
      <c r="ACB146" s="364" t="n"/>
      <c r="ACC146" s="364" t="n"/>
      <c r="ACD146" s="364" t="n"/>
      <c r="ACE146" s="364" t="n"/>
      <c r="ACF146" s="364" t="n"/>
      <c r="ACG146" s="364" t="n"/>
      <c r="ACH146" s="364" t="n"/>
      <c r="ACI146" s="364" t="n"/>
      <c r="ACJ146" s="364" t="n"/>
      <c r="ACK146" s="364" t="n"/>
      <c r="ACL146" s="364" t="n"/>
      <c r="ACM146" s="364" t="n"/>
      <c r="ACN146" s="364" t="n"/>
      <c r="ACO146" s="364" t="n"/>
      <c r="ACP146" s="364" t="n"/>
      <c r="ACQ146" s="364" t="n"/>
      <c r="ACR146" s="364" t="n"/>
      <c r="ACS146" s="364" t="n"/>
      <c r="ACT146" s="364" t="n"/>
      <c r="ACU146" s="364" t="n"/>
      <c r="ACV146" s="364" t="n"/>
      <c r="ACW146" s="364" t="n"/>
      <c r="ACX146" s="364" t="n"/>
      <c r="ACY146" s="364" t="n"/>
      <c r="ACZ146" s="364" t="n"/>
      <c r="ADA146" s="364" t="n"/>
      <c r="ADB146" s="364" t="n"/>
      <c r="ADC146" s="364" t="n"/>
      <c r="ADD146" s="364" t="n"/>
      <c r="ADE146" s="364" t="n"/>
      <c r="ADF146" s="364" t="n"/>
      <c r="ADG146" s="364" t="n"/>
      <c r="ADH146" s="364" t="n"/>
      <c r="ADI146" s="364" t="n"/>
      <c r="ADJ146" s="364" t="n"/>
      <c r="ADK146" s="364" t="n"/>
      <c r="ADL146" s="364" t="n"/>
      <c r="ADM146" s="364" t="n"/>
      <c r="ADN146" s="364" t="n"/>
      <c r="ADO146" s="364" t="n"/>
      <c r="ADP146" s="364" t="n"/>
      <c r="ADQ146" s="364" t="n"/>
      <c r="ADR146" s="364" t="n"/>
      <c r="ADS146" s="364" t="n"/>
      <c r="ADT146" s="364" t="n"/>
      <c r="ADU146" s="364" t="n"/>
      <c r="ADV146" s="364" t="n"/>
      <c r="ADW146" s="364" t="n"/>
      <c r="ADX146" s="364" t="n"/>
      <c r="ADY146" s="364" t="n"/>
      <c r="ADZ146" s="364" t="n"/>
      <c r="AEA146" s="364" t="n"/>
      <c r="AEB146" s="364" t="n"/>
      <c r="AEC146" s="364" t="n"/>
      <c r="AED146" s="364" t="n"/>
      <c r="AEE146" s="364" t="n"/>
      <c r="AEF146" s="364" t="n"/>
      <c r="AEG146" s="364" t="n"/>
      <c r="AEH146" s="364" t="n"/>
      <c r="AEI146" s="364" t="n"/>
      <c r="AEJ146" s="364" t="n"/>
      <c r="AEK146" s="364" t="n"/>
      <c r="AEL146" s="364" t="n"/>
      <c r="AEM146" s="364" t="n"/>
      <c r="AEN146" s="364" t="n"/>
      <c r="AEO146" s="364" t="n"/>
      <c r="AEP146" s="364" t="n"/>
      <c r="AEQ146" s="364" t="n"/>
      <c r="AER146" s="364" t="n"/>
      <c r="AES146" s="364" t="n"/>
      <c r="AET146" s="364" t="n"/>
      <c r="AEU146" s="364" t="n"/>
      <c r="AEV146" s="364" t="n"/>
      <c r="AEW146" s="364" t="n"/>
      <c r="AEX146" s="364" t="n"/>
      <c r="AEY146" s="364" t="n"/>
      <c r="AEZ146" s="364" t="n"/>
      <c r="AFA146" s="364" t="n"/>
      <c r="AFB146" s="364" t="n"/>
      <c r="AFC146" s="364" t="n"/>
      <c r="AFD146" s="364" t="n"/>
      <c r="AFE146" s="364" t="n"/>
      <c r="AFF146" s="364" t="n"/>
      <c r="AFG146" s="364" t="n"/>
      <c r="AFH146" s="364" t="n"/>
      <c r="AFI146" s="364" t="n"/>
      <c r="AFJ146" s="364" t="n"/>
      <c r="AFK146" s="364" t="n"/>
      <c r="AFL146" s="364" t="n"/>
      <c r="AFM146" s="364" t="n"/>
      <c r="AFN146" s="364" t="n"/>
      <c r="AFO146" s="364" t="n"/>
      <c r="AFP146" s="364" t="n"/>
      <c r="AFQ146" s="364" t="n"/>
      <c r="AFR146" s="364" t="n"/>
      <c r="AFS146" s="364" t="n"/>
      <c r="AFT146" s="364" t="n"/>
      <c r="AFU146" s="364" t="n"/>
      <c r="AFV146" s="364" t="n"/>
      <c r="AFW146" s="364" t="n"/>
      <c r="AFX146" s="364" t="n"/>
      <c r="AFY146" s="364" t="n"/>
      <c r="AFZ146" s="364" t="n"/>
      <c r="AGA146" s="364" t="n"/>
      <c r="AGB146" s="364" t="n"/>
      <c r="AGC146" s="364" t="n"/>
      <c r="AGD146" s="364" t="n"/>
      <c r="AGE146" s="364" t="n"/>
      <c r="AGF146" s="364" t="n"/>
      <c r="AGG146" s="364" t="n"/>
      <c r="AGH146" s="364" t="n"/>
      <c r="AGI146" s="364" t="n"/>
      <c r="AGJ146" s="364" t="n"/>
      <c r="AGK146" s="364" t="n"/>
      <c r="AGL146" s="364" t="n"/>
      <c r="AGM146" s="364" t="n"/>
      <c r="AGN146" s="364" t="n"/>
      <c r="AGO146" s="364" t="n"/>
      <c r="AGP146" s="364" t="n"/>
      <c r="AGQ146" s="364" t="n"/>
      <c r="AGR146" s="364" t="n"/>
      <c r="AGS146" s="364" t="n"/>
      <c r="AGT146" s="364" t="n"/>
      <c r="AGU146" s="364" t="n"/>
      <c r="AGV146" s="364" t="n"/>
      <c r="AGW146" s="364" t="n"/>
      <c r="AGX146" s="364" t="n"/>
      <c r="AGY146" s="364" t="n"/>
      <c r="AGZ146" s="364" t="n"/>
      <c r="AHA146" s="364" t="n"/>
      <c r="AHB146" s="364" t="n"/>
      <c r="AHC146" s="364" t="n"/>
      <c r="AHD146" s="364" t="n"/>
      <c r="AHE146" s="364" t="n"/>
      <c r="AHF146" s="364" t="n"/>
      <c r="AHG146" s="364" t="n"/>
      <c r="AHH146" s="364" t="n"/>
      <c r="AHI146" s="364" t="n"/>
      <c r="AHJ146" s="364" t="n"/>
      <c r="AHK146" s="364" t="n"/>
      <c r="AHL146" s="364" t="n"/>
      <c r="AHM146" s="364" t="n"/>
      <c r="AHN146" s="364" t="n"/>
      <c r="AHO146" s="364" t="n"/>
      <c r="AHP146" s="364" t="n"/>
      <c r="AHQ146" s="364" t="n"/>
      <c r="AHR146" s="364" t="n"/>
      <c r="AHS146" s="364" t="n"/>
      <c r="AHT146" s="364" t="n"/>
      <c r="AHU146" s="364" t="n"/>
      <c r="AHV146" s="364" t="n"/>
      <c r="AHW146" s="364" t="n"/>
      <c r="AHX146" s="364" t="n"/>
      <c r="AHY146" s="364" t="n"/>
      <c r="AHZ146" s="364" t="n"/>
      <c r="AIA146" s="364" t="n"/>
      <c r="AIB146" s="364" t="n"/>
      <c r="AIC146" s="364" t="n"/>
      <c r="AID146" s="364" t="n"/>
      <c r="AIE146" s="364" t="n"/>
      <c r="AIF146" s="364" t="n"/>
      <c r="AIG146" s="364" t="n"/>
      <c r="AIH146" s="364" t="n"/>
      <c r="AII146" s="364" t="n"/>
      <c r="AIJ146" s="364" t="n"/>
      <c r="AIK146" s="364" t="n"/>
      <c r="AIL146" s="364" t="n"/>
      <c r="AIM146" s="364" t="n"/>
      <c r="AIN146" s="364" t="n"/>
      <c r="AIO146" s="364" t="n"/>
      <c r="AIP146" s="364" t="n"/>
      <c r="AIQ146" s="364" t="n"/>
      <c r="AIR146" s="364" t="n"/>
      <c r="AIS146" s="364" t="n"/>
      <c r="AIT146" s="364" t="n"/>
      <c r="AIU146" s="364" t="n"/>
      <c r="AIV146" s="364" t="n"/>
      <c r="AIW146" s="364" t="n"/>
      <c r="AIX146" s="364" t="n"/>
      <c r="AIY146" s="364" t="n"/>
      <c r="AIZ146" s="364" t="n"/>
      <c r="AJA146" s="364" t="n"/>
      <c r="AJB146" s="364" t="n"/>
      <c r="AJC146" s="364" t="n"/>
      <c r="AJD146" s="364" t="n"/>
      <c r="AJE146" s="364" t="n"/>
      <c r="AJF146" s="364" t="n"/>
      <c r="AJG146" s="364" t="n"/>
      <c r="AJH146" s="364" t="n"/>
      <c r="AJI146" s="364" t="n"/>
      <c r="AJJ146" s="364" t="n"/>
      <c r="AJK146" s="364" t="n"/>
      <c r="AJL146" s="364" t="n"/>
      <c r="AJM146" s="364" t="n"/>
      <c r="AJN146" s="364" t="n"/>
      <c r="AJO146" s="364" t="n"/>
      <c r="AJP146" s="364" t="n"/>
      <c r="AJQ146" s="364" t="n"/>
      <c r="AJR146" s="364" t="n"/>
      <c r="AJS146" s="364" t="n"/>
      <c r="AJT146" s="364" t="n"/>
      <c r="AJU146" s="364" t="n"/>
      <c r="AJV146" s="364" t="n"/>
      <c r="AJW146" s="364" t="n"/>
      <c r="AJX146" s="364" t="n"/>
      <c r="AJY146" s="364" t="n"/>
      <c r="AJZ146" s="364" t="n"/>
      <c r="AKA146" s="364" t="n"/>
      <c r="AKB146" s="364" t="n"/>
      <c r="AKC146" s="364" t="n"/>
      <c r="AKD146" s="364" t="n"/>
      <c r="AKE146" s="364" t="n"/>
      <c r="AKF146" s="364" t="n"/>
      <c r="AKG146" s="364" t="n"/>
      <c r="AKH146" s="364" t="n"/>
      <c r="AKI146" s="364" t="n"/>
      <c r="AKJ146" s="364" t="n"/>
      <c r="AKK146" s="364" t="n"/>
      <c r="AKL146" s="364" t="n"/>
      <c r="AKM146" s="364" t="n"/>
      <c r="AKN146" s="364" t="n"/>
      <c r="AKO146" s="364" t="n"/>
      <c r="AKP146" s="364" t="n"/>
      <c r="AKQ146" s="364" t="n"/>
      <c r="AKR146" s="364" t="n"/>
      <c r="AKS146" s="364" t="n"/>
      <c r="AKT146" s="364" t="n"/>
      <c r="AKU146" s="364" t="n"/>
      <c r="AKV146" s="364" t="n"/>
      <c r="AKW146" s="364" t="n"/>
      <c r="AKX146" s="364" t="n"/>
      <c r="AKY146" s="364" t="n"/>
      <c r="AKZ146" s="364" t="n"/>
      <c r="ALA146" s="364" t="n"/>
      <c r="ALB146" s="364" t="n"/>
      <c r="ALC146" s="364" t="n"/>
      <c r="ALD146" s="364" t="n"/>
      <c r="ALE146" s="364" t="n"/>
      <c r="ALF146" s="364" t="n"/>
      <c r="ALG146" s="364" t="n"/>
      <c r="ALH146" s="364" t="n"/>
      <c r="ALI146" s="364" t="n"/>
      <c r="ALJ146" s="364" t="n"/>
      <c r="ALK146" s="364" t="n"/>
      <c r="ALL146" s="364" t="n"/>
      <c r="ALM146" s="364" t="n"/>
      <c r="ALN146" s="364" t="n"/>
      <c r="ALO146" s="364" t="n"/>
      <c r="ALP146" s="364" t="n"/>
      <c r="ALQ146" s="364" t="n"/>
      <c r="ALR146" s="364" t="n"/>
      <c r="ALS146" s="364" t="n"/>
      <c r="ALT146" s="364" t="n"/>
      <c r="ALU146" s="364" t="n"/>
      <c r="ALV146" s="364" t="n"/>
      <c r="ALW146" s="364" t="n"/>
      <c r="ALX146" s="364" t="n"/>
      <c r="ALY146" s="364" t="n"/>
      <c r="ALZ146" s="364" t="n"/>
      <c r="AMA146" s="364" t="n"/>
      <c r="AMB146" s="364" t="n"/>
      <c r="AMC146" s="364" t="n"/>
      <c r="AMD146" s="364" t="n"/>
      <c r="AME146" s="364" t="n"/>
      <c r="AMF146" s="364" t="n"/>
      <c r="AMG146" s="364" t="n"/>
      <c r="AMH146" s="364" t="n"/>
      <c r="AMI146" s="364" t="n"/>
      <c r="AMJ146" s="364" t="n"/>
      <c r="AMK146" s="364" t="n"/>
      <c r="AML146" s="364" t="n"/>
      <c r="AMM146" s="364" t="n"/>
      <c r="AMN146" s="364" t="n"/>
      <c r="AMO146" s="364" t="n"/>
      <c r="AMP146" s="364" t="n"/>
      <c r="AMQ146" s="364" t="n"/>
      <c r="AMR146" s="364" t="n"/>
      <c r="AMS146" s="364" t="n"/>
      <c r="AMT146" s="364" t="n"/>
      <c r="AMU146" s="364" t="n"/>
      <c r="AMV146" s="364" t="n"/>
      <c r="AMW146" s="364" t="n"/>
      <c r="AMX146" s="364" t="n"/>
      <c r="AMY146" s="364" t="n"/>
      <c r="AMZ146" s="364" t="n"/>
      <c r="ANA146" s="364" t="n"/>
      <c r="ANB146" s="364" t="n"/>
      <c r="ANC146" s="364" t="n"/>
      <c r="AND146" s="364" t="n"/>
      <c r="ANE146" s="364" t="n"/>
      <c r="ANF146" s="364" t="n"/>
      <c r="ANG146" s="364" t="n"/>
      <c r="ANH146" s="364" t="n"/>
      <c r="ANI146" s="364" t="n"/>
      <c r="ANJ146" s="364" t="n"/>
      <c r="ANK146" s="364" t="n"/>
      <c r="ANL146" s="364" t="n"/>
      <c r="ANM146" s="364" t="n"/>
      <c r="ANN146" s="364" t="n"/>
      <c r="ANO146" s="364" t="n"/>
      <c r="ANP146" s="364" t="n"/>
      <c r="ANQ146" s="364" t="n"/>
      <c r="ANR146" s="364" t="n"/>
      <c r="ANS146" s="364" t="n"/>
      <c r="ANT146" s="364" t="n"/>
      <c r="ANU146" s="364" t="n"/>
      <c r="ANV146" s="364" t="n"/>
      <c r="ANW146" s="364" t="n"/>
      <c r="ANX146" s="364" t="n"/>
      <c r="ANY146" s="364" t="n"/>
      <c r="ANZ146" s="364" t="n"/>
      <c r="AOA146" s="364" t="n"/>
      <c r="AOB146" s="364" t="n"/>
      <c r="AOC146" s="364" t="n"/>
      <c r="AOD146" s="364" t="n"/>
      <c r="AOE146" s="364" t="n"/>
      <c r="AOF146" s="364" t="n"/>
      <c r="AOG146" s="364" t="n"/>
      <c r="AOH146" s="364" t="n"/>
      <c r="AOI146" s="364" t="n"/>
      <c r="AOJ146" s="364" t="n"/>
      <c r="AOK146" s="364" t="n"/>
      <c r="AOL146" s="364" t="n"/>
      <c r="AOM146" s="364" t="n"/>
      <c r="AON146" s="364" t="n"/>
      <c r="AOO146" s="364" t="n"/>
      <c r="AOP146" s="364" t="n"/>
      <c r="AOQ146" s="364" t="n"/>
      <c r="AOR146" s="364" t="n"/>
      <c r="AOS146" s="364" t="n"/>
      <c r="AOT146" s="364" t="n"/>
      <c r="AOU146" s="364" t="n"/>
      <c r="AOV146" s="364" t="n"/>
      <c r="AOW146" s="364" t="n"/>
      <c r="AOX146" s="364" t="n"/>
      <c r="AOY146" s="364" t="n"/>
      <c r="AOZ146" s="364" t="n"/>
      <c r="APA146" s="364" t="n"/>
      <c r="APB146" s="364" t="n"/>
      <c r="APC146" s="364" t="n"/>
      <c r="APD146" s="364" t="n"/>
      <c r="APE146" s="364" t="n"/>
      <c r="APF146" s="364" t="n"/>
      <c r="APG146" s="364" t="n"/>
      <c r="APH146" s="364" t="n"/>
      <c r="API146" s="364" t="n"/>
      <c r="APJ146" s="364" t="n"/>
      <c r="APK146" s="364" t="n"/>
      <c r="APL146" s="364" t="n"/>
      <c r="APM146" s="364" t="n"/>
      <c r="APN146" s="364" t="n"/>
      <c r="APO146" s="364" t="n"/>
      <c r="APP146" s="364" t="n"/>
      <c r="APQ146" s="364" t="n"/>
      <c r="APR146" s="364" t="n"/>
      <c r="APS146" s="364" t="n"/>
      <c r="APT146" s="364" t="n"/>
      <c r="APU146" s="364" t="n"/>
      <c r="APV146" s="364" t="n"/>
      <c r="APW146" s="364" t="n"/>
      <c r="APX146" s="364" t="n"/>
      <c r="APY146" s="364" t="n"/>
      <c r="APZ146" s="364" t="n"/>
      <c r="AQA146" s="364" t="n"/>
      <c r="AQB146" s="364" t="n"/>
      <c r="AQC146" s="364" t="n"/>
      <c r="AQD146" s="364" t="n"/>
      <c r="AQE146" s="364" t="n"/>
      <c r="AQF146" s="364" t="n"/>
      <c r="AQG146" s="364" t="n"/>
      <c r="AQH146" s="364" t="n"/>
      <c r="AQI146" s="364" t="n"/>
      <c r="AQJ146" s="364" t="n"/>
      <c r="AQK146" s="364" t="n"/>
      <c r="AQL146" s="364" t="n"/>
      <c r="AQM146" s="364" t="n"/>
      <c r="AQN146" s="364" t="n"/>
      <c r="AQO146" s="364" t="n"/>
      <c r="AQP146" s="364" t="n"/>
      <c r="AQQ146" s="364" t="n"/>
      <c r="AQR146" s="364" t="n"/>
      <c r="AQS146" s="364" t="n"/>
      <c r="AQT146" s="364" t="n"/>
      <c r="AQU146" s="364" t="n"/>
      <c r="AQV146" s="364" t="n"/>
      <c r="AQW146" s="364" t="n"/>
      <c r="AQX146" s="364" t="n"/>
      <c r="AQY146" s="364" t="n"/>
      <c r="AQZ146" s="364" t="n"/>
      <c r="ARA146" s="364" t="n"/>
      <c r="ARB146" s="364" t="n"/>
      <c r="ARC146" s="364" t="n"/>
      <c r="ARD146" s="364" t="n"/>
      <c r="ARE146" s="364" t="n"/>
      <c r="ARF146" s="364" t="n"/>
      <c r="ARG146" s="364" t="n"/>
      <c r="ARH146" s="364" t="n"/>
      <c r="ARI146" s="364" t="n"/>
      <c r="ARJ146" s="364" t="n"/>
      <c r="ARK146" s="364" t="n"/>
      <c r="ARL146" s="364" t="n"/>
      <c r="ARM146" s="364" t="n"/>
      <c r="ARN146" s="364" t="n"/>
      <c r="ARO146" s="364" t="n"/>
    </row>
    <row r="147" outlineLevel="1">
      <c r="A147" s="220" t="inlineStr">
        <is>
          <t>43.09</t>
        </is>
      </c>
      <c r="B147" s="233" t="inlineStr">
        <is>
          <t>Segurança do trabalho</t>
        </is>
      </c>
      <c r="C147" s="86" t="inlineStr">
        <is>
          <t>Analítica</t>
        </is>
      </c>
      <c r="D147" s="86" t="inlineStr">
        <is>
          <t>Saída</t>
        </is>
      </c>
      <c r="E147" s="86">
        <f>VLOOKUP($A147,PL.C!$B:$F,5,0)</f>
        <v/>
      </c>
      <c r="F147" s="86" t="inlineStr">
        <is>
          <t>sim</t>
        </is>
      </c>
      <c r="G147" s="86" t="inlineStr">
        <is>
          <t>Budget</t>
        </is>
      </c>
      <c r="I147" s="511" t="n">
        <v>0</v>
      </c>
      <c r="J147" s="511" t="n">
        <v>-850</v>
      </c>
      <c r="K147" s="511" t="n">
        <v>0</v>
      </c>
      <c r="L147" s="511" t="n">
        <v>-2165</v>
      </c>
      <c r="M147" s="511" t="n">
        <v>-850</v>
      </c>
      <c r="N147" s="511" t="n">
        <v>-100</v>
      </c>
      <c r="O147" s="511" t="n">
        <v>-765</v>
      </c>
      <c r="P147" s="511" t="n">
        <v>-515</v>
      </c>
      <c r="Q147" s="511" t="n">
        <v>-50</v>
      </c>
      <c r="R147" s="511" t="n">
        <v>-75</v>
      </c>
      <c r="S147" s="511" t="n">
        <v>-12212</v>
      </c>
      <c r="T147" s="512" t="n">
        <v>-728</v>
      </c>
      <c r="V147" s="511" t="n">
        <v>-1075</v>
      </c>
      <c r="W147" s="511" t="n">
        <v>-850</v>
      </c>
      <c r="X147" s="511" t="n">
        <v>-850</v>
      </c>
      <c r="Y147" s="511" t="n">
        <v>-850</v>
      </c>
      <c r="Z147" s="511" t="n">
        <v>-900</v>
      </c>
      <c r="AA147" s="511" t="n">
        <v>-850</v>
      </c>
      <c r="AB147" s="511" t="n">
        <v>-1030</v>
      </c>
      <c r="AC147" s="511" t="n">
        <v>-950</v>
      </c>
      <c r="AD147" s="511" t="n">
        <v>-850</v>
      </c>
      <c r="AE147" s="511" t="n">
        <v>-850</v>
      </c>
      <c r="AF147" s="511" t="n">
        <v>-920</v>
      </c>
      <c r="AG147" s="512" t="n">
        <v>-10000</v>
      </c>
      <c r="AI147" s="511" t="n">
        <v>-850</v>
      </c>
      <c r="AJ147" s="511" t="n">
        <v>-1176</v>
      </c>
      <c r="AK147" s="511" t="n">
        <v>-850</v>
      </c>
      <c r="AL147" s="511" t="n">
        <v>-850</v>
      </c>
      <c r="AM147" s="511" t="n">
        <v>-850</v>
      </c>
      <c r="AN147" s="511" t="n">
        <v>-928</v>
      </c>
      <c r="AO147" s="511" t="n">
        <v>-850</v>
      </c>
      <c r="AP147" s="511" t="n">
        <v>-1600</v>
      </c>
      <c r="AQ147" s="511" t="n">
        <v>0</v>
      </c>
      <c r="AR147" s="511" t="n">
        <v>-999</v>
      </c>
      <c r="AS147" s="511" t="n">
        <v>-16308</v>
      </c>
      <c r="AT147" s="511" t="n">
        <v>0</v>
      </c>
      <c r="AV147" s="513" t="n">
        <v>0</v>
      </c>
      <c r="AW147" s="513" t="n">
        <v>0</v>
      </c>
      <c r="AX147" s="513" t="n">
        <v>0</v>
      </c>
      <c r="AY147" s="513" t="n">
        <v>0</v>
      </c>
      <c r="AZ147" s="513" t="n">
        <v>0</v>
      </c>
      <c r="BA147" s="513" t="n">
        <v>0</v>
      </c>
      <c r="BB147" s="513" t="n">
        <v>0</v>
      </c>
      <c r="BC147" s="513" t="n">
        <v>0</v>
      </c>
      <c r="BD147" s="513" t="n">
        <v>0</v>
      </c>
      <c r="BE147" s="513" t="n">
        <v>0</v>
      </c>
      <c r="BF147" s="513" t="n">
        <v>0</v>
      </c>
      <c r="BG147" s="513" t="n">
        <v>0</v>
      </c>
      <c r="BI147" s="298" t="n">
        <v>1.05</v>
      </c>
      <c r="BJ147" s="514" t="n">
        <v>0</v>
      </c>
      <c r="BK147" s="514" t="n">
        <v>-147</v>
      </c>
      <c r="BL147" s="514" t="n">
        <v>-147</v>
      </c>
      <c r="BM147" s="514" t="n">
        <v>-77.7</v>
      </c>
      <c r="BN147" s="514" t="n">
        <v>0</v>
      </c>
      <c r="BO147" s="514" t="n">
        <v>0</v>
      </c>
      <c r="BP147" s="514" t="n">
        <v>0</v>
      </c>
      <c r="BQ147" s="514" t="n">
        <v>-787.5</v>
      </c>
      <c r="BR147" s="514" t="n">
        <v>0</v>
      </c>
      <c r="BS147" s="514" t="n">
        <v>0</v>
      </c>
      <c r="BT147" s="514" t="n">
        <v>-15973.65</v>
      </c>
      <c r="BU147" s="514" t="n">
        <v>0</v>
      </c>
      <c r="BW147" s="515">
        <f>_xlfn.SINGLE(_xlfn.XLOOKUP($A147,$A$203:$A$399,BJ$203:BJ$399,"Não Existe"))*$BI147</f>
        <v/>
      </c>
      <c r="BX147" s="515">
        <f>_xlfn.SINGLE(_xlfn.XLOOKUP($A147,$A$203:$A$399,BK$203:BK$399,"Não Existe"))*$BI147</f>
        <v/>
      </c>
      <c r="BY147" s="515">
        <f>_xlfn.SINGLE(_xlfn.XLOOKUP($A147,$A$203:$A$399,BL$203:BL$399,"Não Existe"))*$BI147</f>
        <v/>
      </c>
      <c r="BZ147" s="515">
        <f>_xlfn.SINGLE(_xlfn.XLOOKUP($A147,$A$203:$A$399,BM$203:BM$399,"Não Existe"))*$BI147</f>
        <v/>
      </c>
      <c r="CA147" s="515">
        <f>_xlfn.SINGLE(_xlfn.XLOOKUP($A147,$A$203:$A$399,BN$203:BN$399,"Não Existe"))*$BI147</f>
        <v/>
      </c>
      <c r="CB147" s="515">
        <f>_xlfn.SINGLE(_xlfn.XLOOKUP($A147,$A$203:$A$399,BO$203:BO$399,"Não Existe"))*$BI147</f>
        <v/>
      </c>
      <c r="CC147" s="515">
        <f>_xlfn.SINGLE(_xlfn.XLOOKUP($A147,$A$203:$A$399,BP$203:BP$399,"Não Existe"))*$BI147</f>
        <v/>
      </c>
      <c r="CD147" s="515">
        <f>_xlfn.SINGLE(_xlfn.XLOOKUP($A147,$A$203:$A$399,BQ$203:BQ$399,"Não Existe"))*$BI147</f>
        <v/>
      </c>
      <c r="CE147" s="515">
        <f>_xlfn.SINGLE(_xlfn.XLOOKUP($A147,$A$203:$A$399,BR$203:BR$399,"Não Existe"))*$BI147</f>
        <v/>
      </c>
      <c r="CF147" s="515">
        <f>_xlfn.SINGLE(_xlfn.XLOOKUP($A147,$A$203:$A$399,BS$203:BS$399,"Não Existe"))*$BI147</f>
        <v/>
      </c>
      <c r="CG147" s="515">
        <f>_xlfn.SINGLE(_xlfn.XLOOKUP($A147,$A$203:$A$399,BT$203:BT$399,"Não Existe"))*$BI147</f>
        <v/>
      </c>
      <c r="CH147" s="515">
        <f>_xlfn.SINGLE(_xlfn.XLOOKUP($A147,$A$203:$A$399,BU$203:BU$399,"Não Existe"))*$BI147</f>
        <v/>
      </c>
    </row>
    <row r="148" outlineLevel="1" customFormat="1" s="213">
      <c r="A148" s="257" t="inlineStr">
        <is>
          <t>43.10</t>
        </is>
      </c>
      <c r="B148" s="212" t="inlineStr">
        <is>
          <t>Softwares de gestão</t>
        </is>
      </c>
      <c r="C148" s="213" t="inlineStr">
        <is>
          <t>Analítica</t>
        </is>
      </c>
      <c r="D148" s="213" t="inlineStr">
        <is>
          <t>Saída</t>
        </is>
      </c>
      <c r="E148" s="213">
        <f>VLOOKUP($A148,PL.C!$B:$F,5,0)</f>
        <v/>
      </c>
      <c r="F148" s="213" t="inlineStr">
        <is>
          <t>sim</t>
        </is>
      </c>
      <c r="G148" s="213" t="inlineStr">
        <is>
          <t>Budget</t>
        </is>
      </c>
      <c r="I148" s="506" t="n">
        <v>0</v>
      </c>
      <c r="J148" s="506" t="n">
        <v>0</v>
      </c>
      <c r="K148" s="506" t="n">
        <v>0</v>
      </c>
      <c r="L148" s="506" t="n">
        <v>-2901</v>
      </c>
      <c r="M148" s="506" t="n">
        <v>-4903</v>
      </c>
      <c r="N148" s="506" t="n">
        <v>-2266</v>
      </c>
      <c r="O148" s="506" t="n">
        <v>-2237</v>
      </c>
      <c r="P148" s="506" t="n">
        <v>-2033</v>
      </c>
      <c r="Q148" s="506" t="n">
        <v>-2266</v>
      </c>
      <c r="R148" s="506" t="n">
        <v>-1574</v>
      </c>
      <c r="S148" s="506" t="n">
        <v>-1574</v>
      </c>
      <c r="T148" s="507" t="n">
        <v>-4318</v>
      </c>
      <c r="U148" s="86" t="n"/>
      <c r="V148" s="506" t="n">
        <v>-4090</v>
      </c>
      <c r="W148" s="506" t="n">
        <v>-4105</v>
      </c>
      <c r="X148" s="506" t="n">
        <v>-628</v>
      </c>
      <c r="Y148" s="506" t="n">
        <v>-592</v>
      </c>
      <c r="Z148" s="506" t="n">
        <v>-628</v>
      </c>
      <c r="AA148" s="506" t="n">
        <v>-628</v>
      </c>
      <c r="AB148" s="506" t="n">
        <v>-628</v>
      </c>
      <c r="AC148" s="506" t="n">
        <v>-628</v>
      </c>
      <c r="AD148" s="506" t="n">
        <v>-628</v>
      </c>
      <c r="AE148" s="506" t="n">
        <v>-628</v>
      </c>
      <c r="AF148" s="506" t="n">
        <v>-628</v>
      </c>
      <c r="AG148" s="507" t="n">
        <v>-4919</v>
      </c>
      <c r="AH148" s="364" t="n"/>
      <c r="AI148" s="506" t="n">
        <v>-4730</v>
      </c>
      <c r="AJ148" s="506" t="n">
        <v>-684</v>
      </c>
      <c r="AK148" s="506" t="n">
        <v>-4694</v>
      </c>
      <c r="AL148" s="506" t="n">
        <v>-700</v>
      </c>
      <c r="AM148" s="506" t="n">
        <v>-700</v>
      </c>
      <c r="AN148" s="506" t="n">
        <v>-700</v>
      </c>
      <c r="AO148" s="506" t="n">
        <v>-700</v>
      </c>
      <c r="AP148" s="506" t="n">
        <v>-700</v>
      </c>
      <c r="AQ148" s="506" t="n">
        <v>-700</v>
      </c>
      <c r="AR148" s="506" t="n">
        <v>-700</v>
      </c>
      <c r="AS148" s="506" t="n">
        <v>-700</v>
      </c>
      <c r="AT148" s="506" t="n">
        <v>-5163</v>
      </c>
      <c r="AU148" s="364" t="n"/>
      <c r="AV148" s="508" t="n">
        <v>-7359.440000000001</v>
      </c>
      <c r="AW148" s="508" t="n">
        <v>-7359.440000000001</v>
      </c>
      <c r="AX148" s="508" t="n">
        <v>-3009.44</v>
      </c>
      <c r="AY148" s="508" t="n">
        <v>-3009.44</v>
      </c>
      <c r="AZ148" s="508" t="n">
        <v>-3009.44</v>
      </c>
      <c r="BA148" s="508" t="n">
        <v>-3009.44</v>
      </c>
      <c r="BB148" s="508" t="n">
        <v>-3009.44</v>
      </c>
      <c r="BC148" s="508" t="n">
        <v>-3009.44</v>
      </c>
      <c r="BD148" s="508" t="n">
        <v>-3009.44</v>
      </c>
      <c r="BE148" s="508" t="n">
        <v>-3009.44</v>
      </c>
      <c r="BF148" s="508" t="n">
        <v>-3009.44</v>
      </c>
      <c r="BG148" s="508" t="n">
        <v>-7359.440000000001</v>
      </c>
      <c r="BH148" s="364" t="n"/>
      <c r="BI148" s="298" t="n">
        <v>1.05</v>
      </c>
      <c r="BJ148" s="509" t="n">
        <v>-5421.150000000001</v>
      </c>
      <c r="BK148" s="509" t="n">
        <v>-5424.3</v>
      </c>
      <c r="BL148" s="509" t="n">
        <v>-888.3000000000001</v>
      </c>
      <c r="BM148" s="509" t="n">
        <v>-888.3000000000001</v>
      </c>
      <c r="BN148" s="509" t="n">
        <v>-888.3000000000001</v>
      </c>
      <c r="BO148" s="509" t="n">
        <v>-888.3000000000001</v>
      </c>
      <c r="BP148" s="509" t="n">
        <v>-888.3000000000001</v>
      </c>
      <c r="BQ148" s="509" t="n">
        <v>-888.3000000000001</v>
      </c>
      <c r="BR148" s="509" t="n">
        <v>-888.3000000000001</v>
      </c>
      <c r="BS148" s="509" t="n">
        <v>-2533.65</v>
      </c>
      <c r="BT148" s="509" t="n">
        <v>-2533.65</v>
      </c>
      <c r="BU148" s="509" t="n">
        <v>-7093.8</v>
      </c>
      <c r="BV148" s="364" t="n"/>
      <c r="BW148" s="510">
        <f>_xlfn.SINGLE(_xlfn.XLOOKUP($A148,$A$203:$A$399,BJ$203:BJ$399,"Não Existe"))*$BI148</f>
        <v/>
      </c>
      <c r="BX148" s="510">
        <f>_xlfn.SINGLE(_xlfn.XLOOKUP($A148,$A$203:$A$399,BK$203:BK$399,"Não Existe"))*$BI148</f>
        <v/>
      </c>
      <c r="BY148" s="510">
        <f>_xlfn.SINGLE(_xlfn.XLOOKUP($A148,$A$203:$A$399,BL$203:BL$399,"Não Existe"))*$BI148</f>
        <v/>
      </c>
      <c r="BZ148" s="510">
        <f>_xlfn.SINGLE(_xlfn.XLOOKUP($A148,$A$203:$A$399,BM$203:BM$399,"Não Existe"))*$BI148</f>
        <v/>
      </c>
      <c r="CA148" s="510">
        <f>_xlfn.SINGLE(_xlfn.XLOOKUP($A148,$A$203:$A$399,BN$203:BN$399,"Não Existe"))*$BI148</f>
        <v/>
      </c>
      <c r="CB148" s="510">
        <f>_xlfn.SINGLE(_xlfn.XLOOKUP($A148,$A$203:$A$399,BO$203:BO$399,"Não Existe"))*$BI148</f>
        <v/>
      </c>
      <c r="CC148" s="510">
        <f>_xlfn.SINGLE(_xlfn.XLOOKUP($A148,$A$203:$A$399,BP$203:BP$399,"Não Existe"))*$BI148</f>
        <v/>
      </c>
      <c r="CD148" s="510">
        <f>_xlfn.SINGLE(_xlfn.XLOOKUP($A148,$A$203:$A$399,BQ$203:BQ$399,"Não Existe"))*$BI148</f>
        <v/>
      </c>
      <c r="CE148" s="510">
        <f>_xlfn.SINGLE(_xlfn.XLOOKUP($A148,$A$203:$A$399,BR$203:BR$399,"Não Existe"))*$BI148</f>
        <v/>
      </c>
      <c r="CF148" s="510">
        <f>_xlfn.SINGLE(_xlfn.XLOOKUP($A148,$A$203:$A$399,BS$203:BS$399,"Não Existe"))*$BI148</f>
        <v/>
      </c>
      <c r="CG148" s="510">
        <f>_xlfn.SINGLE(_xlfn.XLOOKUP($A148,$A$203:$A$399,BT$203:BT$399,"Não Existe"))*$BI148</f>
        <v/>
      </c>
      <c r="CH148" s="510">
        <f>_xlfn.SINGLE(_xlfn.XLOOKUP($A148,$A$203:$A$399,BU$203:BU$399,"Não Existe"))*$BI148</f>
        <v/>
      </c>
      <c r="CI148" s="364" t="n"/>
      <c r="CJ148" s="364" t="n"/>
      <c r="CK148" s="364" t="n"/>
      <c r="CL148" s="364" t="n"/>
      <c r="CM148" s="364" t="n"/>
      <c r="CN148" s="364" t="n"/>
      <c r="CO148" s="364" t="n"/>
      <c r="CP148" s="364" t="n"/>
      <c r="CQ148" s="364" t="n"/>
      <c r="CR148" s="364" t="n"/>
      <c r="CS148" s="364" t="n"/>
      <c r="CT148" s="364" t="n"/>
      <c r="CU148" s="364" t="n"/>
      <c r="CV148" s="364" t="n"/>
      <c r="CW148" s="364" t="n"/>
      <c r="CX148" s="364" t="n"/>
      <c r="CY148" s="364" t="n"/>
      <c r="CZ148" s="364" t="n"/>
      <c r="DA148" s="364" t="n"/>
      <c r="DB148" s="364" t="n"/>
      <c r="DC148" s="364" t="n"/>
      <c r="DD148" s="364" t="n"/>
      <c r="DE148" s="364" t="n"/>
      <c r="DF148" s="364" t="n"/>
      <c r="DG148" s="364" t="n"/>
      <c r="DH148" s="364" t="n"/>
      <c r="DI148" s="364" t="n"/>
      <c r="DJ148" s="364" t="n"/>
      <c r="DK148" s="364" t="n"/>
      <c r="DL148" s="364" t="n"/>
      <c r="DM148" s="364" t="n"/>
      <c r="DN148" s="364" t="n"/>
      <c r="DO148" s="364" t="n"/>
      <c r="DP148" s="364" t="n"/>
      <c r="DQ148" s="364" t="n"/>
      <c r="DR148" s="364" t="n"/>
      <c r="DS148" s="364" t="n"/>
      <c r="DT148" s="364" t="n"/>
      <c r="DU148" s="364" t="n"/>
      <c r="DV148" s="364" t="n"/>
      <c r="DW148" s="364" t="n"/>
      <c r="DX148" s="364" t="n"/>
      <c r="DY148" s="364" t="n"/>
      <c r="DZ148" s="364" t="n"/>
      <c r="EA148" s="364" t="n"/>
      <c r="EB148" s="364" t="n"/>
      <c r="EC148" s="364" t="n"/>
      <c r="ED148" s="364" t="n"/>
      <c r="EE148" s="364" t="n"/>
      <c r="EF148" s="364" t="n"/>
      <c r="EG148" s="364" t="n"/>
      <c r="EH148" s="364" t="n"/>
      <c r="EI148" s="364" t="n"/>
      <c r="EJ148" s="364" t="n"/>
      <c r="EK148" s="364" t="n"/>
      <c r="EL148" s="364" t="n"/>
      <c r="EM148" s="364" t="n"/>
      <c r="EN148" s="364" t="n"/>
      <c r="EO148" s="364" t="n"/>
      <c r="EP148" s="364" t="n"/>
      <c r="EQ148" s="364" t="n"/>
      <c r="ER148" s="364" t="n"/>
      <c r="ES148" s="364" t="n"/>
      <c r="ET148" s="364" t="n"/>
      <c r="EU148" s="364" t="n"/>
      <c r="EV148" s="364" t="n"/>
      <c r="EW148" s="364" t="n"/>
      <c r="EX148" s="364" t="n"/>
      <c r="EY148" s="364" t="n"/>
      <c r="EZ148" s="364" t="n"/>
      <c r="FA148" s="364" t="n"/>
      <c r="FB148" s="364" t="n"/>
      <c r="FC148" s="364" t="n"/>
      <c r="FD148" s="364" t="n"/>
      <c r="FE148" s="364" t="n"/>
      <c r="FF148" s="364" t="n"/>
      <c r="FG148" s="364" t="n"/>
      <c r="FH148" s="364" t="n"/>
      <c r="FI148" s="364" t="n"/>
      <c r="FJ148" s="364" t="n"/>
      <c r="FK148" s="364" t="n"/>
      <c r="FL148" s="364" t="n"/>
      <c r="FM148" s="364" t="n"/>
      <c r="FN148" s="364" t="n"/>
      <c r="FO148" s="364" t="n"/>
      <c r="FP148" s="364" t="n"/>
      <c r="FQ148" s="364" t="n"/>
      <c r="FR148" s="364" t="n"/>
      <c r="FS148" s="364" t="n"/>
      <c r="FT148" s="364" t="n"/>
      <c r="FU148" s="364" t="n"/>
      <c r="FV148" s="364" t="n"/>
      <c r="FW148" s="364" t="n"/>
      <c r="FX148" s="364" t="n"/>
      <c r="FY148" s="364" t="n"/>
      <c r="FZ148" s="364" t="n"/>
      <c r="GA148" s="364" t="n"/>
      <c r="GB148" s="364" t="n"/>
      <c r="GC148" s="364" t="n"/>
      <c r="GD148" s="364" t="n"/>
      <c r="GE148" s="364" t="n"/>
      <c r="GF148" s="364" t="n"/>
      <c r="GG148" s="364" t="n"/>
      <c r="GH148" s="364" t="n"/>
      <c r="GI148" s="364" t="n"/>
      <c r="GJ148" s="364" t="n"/>
      <c r="GK148" s="364" t="n"/>
      <c r="GL148" s="364" t="n"/>
      <c r="GM148" s="364" t="n"/>
      <c r="GN148" s="364" t="n"/>
      <c r="GO148" s="364" t="n"/>
      <c r="GP148" s="364" t="n"/>
      <c r="GQ148" s="364" t="n"/>
      <c r="GR148" s="364" t="n"/>
      <c r="GS148" s="364" t="n"/>
      <c r="GT148" s="364" t="n"/>
      <c r="GU148" s="364" t="n"/>
      <c r="GV148" s="364" t="n"/>
      <c r="GW148" s="364" t="n"/>
      <c r="GX148" s="364" t="n"/>
      <c r="GY148" s="364" t="n"/>
      <c r="GZ148" s="364" t="n"/>
      <c r="HA148" s="364" t="n"/>
      <c r="HB148" s="364" t="n"/>
      <c r="HC148" s="364" t="n"/>
      <c r="HD148" s="364" t="n"/>
      <c r="HE148" s="364" t="n"/>
      <c r="HF148" s="364" t="n"/>
      <c r="HG148" s="364" t="n"/>
      <c r="HH148" s="364" t="n"/>
      <c r="HI148" s="364" t="n"/>
      <c r="HJ148" s="364" t="n"/>
      <c r="HK148" s="364" t="n"/>
      <c r="HL148" s="364" t="n"/>
      <c r="HM148" s="364" t="n"/>
      <c r="HN148" s="364" t="n"/>
      <c r="HO148" s="364" t="n"/>
      <c r="HP148" s="364" t="n"/>
      <c r="HQ148" s="364" t="n"/>
      <c r="HR148" s="364" t="n"/>
      <c r="HS148" s="364" t="n"/>
      <c r="HT148" s="364" t="n"/>
      <c r="HU148" s="364" t="n"/>
      <c r="HV148" s="364" t="n"/>
      <c r="HW148" s="364" t="n"/>
      <c r="HX148" s="364" t="n"/>
      <c r="HY148" s="364" t="n"/>
      <c r="HZ148" s="364" t="n"/>
      <c r="IA148" s="364" t="n"/>
      <c r="IB148" s="364" t="n"/>
      <c r="IC148" s="364" t="n"/>
      <c r="ID148" s="364" t="n"/>
      <c r="IE148" s="364" t="n"/>
      <c r="IF148" s="364" t="n"/>
      <c r="IG148" s="364" t="n"/>
      <c r="IH148" s="364" t="n"/>
      <c r="II148" s="364" t="n"/>
      <c r="IJ148" s="364" t="n"/>
      <c r="IK148" s="364" t="n"/>
      <c r="IL148" s="364" t="n"/>
      <c r="IM148" s="364" t="n"/>
      <c r="IN148" s="364" t="n"/>
      <c r="IO148" s="364" t="n"/>
      <c r="IP148" s="364" t="n"/>
      <c r="IQ148" s="364" t="n"/>
      <c r="IR148" s="364" t="n"/>
      <c r="IS148" s="364" t="n"/>
      <c r="IT148" s="364" t="n"/>
      <c r="IU148" s="364" t="n"/>
      <c r="IV148" s="364" t="n"/>
      <c r="IW148" s="364" t="n"/>
      <c r="IX148" s="364" t="n"/>
      <c r="IY148" s="364" t="n"/>
      <c r="IZ148" s="364" t="n"/>
      <c r="JA148" s="364" t="n"/>
      <c r="JB148" s="364" t="n"/>
      <c r="JC148" s="364" t="n"/>
      <c r="JD148" s="364" t="n"/>
      <c r="JE148" s="364" t="n"/>
      <c r="JF148" s="364" t="n"/>
      <c r="JG148" s="364" t="n"/>
      <c r="JH148" s="364" t="n"/>
      <c r="JI148" s="364" t="n"/>
      <c r="JJ148" s="364" t="n"/>
      <c r="JK148" s="364" t="n"/>
      <c r="JL148" s="364" t="n"/>
      <c r="JM148" s="364" t="n"/>
      <c r="JN148" s="364" t="n"/>
      <c r="JO148" s="364" t="n"/>
      <c r="JP148" s="364" t="n"/>
      <c r="JQ148" s="364" t="n"/>
      <c r="JR148" s="364" t="n"/>
      <c r="JS148" s="364" t="n"/>
      <c r="JT148" s="364" t="n"/>
      <c r="JU148" s="364" t="n"/>
      <c r="JV148" s="364" t="n"/>
      <c r="JW148" s="364" t="n"/>
      <c r="JX148" s="364" t="n"/>
      <c r="JY148" s="364" t="n"/>
      <c r="JZ148" s="364" t="n"/>
      <c r="KA148" s="364" t="n"/>
      <c r="KB148" s="364" t="n"/>
      <c r="KC148" s="364" t="n"/>
      <c r="KD148" s="364" t="n"/>
      <c r="KE148" s="364" t="n"/>
      <c r="KF148" s="364" t="n"/>
      <c r="KG148" s="364" t="n"/>
      <c r="KH148" s="364" t="n"/>
      <c r="KI148" s="364" t="n"/>
      <c r="KJ148" s="364" t="n"/>
      <c r="KK148" s="364" t="n"/>
      <c r="KL148" s="364" t="n"/>
      <c r="KM148" s="364" t="n"/>
      <c r="KN148" s="364" t="n"/>
      <c r="KO148" s="364" t="n"/>
      <c r="KP148" s="364" t="n"/>
      <c r="KQ148" s="364" t="n"/>
      <c r="KR148" s="364" t="n"/>
      <c r="KS148" s="364" t="n"/>
      <c r="KT148" s="364" t="n"/>
      <c r="KU148" s="364" t="n"/>
      <c r="KV148" s="364" t="n"/>
      <c r="KW148" s="364" t="n"/>
      <c r="KX148" s="364" t="n"/>
      <c r="KY148" s="364" t="n"/>
      <c r="KZ148" s="364" t="n"/>
      <c r="LA148" s="364" t="n"/>
      <c r="LB148" s="364" t="n"/>
      <c r="LC148" s="364" t="n"/>
      <c r="LD148" s="364" t="n"/>
      <c r="LE148" s="364" t="n"/>
      <c r="LF148" s="364" t="n"/>
      <c r="LG148" s="364" t="n"/>
      <c r="LH148" s="364" t="n"/>
      <c r="LI148" s="364" t="n"/>
      <c r="LJ148" s="364" t="n"/>
      <c r="LK148" s="364" t="n"/>
      <c r="LL148" s="364" t="n"/>
      <c r="LM148" s="364" t="n"/>
      <c r="LN148" s="364" t="n"/>
      <c r="LO148" s="364" t="n"/>
      <c r="LP148" s="364" t="n"/>
      <c r="LQ148" s="364" t="n"/>
      <c r="LR148" s="364" t="n"/>
      <c r="LS148" s="364" t="n"/>
      <c r="LT148" s="364" t="n"/>
      <c r="LU148" s="364" t="n"/>
      <c r="LV148" s="364" t="n"/>
      <c r="LW148" s="364" t="n"/>
      <c r="LX148" s="364" t="n"/>
      <c r="LY148" s="364" t="n"/>
      <c r="LZ148" s="364" t="n"/>
      <c r="MA148" s="364" t="n"/>
      <c r="MB148" s="364" t="n"/>
      <c r="MC148" s="364" t="n"/>
      <c r="MD148" s="364" t="n"/>
      <c r="ME148" s="364" t="n"/>
      <c r="MF148" s="364" t="n"/>
      <c r="MG148" s="364" t="n"/>
      <c r="MH148" s="364" t="n"/>
      <c r="MI148" s="364" t="n"/>
      <c r="MJ148" s="364" t="n"/>
      <c r="MK148" s="364" t="n"/>
      <c r="ML148" s="364" t="n"/>
      <c r="MM148" s="364" t="n"/>
      <c r="MN148" s="364" t="n"/>
      <c r="MO148" s="364" t="n"/>
      <c r="MP148" s="364" t="n"/>
      <c r="MQ148" s="364" t="n"/>
      <c r="MR148" s="364" t="n"/>
      <c r="MS148" s="364" t="n"/>
      <c r="MT148" s="364" t="n"/>
      <c r="MU148" s="364" t="n"/>
      <c r="MV148" s="364" t="n"/>
      <c r="MW148" s="364" t="n"/>
      <c r="MX148" s="364" t="n"/>
      <c r="MY148" s="364" t="n"/>
      <c r="MZ148" s="364" t="n"/>
      <c r="NA148" s="364" t="n"/>
      <c r="NB148" s="364" t="n"/>
      <c r="NC148" s="364" t="n"/>
      <c r="ND148" s="364" t="n"/>
      <c r="NE148" s="364" t="n"/>
      <c r="NF148" s="364" t="n"/>
      <c r="NG148" s="364" t="n"/>
      <c r="NH148" s="364" t="n"/>
      <c r="NI148" s="364" t="n"/>
      <c r="NJ148" s="364" t="n"/>
      <c r="NK148" s="364" t="n"/>
      <c r="NL148" s="364" t="n"/>
      <c r="NM148" s="364" t="n"/>
      <c r="NN148" s="364" t="n"/>
      <c r="NO148" s="364" t="n"/>
      <c r="NP148" s="364" t="n"/>
      <c r="NQ148" s="364" t="n"/>
      <c r="NR148" s="364" t="n"/>
      <c r="NS148" s="364" t="n"/>
      <c r="NT148" s="364" t="n"/>
      <c r="NU148" s="364" t="n"/>
      <c r="NV148" s="364" t="n"/>
      <c r="NW148" s="364" t="n"/>
      <c r="NX148" s="364" t="n"/>
      <c r="NY148" s="364" t="n"/>
      <c r="NZ148" s="364" t="n"/>
      <c r="OA148" s="364" t="n"/>
      <c r="OB148" s="364" t="n"/>
      <c r="OC148" s="364" t="n"/>
      <c r="OD148" s="364" t="n"/>
      <c r="OE148" s="364" t="n"/>
      <c r="OF148" s="364" t="n"/>
      <c r="OG148" s="364" t="n"/>
      <c r="OH148" s="364" t="n"/>
      <c r="OI148" s="364" t="n"/>
      <c r="OJ148" s="364" t="n"/>
      <c r="OK148" s="364" t="n"/>
      <c r="OL148" s="364" t="n"/>
      <c r="OM148" s="364" t="n"/>
      <c r="ON148" s="364" t="n"/>
      <c r="OO148" s="364" t="n"/>
      <c r="OP148" s="364" t="n"/>
      <c r="OQ148" s="364" t="n"/>
      <c r="OR148" s="364" t="n"/>
      <c r="OS148" s="364" t="n"/>
      <c r="OT148" s="364" t="n"/>
      <c r="OU148" s="364" t="n"/>
      <c r="OV148" s="364" t="n"/>
      <c r="OW148" s="364" t="n"/>
      <c r="OX148" s="364" t="n"/>
      <c r="OY148" s="364" t="n"/>
      <c r="OZ148" s="364" t="n"/>
      <c r="PA148" s="364" t="n"/>
      <c r="PB148" s="364" t="n"/>
      <c r="PC148" s="364" t="n"/>
      <c r="PD148" s="364" t="n"/>
      <c r="PE148" s="364" t="n"/>
      <c r="PF148" s="364" t="n"/>
      <c r="PG148" s="364" t="n"/>
      <c r="PH148" s="364" t="n"/>
      <c r="PI148" s="364" t="n"/>
      <c r="PJ148" s="364" t="n"/>
      <c r="PK148" s="364" t="n"/>
      <c r="PL148" s="364" t="n"/>
      <c r="PM148" s="364" t="n"/>
      <c r="PN148" s="364" t="n"/>
      <c r="PO148" s="364" t="n"/>
      <c r="PP148" s="364" t="n"/>
      <c r="PQ148" s="364" t="n"/>
      <c r="PR148" s="364" t="n"/>
      <c r="PS148" s="364" t="n"/>
      <c r="PT148" s="364" t="n"/>
      <c r="PU148" s="364" t="n"/>
      <c r="PV148" s="364" t="n"/>
      <c r="PW148" s="364" t="n"/>
      <c r="PX148" s="364" t="n"/>
      <c r="PY148" s="364" t="n"/>
      <c r="PZ148" s="364" t="n"/>
      <c r="QA148" s="364" t="n"/>
      <c r="QB148" s="364" t="n"/>
      <c r="QC148" s="364" t="n"/>
      <c r="QD148" s="364" t="n"/>
      <c r="QE148" s="364" t="n"/>
      <c r="QF148" s="364" t="n"/>
      <c r="QG148" s="364" t="n"/>
      <c r="QH148" s="364" t="n"/>
      <c r="QI148" s="364" t="n"/>
      <c r="QJ148" s="364" t="n"/>
      <c r="QK148" s="364" t="n"/>
      <c r="QL148" s="364" t="n"/>
      <c r="QM148" s="364" t="n"/>
      <c r="QN148" s="364" t="n"/>
      <c r="QO148" s="364" t="n"/>
      <c r="QP148" s="364" t="n"/>
      <c r="QQ148" s="364" t="n"/>
      <c r="QR148" s="364" t="n"/>
      <c r="QS148" s="364" t="n"/>
      <c r="QT148" s="364" t="n"/>
      <c r="QU148" s="364" t="n"/>
      <c r="QV148" s="364" t="n"/>
      <c r="QW148" s="364" t="n"/>
      <c r="QX148" s="364" t="n"/>
      <c r="QY148" s="364" t="n"/>
      <c r="QZ148" s="364" t="n"/>
      <c r="RA148" s="364" t="n"/>
      <c r="RB148" s="364" t="n"/>
      <c r="RC148" s="364" t="n"/>
      <c r="RD148" s="364" t="n"/>
      <c r="RE148" s="364" t="n"/>
      <c r="RF148" s="364" t="n"/>
      <c r="RG148" s="364" t="n"/>
      <c r="RH148" s="364" t="n"/>
      <c r="RI148" s="364" t="n"/>
      <c r="RJ148" s="364" t="n"/>
      <c r="RK148" s="364" t="n"/>
      <c r="RL148" s="364" t="n"/>
      <c r="RM148" s="364" t="n"/>
      <c r="RN148" s="364" t="n"/>
      <c r="RO148" s="364" t="n"/>
      <c r="RP148" s="364" t="n"/>
      <c r="RQ148" s="364" t="n"/>
      <c r="RR148" s="364" t="n"/>
      <c r="RS148" s="364" t="n"/>
      <c r="RT148" s="364" t="n"/>
      <c r="RU148" s="364" t="n"/>
      <c r="RV148" s="364" t="n"/>
      <c r="RW148" s="364" t="n"/>
      <c r="RX148" s="364" t="n"/>
      <c r="RY148" s="364" t="n"/>
      <c r="RZ148" s="364" t="n"/>
      <c r="SA148" s="364" t="n"/>
      <c r="SB148" s="364" t="n"/>
      <c r="SC148" s="364" t="n"/>
      <c r="SD148" s="364" t="n"/>
      <c r="SE148" s="364" t="n"/>
      <c r="SF148" s="364" t="n"/>
      <c r="SG148" s="364" t="n"/>
      <c r="SH148" s="364" t="n"/>
      <c r="SI148" s="364" t="n"/>
      <c r="SJ148" s="364" t="n"/>
      <c r="SK148" s="364" t="n"/>
      <c r="SL148" s="364" t="n"/>
      <c r="SM148" s="364" t="n"/>
      <c r="SN148" s="364" t="n"/>
      <c r="SO148" s="364" t="n"/>
      <c r="SP148" s="364" t="n"/>
      <c r="SQ148" s="364" t="n"/>
      <c r="SR148" s="364" t="n"/>
      <c r="SS148" s="364" t="n"/>
      <c r="ST148" s="364" t="n"/>
      <c r="SU148" s="364" t="n"/>
      <c r="SV148" s="364" t="n"/>
      <c r="SW148" s="364" t="n"/>
      <c r="SX148" s="364" t="n"/>
      <c r="SY148" s="364" t="n"/>
      <c r="SZ148" s="364" t="n"/>
      <c r="TA148" s="364" t="n"/>
      <c r="TB148" s="364" t="n"/>
      <c r="TC148" s="364" t="n"/>
      <c r="TD148" s="364" t="n"/>
      <c r="TE148" s="364" t="n"/>
      <c r="TF148" s="364" t="n"/>
      <c r="TG148" s="364" t="n"/>
      <c r="TH148" s="364" t="n"/>
      <c r="TI148" s="364" t="n"/>
      <c r="TJ148" s="364" t="n"/>
      <c r="TK148" s="364" t="n"/>
      <c r="TL148" s="364" t="n"/>
      <c r="TM148" s="364" t="n"/>
      <c r="TN148" s="364" t="n"/>
      <c r="TO148" s="364" t="n"/>
      <c r="TP148" s="364" t="n"/>
      <c r="TQ148" s="364" t="n"/>
      <c r="TR148" s="364" t="n"/>
      <c r="TS148" s="364" t="n"/>
      <c r="TT148" s="364" t="n"/>
      <c r="TU148" s="364" t="n"/>
      <c r="TV148" s="364" t="n"/>
      <c r="TW148" s="364" t="n"/>
      <c r="TX148" s="364" t="n"/>
      <c r="TY148" s="364" t="n"/>
      <c r="TZ148" s="364" t="n"/>
      <c r="UA148" s="364" t="n"/>
      <c r="UB148" s="364" t="n"/>
      <c r="UC148" s="364" t="n"/>
      <c r="UD148" s="364" t="n"/>
      <c r="UE148" s="364" t="n"/>
      <c r="UF148" s="364" t="n"/>
      <c r="UG148" s="364" t="n"/>
      <c r="UH148" s="364" t="n"/>
      <c r="UI148" s="364" t="n"/>
      <c r="UJ148" s="364" t="n"/>
      <c r="UK148" s="364" t="n"/>
      <c r="UL148" s="364" t="n"/>
      <c r="UM148" s="364" t="n"/>
      <c r="UN148" s="364" t="n"/>
      <c r="UO148" s="364" t="n"/>
      <c r="UP148" s="364" t="n"/>
      <c r="UQ148" s="364" t="n"/>
      <c r="UR148" s="364" t="n"/>
      <c r="US148" s="364" t="n"/>
      <c r="UT148" s="364" t="n"/>
      <c r="UU148" s="364" t="n"/>
      <c r="UV148" s="364" t="n"/>
      <c r="UW148" s="364" t="n"/>
      <c r="UX148" s="364" t="n"/>
      <c r="UY148" s="364" t="n"/>
      <c r="UZ148" s="364" t="n"/>
      <c r="VA148" s="364" t="n"/>
      <c r="VB148" s="364" t="n"/>
      <c r="VC148" s="364" t="n"/>
      <c r="VD148" s="364" t="n"/>
      <c r="VE148" s="364" t="n"/>
      <c r="VF148" s="364" t="n"/>
      <c r="VG148" s="364" t="n"/>
      <c r="VH148" s="364" t="n"/>
      <c r="VI148" s="364" t="n"/>
      <c r="VJ148" s="364" t="n"/>
      <c r="VK148" s="364" t="n"/>
      <c r="VL148" s="364" t="n"/>
      <c r="VM148" s="364" t="n"/>
      <c r="VN148" s="364" t="n"/>
      <c r="VO148" s="364" t="n"/>
      <c r="VP148" s="364" t="n"/>
      <c r="VQ148" s="364" t="n"/>
      <c r="VR148" s="364" t="n"/>
      <c r="VS148" s="364" t="n"/>
      <c r="VT148" s="364" t="n"/>
      <c r="VU148" s="364" t="n"/>
      <c r="VV148" s="364" t="n"/>
      <c r="VW148" s="364" t="n"/>
      <c r="VX148" s="364" t="n"/>
      <c r="VY148" s="364" t="n"/>
      <c r="VZ148" s="364" t="n"/>
      <c r="WA148" s="364" t="n"/>
      <c r="WB148" s="364" t="n"/>
      <c r="WC148" s="364" t="n"/>
      <c r="WD148" s="364" t="n"/>
      <c r="WE148" s="364" t="n"/>
      <c r="WF148" s="364" t="n"/>
      <c r="WG148" s="364" t="n"/>
      <c r="WH148" s="364" t="n"/>
      <c r="WI148" s="364" t="n"/>
      <c r="WJ148" s="364" t="n"/>
      <c r="WK148" s="364" t="n"/>
      <c r="WL148" s="364" t="n"/>
      <c r="WM148" s="364" t="n"/>
      <c r="WN148" s="364" t="n"/>
      <c r="WO148" s="364" t="n"/>
      <c r="WP148" s="364" t="n"/>
      <c r="WQ148" s="364" t="n"/>
      <c r="WR148" s="364" t="n"/>
      <c r="WS148" s="364" t="n"/>
      <c r="WT148" s="364" t="n"/>
      <c r="WU148" s="364" t="n"/>
      <c r="WV148" s="364" t="n"/>
      <c r="WW148" s="364" t="n"/>
      <c r="WX148" s="364" t="n"/>
      <c r="WY148" s="364" t="n"/>
      <c r="WZ148" s="364" t="n"/>
      <c r="XA148" s="364" t="n"/>
      <c r="XB148" s="364" t="n"/>
      <c r="XC148" s="364" t="n"/>
      <c r="XD148" s="364" t="n"/>
      <c r="XE148" s="364" t="n"/>
      <c r="XF148" s="364" t="n"/>
      <c r="XG148" s="364" t="n"/>
      <c r="XH148" s="364" t="n"/>
      <c r="XI148" s="364" t="n"/>
      <c r="XJ148" s="364" t="n"/>
      <c r="XK148" s="364" t="n"/>
      <c r="XL148" s="364" t="n"/>
      <c r="XM148" s="364" t="n"/>
      <c r="XN148" s="364" t="n"/>
      <c r="XO148" s="364" t="n"/>
      <c r="XP148" s="364" t="n"/>
      <c r="XQ148" s="364" t="n"/>
      <c r="XR148" s="364" t="n"/>
      <c r="XS148" s="364" t="n"/>
      <c r="XT148" s="364" t="n"/>
      <c r="XU148" s="364" t="n"/>
      <c r="XV148" s="364" t="n"/>
      <c r="XW148" s="364" t="n"/>
      <c r="XX148" s="364" t="n"/>
      <c r="XY148" s="364" t="n"/>
      <c r="XZ148" s="364" t="n"/>
      <c r="YA148" s="364" t="n"/>
      <c r="YB148" s="364" t="n"/>
      <c r="YC148" s="364" t="n"/>
      <c r="YD148" s="364" t="n"/>
      <c r="YE148" s="364" t="n"/>
      <c r="YF148" s="364" t="n"/>
      <c r="YG148" s="364" t="n"/>
      <c r="YH148" s="364" t="n"/>
      <c r="YI148" s="364" t="n"/>
      <c r="YJ148" s="364" t="n"/>
      <c r="YK148" s="364" t="n"/>
      <c r="YL148" s="364" t="n"/>
      <c r="YM148" s="364" t="n"/>
      <c r="YN148" s="364" t="n"/>
      <c r="YO148" s="364" t="n"/>
      <c r="YP148" s="364" t="n"/>
      <c r="YQ148" s="364" t="n"/>
      <c r="YR148" s="364" t="n"/>
      <c r="YS148" s="364" t="n"/>
      <c r="YT148" s="364" t="n"/>
      <c r="YU148" s="364" t="n"/>
      <c r="YV148" s="364" t="n"/>
      <c r="YW148" s="364" t="n"/>
      <c r="YX148" s="364" t="n"/>
      <c r="YY148" s="364" t="n"/>
      <c r="YZ148" s="364" t="n"/>
      <c r="ZA148" s="364" t="n"/>
      <c r="ZB148" s="364" t="n"/>
      <c r="ZC148" s="364" t="n"/>
      <c r="ZD148" s="364" t="n"/>
      <c r="ZE148" s="364" t="n"/>
      <c r="ZF148" s="364" t="n"/>
      <c r="ZG148" s="364" t="n"/>
      <c r="ZH148" s="364" t="n"/>
      <c r="ZI148" s="364" t="n"/>
      <c r="ZJ148" s="364" t="n"/>
      <c r="ZK148" s="364" t="n"/>
      <c r="ZL148" s="364" t="n"/>
      <c r="ZM148" s="364" t="n"/>
      <c r="ZN148" s="364" t="n"/>
      <c r="ZO148" s="364" t="n"/>
      <c r="ZP148" s="364" t="n"/>
      <c r="ZQ148" s="364" t="n"/>
      <c r="ZR148" s="364" t="n"/>
      <c r="ZS148" s="364" t="n"/>
      <c r="ZT148" s="364" t="n"/>
      <c r="ZU148" s="364" t="n"/>
      <c r="ZV148" s="364" t="n"/>
      <c r="ZW148" s="364" t="n"/>
      <c r="ZX148" s="364" t="n"/>
      <c r="ZY148" s="364" t="n"/>
      <c r="ZZ148" s="364" t="n"/>
      <c r="AAA148" s="364" t="n"/>
      <c r="AAB148" s="364" t="n"/>
      <c r="AAC148" s="364" t="n"/>
      <c r="AAD148" s="364" t="n"/>
      <c r="AAE148" s="364" t="n"/>
      <c r="AAF148" s="364" t="n"/>
      <c r="AAG148" s="364" t="n"/>
      <c r="AAH148" s="364" t="n"/>
      <c r="AAI148" s="364" t="n"/>
      <c r="AAJ148" s="364" t="n"/>
      <c r="AAK148" s="364" t="n"/>
      <c r="AAL148" s="364" t="n"/>
      <c r="AAM148" s="364" t="n"/>
      <c r="AAN148" s="364" t="n"/>
      <c r="AAO148" s="364" t="n"/>
      <c r="AAP148" s="364" t="n"/>
      <c r="AAQ148" s="364" t="n"/>
      <c r="AAR148" s="364" t="n"/>
      <c r="AAS148" s="364" t="n"/>
      <c r="AAT148" s="364" t="n"/>
      <c r="AAU148" s="364" t="n"/>
      <c r="AAV148" s="364" t="n"/>
      <c r="AAW148" s="364" t="n"/>
      <c r="AAX148" s="364" t="n"/>
      <c r="AAY148" s="364" t="n"/>
      <c r="AAZ148" s="364" t="n"/>
      <c r="ABA148" s="364" t="n"/>
      <c r="ABB148" s="364" t="n"/>
      <c r="ABC148" s="364" t="n"/>
      <c r="ABD148" s="364" t="n"/>
      <c r="ABE148" s="364" t="n"/>
      <c r="ABF148" s="364" t="n"/>
      <c r="ABG148" s="364" t="n"/>
      <c r="ABH148" s="364" t="n"/>
      <c r="ABI148" s="364" t="n"/>
      <c r="ABJ148" s="364" t="n"/>
      <c r="ABK148" s="364" t="n"/>
      <c r="ABL148" s="364" t="n"/>
      <c r="ABM148" s="364" t="n"/>
      <c r="ABN148" s="364" t="n"/>
      <c r="ABO148" s="364" t="n"/>
      <c r="ABP148" s="364" t="n"/>
      <c r="ABQ148" s="364" t="n"/>
      <c r="ABR148" s="364" t="n"/>
      <c r="ABS148" s="364" t="n"/>
      <c r="ABT148" s="364" t="n"/>
      <c r="ABU148" s="364" t="n"/>
      <c r="ABV148" s="364" t="n"/>
      <c r="ABW148" s="364" t="n"/>
      <c r="ABX148" s="364" t="n"/>
      <c r="ABY148" s="364" t="n"/>
      <c r="ABZ148" s="364" t="n"/>
      <c r="ACA148" s="364" t="n"/>
      <c r="ACB148" s="364" t="n"/>
      <c r="ACC148" s="364" t="n"/>
      <c r="ACD148" s="364" t="n"/>
      <c r="ACE148" s="364" t="n"/>
      <c r="ACF148" s="364" t="n"/>
      <c r="ACG148" s="364" t="n"/>
      <c r="ACH148" s="364" t="n"/>
      <c r="ACI148" s="364" t="n"/>
      <c r="ACJ148" s="364" t="n"/>
      <c r="ACK148" s="364" t="n"/>
      <c r="ACL148" s="364" t="n"/>
      <c r="ACM148" s="364" t="n"/>
      <c r="ACN148" s="364" t="n"/>
      <c r="ACO148" s="364" t="n"/>
      <c r="ACP148" s="364" t="n"/>
      <c r="ACQ148" s="364" t="n"/>
      <c r="ACR148" s="364" t="n"/>
      <c r="ACS148" s="364" t="n"/>
      <c r="ACT148" s="364" t="n"/>
      <c r="ACU148" s="364" t="n"/>
      <c r="ACV148" s="364" t="n"/>
      <c r="ACW148" s="364" t="n"/>
      <c r="ACX148" s="364" t="n"/>
      <c r="ACY148" s="364" t="n"/>
      <c r="ACZ148" s="364" t="n"/>
      <c r="ADA148" s="364" t="n"/>
      <c r="ADB148" s="364" t="n"/>
      <c r="ADC148" s="364" t="n"/>
      <c r="ADD148" s="364" t="n"/>
      <c r="ADE148" s="364" t="n"/>
      <c r="ADF148" s="364" t="n"/>
      <c r="ADG148" s="364" t="n"/>
      <c r="ADH148" s="364" t="n"/>
      <c r="ADI148" s="364" t="n"/>
      <c r="ADJ148" s="364" t="n"/>
      <c r="ADK148" s="364" t="n"/>
      <c r="ADL148" s="364" t="n"/>
      <c r="ADM148" s="364" t="n"/>
      <c r="ADN148" s="364" t="n"/>
      <c r="ADO148" s="364" t="n"/>
      <c r="ADP148" s="364" t="n"/>
      <c r="ADQ148" s="364" t="n"/>
      <c r="ADR148" s="364" t="n"/>
      <c r="ADS148" s="364" t="n"/>
      <c r="ADT148" s="364" t="n"/>
      <c r="ADU148" s="364" t="n"/>
      <c r="ADV148" s="364" t="n"/>
      <c r="ADW148" s="364" t="n"/>
      <c r="ADX148" s="364" t="n"/>
      <c r="ADY148" s="364" t="n"/>
      <c r="ADZ148" s="364" t="n"/>
      <c r="AEA148" s="364" t="n"/>
      <c r="AEB148" s="364" t="n"/>
      <c r="AEC148" s="364" t="n"/>
      <c r="AED148" s="364" t="n"/>
      <c r="AEE148" s="364" t="n"/>
      <c r="AEF148" s="364" t="n"/>
      <c r="AEG148" s="364" t="n"/>
      <c r="AEH148" s="364" t="n"/>
      <c r="AEI148" s="364" t="n"/>
      <c r="AEJ148" s="364" t="n"/>
      <c r="AEK148" s="364" t="n"/>
      <c r="AEL148" s="364" t="n"/>
      <c r="AEM148" s="364" t="n"/>
      <c r="AEN148" s="364" t="n"/>
      <c r="AEO148" s="364" t="n"/>
      <c r="AEP148" s="364" t="n"/>
      <c r="AEQ148" s="364" t="n"/>
      <c r="AER148" s="364" t="n"/>
      <c r="AES148" s="364" t="n"/>
      <c r="AET148" s="364" t="n"/>
      <c r="AEU148" s="364" t="n"/>
      <c r="AEV148" s="364" t="n"/>
      <c r="AEW148" s="364" t="n"/>
      <c r="AEX148" s="364" t="n"/>
      <c r="AEY148" s="364" t="n"/>
      <c r="AEZ148" s="364" t="n"/>
      <c r="AFA148" s="364" t="n"/>
      <c r="AFB148" s="364" t="n"/>
      <c r="AFC148" s="364" t="n"/>
      <c r="AFD148" s="364" t="n"/>
      <c r="AFE148" s="364" t="n"/>
      <c r="AFF148" s="364" t="n"/>
      <c r="AFG148" s="364" t="n"/>
      <c r="AFH148" s="364" t="n"/>
      <c r="AFI148" s="364" t="n"/>
      <c r="AFJ148" s="364" t="n"/>
      <c r="AFK148" s="364" t="n"/>
      <c r="AFL148" s="364" t="n"/>
      <c r="AFM148" s="364" t="n"/>
      <c r="AFN148" s="364" t="n"/>
      <c r="AFO148" s="364" t="n"/>
      <c r="AFP148" s="364" t="n"/>
      <c r="AFQ148" s="364" t="n"/>
      <c r="AFR148" s="364" t="n"/>
      <c r="AFS148" s="364" t="n"/>
      <c r="AFT148" s="364" t="n"/>
      <c r="AFU148" s="364" t="n"/>
      <c r="AFV148" s="364" t="n"/>
      <c r="AFW148" s="364" t="n"/>
      <c r="AFX148" s="364" t="n"/>
      <c r="AFY148" s="364" t="n"/>
      <c r="AFZ148" s="364" t="n"/>
      <c r="AGA148" s="364" t="n"/>
      <c r="AGB148" s="364" t="n"/>
      <c r="AGC148" s="364" t="n"/>
      <c r="AGD148" s="364" t="n"/>
      <c r="AGE148" s="364" t="n"/>
      <c r="AGF148" s="364" t="n"/>
      <c r="AGG148" s="364" t="n"/>
      <c r="AGH148" s="364" t="n"/>
      <c r="AGI148" s="364" t="n"/>
      <c r="AGJ148" s="364" t="n"/>
      <c r="AGK148" s="364" t="n"/>
      <c r="AGL148" s="364" t="n"/>
      <c r="AGM148" s="364" t="n"/>
      <c r="AGN148" s="364" t="n"/>
      <c r="AGO148" s="364" t="n"/>
      <c r="AGP148" s="364" t="n"/>
      <c r="AGQ148" s="364" t="n"/>
      <c r="AGR148" s="364" t="n"/>
      <c r="AGS148" s="364" t="n"/>
      <c r="AGT148" s="364" t="n"/>
      <c r="AGU148" s="364" t="n"/>
      <c r="AGV148" s="364" t="n"/>
      <c r="AGW148" s="364" t="n"/>
      <c r="AGX148" s="364" t="n"/>
      <c r="AGY148" s="364" t="n"/>
      <c r="AGZ148" s="364" t="n"/>
      <c r="AHA148" s="364" t="n"/>
      <c r="AHB148" s="364" t="n"/>
      <c r="AHC148" s="364" t="n"/>
      <c r="AHD148" s="364" t="n"/>
      <c r="AHE148" s="364" t="n"/>
      <c r="AHF148" s="364" t="n"/>
      <c r="AHG148" s="364" t="n"/>
      <c r="AHH148" s="364" t="n"/>
      <c r="AHI148" s="364" t="n"/>
      <c r="AHJ148" s="364" t="n"/>
      <c r="AHK148" s="364" t="n"/>
      <c r="AHL148" s="364" t="n"/>
      <c r="AHM148" s="364" t="n"/>
      <c r="AHN148" s="364" t="n"/>
      <c r="AHO148" s="364" t="n"/>
      <c r="AHP148" s="364" t="n"/>
      <c r="AHQ148" s="364" t="n"/>
      <c r="AHR148" s="364" t="n"/>
      <c r="AHS148" s="364" t="n"/>
      <c r="AHT148" s="364" t="n"/>
      <c r="AHU148" s="364" t="n"/>
      <c r="AHV148" s="364" t="n"/>
      <c r="AHW148" s="364" t="n"/>
      <c r="AHX148" s="364" t="n"/>
      <c r="AHY148" s="364" t="n"/>
      <c r="AHZ148" s="364" t="n"/>
      <c r="AIA148" s="364" t="n"/>
      <c r="AIB148" s="364" t="n"/>
      <c r="AIC148" s="364" t="n"/>
      <c r="AID148" s="364" t="n"/>
      <c r="AIE148" s="364" t="n"/>
      <c r="AIF148" s="364" t="n"/>
      <c r="AIG148" s="364" t="n"/>
      <c r="AIH148" s="364" t="n"/>
      <c r="AII148" s="364" t="n"/>
      <c r="AIJ148" s="364" t="n"/>
      <c r="AIK148" s="364" t="n"/>
      <c r="AIL148" s="364" t="n"/>
      <c r="AIM148" s="364" t="n"/>
      <c r="AIN148" s="364" t="n"/>
      <c r="AIO148" s="364" t="n"/>
      <c r="AIP148" s="364" t="n"/>
      <c r="AIQ148" s="364" t="n"/>
      <c r="AIR148" s="364" t="n"/>
      <c r="AIS148" s="364" t="n"/>
      <c r="AIT148" s="364" t="n"/>
      <c r="AIU148" s="364" t="n"/>
      <c r="AIV148" s="364" t="n"/>
      <c r="AIW148" s="364" t="n"/>
      <c r="AIX148" s="364" t="n"/>
      <c r="AIY148" s="364" t="n"/>
      <c r="AIZ148" s="364" t="n"/>
      <c r="AJA148" s="364" t="n"/>
      <c r="AJB148" s="364" t="n"/>
      <c r="AJC148" s="364" t="n"/>
      <c r="AJD148" s="364" t="n"/>
      <c r="AJE148" s="364" t="n"/>
      <c r="AJF148" s="364" t="n"/>
      <c r="AJG148" s="364" t="n"/>
      <c r="AJH148" s="364" t="n"/>
      <c r="AJI148" s="364" t="n"/>
      <c r="AJJ148" s="364" t="n"/>
      <c r="AJK148" s="364" t="n"/>
      <c r="AJL148" s="364" t="n"/>
      <c r="AJM148" s="364" t="n"/>
      <c r="AJN148" s="364" t="n"/>
      <c r="AJO148" s="364" t="n"/>
      <c r="AJP148" s="364" t="n"/>
      <c r="AJQ148" s="364" t="n"/>
      <c r="AJR148" s="364" t="n"/>
      <c r="AJS148" s="364" t="n"/>
      <c r="AJT148" s="364" t="n"/>
      <c r="AJU148" s="364" t="n"/>
      <c r="AJV148" s="364" t="n"/>
      <c r="AJW148" s="364" t="n"/>
      <c r="AJX148" s="364" t="n"/>
      <c r="AJY148" s="364" t="n"/>
      <c r="AJZ148" s="364" t="n"/>
      <c r="AKA148" s="364" t="n"/>
      <c r="AKB148" s="364" t="n"/>
      <c r="AKC148" s="364" t="n"/>
      <c r="AKD148" s="364" t="n"/>
      <c r="AKE148" s="364" t="n"/>
      <c r="AKF148" s="364" t="n"/>
      <c r="AKG148" s="364" t="n"/>
      <c r="AKH148" s="364" t="n"/>
      <c r="AKI148" s="364" t="n"/>
      <c r="AKJ148" s="364" t="n"/>
      <c r="AKK148" s="364" t="n"/>
      <c r="AKL148" s="364" t="n"/>
      <c r="AKM148" s="364" t="n"/>
      <c r="AKN148" s="364" t="n"/>
      <c r="AKO148" s="364" t="n"/>
      <c r="AKP148" s="364" t="n"/>
      <c r="AKQ148" s="364" t="n"/>
      <c r="AKR148" s="364" t="n"/>
      <c r="AKS148" s="364" t="n"/>
      <c r="AKT148" s="364" t="n"/>
      <c r="AKU148" s="364" t="n"/>
      <c r="AKV148" s="364" t="n"/>
      <c r="AKW148" s="364" t="n"/>
      <c r="AKX148" s="364" t="n"/>
      <c r="AKY148" s="364" t="n"/>
      <c r="AKZ148" s="364" t="n"/>
      <c r="ALA148" s="364" t="n"/>
      <c r="ALB148" s="364" t="n"/>
      <c r="ALC148" s="364" t="n"/>
      <c r="ALD148" s="364" t="n"/>
      <c r="ALE148" s="364" t="n"/>
      <c r="ALF148" s="364" t="n"/>
      <c r="ALG148" s="364" t="n"/>
      <c r="ALH148" s="364" t="n"/>
      <c r="ALI148" s="364" t="n"/>
      <c r="ALJ148" s="364" t="n"/>
      <c r="ALK148" s="364" t="n"/>
      <c r="ALL148" s="364" t="n"/>
      <c r="ALM148" s="364" t="n"/>
      <c r="ALN148" s="364" t="n"/>
      <c r="ALO148" s="364" t="n"/>
      <c r="ALP148" s="364" t="n"/>
      <c r="ALQ148" s="364" t="n"/>
      <c r="ALR148" s="364" t="n"/>
      <c r="ALS148" s="364" t="n"/>
      <c r="ALT148" s="364" t="n"/>
      <c r="ALU148" s="364" t="n"/>
      <c r="ALV148" s="364" t="n"/>
      <c r="ALW148" s="364" t="n"/>
      <c r="ALX148" s="364" t="n"/>
      <c r="ALY148" s="364" t="n"/>
      <c r="ALZ148" s="364" t="n"/>
      <c r="AMA148" s="364" t="n"/>
      <c r="AMB148" s="364" t="n"/>
      <c r="AMC148" s="364" t="n"/>
      <c r="AMD148" s="364" t="n"/>
      <c r="AME148" s="364" t="n"/>
      <c r="AMF148" s="364" t="n"/>
      <c r="AMG148" s="364" t="n"/>
      <c r="AMH148" s="364" t="n"/>
      <c r="AMI148" s="364" t="n"/>
      <c r="AMJ148" s="364" t="n"/>
      <c r="AMK148" s="364" t="n"/>
      <c r="AML148" s="364" t="n"/>
      <c r="AMM148" s="364" t="n"/>
      <c r="AMN148" s="364" t="n"/>
      <c r="AMO148" s="364" t="n"/>
      <c r="AMP148" s="364" t="n"/>
      <c r="AMQ148" s="364" t="n"/>
      <c r="AMR148" s="364" t="n"/>
      <c r="AMS148" s="364" t="n"/>
      <c r="AMT148" s="364" t="n"/>
      <c r="AMU148" s="364" t="n"/>
      <c r="AMV148" s="364" t="n"/>
      <c r="AMW148" s="364" t="n"/>
      <c r="AMX148" s="364" t="n"/>
      <c r="AMY148" s="364" t="n"/>
      <c r="AMZ148" s="364" t="n"/>
      <c r="ANA148" s="364" t="n"/>
      <c r="ANB148" s="364" t="n"/>
      <c r="ANC148" s="364" t="n"/>
      <c r="AND148" s="364" t="n"/>
      <c r="ANE148" s="364" t="n"/>
      <c r="ANF148" s="364" t="n"/>
      <c r="ANG148" s="364" t="n"/>
      <c r="ANH148" s="364" t="n"/>
      <c r="ANI148" s="364" t="n"/>
      <c r="ANJ148" s="364" t="n"/>
      <c r="ANK148" s="364" t="n"/>
      <c r="ANL148" s="364" t="n"/>
      <c r="ANM148" s="364" t="n"/>
      <c r="ANN148" s="364" t="n"/>
      <c r="ANO148" s="364" t="n"/>
      <c r="ANP148" s="364" t="n"/>
      <c r="ANQ148" s="364" t="n"/>
      <c r="ANR148" s="364" t="n"/>
      <c r="ANS148" s="364" t="n"/>
      <c r="ANT148" s="364" t="n"/>
      <c r="ANU148" s="364" t="n"/>
      <c r="ANV148" s="364" t="n"/>
      <c r="ANW148" s="364" t="n"/>
      <c r="ANX148" s="364" t="n"/>
      <c r="ANY148" s="364" t="n"/>
      <c r="ANZ148" s="364" t="n"/>
      <c r="AOA148" s="364" t="n"/>
      <c r="AOB148" s="364" t="n"/>
      <c r="AOC148" s="364" t="n"/>
      <c r="AOD148" s="364" t="n"/>
      <c r="AOE148" s="364" t="n"/>
      <c r="AOF148" s="364" t="n"/>
      <c r="AOG148" s="364" t="n"/>
      <c r="AOH148" s="364" t="n"/>
      <c r="AOI148" s="364" t="n"/>
      <c r="AOJ148" s="364" t="n"/>
      <c r="AOK148" s="364" t="n"/>
      <c r="AOL148" s="364" t="n"/>
      <c r="AOM148" s="364" t="n"/>
      <c r="AON148" s="364" t="n"/>
      <c r="AOO148" s="364" t="n"/>
      <c r="AOP148" s="364" t="n"/>
      <c r="AOQ148" s="364" t="n"/>
      <c r="AOR148" s="364" t="n"/>
      <c r="AOS148" s="364" t="n"/>
      <c r="AOT148" s="364" t="n"/>
      <c r="AOU148" s="364" t="n"/>
      <c r="AOV148" s="364" t="n"/>
      <c r="AOW148" s="364" t="n"/>
      <c r="AOX148" s="364" t="n"/>
      <c r="AOY148" s="364" t="n"/>
      <c r="AOZ148" s="364" t="n"/>
      <c r="APA148" s="364" t="n"/>
      <c r="APB148" s="364" t="n"/>
      <c r="APC148" s="364" t="n"/>
      <c r="APD148" s="364" t="n"/>
      <c r="APE148" s="364" t="n"/>
      <c r="APF148" s="364" t="n"/>
      <c r="APG148" s="364" t="n"/>
      <c r="APH148" s="364" t="n"/>
      <c r="API148" s="364" t="n"/>
      <c r="APJ148" s="364" t="n"/>
      <c r="APK148" s="364" t="n"/>
      <c r="APL148" s="364" t="n"/>
      <c r="APM148" s="364" t="n"/>
      <c r="APN148" s="364" t="n"/>
      <c r="APO148" s="364" t="n"/>
      <c r="APP148" s="364" t="n"/>
      <c r="APQ148" s="364" t="n"/>
      <c r="APR148" s="364" t="n"/>
      <c r="APS148" s="364" t="n"/>
      <c r="APT148" s="364" t="n"/>
      <c r="APU148" s="364" t="n"/>
      <c r="APV148" s="364" t="n"/>
      <c r="APW148" s="364" t="n"/>
      <c r="APX148" s="364" t="n"/>
      <c r="APY148" s="364" t="n"/>
      <c r="APZ148" s="364" t="n"/>
      <c r="AQA148" s="364" t="n"/>
      <c r="AQB148" s="364" t="n"/>
      <c r="AQC148" s="364" t="n"/>
      <c r="AQD148" s="364" t="n"/>
      <c r="AQE148" s="364" t="n"/>
      <c r="AQF148" s="364" t="n"/>
      <c r="AQG148" s="364" t="n"/>
      <c r="AQH148" s="364" t="n"/>
      <c r="AQI148" s="364" t="n"/>
      <c r="AQJ148" s="364" t="n"/>
      <c r="AQK148" s="364" t="n"/>
      <c r="AQL148" s="364" t="n"/>
      <c r="AQM148" s="364" t="n"/>
      <c r="AQN148" s="364" t="n"/>
      <c r="AQO148" s="364" t="n"/>
      <c r="AQP148" s="364" t="n"/>
      <c r="AQQ148" s="364" t="n"/>
      <c r="AQR148" s="364" t="n"/>
      <c r="AQS148" s="364" t="n"/>
      <c r="AQT148" s="364" t="n"/>
      <c r="AQU148" s="364" t="n"/>
      <c r="AQV148" s="364" t="n"/>
      <c r="AQW148" s="364" t="n"/>
      <c r="AQX148" s="364" t="n"/>
      <c r="AQY148" s="364" t="n"/>
      <c r="AQZ148" s="364" t="n"/>
      <c r="ARA148" s="364" t="n"/>
      <c r="ARB148" s="364" t="n"/>
      <c r="ARC148" s="364" t="n"/>
      <c r="ARD148" s="364" t="n"/>
      <c r="ARE148" s="364" t="n"/>
      <c r="ARF148" s="364" t="n"/>
      <c r="ARG148" s="364" t="n"/>
      <c r="ARH148" s="364" t="n"/>
      <c r="ARI148" s="364" t="n"/>
      <c r="ARJ148" s="364" t="n"/>
      <c r="ARK148" s="364" t="n"/>
      <c r="ARL148" s="364" t="n"/>
      <c r="ARM148" s="364" t="n"/>
      <c r="ARN148" s="364" t="n"/>
      <c r="ARO148" s="364" t="n"/>
    </row>
    <row r="149" outlineLevel="1">
      <c r="A149" s="220" t="inlineStr">
        <is>
          <t>43.11</t>
        </is>
      </c>
      <c r="B149" s="233" t="inlineStr">
        <is>
          <t>Medicina do Trabalho</t>
        </is>
      </c>
      <c r="C149" s="86" t="inlineStr">
        <is>
          <t>Analítica</t>
        </is>
      </c>
      <c r="D149" s="86" t="inlineStr">
        <is>
          <t>Saída</t>
        </is>
      </c>
      <c r="E149" s="86">
        <f>VLOOKUP($A149,PL.C!$B:$F,5,0)</f>
        <v/>
      </c>
      <c r="F149" s="86" t="inlineStr">
        <is>
          <t>sim</t>
        </is>
      </c>
      <c r="G149" s="86" t="inlineStr">
        <is>
          <t>Budget</t>
        </is>
      </c>
      <c r="I149" s="511" t="n">
        <v>0</v>
      </c>
      <c r="J149" s="511" t="n">
        <v>0</v>
      </c>
      <c r="K149" s="511" t="n">
        <v>0</v>
      </c>
      <c r="L149" s="511" t="n">
        <v>0</v>
      </c>
      <c r="M149" s="511" t="n">
        <v>0</v>
      </c>
      <c r="N149" s="511" t="n">
        <v>0</v>
      </c>
      <c r="O149" s="511" t="n">
        <v>0</v>
      </c>
      <c r="P149" s="511" t="n">
        <v>0</v>
      </c>
      <c r="Q149" s="511" t="n">
        <v>0</v>
      </c>
      <c r="R149" s="511" t="n">
        <v>0</v>
      </c>
      <c r="S149" s="511" t="n">
        <v>0</v>
      </c>
      <c r="T149" s="512" t="n">
        <v>0</v>
      </c>
      <c r="V149" s="511" t="n">
        <v>-4980</v>
      </c>
      <c r="W149" s="511" t="n">
        <v>-260</v>
      </c>
      <c r="X149" s="511" t="n">
        <v>0</v>
      </c>
      <c r="Y149" s="511" t="n">
        <v>-50</v>
      </c>
      <c r="Z149" s="511" t="n">
        <v>0</v>
      </c>
      <c r="AA149" s="511" t="n">
        <v>-770</v>
      </c>
      <c r="AB149" s="511" t="n">
        <v>-709</v>
      </c>
      <c r="AC149" s="511" t="n">
        <v>0</v>
      </c>
      <c r="AD149" s="511" t="n">
        <v>0</v>
      </c>
      <c r="AE149" s="511" t="n">
        <v>0</v>
      </c>
      <c r="AF149" s="511" t="n">
        <v>0</v>
      </c>
      <c r="AG149" s="512" t="n">
        <v>-985</v>
      </c>
      <c r="AI149" s="511" t="n">
        <v>-7972</v>
      </c>
      <c r="AJ149" s="511" t="n">
        <v>-267</v>
      </c>
      <c r="AK149" s="511" t="n">
        <v>-474</v>
      </c>
      <c r="AL149" s="511" t="n">
        <v>-50</v>
      </c>
      <c r="AM149" s="511" t="n">
        <v>-50</v>
      </c>
      <c r="AN149" s="511" t="n">
        <v>-340</v>
      </c>
      <c r="AO149" s="511" t="n">
        <v>-672</v>
      </c>
      <c r="AP149" s="511" t="n">
        <v>-502</v>
      </c>
      <c r="AQ149" s="511" t="n">
        <v>0</v>
      </c>
      <c r="AR149" s="511" t="n">
        <v>-600</v>
      </c>
      <c r="AS149" s="511" t="n">
        <v>0</v>
      </c>
      <c r="AT149" s="511" t="n">
        <v>-2332</v>
      </c>
      <c r="AV149" s="513" t="n">
        <v>-8386.544</v>
      </c>
      <c r="AW149" s="513" t="n">
        <v>-280.884</v>
      </c>
      <c r="AX149" s="513" t="n">
        <v>-498.648</v>
      </c>
      <c r="AY149" s="513" t="n">
        <v>-52.6</v>
      </c>
      <c r="AZ149" s="513" t="n">
        <v>-52.6</v>
      </c>
      <c r="BA149" s="513" t="n">
        <v>-357.68</v>
      </c>
      <c r="BB149" s="513" t="n">
        <v>-706.9440000000001</v>
      </c>
      <c r="BC149" s="513" t="n">
        <v>-528.104</v>
      </c>
      <c r="BD149" s="513" t="n">
        <v>0</v>
      </c>
      <c r="BE149" s="513" t="n">
        <v>-631.2</v>
      </c>
      <c r="BF149" s="513" t="n">
        <v>0</v>
      </c>
      <c r="BG149" s="513" t="n">
        <v>-2453.264</v>
      </c>
      <c r="BI149" s="298" t="n">
        <v>1.05</v>
      </c>
      <c r="BJ149" s="514" t="n">
        <v>-5852.7</v>
      </c>
      <c r="BK149" s="514" t="n">
        <v>-939.75</v>
      </c>
      <c r="BL149" s="514" t="n">
        <v>-278.25</v>
      </c>
      <c r="BM149" s="514" t="n">
        <v>-1656.9</v>
      </c>
      <c r="BN149" s="514" t="n">
        <v>-752.85</v>
      </c>
      <c r="BO149" s="514" t="n">
        <v>-262.5</v>
      </c>
      <c r="BP149" s="514" t="n">
        <v>-1330.35</v>
      </c>
      <c r="BQ149" s="514" t="n">
        <v>-1193.85</v>
      </c>
      <c r="BR149" s="514" t="n">
        <v>-362.25</v>
      </c>
      <c r="BS149" s="514" t="n">
        <v>-1692.6</v>
      </c>
      <c r="BT149" s="514" t="n">
        <v>-383.25</v>
      </c>
      <c r="BU149" s="514" t="n">
        <v>-3670.8</v>
      </c>
      <c r="BW149" s="515">
        <f>_xlfn.SINGLE(_xlfn.XLOOKUP($A149,$A$203:$A$399,BJ$203:BJ$399,"Não Existe"))*$BI149</f>
        <v/>
      </c>
      <c r="BX149" s="515">
        <f>_xlfn.SINGLE(_xlfn.XLOOKUP($A149,$A$203:$A$399,BK$203:BK$399,"Não Existe"))*$BI149</f>
        <v/>
      </c>
      <c r="BY149" s="515">
        <f>_xlfn.SINGLE(_xlfn.XLOOKUP($A149,$A$203:$A$399,BL$203:BL$399,"Não Existe"))*$BI149</f>
        <v/>
      </c>
      <c r="BZ149" s="515">
        <f>_xlfn.SINGLE(_xlfn.XLOOKUP($A149,$A$203:$A$399,BM$203:BM$399,"Não Existe"))*$BI149</f>
        <v/>
      </c>
      <c r="CA149" s="515">
        <f>_xlfn.SINGLE(_xlfn.XLOOKUP($A149,$A$203:$A$399,BN$203:BN$399,"Não Existe"))*$BI149</f>
        <v/>
      </c>
      <c r="CB149" s="515">
        <f>_xlfn.SINGLE(_xlfn.XLOOKUP($A149,$A$203:$A$399,BO$203:BO$399,"Não Existe"))*$BI149</f>
        <v/>
      </c>
      <c r="CC149" s="515">
        <f>_xlfn.SINGLE(_xlfn.XLOOKUP($A149,$A$203:$A$399,BP$203:BP$399,"Não Existe"))*$BI149</f>
        <v/>
      </c>
      <c r="CD149" s="515">
        <f>_xlfn.SINGLE(_xlfn.XLOOKUP($A149,$A$203:$A$399,BQ$203:BQ$399,"Não Existe"))*$BI149</f>
        <v/>
      </c>
      <c r="CE149" s="515">
        <f>_xlfn.SINGLE(_xlfn.XLOOKUP($A149,$A$203:$A$399,BR$203:BR$399,"Não Existe"))*$BI149</f>
        <v/>
      </c>
      <c r="CF149" s="515">
        <f>_xlfn.SINGLE(_xlfn.XLOOKUP($A149,$A$203:$A$399,BS$203:BS$399,"Não Existe"))*$BI149</f>
        <v/>
      </c>
      <c r="CG149" s="515">
        <f>_xlfn.SINGLE(_xlfn.XLOOKUP($A149,$A$203:$A$399,BT$203:BT$399,"Não Existe"))*$BI149</f>
        <v/>
      </c>
      <c r="CH149" s="515">
        <f>_xlfn.SINGLE(_xlfn.XLOOKUP($A149,$A$203:$A$399,BU$203:BU$399,"Não Existe"))*$BI149</f>
        <v/>
      </c>
    </row>
    <row r="150" outlineLevel="1" customFormat="1" s="213">
      <c r="A150" s="257" t="inlineStr">
        <is>
          <t>43.12</t>
        </is>
      </c>
      <c r="B150" s="212" t="inlineStr">
        <is>
          <t>Tarifas</t>
        </is>
      </c>
      <c r="C150" s="213" t="inlineStr">
        <is>
          <t>Analítica</t>
        </is>
      </c>
      <c r="D150" s="213" t="inlineStr">
        <is>
          <t>Saída</t>
        </is>
      </c>
      <c r="E150" s="213">
        <f>VLOOKUP($A150,PL.C!$B:$F,5,0)</f>
        <v/>
      </c>
      <c r="F150" s="213" t="inlineStr">
        <is>
          <t>sim</t>
        </is>
      </c>
      <c r="G150" s="213" t="inlineStr">
        <is>
          <t>Budget</t>
        </is>
      </c>
      <c r="I150" s="506" t="n">
        <v>-63</v>
      </c>
      <c r="J150" s="506" t="n">
        <v>-175</v>
      </c>
      <c r="K150" s="506" t="n">
        <v>-256</v>
      </c>
      <c r="L150" s="506" t="n">
        <v>-418</v>
      </c>
      <c r="M150" s="506" t="n">
        <v>-718</v>
      </c>
      <c r="N150" s="506" t="n">
        <v>-878</v>
      </c>
      <c r="O150" s="506" t="n">
        <v>-751</v>
      </c>
      <c r="P150" s="506" t="n">
        <v>-683</v>
      </c>
      <c r="Q150" s="506" t="n">
        <v>-671</v>
      </c>
      <c r="R150" s="506" t="n">
        <v>-616</v>
      </c>
      <c r="S150" s="506" t="n">
        <v>-575</v>
      </c>
      <c r="T150" s="507" t="n">
        <v>-663</v>
      </c>
      <c r="U150" s="86" t="n"/>
      <c r="V150" s="506" t="n">
        <v>-683</v>
      </c>
      <c r="W150" s="506" t="n">
        <v>-609</v>
      </c>
      <c r="X150" s="506" t="n">
        <v>-717</v>
      </c>
      <c r="Y150" s="506" t="n">
        <v>-625</v>
      </c>
      <c r="Z150" s="506" t="n">
        <v>-618</v>
      </c>
      <c r="AA150" s="506" t="n">
        <v>-620</v>
      </c>
      <c r="AB150" s="506" t="n">
        <v>-662</v>
      </c>
      <c r="AC150" s="506" t="n">
        <v>-636</v>
      </c>
      <c r="AD150" s="506" t="n">
        <v>-678</v>
      </c>
      <c r="AE150" s="506" t="n">
        <v>-572</v>
      </c>
      <c r="AF150" s="506" t="n">
        <v>-273</v>
      </c>
      <c r="AG150" s="507" t="n">
        <v>-517</v>
      </c>
      <c r="AH150" s="364" t="n"/>
      <c r="AI150" s="506" t="n">
        <v>-617</v>
      </c>
      <c r="AJ150" s="506" t="n">
        <v>-632</v>
      </c>
      <c r="AK150" s="506" t="n">
        <v>-601</v>
      </c>
      <c r="AL150" s="506" t="n">
        <v>-697</v>
      </c>
      <c r="AM150" s="506" t="n">
        <v>-678</v>
      </c>
      <c r="AN150" s="506" t="n">
        <v>-662</v>
      </c>
      <c r="AO150" s="506" t="n">
        <v>-470</v>
      </c>
      <c r="AP150" s="506" t="n">
        <v>-485</v>
      </c>
      <c r="AQ150" s="506" t="n">
        <v>-575</v>
      </c>
      <c r="AR150" s="506" t="n">
        <v>-478</v>
      </c>
      <c r="AS150" s="506" t="n">
        <v>-498</v>
      </c>
      <c r="AT150" s="506" t="n">
        <v>-494</v>
      </c>
      <c r="AU150" s="364" t="n"/>
      <c r="AV150" s="508" t="n">
        <v>-649.0840000000001</v>
      </c>
      <c r="AW150" s="508" t="n">
        <v>-664.864</v>
      </c>
      <c r="AX150" s="508" t="n">
        <v>-632.2520000000001</v>
      </c>
      <c r="AY150" s="508" t="n">
        <v>-733.244</v>
      </c>
      <c r="AZ150" s="508" t="n">
        <v>-713.2560000000001</v>
      </c>
      <c r="BA150" s="508" t="n">
        <v>-696.424</v>
      </c>
      <c r="BB150" s="508" t="n">
        <v>-494.44</v>
      </c>
      <c r="BC150" s="508" t="n">
        <v>-510.22</v>
      </c>
      <c r="BD150" s="508" t="n">
        <v>-604.9</v>
      </c>
      <c r="BE150" s="508" t="n">
        <v>-502.856</v>
      </c>
      <c r="BF150" s="508" t="n">
        <v>-523.8960000000001</v>
      </c>
      <c r="BG150" s="508" t="n">
        <v>-519.688</v>
      </c>
      <c r="BH150" s="364" t="n"/>
      <c r="BI150" s="298" t="n">
        <v>1.05</v>
      </c>
      <c r="BJ150" s="509" t="n">
        <v>-518.7</v>
      </c>
      <c r="BK150" s="509" t="n">
        <v>-516.6</v>
      </c>
      <c r="BL150" s="509" t="n">
        <v>-667.8000000000001</v>
      </c>
      <c r="BM150" s="509" t="n">
        <v>-506.1</v>
      </c>
      <c r="BN150" s="509" t="n">
        <v>-512.4</v>
      </c>
      <c r="BO150" s="509" t="n">
        <v>-633.15</v>
      </c>
      <c r="BP150" s="509" t="n">
        <v>-496.65</v>
      </c>
      <c r="BQ150" s="509" t="n">
        <v>-409.5</v>
      </c>
      <c r="BR150" s="509" t="n">
        <v>-365.4</v>
      </c>
      <c r="BS150" s="509" t="n">
        <v>-339.15</v>
      </c>
      <c r="BT150" s="509" t="n">
        <v>-341.25</v>
      </c>
      <c r="BU150" s="509" t="n">
        <v>-315</v>
      </c>
      <c r="BV150" s="364" t="n"/>
      <c r="BW150" s="510">
        <f>_xlfn.SINGLE(_xlfn.XLOOKUP($A150,$A$203:$A$399,BJ$203:BJ$399,"Não Existe"))*$BI150</f>
        <v/>
      </c>
      <c r="BX150" s="510">
        <f>_xlfn.SINGLE(_xlfn.XLOOKUP($A150,$A$203:$A$399,BK$203:BK$399,"Não Existe"))*$BI150</f>
        <v/>
      </c>
      <c r="BY150" s="510">
        <f>_xlfn.SINGLE(_xlfn.XLOOKUP($A150,$A$203:$A$399,BL$203:BL$399,"Não Existe"))*$BI150</f>
        <v/>
      </c>
      <c r="BZ150" s="510">
        <f>_xlfn.SINGLE(_xlfn.XLOOKUP($A150,$A$203:$A$399,BM$203:BM$399,"Não Existe"))*$BI150</f>
        <v/>
      </c>
      <c r="CA150" s="510">
        <f>_xlfn.SINGLE(_xlfn.XLOOKUP($A150,$A$203:$A$399,BN$203:BN$399,"Não Existe"))*$BI150</f>
        <v/>
      </c>
      <c r="CB150" s="510">
        <f>_xlfn.SINGLE(_xlfn.XLOOKUP($A150,$A$203:$A$399,BO$203:BO$399,"Não Existe"))*$BI150</f>
        <v/>
      </c>
      <c r="CC150" s="510">
        <f>_xlfn.SINGLE(_xlfn.XLOOKUP($A150,$A$203:$A$399,BP$203:BP$399,"Não Existe"))*$BI150</f>
        <v/>
      </c>
      <c r="CD150" s="510">
        <f>_xlfn.SINGLE(_xlfn.XLOOKUP($A150,$A$203:$A$399,BQ$203:BQ$399,"Não Existe"))*$BI150</f>
        <v/>
      </c>
      <c r="CE150" s="510">
        <f>_xlfn.SINGLE(_xlfn.XLOOKUP($A150,$A$203:$A$399,BR$203:BR$399,"Não Existe"))*$BI150</f>
        <v/>
      </c>
      <c r="CF150" s="510">
        <f>_xlfn.SINGLE(_xlfn.XLOOKUP($A150,$A$203:$A$399,BS$203:BS$399,"Não Existe"))*$BI150</f>
        <v/>
      </c>
      <c r="CG150" s="510">
        <f>_xlfn.SINGLE(_xlfn.XLOOKUP($A150,$A$203:$A$399,BT$203:BT$399,"Não Existe"))*$BI150</f>
        <v/>
      </c>
      <c r="CH150" s="510">
        <f>_xlfn.SINGLE(_xlfn.XLOOKUP($A150,$A$203:$A$399,BU$203:BU$399,"Não Existe"))*$BI150</f>
        <v/>
      </c>
      <c r="CI150" s="364" t="n"/>
      <c r="CJ150" s="364" t="n"/>
      <c r="CK150" s="364" t="n"/>
      <c r="CL150" s="364" t="n"/>
      <c r="CM150" s="364" t="n"/>
      <c r="CN150" s="364" t="n"/>
      <c r="CO150" s="364" t="n"/>
      <c r="CP150" s="364" t="n"/>
      <c r="CQ150" s="364" t="n"/>
      <c r="CR150" s="364" t="n"/>
      <c r="CS150" s="364" t="n"/>
      <c r="CT150" s="364" t="n"/>
      <c r="CU150" s="364" t="n"/>
      <c r="CV150" s="364" t="n"/>
      <c r="CW150" s="364" t="n"/>
      <c r="CX150" s="364" t="n"/>
      <c r="CY150" s="364" t="n"/>
      <c r="CZ150" s="364" t="n"/>
      <c r="DA150" s="364" t="n"/>
      <c r="DB150" s="364" t="n"/>
      <c r="DC150" s="364" t="n"/>
      <c r="DD150" s="364" t="n"/>
      <c r="DE150" s="364" t="n"/>
      <c r="DF150" s="364" t="n"/>
      <c r="DG150" s="364" t="n"/>
      <c r="DH150" s="364" t="n"/>
      <c r="DI150" s="364" t="n"/>
      <c r="DJ150" s="364" t="n"/>
      <c r="DK150" s="364" t="n"/>
      <c r="DL150" s="364" t="n"/>
      <c r="DM150" s="364" t="n"/>
      <c r="DN150" s="364" t="n"/>
      <c r="DO150" s="364" t="n"/>
      <c r="DP150" s="364" t="n"/>
      <c r="DQ150" s="364" t="n"/>
      <c r="DR150" s="364" t="n"/>
      <c r="DS150" s="364" t="n"/>
      <c r="DT150" s="364" t="n"/>
      <c r="DU150" s="364" t="n"/>
      <c r="DV150" s="364" t="n"/>
      <c r="DW150" s="364" t="n"/>
      <c r="DX150" s="364" t="n"/>
      <c r="DY150" s="364" t="n"/>
      <c r="DZ150" s="364" t="n"/>
      <c r="EA150" s="364" t="n"/>
      <c r="EB150" s="364" t="n"/>
      <c r="EC150" s="364" t="n"/>
      <c r="ED150" s="364" t="n"/>
      <c r="EE150" s="364" t="n"/>
      <c r="EF150" s="364" t="n"/>
      <c r="EG150" s="364" t="n"/>
      <c r="EH150" s="364" t="n"/>
      <c r="EI150" s="364" t="n"/>
      <c r="EJ150" s="364" t="n"/>
      <c r="EK150" s="364" t="n"/>
      <c r="EL150" s="364" t="n"/>
      <c r="EM150" s="364" t="n"/>
      <c r="EN150" s="364" t="n"/>
      <c r="EO150" s="364" t="n"/>
      <c r="EP150" s="364" t="n"/>
      <c r="EQ150" s="364" t="n"/>
      <c r="ER150" s="364" t="n"/>
      <c r="ES150" s="364" t="n"/>
      <c r="ET150" s="364" t="n"/>
      <c r="EU150" s="364" t="n"/>
      <c r="EV150" s="364" t="n"/>
      <c r="EW150" s="364" t="n"/>
      <c r="EX150" s="364" t="n"/>
      <c r="EY150" s="364" t="n"/>
      <c r="EZ150" s="364" t="n"/>
      <c r="FA150" s="364" t="n"/>
      <c r="FB150" s="364" t="n"/>
      <c r="FC150" s="364" t="n"/>
      <c r="FD150" s="364" t="n"/>
      <c r="FE150" s="364" t="n"/>
      <c r="FF150" s="364" t="n"/>
      <c r="FG150" s="364" t="n"/>
      <c r="FH150" s="364" t="n"/>
      <c r="FI150" s="364" t="n"/>
      <c r="FJ150" s="364" t="n"/>
      <c r="FK150" s="364" t="n"/>
      <c r="FL150" s="364" t="n"/>
      <c r="FM150" s="364" t="n"/>
      <c r="FN150" s="364" t="n"/>
      <c r="FO150" s="364" t="n"/>
      <c r="FP150" s="364" t="n"/>
      <c r="FQ150" s="364" t="n"/>
      <c r="FR150" s="364" t="n"/>
      <c r="FS150" s="364" t="n"/>
      <c r="FT150" s="364" t="n"/>
      <c r="FU150" s="364" t="n"/>
      <c r="FV150" s="364" t="n"/>
      <c r="FW150" s="364" t="n"/>
      <c r="FX150" s="364" t="n"/>
      <c r="FY150" s="364" t="n"/>
      <c r="FZ150" s="364" t="n"/>
      <c r="GA150" s="364" t="n"/>
      <c r="GB150" s="364" t="n"/>
      <c r="GC150" s="364" t="n"/>
      <c r="GD150" s="364" t="n"/>
      <c r="GE150" s="364" t="n"/>
      <c r="GF150" s="364" t="n"/>
      <c r="GG150" s="364" t="n"/>
      <c r="GH150" s="364" t="n"/>
      <c r="GI150" s="364" t="n"/>
      <c r="GJ150" s="364" t="n"/>
      <c r="GK150" s="364" t="n"/>
      <c r="GL150" s="364" t="n"/>
      <c r="GM150" s="364" t="n"/>
      <c r="GN150" s="364" t="n"/>
      <c r="GO150" s="364" t="n"/>
      <c r="GP150" s="364" t="n"/>
      <c r="GQ150" s="364" t="n"/>
      <c r="GR150" s="364" t="n"/>
      <c r="GS150" s="364" t="n"/>
      <c r="GT150" s="364" t="n"/>
      <c r="GU150" s="364" t="n"/>
      <c r="GV150" s="364" t="n"/>
      <c r="GW150" s="364" t="n"/>
      <c r="GX150" s="364" t="n"/>
      <c r="GY150" s="364" t="n"/>
      <c r="GZ150" s="364" t="n"/>
      <c r="HA150" s="364" t="n"/>
      <c r="HB150" s="364" t="n"/>
      <c r="HC150" s="364" t="n"/>
      <c r="HD150" s="364" t="n"/>
      <c r="HE150" s="364" t="n"/>
      <c r="HF150" s="364" t="n"/>
      <c r="HG150" s="364" t="n"/>
      <c r="HH150" s="364" t="n"/>
      <c r="HI150" s="364" t="n"/>
      <c r="HJ150" s="364" t="n"/>
      <c r="HK150" s="364" t="n"/>
      <c r="HL150" s="364" t="n"/>
      <c r="HM150" s="364" t="n"/>
      <c r="HN150" s="364" t="n"/>
      <c r="HO150" s="364" t="n"/>
      <c r="HP150" s="364" t="n"/>
      <c r="HQ150" s="364" t="n"/>
      <c r="HR150" s="364" t="n"/>
      <c r="HS150" s="364" t="n"/>
      <c r="HT150" s="364" t="n"/>
      <c r="HU150" s="364" t="n"/>
      <c r="HV150" s="364" t="n"/>
      <c r="HW150" s="364" t="n"/>
      <c r="HX150" s="364" t="n"/>
      <c r="HY150" s="364" t="n"/>
      <c r="HZ150" s="364" t="n"/>
      <c r="IA150" s="364" t="n"/>
      <c r="IB150" s="364" t="n"/>
      <c r="IC150" s="364" t="n"/>
      <c r="ID150" s="364" t="n"/>
      <c r="IE150" s="364" t="n"/>
      <c r="IF150" s="364" t="n"/>
      <c r="IG150" s="364" t="n"/>
      <c r="IH150" s="364" t="n"/>
      <c r="II150" s="364" t="n"/>
      <c r="IJ150" s="364" t="n"/>
      <c r="IK150" s="364" t="n"/>
      <c r="IL150" s="364" t="n"/>
      <c r="IM150" s="364" t="n"/>
      <c r="IN150" s="364" t="n"/>
      <c r="IO150" s="364" t="n"/>
      <c r="IP150" s="364" t="n"/>
      <c r="IQ150" s="364" t="n"/>
      <c r="IR150" s="364" t="n"/>
      <c r="IS150" s="364" t="n"/>
      <c r="IT150" s="364" t="n"/>
      <c r="IU150" s="364" t="n"/>
      <c r="IV150" s="364" t="n"/>
      <c r="IW150" s="364" t="n"/>
      <c r="IX150" s="364" t="n"/>
      <c r="IY150" s="364" t="n"/>
      <c r="IZ150" s="364" t="n"/>
      <c r="JA150" s="364" t="n"/>
      <c r="JB150" s="364" t="n"/>
      <c r="JC150" s="364" t="n"/>
      <c r="JD150" s="364" t="n"/>
      <c r="JE150" s="364" t="n"/>
      <c r="JF150" s="364" t="n"/>
      <c r="JG150" s="364" t="n"/>
      <c r="JH150" s="364" t="n"/>
      <c r="JI150" s="364" t="n"/>
      <c r="JJ150" s="364" t="n"/>
      <c r="JK150" s="364" t="n"/>
      <c r="JL150" s="364" t="n"/>
      <c r="JM150" s="364" t="n"/>
      <c r="JN150" s="364" t="n"/>
      <c r="JO150" s="364" t="n"/>
      <c r="JP150" s="364" t="n"/>
      <c r="JQ150" s="364" t="n"/>
      <c r="JR150" s="364" t="n"/>
      <c r="JS150" s="364" t="n"/>
      <c r="JT150" s="364" t="n"/>
      <c r="JU150" s="364" t="n"/>
      <c r="JV150" s="364" t="n"/>
      <c r="JW150" s="364" t="n"/>
      <c r="JX150" s="364" t="n"/>
      <c r="JY150" s="364" t="n"/>
      <c r="JZ150" s="364" t="n"/>
      <c r="KA150" s="364" t="n"/>
      <c r="KB150" s="364" t="n"/>
      <c r="KC150" s="364" t="n"/>
      <c r="KD150" s="364" t="n"/>
      <c r="KE150" s="364" t="n"/>
      <c r="KF150" s="364" t="n"/>
      <c r="KG150" s="364" t="n"/>
      <c r="KH150" s="364" t="n"/>
      <c r="KI150" s="364" t="n"/>
      <c r="KJ150" s="364" t="n"/>
      <c r="KK150" s="364" t="n"/>
      <c r="KL150" s="364" t="n"/>
      <c r="KM150" s="364" t="n"/>
      <c r="KN150" s="364" t="n"/>
      <c r="KO150" s="364" t="n"/>
      <c r="KP150" s="364" t="n"/>
      <c r="KQ150" s="364" t="n"/>
      <c r="KR150" s="364" t="n"/>
      <c r="KS150" s="364" t="n"/>
      <c r="KT150" s="364" t="n"/>
      <c r="KU150" s="364" t="n"/>
      <c r="KV150" s="364" t="n"/>
      <c r="KW150" s="364" t="n"/>
      <c r="KX150" s="364" t="n"/>
      <c r="KY150" s="364" t="n"/>
      <c r="KZ150" s="364" t="n"/>
      <c r="LA150" s="364" t="n"/>
      <c r="LB150" s="364" t="n"/>
      <c r="LC150" s="364" t="n"/>
      <c r="LD150" s="364" t="n"/>
      <c r="LE150" s="364" t="n"/>
      <c r="LF150" s="364" t="n"/>
      <c r="LG150" s="364" t="n"/>
      <c r="LH150" s="364" t="n"/>
      <c r="LI150" s="364" t="n"/>
      <c r="LJ150" s="364" t="n"/>
      <c r="LK150" s="364" t="n"/>
      <c r="LL150" s="364" t="n"/>
      <c r="LM150" s="364" t="n"/>
      <c r="LN150" s="364" t="n"/>
      <c r="LO150" s="364" t="n"/>
      <c r="LP150" s="364" t="n"/>
      <c r="LQ150" s="364" t="n"/>
      <c r="LR150" s="364" t="n"/>
      <c r="LS150" s="364" t="n"/>
      <c r="LT150" s="364" t="n"/>
      <c r="LU150" s="364" t="n"/>
      <c r="LV150" s="364" t="n"/>
      <c r="LW150" s="364" t="n"/>
      <c r="LX150" s="364" t="n"/>
      <c r="LY150" s="364" t="n"/>
      <c r="LZ150" s="364" t="n"/>
      <c r="MA150" s="364" t="n"/>
      <c r="MB150" s="364" t="n"/>
      <c r="MC150" s="364" t="n"/>
      <c r="MD150" s="364" t="n"/>
      <c r="ME150" s="364" t="n"/>
      <c r="MF150" s="364" t="n"/>
      <c r="MG150" s="364" t="n"/>
      <c r="MH150" s="364" t="n"/>
      <c r="MI150" s="364" t="n"/>
      <c r="MJ150" s="364" t="n"/>
      <c r="MK150" s="364" t="n"/>
      <c r="ML150" s="364" t="n"/>
      <c r="MM150" s="364" t="n"/>
      <c r="MN150" s="364" t="n"/>
      <c r="MO150" s="364" t="n"/>
      <c r="MP150" s="364" t="n"/>
      <c r="MQ150" s="364" t="n"/>
      <c r="MR150" s="364" t="n"/>
      <c r="MS150" s="364" t="n"/>
      <c r="MT150" s="364" t="n"/>
      <c r="MU150" s="364" t="n"/>
      <c r="MV150" s="364" t="n"/>
      <c r="MW150" s="364" t="n"/>
      <c r="MX150" s="364" t="n"/>
      <c r="MY150" s="364" t="n"/>
      <c r="MZ150" s="364" t="n"/>
      <c r="NA150" s="364" t="n"/>
      <c r="NB150" s="364" t="n"/>
      <c r="NC150" s="364" t="n"/>
      <c r="ND150" s="364" t="n"/>
      <c r="NE150" s="364" t="n"/>
      <c r="NF150" s="364" t="n"/>
      <c r="NG150" s="364" t="n"/>
      <c r="NH150" s="364" t="n"/>
      <c r="NI150" s="364" t="n"/>
      <c r="NJ150" s="364" t="n"/>
      <c r="NK150" s="364" t="n"/>
      <c r="NL150" s="364" t="n"/>
      <c r="NM150" s="364" t="n"/>
      <c r="NN150" s="364" t="n"/>
      <c r="NO150" s="364" t="n"/>
      <c r="NP150" s="364" t="n"/>
      <c r="NQ150" s="364" t="n"/>
      <c r="NR150" s="364" t="n"/>
      <c r="NS150" s="364" t="n"/>
      <c r="NT150" s="364" t="n"/>
      <c r="NU150" s="364" t="n"/>
      <c r="NV150" s="364" t="n"/>
      <c r="NW150" s="364" t="n"/>
      <c r="NX150" s="364" t="n"/>
      <c r="NY150" s="364" t="n"/>
      <c r="NZ150" s="364" t="n"/>
      <c r="OA150" s="364" t="n"/>
      <c r="OB150" s="364" t="n"/>
      <c r="OC150" s="364" t="n"/>
      <c r="OD150" s="364" t="n"/>
      <c r="OE150" s="364" t="n"/>
      <c r="OF150" s="364" t="n"/>
      <c r="OG150" s="364" t="n"/>
      <c r="OH150" s="364" t="n"/>
      <c r="OI150" s="364" t="n"/>
      <c r="OJ150" s="364" t="n"/>
      <c r="OK150" s="364" t="n"/>
      <c r="OL150" s="364" t="n"/>
      <c r="OM150" s="364" t="n"/>
      <c r="ON150" s="364" t="n"/>
      <c r="OO150" s="364" t="n"/>
      <c r="OP150" s="364" t="n"/>
      <c r="OQ150" s="364" t="n"/>
      <c r="OR150" s="364" t="n"/>
      <c r="OS150" s="364" t="n"/>
      <c r="OT150" s="364" t="n"/>
      <c r="OU150" s="364" t="n"/>
      <c r="OV150" s="364" t="n"/>
      <c r="OW150" s="364" t="n"/>
      <c r="OX150" s="364" t="n"/>
      <c r="OY150" s="364" t="n"/>
      <c r="OZ150" s="364" t="n"/>
      <c r="PA150" s="364" t="n"/>
      <c r="PB150" s="364" t="n"/>
      <c r="PC150" s="364" t="n"/>
      <c r="PD150" s="364" t="n"/>
      <c r="PE150" s="364" t="n"/>
      <c r="PF150" s="364" t="n"/>
      <c r="PG150" s="364" t="n"/>
      <c r="PH150" s="364" t="n"/>
      <c r="PI150" s="364" t="n"/>
      <c r="PJ150" s="364" t="n"/>
      <c r="PK150" s="364" t="n"/>
      <c r="PL150" s="364" t="n"/>
      <c r="PM150" s="364" t="n"/>
      <c r="PN150" s="364" t="n"/>
      <c r="PO150" s="364" t="n"/>
      <c r="PP150" s="364" t="n"/>
      <c r="PQ150" s="364" t="n"/>
      <c r="PR150" s="364" t="n"/>
      <c r="PS150" s="364" t="n"/>
      <c r="PT150" s="364" t="n"/>
      <c r="PU150" s="364" t="n"/>
      <c r="PV150" s="364" t="n"/>
      <c r="PW150" s="364" t="n"/>
      <c r="PX150" s="364" t="n"/>
      <c r="PY150" s="364" t="n"/>
      <c r="PZ150" s="364" t="n"/>
      <c r="QA150" s="364" t="n"/>
      <c r="QB150" s="364" t="n"/>
      <c r="QC150" s="364" t="n"/>
      <c r="QD150" s="364" t="n"/>
      <c r="QE150" s="364" t="n"/>
      <c r="QF150" s="364" t="n"/>
      <c r="QG150" s="364" t="n"/>
      <c r="QH150" s="364" t="n"/>
      <c r="QI150" s="364" t="n"/>
      <c r="QJ150" s="364" t="n"/>
      <c r="QK150" s="364" t="n"/>
      <c r="QL150" s="364" t="n"/>
      <c r="QM150" s="364" t="n"/>
      <c r="QN150" s="364" t="n"/>
      <c r="QO150" s="364" t="n"/>
      <c r="QP150" s="364" t="n"/>
      <c r="QQ150" s="364" t="n"/>
      <c r="QR150" s="364" t="n"/>
      <c r="QS150" s="364" t="n"/>
      <c r="QT150" s="364" t="n"/>
      <c r="QU150" s="364" t="n"/>
      <c r="QV150" s="364" t="n"/>
      <c r="QW150" s="364" t="n"/>
      <c r="QX150" s="364" t="n"/>
      <c r="QY150" s="364" t="n"/>
      <c r="QZ150" s="364" t="n"/>
      <c r="RA150" s="364" t="n"/>
      <c r="RB150" s="364" t="n"/>
      <c r="RC150" s="364" t="n"/>
      <c r="RD150" s="364" t="n"/>
      <c r="RE150" s="364" t="n"/>
      <c r="RF150" s="364" t="n"/>
      <c r="RG150" s="364" t="n"/>
      <c r="RH150" s="364" t="n"/>
      <c r="RI150" s="364" t="n"/>
      <c r="RJ150" s="364" t="n"/>
      <c r="RK150" s="364" t="n"/>
      <c r="RL150" s="364" t="n"/>
      <c r="RM150" s="364" t="n"/>
      <c r="RN150" s="364" t="n"/>
      <c r="RO150" s="364" t="n"/>
      <c r="RP150" s="364" t="n"/>
      <c r="RQ150" s="364" t="n"/>
      <c r="RR150" s="364" t="n"/>
      <c r="RS150" s="364" t="n"/>
      <c r="RT150" s="364" t="n"/>
      <c r="RU150" s="364" t="n"/>
      <c r="RV150" s="364" t="n"/>
      <c r="RW150" s="364" t="n"/>
      <c r="RX150" s="364" t="n"/>
      <c r="RY150" s="364" t="n"/>
      <c r="RZ150" s="364" t="n"/>
      <c r="SA150" s="364" t="n"/>
      <c r="SB150" s="364" t="n"/>
      <c r="SC150" s="364" t="n"/>
      <c r="SD150" s="364" t="n"/>
      <c r="SE150" s="364" t="n"/>
      <c r="SF150" s="364" t="n"/>
      <c r="SG150" s="364" t="n"/>
      <c r="SH150" s="364" t="n"/>
      <c r="SI150" s="364" t="n"/>
      <c r="SJ150" s="364" t="n"/>
      <c r="SK150" s="364" t="n"/>
      <c r="SL150" s="364" t="n"/>
      <c r="SM150" s="364" t="n"/>
      <c r="SN150" s="364" t="n"/>
      <c r="SO150" s="364" t="n"/>
      <c r="SP150" s="364" t="n"/>
      <c r="SQ150" s="364" t="n"/>
      <c r="SR150" s="364" t="n"/>
      <c r="SS150" s="364" t="n"/>
      <c r="ST150" s="364" t="n"/>
      <c r="SU150" s="364" t="n"/>
      <c r="SV150" s="364" t="n"/>
      <c r="SW150" s="364" t="n"/>
      <c r="SX150" s="364" t="n"/>
      <c r="SY150" s="364" t="n"/>
      <c r="SZ150" s="364" t="n"/>
      <c r="TA150" s="364" t="n"/>
      <c r="TB150" s="364" t="n"/>
      <c r="TC150" s="364" t="n"/>
      <c r="TD150" s="364" t="n"/>
      <c r="TE150" s="364" t="n"/>
      <c r="TF150" s="364" t="n"/>
      <c r="TG150" s="364" t="n"/>
      <c r="TH150" s="364" t="n"/>
      <c r="TI150" s="364" t="n"/>
      <c r="TJ150" s="364" t="n"/>
      <c r="TK150" s="364" t="n"/>
      <c r="TL150" s="364" t="n"/>
      <c r="TM150" s="364" t="n"/>
      <c r="TN150" s="364" t="n"/>
      <c r="TO150" s="364" t="n"/>
      <c r="TP150" s="364" t="n"/>
      <c r="TQ150" s="364" t="n"/>
      <c r="TR150" s="364" t="n"/>
      <c r="TS150" s="364" t="n"/>
      <c r="TT150" s="364" t="n"/>
      <c r="TU150" s="364" t="n"/>
      <c r="TV150" s="364" t="n"/>
      <c r="TW150" s="364" t="n"/>
      <c r="TX150" s="364" t="n"/>
      <c r="TY150" s="364" t="n"/>
      <c r="TZ150" s="364" t="n"/>
      <c r="UA150" s="364" t="n"/>
      <c r="UB150" s="364" t="n"/>
      <c r="UC150" s="364" t="n"/>
      <c r="UD150" s="364" t="n"/>
      <c r="UE150" s="364" t="n"/>
      <c r="UF150" s="364" t="n"/>
      <c r="UG150" s="364" t="n"/>
      <c r="UH150" s="364" t="n"/>
      <c r="UI150" s="364" t="n"/>
      <c r="UJ150" s="364" t="n"/>
      <c r="UK150" s="364" t="n"/>
      <c r="UL150" s="364" t="n"/>
      <c r="UM150" s="364" t="n"/>
      <c r="UN150" s="364" t="n"/>
      <c r="UO150" s="364" t="n"/>
      <c r="UP150" s="364" t="n"/>
      <c r="UQ150" s="364" t="n"/>
      <c r="UR150" s="364" t="n"/>
      <c r="US150" s="364" t="n"/>
      <c r="UT150" s="364" t="n"/>
      <c r="UU150" s="364" t="n"/>
      <c r="UV150" s="364" t="n"/>
      <c r="UW150" s="364" t="n"/>
      <c r="UX150" s="364" t="n"/>
      <c r="UY150" s="364" t="n"/>
      <c r="UZ150" s="364" t="n"/>
      <c r="VA150" s="364" t="n"/>
      <c r="VB150" s="364" t="n"/>
      <c r="VC150" s="364" t="n"/>
      <c r="VD150" s="364" t="n"/>
      <c r="VE150" s="364" t="n"/>
      <c r="VF150" s="364" t="n"/>
      <c r="VG150" s="364" t="n"/>
      <c r="VH150" s="364" t="n"/>
      <c r="VI150" s="364" t="n"/>
      <c r="VJ150" s="364" t="n"/>
      <c r="VK150" s="364" t="n"/>
      <c r="VL150" s="364" t="n"/>
      <c r="VM150" s="364" t="n"/>
      <c r="VN150" s="364" t="n"/>
      <c r="VO150" s="364" t="n"/>
      <c r="VP150" s="364" t="n"/>
      <c r="VQ150" s="364" t="n"/>
      <c r="VR150" s="364" t="n"/>
      <c r="VS150" s="364" t="n"/>
      <c r="VT150" s="364" t="n"/>
      <c r="VU150" s="364" t="n"/>
      <c r="VV150" s="364" t="n"/>
      <c r="VW150" s="364" t="n"/>
      <c r="VX150" s="364" t="n"/>
      <c r="VY150" s="364" t="n"/>
      <c r="VZ150" s="364" t="n"/>
      <c r="WA150" s="364" t="n"/>
      <c r="WB150" s="364" t="n"/>
      <c r="WC150" s="364" t="n"/>
      <c r="WD150" s="364" t="n"/>
      <c r="WE150" s="364" t="n"/>
      <c r="WF150" s="364" t="n"/>
      <c r="WG150" s="364" t="n"/>
      <c r="WH150" s="364" t="n"/>
      <c r="WI150" s="364" t="n"/>
      <c r="WJ150" s="364" t="n"/>
      <c r="WK150" s="364" t="n"/>
      <c r="WL150" s="364" t="n"/>
      <c r="WM150" s="364" t="n"/>
      <c r="WN150" s="364" t="n"/>
      <c r="WO150" s="364" t="n"/>
      <c r="WP150" s="364" t="n"/>
      <c r="WQ150" s="364" t="n"/>
      <c r="WR150" s="364" t="n"/>
      <c r="WS150" s="364" t="n"/>
      <c r="WT150" s="364" t="n"/>
      <c r="WU150" s="364" t="n"/>
      <c r="WV150" s="364" t="n"/>
      <c r="WW150" s="364" t="n"/>
      <c r="WX150" s="364" t="n"/>
      <c r="WY150" s="364" t="n"/>
      <c r="WZ150" s="364" t="n"/>
      <c r="XA150" s="364" t="n"/>
      <c r="XB150" s="364" t="n"/>
      <c r="XC150" s="364" t="n"/>
      <c r="XD150" s="364" t="n"/>
      <c r="XE150" s="364" t="n"/>
      <c r="XF150" s="364" t="n"/>
      <c r="XG150" s="364" t="n"/>
      <c r="XH150" s="364" t="n"/>
      <c r="XI150" s="364" t="n"/>
      <c r="XJ150" s="364" t="n"/>
      <c r="XK150" s="364" t="n"/>
      <c r="XL150" s="364" t="n"/>
      <c r="XM150" s="364" t="n"/>
      <c r="XN150" s="364" t="n"/>
      <c r="XO150" s="364" t="n"/>
      <c r="XP150" s="364" t="n"/>
      <c r="XQ150" s="364" t="n"/>
      <c r="XR150" s="364" t="n"/>
      <c r="XS150" s="364" t="n"/>
      <c r="XT150" s="364" t="n"/>
      <c r="XU150" s="364" t="n"/>
      <c r="XV150" s="364" t="n"/>
      <c r="XW150" s="364" t="n"/>
      <c r="XX150" s="364" t="n"/>
      <c r="XY150" s="364" t="n"/>
      <c r="XZ150" s="364" t="n"/>
      <c r="YA150" s="364" t="n"/>
      <c r="YB150" s="364" t="n"/>
      <c r="YC150" s="364" t="n"/>
      <c r="YD150" s="364" t="n"/>
      <c r="YE150" s="364" t="n"/>
      <c r="YF150" s="364" t="n"/>
      <c r="YG150" s="364" t="n"/>
      <c r="YH150" s="364" t="n"/>
      <c r="YI150" s="364" t="n"/>
      <c r="YJ150" s="364" t="n"/>
      <c r="YK150" s="364" t="n"/>
      <c r="YL150" s="364" t="n"/>
      <c r="YM150" s="364" t="n"/>
      <c r="YN150" s="364" t="n"/>
      <c r="YO150" s="364" t="n"/>
      <c r="YP150" s="364" t="n"/>
      <c r="YQ150" s="364" t="n"/>
      <c r="YR150" s="364" t="n"/>
      <c r="YS150" s="364" t="n"/>
      <c r="YT150" s="364" t="n"/>
      <c r="YU150" s="364" t="n"/>
      <c r="YV150" s="364" t="n"/>
      <c r="YW150" s="364" t="n"/>
      <c r="YX150" s="364" t="n"/>
      <c r="YY150" s="364" t="n"/>
      <c r="YZ150" s="364" t="n"/>
      <c r="ZA150" s="364" t="n"/>
      <c r="ZB150" s="364" t="n"/>
      <c r="ZC150" s="364" t="n"/>
      <c r="ZD150" s="364" t="n"/>
      <c r="ZE150" s="364" t="n"/>
      <c r="ZF150" s="364" t="n"/>
      <c r="ZG150" s="364" t="n"/>
      <c r="ZH150" s="364" t="n"/>
      <c r="ZI150" s="364" t="n"/>
      <c r="ZJ150" s="364" t="n"/>
      <c r="ZK150" s="364" t="n"/>
      <c r="ZL150" s="364" t="n"/>
      <c r="ZM150" s="364" t="n"/>
      <c r="ZN150" s="364" t="n"/>
      <c r="ZO150" s="364" t="n"/>
      <c r="ZP150" s="364" t="n"/>
      <c r="ZQ150" s="364" t="n"/>
      <c r="ZR150" s="364" t="n"/>
      <c r="ZS150" s="364" t="n"/>
      <c r="ZT150" s="364" t="n"/>
      <c r="ZU150" s="364" t="n"/>
      <c r="ZV150" s="364" t="n"/>
      <c r="ZW150" s="364" t="n"/>
      <c r="ZX150" s="364" t="n"/>
      <c r="ZY150" s="364" t="n"/>
      <c r="ZZ150" s="364" t="n"/>
      <c r="AAA150" s="364" t="n"/>
      <c r="AAB150" s="364" t="n"/>
      <c r="AAC150" s="364" t="n"/>
      <c r="AAD150" s="364" t="n"/>
      <c r="AAE150" s="364" t="n"/>
      <c r="AAF150" s="364" t="n"/>
      <c r="AAG150" s="364" t="n"/>
      <c r="AAH150" s="364" t="n"/>
      <c r="AAI150" s="364" t="n"/>
      <c r="AAJ150" s="364" t="n"/>
      <c r="AAK150" s="364" t="n"/>
      <c r="AAL150" s="364" t="n"/>
      <c r="AAM150" s="364" t="n"/>
      <c r="AAN150" s="364" t="n"/>
      <c r="AAO150" s="364" t="n"/>
      <c r="AAP150" s="364" t="n"/>
      <c r="AAQ150" s="364" t="n"/>
      <c r="AAR150" s="364" t="n"/>
      <c r="AAS150" s="364" t="n"/>
      <c r="AAT150" s="364" t="n"/>
      <c r="AAU150" s="364" t="n"/>
      <c r="AAV150" s="364" t="n"/>
      <c r="AAW150" s="364" t="n"/>
      <c r="AAX150" s="364" t="n"/>
      <c r="AAY150" s="364" t="n"/>
      <c r="AAZ150" s="364" t="n"/>
      <c r="ABA150" s="364" t="n"/>
      <c r="ABB150" s="364" t="n"/>
      <c r="ABC150" s="364" t="n"/>
      <c r="ABD150" s="364" t="n"/>
      <c r="ABE150" s="364" t="n"/>
      <c r="ABF150" s="364" t="n"/>
      <c r="ABG150" s="364" t="n"/>
      <c r="ABH150" s="364" t="n"/>
      <c r="ABI150" s="364" t="n"/>
      <c r="ABJ150" s="364" t="n"/>
      <c r="ABK150" s="364" t="n"/>
      <c r="ABL150" s="364" t="n"/>
      <c r="ABM150" s="364" t="n"/>
      <c r="ABN150" s="364" t="n"/>
      <c r="ABO150" s="364" t="n"/>
      <c r="ABP150" s="364" t="n"/>
      <c r="ABQ150" s="364" t="n"/>
      <c r="ABR150" s="364" t="n"/>
      <c r="ABS150" s="364" t="n"/>
      <c r="ABT150" s="364" t="n"/>
      <c r="ABU150" s="364" t="n"/>
      <c r="ABV150" s="364" t="n"/>
      <c r="ABW150" s="364" t="n"/>
      <c r="ABX150" s="364" t="n"/>
      <c r="ABY150" s="364" t="n"/>
      <c r="ABZ150" s="364" t="n"/>
      <c r="ACA150" s="364" t="n"/>
      <c r="ACB150" s="364" t="n"/>
      <c r="ACC150" s="364" t="n"/>
      <c r="ACD150" s="364" t="n"/>
      <c r="ACE150" s="364" t="n"/>
      <c r="ACF150" s="364" t="n"/>
      <c r="ACG150" s="364" t="n"/>
      <c r="ACH150" s="364" t="n"/>
      <c r="ACI150" s="364" t="n"/>
      <c r="ACJ150" s="364" t="n"/>
      <c r="ACK150" s="364" t="n"/>
      <c r="ACL150" s="364" t="n"/>
      <c r="ACM150" s="364" t="n"/>
      <c r="ACN150" s="364" t="n"/>
      <c r="ACO150" s="364" t="n"/>
      <c r="ACP150" s="364" t="n"/>
      <c r="ACQ150" s="364" t="n"/>
      <c r="ACR150" s="364" t="n"/>
      <c r="ACS150" s="364" t="n"/>
      <c r="ACT150" s="364" t="n"/>
      <c r="ACU150" s="364" t="n"/>
      <c r="ACV150" s="364" t="n"/>
      <c r="ACW150" s="364" t="n"/>
      <c r="ACX150" s="364" t="n"/>
      <c r="ACY150" s="364" t="n"/>
      <c r="ACZ150" s="364" t="n"/>
      <c r="ADA150" s="364" t="n"/>
      <c r="ADB150" s="364" t="n"/>
      <c r="ADC150" s="364" t="n"/>
      <c r="ADD150" s="364" t="n"/>
      <c r="ADE150" s="364" t="n"/>
      <c r="ADF150" s="364" t="n"/>
      <c r="ADG150" s="364" t="n"/>
      <c r="ADH150" s="364" t="n"/>
      <c r="ADI150" s="364" t="n"/>
      <c r="ADJ150" s="364" t="n"/>
      <c r="ADK150" s="364" t="n"/>
      <c r="ADL150" s="364" t="n"/>
      <c r="ADM150" s="364" t="n"/>
      <c r="ADN150" s="364" t="n"/>
      <c r="ADO150" s="364" t="n"/>
      <c r="ADP150" s="364" t="n"/>
      <c r="ADQ150" s="364" t="n"/>
      <c r="ADR150" s="364" t="n"/>
      <c r="ADS150" s="364" t="n"/>
      <c r="ADT150" s="364" t="n"/>
      <c r="ADU150" s="364" t="n"/>
      <c r="ADV150" s="364" t="n"/>
      <c r="ADW150" s="364" t="n"/>
      <c r="ADX150" s="364" t="n"/>
      <c r="ADY150" s="364" t="n"/>
      <c r="ADZ150" s="364" t="n"/>
      <c r="AEA150" s="364" t="n"/>
      <c r="AEB150" s="364" t="n"/>
      <c r="AEC150" s="364" t="n"/>
      <c r="AED150" s="364" t="n"/>
      <c r="AEE150" s="364" t="n"/>
      <c r="AEF150" s="364" t="n"/>
      <c r="AEG150" s="364" t="n"/>
      <c r="AEH150" s="364" t="n"/>
      <c r="AEI150" s="364" t="n"/>
      <c r="AEJ150" s="364" t="n"/>
      <c r="AEK150" s="364" t="n"/>
      <c r="AEL150" s="364" t="n"/>
      <c r="AEM150" s="364" t="n"/>
      <c r="AEN150" s="364" t="n"/>
      <c r="AEO150" s="364" t="n"/>
      <c r="AEP150" s="364" t="n"/>
      <c r="AEQ150" s="364" t="n"/>
      <c r="AER150" s="364" t="n"/>
      <c r="AES150" s="364" t="n"/>
      <c r="AET150" s="364" t="n"/>
      <c r="AEU150" s="364" t="n"/>
      <c r="AEV150" s="364" t="n"/>
      <c r="AEW150" s="364" t="n"/>
      <c r="AEX150" s="364" t="n"/>
      <c r="AEY150" s="364" t="n"/>
      <c r="AEZ150" s="364" t="n"/>
      <c r="AFA150" s="364" t="n"/>
      <c r="AFB150" s="364" t="n"/>
      <c r="AFC150" s="364" t="n"/>
      <c r="AFD150" s="364" t="n"/>
      <c r="AFE150" s="364" t="n"/>
      <c r="AFF150" s="364" t="n"/>
      <c r="AFG150" s="364" t="n"/>
      <c r="AFH150" s="364" t="n"/>
      <c r="AFI150" s="364" t="n"/>
      <c r="AFJ150" s="364" t="n"/>
      <c r="AFK150" s="364" t="n"/>
      <c r="AFL150" s="364" t="n"/>
      <c r="AFM150" s="364" t="n"/>
      <c r="AFN150" s="364" t="n"/>
      <c r="AFO150" s="364" t="n"/>
      <c r="AFP150" s="364" t="n"/>
      <c r="AFQ150" s="364" t="n"/>
      <c r="AFR150" s="364" t="n"/>
      <c r="AFS150" s="364" t="n"/>
      <c r="AFT150" s="364" t="n"/>
      <c r="AFU150" s="364" t="n"/>
      <c r="AFV150" s="364" t="n"/>
      <c r="AFW150" s="364" t="n"/>
      <c r="AFX150" s="364" t="n"/>
      <c r="AFY150" s="364" t="n"/>
      <c r="AFZ150" s="364" t="n"/>
      <c r="AGA150" s="364" t="n"/>
      <c r="AGB150" s="364" t="n"/>
      <c r="AGC150" s="364" t="n"/>
      <c r="AGD150" s="364" t="n"/>
      <c r="AGE150" s="364" t="n"/>
      <c r="AGF150" s="364" t="n"/>
      <c r="AGG150" s="364" t="n"/>
      <c r="AGH150" s="364" t="n"/>
      <c r="AGI150" s="364" t="n"/>
      <c r="AGJ150" s="364" t="n"/>
      <c r="AGK150" s="364" t="n"/>
      <c r="AGL150" s="364" t="n"/>
      <c r="AGM150" s="364" t="n"/>
      <c r="AGN150" s="364" t="n"/>
      <c r="AGO150" s="364" t="n"/>
      <c r="AGP150" s="364" t="n"/>
      <c r="AGQ150" s="364" t="n"/>
      <c r="AGR150" s="364" t="n"/>
      <c r="AGS150" s="364" t="n"/>
      <c r="AGT150" s="364" t="n"/>
      <c r="AGU150" s="364" t="n"/>
      <c r="AGV150" s="364" t="n"/>
      <c r="AGW150" s="364" t="n"/>
      <c r="AGX150" s="364" t="n"/>
      <c r="AGY150" s="364" t="n"/>
      <c r="AGZ150" s="364" t="n"/>
      <c r="AHA150" s="364" t="n"/>
      <c r="AHB150" s="364" t="n"/>
      <c r="AHC150" s="364" t="n"/>
      <c r="AHD150" s="364" t="n"/>
      <c r="AHE150" s="364" t="n"/>
      <c r="AHF150" s="364" t="n"/>
      <c r="AHG150" s="364" t="n"/>
      <c r="AHH150" s="364" t="n"/>
      <c r="AHI150" s="364" t="n"/>
      <c r="AHJ150" s="364" t="n"/>
      <c r="AHK150" s="364" t="n"/>
      <c r="AHL150" s="364" t="n"/>
      <c r="AHM150" s="364" t="n"/>
      <c r="AHN150" s="364" t="n"/>
      <c r="AHO150" s="364" t="n"/>
      <c r="AHP150" s="364" t="n"/>
      <c r="AHQ150" s="364" t="n"/>
      <c r="AHR150" s="364" t="n"/>
      <c r="AHS150" s="364" t="n"/>
      <c r="AHT150" s="364" t="n"/>
      <c r="AHU150" s="364" t="n"/>
      <c r="AHV150" s="364" t="n"/>
      <c r="AHW150" s="364" t="n"/>
      <c r="AHX150" s="364" t="n"/>
      <c r="AHY150" s="364" t="n"/>
      <c r="AHZ150" s="364" t="n"/>
      <c r="AIA150" s="364" t="n"/>
      <c r="AIB150" s="364" t="n"/>
      <c r="AIC150" s="364" t="n"/>
      <c r="AID150" s="364" t="n"/>
      <c r="AIE150" s="364" t="n"/>
      <c r="AIF150" s="364" t="n"/>
      <c r="AIG150" s="364" t="n"/>
      <c r="AIH150" s="364" t="n"/>
      <c r="AII150" s="364" t="n"/>
      <c r="AIJ150" s="364" t="n"/>
      <c r="AIK150" s="364" t="n"/>
      <c r="AIL150" s="364" t="n"/>
      <c r="AIM150" s="364" t="n"/>
      <c r="AIN150" s="364" t="n"/>
      <c r="AIO150" s="364" t="n"/>
      <c r="AIP150" s="364" t="n"/>
      <c r="AIQ150" s="364" t="n"/>
      <c r="AIR150" s="364" t="n"/>
      <c r="AIS150" s="364" t="n"/>
      <c r="AIT150" s="364" t="n"/>
      <c r="AIU150" s="364" t="n"/>
      <c r="AIV150" s="364" t="n"/>
      <c r="AIW150" s="364" t="n"/>
      <c r="AIX150" s="364" t="n"/>
      <c r="AIY150" s="364" t="n"/>
      <c r="AIZ150" s="364" t="n"/>
      <c r="AJA150" s="364" t="n"/>
      <c r="AJB150" s="364" t="n"/>
      <c r="AJC150" s="364" t="n"/>
      <c r="AJD150" s="364" t="n"/>
      <c r="AJE150" s="364" t="n"/>
      <c r="AJF150" s="364" t="n"/>
      <c r="AJG150" s="364" t="n"/>
      <c r="AJH150" s="364" t="n"/>
      <c r="AJI150" s="364" t="n"/>
      <c r="AJJ150" s="364" t="n"/>
      <c r="AJK150" s="364" t="n"/>
      <c r="AJL150" s="364" t="n"/>
      <c r="AJM150" s="364" t="n"/>
      <c r="AJN150" s="364" t="n"/>
      <c r="AJO150" s="364" t="n"/>
      <c r="AJP150" s="364" t="n"/>
      <c r="AJQ150" s="364" t="n"/>
      <c r="AJR150" s="364" t="n"/>
      <c r="AJS150" s="364" t="n"/>
      <c r="AJT150" s="364" t="n"/>
      <c r="AJU150" s="364" t="n"/>
      <c r="AJV150" s="364" t="n"/>
      <c r="AJW150" s="364" t="n"/>
      <c r="AJX150" s="364" t="n"/>
      <c r="AJY150" s="364" t="n"/>
      <c r="AJZ150" s="364" t="n"/>
      <c r="AKA150" s="364" t="n"/>
      <c r="AKB150" s="364" t="n"/>
      <c r="AKC150" s="364" t="n"/>
      <c r="AKD150" s="364" t="n"/>
      <c r="AKE150" s="364" t="n"/>
      <c r="AKF150" s="364" t="n"/>
      <c r="AKG150" s="364" t="n"/>
      <c r="AKH150" s="364" t="n"/>
      <c r="AKI150" s="364" t="n"/>
      <c r="AKJ150" s="364" t="n"/>
      <c r="AKK150" s="364" t="n"/>
      <c r="AKL150" s="364" t="n"/>
      <c r="AKM150" s="364" t="n"/>
      <c r="AKN150" s="364" t="n"/>
      <c r="AKO150" s="364" t="n"/>
      <c r="AKP150" s="364" t="n"/>
      <c r="AKQ150" s="364" t="n"/>
      <c r="AKR150" s="364" t="n"/>
      <c r="AKS150" s="364" t="n"/>
      <c r="AKT150" s="364" t="n"/>
      <c r="AKU150" s="364" t="n"/>
      <c r="AKV150" s="364" t="n"/>
      <c r="AKW150" s="364" t="n"/>
      <c r="AKX150" s="364" t="n"/>
      <c r="AKY150" s="364" t="n"/>
      <c r="AKZ150" s="364" t="n"/>
      <c r="ALA150" s="364" t="n"/>
      <c r="ALB150" s="364" t="n"/>
      <c r="ALC150" s="364" t="n"/>
      <c r="ALD150" s="364" t="n"/>
      <c r="ALE150" s="364" t="n"/>
      <c r="ALF150" s="364" t="n"/>
      <c r="ALG150" s="364" t="n"/>
      <c r="ALH150" s="364" t="n"/>
      <c r="ALI150" s="364" t="n"/>
      <c r="ALJ150" s="364" t="n"/>
      <c r="ALK150" s="364" t="n"/>
      <c r="ALL150" s="364" t="n"/>
      <c r="ALM150" s="364" t="n"/>
      <c r="ALN150" s="364" t="n"/>
      <c r="ALO150" s="364" t="n"/>
      <c r="ALP150" s="364" t="n"/>
      <c r="ALQ150" s="364" t="n"/>
      <c r="ALR150" s="364" t="n"/>
      <c r="ALS150" s="364" t="n"/>
      <c r="ALT150" s="364" t="n"/>
      <c r="ALU150" s="364" t="n"/>
      <c r="ALV150" s="364" t="n"/>
      <c r="ALW150" s="364" t="n"/>
      <c r="ALX150" s="364" t="n"/>
      <c r="ALY150" s="364" t="n"/>
      <c r="ALZ150" s="364" t="n"/>
      <c r="AMA150" s="364" t="n"/>
      <c r="AMB150" s="364" t="n"/>
      <c r="AMC150" s="364" t="n"/>
      <c r="AMD150" s="364" t="n"/>
      <c r="AME150" s="364" t="n"/>
      <c r="AMF150" s="364" t="n"/>
      <c r="AMG150" s="364" t="n"/>
      <c r="AMH150" s="364" t="n"/>
      <c r="AMI150" s="364" t="n"/>
      <c r="AMJ150" s="364" t="n"/>
      <c r="AMK150" s="364" t="n"/>
      <c r="AML150" s="364" t="n"/>
      <c r="AMM150" s="364" t="n"/>
      <c r="AMN150" s="364" t="n"/>
      <c r="AMO150" s="364" t="n"/>
      <c r="AMP150" s="364" t="n"/>
      <c r="AMQ150" s="364" t="n"/>
      <c r="AMR150" s="364" t="n"/>
      <c r="AMS150" s="364" t="n"/>
      <c r="AMT150" s="364" t="n"/>
      <c r="AMU150" s="364" t="n"/>
      <c r="AMV150" s="364" t="n"/>
      <c r="AMW150" s="364" t="n"/>
      <c r="AMX150" s="364" t="n"/>
      <c r="AMY150" s="364" t="n"/>
      <c r="AMZ150" s="364" t="n"/>
      <c r="ANA150" s="364" t="n"/>
      <c r="ANB150" s="364" t="n"/>
      <c r="ANC150" s="364" t="n"/>
      <c r="AND150" s="364" t="n"/>
      <c r="ANE150" s="364" t="n"/>
      <c r="ANF150" s="364" t="n"/>
      <c r="ANG150" s="364" t="n"/>
      <c r="ANH150" s="364" t="n"/>
      <c r="ANI150" s="364" t="n"/>
      <c r="ANJ150" s="364" t="n"/>
      <c r="ANK150" s="364" t="n"/>
      <c r="ANL150" s="364" t="n"/>
      <c r="ANM150" s="364" t="n"/>
      <c r="ANN150" s="364" t="n"/>
      <c r="ANO150" s="364" t="n"/>
      <c r="ANP150" s="364" t="n"/>
      <c r="ANQ150" s="364" t="n"/>
      <c r="ANR150" s="364" t="n"/>
      <c r="ANS150" s="364" t="n"/>
      <c r="ANT150" s="364" t="n"/>
      <c r="ANU150" s="364" t="n"/>
      <c r="ANV150" s="364" t="n"/>
      <c r="ANW150" s="364" t="n"/>
      <c r="ANX150" s="364" t="n"/>
      <c r="ANY150" s="364" t="n"/>
      <c r="ANZ150" s="364" t="n"/>
      <c r="AOA150" s="364" t="n"/>
      <c r="AOB150" s="364" t="n"/>
      <c r="AOC150" s="364" t="n"/>
      <c r="AOD150" s="364" t="n"/>
      <c r="AOE150" s="364" t="n"/>
      <c r="AOF150" s="364" t="n"/>
      <c r="AOG150" s="364" t="n"/>
      <c r="AOH150" s="364" t="n"/>
      <c r="AOI150" s="364" t="n"/>
      <c r="AOJ150" s="364" t="n"/>
      <c r="AOK150" s="364" t="n"/>
      <c r="AOL150" s="364" t="n"/>
      <c r="AOM150" s="364" t="n"/>
      <c r="AON150" s="364" t="n"/>
      <c r="AOO150" s="364" t="n"/>
      <c r="AOP150" s="364" t="n"/>
      <c r="AOQ150" s="364" t="n"/>
      <c r="AOR150" s="364" t="n"/>
      <c r="AOS150" s="364" t="n"/>
      <c r="AOT150" s="364" t="n"/>
      <c r="AOU150" s="364" t="n"/>
      <c r="AOV150" s="364" t="n"/>
      <c r="AOW150" s="364" t="n"/>
      <c r="AOX150" s="364" t="n"/>
      <c r="AOY150" s="364" t="n"/>
      <c r="AOZ150" s="364" t="n"/>
      <c r="APA150" s="364" t="n"/>
      <c r="APB150" s="364" t="n"/>
      <c r="APC150" s="364" t="n"/>
      <c r="APD150" s="364" t="n"/>
      <c r="APE150" s="364" t="n"/>
      <c r="APF150" s="364" t="n"/>
      <c r="APG150" s="364" t="n"/>
      <c r="APH150" s="364" t="n"/>
      <c r="API150" s="364" t="n"/>
      <c r="APJ150" s="364" t="n"/>
      <c r="APK150" s="364" t="n"/>
      <c r="APL150" s="364" t="n"/>
      <c r="APM150" s="364" t="n"/>
      <c r="APN150" s="364" t="n"/>
      <c r="APO150" s="364" t="n"/>
      <c r="APP150" s="364" t="n"/>
      <c r="APQ150" s="364" t="n"/>
      <c r="APR150" s="364" t="n"/>
      <c r="APS150" s="364" t="n"/>
      <c r="APT150" s="364" t="n"/>
      <c r="APU150" s="364" t="n"/>
      <c r="APV150" s="364" t="n"/>
      <c r="APW150" s="364" t="n"/>
      <c r="APX150" s="364" t="n"/>
      <c r="APY150" s="364" t="n"/>
      <c r="APZ150" s="364" t="n"/>
      <c r="AQA150" s="364" t="n"/>
      <c r="AQB150" s="364" t="n"/>
      <c r="AQC150" s="364" t="n"/>
      <c r="AQD150" s="364" t="n"/>
      <c r="AQE150" s="364" t="n"/>
      <c r="AQF150" s="364" t="n"/>
      <c r="AQG150" s="364" t="n"/>
      <c r="AQH150" s="364" t="n"/>
      <c r="AQI150" s="364" t="n"/>
      <c r="AQJ150" s="364" t="n"/>
      <c r="AQK150" s="364" t="n"/>
      <c r="AQL150" s="364" t="n"/>
      <c r="AQM150" s="364" t="n"/>
      <c r="AQN150" s="364" t="n"/>
      <c r="AQO150" s="364" t="n"/>
      <c r="AQP150" s="364" t="n"/>
      <c r="AQQ150" s="364" t="n"/>
      <c r="AQR150" s="364" t="n"/>
      <c r="AQS150" s="364" t="n"/>
      <c r="AQT150" s="364" t="n"/>
      <c r="AQU150" s="364" t="n"/>
      <c r="AQV150" s="364" t="n"/>
      <c r="AQW150" s="364" t="n"/>
      <c r="AQX150" s="364" t="n"/>
      <c r="AQY150" s="364" t="n"/>
      <c r="AQZ150" s="364" t="n"/>
      <c r="ARA150" s="364" t="n"/>
      <c r="ARB150" s="364" t="n"/>
      <c r="ARC150" s="364" t="n"/>
      <c r="ARD150" s="364" t="n"/>
      <c r="ARE150" s="364" t="n"/>
      <c r="ARF150" s="364" t="n"/>
      <c r="ARG150" s="364" t="n"/>
      <c r="ARH150" s="364" t="n"/>
      <c r="ARI150" s="364" t="n"/>
      <c r="ARJ150" s="364" t="n"/>
      <c r="ARK150" s="364" t="n"/>
      <c r="ARL150" s="364" t="n"/>
      <c r="ARM150" s="364" t="n"/>
      <c r="ARN150" s="364" t="n"/>
      <c r="ARO150" s="364" t="n"/>
    </row>
    <row r="151" outlineLevel="1">
      <c r="A151" s="220" t="inlineStr">
        <is>
          <t>44.01</t>
        </is>
      </c>
      <c r="B151" s="233" t="inlineStr">
        <is>
          <t>Combustível</t>
        </is>
      </c>
      <c r="C151" s="86" t="inlineStr">
        <is>
          <t>Analítica</t>
        </is>
      </c>
      <c r="D151" s="86" t="inlineStr">
        <is>
          <t>Saída</t>
        </is>
      </c>
      <c r="E151" s="86">
        <f>VLOOKUP($A151,PL.C!$B:$F,5,0)</f>
        <v/>
      </c>
      <c r="F151" s="86" t="inlineStr">
        <is>
          <t>sim</t>
        </is>
      </c>
      <c r="G151" s="86" t="inlineStr">
        <is>
          <t>Budget</t>
        </is>
      </c>
      <c r="I151" s="511" t="n">
        <v>0</v>
      </c>
      <c r="J151" s="511" t="n">
        <v>0</v>
      </c>
      <c r="K151" s="511" t="n">
        <v>0</v>
      </c>
      <c r="L151" s="511" t="n">
        <v>0</v>
      </c>
      <c r="M151" s="511" t="n">
        <v>0</v>
      </c>
      <c r="N151" s="511" t="n">
        <v>-170</v>
      </c>
      <c r="O151" s="511" t="n">
        <v>-167</v>
      </c>
      <c r="P151" s="511" t="n">
        <v>0</v>
      </c>
      <c r="Q151" s="511" t="n">
        <v>0</v>
      </c>
      <c r="R151" s="511" t="n">
        <v>-329</v>
      </c>
      <c r="S151" s="511" t="n">
        <v>0</v>
      </c>
      <c r="T151" s="512" t="n">
        <v>0</v>
      </c>
      <c r="V151" s="511" t="n">
        <v>-119</v>
      </c>
      <c r="W151" s="511" t="n">
        <v>0</v>
      </c>
      <c r="X151" s="511" t="n">
        <v>0</v>
      </c>
      <c r="Y151" s="511" t="n">
        <v>0</v>
      </c>
      <c r="Z151" s="511" t="n">
        <v>-160</v>
      </c>
      <c r="AA151" s="511" t="n">
        <v>-215</v>
      </c>
      <c r="AB151" s="511" t="n">
        <v>0</v>
      </c>
      <c r="AC151" s="511" t="n">
        <v>-165</v>
      </c>
      <c r="AD151" s="511" t="n">
        <v>-199</v>
      </c>
      <c r="AE151" s="511" t="n">
        <v>0</v>
      </c>
      <c r="AF151" s="511" t="n">
        <v>0</v>
      </c>
      <c r="AG151" s="512" t="n">
        <v>0</v>
      </c>
      <c r="AI151" s="511" t="n">
        <v>0</v>
      </c>
      <c r="AJ151" s="511" t="n">
        <v>-311</v>
      </c>
      <c r="AK151" s="511" t="n">
        <v>0</v>
      </c>
      <c r="AL151" s="511" t="n">
        <v>0</v>
      </c>
      <c r="AM151" s="511" t="n">
        <v>0</v>
      </c>
      <c r="AN151" s="511" t="n">
        <v>0</v>
      </c>
      <c r="AO151" s="511" t="n">
        <v>0</v>
      </c>
      <c r="AP151" s="511" t="n">
        <v>0</v>
      </c>
      <c r="AQ151" s="511" t="n">
        <v>-225</v>
      </c>
      <c r="AR151" s="511" t="n">
        <v>0</v>
      </c>
      <c r="AS151" s="511" t="n">
        <v>0</v>
      </c>
      <c r="AT151" s="511" t="n">
        <v>0</v>
      </c>
      <c r="AV151" s="513" t="n">
        <v>0</v>
      </c>
      <c r="AW151" s="513" t="n">
        <v>-327.172</v>
      </c>
      <c r="AX151" s="513" t="n">
        <v>0</v>
      </c>
      <c r="AY151" s="513" t="n">
        <v>0</v>
      </c>
      <c r="AZ151" s="513" t="n">
        <v>0</v>
      </c>
      <c r="BA151" s="513" t="n">
        <v>0</v>
      </c>
      <c r="BB151" s="513" t="n">
        <v>0</v>
      </c>
      <c r="BC151" s="513" t="n">
        <v>0</v>
      </c>
      <c r="BD151" s="513" t="n">
        <v>-236.7</v>
      </c>
      <c r="BE151" s="513" t="n">
        <v>0</v>
      </c>
      <c r="BF151" s="513" t="n">
        <v>0</v>
      </c>
      <c r="BG151" s="513" t="n">
        <v>0</v>
      </c>
      <c r="BI151" s="298" t="n">
        <v>1.05</v>
      </c>
      <c r="BJ151" s="514" t="n">
        <v>0</v>
      </c>
      <c r="BK151" s="514" t="n">
        <v>0</v>
      </c>
      <c r="BL151" s="514" t="n">
        <v>0</v>
      </c>
      <c r="BM151" s="514" t="n">
        <v>0</v>
      </c>
      <c r="BN151" s="514" t="n">
        <v>-226.8</v>
      </c>
      <c r="BO151" s="514" t="n">
        <v>0</v>
      </c>
      <c r="BP151" s="514" t="n">
        <v>0</v>
      </c>
      <c r="BQ151" s="514" t="n">
        <v>0</v>
      </c>
      <c r="BR151" s="514" t="n">
        <v>0</v>
      </c>
      <c r="BS151" s="514" t="n">
        <v>0</v>
      </c>
      <c r="BT151" s="514" t="n">
        <v>0</v>
      </c>
      <c r="BU151" s="514" t="n">
        <v>0</v>
      </c>
      <c r="BW151" s="515">
        <f>_xlfn.SINGLE(_xlfn.XLOOKUP($A151,$A$203:$A$399,BJ$203:BJ$399,"Não Existe"))*$BI151</f>
        <v/>
      </c>
      <c r="BX151" s="515">
        <f>_xlfn.SINGLE(_xlfn.XLOOKUP($A151,$A$203:$A$399,BK$203:BK$399,"Não Existe"))*$BI151</f>
        <v/>
      </c>
      <c r="BY151" s="515">
        <f>_xlfn.SINGLE(_xlfn.XLOOKUP($A151,$A$203:$A$399,BL$203:BL$399,"Não Existe"))*$BI151</f>
        <v/>
      </c>
      <c r="BZ151" s="515">
        <f>_xlfn.SINGLE(_xlfn.XLOOKUP($A151,$A$203:$A$399,BM$203:BM$399,"Não Existe"))*$BI151</f>
        <v/>
      </c>
      <c r="CA151" s="515">
        <f>_xlfn.SINGLE(_xlfn.XLOOKUP($A151,$A$203:$A$399,BN$203:BN$399,"Não Existe"))*$BI151</f>
        <v/>
      </c>
      <c r="CB151" s="515">
        <f>_xlfn.SINGLE(_xlfn.XLOOKUP($A151,$A$203:$A$399,BO$203:BO$399,"Não Existe"))*$BI151</f>
        <v/>
      </c>
      <c r="CC151" s="515">
        <f>_xlfn.SINGLE(_xlfn.XLOOKUP($A151,$A$203:$A$399,BP$203:BP$399,"Não Existe"))*$BI151</f>
        <v/>
      </c>
      <c r="CD151" s="515">
        <f>_xlfn.SINGLE(_xlfn.XLOOKUP($A151,$A$203:$A$399,BQ$203:BQ$399,"Não Existe"))*$BI151</f>
        <v/>
      </c>
      <c r="CE151" s="515">
        <f>_xlfn.SINGLE(_xlfn.XLOOKUP($A151,$A$203:$A$399,BR$203:BR$399,"Não Existe"))*$BI151</f>
        <v/>
      </c>
      <c r="CF151" s="515">
        <f>_xlfn.SINGLE(_xlfn.XLOOKUP($A151,$A$203:$A$399,BS$203:BS$399,"Não Existe"))*$BI151</f>
        <v/>
      </c>
      <c r="CG151" s="515">
        <f>_xlfn.SINGLE(_xlfn.XLOOKUP($A151,$A$203:$A$399,BT$203:BT$399,"Não Existe"))*$BI151</f>
        <v/>
      </c>
      <c r="CH151" s="515">
        <f>_xlfn.SINGLE(_xlfn.XLOOKUP($A151,$A$203:$A$399,BU$203:BU$399,"Não Existe"))*$BI151</f>
        <v/>
      </c>
    </row>
    <row r="152" outlineLevel="1" customFormat="1" s="213">
      <c r="A152" s="257" t="inlineStr">
        <is>
          <t>44.02</t>
        </is>
      </c>
      <c r="B152" s="212" t="inlineStr">
        <is>
          <t>Manutenção</t>
        </is>
      </c>
      <c r="C152" s="213" t="inlineStr">
        <is>
          <t>Analítica</t>
        </is>
      </c>
      <c r="D152" s="213" t="inlineStr">
        <is>
          <t>Saída</t>
        </is>
      </c>
      <c r="E152" s="213">
        <f>VLOOKUP($A152,PL.C!$B:$F,5,0)</f>
        <v/>
      </c>
      <c r="F152" s="213" t="inlineStr">
        <is>
          <t>sim</t>
        </is>
      </c>
      <c r="G152" s="213" t="inlineStr">
        <is>
          <t>Budget</t>
        </is>
      </c>
      <c r="I152" s="506" t="n">
        <v>0</v>
      </c>
      <c r="J152" s="506" t="n">
        <v>0</v>
      </c>
      <c r="K152" s="506" t="n">
        <v>0</v>
      </c>
      <c r="L152" s="506" t="n">
        <v>0</v>
      </c>
      <c r="M152" s="506" t="n">
        <v>-1900</v>
      </c>
      <c r="N152" s="506" t="n">
        <v>0</v>
      </c>
      <c r="O152" s="506" t="n">
        <v>0</v>
      </c>
      <c r="P152" s="506" t="n">
        <v>-1171</v>
      </c>
      <c r="Q152" s="506" t="n">
        <v>0</v>
      </c>
      <c r="R152" s="506" t="n">
        <v>-240</v>
      </c>
      <c r="S152" s="506" t="n">
        <v>0</v>
      </c>
      <c r="T152" s="507" t="n">
        <v>0</v>
      </c>
      <c r="U152" s="86" t="n"/>
      <c r="V152" s="506" t="n">
        <v>0</v>
      </c>
      <c r="W152" s="506" t="n">
        <v>0</v>
      </c>
      <c r="X152" s="506" t="n">
        <v>0</v>
      </c>
      <c r="Y152" s="506" t="n">
        <v>0</v>
      </c>
      <c r="Z152" s="506" t="n">
        <v>0</v>
      </c>
      <c r="AA152" s="506" t="n">
        <v>0</v>
      </c>
      <c r="AB152" s="506" t="n">
        <v>0</v>
      </c>
      <c r="AC152" s="506" t="n">
        <v>0</v>
      </c>
      <c r="AD152" s="506" t="n">
        <v>0</v>
      </c>
      <c r="AE152" s="506" t="n">
        <v>0</v>
      </c>
      <c r="AF152" s="506" t="n">
        <v>0</v>
      </c>
      <c r="AG152" s="507" t="n">
        <v>0</v>
      </c>
      <c r="AH152" s="364" t="n"/>
      <c r="AI152" s="506" t="n">
        <v>0</v>
      </c>
      <c r="AJ152" s="506" t="n">
        <v>0</v>
      </c>
      <c r="AK152" s="506" t="n">
        <v>0</v>
      </c>
      <c r="AL152" s="506" t="n">
        <v>0</v>
      </c>
      <c r="AM152" s="506" t="n">
        <v>0</v>
      </c>
      <c r="AN152" s="506" t="n">
        <v>0</v>
      </c>
      <c r="AO152" s="506" t="n">
        <v>0</v>
      </c>
      <c r="AP152" s="506" t="n">
        <v>0</v>
      </c>
      <c r="AQ152" s="506" t="n">
        <v>0</v>
      </c>
      <c r="AR152" s="506" t="n">
        <v>0</v>
      </c>
      <c r="AS152" s="506" t="n">
        <v>0</v>
      </c>
      <c r="AT152" s="506" t="n">
        <v>0</v>
      </c>
      <c r="AU152" s="364" t="n"/>
      <c r="AV152" s="508" t="n">
        <v>0</v>
      </c>
      <c r="AW152" s="508" t="n">
        <v>0</v>
      </c>
      <c r="AX152" s="508" t="n">
        <v>0</v>
      </c>
      <c r="AY152" s="508" t="n">
        <v>0</v>
      </c>
      <c r="AZ152" s="508" t="n">
        <v>0</v>
      </c>
      <c r="BA152" s="508" t="n">
        <v>0</v>
      </c>
      <c r="BB152" s="508" t="n">
        <v>0</v>
      </c>
      <c r="BC152" s="508" t="n">
        <v>0</v>
      </c>
      <c r="BD152" s="508" t="n">
        <v>0</v>
      </c>
      <c r="BE152" s="508" t="n">
        <v>0</v>
      </c>
      <c r="BF152" s="508" t="n">
        <v>0</v>
      </c>
      <c r="BG152" s="508" t="n">
        <v>0</v>
      </c>
      <c r="BH152" s="364" t="n"/>
      <c r="BI152" s="298" t="n">
        <v>1.05</v>
      </c>
      <c r="BJ152" s="509" t="n">
        <v>0</v>
      </c>
      <c r="BK152" s="509" t="n">
        <v>0</v>
      </c>
      <c r="BL152" s="509" t="n">
        <v>0</v>
      </c>
      <c r="BM152" s="509" t="n">
        <v>0</v>
      </c>
      <c r="BN152" s="509" t="n">
        <v>0</v>
      </c>
      <c r="BO152" s="509" t="n">
        <v>0</v>
      </c>
      <c r="BP152" s="509" t="n">
        <v>0</v>
      </c>
      <c r="BQ152" s="509" t="n">
        <v>0</v>
      </c>
      <c r="BR152" s="509" t="n">
        <v>0</v>
      </c>
      <c r="BS152" s="509" t="n">
        <v>0</v>
      </c>
      <c r="BT152" s="509" t="n">
        <v>0</v>
      </c>
      <c r="BU152" s="509" t="n">
        <v>0</v>
      </c>
      <c r="BV152" s="364" t="n"/>
      <c r="BW152" s="510">
        <f>_xlfn.SINGLE(_xlfn.XLOOKUP($A152,$A$203:$A$399,BJ$203:BJ$399,"Não Existe"))*$BI152</f>
        <v/>
      </c>
      <c r="BX152" s="510">
        <f>_xlfn.SINGLE(_xlfn.XLOOKUP($A152,$A$203:$A$399,BK$203:BK$399,"Não Existe"))*$BI152</f>
        <v/>
      </c>
      <c r="BY152" s="510">
        <f>_xlfn.SINGLE(_xlfn.XLOOKUP($A152,$A$203:$A$399,BL$203:BL$399,"Não Existe"))*$BI152</f>
        <v/>
      </c>
      <c r="BZ152" s="510">
        <f>_xlfn.SINGLE(_xlfn.XLOOKUP($A152,$A$203:$A$399,BM$203:BM$399,"Não Existe"))*$BI152</f>
        <v/>
      </c>
      <c r="CA152" s="510">
        <f>_xlfn.SINGLE(_xlfn.XLOOKUP($A152,$A$203:$A$399,BN$203:BN$399,"Não Existe"))*$BI152</f>
        <v/>
      </c>
      <c r="CB152" s="510">
        <f>_xlfn.SINGLE(_xlfn.XLOOKUP($A152,$A$203:$A$399,BO$203:BO$399,"Não Existe"))*$BI152</f>
        <v/>
      </c>
      <c r="CC152" s="510">
        <f>_xlfn.SINGLE(_xlfn.XLOOKUP($A152,$A$203:$A$399,BP$203:BP$399,"Não Existe"))*$BI152</f>
        <v/>
      </c>
      <c r="CD152" s="510">
        <f>_xlfn.SINGLE(_xlfn.XLOOKUP($A152,$A$203:$A$399,BQ$203:BQ$399,"Não Existe"))*$BI152</f>
        <v/>
      </c>
      <c r="CE152" s="510">
        <f>_xlfn.SINGLE(_xlfn.XLOOKUP($A152,$A$203:$A$399,BR$203:BR$399,"Não Existe"))*$BI152</f>
        <v/>
      </c>
      <c r="CF152" s="510">
        <f>_xlfn.SINGLE(_xlfn.XLOOKUP($A152,$A$203:$A$399,BS$203:BS$399,"Não Existe"))*$BI152</f>
        <v/>
      </c>
      <c r="CG152" s="510">
        <f>_xlfn.SINGLE(_xlfn.XLOOKUP($A152,$A$203:$A$399,BT$203:BT$399,"Não Existe"))*$BI152</f>
        <v/>
      </c>
      <c r="CH152" s="510">
        <f>_xlfn.SINGLE(_xlfn.XLOOKUP($A152,$A$203:$A$399,BU$203:BU$399,"Não Existe"))*$BI152</f>
        <v/>
      </c>
      <c r="CI152" s="364" t="n"/>
      <c r="CJ152" s="364" t="n"/>
      <c r="CK152" s="364" t="n"/>
      <c r="CL152" s="364" t="n"/>
      <c r="CM152" s="364" t="n"/>
      <c r="CN152" s="364" t="n"/>
      <c r="CO152" s="364" t="n"/>
      <c r="CP152" s="364" t="n"/>
      <c r="CQ152" s="364" t="n"/>
      <c r="CR152" s="364" t="n"/>
      <c r="CS152" s="364" t="n"/>
      <c r="CT152" s="364" t="n"/>
      <c r="CU152" s="364" t="n"/>
      <c r="CV152" s="364" t="n"/>
      <c r="CW152" s="364" t="n"/>
      <c r="CX152" s="364" t="n"/>
      <c r="CY152" s="364" t="n"/>
      <c r="CZ152" s="364" t="n"/>
      <c r="DA152" s="364" t="n"/>
      <c r="DB152" s="364" t="n"/>
      <c r="DC152" s="364" t="n"/>
      <c r="DD152" s="364" t="n"/>
      <c r="DE152" s="364" t="n"/>
      <c r="DF152" s="364" t="n"/>
      <c r="DG152" s="364" t="n"/>
      <c r="DH152" s="364" t="n"/>
      <c r="DI152" s="364" t="n"/>
      <c r="DJ152" s="364" t="n"/>
      <c r="DK152" s="364" t="n"/>
      <c r="DL152" s="364" t="n"/>
      <c r="DM152" s="364" t="n"/>
      <c r="DN152" s="364" t="n"/>
      <c r="DO152" s="364" t="n"/>
      <c r="DP152" s="364" t="n"/>
      <c r="DQ152" s="364" t="n"/>
      <c r="DR152" s="364" t="n"/>
      <c r="DS152" s="364" t="n"/>
      <c r="DT152" s="364" t="n"/>
      <c r="DU152" s="364" t="n"/>
      <c r="DV152" s="364" t="n"/>
      <c r="DW152" s="364" t="n"/>
      <c r="DX152" s="364" t="n"/>
      <c r="DY152" s="364" t="n"/>
      <c r="DZ152" s="364" t="n"/>
      <c r="EA152" s="364" t="n"/>
      <c r="EB152" s="364" t="n"/>
      <c r="EC152" s="364" t="n"/>
      <c r="ED152" s="364" t="n"/>
      <c r="EE152" s="364" t="n"/>
      <c r="EF152" s="364" t="n"/>
      <c r="EG152" s="364" t="n"/>
      <c r="EH152" s="364" t="n"/>
      <c r="EI152" s="364" t="n"/>
      <c r="EJ152" s="364" t="n"/>
      <c r="EK152" s="364" t="n"/>
      <c r="EL152" s="364" t="n"/>
      <c r="EM152" s="364" t="n"/>
      <c r="EN152" s="364" t="n"/>
      <c r="EO152" s="364" t="n"/>
      <c r="EP152" s="364" t="n"/>
      <c r="EQ152" s="364" t="n"/>
      <c r="ER152" s="364" t="n"/>
      <c r="ES152" s="364" t="n"/>
      <c r="ET152" s="364" t="n"/>
      <c r="EU152" s="364" t="n"/>
      <c r="EV152" s="364" t="n"/>
      <c r="EW152" s="364" t="n"/>
      <c r="EX152" s="364" t="n"/>
      <c r="EY152" s="364" t="n"/>
      <c r="EZ152" s="364" t="n"/>
      <c r="FA152" s="364" t="n"/>
      <c r="FB152" s="364" t="n"/>
      <c r="FC152" s="364" t="n"/>
      <c r="FD152" s="364" t="n"/>
      <c r="FE152" s="364" t="n"/>
      <c r="FF152" s="364" t="n"/>
      <c r="FG152" s="364" t="n"/>
      <c r="FH152" s="364" t="n"/>
      <c r="FI152" s="364" t="n"/>
      <c r="FJ152" s="364" t="n"/>
      <c r="FK152" s="364" t="n"/>
      <c r="FL152" s="364" t="n"/>
      <c r="FM152" s="364" t="n"/>
      <c r="FN152" s="364" t="n"/>
      <c r="FO152" s="364" t="n"/>
      <c r="FP152" s="364" t="n"/>
      <c r="FQ152" s="364" t="n"/>
      <c r="FR152" s="364" t="n"/>
      <c r="FS152" s="364" t="n"/>
      <c r="FT152" s="364" t="n"/>
      <c r="FU152" s="364" t="n"/>
      <c r="FV152" s="364" t="n"/>
      <c r="FW152" s="364" t="n"/>
      <c r="FX152" s="364" t="n"/>
      <c r="FY152" s="364" t="n"/>
      <c r="FZ152" s="364" t="n"/>
      <c r="GA152" s="364" t="n"/>
      <c r="GB152" s="364" t="n"/>
      <c r="GC152" s="364" t="n"/>
      <c r="GD152" s="364" t="n"/>
      <c r="GE152" s="364" t="n"/>
      <c r="GF152" s="364" t="n"/>
      <c r="GG152" s="364" t="n"/>
      <c r="GH152" s="364" t="n"/>
      <c r="GI152" s="364" t="n"/>
      <c r="GJ152" s="364" t="n"/>
      <c r="GK152" s="364" t="n"/>
      <c r="GL152" s="364" t="n"/>
      <c r="GM152" s="364" t="n"/>
      <c r="GN152" s="364" t="n"/>
      <c r="GO152" s="364" t="n"/>
      <c r="GP152" s="364" t="n"/>
      <c r="GQ152" s="364" t="n"/>
      <c r="GR152" s="364" t="n"/>
      <c r="GS152" s="364" t="n"/>
      <c r="GT152" s="364" t="n"/>
      <c r="GU152" s="364" t="n"/>
      <c r="GV152" s="364" t="n"/>
      <c r="GW152" s="364" t="n"/>
      <c r="GX152" s="364" t="n"/>
      <c r="GY152" s="364" t="n"/>
      <c r="GZ152" s="364" t="n"/>
      <c r="HA152" s="364" t="n"/>
      <c r="HB152" s="364" t="n"/>
      <c r="HC152" s="364" t="n"/>
      <c r="HD152" s="364" t="n"/>
      <c r="HE152" s="364" t="n"/>
      <c r="HF152" s="364" t="n"/>
      <c r="HG152" s="364" t="n"/>
      <c r="HH152" s="364" t="n"/>
      <c r="HI152" s="364" t="n"/>
      <c r="HJ152" s="364" t="n"/>
      <c r="HK152" s="364" t="n"/>
      <c r="HL152" s="364" t="n"/>
      <c r="HM152" s="364" t="n"/>
      <c r="HN152" s="364" t="n"/>
      <c r="HO152" s="364" t="n"/>
      <c r="HP152" s="364" t="n"/>
      <c r="HQ152" s="364" t="n"/>
      <c r="HR152" s="364" t="n"/>
      <c r="HS152" s="364" t="n"/>
      <c r="HT152" s="364" t="n"/>
      <c r="HU152" s="364" t="n"/>
      <c r="HV152" s="364" t="n"/>
      <c r="HW152" s="364" t="n"/>
      <c r="HX152" s="364" t="n"/>
      <c r="HY152" s="364" t="n"/>
      <c r="HZ152" s="364" t="n"/>
      <c r="IA152" s="364" t="n"/>
      <c r="IB152" s="364" t="n"/>
      <c r="IC152" s="364" t="n"/>
      <c r="ID152" s="364" t="n"/>
      <c r="IE152" s="364" t="n"/>
      <c r="IF152" s="364" t="n"/>
      <c r="IG152" s="364" t="n"/>
      <c r="IH152" s="364" t="n"/>
      <c r="II152" s="364" t="n"/>
      <c r="IJ152" s="364" t="n"/>
      <c r="IK152" s="364" t="n"/>
      <c r="IL152" s="364" t="n"/>
      <c r="IM152" s="364" t="n"/>
      <c r="IN152" s="364" t="n"/>
      <c r="IO152" s="364" t="n"/>
      <c r="IP152" s="364" t="n"/>
      <c r="IQ152" s="364" t="n"/>
      <c r="IR152" s="364" t="n"/>
      <c r="IS152" s="364" t="n"/>
      <c r="IT152" s="364" t="n"/>
      <c r="IU152" s="364" t="n"/>
      <c r="IV152" s="364" t="n"/>
      <c r="IW152" s="364" t="n"/>
      <c r="IX152" s="364" t="n"/>
      <c r="IY152" s="364" t="n"/>
      <c r="IZ152" s="364" t="n"/>
      <c r="JA152" s="364" t="n"/>
      <c r="JB152" s="364" t="n"/>
      <c r="JC152" s="364" t="n"/>
      <c r="JD152" s="364" t="n"/>
      <c r="JE152" s="364" t="n"/>
      <c r="JF152" s="364" t="n"/>
      <c r="JG152" s="364" t="n"/>
      <c r="JH152" s="364" t="n"/>
      <c r="JI152" s="364" t="n"/>
      <c r="JJ152" s="364" t="n"/>
      <c r="JK152" s="364" t="n"/>
      <c r="JL152" s="364" t="n"/>
      <c r="JM152" s="364" t="n"/>
      <c r="JN152" s="364" t="n"/>
      <c r="JO152" s="364" t="n"/>
      <c r="JP152" s="364" t="n"/>
      <c r="JQ152" s="364" t="n"/>
      <c r="JR152" s="364" t="n"/>
      <c r="JS152" s="364" t="n"/>
      <c r="JT152" s="364" t="n"/>
      <c r="JU152" s="364" t="n"/>
      <c r="JV152" s="364" t="n"/>
      <c r="JW152" s="364" t="n"/>
      <c r="JX152" s="364" t="n"/>
      <c r="JY152" s="364" t="n"/>
      <c r="JZ152" s="364" t="n"/>
      <c r="KA152" s="364" t="n"/>
      <c r="KB152" s="364" t="n"/>
      <c r="KC152" s="364" t="n"/>
      <c r="KD152" s="364" t="n"/>
      <c r="KE152" s="364" t="n"/>
      <c r="KF152" s="364" t="n"/>
      <c r="KG152" s="364" t="n"/>
      <c r="KH152" s="364" t="n"/>
      <c r="KI152" s="364" t="n"/>
      <c r="KJ152" s="364" t="n"/>
      <c r="KK152" s="364" t="n"/>
      <c r="KL152" s="364" t="n"/>
      <c r="KM152" s="364" t="n"/>
      <c r="KN152" s="364" t="n"/>
      <c r="KO152" s="364" t="n"/>
      <c r="KP152" s="364" t="n"/>
      <c r="KQ152" s="364" t="n"/>
      <c r="KR152" s="364" t="n"/>
      <c r="KS152" s="364" t="n"/>
      <c r="KT152" s="364" t="n"/>
      <c r="KU152" s="364" t="n"/>
      <c r="KV152" s="364" t="n"/>
      <c r="KW152" s="364" t="n"/>
      <c r="KX152" s="364" t="n"/>
      <c r="KY152" s="364" t="n"/>
      <c r="KZ152" s="364" t="n"/>
      <c r="LA152" s="364" t="n"/>
      <c r="LB152" s="364" t="n"/>
      <c r="LC152" s="364" t="n"/>
      <c r="LD152" s="364" t="n"/>
      <c r="LE152" s="364" t="n"/>
      <c r="LF152" s="364" t="n"/>
      <c r="LG152" s="364" t="n"/>
      <c r="LH152" s="364" t="n"/>
      <c r="LI152" s="364" t="n"/>
      <c r="LJ152" s="364" t="n"/>
      <c r="LK152" s="364" t="n"/>
      <c r="LL152" s="364" t="n"/>
      <c r="LM152" s="364" t="n"/>
      <c r="LN152" s="364" t="n"/>
      <c r="LO152" s="364" t="n"/>
      <c r="LP152" s="364" t="n"/>
      <c r="LQ152" s="364" t="n"/>
      <c r="LR152" s="364" t="n"/>
      <c r="LS152" s="364" t="n"/>
      <c r="LT152" s="364" t="n"/>
      <c r="LU152" s="364" t="n"/>
      <c r="LV152" s="364" t="n"/>
      <c r="LW152" s="364" t="n"/>
      <c r="LX152" s="364" t="n"/>
      <c r="LY152" s="364" t="n"/>
      <c r="LZ152" s="364" t="n"/>
      <c r="MA152" s="364" t="n"/>
      <c r="MB152" s="364" t="n"/>
      <c r="MC152" s="364" t="n"/>
      <c r="MD152" s="364" t="n"/>
      <c r="ME152" s="364" t="n"/>
      <c r="MF152" s="364" t="n"/>
      <c r="MG152" s="364" t="n"/>
      <c r="MH152" s="364" t="n"/>
      <c r="MI152" s="364" t="n"/>
      <c r="MJ152" s="364" t="n"/>
      <c r="MK152" s="364" t="n"/>
      <c r="ML152" s="364" t="n"/>
      <c r="MM152" s="364" t="n"/>
      <c r="MN152" s="364" t="n"/>
      <c r="MO152" s="364" t="n"/>
      <c r="MP152" s="364" t="n"/>
      <c r="MQ152" s="364" t="n"/>
      <c r="MR152" s="364" t="n"/>
      <c r="MS152" s="364" t="n"/>
      <c r="MT152" s="364" t="n"/>
      <c r="MU152" s="364" t="n"/>
      <c r="MV152" s="364" t="n"/>
      <c r="MW152" s="364" t="n"/>
      <c r="MX152" s="364" t="n"/>
      <c r="MY152" s="364" t="n"/>
      <c r="MZ152" s="364" t="n"/>
      <c r="NA152" s="364" t="n"/>
      <c r="NB152" s="364" t="n"/>
      <c r="NC152" s="364" t="n"/>
      <c r="ND152" s="364" t="n"/>
      <c r="NE152" s="364" t="n"/>
      <c r="NF152" s="364" t="n"/>
      <c r="NG152" s="364" t="n"/>
      <c r="NH152" s="364" t="n"/>
      <c r="NI152" s="364" t="n"/>
      <c r="NJ152" s="364" t="n"/>
      <c r="NK152" s="364" t="n"/>
      <c r="NL152" s="364" t="n"/>
      <c r="NM152" s="364" t="n"/>
      <c r="NN152" s="364" t="n"/>
      <c r="NO152" s="364" t="n"/>
      <c r="NP152" s="364" t="n"/>
      <c r="NQ152" s="364" t="n"/>
      <c r="NR152" s="364" t="n"/>
      <c r="NS152" s="364" t="n"/>
      <c r="NT152" s="364" t="n"/>
      <c r="NU152" s="364" t="n"/>
      <c r="NV152" s="364" t="n"/>
      <c r="NW152" s="364" t="n"/>
      <c r="NX152" s="364" t="n"/>
      <c r="NY152" s="364" t="n"/>
      <c r="NZ152" s="364" t="n"/>
      <c r="OA152" s="364" t="n"/>
      <c r="OB152" s="364" t="n"/>
      <c r="OC152" s="364" t="n"/>
      <c r="OD152" s="364" t="n"/>
      <c r="OE152" s="364" t="n"/>
      <c r="OF152" s="364" t="n"/>
      <c r="OG152" s="364" t="n"/>
      <c r="OH152" s="364" t="n"/>
      <c r="OI152" s="364" t="n"/>
      <c r="OJ152" s="364" t="n"/>
      <c r="OK152" s="364" t="n"/>
      <c r="OL152" s="364" t="n"/>
      <c r="OM152" s="364" t="n"/>
      <c r="ON152" s="364" t="n"/>
      <c r="OO152" s="364" t="n"/>
      <c r="OP152" s="364" t="n"/>
      <c r="OQ152" s="364" t="n"/>
      <c r="OR152" s="364" t="n"/>
      <c r="OS152" s="364" t="n"/>
      <c r="OT152" s="364" t="n"/>
      <c r="OU152" s="364" t="n"/>
      <c r="OV152" s="364" t="n"/>
      <c r="OW152" s="364" t="n"/>
      <c r="OX152" s="364" t="n"/>
      <c r="OY152" s="364" t="n"/>
      <c r="OZ152" s="364" t="n"/>
      <c r="PA152" s="364" t="n"/>
      <c r="PB152" s="364" t="n"/>
      <c r="PC152" s="364" t="n"/>
      <c r="PD152" s="364" t="n"/>
      <c r="PE152" s="364" t="n"/>
      <c r="PF152" s="364" t="n"/>
      <c r="PG152" s="364" t="n"/>
      <c r="PH152" s="364" t="n"/>
      <c r="PI152" s="364" t="n"/>
      <c r="PJ152" s="364" t="n"/>
      <c r="PK152" s="364" t="n"/>
      <c r="PL152" s="364" t="n"/>
      <c r="PM152" s="364" t="n"/>
      <c r="PN152" s="364" t="n"/>
      <c r="PO152" s="364" t="n"/>
      <c r="PP152" s="364" t="n"/>
      <c r="PQ152" s="364" t="n"/>
      <c r="PR152" s="364" t="n"/>
      <c r="PS152" s="364" t="n"/>
      <c r="PT152" s="364" t="n"/>
      <c r="PU152" s="364" t="n"/>
      <c r="PV152" s="364" t="n"/>
      <c r="PW152" s="364" t="n"/>
      <c r="PX152" s="364" t="n"/>
      <c r="PY152" s="364" t="n"/>
      <c r="PZ152" s="364" t="n"/>
      <c r="QA152" s="364" t="n"/>
      <c r="QB152" s="364" t="n"/>
      <c r="QC152" s="364" t="n"/>
      <c r="QD152" s="364" t="n"/>
      <c r="QE152" s="364" t="n"/>
      <c r="QF152" s="364" t="n"/>
      <c r="QG152" s="364" t="n"/>
      <c r="QH152" s="364" t="n"/>
      <c r="QI152" s="364" t="n"/>
      <c r="QJ152" s="364" t="n"/>
      <c r="QK152" s="364" t="n"/>
      <c r="QL152" s="364" t="n"/>
      <c r="QM152" s="364" t="n"/>
      <c r="QN152" s="364" t="n"/>
      <c r="QO152" s="364" t="n"/>
      <c r="QP152" s="364" t="n"/>
      <c r="QQ152" s="364" t="n"/>
      <c r="QR152" s="364" t="n"/>
      <c r="QS152" s="364" t="n"/>
      <c r="QT152" s="364" t="n"/>
      <c r="QU152" s="364" t="n"/>
      <c r="QV152" s="364" t="n"/>
      <c r="QW152" s="364" t="n"/>
      <c r="QX152" s="364" t="n"/>
      <c r="QY152" s="364" t="n"/>
      <c r="QZ152" s="364" t="n"/>
      <c r="RA152" s="364" t="n"/>
      <c r="RB152" s="364" t="n"/>
      <c r="RC152" s="364" t="n"/>
      <c r="RD152" s="364" t="n"/>
      <c r="RE152" s="364" t="n"/>
      <c r="RF152" s="364" t="n"/>
      <c r="RG152" s="364" t="n"/>
      <c r="RH152" s="364" t="n"/>
      <c r="RI152" s="364" t="n"/>
      <c r="RJ152" s="364" t="n"/>
      <c r="RK152" s="364" t="n"/>
      <c r="RL152" s="364" t="n"/>
      <c r="RM152" s="364" t="n"/>
      <c r="RN152" s="364" t="n"/>
      <c r="RO152" s="364" t="n"/>
      <c r="RP152" s="364" t="n"/>
      <c r="RQ152" s="364" t="n"/>
      <c r="RR152" s="364" t="n"/>
      <c r="RS152" s="364" t="n"/>
      <c r="RT152" s="364" t="n"/>
      <c r="RU152" s="364" t="n"/>
      <c r="RV152" s="364" t="n"/>
      <c r="RW152" s="364" t="n"/>
      <c r="RX152" s="364" t="n"/>
      <c r="RY152" s="364" t="n"/>
      <c r="RZ152" s="364" t="n"/>
      <c r="SA152" s="364" t="n"/>
      <c r="SB152" s="364" t="n"/>
      <c r="SC152" s="364" t="n"/>
      <c r="SD152" s="364" t="n"/>
      <c r="SE152" s="364" t="n"/>
      <c r="SF152" s="364" t="n"/>
      <c r="SG152" s="364" t="n"/>
      <c r="SH152" s="364" t="n"/>
      <c r="SI152" s="364" t="n"/>
      <c r="SJ152" s="364" t="n"/>
      <c r="SK152" s="364" t="n"/>
      <c r="SL152" s="364" t="n"/>
      <c r="SM152" s="364" t="n"/>
      <c r="SN152" s="364" t="n"/>
      <c r="SO152" s="364" t="n"/>
      <c r="SP152" s="364" t="n"/>
      <c r="SQ152" s="364" t="n"/>
      <c r="SR152" s="364" t="n"/>
      <c r="SS152" s="364" t="n"/>
      <c r="ST152" s="364" t="n"/>
      <c r="SU152" s="364" t="n"/>
      <c r="SV152" s="364" t="n"/>
      <c r="SW152" s="364" t="n"/>
      <c r="SX152" s="364" t="n"/>
      <c r="SY152" s="364" t="n"/>
      <c r="SZ152" s="364" t="n"/>
      <c r="TA152" s="364" t="n"/>
      <c r="TB152" s="364" t="n"/>
      <c r="TC152" s="364" t="n"/>
      <c r="TD152" s="364" t="n"/>
      <c r="TE152" s="364" t="n"/>
      <c r="TF152" s="364" t="n"/>
      <c r="TG152" s="364" t="n"/>
      <c r="TH152" s="364" t="n"/>
      <c r="TI152" s="364" t="n"/>
      <c r="TJ152" s="364" t="n"/>
      <c r="TK152" s="364" t="n"/>
      <c r="TL152" s="364" t="n"/>
      <c r="TM152" s="364" t="n"/>
      <c r="TN152" s="364" t="n"/>
      <c r="TO152" s="364" t="n"/>
      <c r="TP152" s="364" t="n"/>
      <c r="TQ152" s="364" t="n"/>
      <c r="TR152" s="364" t="n"/>
      <c r="TS152" s="364" t="n"/>
      <c r="TT152" s="364" t="n"/>
      <c r="TU152" s="364" t="n"/>
      <c r="TV152" s="364" t="n"/>
      <c r="TW152" s="364" t="n"/>
      <c r="TX152" s="364" t="n"/>
      <c r="TY152" s="364" t="n"/>
      <c r="TZ152" s="364" t="n"/>
      <c r="UA152" s="364" t="n"/>
      <c r="UB152" s="364" t="n"/>
      <c r="UC152" s="364" t="n"/>
      <c r="UD152" s="364" t="n"/>
      <c r="UE152" s="364" t="n"/>
      <c r="UF152" s="364" t="n"/>
      <c r="UG152" s="364" t="n"/>
      <c r="UH152" s="364" t="n"/>
      <c r="UI152" s="364" t="n"/>
      <c r="UJ152" s="364" t="n"/>
      <c r="UK152" s="364" t="n"/>
      <c r="UL152" s="364" t="n"/>
      <c r="UM152" s="364" t="n"/>
      <c r="UN152" s="364" t="n"/>
      <c r="UO152" s="364" t="n"/>
      <c r="UP152" s="364" t="n"/>
      <c r="UQ152" s="364" t="n"/>
      <c r="UR152" s="364" t="n"/>
      <c r="US152" s="364" t="n"/>
      <c r="UT152" s="364" t="n"/>
      <c r="UU152" s="364" t="n"/>
      <c r="UV152" s="364" t="n"/>
      <c r="UW152" s="364" t="n"/>
      <c r="UX152" s="364" t="n"/>
      <c r="UY152" s="364" t="n"/>
      <c r="UZ152" s="364" t="n"/>
      <c r="VA152" s="364" t="n"/>
      <c r="VB152" s="364" t="n"/>
      <c r="VC152" s="364" t="n"/>
      <c r="VD152" s="364" t="n"/>
      <c r="VE152" s="364" t="n"/>
      <c r="VF152" s="364" t="n"/>
      <c r="VG152" s="364" t="n"/>
      <c r="VH152" s="364" t="n"/>
      <c r="VI152" s="364" t="n"/>
      <c r="VJ152" s="364" t="n"/>
      <c r="VK152" s="364" t="n"/>
      <c r="VL152" s="364" t="n"/>
      <c r="VM152" s="364" t="n"/>
      <c r="VN152" s="364" t="n"/>
      <c r="VO152" s="364" t="n"/>
      <c r="VP152" s="364" t="n"/>
      <c r="VQ152" s="364" t="n"/>
      <c r="VR152" s="364" t="n"/>
      <c r="VS152" s="364" t="n"/>
      <c r="VT152" s="364" t="n"/>
      <c r="VU152" s="364" t="n"/>
      <c r="VV152" s="364" t="n"/>
      <c r="VW152" s="364" t="n"/>
      <c r="VX152" s="364" t="n"/>
      <c r="VY152" s="364" t="n"/>
      <c r="VZ152" s="364" t="n"/>
      <c r="WA152" s="364" t="n"/>
      <c r="WB152" s="364" t="n"/>
      <c r="WC152" s="364" t="n"/>
      <c r="WD152" s="364" t="n"/>
      <c r="WE152" s="364" t="n"/>
      <c r="WF152" s="364" t="n"/>
      <c r="WG152" s="364" t="n"/>
      <c r="WH152" s="364" t="n"/>
      <c r="WI152" s="364" t="n"/>
      <c r="WJ152" s="364" t="n"/>
      <c r="WK152" s="364" t="n"/>
      <c r="WL152" s="364" t="n"/>
      <c r="WM152" s="364" t="n"/>
      <c r="WN152" s="364" t="n"/>
      <c r="WO152" s="364" t="n"/>
      <c r="WP152" s="364" t="n"/>
      <c r="WQ152" s="364" t="n"/>
      <c r="WR152" s="364" t="n"/>
      <c r="WS152" s="364" t="n"/>
      <c r="WT152" s="364" t="n"/>
      <c r="WU152" s="364" t="n"/>
      <c r="WV152" s="364" t="n"/>
      <c r="WW152" s="364" t="n"/>
      <c r="WX152" s="364" t="n"/>
      <c r="WY152" s="364" t="n"/>
      <c r="WZ152" s="364" t="n"/>
      <c r="XA152" s="364" t="n"/>
      <c r="XB152" s="364" t="n"/>
      <c r="XC152" s="364" t="n"/>
      <c r="XD152" s="364" t="n"/>
      <c r="XE152" s="364" t="n"/>
      <c r="XF152" s="364" t="n"/>
      <c r="XG152" s="364" t="n"/>
      <c r="XH152" s="364" t="n"/>
      <c r="XI152" s="364" t="n"/>
      <c r="XJ152" s="364" t="n"/>
      <c r="XK152" s="364" t="n"/>
      <c r="XL152" s="364" t="n"/>
      <c r="XM152" s="364" t="n"/>
      <c r="XN152" s="364" t="n"/>
      <c r="XO152" s="364" t="n"/>
      <c r="XP152" s="364" t="n"/>
      <c r="XQ152" s="364" t="n"/>
      <c r="XR152" s="364" t="n"/>
      <c r="XS152" s="364" t="n"/>
      <c r="XT152" s="364" t="n"/>
      <c r="XU152" s="364" t="n"/>
      <c r="XV152" s="364" t="n"/>
      <c r="XW152" s="364" t="n"/>
      <c r="XX152" s="364" t="n"/>
      <c r="XY152" s="364" t="n"/>
      <c r="XZ152" s="364" t="n"/>
      <c r="YA152" s="364" t="n"/>
      <c r="YB152" s="364" t="n"/>
      <c r="YC152" s="364" t="n"/>
      <c r="YD152" s="364" t="n"/>
      <c r="YE152" s="364" t="n"/>
      <c r="YF152" s="364" t="n"/>
      <c r="YG152" s="364" t="n"/>
      <c r="YH152" s="364" t="n"/>
      <c r="YI152" s="364" t="n"/>
      <c r="YJ152" s="364" t="n"/>
      <c r="YK152" s="364" t="n"/>
      <c r="YL152" s="364" t="n"/>
      <c r="YM152" s="364" t="n"/>
      <c r="YN152" s="364" t="n"/>
      <c r="YO152" s="364" t="n"/>
      <c r="YP152" s="364" t="n"/>
      <c r="YQ152" s="364" t="n"/>
      <c r="YR152" s="364" t="n"/>
      <c r="YS152" s="364" t="n"/>
      <c r="YT152" s="364" t="n"/>
      <c r="YU152" s="364" t="n"/>
      <c r="YV152" s="364" t="n"/>
      <c r="YW152" s="364" t="n"/>
      <c r="YX152" s="364" t="n"/>
      <c r="YY152" s="364" t="n"/>
      <c r="YZ152" s="364" t="n"/>
      <c r="ZA152" s="364" t="n"/>
      <c r="ZB152" s="364" t="n"/>
      <c r="ZC152" s="364" t="n"/>
      <c r="ZD152" s="364" t="n"/>
      <c r="ZE152" s="364" t="n"/>
      <c r="ZF152" s="364" t="n"/>
      <c r="ZG152" s="364" t="n"/>
      <c r="ZH152" s="364" t="n"/>
      <c r="ZI152" s="364" t="n"/>
      <c r="ZJ152" s="364" t="n"/>
      <c r="ZK152" s="364" t="n"/>
      <c r="ZL152" s="364" t="n"/>
      <c r="ZM152" s="364" t="n"/>
      <c r="ZN152" s="364" t="n"/>
      <c r="ZO152" s="364" t="n"/>
      <c r="ZP152" s="364" t="n"/>
      <c r="ZQ152" s="364" t="n"/>
      <c r="ZR152" s="364" t="n"/>
      <c r="ZS152" s="364" t="n"/>
      <c r="ZT152" s="364" t="n"/>
      <c r="ZU152" s="364" t="n"/>
      <c r="ZV152" s="364" t="n"/>
      <c r="ZW152" s="364" t="n"/>
      <c r="ZX152" s="364" t="n"/>
      <c r="ZY152" s="364" t="n"/>
      <c r="ZZ152" s="364" t="n"/>
      <c r="AAA152" s="364" t="n"/>
      <c r="AAB152" s="364" t="n"/>
      <c r="AAC152" s="364" t="n"/>
      <c r="AAD152" s="364" t="n"/>
      <c r="AAE152" s="364" t="n"/>
      <c r="AAF152" s="364" t="n"/>
      <c r="AAG152" s="364" t="n"/>
      <c r="AAH152" s="364" t="n"/>
      <c r="AAI152" s="364" t="n"/>
      <c r="AAJ152" s="364" t="n"/>
      <c r="AAK152" s="364" t="n"/>
      <c r="AAL152" s="364" t="n"/>
      <c r="AAM152" s="364" t="n"/>
      <c r="AAN152" s="364" t="n"/>
      <c r="AAO152" s="364" t="n"/>
      <c r="AAP152" s="364" t="n"/>
      <c r="AAQ152" s="364" t="n"/>
      <c r="AAR152" s="364" t="n"/>
      <c r="AAS152" s="364" t="n"/>
      <c r="AAT152" s="364" t="n"/>
      <c r="AAU152" s="364" t="n"/>
      <c r="AAV152" s="364" t="n"/>
      <c r="AAW152" s="364" t="n"/>
      <c r="AAX152" s="364" t="n"/>
      <c r="AAY152" s="364" t="n"/>
      <c r="AAZ152" s="364" t="n"/>
      <c r="ABA152" s="364" t="n"/>
      <c r="ABB152" s="364" t="n"/>
      <c r="ABC152" s="364" t="n"/>
      <c r="ABD152" s="364" t="n"/>
      <c r="ABE152" s="364" t="n"/>
      <c r="ABF152" s="364" t="n"/>
      <c r="ABG152" s="364" t="n"/>
      <c r="ABH152" s="364" t="n"/>
      <c r="ABI152" s="364" t="n"/>
      <c r="ABJ152" s="364" t="n"/>
      <c r="ABK152" s="364" t="n"/>
      <c r="ABL152" s="364" t="n"/>
      <c r="ABM152" s="364" t="n"/>
      <c r="ABN152" s="364" t="n"/>
      <c r="ABO152" s="364" t="n"/>
      <c r="ABP152" s="364" t="n"/>
      <c r="ABQ152" s="364" t="n"/>
      <c r="ABR152" s="364" t="n"/>
      <c r="ABS152" s="364" t="n"/>
      <c r="ABT152" s="364" t="n"/>
      <c r="ABU152" s="364" t="n"/>
      <c r="ABV152" s="364" t="n"/>
      <c r="ABW152" s="364" t="n"/>
      <c r="ABX152" s="364" t="n"/>
      <c r="ABY152" s="364" t="n"/>
      <c r="ABZ152" s="364" t="n"/>
      <c r="ACA152" s="364" t="n"/>
      <c r="ACB152" s="364" t="n"/>
      <c r="ACC152" s="364" t="n"/>
      <c r="ACD152" s="364" t="n"/>
      <c r="ACE152" s="364" t="n"/>
      <c r="ACF152" s="364" t="n"/>
      <c r="ACG152" s="364" t="n"/>
      <c r="ACH152" s="364" t="n"/>
      <c r="ACI152" s="364" t="n"/>
      <c r="ACJ152" s="364" t="n"/>
      <c r="ACK152" s="364" t="n"/>
      <c r="ACL152" s="364" t="n"/>
      <c r="ACM152" s="364" t="n"/>
      <c r="ACN152" s="364" t="n"/>
      <c r="ACO152" s="364" t="n"/>
      <c r="ACP152" s="364" t="n"/>
      <c r="ACQ152" s="364" t="n"/>
      <c r="ACR152" s="364" t="n"/>
      <c r="ACS152" s="364" t="n"/>
      <c r="ACT152" s="364" t="n"/>
      <c r="ACU152" s="364" t="n"/>
      <c r="ACV152" s="364" t="n"/>
      <c r="ACW152" s="364" t="n"/>
      <c r="ACX152" s="364" t="n"/>
      <c r="ACY152" s="364" t="n"/>
      <c r="ACZ152" s="364" t="n"/>
      <c r="ADA152" s="364" t="n"/>
      <c r="ADB152" s="364" t="n"/>
      <c r="ADC152" s="364" t="n"/>
      <c r="ADD152" s="364" t="n"/>
      <c r="ADE152" s="364" t="n"/>
      <c r="ADF152" s="364" t="n"/>
      <c r="ADG152" s="364" t="n"/>
      <c r="ADH152" s="364" t="n"/>
      <c r="ADI152" s="364" t="n"/>
      <c r="ADJ152" s="364" t="n"/>
      <c r="ADK152" s="364" t="n"/>
      <c r="ADL152" s="364" t="n"/>
      <c r="ADM152" s="364" t="n"/>
      <c r="ADN152" s="364" t="n"/>
      <c r="ADO152" s="364" t="n"/>
      <c r="ADP152" s="364" t="n"/>
      <c r="ADQ152" s="364" t="n"/>
      <c r="ADR152" s="364" t="n"/>
      <c r="ADS152" s="364" t="n"/>
      <c r="ADT152" s="364" t="n"/>
      <c r="ADU152" s="364" t="n"/>
      <c r="ADV152" s="364" t="n"/>
      <c r="ADW152" s="364" t="n"/>
      <c r="ADX152" s="364" t="n"/>
      <c r="ADY152" s="364" t="n"/>
      <c r="ADZ152" s="364" t="n"/>
      <c r="AEA152" s="364" t="n"/>
      <c r="AEB152" s="364" t="n"/>
      <c r="AEC152" s="364" t="n"/>
      <c r="AED152" s="364" t="n"/>
      <c r="AEE152" s="364" t="n"/>
      <c r="AEF152" s="364" t="n"/>
      <c r="AEG152" s="364" t="n"/>
      <c r="AEH152" s="364" t="n"/>
      <c r="AEI152" s="364" t="n"/>
      <c r="AEJ152" s="364" t="n"/>
      <c r="AEK152" s="364" t="n"/>
      <c r="AEL152" s="364" t="n"/>
      <c r="AEM152" s="364" t="n"/>
      <c r="AEN152" s="364" t="n"/>
      <c r="AEO152" s="364" t="n"/>
      <c r="AEP152" s="364" t="n"/>
      <c r="AEQ152" s="364" t="n"/>
      <c r="AER152" s="364" t="n"/>
      <c r="AES152" s="364" t="n"/>
      <c r="AET152" s="364" t="n"/>
      <c r="AEU152" s="364" t="n"/>
      <c r="AEV152" s="364" t="n"/>
      <c r="AEW152" s="364" t="n"/>
      <c r="AEX152" s="364" t="n"/>
      <c r="AEY152" s="364" t="n"/>
      <c r="AEZ152" s="364" t="n"/>
      <c r="AFA152" s="364" t="n"/>
      <c r="AFB152" s="364" t="n"/>
      <c r="AFC152" s="364" t="n"/>
      <c r="AFD152" s="364" t="n"/>
      <c r="AFE152" s="364" t="n"/>
      <c r="AFF152" s="364" t="n"/>
      <c r="AFG152" s="364" t="n"/>
      <c r="AFH152" s="364" t="n"/>
      <c r="AFI152" s="364" t="n"/>
      <c r="AFJ152" s="364" t="n"/>
      <c r="AFK152" s="364" t="n"/>
      <c r="AFL152" s="364" t="n"/>
      <c r="AFM152" s="364" t="n"/>
      <c r="AFN152" s="364" t="n"/>
      <c r="AFO152" s="364" t="n"/>
      <c r="AFP152" s="364" t="n"/>
      <c r="AFQ152" s="364" t="n"/>
      <c r="AFR152" s="364" t="n"/>
      <c r="AFS152" s="364" t="n"/>
      <c r="AFT152" s="364" t="n"/>
      <c r="AFU152" s="364" t="n"/>
      <c r="AFV152" s="364" t="n"/>
      <c r="AFW152" s="364" t="n"/>
      <c r="AFX152" s="364" t="n"/>
      <c r="AFY152" s="364" t="n"/>
      <c r="AFZ152" s="364" t="n"/>
      <c r="AGA152" s="364" t="n"/>
      <c r="AGB152" s="364" t="n"/>
      <c r="AGC152" s="364" t="n"/>
      <c r="AGD152" s="364" t="n"/>
      <c r="AGE152" s="364" t="n"/>
      <c r="AGF152" s="364" t="n"/>
      <c r="AGG152" s="364" t="n"/>
      <c r="AGH152" s="364" t="n"/>
      <c r="AGI152" s="364" t="n"/>
      <c r="AGJ152" s="364" t="n"/>
      <c r="AGK152" s="364" t="n"/>
      <c r="AGL152" s="364" t="n"/>
      <c r="AGM152" s="364" t="n"/>
      <c r="AGN152" s="364" t="n"/>
      <c r="AGO152" s="364" t="n"/>
      <c r="AGP152" s="364" t="n"/>
      <c r="AGQ152" s="364" t="n"/>
      <c r="AGR152" s="364" t="n"/>
      <c r="AGS152" s="364" t="n"/>
      <c r="AGT152" s="364" t="n"/>
      <c r="AGU152" s="364" t="n"/>
      <c r="AGV152" s="364" t="n"/>
      <c r="AGW152" s="364" t="n"/>
      <c r="AGX152" s="364" t="n"/>
      <c r="AGY152" s="364" t="n"/>
      <c r="AGZ152" s="364" t="n"/>
      <c r="AHA152" s="364" t="n"/>
      <c r="AHB152" s="364" t="n"/>
      <c r="AHC152" s="364" t="n"/>
      <c r="AHD152" s="364" t="n"/>
      <c r="AHE152" s="364" t="n"/>
      <c r="AHF152" s="364" t="n"/>
      <c r="AHG152" s="364" t="n"/>
      <c r="AHH152" s="364" t="n"/>
      <c r="AHI152" s="364" t="n"/>
      <c r="AHJ152" s="364" t="n"/>
      <c r="AHK152" s="364" t="n"/>
      <c r="AHL152" s="364" t="n"/>
      <c r="AHM152" s="364" t="n"/>
      <c r="AHN152" s="364" t="n"/>
      <c r="AHO152" s="364" t="n"/>
      <c r="AHP152" s="364" t="n"/>
      <c r="AHQ152" s="364" t="n"/>
      <c r="AHR152" s="364" t="n"/>
      <c r="AHS152" s="364" t="n"/>
      <c r="AHT152" s="364" t="n"/>
      <c r="AHU152" s="364" t="n"/>
      <c r="AHV152" s="364" t="n"/>
      <c r="AHW152" s="364" t="n"/>
      <c r="AHX152" s="364" t="n"/>
      <c r="AHY152" s="364" t="n"/>
      <c r="AHZ152" s="364" t="n"/>
      <c r="AIA152" s="364" t="n"/>
      <c r="AIB152" s="364" t="n"/>
      <c r="AIC152" s="364" t="n"/>
      <c r="AID152" s="364" t="n"/>
      <c r="AIE152" s="364" t="n"/>
      <c r="AIF152" s="364" t="n"/>
      <c r="AIG152" s="364" t="n"/>
      <c r="AIH152" s="364" t="n"/>
      <c r="AII152" s="364" t="n"/>
      <c r="AIJ152" s="364" t="n"/>
      <c r="AIK152" s="364" t="n"/>
      <c r="AIL152" s="364" t="n"/>
      <c r="AIM152" s="364" t="n"/>
      <c r="AIN152" s="364" t="n"/>
      <c r="AIO152" s="364" t="n"/>
      <c r="AIP152" s="364" t="n"/>
      <c r="AIQ152" s="364" t="n"/>
      <c r="AIR152" s="364" t="n"/>
      <c r="AIS152" s="364" t="n"/>
      <c r="AIT152" s="364" t="n"/>
      <c r="AIU152" s="364" t="n"/>
      <c r="AIV152" s="364" t="n"/>
      <c r="AIW152" s="364" t="n"/>
      <c r="AIX152" s="364" t="n"/>
      <c r="AIY152" s="364" t="n"/>
      <c r="AIZ152" s="364" t="n"/>
      <c r="AJA152" s="364" t="n"/>
      <c r="AJB152" s="364" t="n"/>
      <c r="AJC152" s="364" t="n"/>
      <c r="AJD152" s="364" t="n"/>
      <c r="AJE152" s="364" t="n"/>
      <c r="AJF152" s="364" t="n"/>
      <c r="AJG152" s="364" t="n"/>
      <c r="AJH152" s="364" t="n"/>
      <c r="AJI152" s="364" t="n"/>
      <c r="AJJ152" s="364" t="n"/>
      <c r="AJK152" s="364" t="n"/>
      <c r="AJL152" s="364" t="n"/>
      <c r="AJM152" s="364" t="n"/>
      <c r="AJN152" s="364" t="n"/>
      <c r="AJO152" s="364" t="n"/>
      <c r="AJP152" s="364" t="n"/>
      <c r="AJQ152" s="364" t="n"/>
      <c r="AJR152" s="364" t="n"/>
      <c r="AJS152" s="364" t="n"/>
      <c r="AJT152" s="364" t="n"/>
      <c r="AJU152" s="364" t="n"/>
      <c r="AJV152" s="364" t="n"/>
      <c r="AJW152" s="364" t="n"/>
      <c r="AJX152" s="364" t="n"/>
      <c r="AJY152" s="364" t="n"/>
      <c r="AJZ152" s="364" t="n"/>
      <c r="AKA152" s="364" t="n"/>
      <c r="AKB152" s="364" t="n"/>
      <c r="AKC152" s="364" t="n"/>
      <c r="AKD152" s="364" t="n"/>
      <c r="AKE152" s="364" t="n"/>
      <c r="AKF152" s="364" t="n"/>
      <c r="AKG152" s="364" t="n"/>
      <c r="AKH152" s="364" t="n"/>
      <c r="AKI152" s="364" t="n"/>
      <c r="AKJ152" s="364" t="n"/>
      <c r="AKK152" s="364" t="n"/>
      <c r="AKL152" s="364" t="n"/>
      <c r="AKM152" s="364" t="n"/>
      <c r="AKN152" s="364" t="n"/>
      <c r="AKO152" s="364" t="n"/>
      <c r="AKP152" s="364" t="n"/>
      <c r="AKQ152" s="364" t="n"/>
      <c r="AKR152" s="364" t="n"/>
      <c r="AKS152" s="364" t="n"/>
      <c r="AKT152" s="364" t="n"/>
      <c r="AKU152" s="364" t="n"/>
      <c r="AKV152" s="364" t="n"/>
      <c r="AKW152" s="364" t="n"/>
      <c r="AKX152" s="364" t="n"/>
      <c r="AKY152" s="364" t="n"/>
      <c r="AKZ152" s="364" t="n"/>
      <c r="ALA152" s="364" t="n"/>
      <c r="ALB152" s="364" t="n"/>
      <c r="ALC152" s="364" t="n"/>
      <c r="ALD152" s="364" t="n"/>
      <c r="ALE152" s="364" t="n"/>
      <c r="ALF152" s="364" t="n"/>
      <c r="ALG152" s="364" t="n"/>
      <c r="ALH152" s="364" t="n"/>
      <c r="ALI152" s="364" t="n"/>
      <c r="ALJ152" s="364" t="n"/>
      <c r="ALK152" s="364" t="n"/>
      <c r="ALL152" s="364" t="n"/>
      <c r="ALM152" s="364" t="n"/>
      <c r="ALN152" s="364" t="n"/>
      <c r="ALO152" s="364" t="n"/>
      <c r="ALP152" s="364" t="n"/>
      <c r="ALQ152" s="364" t="n"/>
      <c r="ALR152" s="364" t="n"/>
      <c r="ALS152" s="364" t="n"/>
      <c r="ALT152" s="364" t="n"/>
      <c r="ALU152" s="364" t="n"/>
      <c r="ALV152" s="364" t="n"/>
      <c r="ALW152" s="364" t="n"/>
      <c r="ALX152" s="364" t="n"/>
      <c r="ALY152" s="364" t="n"/>
      <c r="ALZ152" s="364" t="n"/>
      <c r="AMA152" s="364" t="n"/>
      <c r="AMB152" s="364" t="n"/>
      <c r="AMC152" s="364" t="n"/>
      <c r="AMD152" s="364" t="n"/>
      <c r="AME152" s="364" t="n"/>
      <c r="AMF152" s="364" t="n"/>
      <c r="AMG152" s="364" t="n"/>
      <c r="AMH152" s="364" t="n"/>
      <c r="AMI152" s="364" t="n"/>
      <c r="AMJ152" s="364" t="n"/>
      <c r="AMK152" s="364" t="n"/>
      <c r="AML152" s="364" t="n"/>
      <c r="AMM152" s="364" t="n"/>
      <c r="AMN152" s="364" t="n"/>
      <c r="AMO152" s="364" t="n"/>
      <c r="AMP152" s="364" t="n"/>
      <c r="AMQ152" s="364" t="n"/>
      <c r="AMR152" s="364" t="n"/>
      <c r="AMS152" s="364" t="n"/>
      <c r="AMT152" s="364" t="n"/>
      <c r="AMU152" s="364" t="n"/>
      <c r="AMV152" s="364" t="n"/>
      <c r="AMW152" s="364" t="n"/>
      <c r="AMX152" s="364" t="n"/>
      <c r="AMY152" s="364" t="n"/>
      <c r="AMZ152" s="364" t="n"/>
      <c r="ANA152" s="364" t="n"/>
      <c r="ANB152" s="364" t="n"/>
      <c r="ANC152" s="364" t="n"/>
      <c r="AND152" s="364" t="n"/>
      <c r="ANE152" s="364" t="n"/>
      <c r="ANF152" s="364" t="n"/>
      <c r="ANG152" s="364" t="n"/>
      <c r="ANH152" s="364" t="n"/>
      <c r="ANI152" s="364" t="n"/>
      <c r="ANJ152" s="364" t="n"/>
      <c r="ANK152" s="364" t="n"/>
      <c r="ANL152" s="364" t="n"/>
      <c r="ANM152" s="364" t="n"/>
      <c r="ANN152" s="364" t="n"/>
      <c r="ANO152" s="364" t="n"/>
      <c r="ANP152" s="364" t="n"/>
      <c r="ANQ152" s="364" t="n"/>
      <c r="ANR152" s="364" t="n"/>
      <c r="ANS152" s="364" t="n"/>
      <c r="ANT152" s="364" t="n"/>
      <c r="ANU152" s="364" t="n"/>
      <c r="ANV152" s="364" t="n"/>
      <c r="ANW152" s="364" t="n"/>
      <c r="ANX152" s="364" t="n"/>
      <c r="ANY152" s="364" t="n"/>
      <c r="ANZ152" s="364" t="n"/>
      <c r="AOA152" s="364" t="n"/>
      <c r="AOB152" s="364" t="n"/>
      <c r="AOC152" s="364" t="n"/>
      <c r="AOD152" s="364" t="n"/>
      <c r="AOE152" s="364" t="n"/>
      <c r="AOF152" s="364" t="n"/>
      <c r="AOG152" s="364" t="n"/>
      <c r="AOH152" s="364" t="n"/>
      <c r="AOI152" s="364" t="n"/>
      <c r="AOJ152" s="364" t="n"/>
      <c r="AOK152" s="364" t="n"/>
      <c r="AOL152" s="364" t="n"/>
      <c r="AOM152" s="364" t="n"/>
      <c r="AON152" s="364" t="n"/>
      <c r="AOO152" s="364" t="n"/>
      <c r="AOP152" s="364" t="n"/>
      <c r="AOQ152" s="364" t="n"/>
      <c r="AOR152" s="364" t="n"/>
      <c r="AOS152" s="364" t="n"/>
      <c r="AOT152" s="364" t="n"/>
      <c r="AOU152" s="364" t="n"/>
      <c r="AOV152" s="364" t="n"/>
      <c r="AOW152" s="364" t="n"/>
      <c r="AOX152" s="364" t="n"/>
      <c r="AOY152" s="364" t="n"/>
      <c r="AOZ152" s="364" t="n"/>
      <c r="APA152" s="364" t="n"/>
      <c r="APB152" s="364" t="n"/>
      <c r="APC152" s="364" t="n"/>
      <c r="APD152" s="364" t="n"/>
      <c r="APE152" s="364" t="n"/>
      <c r="APF152" s="364" t="n"/>
      <c r="APG152" s="364" t="n"/>
      <c r="APH152" s="364" t="n"/>
      <c r="API152" s="364" t="n"/>
      <c r="APJ152" s="364" t="n"/>
      <c r="APK152" s="364" t="n"/>
      <c r="APL152" s="364" t="n"/>
      <c r="APM152" s="364" t="n"/>
      <c r="APN152" s="364" t="n"/>
      <c r="APO152" s="364" t="n"/>
      <c r="APP152" s="364" t="n"/>
      <c r="APQ152" s="364" t="n"/>
      <c r="APR152" s="364" t="n"/>
      <c r="APS152" s="364" t="n"/>
      <c r="APT152" s="364" t="n"/>
      <c r="APU152" s="364" t="n"/>
      <c r="APV152" s="364" t="n"/>
      <c r="APW152" s="364" t="n"/>
      <c r="APX152" s="364" t="n"/>
      <c r="APY152" s="364" t="n"/>
      <c r="APZ152" s="364" t="n"/>
      <c r="AQA152" s="364" t="n"/>
      <c r="AQB152" s="364" t="n"/>
      <c r="AQC152" s="364" t="n"/>
      <c r="AQD152" s="364" t="n"/>
      <c r="AQE152" s="364" t="n"/>
      <c r="AQF152" s="364" t="n"/>
      <c r="AQG152" s="364" t="n"/>
      <c r="AQH152" s="364" t="n"/>
      <c r="AQI152" s="364" t="n"/>
      <c r="AQJ152" s="364" t="n"/>
      <c r="AQK152" s="364" t="n"/>
      <c r="AQL152" s="364" t="n"/>
      <c r="AQM152" s="364" t="n"/>
      <c r="AQN152" s="364" t="n"/>
      <c r="AQO152" s="364" t="n"/>
      <c r="AQP152" s="364" t="n"/>
      <c r="AQQ152" s="364" t="n"/>
      <c r="AQR152" s="364" t="n"/>
      <c r="AQS152" s="364" t="n"/>
      <c r="AQT152" s="364" t="n"/>
      <c r="AQU152" s="364" t="n"/>
      <c r="AQV152" s="364" t="n"/>
      <c r="AQW152" s="364" t="n"/>
      <c r="AQX152" s="364" t="n"/>
      <c r="AQY152" s="364" t="n"/>
      <c r="AQZ152" s="364" t="n"/>
      <c r="ARA152" s="364" t="n"/>
      <c r="ARB152" s="364" t="n"/>
      <c r="ARC152" s="364" t="n"/>
      <c r="ARD152" s="364" t="n"/>
      <c r="ARE152" s="364" t="n"/>
      <c r="ARF152" s="364" t="n"/>
      <c r="ARG152" s="364" t="n"/>
      <c r="ARH152" s="364" t="n"/>
      <c r="ARI152" s="364" t="n"/>
      <c r="ARJ152" s="364" t="n"/>
      <c r="ARK152" s="364" t="n"/>
      <c r="ARL152" s="364" t="n"/>
      <c r="ARM152" s="364" t="n"/>
      <c r="ARN152" s="364" t="n"/>
      <c r="ARO152" s="364" t="n"/>
    </row>
    <row r="153" outlineLevel="1">
      <c r="A153" s="220" t="inlineStr">
        <is>
          <t>44.03</t>
        </is>
      </c>
      <c r="B153" s="233" t="inlineStr">
        <is>
          <t>IPVA</t>
        </is>
      </c>
      <c r="C153" s="86" t="inlineStr">
        <is>
          <t>Analítica</t>
        </is>
      </c>
      <c r="D153" s="86" t="inlineStr">
        <is>
          <t>Saída</t>
        </is>
      </c>
      <c r="E153" s="86">
        <f>VLOOKUP($A153,PL.C!$B:$F,5,0)</f>
        <v/>
      </c>
      <c r="F153" s="86" t="inlineStr">
        <is>
          <t>sim</t>
        </is>
      </c>
      <c r="G153" s="86" t="inlineStr">
        <is>
          <t>Budget</t>
        </is>
      </c>
      <c r="I153" s="511" t="n">
        <v>0</v>
      </c>
      <c r="J153" s="511" t="n">
        <v>0</v>
      </c>
      <c r="K153" s="511" t="n">
        <v>0</v>
      </c>
      <c r="L153" s="511" t="n">
        <v>0</v>
      </c>
      <c r="M153" s="511" t="n">
        <v>0</v>
      </c>
      <c r="N153" s="511" t="n">
        <v>0</v>
      </c>
      <c r="O153" s="511" t="n">
        <v>0</v>
      </c>
      <c r="P153" s="511" t="n">
        <v>0</v>
      </c>
      <c r="Q153" s="511" t="n">
        <v>0</v>
      </c>
      <c r="R153" s="511" t="n">
        <v>0</v>
      </c>
      <c r="S153" s="511" t="n">
        <v>0</v>
      </c>
      <c r="T153" s="512" t="n">
        <v>0</v>
      </c>
      <c r="V153" s="511" t="n">
        <v>0</v>
      </c>
      <c r="W153" s="511" t="n">
        <v>0</v>
      </c>
      <c r="X153" s="511" t="n">
        <v>0</v>
      </c>
      <c r="Y153" s="511" t="n">
        <v>0</v>
      </c>
      <c r="Z153" s="511" t="n">
        <v>0</v>
      </c>
      <c r="AA153" s="511" t="n">
        <v>0</v>
      </c>
      <c r="AB153" s="511" t="n">
        <v>0</v>
      </c>
      <c r="AC153" s="511" t="n">
        <v>0</v>
      </c>
      <c r="AD153" s="511" t="n">
        <v>0</v>
      </c>
      <c r="AE153" s="511" t="n">
        <v>0</v>
      </c>
      <c r="AF153" s="511" t="n">
        <v>0</v>
      </c>
      <c r="AG153" s="512" t="n">
        <v>0</v>
      </c>
      <c r="AI153" s="511" t="n">
        <v>0</v>
      </c>
      <c r="AJ153" s="511" t="n">
        <v>0</v>
      </c>
      <c r="AK153" s="511" t="n">
        <v>0</v>
      </c>
      <c r="AL153" s="511" t="n">
        <v>0</v>
      </c>
      <c r="AM153" s="511" t="n">
        <v>0</v>
      </c>
      <c r="AN153" s="511" t="n">
        <v>0</v>
      </c>
      <c r="AO153" s="511" t="n">
        <v>0</v>
      </c>
      <c r="AP153" s="511" t="n">
        <v>0</v>
      </c>
      <c r="AQ153" s="511" t="n">
        <v>0</v>
      </c>
      <c r="AR153" s="511" t="n">
        <v>0</v>
      </c>
      <c r="AS153" s="511" t="n">
        <v>0</v>
      </c>
      <c r="AT153" s="511" t="n">
        <v>0</v>
      </c>
      <c r="AV153" s="513" t="n">
        <v>0</v>
      </c>
      <c r="AW153" s="513" t="n">
        <v>0</v>
      </c>
      <c r="AX153" s="513" t="n">
        <v>0</v>
      </c>
      <c r="AY153" s="513" t="n">
        <v>0</v>
      </c>
      <c r="AZ153" s="513" t="n">
        <v>0</v>
      </c>
      <c r="BA153" s="513" t="n">
        <v>0</v>
      </c>
      <c r="BB153" s="513" t="n">
        <v>0</v>
      </c>
      <c r="BC153" s="513" t="n">
        <v>0</v>
      </c>
      <c r="BD153" s="513" t="n">
        <v>0</v>
      </c>
      <c r="BE153" s="513" t="n">
        <v>0</v>
      </c>
      <c r="BF153" s="513" t="n">
        <v>0</v>
      </c>
      <c r="BG153" s="513" t="n">
        <v>0</v>
      </c>
      <c r="BI153" s="298" t="n">
        <v>1.05</v>
      </c>
      <c r="BJ153" s="514" t="n">
        <v>0</v>
      </c>
      <c r="BK153" s="514" t="n">
        <v>0</v>
      </c>
      <c r="BL153" s="514" t="n">
        <v>0</v>
      </c>
      <c r="BM153" s="514" t="n">
        <v>0</v>
      </c>
      <c r="BN153" s="514" t="n">
        <v>0</v>
      </c>
      <c r="BO153" s="514" t="n">
        <v>0</v>
      </c>
      <c r="BP153" s="514" t="n">
        <v>0</v>
      </c>
      <c r="BQ153" s="514" t="n">
        <v>0</v>
      </c>
      <c r="BR153" s="514" t="n">
        <v>0</v>
      </c>
      <c r="BS153" s="514" t="n">
        <v>0</v>
      </c>
      <c r="BT153" s="514" t="n">
        <v>0</v>
      </c>
      <c r="BU153" s="514" t="n">
        <v>0</v>
      </c>
      <c r="BW153" s="515">
        <f>_xlfn.SINGLE(_xlfn.XLOOKUP($A153,$A$203:$A$399,BJ$203:BJ$399,"Não Existe"))*$BI153</f>
        <v/>
      </c>
      <c r="BX153" s="515">
        <f>_xlfn.SINGLE(_xlfn.XLOOKUP($A153,$A$203:$A$399,BK$203:BK$399,"Não Existe"))*$BI153</f>
        <v/>
      </c>
      <c r="BY153" s="515">
        <f>_xlfn.SINGLE(_xlfn.XLOOKUP($A153,$A$203:$A$399,BL$203:BL$399,"Não Existe"))*$BI153</f>
        <v/>
      </c>
      <c r="BZ153" s="515">
        <f>_xlfn.SINGLE(_xlfn.XLOOKUP($A153,$A$203:$A$399,BM$203:BM$399,"Não Existe"))*$BI153</f>
        <v/>
      </c>
      <c r="CA153" s="515">
        <f>_xlfn.SINGLE(_xlfn.XLOOKUP($A153,$A$203:$A$399,BN$203:BN$399,"Não Existe"))*$BI153</f>
        <v/>
      </c>
      <c r="CB153" s="515">
        <f>_xlfn.SINGLE(_xlfn.XLOOKUP($A153,$A$203:$A$399,BO$203:BO$399,"Não Existe"))*$BI153</f>
        <v/>
      </c>
      <c r="CC153" s="515">
        <f>_xlfn.SINGLE(_xlfn.XLOOKUP($A153,$A$203:$A$399,BP$203:BP$399,"Não Existe"))*$BI153</f>
        <v/>
      </c>
      <c r="CD153" s="515">
        <f>_xlfn.SINGLE(_xlfn.XLOOKUP($A153,$A$203:$A$399,BQ$203:BQ$399,"Não Existe"))*$BI153</f>
        <v/>
      </c>
      <c r="CE153" s="515">
        <f>_xlfn.SINGLE(_xlfn.XLOOKUP($A153,$A$203:$A$399,BR$203:BR$399,"Não Existe"))*$BI153</f>
        <v/>
      </c>
      <c r="CF153" s="515">
        <f>_xlfn.SINGLE(_xlfn.XLOOKUP($A153,$A$203:$A$399,BS$203:BS$399,"Não Existe"))*$BI153</f>
        <v/>
      </c>
      <c r="CG153" s="515">
        <f>_xlfn.SINGLE(_xlfn.XLOOKUP($A153,$A$203:$A$399,BT$203:BT$399,"Não Existe"))*$BI153</f>
        <v/>
      </c>
      <c r="CH153" s="515">
        <f>_xlfn.SINGLE(_xlfn.XLOOKUP($A153,$A$203:$A$399,BU$203:BU$399,"Não Existe"))*$BI153</f>
        <v/>
      </c>
    </row>
    <row r="154" outlineLevel="1" customFormat="1" s="213">
      <c r="A154" s="257" t="inlineStr">
        <is>
          <t>44.04</t>
        </is>
      </c>
      <c r="B154" s="212" t="inlineStr">
        <is>
          <t>Seguro</t>
        </is>
      </c>
      <c r="C154" s="213" t="inlineStr">
        <is>
          <t>Analítica</t>
        </is>
      </c>
      <c r="D154" s="213" t="inlineStr">
        <is>
          <t>Saída</t>
        </is>
      </c>
      <c r="E154" s="213">
        <f>VLOOKUP($A154,PL.C!$B:$F,5,0)</f>
        <v/>
      </c>
      <c r="F154" s="213" t="inlineStr">
        <is>
          <t>sim</t>
        </is>
      </c>
      <c r="G154" s="213" t="inlineStr">
        <is>
          <t>Budget</t>
        </is>
      </c>
      <c r="I154" s="506" t="n">
        <v>0</v>
      </c>
      <c r="J154" s="506" t="n">
        <v>0</v>
      </c>
      <c r="K154" s="506" t="n">
        <v>0</v>
      </c>
      <c r="L154" s="506" t="n">
        <v>0</v>
      </c>
      <c r="M154" s="506" t="n">
        <v>0</v>
      </c>
      <c r="N154" s="506" t="n">
        <v>0</v>
      </c>
      <c r="O154" s="506" t="n">
        <v>0</v>
      </c>
      <c r="P154" s="506" t="n">
        <v>0</v>
      </c>
      <c r="Q154" s="506" t="n">
        <v>0</v>
      </c>
      <c r="R154" s="506" t="n">
        <v>0</v>
      </c>
      <c r="S154" s="506" t="n">
        <v>0</v>
      </c>
      <c r="T154" s="507" t="n">
        <v>0</v>
      </c>
      <c r="U154" s="86" t="n"/>
      <c r="V154" s="506" t="n">
        <v>0</v>
      </c>
      <c r="W154" s="506" t="n">
        <v>0</v>
      </c>
      <c r="X154" s="506" t="n">
        <v>0</v>
      </c>
      <c r="Y154" s="506" t="n">
        <v>0</v>
      </c>
      <c r="Z154" s="506" t="n">
        <v>0</v>
      </c>
      <c r="AA154" s="506" t="n">
        <v>0</v>
      </c>
      <c r="AB154" s="506" t="n">
        <v>0</v>
      </c>
      <c r="AC154" s="506" t="n">
        <v>0</v>
      </c>
      <c r="AD154" s="506" t="n">
        <v>0</v>
      </c>
      <c r="AE154" s="506" t="n">
        <v>0</v>
      </c>
      <c r="AF154" s="506" t="n">
        <v>0</v>
      </c>
      <c r="AG154" s="507" t="n">
        <v>0</v>
      </c>
      <c r="AH154" s="364" t="n"/>
      <c r="AI154" s="506" t="n">
        <v>0</v>
      </c>
      <c r="AJ154" s="506" t="n">
        <v>0</v>
      </c>
      <c r="AK154" s="506" t="n">
        <v>0</v>
      </c>
      <c r="AL154" s="506" t="n">
        <v>0</v>
      </c>
      <c r="AM154" s="506" t="n">
        <v>0</v>
      </c>
      <c r="AN154" s="506" t="n">
        <v>0</v>
      </c>
      <c r="AO154" s="506" t="n">
        <v>0</v>
      </c>
      <c r="AP154" s="506" t="n">
        <v>0</v>
      </c>
      <c r="AQ154" s="506" t="n">
        <v>0</v>
      </c>
      <c r="AR154" s="506" t="n">
        <v>0</v>
      </c>
      <c r="AS154" s="506" t="n">
        <v>0</v>
      </c>
      <c r="AT154" s="506" t="n">
        <v>0</v>
      </c>
      <c r="AU154" s="364" t="n"/>
      <c r="AV154" s="508" t="n">
        <v>0</v>
      </c>
      <c r="AW154" s="508" t="n">
        <v>0</v>
      </c>
      <c r="AX154" s="508" t="n">
        <v>0</v>
      </c>
      <c r="AY154" s="508" t="n">
        <v>0</v>
      </c>
      <c r="AZ154" s="508" t="n">
        <v>0</v>
      </c>
      <c r="BA154" s="508" t="n">
        <v>0</v>
      </c>
      <c r="BB154" s="508" t="n">
        <v>0</v>
      </c>
      <c r="BC154" s="508" t="n">
        <v>0</v>
      </c>
      <c r="BD154" s="508" t="n">
        <v>0</v>
      </c>
      <c r="BE154" s="508" t="n">
        <v>0</v>
      </c>
      <c r="BF154" s="508" t="n">
        <v>0</v>
      </c>
      <c r="BG154" s="508" t="n">
        <v>0</v>
      </c>
      <c r="BH154" s="364" t="n"/>
      <c r="BI154" s="298" t="n">
        <v>1.05</v>
      </c>
      <c r="BJ154" s="509" t="n">
        <v>0</v>
      </c>
      <c r="BK154" s="509" t="n">
        <v>0</v>
      </c>
      <c r="BL154" s="509" t="n">
        <v>0</v>
      </c>
      <c r="BM154" s="509" t="n">
        <v>0</v>
      </c>
      <c r="BN154" s="509" t="n">
        <v>0</v>
      </c>
      <c r="BO154" s="509" t="n">
        <v>0</v>
      </c>
      <c r="BP154" s="509" t="n">
        <v>0</v>
      </c>
      <c r="BQ154" s="509" t="n">
        <v>0</v>
      </c>
      <c r="BR154" s="509" t="n">
        <v>0</v>
      </c>
      <c r="BS154" s="509" t="n">
        <v>0</v>
      </c>
      <c r="BT154" s="509" t="n">
        <v>0</v>
      </c>
      <c r="BU154" s="509" t="n">
        <v>0</v>
      </c>
      <c r="BV154" s="364" t="n"/>
      <c r="BW154" s="510">
        <f>_xlfn.SINGLE(_xlfn.XLOOKUP($A154,$A$203:$A$399,BJ$203:BJ$399,"Não Existe"))*$BI154</f>
        <v/>
      </c>
      <c r="BX154" s="510">
        <f>_xlfn.SINGLE(_xlfn.XLOOKUP($A154,$A$203:$A$399,BK$203:BK$399,"Não Existe"))*$BI154</f>
        <v/>
      </c>
      <c r="BY154" s="510">
        <f>_xlfn.SINGLE(_xlfn.XLOOKUP($A154,$A$203:$A$399,BL$203:BL$399,"Não Existe"))*$BI154</f>
        <v/>
      </c>
      <c r="BZ154" s="510">
        <f>_xlfn.SINGLE(_xlfn.XLOOKUP($A154,$A$203:$A$399,BM$203:BM$399,"Não Existe"))*$BI154</f>
        <v/>
      </c>
      <c r="CA154" s="510">
        <f>_xlfn.SINGLE(_xlfn.XLOOKUP($A154,$A$203:$A$399,BN$203:BN$399,"Não Existe"))*$BI154</f>
        <v/>
      </c>
      <c r="CB154" s="510">
        <f>_xlfn.SINGLE(_xlfn.XLOOKUP($A154,$A$203:$A$399,BO$203:BO$399,"Não Existe"))*$BI154</f>
        <v/>
      </c>
      <c r="CC154" s="510">
        <f>_xlfn.SINGLE(_xlfn.XLOOKUP($A154,$A$203:$A$399,BP$203:BP$399,"Não Existe"))*$BI154</f>
        <v/>
      </c>
      <c r="CD154" s="510">
        <f>_xlfn.SINGLE(_xlfn.XLOOKUP($A154,$A$203:$A$399,BQ$203:BQ$399,"Não Existe"))*$BI154</f>
        <v/>
      </c>
      <c r="CE154" s="510">
        <f>_xlfn.SINGLE(_xlfn.XLOOKUP($A154,$A$203:$A$399,BR$203:BR$399,"Não Existe"))*$BI154</f>
        <v/>
      </c>
      <c r="CF154" s="510">
        <f>_xlfn.SINGLE(_xlfn.XLOOKUP($A154,$A$203:$A$399,BS$203:BS$399,"Não Existe"))*$BI154</f>
        <v/>
      </c>
      <c r="CG154" s="510">
        <f>_xlfn.SINGLE(_xlfn.XLOOKUP($A154,$A$203:$A$399,BT$203:BT$399,"Não Existe"))*$BI154</f>
        <v/>
      </c>
      <c r="CH154" s="510">
        <f>_xlfn.SINGLE(_xlfn.XLOOKUP($A154,$A$203:$A$399,BU$203:BU$399,"Não Existe"))*$BI154</f>
        <v/>
      </c>
      <c r="CI154" s="364" t="n"/>
      <c r="CJ154" s="364" t="n"/>
      <c r="CK154" s="364" t="n"/>
      <c r="CL154" s="364" t="n"/>
      <c r="CM154" s="364" t="n"/>
      <c r="CN154" s="364" t="n"/>
      <c r="CO154" s="364" t="n"/>
      <c r="CP154" s="364" t="n"/>
      <c r="CQ154" s="364" t="n"/>
      <c r="CR154" s="364" t="n"/>
      <c r="CS154" s="364" t="n"/>
      <c r="CT154" s="364" t="n"/>
      <c r="CU154" s="364" t="n"/>
      <c r="CV154" s="364" t="n"/>
      <c r="CW154" s="364" t="n"/>
      <c r="CX154" s="364" t="n"/>
      <c r="CY154" s="364" t="n"/>
      <c r="CZ154" s="364" t="n"/>
      <c r="DA154" s="364" t="n"/>
      <c r="DB154" s="364" t="n"/>
      <c r="DC154" s="364" t="n"/>
      <c r="DD154" s="364" t="n"/>
      <c r="DE154" s="364" t="n"/>
      <c r="DF154" s="364" t="n"/>
      <c r="DG154" s="364" t="n"/>
      <c r="DH154" s="364" t="n"/>
      <c r="DI154" s="364" t="n"/>
      <c r="DJ154" s="364" t="n"/>
      <c r="DK154" s="364" t="n"/>
      <c r="DL154" s="364" t="n"/>
      <c r="DM154" s="364" t="n"/>
      <c r="DN154" s="364" t="n"/>
      <c r="DO154" s="364" t="n"/>
      <c r="DP154" s="364" t="n"/>
      <c r="DQ154" s="364" t="n"/>
      <c r="DR154" s="364" t="n"/>
      <c r="DS154" s="364" t="n"/>
      <c r="DT154" s="364" t="n"/>
      <c r="DU154" s="364" t="n"/>
      <c r="DV154" s="364" t="n"/>
      <c r="DW154" s="364" t="n"/>
      <c r="DX154" s="364" t="n"/>
      <c r="DY154" s="364" t="n"/>
      <c r="DZ154" s="364" t="n"/>
      <c r="EA154" s="364" t="n"/>
      <c r="EB154" s="364" t="n"/>
      <c r="EC154" s="364" t="n"/>
      <c r="ED154" s="364" t="n"/>
      <c r="EE154" s="364" t="n"/>
      <c r="EF154" s="364" t="n"/>
      <c r="EG154" s="364" t="n"/>
      <c r="EH154" s="364" t="n"/>
      <c r="EI154" s="364" t="n"/>
      <c r="EJ154" s="364" t="n"/>
      <c r="EK154" s="364" t="n"/>
      <c r="EL154" s="364" t="n"/>
      <c r="EM154" s="364" t="n"/>
      <c r="EN154" s="364" t="n"/>
      <c r="EO154" s="364" t="n"/>
      <c r="EP154" s="364" t="n"/>
      <c r="EQ154" s="364" t="n"/>
      <c r="ER154" s="364" t="n"/>
      <c r="ES154" s="364" t="n"/>
      <c r="ET154" s="364" t="n"/>
      <c r="EU154" s="364" t="n"/>
      <c r="EV154" s="364" t="n"/>
      <c r="EW154" s="364" t="n"/>
      <c r="EX154" s="364" t="n"/>
      <c r="EY154" s="364" t="n"/>
      <c r="EZ154" s="364" t="n"/>
      <c r="FA154" s="364" t="n"/>
      <c r="FB154" s="364" t="n"/>
      <c r="FC154" s="364" t="n"/>
      <c r="FD154" s="364" t="n"/>
      <c r="FE154" s="364" t="n"/>
      <c r="FF154" s="364" t="n"/>
      <c r="FG154" s="364" t="n"/>
      <c r="FH154" s="364" t="n"/>
      <c r="FI154" s="364" t="n"/>
      <c r="FJ154" s="364" t="n"/>
      <c r="FK154" s="364" t="n"/>
      <c r="FL154" s="364" t="n"/>
      <c r="FM154" s="364" t="n"/>
      <c r="FN154" s="364" t="n"/>
      <c r="FO154" s="364" t="n"/>
      <c r="FP154" s="364" t="n"/>
      <c r="FQ154" s="364" t="n"/>
      <c r="FR154" s="364" t="n"/>
      <c r="FS154" s="364" t="n"/>
      <c r="FT154" s="364" t="n"/>
      <c r="FU154" s="364" t="n"/>
      <c r="FV154" s="364" t="n"/>
      <c r="FW154" s="364" t="n"/>
      <c r="FX154" s="364" t="n"/>
      <c r="FY154" s="364" t="n"/>
      <c r="FZ154" s="364" t="n"/>
      <c r="GA154" s="364" t="n"/>
      <c r="GB154" s="364" t="n"/>
      <c r="GC154" s="364" t="n"/>
      <c r="GD154" s="364" t="n"/>
      <c r="GE154" s="364" t="n"/>
      <c r="GF154" s="364" t="n"/>
      <c r="GG154" s="364" t="n"/>
      <c r="GH154" s="364" t="n"/>
      <c r="GI154" s="364" t="n"/>
      <c r="GJ154" s="364" t="n"/>
      <c r="GK154" s="364" t="n"/>
      <c r="GL154" s="364" t="n"/>
      <c r="GM154" s="364" t="n"/>
      <c r="GN154" s="364" t="n"/>
      <c r="GO154" s="364" t="n"/>
      <c r="GP154" s="364" t="n"/>
      <c r="GQ154" s="364" t="n"/>
      <c r="GR154" s="364" t="n"/>
      <c r="GS154" s="364" t="n"/>
      <c r="GT154" s="364" t="n"/>
      <c r="GU154" s="364" t="n"/>
      <c r="GV154" s="364" t="n"/>
      <c r="GW154" s="364" t="n"/>
      <c r="GX154" s="364" t="n"/>
      <c r="GY154" s="364" t="n"/>
      <c r="GZ154" s="364" t="n"/>
      <c r="HA154" s="364" t="n"/>
      <c r="HB154" s="364" t="n"/>
      <c r="HC154" s="364" t="n"/>
      <c r="HD154" s="364" t="n"/>
      <c r="HE154" s="364" t="n"/>
      <c r="HF154" s="364" t="n"/>
      <c r="HG154" s="364" t="n"/>
      <c r="HH154" s="364" t="n"/>
      <c r="HI154" s="364" t="n"/>
      <c r="HJ154" s="364" t="n"/>
      <c r="HK154" s="364" t="n"/>
      <c r="HL154" s="364" t="n"/>
      <c r="HM154" s="364" t="n"/>
      <c r="HN154" s="364" t="n"/>
      <c r="HO154" s="364" t="n"/>
      <c r="HP154" s="364" t="n"/>
      <c r="HQ154" s="364" t="n"/>
      <c r="HR154" s="364" t="n"/>
      <c r="HS154" s="364" t="n"/>
      <c r="HT154" s="364" t="n"/>
      <c r="HU154" s="364" t="n"/>
      <c r="HV154" s="364" t="n"/>
      <c r="HW154" s="364" t="n"/>
      <c r="HX154" s="364" t="n"/>
      <c r="HY154" s="364" t="n"/>
      <c r="HZ154" s="364" t="n"/>
      <c r="IA154" s="364" t="n"/>
      <c r="IB154" s="364" t="n"/>
      <c r="IC154" s="364" t="n"/>
      <c r="ID154" s="364" t="n"/>
      <c r="IE154" s="364" t="n"/>
      <c r="IF154" s="364" t="n"/>
      <c r="IG154" s="364" t="n"/>
      <c r="IH154" s="364" t="n"/>
      <c r="II154" s="364" t="n"/>
      <c r="IJ154" s="364" t="n"/>
      <c r="IK154" s="364" t="n"/>
      <c r="IL154" s="364" t="n"/>
      <c r="IM154" s="364" t="n"/>
      <c r="IN154" s="364" t="n"/>
      <c r="IO154" s="364" t="n"/>
      <c r="IP154" s="364" t="n"/>
      <c r="IQ154" s="364" t="n"/>
      <c r="IR154" s="364" t="n"/>
      <c r="IS154" s="364" t="n"/>
      <c r="IT154" s="364" t="n"/>
      <c r="IU154" s="364" t="n"/>
      <c r="IV154" s="364" t="n"/>
      <c r="IW154" s="364" t="n"/>
      <c r="IX154" s="364" t="n"/>
      <c r="IY154" s="364" t="n"/>
      <c r="IZ154" s="364" t="n"/>
      <c r="JA154" s="364" t="n"/>
      <c r="JB154" s="364" t="n"/>
      <c r="JC154" s="364" t="n"/>
      <c r="JD154" s="364" t="n"/>
      <c r="JE154" s="364" t="n"/>
      <c r="JF154" s="364" t="n"/>
      <c r="JG154" s="364" t="n"/>
      <c r="JH154" s="364" t="n"/>
      <c r="JI154" s="364" t="n"/>
      <c r="JJ154" s="364" t="n"/>
      <c r="JK154" s="364" t="n"/>
      <c r="JL154" s="364" t="n"/>
      <c r="JM154" s="364" t="n"/>
      <c r="JN154" s="364" t="n"/>
      <c r="JO154" s="364" t="n"/>
      <c r="JP154" s="364" t="n"/>
      <c r="JQ154" s="364" t="n"/>
      <c r="JR154" s="364" t="n"/>
      <c r="JS154" s="364" t="n"/>
      <c r="JT154" s="364" t="n"/>
      <c r="JU154" s="364" t="n"/>
      <c r="JV154" s="364" t="n"/>
      <c r="JW154" s="364" t="n"/>
      <c r="JX154" s="364" t="n"/>
      <c r="JY154" s="364" t="n"/>
      <c r="JZ154" s="364" t="n"/>
      <c r="KA154" s="364" t="n"/>
      <c r="KB154" s="364" t="n"/>
      <c r="KC154" s="364" t="n"/>
      <c r="KD154" s="364" t="n"/>
      <c r="KE154" s="364" t="n"/>
      <c r="KF154" s="364" t="n"/>
      <c r="KG154" s="364" t="n"/>
      <c r="KH154" s="364" t="n"/>
      <c r="KI154" s="364" t="n"/>
      <c r="KJ154" s="364" t="n"/>
      <c r="KK154" s="364" t="n"/>
      <c r="KL154" s="364" t="n"/>
      <c r="KM154" s="364" t="n"/>
      <c r="KN154" s="364" t="n"/>
      <c r="KO154" s="364" t="n"/>
      <c r="KP154" s="364" t="n"/>
      <c r="KQ154" s="364" t="n"/>
      <c r="KR154" s="364" t="n"/>
      <c r="KS154" s="364" t="n"/>
      <c r="KT154" s="364" t="n"/>
      <c r="KU154" s="364" t="n"/>
      <c r="KV154" s="364" t="n"/>
      <c r="KW154" s="364" t="n"/>
      <c r="KX154" s="364" t="n"/>
      <c r="KY154" s="364" t="n"/>
      <c r="KZ154" s="364" t="n"/>
      <c r="LA154" s="364" t="n"/>
      <c r="LB154" s="364" t="n"/>
      <c r="LC154" s="364" t="n"/>
      <c r="LD154" s="364" t="n"/>
      <c r="LE154" s="364" t="n"/>
      <c r="LF154" s="364" t="n"/>
      <c r="LG154" s="364" t="n"/>
      <c r="LH154" s="364" t="n"/>
      <c r="LI154" s="364" t="n"/>
      <c r="LJ154" s="364" t="n"/>
      <c r="LK154" s="364" t="n"/>
      <c r="LL154" s="364" t="n"/>
      <c r="LM154" s="364" t="n"/>
      <c r="LN154" s="364" t="n"/>
      <c r="LO154" s="364" t="n"/>
      <c r="LP154" s="364" t="n"/>
      <c r="LQ154" s="364" t="n"/>
      <c r="LR154" s="364" t="n"/>
      <c r="LS154" s="364" t="n"/>
      <c r="LT154" s="364" t="n"/>
      <c r="LU154" s="364" t="n"/>
      <c r="LV154" s="364" t="n"/>
      <c r="LW154" s="364" t="n"/>
      <c r="LX154" s="364" t="n"/>
      <c r="LY154" s="364" t="n"/>
      <c r="LZ154" s="364" t="n"/>
      <c r="MA154" s="364" t="n"/>
      <c r="MB154" s="364" t="n"/>
      <c r="MC154" s="364" t="n"/>
      <c r="MD154" s="364" t="n"/>
      <c r="ME154" s="364" t="n"/>
      <c r="MF154" s="364" t="n"/>
      <c r="MG154" s="364" t="n"/>
      <c r="MH154" s="364" t="n"/>
      <c r="MI154" s="364" t="n"/>
      <c r="MJ154" s="364" t="n"/>
      <c r="MK154" s="364" t="n"/>
      <c r="ML154" s="364" t="n"/>
      <c r="MM154" s="364" t="n"/>
      <c r="MN154" s="364" t="n"/>
      <c r="MO154" s="364" t="n"/>
      <c r="MP154" s="364" t="n"/>
      <c r="MQ154" s="364" t="n"/>
      <c r="MR154" s="364" t="n"/>
      <c r="MS154" s="364" t="n"/>
      <c r="MT154" s="364" t="n"/>
      <c r="MU154" s="364" t="n"/>
      <c r="MV154" s="364" t="n"/>
      <c r="MW154" s="364" t="n"/>
      <c r="MX154" s="364" t="n"/>
      <c r="MY154" s="364" t="n"/>
      <c r="MZ154" s="364" t="n"/>
      <c r="NA154" s="364" t="n"/>
      <c r="NB154" s="364" t="n"/>
      <c r="NC154" s="364" t="n"/>
      <c r="ND154" s="364" t="n"/>
      <c r="NE154" s="364" t="n"/>
      <c r="NF154" s="364" t="n"/>
      <c r="NG154" s="364" t="n"/>
      <c r="NH154" s="364" t="n"/>
      <c r="NI154" s="364" t="n"/>
      <c r="NJ154" s="364" t="n"/>
      <c r="NK154" s="364" t="n"/>
      <c r="NL154" s="364" t="n"/>
      <c r="NM154" s="364" t="n"/>
      <c r="NN154" s="364" t="n"/>
      <c r="NO154" s="364" t="n"/>
      <c r="NP154" s="364" t="n"/>
      <c r="NQ154" s="364" t="n"/>
      <c r="NR154" s="364" t="n"/>
      <c r="NS154" s="364" t="n"/>
      <c r="NT154" s="364" t="n"/>
      <c r="NU154" s="364" t="n"/>
      <c r="NV154" s="364" t="n"/>
      <c r="NW154" s="364" t="n"/>
      <c r="NX154" s="364" t="n"/>
      <c r="NY154" s="364" t="n"/>
      <c r="NZ154" s="364" t="n"/>
      <c r="OA154" s="364" t="n"/>
      <c r="OB154" s="364" t="n"/>
      <c r="OC154" s="364" t="n"/>
      <c r="OD154" s="364" t="n"/>
      <c r="OE154" s="364" t="n"/>
      <c r="OF154" s="364" t="n"/>
      <c r="OG154" s="364" t="n"/>
      <c r="OH154" s="364" t="n"/>
      <c r="OI154" s="364" t="n"/>
      <c r="OJ154" s="364" t="n"/>
      <c r="OK154" s="364" t="n"/>
      <c r="OL154" s="364" t="n"/>
      <c r="OM154" s="364" t="n"/>
      <c r="ON154" s="364" t="n"/>
      <c r="OO154" s="364" t="n"/>
      <c r="OP154" s="364" t="n"/>
      <c r="OQ154" s="364" t="n"/>
      <c r="OR154" s="364" t="n"/>
      <c r="OS154" s="364" t="n"/>
      <c r="OT154" s="364" t="n"/>
      <c r="OU154" s="364" t="n"/>
      <c r="OV154" s="364" t="n"/>
      <c r="OW154" s="364" t="n"/>
      <c r="OX154" s="364" t="n"/>
      <c r="OY154" s="364" t="n"/>
      <c r="OZ154" s="364" t="n"/>
      <c r="PA154" s="364" t="n"/>
      <c r="PB154" s="364" t="n"/>
      <c r="PC154" s="364" t="n"/>
      <c r="PD154" s="364" t="n"/>
      <c r="PE154" s="364" t="n"/>
      <c r="PF154" s="364" t="n"/>
      <c r="PG154" s="364" t="n"/>
      <c r="PH154" s="364" t="n"/>
      <c r="PI154" s="364" t="n"/>
      <c r="PJ154" s="364" t="n"/>
      <c r="PK154" s="364" t="n"/>
      <c r="PL154" s="364" t="n"/>
      <c r="PM154" s="364" t="n"/>
      <c r="PN154" s="364" t="n"/>
      <c r="PO154" s="364" t="n"/>
      <c r="PP154" s="364" t="n"/>
      <c r="PQ154" s="364" t="n"/>
      <c r="PR154" s="364" t="n"/>
      <c r="PS154" s="364" t="n"/>
      <c r="PT154" s="364" t="n"/>
      <c r="PU154" s="364" t="n"/>
      <c r="PV154" s="364" t="n"/>
      <c r="PW154" s="364" t="n"/>
      <c r="PX154" s="364" t="n"/>
      <c r="PY154" s="364" t="n"/>
      <c r="PZ154" s="364" t="n"/>
      <c r="QA154" s="364" t="n"/>
      <c r="QB154" s="364" t="n"/>
      <c r="QC154" s="364" t="n"/>
      <c r="QD154" s="364" t="n"/>
      <c r="QE154" s="364" t="n"/>
      <c r="QF154" s="364" t="n"/>
      <c r="QG154" s="364" t="n"/>
      <c r="QH154" s="364" t="n"/>
      <c r="QI154" s="364" t="n"/>
      <c r="QJ154" s="364" t="n"/>
      <c r="QK154" s="364" t="n"/>
      <c r="QL154" s="364" t="n"/>
      <c r="QM154" s="364" t="n"/>
      <c r="QN154" s="364" t="n"/>
      <c r="QO154" s="364" t="n"/>
      <c r="QP154" s="364" t="n"/>
      <c r="QQ154" s="364" t="n"/>
      <c r="QR154" s="364" t="n"/>
      <c r="QS154" s="364" t="n"/>
      <c r="QT154" s="364" t="n"/>
      <c r="QU154" s="364" t="n"/>
      <c r="QV154" s="364" t="n"/>
      <c r="QW154" s="364" t="n"/>
      <c r="QX154" s="364" t="n"/>
      <c r="QY154" s="364" t="n"/>
      <c r="QZ154" s="364" t="n"/>
      <c r="RA154" s="364" t="n"/>
      <c r="RB154" s="364" t="n"/>
      <c r="RC154" s="364" t="n"/>
      <c r="RD154" s="364" t="n"/>
      <c r="RE154" s="364" t="n"/>
      <c r="RF154" s="364" t="n"/>
      <c r="RG154" s="364" t="n"/>
      <c r="RH154" s="364" t="n"/>
      <c r="RI154" s="364" t="n"/>
      <c r="RJ154" s="364" t="n"/>
      <c r="RK154" s="364" t="n"/>
      <c r="RL154" s="364" t="n"/>
      <c r="RM154" s="364" t="n"/>
      <c r="RN154" s="364" t="n"/>
      <c r="RO154" s="364" t="n"/>
      <c r="RP154" s="364" t="n"/>
      <c r="RQ154" s="364" t="n"/>
      <c r="RR154" s="364" t="n"/>
      <c r="RS154" s="364" t="n"/>
      <c r="RT154" s="364" t="n"/>
      <c r="RU154" s="364" t="n"/>
      <c r="RV154" s="364" t="n"/>
      <c r="RW154" s="364" t="n"/>
      <c r="RX154" s="364" t="n"/>
      <c r="RY154" s="364" t="n"/>
      <c r="RZ154" s="364" t="n"/>
      <c r="SA154" s="364" t="n"/>
      <c r="SB154" s="364" t="n"/>
      <c r="SC154" s="364" t="n"/>
      <c r="SD154" s="364" t="n"/>
      <c r="SE154" s="364" t="n"/>
      <c r="SF154" s="364" t="n"/>
      <c r="SG154" s="364" t="n"/>
      <c r="SH154" s="364" t="n"/>
      <c r="SI154" s="364" t="n"/>
      <c r="SJ154" s="364" t="n"/>
      <c r="SK154" s="364" t="n"/>
      <c r="SL154" s="364" t="n"/>
      <c r="SM154" s="364" t="n"/>
      <c r="SN154" s="364" t="n"/>
      <c r="SO154" s="364" t="n"/>
      <c r="SP154" s="364" t="n"/>
      <c r="SQ154" s="364" t="n"/>
      <c r="SR154" s="364" t="n"/>
      <c r="SS154" s="364" t="n"/>
      <c r="ST154" s="364" t="n"/>
      <c r="SU154" s="364" t="n"/>
      <c r="SV154" s="364" t="n"/>
      <c r="SW154" s="364" t="n"/>
      <c r="SX154" s="364" t="n"/>
      <c r="SY154" s="364" t="n"/>
      <c r="SZ154" s="364" t="n"/>
      <c r="TA154" s="364" t="n"/>
      <c r="TB154" s="364" t="n"/>
      <c r="TC154" s="364" t="n"/>
      <c r="TD154" s="364" t="n"/>
      <c r="TE154" s="364" t="n"/>
      <c r="TF154" s="364" t="n"/>
      <c r="TG154" s="364" t="n"/>
      <c r="TH154" s="364" t="n"/>
      <c r="TI154" s="364" t="n"/>
      <c r="TJ154" s="364" t="n"/>
      <c r="TK154" s="364" t="n"/>
      <c r="TL154" s="364" t="n"/>
      <c r="TM154" s="364" t="n"/>
      <c r="TN154" s="364" t="n"/>
      <c r="TO154" s="364" t="n"/>
      <c r="TP154" s="364" t="n"/>
      <c r="TQ154" s="364" t="n"/>
      <c r="TR154" s="364" t="n"/>
      <c r="TS154" s="364" t="n"/>
      <c r="TT154" s="364" t="n"/>
      <c r="TU154" s="364" t="n"/>
      <c r="TV154" s="364" t="n"/>
      <c r="TW154" s="364" t="n"/>
      <c r="TX154" s="364" t="n"/>
      <c r="TY154" s="364" t="n"/>
      <c r="TZ154" s="364" t="n"/>
      <c r="UA154" s="364" t="n"/>
      <c r="UB154" s="364" t="n"/>
      <c r="UC154" s="364" t="n"/>
      <c r="UD154" s="364" t="n"/>
      <c r="UE154" s="364" t="n"/>
      <c r="UF154" s="364" t="n"/>
      <c r="UG154" s="364" t="n"/>
      <c r="UH154" s="364" t="n"/>
      <c r="UI154" s="364" t="n"/>
      <c r="UJ154" s="364" t="n"/>
      <c r="UK154" s="364" t="n"/>
      <c r="UL154" s="364" t="n"/>
      <c r="UM154" s="364" t="n"/>
      <c r="UN154" s="364" t="n"/>
      <c r="UO154" s="364" t="n"/>
      <c r="UP154" s="364" t="n"/>
      <c r="UQ154" s="364" t="n"/>
      <c r="UR154" s="364" t="n"/>
      <c r="US154" s="364" t="n"/>
      <c r="UT154" s="364" t="n"/>
      <c r="UU154" s="364" t="n"/>
      <c r="UV154" s="364" t="n"/>
      <c r="UW154" s="364" t="n"/>
      <c r="UX154" s="364" t="n"/>
      <c r="UY154" s="364" t="n"/>
      <c r="UZ154" s="364" t="n"/>
      <c r="VA154" s="364" t="n"/>
      <c r="VB154" s="364" t="n"/>
      <c r="VC154" s="364" t="n"/>
      <c r="VD154" s="364" t="n"/>
      <c r="VE154" s="364" t="n"/>
      <c r="VF154" s="364" t="n"/>
      <c r="VG154" s="364" t="n"/>
      <c r="VH154" s="364" t="n"/>
      <c r="VI154" s="364" t="n"/>
      <c r="VJ154" s="364" t="n"/>
      <c r="VK154" s="364" t="n"/>
      <c r="VL154" s="364" t="n"/>
      <c r="VM154" s="364" t="n"/>
      <c r="VN154" s="364" t="n"/>
      <c r="VO154" s="364" t="n"/>
      <c r="VP154" s="364" t="n"/>
      <c r="VQ154" s="364" t="n"/>
      <c r="VR154" s="364" t="n"/>
      <c r="VS154" s="364" t="n"/>
      <c r="VT154" s="364" t="n"/>
      <c r="VU154" s="364" t="n"/>
      <c r="VV154" s="364" t="n"/>
      <c r="VW154" s="364" t="n"/>
      <c r="VX154" s="364" t="n"/>
      <c r="VY154" s="364" t="n"/>
      <c r="VZ154" s="364" t="n"/>
      <c r="WA154" s="364" t="n"/>
      <c r="WB154" s="364" t="n"/>
      <c r="WC154" s="364" t="n"/>
      <c r="WD154" s="364" t="n"/>
      <c r="WE154" s="364" t="n"/>
      <c r="WF154" s="364" t="n"/>
      <c r="WG154" s="364" t="n"/>
      <c r="WH154" s="364" t="n"/>
      <c r="WI154" s="364" t="n"/>
      <c r="WJ154" s="364" t="n"/>
      <c r="WK154" s="364" t="n"/>
      <c r="WL154" s="364" t="n"/>
      <c r="WM154" s="364" t="n"/>
      <c r="WN154" s="364" t="n"/>
      <c r="WO154" s="364" t="n"/>
      <c r="WP154" s="364" t="n"/>
      <c r="WQ154" s="364" t="n"/>
      <c r="WR154" s="364" t="n"/>
      <c r="WS154" s="364" t="n"/>
      <c r="WT154" s="364" t="n"/>
      <c r="WU154" s="364" t="n"/>
      <c r="WV154" s="364" t="n"/>
      <c r="WW154" s="364" t="n"/>
      <c r="WX154" s="364" t="n"/>
      <c r="WY154" s="364" t="n"/>
      <c r="WZ154" s="364" t="n"/>
      <c r="XA154" s="364" t="n"/>
      <c r="XB154" s="364" t="n"/>
      <c r="XC154" s="364" t="n"/>
      <c r="XD154" s="364" t="n"/>
      <c r="XE154" s="364" t="n"/>
      <c r="XF154" s="364" t="n"/>
      <c r="XG154" s="364" t="n"/>
      <c r="XH154" s="364" t="n"/>
      <c r="XI154" s="364" t="n"/>
      <c r="XJ154" s="364" t="n"/>
      <c r="XK154" s="364" t="n"/>
      <c r="XL154" s="364" t="n"/>
      <c r="XM154" s="364" t="n"/>
      <c r="XN154" s="364" t="n"/>
      <c r="XO154" s="364" t="n"/>
      <c r="XP154" s="364" t="n"/>
      <c r="XQ154" s="364" t="n"/>
      <c r="XR154" s="364" t="n"/>
      <c r="XS154" s="364" t="n"/>
      <c r="XT154" s="364" t="n"/>
      <c r="XU154" s="364" t="n"/>
      <c r="XV154" s="364" t="n"/>
      <c r="XW154" s="364" t="n"/>
      <c r="XX154" s="364" t="n"/>
      <c r="XY154" s="364" t="n"/>
      <c r="XZ154" s="364" t="n"/>
      <c r="YA154" s="364" t="n"/>
      <c r="YB154" s="364" t="n"/>
      <c r="YC154" s="364" t="n"/>
      <c r="YD154" s="364" t="n"/>
      <c r="YE154" s="364" t="n"/>
      <c r="YF154" s="364" t="n"/>
      <c r="YG154" s="364" t="n"/>
      <c r="YH154" s="364" t="n"/>
      <c r="YI154" s="364" t="n"/>
      <c r="YJ154" s="364" t="n"/>
      <c r="YK154" s="364" t="n"/>
      <c r="YL154" s="364" t="n"/>
      <c r="YM154" s="364" t="n"/>
      <c r="YN154" s="364" t="n"/>
      <c r="YO154" s="364" t="n"/>
      <c r="YP154" s="364" t="n"/>
      <c r="YQ154" s="364" t="n"/>
      <c r="YR154" s="364" t="n"/>
      <c r="YS154" s="364" t="n"/>
      <c r="YT154" s="364" t="n"/>
      <c r="YU154" s="364" t="n"/>
      <c r="YV154" s="364" t="n"/>
      <c r="YW154" s="364" t="n"/>
      <c r="YX154" s="364" t="n"/>
      <c r="YY154" s="364" t="n"/>
      <c r="YZ154" s="364" t="n"/>
      <c r="ZA154" s="364" t="n"/>
      <c r="ZB154" s="364" t="n"/>
      <c r="ZC154" s="364" t="n"/>
      <c r="ZD154" s="364" t="n"/>
      <c r="ZE154" s="364" t="n"/>
      <c r="ZF154" s="364" t="n"/>
      <c r="ZG154" s="364" t="n"/>
      <c r="ZH154" s="364" t="n"/>
      <c r="ZI154" s="364" t="n"/>
      <c r="ZJ154" s="364" t="n"/>
      <c r="ZK154" s="364" t="n"/>
      <c r="ZL154" s="364" t="n"/>
      <c r="ZM154" s="364" t="n"/>
      <c r="ZN154" s="364" t="n"/>
      <c r="ZO154" s="364" t="n"/>
      <c r="ZP154" s="364" t="n"/>
      <c r="ZQ154" s="364" t="n"/>
      <c r="ZR154" s="364" t="n"/>
      <c r="ZS154" s="364" t="n"/>
      <c r="ZT154" s="364" t="n"/>
      <c r="ZU154" s="364" t="n"/>
      <c r="ZV154" s="364" t="n"/>
      <c r="ZW154" s="364" t="n"/>
      <c r="ZX154" s="364" t="n"/>
      <c r="ZY154" s="364" t="n"/>
      <c r="ZZ154" s="364" t="n"/>
      <c r="AAA154" s="364" t="n"/>
      <c r="AAB154" s="364" t="n"/>
      <c r="AAC154" s="364" t="n"/>
      <c r="AAD154" s="364" t="n"/>
      <c r="AAE154" s="364" t="n"/>
      <c r="AAF154" s="364" t="n"/>
      <c r="AAG154" s="364" t="n"/>
      <c r="AAH154" s="364" t="n"/>
      <c r="AAI154" s="364" t="n"/>
      <c r="AAJ154" s="364" t="n"/>
      <c r="AAK154" s="364" t="n"/>
      <c r="AAL154" s="364" t="n"/>
      <c r="AAM154" s="364" t="n"/>
      <c r="AAN154" s="364" t="n"/>
      <c r="AAO154" s="364" t="n"/>
      <c r="AAP154" s="364" t="n"/>
      <c r="AAQ154" s="364" t="n"/>
      <c r="AAR154" s="364" t="n"/>
      <c r="AAS154" s="364" t="n"/>
      <c r="AAT154" s="364" t="n"/>
      <c r="AAU154" s="364" t="n"/>
      <c r="AAV154" s="364" t="n"/>
      <c r="AAW154" s="364" t="n"/>
      <c r="AAX154" s="364" t="n"/>
      <c r="AAY154" s="364" t="n"/>
      <c r="AAZ154" s="364" t="n"/>
      <c r="ABA154" s="364" t="n"/>
      <c r="ABB154" s="364" t="n"/>
      <c r="ABC154" s="364" t="n"/>
      <c r="ABD154" s="364" t="n"/>
      <c r="ABE154" s="364" t="n"/>
      <c r="ABF154" s="364" t="n"/>
      <c r="ABG154" s="364" t="n"/>
      <c r="ABH154" s="364" t="n"/>
      <c r="ABI154" s="364" t="n"/>
      <c r="ABJ154" s="364" t="n"/>
      <c r="ABK154" s="364" t="n"/>
      <c r="ABL154" s="364" t="n"/>
      <c r="ABM154" s="364" t="n"/>
      <c r="ABN154" s="364" t="n"/>
      <c r="ABO154" s="364" t="n"/>
      <c r="ABP154" s="364" t="n"/>
      <c r="ABQ154" s="364" t="n"/>
      <c r="ABR154" s="364" t="n"/>
      <c r="ABS154" s="364" t="n"/>
      <c r="ABT154" s="364" t="n"/>
      <c r="ABU154" s="364" t="n"/>
      <c r="ABV154" s="364" t="n"/>
      <c r="ABW154" s="364" t="n"/>
      <c r="ABX154" s="364" t="n"/>
      <c r="ABY154" s="364" t="n"/>
      <c r="ABZ154" s="364" t="n"/>
      <c r="ACA154" s="364" t="n"/>
      <c r="ACB154" s="364" t="n"/>
      <c r="ACC154" s="364" t="n"/>
      <c r="ACD154" s="364" t="n"/>
      <c r="ACE154" s="364" t="n"/>
      <c r="ACF154" s="364" t="n"/>
      <c r="ACG154" s="364" t="n"/>
      <c r="ACH154" s="364" t="n"/>
      <c r="ACI154" s="364" t="n"/>
      <c r="ACJ154" s="364" t="n"/>
      <c r="ACK154" s="364" t="n"/>
      <c r="ACL154" s="364" t="n"/>
      <c r="ACM154" s="364" t="n"/>
      <c r="ACN154" s="364" t="n"/>
      <c r="ACO154" s="364" t="n"/>
      <c r="ACP154" s="364" t="n"/>
      <c r="ACQ154" s="364" t="n"/>
      <c r="ACR154" s="364" t="n"/>
      <c r="ACS154" s="364" t="n"/>
      <c r="ACT154" s="364" t="n"/>
      <c r="ACU154" s="364" t="n"/>
      <c r="ACV154" s="364" t="n"/>
      <c r="ACW154" s="364" t="n"/>
      <c r="ACX154" s="364" t="n"/>
      <c r="ACY154" s="364" t="n"/>
      <c r="ACZ154" s="364" t="n"/>
      <c r="ADA154" s="364" t="n"/>
      <c r="ADB154" s="364" t="n"/>
      <c r="ADC154" s="364" t="n"/>
      <c r="ADD154" s="364" t="n"/>
      <c r="ADE154" s="364" t="n"/>
      <c r="ADF154" s="364" t="n"/>
      <c r="ADG154" s="364" t="n"/>
      <c r="ADH154" s="364" t="n"/>
      <c r="ADI154" s="364" t="n"/>
      <c r="ADJ154" s="364" t="n"/>
      <c r="ADK154" s="364" t="n"/>
      <c r="ADL154" s="364" t="n"/>
      <c r="ADM154" s="364" t="n"/>
      <c r="ADN154" s="364" t="n"/>
      <c r="ADO154" s="364" t="n"/>
      <c r="ADP154" s="364" t="n"/>
      <c r="ADQ154" s="364" t="n"/>
      <c r="ADR154" s="364" t="n"/>
      <c r="ADS154" s="364" t="n"/>
      <c r="ADT154" s="364" t="n"/>
      <c r="ADU154" s="364" t="n"/>
      <c r="ADV154" s="364" t="n"/>
      <c r="ADW154" s="364" t="n"/>
      <c r="ADX154" s="364" t="n"/>
      <c r="ADY154" s="364" t="n"/>
      <c r="ADZ154" s="364" t="n"/>
      <c r="AEA154" s="364" t="n"/>
      <c r="AEB154" s="364" t="n"/>
      <c r="AEC154" s="364" t="n"/>
      <c r="AED154" s="364" t="n"/>
      <c r="AEE154" s="364" t="n"/>
      <c r="AEF154" s="364" t="n"/>
      <c r="AEG154" s="364" t="n"/>
      <c r="AEH154" s="364" t="n"/>
      <c r="AEI154" s="364" t="n"/>
      <c r="AEJ154" s="364" t="n"/>
      <c r="AEK154" s="364" t="n"/>
      <c r="AEL154" s="364" t="n"/>
      <c r="AEM154" s="364" t="n"/>
      <c r="AEN154" s="364" t="n"/>
      <c r="AEO154" s="364" t="n"/>
      <c r="AEP154" s="364" t="n"/>
      <c r="AEQ154" s="364" t="n"/>
      <c r="AER154" s="364" t="n"/>
      <c r="AES154" s="364" t="n"/>
      <c r="AET154" s="364" t="n"/>
      <c r="AEU154" s="364" t="n"/>
      <c r="AEV154" s="364" t="n"/>
      <c r="AEW154" s="364" t="n"/>
      <c r="AEX154" s="364" t="n"/>
      <c r="AEY154" s="364" t="n"/>
      <c r="AEZ154" s="364" t="n"/>
      <c r="AFA154" s="364" t="n"/>
      <c r="AFB154" s="364" t="n"/>
      <c r="AFC154" s="364" t="n"/>
      <c r="AFD154" s="364" t="n"/>
      <c r="AFE154" s="364" t="n"/>
      <c r="AFF154" s="364" t="n"/>
      <c r="AFG154" s="364" t="n"/>
      <c r="AFH154" s="364" t="n"/>
      <c r="AFI154" s="364" t="n"/>
      <c r="AFJ154" s="364" t="n"/>
      <c r="AFK154" s="364" t="n"/>
      <c r="AFL154" s="364" t="n"/>
      <c r="AFM154" s="364" t="n"/>
      <c r="AFN154" s="364" t="n"/>
      <c r="AFO154" s="364" t="n"/>
      <c r="AFP154" s="364" t="n"/>
      <c r="AFQ154" s="364" t="n"/>
      <c r="AFR154" s="364" t="n"/>
      <c r="AFS154" s="364" t="n"/>
      <c r="AFT154" s="364" t="n"/>
      <c r="AFU154" s="364" t="n"/>
      <c r="AFV154" s="364" t="n"/>
      <c r="AFW154" s="364" t="n"/>
      <c r="AFX154" s="364" t="n"/>
      <c r="AFY154" s="364" t="n"/>
      <c r="AFZ154" s="364" t="n"/>
      <c r="AGA154" s="364" t="n"/>
      <c r="AGB154" s="364" t="n"/>
      <c r="AGC154" s="364" t="n"/>
      <c r="AGD154" s="364" t="n"/>
      <c r="AGE154" s="364" t="n"/>
      <c r="AGF154" s="364" t="n"/>
      <c r="AGG154" s="364" t="n"/>
      <c r="AGH154" s="364" t="n"/>
      <c r="AGI154" s="364" t="n"/>
      <c r="AGJ154" s="364" t="n"/>
      <c r="AGK154" s="364" t="n"/>
      <c r="AGL154" s="364" t="n"/>
      <c r="AGM154" s="364" t="n"/>
      <c r="AGN154" s="364" t="n"/>
      <c r="AGO154" s="364" t="n"/>
      <c r="AGP154" s="364" t="n"/>
      <c r="AGQ154" s="364" t="n"/>
      <c r="AGR154" s="364" t="n"/>
      <c r="AGS154" s="364" t="n"/>
      <c r="AGT154" s="364" t="n"/>
      <c r="AGU154" s="364" t="n"/>
      <c r="AGV154" s="364" t="n"/>
      <c r="AGW154" s="364" t="n"/>
      <c r="AGX154" s="364" t="n"/>
      <c r="AGY154" s="364" t="n"/>
      <c r="AGZ154" s="364" t="n"/>
      <c r="AHA154" s="364" t="n"/>
      <c r="AHB154" s="364" t="n"/>
      <c r="AHC154" s="364" t="n"/>
      <c r="AHD154" s="364" t="n"/>
      <c r="AHE154" s="364" t="n"/>
      <c r="AHF154" s="364" t="n"/>
      <c r="AHG154" s="364" t="n"/>
      <c r="AHH154" s="364" t="n"/>
      <c r="AHI154" s="364" t="n"/>
      <c r="AHJ154" s="364" t="n"/>
      <c r="AHK154" s="364" t="n"/>
      <c r="AHL154" s="364" t="n"/>
      <c r="AHM154" s="364" t="n"/>
      <c r="AHN154" s="364" t="n"/>
      <c r="AHO154" s="364" t="n"/>
      <c r="AHP154" s="364" t="n"/>
      <c r="AHQ154" s="364" t="n"/>
      <c r="AHR154" s="364" t="n"/>
      <c r="AHS154" s="364" t="n"/>
      <c r="AHT154" s="364" t="n"/>
      <c r="AHU154" s="364" t="n"/>
      <c r="AHV154" s="364" t="n"/>
      <c r="AHW154" s="364" t="n"/>
      <c r="AHX154" s="364" t="n"/>
      <c r="AHY154" s="364" t="n"/>
      <c r="AHZ154" s="364" t="n"/>
      <c r="AIA154" s="364" t="n"/>
      <c r="AIB154" s="364" t="n"/>
      <c r="AIC154" s="364" t="n"/>
      <c r="AID154" s="364" t="n"/>
      <c r="AIE154" s="364" t="n"/>
      <c r="AIF154" s="364" t="n"/>
      <c r="AIG154" s="364" t="n"/>
      <c r="AIH154" s="364" t="n"/>
      <c r="AII154" s="364" t="n"/>
      <c r="AIJ154" s="364" t="n"/>
      <c r="AIK154" s="364" t="n"/>
      <c r="AIL154" s="364" t="n"/>
      <c r="AIM154" s="364" t="n"/>
      <c r="AIN154" s="364" t="n"/>
      <c r="AIO154" s="364" t="n"/>
      <c r="AIP154" s="364" t="n"/>
      <c r="AIQ154" s="364" t="n"/>
      <c r="AIR154" s="364" t="n"/>
      <c r="AIS154" s="364" t="n"/>
      <c r="AIT154" s="364" t="n"/>
      <c r="AIU154" s="364" t="n"/>
      <c r="AIV154" s="364" t="n"/>
      <c r="AIW154" s="364" t="n"/>
      <c r="AIX154" s="364" t="n"/>
      <c r="AIY154" s="364" t="n"/>
      <c r="AIZ154" s="364" t="n"/>
      <c r="AJA154" s="364" t="n"/>
      <c r="AJB154" s="364" t="n"/>
      <c r="AJC154" s="364" t="n"/>
      <c r="AJD154" s="364" t="n"/>
      <c r="AJE154" s="364" t="n"/>
      <c r="AJF154" s="364" t="n"/>
      <c r="AJG154" s="364" t="n"/>
      <c r="AJH154" s="364" t="n"/>
      <c r="AJI154" s="364" t="n"/>
      <c r="AJJ154" s="364" t="n"/>
      <c r="AJK154" s="364" t="n"/>
      <c r="AJL154" s="364" t="n"/>
      <c r="AJM154" s="364" t="n"/>
      <c r="AJN154" s="364" t="n"/>
      <c r="AJO154" s="364" t="n"/>
      <c r="AJP154" s="364" t="n"/>
      <c r="AJQ154" s="364" t="n"/>
      <c r="AJR154" s="364" t="n"/>
      <c r="AJS154" s="364" t="n"/>
      <c r="AJT154" s="364" t="n"/>
      <c r="AJU154" s="364" t="n"/>
      <c r="AJV154" s="364" t="n"/>
      <c r="AJW154" s="364" t="n"/>
      <c r="AJX154" s="364" t="n"/>
      <c r="AJY154" s="364" t="n"/>
      <c r="AJZ154" s="364" t="n"/>
      <c r="AKA154" s="364" t="n"/>
      <c r="AKB154" s="364" t="n"/>
      <c r="AKC154" s="364" t="n"/>
      <c r="AKD154" s="364" t="n"/>
      <c r="AKE154" s="364" t="n"/>
      <c r="AKF154" s="364" t="n"/>
      <c r="AKG154" s="364" t="n"/>
      <c r="AKH154" s="364" t="n"/>
      <c r="AKI154" s="364" t="n"/>
      <c r="AKJ154" s="364" t="n"/>
      <c r="AKK154" s="364" t="n"/>
      <c r="AKL154" s="364" t="n"/>
      <c r="AKM154" s="364" t="n"/>
      <c r="AKN154" s="364" t="n"/>
      <c r="AKO154" s="364" t="n"/>
      <c r="AKP154" s="364" t="n"/>
      <c r="AKQ154" s="364" t="n"/>
      <c r="AKR154" s="364" t="n"/>
      <c r="AKS154" s="364" t="n"/>
      <c r="AKT154" s="364" t="n"/>
      <c r="AKU154" s="364" t="n"/>
      <c r="AKV154" s="364" t="n"/>
      <c r="AKW154" s="364" t="n"/>
      <c r="AKX154" s="364" t="n"/>
      <c r="AKY154" s="364" t="n"/>
      <c r="AKZ154" s="364" t="n"/>
      <c r="ALA154" s="364" t="n"/>
      <c r="ALB154" s="364" t="n"/>
      <c r="ALC154" s="364" t="n"/>
      <c r="ALD154" s="364" t="n"/>
      <c r="ALE154" s="364" t="n"/>
      <c r="ALF154" s="364" t="n"/>
      <c r="ALG154" s="364" t="n"/>
      <c r="ALH154" s="364" t="n"/>
      <c r="ALI154" s="364" t="n"/>
      <c r="ALJ154" s="364" t="n"/>
      <c r="ALK154" s="364" t="n"/>
      <c r="ALL154" s="364" t="n"/>
      <c r="ALM154" s="364" t="n"/>
      <c r="ALN154" s="364" t="n"/>
      <c r="ALO154" s="364" t="n"/>
      <c r="ALP154" s="364" t="n"/>
      <c r="ALQ154" s="364" t="n"/>
      <c r="ALR154" s="364" t="n"/>
      <c r="ALS154" s="364" t="n"/>
      <c r="ALT154" s="364" t="n"/>
      <c r="ALU154" s="364" t="n"/>
      <c r="ALV154" s="364" t="n"/>
      <c r="ALW154" s="364" t="n"/>
      <c r="ALX154" s="364" t="n"/>
      <c r="ALY154" s="364" t="n"/>
      <c r="ALZ154" s="364" t="n"/>
      <c r="AMA154" s="364" t="n"/>
      <c r="AMB154" s="364" t="n"/>
      <c r="AMC154" s="364" t="n"/>
      <c r="AMD154" s="364" t="n"/>
      <c r="AME154" s="364" t="n"/>
      <c r="AMF154" s="364" t="n"/>
      <c r="AMG154" s="364" t="n"/>
      <c r="AMH154" s="364" t="n"/>
      <c r="AMI154" s="364" t="n"/>
      <c r="AMJ154" s="364" t="n"/>
      <c r="AMK154" s="364" t="n"/>
      <c r="AML154" s="364" t="n"/>
      <c r="AMM154" s="364" t="n"/>
      <c r="AMN154" s="364" t="n"/>
      <c r="AMO154" s="364" t="n"/>
      <c r="AMP154" s="364" t="n"/>
      <c r="AMQ154" s="364" t="n"/>
      <c r="AMR154" s="364" t="n"/>
      <c r="AMS154" s="364" t="n"/>
      <c r="AMT154" s="364" t="n"/>
      <c r="AMU154" s="364" t="n"/>
      <c r="AMV154" s="364" t="n"/>
      <c r="AMW154" s="364" t="n"/>
      <c r="AMX154" s="364" t="n"/>
      <c r="AMY154" s="364" t="n"/>
      <c r="AMZ154" s="364" t="n"/>
      <c r="ANA154" s="364" t="n"/>
      <c r="ANB154" s="364" t="n"/>
      <c r="ANC154" s="364" t="n"/>
      <c r="AND154" s="364" t="n"/>
      <c r="ANE154" s="364" t="n"/>
      <c r="ANF154" s="364" t="n"/>
      <c r="ANG154" s="364" t="n"/>
      <c r="ANH154" s="364" t="n"/>
      <c r="ANI154" s="364" t="n"/>
      <c r="ANJ154" s="364" t="n"/>
      <c r="ANK154" s="364" t="n"/>
      <c r="ANL154" s="364" t="n"/>
      <c r="ANM154" s="364" t="n"/>
      <c r="ANN154" s="364" t="n"/>
      <c r="ANO154" s="364" t="n"/>
      <c r="ANP154" s="364" t="n"/>
      <c r="ANQ154" s="364" t="n"/>
      <c r="ANR154" s="364" t="n"/>
      <c r="ANS154" s="364" t="n"/>
      <c r="ANT154" s="364" t="n"/>
      <c r="ANU154" s="364" t="n"/>
      <c r="ANV154" s="364" t="n"/>
      <c r="ANW154" s="364" t="n"/>
      <c r="ANX154" s="364" t="n"/>
      <c r="ANY154" s="364" t="n"/>
      <c r="ANZ154" s="364" t="n"/>
      <c r="AOA154" s="364" t="n"/>
      <c r="AOB154" s="364" t="n"/>
      <c r="AOC154" s="364" t="n"/>
      <c r="AOD154" s="364" t="n"/>
      <c r="AOE154" s="364" t="n"/>
      <c r="AOF154" s="364" t="n"/>
      <c r="AOG154" s="364" t="n"/>
      <c r="AOH154" s="364" t="n"/>
      <c r="AOI154" s="364" t="n"/>
      <c r="AOJ154" s="364" t="n"/>
      <c r="AOK154" s="364" t="n"/>
      <c r="AOL154" s="364" t="n"/>
      <c r="AOM154" s="364" t="n"/>
      <c r="AON154" s="364" t="n"/>
      <c r="AOO154" s="364" t="n"/>
      <c r="AOP154" s="364" t="n"/>
      <c r="AOQ154" s="364" t="n"/>
      <c r="AOR154" s="364" t="n"/>
      <c r="AOS154" s="364" t="n"/>
      <c r="AOT154" s="364" t="n"/>
      <c r="AOU154" s="364" t="n"/>
      <c r="AOV154" s="364" t="n"/>
      <c r="AOW154" s="364" t="n"/>
      <c r="AOX154" s="364" t="n"/>
      <c r="AOY154" s="364" t="n"/>
      <c r="AOZ154" s="364" t="n"/>
      <c r="APA154" s="364" t="n"/>
      <c r="APB154" s="364" t="n"/>
      <c r="APC154" s="364" t="n"/>
      <c r="APD154" s="364" t="n"/>
      <c r="APE154" s="364" t="n"/>
      <c r="APF154" s="364" t="n"/>
      <c r="APG154" s="364" t="n"/>
      <c r="APH154" s="364" t="n"/>
      <c r="API154" s="364" t="n"/>
      <c r="APJ154" s="364" t="n"/>
      <c r="APK154" s="364" t="n"/>
      <c r="APL154" s="364" t="n"/>
      <c r="APM154" s="364" t="n"/>
      <c r="APN154" s="364" t="n"/>
      <c r="APO154" s="364" t="n"/>
      <c r="APP154" s="364" t="n"/>
      <c r="APQ154" s="364" t="n"/>
      <c r="APR154" s="364" t="n"/>
      <c r="APS154" s="364" t="n"/>
      <c r="APT154" s="364" t="n"/>
      <c r="APU154" s="364" t="n"/>
      <c r="APV154" s="364" t="n"/>
      <c r="APW154" s="364" t="n"/>
      <c r="APX154" s="364" t="n"/>
      <c r="APY154" s="364" t="n"/>
      <c r="APZ154" s="364" t="n"/>
      <c r="AQA154" s="364" t="n"/>
      <c r="AQB154" s="364" t="n"/>
      <c r="AQC154" s="364" t="n"/>
      <c r="AQD154" s="364" t="n"/>
      <c r="AQE154" s="364" t="n"/>
      <c r="AQF154" s="364" t="n"/>
      <c r="AQG154" s="364" t="n"/>
      <c r="AQH154" s="364" t="n"/>
      <c r="AQI154" s="364" t="n"/>
      <c r="AQJ154" s="364" t="n"/>
      <c r="AQK154" s="364" t="n"/>
      <c r="AQL154" s="364" t="n"/>
      <c r="AQM154" s="364" t="n"/>
      <c r="AQN154" s="364" t="n"/>
      <c r="AQO154" s="364" t="n"/>
      <c r="AQP154" s="364" t="n"/>
      <c r="AQQ154" s="364" t="n"/>
      <c r="AQR154" s="364" t="n"/>
      <c r="AQS154" s="364" t="n"/>
      <c r="AQT154" s="364" t="n"/>
      <c r="AQU154" s="364" t="n"/>
      <c r="AQV154" s="364" t="n"/>
      <c r="AQW154" s="364" t="n"/>
      <c r="AQX154" s="364" t="n"/>
      <c r="AQY154" s="364" t="n"/>
      <c r="AQZ154" s="364" t="n"/>
      <c r="ARA154" s="364" t="n"/>
      <c r="ARB154" s="364" t="n"/>
      <c r="ARC154" s="364" t="n"/>
      <c r="ARD154" s="364" t="n"/>
      <c r="ARE154" s="364" t="n"/>
      <c r="ARF154" s="364" t="n"/>
      <c r="ARG154" s="364" t="n"/>
      <c r="ARH154" s="364" t="n"/>
      <c r="ARI154" s="364" t="n"/>
      <c r="ARJ154" s="364" t="n"/>
      <c r="ARK154" s="364" t="n"/>
      <c r="ARL154" s="364" t="n"/>
      <c r="ARM154" s="364" t="n"/>
      <c r="ARN154" s="364" t="n"/>
      <c r="ARO154" s="364" t="n"/>
    </row>
    <row r="155" outlineLevel="1">
      <c r="A155" s="220" t="inlineStr">
        <is>
          <t>44.05</t>
        </is>
      </c>
      <c r="B155" s="233" t="inlineStr">
        <is>
          <t>Estacionamento</t>
        </is>
      </c>
      <c r="C155" s="86" t="inlineStr">
        <is>
          <t>Analítica</t>
        </is>
      </c>
      <c r="D155" s="86" t="inlineStr">
        <is>
          <t>Saída</t>
        </is>
      </c>
      <c r="E155" s="86">
        <f>VLOOKUP($A155,PL.C!$B:$F,5,0)</f>
        <v/>
      </c>
      <c r="F155" s="86" t="inlineStr">
        <is>
          <t>sim</t>
        </is>
      </c>
      <c r="G155" s="86" t="inlineStr">
        <is>
          <t>Budget</t>
        </is>
      </c>
      <c r="I155" s="511" t="n">
        <v>0</v>
      </c>
      <c r="J155" s="511" t="n">
        <v>0</v>
      </c>
      <c r="K155" s="511" t="n">
        <v>0</v>
      </c>
      <c r="L155" s="511" t="n">
        <v>0</v>
      </c>
      <c r="M155" s="511" t="n">
        <v>0</v>
      </c>
      <c r="N155" s="511" t="n">
        <v>0</v>
      </c>
      <c r="O155" s="511" t="n">
        <v>0</v>
      </c>
      <c r="P155" s="511" t="n">
        <v>0</v>
      </c>
      <c r="Q155" s="511" t="n">
        <v>0</v>
      </c>
      <c r="R155" s="511" t="n">
        <v>0</v>
      </c>
      <c r="S155" s="511" t="n">
        <v>0</v>
      </c>
      <c r="T155" s="512" t="n">
        <v>0</v>
      </c>
      <c r="V155" s="511" t="n">
        <v>0</v>
      </c>
      <c r="W155" s="511" t="n">
        <v>0</v>
      </c>
      <c r="X155" s="511" t="n">
        <v>0</v>
      </c>
      <c r="Y155" s="511" t="n">
        <v>0</v>
      </c>
      <c r="Z155" s="511" t="n">
        <v>0</v>
      </c>
      <c r="AA155" s="511" t="n">
        <v>0</v>
      </c>
      <c r="AB155" s="511" t="n">
        <v>0</v>
      </c>
      <c r="AC155" s="511" t="n">
        <v>0</v>
      </c>
      <c r="AD155" s="511" t="n">
        <v>0</v>
      </c>
      <c r="AE155" s="511" t="n">
        <v>0</v>
      </c>
      <c r="AF155" s="511" t="n">
        <v>0</v>
      </c>
      <c r="AG155" s="512" t="n">
        <v>0</v>
      </c>
      <c r="AI155" s="511" t="n">
        <v>0</v>
      </c>
      <c r="AJ155" s="511" t="n">
        <v>0</v>
      </c>
      <c r="AK155" s="511" t="n">
        <v>0</v>
      </c>
      <c r="AL155" s="511" t="n">
        <v>0</v>
      </c>
      <c r="AM155" s="511" t="n">
        <v>0</v>
      </c>
      <c r="AN155" s="511" t="n">
        <v>0</v>
      </c>
      <c r="AO155" s="511" t="n">
        <v>0</v>
      </c>
      <c r="AP155" s="511" t="n">
        <v>0</v>
      </c>
      <c r="AQ155" s="511" t="n">
        <v>0</v>
      </c>
      <c r="AR155" s="511" t="n">
        <v>0</v>
      </c>
      <c r="AS155" s="511" t="n">
        <v>0</v>
      </c>
      <c r="AT155" s="511" t="n">
        <v>0</v>
      </c>
      <c r="AV155" s="513" t="n">
        <v>0</v>
      </c>
      <c r="AW155" s="513" t="n">
        <v>0</v>
      </c>
      <c r="AX155" s="513" t="n">
        <v>0</v>
      </c>
      <c r="AY155" s="513" t="n">
        <v>0</v>
      </c>
      <c r="AZ155" s="513" t="n">
        <v>0</v>
      </c>
      <c r="BA155" s="513" t="n">
        <v>0</v>
      </c>
      <c r="BB155" s="513" t="n">
        <v>0</v>
      </c>
      <c r="BC155" s="513" t="n">
        <v>0</v>
      </c>
      <c r="BD155" s="513" t="n">
        <v>0</v>
      </c>
      <c r="BE155" s="513" t="n">
        <v>0</v>
      </c>
      <c r="BF155" s="513" t="n">
        <v>0</v>
      </c>
      <c r="BG155" s="513" t="n">
        <v>0</v>
      </c>
      <c r="BI155" s="298" t="n">
        <v>1.05</v>
      </c>
      <c r="BJ155" s="514" t="n">
        <v>0</v>
      </c>
      <c r="BK155" s="514" t="n">
        <v>0</v>
      </c>
      <c r="BL155" s="514" t="n">
        <v>0</v>
      </c>
      <c r="BM155" s="514" t="n">
        <v>0</v>
      </c>
      <c r="BN155" s="514" t="n">
        <v>0</v>
      </c>
      <c r="BO155" s="514" t="n">
        <v>0</v>
      </c>
      <c r="BP155" s="514" t="n">
        <v>0</v>
      </c>
      <c r="BQ155" s="514" t="n">
        <v>0</v>
      </c>
      <c r="BR155" s="514" t="n">
        <v>0</v>
      </c>
      <c r="BS155" s="514" t="n">
        <v>0</v>
      </c>
      <c r="BT155" s="514" t="n">
        <v>0</v>
      </c>
      <c r="BU155" s="514" t="n">
        <v>0</v>
      </c>
      <c r="BW155" s="515">
        <f>_xlfn.SINGLE(_xlfn.XLOOKUP($A155,$A$203:$A$399,BJ$203:BJ$399,"Não Existe"))*$BI155</f>
        <v/>
      </c>
      <c r="BX155" s="515">
        <f>_xlfn.SINGLE(_xlfn.XLOOKUP($A155,$A$203:$A$399,BK$203:BK$399,"Não Existe"))*$BI155</f>
        <v/>
      </c>
      <c r="BY155" s="515">
        <f>_xlfn.SINGLE(_xlfn.XLOOKUP($A155,$A$203:$A$399,BL$203:BL$399,"Não Existe"))*$BI155</f>
        <v/>
      </c>
      <c r="BZ155" s="515">
        <f>_xlfn.SINGLE(_xlfn.XLOOKUP($A155,$A$203:$A$399,BM$203:BM$399,"Não Existe"))*$BI155</f>
        <v/>
      </c>
      <c r="CA155" s="515">
        <f>_xlfn.SINGLE(_xlfn.XLOOKUP($A155,$A$203:$A$399,BN$203:BN$399,"Não Existe"))*$BI155</f>
        <v/>
      </c>
      <c r="CB155" s="515">
        <f>_xlfn.SINGLE(_xlfn.XLOOKUP($A155,$A$203:$A$399,BO$203:BO$399,"Não Existe"))*$BI155</f>
        <v/>
      </c>
      <c r="CC155" s="515">
        <f>_xlfn.SINGLE(_xlfn.XLOOKUP($A155,$A$203:$A$399,BP$203:BP$399,"Não Existe"))*$BI155</f>
        <v/>
      </c>
      <c r="CD155" s="515">
        <f>_xlfn.SINGLE(_xlfn.XLOOKUP($A155,$A$203:$A$399,BQ$203:BQ$399,"Não Existe"))*$BI155</f>
        <v/>
      </c>
      <c r="CE155" s="515">
        <f>_xlfn.SINGLE(_xlfn.XLOOKUP($A155,$A$203:$A$399,BR$203:BR$399,"Não Existe"))*$BI155</f>
        <v/>
      </c>
      <c r="CF155" s="515">
        <f>_xlfn.SINGLE(_xlfn.XLOOKUP($A155,$A$203:$A$399,BS$203:BS$399,"Não Existe"))*$BI155</f>
        <v/>
      </c>
      <c r="CG155" s="515">
        <f>_xlfn.SINGLE(_xlfn.XLOOKUP($A155,$A$203:$A$399,BT$203:BT$399,"Não Existe"))*$BI155</f>
        <v/>
      </c>
      <c r="CH155" s="515">
        <f>_xlfn.SINGLE(_xlfn.XLOOKUP($A155,$A$203:$A$399,BU$203:BU$399,"Não Existe"))*$BI155</f>
        <v/>
      </c>
    </row>
    <row r="156" outlineLevel="1" customFormat="1" s="213">
      <c r="A156" s="257" t="inlineStr">
        <is>
          <t>44.06</t>
        </is>
      </c>
      <c r="B156" s="212" t="inlineStr">
        <is>
          <t>Multa</t>
        </is>
      </c>
      <c r="C156" s="213" t="inlineStr">
        <is>
          <t>Analítica</t>
        </is>
      </c>
      <c r="D156" s="213" t="inlineStr">
        <is>
          <t>Saída</t>
        </is>
      </c>
      <c r="E156" s="213">
        <f>VLOOKUP($A156,PL.C!$B:$F,5,0)</f>
        <v/>
      </c>
      <c r="F156" s="213" t="inlineStr">
        <is>
          <t>sim</t>
        </is>
      </c>
      <c r="G156" s="213" t="inlineStr">
        <is>
          <t>Budget</t>
        </is>
      </c>
      <c r="I156" s="506" t="n">
        <v>0</v>
      </c>
      <c r="J156" s="506" t="n">
        <v>0</v>
      </c>
      <c r="K156" s="506" t="n">
        <v>0</v>
      </c>
      <c r="L156" s="506" t="n">
        <v>-104</v>
      </c>
      <c r="M156" s="506" t="n">
        <v>0</v>
      </c>
      <c r="N156" s="506" t="n">
        <v>0</v>
      </c>
      <c r="O156" s="506" t="n">
        <v>0</v>
      </c>
      <c r="P156" s="506" t="n">
        <v>0</v>
      </c>
      <c r="Q156" s="506" t="n">
        <v>0</v>
      </c>
      <c r="R156" s="506" t="n">
        <v>0</v>
      </c>
      <c r="S156" s="506" t="n">
        <v>0</v>
      </c>
      <c r="T156" s="507" t="n">
        <v>0</v>
      </c>
      <c r="U156" s="86" t="n"/>
      <c r="V156" s="506" t="n">
        <v>0</v>
      </c>
      <c r="W156" s="506" t="n">
        <v>0</v>
      </c>
      <c r="X156" s="506" t="n">
        <v>0</v>
      </c>
      <c r="Y156" s="506" t="n">
        <v>0</v>
      </c>
      <c r="Z156" s="506" t="n">
        <v>0</v>
      </c>
      <c r="AA156" s="506" t="n">
        <v>0</v>
      </c>
      <c r="AB156" s="506" t="n">
        <v>0</v>
      </c>
      <c r="AC156" s="506" t="n">
        <v>0</v>
      </c>
      <c r="AD156" s="506" t="n">
        <v>0</v>
      </c>
      <c r="AE156" s="506" t="n">
        <v>0</v>
      </c>
      <c r="AF156" s="506" t="n">
        <v>0</v>
      </c>
      <c r="AG156" s="507" t="n">
        <v>0</v>
      </c>
      <c r="AH156" s="364" t="n"/>
      <c r="AI156" s="506" t="n">
        <v>0</v>
      </c>
      <c r="AJ156" s="506" t="n">
        <v>0</v>
      </c>
      <c r="AK156" s="506" t="n">
        <v>0</v>
      </c>
      <c r="AL156" s="506" t="n">
        <v>0</v>
      </c>
      <c r="AM156" s="506" t="n">
        <v>0</v>
      </c>
      <c r="AN156" s="506" t="n">
        <v>0</v>
      </c>
      <c r="AO156" s="506" t="n">
        <v>0</v>
      </c>
      <c r="AP156" s="506" t="n">
        <v>0</v>
      </c>
      <c r="AQ156" s="506" t="n">
        <v>0</v>
      </c>
      <c r="AR156" s="506" t="n">
        <v>0</v>
      </c>
      <c r="AS156" s="506" t="n">
        <v>0</v>
      </c>
      <c r="AT156" s="506" t="n">
        <v>0</v>
      </c>
      <c r="AU156" s="364" t="n"/>
      <c r="AV156" s="508" t="n">
        <v>0</v>
      </c>
      <c r="AW156" s="508" t="n">
        <v>0</v>
      </c>
      <c r="AX156" s="508" t="n">
        <v>0</v>
      </c>
      <c r="AY156" s="508" t="n">
        <v>0</v>
      </c>
      <c r="AZ156" s="508" t="n">
        <v>0</v>
      </c>
      <c r="BA156" s="508" t="n">
        <v>0</v>
      </c>
      <c r="BB156" s="508" t="n">
        <v>0</v>
      </c>
      <c r="BC156" s="508" t="n">
        <v>0</v>
      </c>
      <c r="BD156" s="508" t="n">
        <v>0</v>
      </c>
      <c r="BE156" s="508" t="n">
        <v>0</v>
      </c>
      <c r="BF156" s="508" t="n">
        <v>0</v>
      </c>
      <c r="BG156" s="508" t="n">
        <v>0</v>
      </c>
      <c r="BH156" s="364" t="n"/>
      <c r="BI156" s="298" t="n">
        <v>1.05</v>
      </c>
      <c r="BJ156" s="509" t="n">
        <v>0</v>
      </c>
      <c r="BK156" s="509" t="n">
        <v>0</v>
      </c>
      <c r="BL156" s="509" t="n">
        <v>0</v>
      </c>
      <c r="BM156" s="509" t="n">
        <v>0</v>
      </c>
      <c r="BN156" s="509" t="n">
        <v>0</v>
      </c>
      <c r="BO156" s="509" t="n">
        <v>0</v>
      </c>
      <c r="BP156" s="509" t="n">
        <v>0</v>
      </c>
      <c r="BQ156" s="509" t="n">
        <v>0</v>
      </c>
      <c r="BR156" s="509" t="n">
        <v>0</v>
      </c>
      <c r="BS156" s="509" t="n">
        <v>0</v>
      </c>
      <c r="BT156" s="509" t="n">
        <v>0</v>
      </c>
      <c r="BU156" s="509" t="n">
        <v>0</v>
      </c>
      <c r="BV156" s="364" t="n"/>
      <c r="BW156" s="510">
        <f>_xlfn.SINGLE(_xlfn.XLOOKUP($A156,$A$203:$A$399,BJ$203:BJ$399,"Não Existe"))*$BI156</f>
        <v/>
      </c>
      <c r="BX156" s="510">
        <f>_xlfn.SINGLE(_xlfn.XLOOKUP($A156,$A$203:$A$399,BK$203:BK$399,"Não Existe"))*$BI156</f>
        <v/>
      </c>
      <c r="BY156" s="510">
        <f>_xlfn.SINGLE(_xlfn.XLOOKUP($A156,$A$203:$A$399,BL$203:BL$399,"Não Existe"))*$BI156</f>
        <v/>
      </c>
      <c r="BZ156" s="510">
        <f>_xlfn.SINGLE(_xlfn.XLOOKUP($A156,$A$203:$A$399,BM$203:BM$399,"Não Existe"))*$BI156</f>
        <v/>
      </c>
      <c r="CA156" s="510">
        <f>_xlfn.SINGLE(_xlfn.XLOOKUP($A156,$A$203:$A$399,BN$203:BN$399,"Não Existe"))*$BI156</f>
        <v/>
      </c>
      <c r="CB156" s="510">
        <f>_xlfn.SINGLE(_xlfn.XLOOKUP($A156,$A$203:$A$399,BO$203:BO$399,"Não Existe"))*$BI156</f>
        <v/>
      </c>
      <c r="CC156" s="510">
        <f>_xlfn.SINGLE(_xlfn.XLOOKUP($A156,$A$203:$A$399,BP$203:BP$399,"Não Existe"))*$BI156</f>
        <v/>
      </c>
      <c r="CD156" s="510">
        <f>_xlfn.SINGLE(_xlfn.XLOOKUP($A156,$A$203:$A$399,BQ$203:BQ$399,"Não Existe"))*$BI156</f>
        <v/>
      </c>
      <c r="CE156" s="510">
        <f>_xlfn.SINGLE(_xlfn.XLOOKUP($A156,$A$203:$A$399,BR$203:BR$399,"Não Existe"))*$BI156</f>
        <v/>
      </c>
      <c r="CF156" s="510">
        <f>_xlfn.SINGLE(_xlfn.XLOOKUP($A156,$A$203:$A$399,BS$203:BS$399,"Não Existe"))*$BI156</f>
        <v/>
      </c>
      <c r="CG156" s="510">
        <f>_xlfn.SINGLE(_xlfn.XLOOKUP($A156,$A$203:$A$399,BT$203:BT$399,"Não Existe"))*$BI156</f>
        <v/>
      </c>
      <c r="CH156" s="510">
        <f>_xlfn.SINGLE(_xlfn.XLOOKUP($A156,$A$203:$A$399,BU$203:BU$399,"Não Existe"))*$BI156</f>
        <v/>
      </c>
      <c r="CI156" s="364" t="n"/>
      <c r="CJ156" s="364" t="n"/>
      <c r="CK156" s="364" t="n"/>
      <c r="CL156" s="364" t="n"/>
      <c r="CM156" s="364" t="n"/>
      <c r="CN156" s="364" t="n"/>
      <c r="CO156" s="364" t="n"/>
      <c r="CP156" s="364" t="n"/>
      <c r="CQ156" s="364" t="n"/>
      <c r="CR156" s="364" t="n"/>
      <c r="CS156" s="364" t="n"/>
      <c r="CT156" s="364" t="n"/>
      <c r="CU156" s="364" t="n"/>
      <c r="CV156" s="364" t="n"/>
      <c r="CW156" s="364" t="n"/>
      <c r="CX156" s="364" t="n"/>
      <c r="CY156" s="364" t="n"/>
      <c r="CZ156" s="364" t="n"/>
      <c r="DA156" s="364" t="n"/>
      <c r="DB156" s="364" t="n"/>
      <c r="DC156" s="364" t="n"/>
      <c r="DD156" s="364" t="n"/>
      <c r="DE156" s="364" t="n"/>
      <c r="DF156" s="364" t="n"/>
      <c r="DG156" s="364" t="n"/>
      <c r="DH156" s="364" t="n"/>
      <c r="DI156" s="364" t="n"/>
      <c r="DJ156" s="364" t="n"/>
      <c r="DK156" s="364" t="n"/>
      <c r="DL156" s="364" t="n"/>
      <c r="DM156" s="364" t="n"/>
      <c r="DN156" s="364" t="n"/>
      <c r="DO156" s="364" t="n"/>
      <c r="DP156" s="364" t="n"/>
      <c r="DQ156" s="364" t="n"/>
      <c r="DR156" s="364" t="n"/>
      <c r="DS156" s="364" t="n"/>
      <c r="DT156" s="364" t="n"/>
      <c r="DU156" s="364" t="n"/>
      <c r="DV156" s="364" t="n"/>
      <c r="DW156" s="364" t="n"/>
      <c r="DX156" s="364" t="n"/>
      <c r="DY156" s="364" t="n"/>
      <c r="DZ156" s="364" t="n"/>
      <c r="EA156" s="364" t="n"/>
      <c r="EB156" s="364" t="n"/>
      <c r="EC156" s="364" t="n"/>
      <c r="ED156" s="364" t="n"/>
      <c r="EE156" s="364" t="n"/>
      <c r="EF156" s="364" t="n"/>
      <c r="EG156" s="364" t="n"/>
      <c r="EH156" s="364" t="n"/>
      <c r="EI156" s="364" t="n"/>
      <c r="EJ156" s="364" t="n"/>
      <c r="EK156" s="364" t="n"/>
      <c r="EL156" s="364" t="n"/>
      <c r="EM156" s="364" t="n"/>
      <c r="EN156" s="364" t="n"/>
      <c r="EO156" s="364" t="n"/>
      <c r="EP156" s="364" t="n"/>
      <c r="EQ156" s="364" t="n"/>
      <c r="ER156" s="364" t="n"/>
      <c r="ES156" s="364" t="n"/>
      <c r="ET156" s="364" t="n"/>
      <c r="EU156" s="364" t="n"/>
      <c r="EV156" s="364" t="n"/>
      <c r="EW156" s="364" t="n"/>
      <c r="EX156" s="364" t="n"/>
      <c r="EY156" s="364" t="n"/>
      <c r="EZ156" s="364" t="n"/>
      <c r="FA156" s="364" t="n"/>
      <c r="FB156" s="364" t="n"/>
      <c r="FC156" s="364" t="n"/>
      <c r="FD156" s="364" t="n"/>
      <c r="FE156" s="364" t="n"/>
      <c r="FF156" s="364" t="n"/>
      <c r="FG156" s="364" t="n"/>
      <c r="FH156" s="364" t="n"/>
      <c r="FI156" s="364" t="n"/>
      <c r="FJ156" s="364" t="n"/>
      <c r="FK156" s="364" t="n"/>
      <c r="FL156" s="364" t="n"/>
      <c r="FM156" s="364" t="n"/>
      <c r="FN156" s="364" t="n"/>
      <c r="FO156" s="364" t="n"/>
      <c r="FP156" s="364" t="n"/>
      <c r="FQ156" s="364" t="n"/>
      <c r="FR156" s="364" t="n"/>
      <c r="FS156" s="364" t="n"/>
      <c r="FT156" s="364" t="n"/>
      <c r="FU156" s="364" t="n"/>
      <c r="FV156" s="364" t="n"/>
      <c r="FW156" s="364" t="n"/>
      <c r="FX156" s="364" t="n"/>
      <c r="FY156" s="364" t="n"/>
      <c r="FZ156" s="364" t="n"/>
      <c r="GA156" s="364" t="n"/>
      <c r="GB156" s="364" t="n"/>
      <c r="GC156" s="364" t="n"/>
      <c r="GD156" s="364" t="n"/>
      <c r="GE156" s="364" t="n"/>
      <c r="GF156" s="364" t="n"/>
      <c r="GG156" s="364" t="n"/>
      <c r="GH156" s="364" t="n"/>
      <c r="GI156" s="364" t="n"/>
      <c r="GJ156" s="364" t="n"/>
      <c r="GK156" s="364" t="n"/>
      <c r="GL156" s="364" t="n"/>
      <c r="GM156" s="364" t="n"/>
      <c r="GN156" s="364" t="n"/>
      <c r="GO156" s="364" t="n"/>
      <c r="GP156" s="364" t="n"/>
      <c r="GQ156" s="364" t="n"/>
      <c r="GR156" s="364" t="n"/>
      <c r="GS156" s="364" t="n"/>
      <c r="GT156" s="364" t="n"/>
      <c r="GU156" s="364" t="n"/>
      <c r="GV156" s="364" t="n"/>
      <c r="GW156" s="364" t="n"/>
      <c r="GX156" s="364" t="n"/>
      <c r="GY156" s="364" t="n"/>
      <c r="GZ156" s="364" t="n"/>
      <c r="HA156" s="364" t="n"/>
      <c r="HB156" s="364" t="n"/>
      <c r="HC156" s="364" t="n"/>
      <c r="HD156" s="364" t="n"/>
      <c r="HE156" s="364" t="n"/>
      <c r="HF156" s="364" t="n"/>
      <c r="HG156" s="364" t="n"/>
      <c r="HH156" s="364" t="n"/>
      <c r="HI156" s="364" t="n"/>
      <c r="HJ156" s="364" t="n"/>
      <c r="HK156" s="364" t="n"/>
      <c r="HL156" s="364" t="n"/>
      <c r="HM156" s="364" t="n"/>
      <c r="HN156" s="364" t="n"/>
      <c r="HO156" s="364" t="n"/>
      <c r="HP156" s="364" t="n"/>
      <c r="HQ156" s="364" t="n"/>
      <c r="HR156" s="364" t="n"/>
      <c r="HS156" s="364" t="n"/>
      <c r="HT156" s="364" t="n"/>
      <c r="HU156" s="364" t="n"/>
      <c r="HV156" s="364" t="n"/>
      <c r="HW156" s="364" t="n"/>
      <c r="HX156" s="364" t="n"/>
      <c r="HY156" s="364" t="n"/>
      <c r="HZ156" s="364" t="n"/>
      <c r="IA156" s="364" t="n"/>
      <c r="IB156" s="364" t="n"/>
      <c r="IC156" s="364" t="n"/>
      <c r="ID156" s="364" t="n"/>
      <c r="IE156" s="364" t="n"/>
      <c r="IF156" s="364" t="n"/>
      <c r="IG156" s="364" t="n"/>
      <c r="IH156" s="364" t="n"/>
      <c r="II156" s="364" t="n"/>
      <c r="IJ156" s="364" t="n"/>
      <c r="IK156" s="364" t="n"/>
      <c r="IL156" s="364" t="n"/>
      <c r="IM156" s="364" t="n"/>
      <c r="IN156" s="364" t="n"/>
      <c r="IO156" s="364" t="n"/>
      <c r="IP156" s="364" t="n"/>
      <c r="IQ156" s="364" t="n"/>
      <c r="IR156" s="364" t="n"/>
      <c r="IS156" s="364" t="n"/>
      <c r="IT156" s="364" t="n"/>
      <c r="IU156" s="364" t="n"/>
      <c r="IV156" s="364" t="n"/>
      <c r="IW156" s="364" t="n"/>
      <c r="IX156" s="364" t="n"/>
      <c r="IY156" s="364" t="n"/>
      <c r="IZ156" s="364" t="n"/>
      <c r="JA156" s="364" t="n"/>
      <c r="JB156" s="364" t="n"/>
      <c r="JC156" s="364" t="n"/>
      <c r="JD156" s="364" t="n"/>
      <c r="JE156" s="364" t="n"/>
      <c r="JF156" s="364" t="n"/>
      <c r="JG156" s="364" t="n"/>
      <c r="JH156" s="364" t="n"/>
      <c r="JI156" s="364" t="n"/>
      <c r="JJ156" s="364" t="n"/>
      <c r="JK156" s="364" t="n"/>
      <c r="JL156" s="364" t="n"/>
      <c r="JM156" s="364" t="n"/>
      <c r="JN156" s="364" t="n"/>
      <c r="JO156" s="364" t="n"/>
      <c r="JP156" s="364" t="n"/>
      <c r="JQ156" s="364" t="n"/>
      <c r="JR156" s="364" t="n"/>
      <c r="JS156" s="364" t="n"/>
      <c r="JT156" s="364" t="n"/>
      <c r="JU156" s="364" t="n"/>
      <c r="JV156" s="364" t="n"/>
      <c r="JW156" s="364" t="n"/>
      <c r="JX156" s="364" t="n"/>
      <c r="JY156" s="364" t="n"/>
      <c r="JZ156" s="364" t="n"/>
      <c r="KA156" s="364" t="n"/>
      <c r="KB156" s="364" t="n"/>
      <c r="KC156" s="364" t="n"/>
      <c r="KD156" s="364" t="n"/>
      <c r="KE156" s="364" t="n"/>
      <c r="KF156" s="364" t="n"/>
      <c r="KG156" s="364" t="n"/>
      <c r="KH156" s="364" t="n"/>
      <c r="KI156" s="364" t="n"/>
      <c r="KJ156" s="364" t="n"/>
      <c r="KK156" s="364" t="n"/>
      <c r="KL156" s="364" t="n"/>
      <c r="KM156" s="364" t="n"/>
      <c r="KN156" s="364" t="n"/>
      <c r="KO156" s="364" t="n"/>
      <c r="KP156" s="364" t="n"/>
      <c r="KQ156" s="364" t="n"/>
      <c r="KR156" s="364" t="n"/>
      <c r="KS156" s="364" t="n"/>
      <c r="KT156" s="364" t="n"/>
      <c r="KU156" s="364" t="n"/>
      <c r="KV156" s="364" t="n"/>
      <c r="KW156" s="364" t="n"/>
      <c r="KX156" s="364" t="n"/>
      <c r="KY156" s="364" t="n"/>
      <c r="KZ156" s="364" t="n"/>
      <c r="LA156" s="364" t="n"/>
      <c r="LB156" s="364" t="n"/>
      <c r="LC156" s="364" t="n"/>
      <c r="LD156" s="364" t="n"/>
      <c r="LE156" s="364" t="n"/>
      <c r="LF156" s="364" t="n"/>
      <c r="LG156" s="364" t="n"/>
      <c r="LH156" s="364" t="n"/>
      <c r="LI156" s="364" t="n"/>
      <c r="LJ156" s="364" t="n"/>
      <c r="LK156" s="364" t="n"/>
      <c r="LL156" s="364" t="n"/>
      <c r="LM156" s="364" t="n"/>
      <c r="LN156" s="364" t="n"/>
      <c r="LO156" s="364" t="n"/>
      <c r="LP156" s="364" t="n"/>
      <c r="LQ156" s="364" t="n"/>
      <c r="LR156" s="364" t="n"/>
      <c r="LS156" s="364" t="n"/>
      <c r="LT156" s="364" t="n"/>
      <c r="LU156" s="364" t="n"/>
      <c r="LV156" s="364" t="n"/>
      <c r="LW156" s="364" t="n"/>
      <c r="LX156" s="364" t="n"/>
      <c r="LY156" s="364" t="n"/>
      <c r="LZ156" s="364" t="n"/>
      <c r="MA156" s="364" t="n"/>
      <c r="MB156" s="364" t="n"/>
      <c r="MC156" s="364" t="n"/>
      <c r="MD156" s="364" t="n"/>
      <c r="ME156" s="364" t="n"/>
      <c r="MF156" s="364" t="n"/>
      <c r="MG156" s="364" t="n"/>
      <c r="MH156" s="364" t="n"/>
      <c r="MI156" s="364" t="n"/>
      <c r="MJ156" s="364" t="n"/>
      <c r="MK156" s="364" t="n"/>
      <c r="ML156" s="364" t="n"/>
      <c r="MM156" s="364" t="n"/>
      <c r="MN156" s="364" t="n"/>
      <c r="MO156" s="364" t="n"/>
      <c r="MP156" s="364" t="n"/>
      <c r="MQ156" s="364" t="n"/>
      <c r="MR156" s="364" t="n"/>
      <c r="MS156" s="364" t="n"/>
      <c r="MT156" s="364" t="n"/>
      <c r="MU156" s="364" t="n"/>
      <c r="MV156" s="364" t="n"/>
      <c r="MW156" s="364" t="n"/>
      <c r="MX156" s="364" t="n"/>
      <c r="MY156" s="364" t="n"/>
      <c r="MZ156" s="364" t="n"/>
      <c r="NA156" s="364" t="n"/>
      <c r="NB156" s="364" t="n"/>
      <c r="NC156" s="364" t="n"/>
      <c r="ND156" s="364" t="n"/>
      <c r="NE156" s="364" t="n"/>
      <c r="NF156" s="364" t="n"/>
      <c r="NG156" s="364" t="n"/>
      <c r="NH156" s="364" t="n"/>
      <c r="NI156" s="364" t="n"/>
      <c r="NJ156" s="364" t="n"/>
      <c r="NK156" s="364" t="n"/>
      <c r="NL156" s="364" t="n"/>
      <c r="NM156" s="364" t="n"/>
      <c r="NN156" s="364" t="n"/>
      <c r="NO156" s="364" t="n"/>
      <c r="NP156" s="364" t="n"/>
      <c r="NQ156" s="364" t="n"/>
      <c r="NR156" s="364" t="n"/>
      <c r="NS156" s="364" t="n"/>
      <c r="NT156" s="364" t="n"/>
      <c r="NU156" s="364" t="n"/>
      <c r="NV156" s="364" t="n"/>
      <c r="NW156" s="364" t="n"/>
      <c r="NX156" s="364" t="n"/>
      <c r="NY156" s="364" t="n"/>
      <c r="NZ156" s="364" t="n"/>
      <c r="OA156" s="364" t="n"/>
      <c r="OB156" s="364" t="n"/>
      <c r="OC156" s="364" t="n"/>
      <c r="OD156" s="364" t="n"/>
      <c r="OE156" s="364" t="n"/>
      <c r="OF156" s="364" t="n"/>
      <c r="OG156" s="364" t="n"/>
      <c r="OH156" s="364" t="n"/>
      <c r="OI156" s="364" t="n"/>
      <c r="OJ156" s="364" t="n"/>
      <c r="OK156" s="364" t="n"/>
      <c r="OL156" s="364" t="n"/>
      <c r="OM156" s="364" t="n"/>
      <c r="ON156" s="364" t="n"/>
      <c r="OO156" s="364" t="n"/>
      <c r="OP156" s="364" t="n"/>
      <c r="OQ156" s="364" t="n"/>
      <c r="OR156" s="364" t="n"/>
      <c r="OS156" s="364" t="n"/>
      <c r="OT156" s="364" t="n"/>
      <c r="OU156" s="364" t="n"/>
      <c r="OV156" s="364" t="n"/>
      <c r="OW156" s="364" t="n"/>
      <c r="OX156" s="364" t="n"/>
      <c r="OY156" s="364" t="n"/>
      <c r="OZ156" s="364" t="n"/>
      <c r="PA156" s="364" t="n"/>
      <c r="PB156" s="364" t="n"/>
      <c r="PC156" s="364" t="n"/>
      <c r="PD156" s="364" t="n"/>
      <c r="PE156" s="364" t="n"/>
      <c r="PF156" s="364" t="n"/>
      <c r="PG156" s="364" t="n"/>
      <c r="PH156" s="364" t="n"/>
      <c r="PI156" s="364" t="n"/>
      <c r="PJ156" s="364" t="n"/>
      <c r="PK156" s="364" t="n"/>
      <c r="PL156" s="364" t="n"/>
      <c r="PM156" s="364" t="n"/>
      <c r="PN156" s="364" t="n"/>
      <c r="PO156" s="364" t="n"/>
      <c r="PP156" s="364" t="n"/>
      <c r="PQ156" s="364" t="n"/>
      <c r="PR156" s="364" t="n"/>
      <c r="PS156" s="364" t="n"/>
      <c r="PT156" s="364" t="n"/>
      <c r="PU156" s="364" t="n"/>
      <c r="PV156" s="364" t="n"/>
      <c r="PW156" s="364" t="n"/>
      <c r="PX156" s="364" t="n"/>
      <c r="PY156" s="364" t="n"/>
      <c r="PZ156" s="364" t="n"/>
      <c r="QA156" s="364" t="n"/>
      <c r="QB156" s="364" t="n"/>
      <c r="QC156" s="364" t="n"/>
      <c r="QD156" s="364" t="n"/>
      <c r="QE156" s="364" t="n"/>
      <c r="QF156" s="364" t="n"/>
      <c r="QG156" s="364" t="n"/>
      <c r="QH156" s="364" t="n"/>
      <c r="QI156" s="364" t="n"/>
      <c r="QJ156" s="364" t="n"/>
      <c r="QK156" s="364" t="n"/>
      <c r="QL156" s="364" t="n"/>
      <c r="QM156" s="364" t="n"/>
      <c r="QN156" s="364" t="n"/>
      <c r="QO156" s="364" t="n"/>
      <c r="QP156" s="364" t="n"/>
      <c r="QQ156" s="364" t="n"/>
      <c r="QR156" s="364" t="n"/>
      <c r="QS156" s="364" t="n"/>
      <c r="QT156" s="364" t="n"/>
      <c r="QU156" s="364" t="n"/>
      <c r="QV156" s="364" t="n"/>
      <c r="QW156" s="364" t="n"/>
      <c r="QX156" s="364" t="n"/>
      <c r="QY156" s="364" t="n"/>
      <c r="QZ156" s="364" t="n"/>
      <c r="RA156" s="364" t="n"/>
      <c r="RB156" s="364" t="n"/>
      <c r="RC156" s="364" t="n"/>
      <c r="RD156" s="364" t="n"/>
      <c r="RE156" s="364" t="n"/>
      <c r="RF156" s="364" t="n"/>
      <c r="RG156" s="364" t="n"/>
      <c r="RH156" s="364" t="n"/>
      <c r="RI156" s="364" t="n"/>
      <c r="RJ156" s="364" t="n"/>
      <c r="RK156" s="364" t="n"/>
      <c r="RL156" s="364" t="n"/>
      <c r="RM156" s="364" t="n"/>
      <c r="RN156" s="364" t="n"/>
      <c r="RO156" s="364" t="n"/>
      <c r="RP156" s="364" t="n"/>
      <c r="RQ156" s="364" t="n"/>
      <c r="RR156" s="364" t="n"/>
      <c r="RS156" s="364" t="n"/>
      <c r="RT156" s="364" t="n"/>
      <c r="RU156" s="364" t="n"/>
      <c r="RV156" s="364" t="n"/>
      <c r="RW156" s="364" t="n"/>
      <c r="RX156" s="364" t="n"/>
      <c r="RY156" s="364" t="n"/>
      <c r="RZ156" s="364" t="n"/>
      <c r="SA156" s="364" t="n"/>
      <c r="SB156" s="364" t="n"/>
      <c r="SC156" s="364" t="n"/>
      <c r="SD156" s="364" t="n"/>
      <c r="SE156" s="364" t="n"/>
      <c r="SF156" s="364" t="n"/>
      <c r="SG156" s="364" t="n"/>
      <c r="SH156" s="364" t="n"/>
      <c r="SI156" s="364" t="n"/>
      <c r="SJ156" s="364" t="n"/>
      <c r="SK156" s="364" t="n"/>
      <c r="SL156" s="364" t="n"/>
      <c r="SM156" s="364" t="n"/>
      <c r="SN156" s="364" t="n"/>
      <c r="SO156" s="364" t="n"/>
      <c r="SP156" s="364" t="n"/>
      <c r="SQ156" s="364" t="n"/>
      <c r="SR156" s="364" t="n"/>
      <c r="SS156" s="364" t="n"/>
      <c r="ST156" s="364" t="n"/>
      <c r="SU156" s="364" t="n"/>
      <c r="SV156" s="364" t="n"/>
      <c r="SW156" s="364" t="n"/>
      <c r="SX156" s="364" t="n"/>
      <c r="SY156" s="364" t="n"/>
      <c r="SZ156" s="364" t="n"/>
      <c r="TA156" s="364" t="n"/>
      <c r="TB156" s="364" t="n"/>
      <c r="TC156" s="364" t="n"/>
      <c r="TD156" s="364" t="n"/>
      <c r="TE156" s="364" t="n"/>
      <c r="TF156" s="364" t="n"/>
      <c r="TG156" s="364" t="n"/>
      <c r="TH156" s="364" t="n"/>
      <c r="TI156" s="364" t="n"/>
      <c r="TJ156" s="364" t="n"/>
      <c r="TK156" s="364" t="n"/>
      <c r="TL156" s="364" t="n"/>
      <c r="TM156" s="364" t="n"/>
      <c r="TN156" s="364" t="n"/>
      <c r="TO156" s="364" t="n"/>
      <c r="TP156" s="364" t="n"/>
      <c r="TQ156" s="364" t="n"/>
      <c r="TR156" s="364" t="n"/>
      <c r="TS156" s="364" t="n"/>
      <c r="TT156" s="364" t="n"/>
      <c r="TU156" s="364" t="n"/>
      <c r="TV156" s="364" t="n"/>
      <c r="TW156" s="364" t="n"/>
      <c r="TX156" s="364" t="n"/>
      <c r="TY156" s="364" t="n"/>
      <c r="TZ156" s="364" t="n"/>
      <c r="UA156" s="364" t="n"/>
      <c r="UB156" s="364" t="n"/>
      <c r="UC156" s="364" t="n"/>
      <c r="UD156" s="364" t="n"/>
      <c r="UE156" s="364" t="n"/>
      <c r="UF156" s="364" t="n"/>
      <c r="UG156" s="364" t="n"/>
      <c r="UH156" s="364" t="n"/>
      <c r="UI156" s="364" t="n"/>
      <c r="UJ156" s="364" t="n"/>
      <c r="UK156" s="364" t="n"/>
      <c r="UL156" s="364" t="n"/>
      <c r="UM156" s="364" t="n"/>
      <c r="UN156" s="364" t="n"/>
      <c r="UO156" s="364" t="n"/>
      <c r="UP156" s="364" t="n"/>
      <c r="UQ156" s="364" t="n"/>
      <c r="UR156" s="364" t="n"/>
      <c r="US156" s="364" t="n"/>
      <c r="UT156" s="364" t="n"/>
      <c r="UU156" s="364" t="n"/>
      <c r="UV156" s="364" t="n"/>
      <c r="UW156" s="364" t="n"/>
      <c r="UX156" s="364" t="n"/>
      <c r="UY156" s="364" t="n"/>
      <c r="UZ156" s="364" t="n"/>
      <c r="VA156" s="364" t="n"/>
      <c r="VB156" s="364" t="n"/>
      <c r="VC156" s="364" t="n"/>
      <c r="VD156" s="364" t="n"/>
      <c r="VE156" s="364" t="n"/>
      <c r="VF156" s="364" t="n"/>
      <c r="VG156" s="364" t="n"/>
      <c r="VH156" s="364" t="n"/>
      <c r="VI156" s="364" t="n"/>
      <c r="VJ156" s="364" t="n"/>
      <c r="VK156" s="364" t="n"/>
      <c r="VL156" s="364" t="n"/>
      <c r="VM156" s="364" t="n"/>
      <c r="VN156" s="364" t="n"/>
      <c r="VO156" s="364" t="n"/>
      <c r="VP156" s="364" t="n"/>
      <c r="VQ156" s="364" t="n"/>
      <c r="VR156" s="364" t="n"/>
      <c r="VS156" s="364" t="n"/>
      <c r="VT156" s="364" t="n"/>
      <c r="VU156" s="364" t="n"/>
      <c r="VV156" s="364" t="n"/>
      <c r="VW156" s="364" t="n"/>
      <c r="VX156" s="364" t="n"/>
      <c r="VY156" s="364" t="n"/>
      <c r="VZ156" s="364" t="n"/>
      <c r="WA156" s="364" t="n"/>
      <c r="WB156" s="364" t="n"/>
      <c r="WC156" s="364" t="n"/>
      <c r="WD156" s="364" t="n"/>
      <c r="WE156" s="364" t="n"/>
      <c r="WF156" s="364" t="n"/>
      <c r="WG156" s="364" t="n"/>
      <c r="WH156" s="364" t="n"/>
      <c r="WI156" s="364" t="n"/>
      <c r="WJ156" s="364" t="n"/>
      <c r="WK156" s="364" t="n"/>
      <c r="WL156" s="364" t="n"/>
      <c r="WM156" s="364" t="n"/>
      <c r="WN156" s="364" t="n"/>
      <c r="WO156" s="364" t="n"/>
      <c r="WP156" s="364" t="n"/>
      <c r="WQ156" s="364" t="n"/>
      <c r="WR156" s="364" t="n"/>
      <c r="WS156" s="364" t="n"/>
      <c r="WT156" s="364" t="n"/>
      <c r="WU156" s="364" t="n"/>
      <c r="WV156" s="364" t="n"/>
      <c r="WW156" s="364" t="n"/>
      <c r="WX156" s="364" t="n"/>
      <c r="WY156" s="364" t="n"/>
      <c r="WZ156" s="364" t="n"/>
      <c r="XA156" s="364" t="n"/>
      <c r="XB156" s="364" t="n"/>
      <c r="XC156" s="364" t="n"/>
      <c r="XD156" s="364" t="n"/>
      <c r="XE156" s="364" t="n"/>
      <c r="XF156" s="364" t="n"/>
      <c r="XG156" s="364" t="n"/>
      <c r="XH156" s="364" t="n"/>
      <c r="XI156" s="364" t="n"/>
      <c r="XJ156" s="364" t="n"/>
      <c r="XK156" s="364" t="n"/>
      <c r="XL156" s="364" t="n"/>
      <c r="XM156" s="364" t="n"/>
      <c r="XN156" s="364" t="n"/>
      <c r="XO156" s="364" t="n"/>
      <c r="XP156" s="364" t="n"/>
      <c r="XQ156" s="364" t="n"/>
      <c r="XR156" s="364" t="n"/>
      <c r="XS156" s="364" t="n"/>
      <c r="XT156" s="364" t="n"/>
      <c r="XU156" s="364" t="n"/>
      <c r="XV156" s="364" t="n"/>
      <c r="XW156" s="364" t="n"/>
      <c r="XX156" s="364" t="n"/>
      <c r="XY156" s="364" t="n"/>
      <c r="XZ156" s="364" t="n"/>
      <c r="YA156" s="364" t="n"/>
      <c r="YB156" s="364" t="n"/>
      <c r="YC156" s="364" t="n"/>
      <c r="YD156" s="364" t="n"/>
      <c r="YE156" s="364" t="n"/>
      <c r="YF156" s="364" t="n"/>
      <c r="YG156" s="364" t="n"/>
      <c r="YH156" s="364" t="n"/>
      <c r="YI156" s="364" t="n"/>
      <c r="YJ156" s="364" t="n"/>
      <c r="YK156" s="364" t="n"/>
      <c r="YL156" s="364" t="n"/>
      <c r="YM156" s="364" t="n"/>
      <c r="YN156" s="364" t="n"/>
      <c r="YO156" s="364" t="n"/>
      <c r="YP156" s="364" t="n"/>
      <c r="YQ156" s="364" t="n"/>
      <c r="YR156" s="364" t="n"/>
      <c r="YS156" s="364" t="n"/>
      <c r="YT156" s="364" t="n"/>
      <c r="YU156" s="364" t="n"/>
      <c r="YV156" s="364" t="n"/>
      <c r="YW156" s="364" t="n"/>
      <c r="YX156" s="364" t="n"/>
      <c r="YY156" s="364" t="n"/>
      <c r="YZ156" s="364" t="n"/>
      <c r="ZA156" s="364" t="n"/>
      <c r="ZB156" s="364" t="n"/>
      <c r="ZC156" s="364" t="n"/>
      <c r="ZD156" s="364" t="n"/>
      <c r="ZE156" s="364" t="n"/>
      <c r="ZF156" s="364" t="n"/>
      <c r="ZG156" s="364" t="n"/>
      <c r="ZH156" s="364" t="n"/>
      <c r="ZI156" s="364" t="n"/>
      <c r="ZJ156" s="364" t="n"/>
      <c r="ZK156" s="364" t="n"/>
      <c r="ZL156" s="364" t="n"/>
      <c r="ZM156" s="364" t="n"/>
      <c r="ZN156" s="364" t="n"/>
      <c r="ZO156" s="364" t="n"/>
      <c r="ZP156" s="364" t="n"/>
      <c r="ZQ156" s="364" t="n"/>
      <c r="ZR156" s="364" t="n"/>
      <c r="ZS156" s="364" t="n"/>
      <c r="ZT156" s="364" t="n"/>
      <c r="ZU156" s="364" t="n"/>
      <c r="ZV156" s="364" t="n"/>
      <c r="ZW156" s="364" t="n"/>
      <c r="ZX156" s="364" t="n"/>
      <c r="ZY156" s="364" t="n"/>
      <c r="ZZ156" s="364" t="n"/>
      <c r="AAA156" s="364" t="n"/>
      <c r="AAB156" s="364" t="n"/>
      <c r="AAC156" s="364" t="n"/>
      <c r="AAD156" s="364" t="n"/>
      <c r="AAE156" s="364" t="n"/>
      <c r="AAF156" s="364" t="n"/>
      <c r="AAG156" s="364" t="n"/>
      <c r="AAH156" s="364" t="n"/>
      <c r="AAI156" s="364" t="n"/>
      <c r="AAJ156" s="364" t="n"/>
      <c r="AAK156" s="364" t="n"/>
      <c r="AAL156" s="364" t="n"/>
      <c r="AAM156" s="364" t="n"/>
      <c r="AAN156" s="364" t="n"/>
      <c r="AAO156" s="364" t="n"/>
      <c r="AAP156" s="364" t="n"/>
      <c r="AAQ156" s="364" t="n"/>
      <c r="AAR156" s="364" t="n"/>
      <c r="AAS156" s="364" t="n"/>
      <c r="AAT156" s="364" t="n"/>
      <c r="AAU156" s="364" t="n"/>
      <c r="AAV156" s="364" t="n"/>
      <c r="AAW156" s="364" t="n"/>
      <c r="AAX156" s="364" t="n"/>
      <c r="AAY156" s="364" t="n"/>
      <c r="AAZ156" s="364" t="n"/>
      <c r="ABA156" s="364" t="n"/>
      <c r="ABB156" s="364" t="n"/>
      <c r="ABC156" s="364" t="n"/>
      <c r="ABD156" s="364" t="n"/>
      <c r="ABE156" s="364" t="n"/>
      <c r="ABF156" s="364" t="n"/>
      <c r="ABG156" s="364" t="n"/>
      <c r="ABH156" s="364" t="n"/>
      <c r="ABI156" s="364" t="n"/>
      <c r="ABJ156" s="364" t="n"/>
      <c r="ABK156" s="364" t="n"/>
      <c r="ABL156" s="364" t="n"/>
      <c r="ABM156" s="364" t="n"/>
      <c r="ABN156" s="364" t="n"/>
      <c r="ABO156" s="364" t="n"/>
      <c r="ABP156" s="364" t="n"/>
      <c r="ABQ156" s="364" t="n"/>
      <c r="ABR156" s="364" t="n"/>
      <c r="ABS156" s="364" t="n"/>
      <c r="ABT156" s="364" t="n"/>
      <c r="ABU156" s="364" t="n"/>
      <c r="ABV156" s="364" t="n"/>
      <c r="ABW156" s="364" t="n"/>
      <c r="ABX156" s="364" t="n"/>
      <c r="ABY156" s="364" t="n"/>
      <c r="ABZ156" s="364" t="n"/>
      <c r="ACA156" s="364" t="n"/>
      <c r="ACB156" s="364" t="n"/>
      <c r="ACC156" s="364" t="n"/>
      <c r="ACD156" s="364" t="n"/>
      <c r="ACE156" s="364" t="n"/>
      <c r="ACF156" s="364" t="n"/>
      <c r="ACG156" s="364" t="n"/>
      <c r="ACH156" s="364" t="n"/>
      <c r="ACI156" s="364" t="n"/>
      <c r="ACJ156" s="364" t="n"/>
      <c r="ACK156" s="364" t="n"/>
      <c r="ACL156" s="364" t="n"/>
      <c r="ACM156" s="364" t="n"/>
      <c r="ACN156" s="364" t="n"/>
      <c r="ACO156" s="364" t="n"/>
      <c r="ACP156" s="364" t="n"/>
      <c r="ACQ156" s="364" t="n"/>
      <c r="ACR156" s="364" t="n"/>
      <c r="ACS156" s="364" t="n"/>
      <c r="ACT156" s="364" t="n"/>
      <c r="ACU156" s="364" t="n"/>
      <c r="ACV156" s="364" t="n"/>
      <c r="ACW156" s="364" t="n"/>
      <c r="ACX156" s="364" t="n"/>
      <c r="ACY156" s="364" t="n"/>
      <c r="ACZ156" s="364" t="n"/>
      <c r="ADA156" s="364" t="n"/>
      <c r="ADB156" s="364" t="n"/>
      <c r="ADC156" s="364" t="n"/>
      <c r="ADD156" s="364" t="n"/>
      <c r="ADE156" s="364" t="n"/>
      <c r="ADF156" s="364" t="n"/>
      <c r="ADG156" s="364" t="n"/>
      <c r="ADH156" s="364" t="n"/>
      <c r="ADI156" s="364" t="n"/>
      <c r="ADJ156" s="364" t="n"/>
      <c r="ADK156" s="364" t="n"/>
      <c r="ADL156" s="364" t="n"/>
      <c r="ADM156" s="364" t="n"/>
      <c r="ADN156" s="364" t="n"/>
      <c r="ADO156" s="364" t="n"/>
      <c r="ADP156" s="364" t="n"/>
      <c r="ADQ156" s="364" t="n"/>
      <c r="ADR156" s="364" t="n"/>
      <c r="ADS156" s="364" t="n"/>
      <c r="ADT156" s="364" t="n"/>
      <c r="ADU156" s="364" t="n"/>
      <c r="ADV156" s="364" t="n"/>
      <c r="ADW156" s="364" t="n"/>
      <c r="ADX156" s="364" t="n"/>
      <c r="ADY156" s="364" t="n"/>
      <c r="ADZ156" s="364" t="n"/>
      <c r="AEA156" s="364" t="n"/>
      <c r="AEB156" s="364" t="n"/>
      <c r="AEC156" s="364" t="n"/>
      <c r="AED156" s="364" t="n"/>
      <c r="AEE156" s="364" t="n"/>
      <c r="AEF156" s="364" t="n"/>
      <c r="AEG156" s="364" t="n"/>
      <c r="AEH156" s="364" t="n"/>
      <c r="AEI156" s="364" t="n"/>
      <c r="AEJ156" s="364" t="n"/>
      <c r="AEK156" s="364" t="n"/>
      <c r="AEL156" s="364" t="n"/>
      <c r="AEM156" s="364" t="n"/>
      <c r="AEN156" s="364" t="n"/>
      <c r="AEO156" s="364" t="n"/>
      <c r="AEP156" s="364" t="n"/>
      <c r="AEQ156" s="364" t="n"/>
      <c r="AER156" s="364" t="n"/>
      <c r="AES156" s="364" t="n"/>
      <c r="AET156" s="364" t="n"/>
      <c r="AEU156" s="364" t="n"/>
      <c r="AEV156" s="364" t="n"/>
      <c r="AEW156" s="364" t="n"/>
      <c r="AEX156" s="364" t="n"/>
      <c r="AEY156" s="364" t="n"/>
      <c r="AEZ156" s="364" t="n"/>
      <c r="AFA156" s="364" t="n"/>
      <c r="AFB156" s="364" t="n"/>
      <c r="AFC156" s="364" t="n"/>
      <c r="AFD156" s="364" t="n"/>
      <c r="AFE156" s="364" t="n"/>
      <c r="AFF156" s="364" t="n"/>
      <c r="AFG156" s="364" t="n"/>
      <c r="AFH156" s="364" t="n"/>
      <c r="AFI156" s="364" t="n"/>
      <c r="AFJ156" s="364" t="n"/>
      <c r="AFK156" s="364" t="n"/>
      <c r="AFL156" s="364" t="n"/>
      <c r="AFM156" s="364" t="n"/>
      <c r="AFN156" s="364" t="n"/>
      <c r="AFO156" s="364" t="n"/>
      <c r="AFP156" s="364" t="n"/>
      <c r="AFQ156" s="364" t="n"/>
      <c r="AFR156" s="364" t="n"/>
      <c r="AFS156" s="364" t="n"/>
      <c r="AFT156" s="364" t="n"/>
      <c r="AFU156" s="364" t="n"/>
      <c r="AFV156" s="364" t="n"/>
      <c r="AFW156" s="364" t="n"/>
      <c r="AFX156" s="364" t="n"/>
      <c r="AFY156" s="364" t="n"/>
      <c r="AFZ156" s="364" t="n"/>
      <c r="AGA156" s="364" t="n"/>
      <c r="AGB156" s="364" t="n"/>
      <c r="AGC156" s="364" t="n"/>
      <c r="AGD156" s="364" t="n"/>
      <c r="AGE156" s="364" t="n"/>
      <c r="AGF156" s="364" t="n"/>
      <c r="AGG156" s="364" t="n"/>
      <c r="AGH156" s="364" t="n"/>
      <c r="AGI156" s="364" t="n"/>
      <c r="AGJ156" s="364" t="n"/>
      <c r="AGK156" s="364" t="n"/>
      <c r="AGL156" s="364" t="n"/>
      <c r="AGM156" s="364" t="n"/>
      <c r="AGN156" s="364" t="n"/>
      <c r="AGO156" s="364" t="n"/>
      <c r="AGP156" s="364" t="n"/>
      <c r="AGQ156" s="364" t="n"/>
      <c r="AGR156" s="364" t="n"/>
      <c r="AGS156" s="364" t="n"/>
      <c r="AGT156" s="364" t="n"/>
      <c r="AGU156" s="364" t="n"/>
      <c r="AGV156" s="364" t="n"/>
      <c r="AGW156" s="364" t="n"/>
      <c r="AGX156" s="364" t="n"/>
      <c r="AGY156" s="364" t="n"/>
      <c r="AGZ156" s="364" t="n"/>
      <c r="AHA156" s="364" t="n"/>
      <c r="AHB156" s="364" t="n"/>
      <c r="AHC156" s="364" t="n"/>
      <c r="AHD156" s="364" t="n"/>
      <c r="AHE156" s="364" t="n"/>
      <c r="AHF156" s="364" t="n"/>
      <c r="AHG156" s="364" t="n"/>
      <c r="AHH156" s="364" t="n"/>
      <c r="AHI156" s="364" t="n"/>
      <c r="AHJ156" s="364" t="n"/>
      <c r="AHK156" s="364" t="n"/>
      <c r="AHL156" s="364" t="n"/>
      <c r="AHM156" s="364" t="n"/>
      <c r="AHN156" s="364" t="n"/>
      <c r="AHO156" s="364" t="n"/>
      <c r="AHP156" s="364" t="n"/>
      <c r="AHQ156" s="364" t="n"/>
      <c r="AHR156" s="364" t="n"/>
      <c r="AHS156" s="364" t="n"/>
      <c r="AHT156" s="364" t="n"/>
      <c r="AHU156" s="364" t="n"/>
      <c r="AHV156" s="364" t="n"/>
      <c r="AHW156" s="364" t="n"/>
      <c r="AHX156" s="364" t="n"/>
      <c r="AHY156" s="364" t="n"/>
      <c r="AHZ156" s="364" t="n"/>
      <c r="AIA156" s="364" t="n"/>
      <c r="AIB156" s="364" t="n"/>
      <c r="AIC156" s="364" t="n"/>
      <c r="AID156" s="364" t="n"/>
      <c r="AIE156" s="364" t="n"/>
      <c r="AIF156" s="364" t="n"/>
      <c r="AIG156" s="364" t="n"/>
      <c r="AIH156" s="364" t="n"/>
      <c r="AII156" s="364" t="n"/>
      <c r="AIJ156" s="364" t="n"/>
      <c r="AIK156" s="364" t="n"/>
      <c r="AIL156" s="364" t="n"/>
      <c r="AIM156" s="364" t="n"/>
      <c r="AIN156" s="364" t="n"/>
      <c r="AIO156" s="364" t="n"/>
      <c r="AIP156" s="364" t="n"/>
      <c r="AIQ156" s="364" t="n"/>
      <c r="AIR156" s="364" t="n"/>
      <c r="AIS156" s="364" t="n"/>
      <c r="AIT156" s="364" t="n"/>
      <c r="AIU156" s="364" t="n"/>
      <c r="AIV156" s="364" t="n"/>
      <c r="AIW156" s="364" t="n"/>
      <c r="AIX156" s="364" t="n"/>
      <c r="AIY156" s="364" t="n"/>
      <c r="AIZ156" s="364" t="n"/>
      <c r="AJA156" s="364" t="n"/>
      <c r="AJB156" s="364" t="n"/>
      <c r="AJC156" s="364" t="n"/>
      <c r="AJD156" s="364" t="n"/>
      <c r="AJE156" s="364" t="n"/>
      <c r="AJF156" s="364" t="n"/>
      <c r="AJG156" s="364" t="n"/>
      <c r="AJH156" s="364" t="n"/>
      <c r="AJI156" s="364" t="n"/>
      <c r="AJJ156" s="364" t="n"/>
      <c r="AJK156" s="364" t="n"/>
      <c r="AJL156" s="364" t="n"/>
      <c r="AJM156" s="364" t="n"/>
      <c r="AJN156" s="364" t="n"/>
      <c r="AJO156" s="364" t="n"/>
      <c r="AJP156" s="364" t="n"/>
      <c r="AJQ156" s="364" t="n"/>
      <c r="AJR156" s="364" t="n"/>
      <c r="AJS156" s="364" t="n"/>
      <c r="AJT156" s="364" t="n"/>
      <c r="AJU156" s="364" t="n"/>
      <c r="AJV156" s="364" t="n"/>
      <c r="AJW156" s="364" t="n"/>
      <c r="AJX156" s="364" t="n"/>
      <c r="AJY156" s="364" t="n"/>
      <c r="AJZ156" s="364" t="n"/>
      <c r="AKA156" s="364" t="n"/>
      <c r="AKB156" s="364" t="n"/>
      <c r="AKC156" s="364" t="n"/>
      <c r="AKD156" s="364" t="n"/>
      <c r="AKE156" s="364" t="n"/>
      <c r="AKF156" s="364" t="n"/>
      <c r="AKG156" s="364" t="n"/>
      <c r="AKH156" s="364" t="n"/>
      <c r="AKI156" s="364" t="n"/>
      <c r="AKJ156" s="364" t="n"/>
      <c r="AKK156" s="364" t="n"/>
      <c r="AKL156" s="364" t="n"/>
      <c r="AKM156" s="364" t="n"/>
      <c r="AKN156" s="364" t="n"/>
      <c r="AKO156" s="364" t="n"/>
      <c r="AKP156" s="364" t="n"/>
      <c r="AKQ156" s="364" t="n"/>
      <c r="AKR156" s="364" t="n"/>
      <c r="AKS156" s="364" t="n"/>
      <c r="AKT156" s="364" t="n"/>
      <c r="AKU156" s="364" t="n"/>
      <c r="AKV156" s="364" t="n"/>
      <c r="AKW156" s="364" t="n"/>
      <c r="AKX156" s="364" t="n"/>
      <c r="AKY156" s="364" t="n"/>
      <c r="AKZ156" s="364" t="n"/>
      <c r="ALA156" s="364" t="n"/>
      <c r="ALB156" s="364" t="n"/>
      <c r="ALC156" s="364" t="n"/>
      <c r="ALD156" s="364" t="n"/>
      <c r="ALE156" s="364" t="n"/>
      <c r="ALF156" s="364" t="n"/>
      <c r="ALG156" s="364" t="n"/>
      <c r="ALH156" s="364" t="n"/>
      <c r="ALI156" s="364" t="n"/>
      <c r="ALJ156" s="364" t="n"/>
      <c r="ALK156" s="364" t="n"/>
      <c r="ALL156" s="364" t="n"/>
      <c r="ALM156" s="364" t="n"/>
      <c r="ALN156" s="364" t="n"/>
      <c r="ALO156" s="364" t="n"/>
      <c r="ALP156" s="364" t="n"/>
      <c r="ALQ156" s="364" t="n"/>
      <c r="ALR156" s="364" t="n"/>
      <c r="ALS156" s="364" t="n"/>
      <c r="ALT156" s="364" t="n"/>
      <c r="ALU156" s="364" t="n"/>
      <c r="ALV156" s="364" t="n"/>
      <c r="ALW156" s="364" t="n"/>
      <c r="ALX156" s="364" t="n"/>
      <c r="ALY156" s="364" t="n"/>
      <c r="ALZ156" s="364" t="n"/>
      <c r="AMA156" s="364" t="n"/>
      <c r="AMB156" s="364" t="n"/>
      <c r="AMC156" s="364" t="n"/>
      <c r="AMD156" s="364" t="n"/>
      <c r="AME156" s="364" t="n"/>
      <c r="AMF156" s="364" t="n"/>
      <c r="AMG156" s="364" t="n"/>
      <c r="AMH156" s="364" t="n"/>
      <c r="AMI156" s="364" t="n"/>
      <c r="AMJ156" s="364" t="n"/>
      <c r="AMK156" s="364" t="n"/>
      <c r="AML156" s="364" t="n"/>
      <c r="AMM156" s="364" t="n"/>
      <c r="AMN156" s="364" t="n"/>
      <c r="AMO156" s="364" t="n"/>
      <c r="AMP156" s="364" t="n"/>
      <c r="AMQ156" s="364" t="n"/>
      <c r="AMR156" s="364" t="n"/>
      <c r="AMS156" s="364" t="n"/>
      <c r="AMT156" s="364" t="n"/>
      <c r="AMU156" s="364" t="n"/>
      <c r="AMV156" s="364" t="n"/>
      <c r="AMW156" s="364" t="n"/>
      <c r="AMX156" s="364" t="n"/>
      <c r="AMY156" s="364" t="n"/>
      <c r="AMZ156" s="364" t="n"/>
      <c r="ANA156" s="364" t="n"/>
      <c r="ANB156" s="364" t="n"/>
      <c r="ANC156" s="364" t="n"/>
      <c r="AND156" s="364" t="n"/>
      <c r="ANE156" s="364" t="n"/>
      <c r="ANF156" s="364" t="n"/>
      <c r="ANG156" s="364" t="n"/>
      <c r="ANH156" s="364" t="n"/>
      <c r="ANI156" s="364" t="n"/>
      <c r="ANJ156" s="364" t="n"/>
      <c r="ANK156" s="364" t="n"/>
      <c r="ANL156" s="364" t="n"/>
      <c r="ANM156" s="364" t="n"/>
      <c r="ANN156" s="364" t="n"/>
      <c r="ANO156" s="364" t="n"/>
      <c r="ANP156" s="364" t="n"/>
      <c r="ANQ156" s="364" t="n"/>
      <c r="ANR156" s="364" t="n"/>
      <c r="ANS156" s="364" t="n"/>
      <c r="ANT156" s="364" t="n"/>
      <c r="ANU156" s="364" t="n"/>
      <c r="ANV156" s="364" t="n"/>
      <c r="ANW156" s="364" t="n"/>
      <c r="ANX156" s="364" t="n"/>
      <c r="ANY156" s="364" t="n"/>
      <c r="ANZ156" s="364" t="n"/>
      <c r="AOA156" s="364" t="n"/>
      <c r="AOB156" s="364" t="n"/>
      <c r="AOC156" s="364" t="n"/>
      <c r="AOD156" s="364" t="n"/>
      <c r="AOE156" s="364" t="n"/>
      <c r="AOF156" s="364" t="n"/>
      <c r="AOG156" s="364" t="n"/>
      <c r="AOH156" s="364" t="n"/>
      <c r="AOI156" s="364" t="n"/>
      <c r="AOJ156" s="364" t="n"/>
      <c r="AOK156" s="364" t="n"/>
      <c r="AOL156" s="364" t="n"/>
      <c r="AOM156" s="364" t="n"/>
      <c r="AON156" s="364" t="n"/>
      <c r="AOO156" s="364" t="n"/>
      <c r="AOP156" s="364" t="n"/>
      <c r="AOQ156" s="364" t="n"/>
      <c r="AOR156" s="364" t="n"/>
      <c r="AOS156" s="364" t="n"/>
      <c r="AOT156" s="364" t="n"/>
      <c r="AOU156" s="364" t="n"/>
      <c r="AOV156" s="364" t="n"/>
      <c r="AOW156" s="364" t="n"/>
      <c r="AOX156" s="364" t="n"/>
      <c r="AOY156" s="364" t="n"/>
      <c r="AOZ156" s="364" t="n"/>
      <c r="APA156" s="364" t="n"/>
      <c r="APB156" s="364" t="n"/>
      <c r="APC156" s="364" t="n"/>
      <c r="APD156" s="364" t="n"/>
      <c r="APE156" s="364" t="n"/>
      <c r="APF156" s="364" t="n"/>
      <c r="APG156" s="364" t="n"/>
      <c r="APH156" s="364" t="n"/>
      <c r="API156" s="364" t="n"/>
      <c r="APJ156" s="364" t="n"/>
      <c r="APK156" s="364" t="n"/>
      <c r="APL156" s="364" t="n"/>
      <c r="APM156" s="364" t="n"/>
      <c r="APN156" s="364" t="n"/>
      <c r="APO156" s="364" t="n"/>
      <c r="APP156" s="364" t="n"/>
      <c r="APQ156" s="364" t="n"/>
      <c r="APR156" s="364" t="n"/>
      <c r="APS156" s="364" t="n"/>
      <c r="APT156" s="364" t="n"/>
      <c r="APU156" s="364" t="n"/>
      <c r="APV156" s="364" t="n"/>
      <c r="APW156" s="364" t="n"/>
      <c r="APX156" s="364" t="n"/>
      <c r="APY156" s="364" t="n"/>
      <c r="APZ156" s="364" t="n"/>
      <c r="AQA156" s="364" t="n"/>
      <c r="AQB156" s="364" t="n"/>
      <c r="AQC156" s="364" t="n"/>
      <c r="AQD156" s="364" t="n"/>
      <c r="AQE156" s="364" t="n"/>
      <c r="AQF156" s="364" t="n"/>
      <c r="AQG156" s="364" t="n"/>
      <c r="AQH156" s="364" t="n"/>
      <c r="AQI156" s="364" t="n"/>
      <c r="AQJ156" s="364" t="n"/>
      <c r="AQK156" s="364" t="n"/>
      <c r="AQL156" s="364" t="n"/>
      <c r="AQM156" s="364" t="n"/>
      <c r="AQN156" s="364" t="n"/>
      <c r="AQO156" s="364" t="n"/>
      <c r="AQP156" s="364" t="n"/>
      <c r="AQQ156" s="364" t="n"/>
      <c r="AQR156" s="364" t="n"/>
      <c r="AQS156" s="364" t="n"/>
      <c r="AQT156" s="364" t="n"/>
      <c r="AQU156" s="364" t="n"/>
      <c r="AQV156" s="364" t="n"/>
      <c r="AQW156" s="364" t="n"/>
      <c r="AQX156" s="364" t="n"/>
      <c r="AQY156" s="364" t="n"/>
      <c r="AQZ156" s="364" t="n"/>
      <c r="ARA156" s="364" t="n"/>
      <c r="ARB156" s="364" t="n"/>
      <c r="ARC156" s="364" t="n"/>
      <c r="ARD156" s="364" t="n"/>
      <c r="ARE156" s="364" t="n"/>
      <c r="ARF156" s="364" t="n"/>
      <c r="ARG156" s="364" t="n"/>
      <c r="ARH156" s="364" t="n"/>
      <c r="ARI156" s="364" t="n"/>
      <c r="ARJ156" s="364" t="n"/>
      <c r="ARK156" s="364" t="n"/>
      <c r="ARL156" s="364" t="n"/>
      <c r="ARM156" s="364" t="n"/>
      <c r="ARN156" s="364" t="n"/>
      <c r="ARO156" s="364" t="n"/>
    </row>
    <row r="157" outlineLevel="1">
      <c r="A157" s="220" t="inlineStr">
        <is>
          <t>44.07</t>
        </is>
      </c>
      <c r="B157" s="233" t="inlineStr">
        <is>
          <t>Pedágio</t>
        </is>
      </c>
      <c r="C157" s="86" t="inlineStr">
        <is>
          <t>Analítica</t>
        </is>
      </c>
      <c r="D157" s="86" t="inlineStr">
        <is>
          <t>Saída</t>
        </is>
      </c>
      <c r="E157" s="86">
        <f>VLOOKUP($A157,PL.C!$B:$F,5,0)</f>
        <v/>
      </c>
      <c r="F157" s="86" t="inlineStr">
        <is>
          <t>sim</t>
        </is>
      </c>
      <c r="G157" s="86" t="inlineStr">
        <is>
          <t>Budget</t>
        </is>
      </c>
      <c r="I157" s="511" t="n">
        <v>0</v>
      </c>
      <c r="J157" s="511" t="n">
        <v>0</v>
      </c>
      <c r="K157" s="511" t="n">
        <v>0</v>
      </c>
      <c r="L157" s="511" t="n">
        <v>0</v>
      </c>
      <c r="M157" s="511" t="n">
        <v>0</v>
      </c>
      <c r="N157" s="511" t="n">
        <v>0</v>
      </c>
      <c r="O157" s="511" t="n">
        <v>0</v>
      </c>
      <c r="P157" s="511" t="n">
        <v>0</v>
      </c>
      <c r="Q157" s="511" t="n">
        <v>0</v>
      </c>
      <c r="R157" s="511" t="n">
        <v>0</v>
      </c>
      <c r="S157" s="511" t="n">
        <v>0</v>
      </c>
      <c r="T157" s="512" t="n">
        <v>0</v>
      </c>
      <c r="V157" s="511" t="n">
        <v>-22</v>
      </c>
      <c r="W157" s="511" t="n">
        <v>0</v>
      </c>
      <c r="X157" s="511" t="n">
        <v>0</v>
      </c>
      <c r="Y157" s="511" t="n">
        <v>0</v>
      </c>
      <c r="Z157" s="511" t="n">
        <v>-30</v>
      </c>
      <c r="AA157" s="511" t="n">
        <v>0</v>
      </c>
      <c r="AB157" s="511" t="n">
        <v>0</v>
      </c>
      <c r="AC157" s="511" t="n">
        <v>0</v>
      </c>
      <c r="AD157" s="511" t="n">
        <v>0</v>
      </c>
      <c r="AE157" s="511" t="n">
        <v>0</v>
      </c>
      <c r="AF157" s="511" t="n">
        <v>0</v>
      </c>
      <c r="AG157" s="512" t="n">
        <v>0</v>
      </c>
      <c r="AI157" s="511" t="n">
        <v>0</v>
      </c>
      <c r="AJ157" s="511" t="n">
        <v>0</v>
      </c>
      <c r="AK157" s="511" t="n">
        <v>0</v>
      </c>
      <c r="AL157" s="511" t="n">
        <v>0</v>
      </c>
      <c r="AM157" s="511" t="n">
        <v>0</v>
      </c>
      <c r="AN157" s="511" t="n">
        <v>0</v>
      </c>
      <c r="AO157" s="511" t="n">
        <v>0</v>
      </c>
      <c r="AP157" s="511" t="n">
        <v>0</v>
      </c>
      <c r="AQ157" s="511" t="n">
        <v>0</v>
      </c>
      <c r="AR157" s="511" t="n">
        <v>0</v>
      </c>
      <c r="AS157" s="511" t="n">
        <v>0</v>
      </c>
      <c r="AT157" s="511" t="n">
        <v>0</v>
      </c>
      <c r="AV157" s="513" t="n">
        <v>0</v>
      </c>
      <c r="AW157" s="513" t="n">
        <v>0</v>
      </c>
      <c r="AX157" s="513" t="n">
        <v>0</v>
      </c>
      <c r="AY157" s="513" t="n">
        <v>0</v>
      </c>
      <c r="AZ157" s="513" t="n">
        <v>0</v>
      </c>
      <c r="BA157" s="513" t="n">
        <v>0</v>
      </c>
      <c r="BB157" s="513" t="n">
        <v>0</v>
      </c>
      <c r="BC157" s="513" t="n">
        <v>0</v>
      </c>
      <c r="BD157" s="513" t="n">
        <v>0</v>
      </c>
      <c r="BE157" s="513" t="n">
        <v>0</v>
      </c>
      <c r="BF157" s="513" t="n">
        <v>0</v>
      </c>
      <c r="BG157" s="513" t="n">
        <v>0</v>
      </c>
      <c r="BI157" s="298" t="n">
        <v>1.05</v>
      </c>
      <c r="BJ157" s="514" t="n">
        <v>0</v>
      </c>
      <c r="BK157" s="514" t="n">
        <v>0</v>
      </c>
      <c r="BL157" s="514" t="n">
        <v>0</v>
      </c>
      <c r="BM157" s="514" t="n">
        <v>0</v>
      </c>
      <c r="BN157" s="514" t="n">
        <v>0</v>
      </c>
      <c r="BO157" s="514" t="n">
        <v>0</v>
      </c>
      <c r="BP157" s="514" t="n">
        <v>0</v>
      </c>
      <c r="BQ157" s="514" t="n">
        <v>0</v>
      </c>
      <c r="BR157" s="514" t="n">
        <v>0</v>
      </c>
      <c r="BS157" s="514" t="n">
        <v>0</v>
      </c>
      <c r="BT157" s="514" t="n">
        <v>0</v>
      </c>
      <c r="BU157" s="514" t="n">
        <v>0</v>
      </c>
      <c r="BW157" s="515">
        <f>_xlfn.SINGLE(_xlfn.XLOOKUP($A157,$A$203:$A$399,BJ$203:BJ$399,"Não Existe"))*$BI157</f>
        <v/>
      </c>
      <c r="BX157" s="515">
        <f>_xlfn.SINGLE(_xlfn.XLOOKUP($A157,$A$203:$A$399,BK$203:BK$399,"Não Existe"))*$BI157</f>
        <v/>
      </c>
      <c r="BY157" s="515">
        <f>_xlfn.SINGLE(_xlfn.XLOOKUP($A157,$A$203:$A$399,BL$203:BL$399,"Não Existe"))*$BI157</f>
        <v/>
      </c>
      <c r="BZ157" s="515">
        <f>_xlfn.SINGLE(_xlfn.XLOOKUP($A157,$A$203:$A$399,BM$203:BM$399,"Não Existe"))*$BI157</f>
        <v/>
      </c>
      <c r="CA157" s="515">
        <f>_xlfn.SINGLE(_xlfn.XLOOKUP($A157,$A$203:$A$399,BN$203:BN$399,"Não Existe"))*$BI157</f>
        <v/>
      </c>
      <c r="CB157" s="515">
        <f>_xlfn.SINGLE(_xlfn.XLOOKUP($A157,$A$203:$A$399,BO$203:BO$399,"Não Existe"))*$BI157</f>
        <v/>
      </c>
      <c r="CC157" s="515">
        <f>_xlfn.SINGLE(_xlfn.XLOOKUP($A157,$A$203:$A$399,BP$203:BP$399,"Não Existe"))*$BI157</f>
        <v/>
      </c>
      <c r="CD157" s="515">
        <f>_xlfn.SINGLE(_xlfn.XLOOKUP($A157,$A$203:$A$399,BQ$203:BQ$399,"Não Existe"))*$BI157</f>
        <v/>
      </c>
      <c r="CE157" s="515">
        <f>_xlfn.SINGLE(_xlfn.XLOOKUP($A157,$A$203:$A$399,BR$203:BR$399,"Não Existe"))*$BI157</f>
        <v/>
      </c>
      <c r="CF157" s="515">
        <f>_xlfn.SINGLE(_xlfn.XLOOKUP($A157,$A$203:$A$399,BS$203:BS$399,"Não Existe"))*$BI157</f>
        <v/>
      </c>
      <c r="CG157" s="515">
        <f>_xlfn.SINGLE(_xlfn.XLOOKUP($A157,$A$203:$A$399,BT$203:BT$399,"Não Existe"))*$BI157</f>
        <v/>
      </c>
      <c r="CH157" s="515">
        <f>_xlfn.SINGLE(_xlfn.XLOOKUP($A157,$A$203:$A$399,BU$203:BU$399,"Não Existe"))*$BI157</f>
        <v/>
      </c>
    </row>
    <row r="158" outlineLevel="1" customFormat="1" s="213">
      <c r="A158" s="257" t="inlineStr">
        <is>
          <t>45.01</t>
        </is>
      </c>
      <c r="B158" s="212" t="inlineStr">
        <is>
          <t>Materiais de escritório</t>
        </is>
      </c>
      <c r="C158" s="213" t="inlineStr">
        <is>
          <t>Analítica</t>
        </is>
      </c>
      <c r="D158" s="213" t="inlineStr">
        <is>
          <t>Saída</t>
        </is>
      </c>
      <c r="E158" s="213">
        <f>VLOOKUP($A158,PL.C!$B:$F,5,0)</f>
        <v/>
      </c>
      <c r="F158" s="213" t="inlineStr">
        <is>
          <t>sim</t>
        </is>
      </c>
      <c r="G158" s="213" t="inlineStr">
        <is>
          <t>Budget</t>
        </is>
      </c>
      <c r="I158" s="506" t="n">
        <v>0</v>
      </c>
      <c r="J158" s="506" t="n">
        <v>0</v>
      </c>
      <c r="K158" s="506" t="n">
        <v>0</v>
      </c>
      <c r="L158" s="506" t="n">
        <v>-256</v>
      </c>
      <c r="M158" s="506" t="n">
        <v>-67</v>
      </c>
      <c r="N158" s="506" t="n">
        <v>0</v>
      </c>
      <c r="O158" s="506" t="n">
        <v>-446</v>
      </c>
      <c r="P158" s="506" t="n">
        <v>-117</v>
      </c>
      <c r="Q158" s="506" t="n">
        <v>-90</v>
      </c>
      <c r="R158" s="506" t="n">
        <v>-178</v>
      </c>
      <c r="S158" s="506" t="n">
        <v>0</v>
      </c>
      <c r="T158" s="507" t="n">
        <v>-60</v>
      </c>
      <c r="U158" s="86" t="n"/>
      <c r="V158" s="506" t="n">
        <v>-597</v>
      </c>
      <c r="W158" s="506" t="n">
        <v>0</v>
      </c>
      <c r="X158" s="506" t="n">
        <v>-1749</v>
      </c>
      <c r="Y158" s="506" t="n">
        <v>-39</v>
      </c>
      <c r="Z158" s="506" t="n">
        <v>-207</v>
      </c>
      <c r="AA158" s="506" t="n">
        <v>-787</v>
      </c>
      <c r="AB158" s="506" t="n">
        <v>-545</v>
      </c>
      <c r="AC158" s="506" t="n">
        <v>-172</v>
      </c>
      <c r="AD158" s="506" t="n">
        <v>-302</v>
      </c>
      <c r="AE158" s="506" t="n">
        <v>-359</v>
      </c>
      <c r="AF158" s="506" t="n">
        <v>-157</v>
      </c>
      <c r="AG158" s="507" t="n">
        <v>-613</v>
      </c>
      <c r="AH158" s="364" t="n"/>
      <c r="AI158" s="506" t="n">
        <v>-104</v>
      </c>
      <c r="AJ158" s="506" t="n">
        <v>-175</v>
      </c>
      <c r="AK158" s="506" t="n">
        <v>-8</v>
      </c>
      <c r="AL158" s="506" t="n">
        <v>-866</v>
      </c>
      <c r="AM158" s="506" t="n">
        <v>-122</v>
      </c>
      <c r="AN158" s="506" t="n">
        <v>0</v>
      </c>
      <c r="AO158" s="506" t="n">
        <v>-469</v>
      </c>
      <c r="AP158" s="506" t="n">
        <v>-325</v>
      </c>
      <c r="AQ158" s="506" t="n">
        <v>0</v>
      </c>
      <c r="AR158" s="506" t="n">
        <v>-319</v>
      </c>
      <c r="AS158" s="506" t="n">
        <v>-64</v>
      </c>
      <c r="AT158" s="506" t="n">
        <v>-63</v>
      </c>
      <c r="AU158" s="364" t="n"/>
      <c r="AV158" s="508" t="n">
        <v>-109.408</v>
      </c>
      <c r="AW158" s="508" t="n">
        <v>-184.1</v>
      </c>
      <c r="AX158" s="508" t="n">
        <v>-8.416</v>
      </c>
      <c r="AY158" s="508" t="n">
        <v>-911.032</v>
      </c>
      <c r="AZ158" s="508" t="n">
        <v>-128.344</v>
      </c>
      <c r="BA158" s="508" t="n">
        <v>0</v>
      </c>
      <c r="BB158" s="508" t="n">
        <v>-493.388</v>
      </c>
      <c r="BC158" s="508" t="n">
        <v>-341.9</v>
      </c>
      <c r="BD158" s="508" t="n">
        <v>0</v>
      </c>
      <c r="BE158" s="508" t="n">
        <v>-335.588</v>
      </c>
      <c r="BF158" s="508" t="n">
        <v>-67.328</v>
      </c>
      <c r="BG158" s="508" t="n">
        <v>-66.276</v>
      </c>
      <c r="BH158" s="364" t="n"/>
      <c r="BI158" s="298" t="n">
        <v>1.05</v>
      </c>
      <c r="BJ158" s="509" t="n">
        <v>-658.35</v>
      </c>
      <c r="BK158" s="509" t="n">
        <v>-68.25</v>
      </c>
      <c r="BL158" s="509" t="n">
        <v>-6355.650000000001</v>
      </c>
      <c r="BM158" s="509" t="n">
        <v>-18.9</v>
      </c>
      <c r="BN158" s="509" t="n">
        <v>-130.2</v>
      </c>
      <c r="BO158" s="509" t="n">
        <v>-310.8</v>
      </c>
      <c r="BP158" s="509" t="n">
        <v>0</v>
      </c>
      <c r="BQ158" s="509" t="n">
        <v>-472.5</v>
      </c>
      <c r="BR158" s="509" t="n">
        <v>-138.6</v>
      </c>
      <c r="BS158" s="509" t="n">
        <v>-491.4</v>
      </c>
      <c r="BT158" s="509" t="n">
        <v>0</v>
      </c>
      <c r="BU158" s="509" t="n">
        <v>-182.7</v>
      </c>
      <c r="BV158" s="364" t="n"/>
      <c r="BW158" s="510">
        <f>_xlfn.SINGLE(_xlfn.XLOOKUP($A158,$A$203:$A$399,BJ$203:BJ$399,"Não Existe"))*$BI158</f>
        <v/>
      </c>
      <c r="BX158" s="510">
        <f>_xlfn.SINGLE(_xlfn.XLOOKUP($A158,$A$203:$A$399,BK$203:BK$399,"Não Existe"))*$BI158</f>
        <v/>
      </c>
      <c r="BY158" s="510">
        <f>_xlfn.SINGLE(_xlfn.XLOOKUP($A158,$A$203:$A$399,BL$203:BL$399,"Não Existe"))*$BI158</f>
        <v/>
      </c>
      <c r="BZ158" s="510">
        <f>_xlfn.SINGLE(_xlfn.XLOOKUP($A158,$A$203:$A$399,BM$203:BM$399,"Não Existe"))*$BI158</f>
        <v/>
      </c>
      <c r="CA158" s="510">
        <f>_xlfn.SINGLE(_xlfn.XLOOKUP($A158,$A$203:$A$399,BN$203:BN$399,"Não Existe"))*$BI158</f>
        <v/>
      </c>
      <c r="CB158" s="510">
        <f>_xlfn.SINGLE(_xlfn.XLOOKUP($A158,$A$203:$A$399,BO$203:BO$399,"Não Existe"))*$BI158</f>
        <v/>
      </c>
      <c r="CC158" s="510">
        <f>_xlfn.SINGLE(_xlfn.XLOOKUP($A158,$A$203:$A$399,BP$203:BP$399,"Não Existe"))*$BI158</f>
        <v/>
      </c>
      <c r="CD158" s="510">
        <f>_xlfn.SINGLE(_xlfn.XLOOKUP($A158,$A$203:$A$399,BQ$203:BQ$399,"Não Existe"))*$BI158</f>
        <v/>
      </c>
      <c r="CE158" s="510">
        <f>_xlfn.SINGLE(_xlfn.XLOOKUP($A158,$A$203:$A$399,BR$203:BR$399,"Não Existe"))*$BI158</f>
        <v/>
      </c>
      <c r="CF158" s="510">
        <f>_xlfn.SINGLE(_xlfn.XLOOKUP($A158,$A$203:$A$399,BS$203:BS$399,"Não Existe"))*$BI158</f>
        <v/>
      </c>
      <c r="CG158" s="510">
        <f>_xlfn.SINGLE(_xlfn.XLOOKUP($A158,$A$203:$A$399,BT$203:BT$399,"Não Existe"))*$BI158</f>
        <v/>
      </c>
      <c r="CH158" s="510">
        <f>_xlfn.SINGLE(_xlfn.XLOOKUP($A158,$A$203:$A$399,BU$203:BU$399,"Não Existe"))*$BI158</f>
        <v/>
      </c>
      <c r="CI158" s="364" t="n"/>
      <c r="CJ158" s="364" t="n"/>
      <c r="CK158" s="364" t="n"/>
      <c r="CL158" s="364" t="n"/>
      <c r="CM158" s="364" t="n"/>
      <c r="CN158" s="364" t="n"/>
      <c r="CO158" s="364" t="n"/>
      <c r="CP158" s="364" t="n"/>
      <c r="CQ158" s="364" t="n"/>
      <c r="CR158" s="364" t="n"/>
      <c r="CS158" s="364" t="n"/>
      <c r="CT158" s="364" t="n"/>
      <c r="CU158" s="364" t="n"/>
      <c r="CV158" s="364" t="n"/>
      <c r="CW158" s="364" t="n"/>
      <c r="CX158" s="364" t="n"/>
      <c r="CY158" s="364" t="n"/>
      <c r="CZ158" s="364" t="n"/>
      <c r="DA158" s="364" t="n"/>
      <c r="DB158" s="364" t="n"/>
      <c r="DC158" s="364" t="n"/>
      <c r="DD158" s="364" t="n"/>
      <c r="DE158" s="364" t="n"/>
      <c r="DF158" s="364" t="n"/>
      <c r="DG158" s="364" t="n"/>
      <c r="DH158" s="364" t="n"/>
      <c r="DI158" s="364" t="n"/>
      <c r="DJ158" s="364" t="n"/>
      <c r="DK158" s="364" t="n"/>
      <c r="DL158" s="364" t="n"/>
      <c r="DM158" s="364" t="n"/>
      <c r="DN158" s="364" t="n"/>
      <c r="DO158" s="364" t="n"/>
      <c r="DP158" s="364" t="n"/>
      <c r="DQ158" s="364" t="n"/>
      <c r="DR158" s="364" t="n"/>
      <c r="DS158" s="364" t="n"/>
      <c r="DT158" s="364" t="n"/>
      <c r="DU158" s="364" t="n"/>
      <c r="DV158" s="364" t="n"/>
      <c r="DW158" s="364" t="n"/>
      <c r="DX158" s="364" t="n"/>
      <c r="DY158" s="364" t="n"/>
      <c r="DZ158" s="364" t="n"/>
      <c r="EA158" s="364" t="n"/>
      <c r="EB158" s="364" t="n"/>
      <c r="EC158" s="364" t="n"/>
      <c r="ED158" s="364" t="n"/>
      <c r="EE158" s="364" t="n"/>
      <c r="EF158" s="364" t="n"/>
      <c r="EG158" s="364" t="n"/>
      <c r="EH158" s="364" t="n"/>
      <c r="EI158" s="364" t="n"/>
      <c r="EJ158" s="364" t="n"/>
      <c r="EK158" s="364" t="n"/>
      <c r="EL158" s="364" t="n"/>
      <c r="EM158" s="364" t="n"/>
      <c r="EN158" s="364" t="n"/>
      <c r="EO158" s="364" t="n"/>
      <c r="EP158" s="364" t="n"/>
      <c r="EQ158" s="364" t="n"/>
      <c r="ER158" s="364" t="n"/>
      <c r="ES158" s="364" t="n"/>
      <c r="ET158" s="364" t="n"/>
      <c r="EU158" s="364" t="n"/>
      <c r="EV158" s="364" t="n"/>
      <c r="EW158" s="364" t="n"/>
      <c r="EX158" s="364" t="n"/>
      <c r="EY158" s="364" t="n"/>
      <c r="EZ158" s="364" t="n"/>
      <c r="FA158" s="364" t="n"/>
      <c r="FB158" s="364" t="n"/>
      <c r="FC158" s="364" t="n"/>
      <c r="FD158" s="364" t="n"/>
      <c r="FE158" s="364" t="n"/>
      <c r="FF158" s="364" t="n"/>
      <c r="FG158" s="364" t="n"/>
      <c r="FH158" s="364" t="n"/>
      <c r="FI158" s="364" t="n"/>
      <c r="FJ158" s="364" t="n"/>
      <c r="FK158" s="364" t="n"/>
      <c r="FL158" s="364" t="n"/>
      <c r="FM158" s="364" t="n"/>
      <c r="FN158" s="364" t="n"/>
      <c r="FO158" s="364" t="n"/>
      <c r="FP158" s="364" t="n"/>
      <c r="FQ158" s="364" t="n"/>
      <c r="FR158" s="364" t="n"/>
      <c r="FS158" s="364" t="n"/>
      <c r="FT158" s="364" t="n"/>
      <c r="FU158" s="364" t="n"/>
      <c r="FV158" s="364" t="n"/>
      <c r="FW158" s="364" t="n"/>
      <c r="FX158" s="364" t="n"/>
      <c r="FY158" s="364" t="n"/>
      <c r="FZ158" s="364" t="n"/>
      <c r="GA158" s="364" t="n"/>
      <c r="GB158" s="364" t="n"/>
      <c r="GC158" s="364" t="n"/>
      <c r="GD158" s="364" t="n"/>
      <c r="GE158" s="364" t="n"/>
      <c r="GF158" s="364" t="n"/>
      <c r="GG158" s="364" t="n"/>
      <c r="GH158" s="364" t="n"/>
      <c r="GI158" s="364" t="n"/>
      <c r="GJ158" s="364" t="n"/>
      <c r="GK158" s="364" t="n"/>
      <c r="GL158" s="364" t="n"/>
      <c r="GM158" s="364" t="n"/>
      <c r="GN158" s="364" t="n"/>
      <c r="GO158" s="364" t="n"/>
      <c r="GP158" s="364" t="n"/>
      <c r="GQ158" s="364" t="n"/>
      <c r="GR158" s="364" t="n"/>
      <c r="GS158" s="364" t="n"/>
      <c r="GT158" s="364" t="n"/>
      <c r="GU158" s="364" t="n"/>
      <c r="GV158" s="364" t="n"/>
      <c r="GW158" s="364" t="n"/>
      <c r="GX158" s="364" t="n"/>
      <c r="GY158" s="364" t="n"/>
      <c r="GZ158" s="364" t="n"/>
      <c r="HA158" s="364" t="n"/>
      <c r="HB158" s="364" t="n"/>
      <c r="HC158" s="364" t="n"/>
      <c r="HD158" s="364" t="n"/>
      <c r="HE158" s="364" t="n"/>
      <c r="HF158" s="364" t="n"/>
      <c r="HG158" s="364" t="n"/>
      <c r="HH158" s="364" t="n"/>
      <c r="HI158" s="364" t="n"/>
      <c r="HJ158" s="364" t="n"/>
      <c r="HK158" s="364" t="n"/>
      <c r="HL158" s="364" t="n"/>
      <c r="HM158" s="364" t="n"/>
      <c r="HN158" s="364" t="n"/>
      <c r="HO158" s="364" t="n"/>
      <c r="HP158" s="364" t="n"/>
      <c r="HQ158" s="364" t="n"/>
      <c r="HR158" s="364" t="n"/>
      <c r="HS158" s="364" t="n"/>
      <c r="HT158" s="364" t="n"/>
      <c r="HU158" s="364" t="n"/>
      <c r="HV158" s="364" t="n"/>
      <c r="HW158" s="364" t="n"/>
      <c r="HX158" s="364" t="n"/>
      <c r="HY158" s="364" t="n"/>
      <c r="HZ158" s="364" t="n"/>
      <c r="IA158" s="364" t="n"/>
      <c r="IB158" s="364" t="n"/>
      <c r="IC158" s="364" t="n"/>
      <c r="ID158" s="364" t="n"/>
      <c r="IE158" s="364" t="n"/>
      <c r="IF158" s="364" t="n"/>
      <c r="IG158" s="364" t="n"/>
      <c r="IH158" s="364" t="n"/>
      <c r="II158" s="364" t="n"/>
      <c r="IJ158" s="364" t="n"/>
      <c r="IK158" s="364" t="n"/>
      <c r="IL158" s="364" t="n"/>
      <c r="IM158" s="364" t="n"/>
      <c r="IN158" s="364" t="n"/>
      <c r="IO158" s="364" t="n"/>
      <c r="IP158" s="364" t="n"/>
      <c r="IQ158" s="364" t="n"/>
      <c r="IR158" s="364" t="n"/>
      <c r="IS158" s="364" t="n"/>
      <c r="IT158" s="364" t="n"/>
      <c r="IU158" s="364" t="n"/>
      <c r="IV158" s="364" t="n"/>
      <c r="IW158" s="364" t="n"/>
      <c r="IX158" s="364" t="n"/>
      <c r="IY158" s="364" t="n"/>
      <c r="IZ158" s="364" t="n"/>
      <c r="JA158" s="364" t="n"/>
      <c r="JB158" s="364" t="n"/>
      <c r="JC158" s="364" t="n"/>
      <c r="JD158" s="364" t="n"/>
      <c r="JE158" s="364" t="n"/>
      <c r="JF158" s="364" t="n"/>
      <c r="JG158" s="364" t="n"/>
      <c r="JH158" s="364" t="n"/>
      <c r="JI158" s="364" t="n"/>
      <c r="JJ158" s="364" t="n"/>
      <c r="JK158" s="364" t="n"/>
      <c r="JL158" s="364" t="n"/>
      <c r="JM158" s="364" t="n"/>
      <c r="JN158" s="364" t="n"/>
      <c r="JO158" s="364" t="n"/>
      <c r="JP158" s="364" t="n"/>
      <c r="JQ158" s="364" t="n"/>
      <c r="JR158" s="364" t="n"/>
      <c r="JS158" s="364" t="n"/>
      <c r="JT158" s="364" t="n"/>
      <c r="JU158" s="364" t="n"/>
      <c r="JV158" s="364" t="n"/>
      <c r="JW158" s="364" t="n"/>
      <c r="JX158" s="364" t="n"/>
      <c r="JY158" s="364" t="n"/>
      <c r="JZ158" s="364" t="n"/>
      <c r="KA158" s="364" t="n"/>
      <c r="KB158" s="364" t="n"/>
      <c r="KC158" s="364" t="n"/>
      <c r="KD158" s="364" t="n"/>
      <c r="KE158" s="364" t="n"/>
      <c r="KF158" s="364" t="n"/>
      <c r="KG158" s="364" t="n"/>
      <c r="KH158" s="364" t="n"/>
      <c r="KI158" s="364" t="n"/>
      <c r="KJ158" s="364" t="n"/>
      <c r="KK158" s="364" t="n"/>
      <c r="KL158" s="364" t="n"/>
      <c r="KM158" s="364" t="n"/>
      <c r="KN158" s="364" t="n"/>
      <c r="KO158" s="364" t="n"/>
      <c r="KP158" s="364" t="n"/>
      <c r="KQ158" s="364" t="n"/>
      <c r="KR158" s="364" t="n"/>
      <c r="KS158" s="364" t="n"/>
      <c r="KT158" s="364" t="n"/>
      <c r="KU158" s="364" t="n"/>
      <c r="KV158" s="364" t="n"/>
      <c r="KW158" s="364" t="n"/>
      <c r="KX158" s="364" t="n"/>
      <c r="KY158" s="364" t="n"/>
      <c r="KZ158" s="364" t="n"/>
      <c r="LA158" s="364" t="n"/>
      <c r="LB158" s="364" t="n"/>
      <c r="LC158" s="364" t="n"/>
      <c r="LD158" s="364" t="n"/>
      <c r="LE158" s="364" t="n"/>
      <c r="LF158" s="364" t="n"/>
      <c r="LG158" s="364" t="n"/>
      <c r="LH158" s="364" t="n"/>
      <c r="LI158" s="364" t="n"/>
      <c r="LJ158" s="364" t="n"/>
      <c r="LK158" s="364" t="n"/>
      <c r="LL158" s="364" t="n"/>
      <c r="LM158" s="364" t="n"/>
      <c r="LN158" s="364" t="n"/>
      <c r="LO158" s="364" t="n"/>
      <c r="LP158" s="364" t="n"/>
      <c r="LQ158" s="364" t="n"/>
      <c r="LR158" s="364" t="n"/>
      <c r="LS158" s="364" t="n"/>
      <c r="LT158" s="364" t="n"/>
      <c r="LU158" s="364" t="n"/>
      <c r="LV158" s="364" t="n"/>
      <c r="LW158" s="364" t="n"/>
      <c r="LX158" s="364" t="n"/>
      <c r="LY158" s="364" t="n"/>
      <c r="LZ158" s="364" t="n"/>
      <c r="MA158" s="364" t="n"/>
      <c r="MB158" s="364" t="n"/>
      <c r="MC158" s="364" t="n"/>
      <c r="MD158" s="364" t="n"/>
      <c r="ME158" s="364" t="n"/>
      <c r="MF158" s="364" t="n"/>
      <c r="MG158" s="364" t="n"/>
      <c r="MH158" s="364" t="n"/>
      <c r="MI158" s="364" t="n"/>
      <c r="MJ158" s="364" t="n"/>
      <c r="MK158" s="364" t="n"/>
      <c r="ML158" s="364" t="n"/>
      <c r="MM158" s="364" t="n"/>
      <c r="MN158" s="364" t="n"/>
      <c r="MO158" s="364" t="n"/>
      <c r="MP158" s="364" t="n"/>
      <c r="MQ158" s="364" t="n"/>
      <c r="MR158" s="364" t="n"/>
      <c r="MS158" s="364" t="n"/>
      <c r="MT158" s="364" t="n"/>
      <c r="MU158" s="364" t="n"/>
      <c r="MV158" s="364" t="n"/>
      <c r="MW158" s="364" t="n"/>
      <c r="MX158" s="364" t="n"/>
      <c r="MY158" s="364" t="n"/>
      <c r="MZ158" s="364" t="n"/>
      <c r="NA158" s="364" t="n"/>
      <c r="NB158" s="364" t="n"/>
      <c r="NC158" s="364" t="n"/>
      <c r="ND158" s="364" t="n"/>
      <c r="NE158" s="364" t="n"/>
      <c r="NF158" s="364" t="n"/>
      <c r="NG158" s="364" t="n"/>
      <c r="NH158" s="364" t="n"/>
      <c r="NI158" s="364" t="n"/>
      <c r="NJ158" s="364" t="n"/>
      <c r="NK158" s="364" t="n"/>
      <c r="NL158" s="364" t="n"/>
      <c r="NM158" s="364" t="n"/>
      <c r="NN158" s="364" t="n"/>
      <c r="NO158" s="364" t="n"/>
      <c r="NP158" s="364" t="n"/>
      <c r="NQ158" s="364" t="n"/>
      <c r="NR158" s="364" t="n"/>
      <c r="NS158" s="364" t="n"/>
      <c r="NT158" s="364" t="n"/>
      <c r="NU158" s="364" t="n"/>
      <c r="NV158" s="364" t="n"/>
      <c r="NW158" s="364" t="n"/>
      <c r="NX158" s="364" t="n"/>
      <c r="NY158" s="364" t="n"/>
      <c r="NZ158" s="364" t="n"/>
      <c r="OA158" s="364" t="n"/>
      <c r="OB158" s="364" t="n"/>
      <c r="OC158" s="364" t="n"/>
      <c r="OD158" s="364" t="n"/>
      <c r="OE158" s="364" t="n"/>
      <c r="OF158" s="364" t="n"/>
      <c r="OG158" s="364" t="n"/>
      <c r="OH158" s="364" t="n"/>
      <c r="OI158" s="364" t="n"/>
      <c r="OJ158" s="364" t="n"/>
      <c r="OK158" s="364" t="n"/>
      <c r="OL158" s="364" t="n"/>
      <c r="OM158" s="364" t="n"/>
      <c r="ON158" s="364" t="n"/>
      <c r="OO158" s="364" t="n"/>
      <c r="OP158" s="364" t="n"/>
      <c r="OQ158" s="364" t="n"/>
      <c r="OR158" s="364" t="n"/>
      <c r="OS158" s="364" t="n"/>
      <c r="OT158" s="364" t="n"/>
      <c r="OU158" s="364" t="n"/>
      <c r="OV158" s="364" t="n"/>
      <c r="OW158" s="364" t="n"/>
      <c r="OX158" s="364" t="n"/>
      <c r="OY158" s="364" t="n"/>
      <c r="OZ158" s="364" t="n"/>
      <c r="PA158" s="364" t="n"/>
      <c r="PB158" s="364" t="n"/>
      <c r="PC158" s="364" t="n"/>
      <c r="PD158" s="364" t="n"/>
      <c r="PE158" s="364" t="n"/>
      <c r="PF158" s="364" t="n"/>
      <c r="PG158" s="364" t="n"/>
      <c r="PH158" s="364" t="n"/>
      <c r="PI158" s="364" t="n"/>
      <c r="PJ158" s="364" t="n"/>
      <c r="PK158" s="364" t="n"/>
      <c r="PL158" s="364" t="n"/>
      <c r="PM158" s="364" t="n"/>
      <c r="PN158" s="364" t="n"/>
      <c r="PO158" s="364" t="n"/>
      <c r="PP158" s="364" t="n"/>
      <c r="PQ158" s="364" t="n"/>
      <c r="PR158" s="364" t="n"/>
      <c r="PS158" s="364" t="n"/>
      <c r="PT158" s="364" t="n"/>
      <c r="PU158" s="364" t="n"/>
      <c r="PV158" s="364" t="n"/>
      <c r="PW158" s="364" t="n"/>
      <c r="PX158" s="364" t="n"/>
      <c r="PY158" s="364" t="n"/>
      <c r="PZ158" s="364" t="n"/>
      <c r="QA158" s="364" t="n"/>
      <c r="QB158" s="364" t="n"/>
      <c r="QC158" s="364" t="n"/>
      <c r="QD158" s="364" t="n"/>
      <c r="QE158" s="364" t="n"/>
      <c r="QF158" s="364" t="n"/>
      <c r="QG158" s="364" t="n"/>
      <c r="QH158" s="364" t="n"/>
      <c r="QI158" s="364" t="n"/>
      <c r="QJ158" s="364" t="n"/>
      <c r="QK158" s="364" t="n"/>
      <c r="QL158" s="364" t="n"/>
      <c r="QM158" s="364" t="n"/>
      <c r="QN158" s="364" t="n"/>
      <c r="QO158" s="364" t="n"/>
      <c r="QP158" s="364" t="n"/>
      <c r="QQ158" s="364" t="n"/>
      <c r="QR158" s="364" t="n"/>
      <c r="QS158" s="364" t="n"/>
      <c r="QT158" s="364" t="n"/>
      <c r="QU158" s="364" t="n"/>
      <c r="QV158" s="364" t="n"/>
      <c r="QW158" s="364" t="n"/>
      <c r="QX158" s="364" t="n"/>
      <c r="QY158" s="364" t="n"/>
      <c r="QZ158" s="364" t="n"/>
      <c r="RA158" s="364" t="n"/>
      <c r="RB158" s="364" t="n"/>
      <c r="RC158" s="364" t="n"/>
      <c r="RD158" s="364" t="n"/>
      <c r="RE158" s="364" t="n"/>
      <c r="RF158" s="364" t="n"/>
      <c r="RG158" s="364" t="n"/>
      <c r="RH158" s="364" t="n"/>
      <c r="RI158" s="364" t="n"/>
      <c r="RJ158" s="364" t="n"/>
      <c r="RK158" s="364" t="n"/>
      <c r="RL158" s="364" t="n"/>
      <c r="RM158" s="364" t="n"/>
      <c r="RN158" s="364" t="n"/>
      <c r="RO158" s="364" t="n"/>
      <c r="RP158" s="364" t="n"/>
      <c r="RQ158" s="364" t="n"/>
      <c r="RR158" s="364" t="n"/>
      <c r="RS158" s="364" t="n"/>
      <c r="RT158" s="364" t="n"/>
      <c r="RU158" s="364" t="n"/>
      <c r="RV158" s="364" t="n"/>
      <c r="RW158" s="364" t="n"/>
      <c r="RX158" s="364" t="n"/>
      <c r="RY158" s="364" t="n"/>
      <c r="RZ158" s="364" t="n"/>
      <c r="SA158" s="364" t="n"/>
      <c r="SB158" s="364" t="n"/>
      <c r="SC158" s="364" t="n"/>
      <c r="SD158" s="364" t="n"/>
      <c r="SE158" s="364" t="n"/>
      <c r="SF158" s="364" t="n"/>
      <c r="SG158" s="364" t="n"/>
      <c r="SH158" s="364" t="n"/>
      <c r="SI158" s="364" t="n"/>
      <c r="SJ158" s="364" t="n"/>
      <c r="SK158" s="364" t="n"/>
      <c r="SL158" s="364" t="n"/>
      <c r="SM158" s="364" t="n"/>
      <c r="SN158" s="364" t="n"/>
      <c r="SO158" s="364" t="n"/>
      <c r="SP158" s="364" t="n"/>
      <c r="SQ158" s="364" t="n"/>
      <c r="SR158" s="364" t="n"/>
      <c r="SS158" s="364" t="n"/>
      <c r="ST158" s="364" t="n"/>
      <c r="SU158" s="364" t="n"/>
      <c r="SV158" s="364" t="n"/>
      <c r="SW158" s="364" t="n"/>
      <c r="SX158" s="364" t="n"/>
      <c r="SY158" s="364" t="n"/>
      <c r="SZ158" s="364" t="n"/>
      <c r="TA158" s="364" t="n"/>
      <c r="TB158" s="364" t="n"/>
      <c r="TC158" s="364" t="n"/>
      <c r="TD158" s="364" t="n"/>
      <c r="TE158" s="364" t="n"/>
      <c r="TF158" s="364" t="n"/>
      <c r="TG158" s="364" t="n"/>
      <c r="TH158" s="364" t="n"/>
      <c r="TI158" s="364" t="n"/>
      <c r="TJ158" s="364" t="n"/>
      <c r="TK158" s="364" t="n"/>
      <c r="TL158" s="364" t="n"/>
      <c r="TM158" s="364" t="n"/>
      <c r="TN158" s="364" t="n"/>
      <c r="TO158" s="364" t="n"/>
      <c r="TP158" s="364" t="n"/>
      <c r="TQ158" s="364" t="n"/>
      <c r="TR158" s="364" t="n"/>
      <c r="TS158" s="364" t="n"/>
      <c r="TT158" s="364" t="n"/>
      <c r="TU158" s="364" t="n"/>
      <c r="TV158" s="364" t="n"/>
      <c r="TW158" s="364" t="n"/>
      <c r="TX158" s="364" t="n"/>
      <c r="TY158" s="364" t="n"/>
      <c r="TZ158" s="364" t="n"/>
      <c r="UA158" s="364" t="n"/>
      <c r="UB158" s="364" t="n"/>
      <c r="UC158" s="364" t="n"/>
      <c r="UD158" s="364" t="n"/>
      <c r="UE158" s="364" t="n"/>
      <c r="UF158" s="364" t="n"/>
      <c r="UG158" s="364" t="n"/>
      <c r="UH158" s="364" t="n"/>
      <c r="UI158" s="364" t="n"/>
      <c r="UJ158" s="364" t="n"/>
      <c r="UK158" s="364" t="n"/>
      <c r="UL158" s="364" t="n"/>
      <c r="UM158" s="364" t="n"/>
      <c r="UN158" s="364" t="n"/>
      <c r="UO158" s="364" t="n"/>
      <c r="UP158" s="364" t="n"/>
      <c r="UQ158" s="364" t="n"/>
      <c r="UR158" s="364" t="n"/>
      <c r="US158" s="364" t="n"/>
      <c r="UT158" s="364" t="n"/>
      <c r="UU158" s="364" t="n"/>
      <c r="UV158" s="364" t="n"/>
      <c r="UW158" s="364" t="n"/>
      <c r="UX158" s="364" t="n"/>
      <c r="UY158" s="364" t="n"/>
      <c r="UZ158" s="364" t="n"/>
      <c r="VA158" s="364" t="n"/>
      <c r="VB158" s="364" t="n"/>
      <c r="VC158" s="364" t="n"/>
      <c r="VD158" s="364" t="n"/>
      <c r="VE158" s="364" t="n"/>
      <c r="VF158" s="364" t="n"/>
      <c r="VG158" s="364" t="n"/>
      <c r="VH158" s="364" t="n"/>
      <c r="VI158" s="364" t="n"/>
      <c r="VJ158" s="364" t="n"/>
      <c r="VK158" s="364" t="n"/>
      <c r="VL158" s="364" t="n"/>
      <c r="VM158" s="364" t="n"/>
      <c r="VN158" s="364" t="n"/>
      <c r="VO158" s="364" t="n"/>
      <c r="VP158" s="364" t="n"/>
      <c r="VQ158" s="364" t="n"/>
      <c r="VR158" s="364" t="n"/>
      <c r="VS158" s="364" t="n"/>
      <c r="VT158" s="364" t="n"/>
      <c r="VU158" s="364" t="n"/>
      <c r="VV158" s="364" t="n"/>
      <c r="VW158" s="364" t="n"/>
      <c r="VX158" s="364" t="n"/>
      <c r="VY158" s="364" t="n"/>
      <c r="VZ158" s="364" t="n"/>
      <c r="WA158" s="364" t="n"/>
      <c r="WB158" s="364" t="n"/>
      <c r="WC158" s="364" t="n"/>
      <c r="WD158" s="364" t="n"/>
      <c r="WE158" s="364" t="n"/>
      <c r="WF158" s="364" t="n"/>
      <c r="WG158" s="364" t="n"/>
      <c r="WH158" s="364" t="n"/>
      <c r="WI158" s="364" t="n"/>
      <c r="WJ158" s="364" t="n"/>
      <c r="WK158" s="364" t="n"/>
      <c r="WL158" s="364" t="n"/>
      <c r="WM158" s="364" t="n"/>
      <c r="WN158" s="364" t="n"/>
      <c r="WO158" s="364" t="n"/>
      <c r="WP158" s="364" t="n"/>
      <c r="WQ158" s="364" t="n"/>
      <c r="WR158" s="364" t="n"/>
      <c r="WS158" s="364" t="n"/>
      <c r="WT158" s="364" t="n"/>
      <c r="WU158" s="364" t="n"/>
      <c r="WV158" s="364" t="n"/>
      <c r="WW158" s="364" t="n"/>
      <c r="WX158" s="364" t="n"/>
      <c r="WY158" s="364" t="n"/>
      <c r="WZ158" s="364" t="n"/>
      <c r="XA158" s="364" t="n"/>
      <c r="XB158" s="364" t="n"/>
      <c r="XC158" s="364" t="n"/>
      <c r="XD158" s="364" t="n"/>
      <c r="XE158" s="364" t="n"/>
      <c r="XF158" s="364" t="n"/>
      <c r="XG158" s="364" t="n"/>
      <c r="XH158" s="364" t="n"/>
      <c r="XI158" s="364" t="n"/>
      <c r="XJ158" s="364" t="n"/>
      <c r="XK158" s="364" t="n"/>
      <c r="XL158" s="364" t="n"/>
      <c r="XM158" s="364" t="n"/>
      <c r="XN158" s="364" t="n"/>
      <c r="XO158" s="364" t="n"/>
      <c r="XP158" s="364" t="n"/>
      <c r="XQ158" s="364" t="n"/>
      <c r="XR158" s="364" t="n"/>
      <c r="XS158" s="364" t="n"/>
      <c r="XT158" s="364" t="n"/>
      <c r="XU158" s="364" t="n"/>
      <c r="XV158" s="364" t="n"/>
      <c r="XW158" s="364" t="n"/>
      <c r="XX158" s="364" t="n"/>
      <c r="XY158" s="364" t="n"/>
      <c r="XZ158" s="364" t="n"/>
      <c r="YA158" s="364" t="n"/>
      <c r="YB158" s="364" t="n"/>
      <c r="YC158" s="364" t="n"/>
      <c r="YD158" s="364" t="n"/>
      <c r="YE158" s="364" t="n"/>
      <c r="YF158" s="364" t="n"/>
      <c r="YG158" s="364" t="n"/>
      <c r="YH158" s="364" t="n"/>
      <c r="YI158" s="364" t="n"/>
      <c r="YJ158" s="364" t="n"/>
      <c r="YK158" s="364" t="n"/>
      <c r="YL158" s="364" t="n"/>
      <c r="YM158" s="364" t="n"/>
      <c r="YN158" s="364" t="n"/>
      <c r="YO158" s="364" t="n"/>
      <c r="YP158" s="364" t="n"/>
      <c r="YQ158" s="364" t="n"/>
      <c r="YR158" s="364" t="n"/>
      <c r="YS158" s="364" t="n"/>
      <c r="YT158" s="364" t="n"/>
      <c r="YU158" s="364" t="n"/>
      <c r="YV158" s="364" t="n"/>
      <c r="YW158" s="364" t="n"/>
      <c r="YX158" s="364" t="n"/>
      <c r="YY158" s="364" t="n"/>
      <c r="YZ158" s="364" t="n"/>
      <c r="ZA158" s="364" t="n"/>
      <c r="ZB158" s="364" t="n"/>
      <c r="ZC158" s="364" t="n"/>
      <c r="ZD158" s="364" t="n"/>
      <c r="ZE158" s="364" t="n"/>
      <c r="ZF158" s="364" t="n"/>
      <c r="ZG158" s="364" t="n"/>
      <c r="ZH158" s="364" t="n"/>
      <c r="ZI158" s="364" t="n"/>
      <c r="ZJ158" s="364" t="n"/>
      <c r="ZK158" s="364" t="n"/>
      <c r="ZL158" s="364" t="n"/>
      <c r="ZM158" s="364" t="n"/>
      <c r="ZN158" s="364" t="n"/>
      <c r="ZO158" s="364" t="n"/>
      <c r="ZP158" s="364" t="n"/>
      <c r="ZQ158" s="364" t="n"/>
      <c r="ZR158" s="364" t="n"/>
      <c r="ZS158" s="364" t="n"/>
      <c r="ZT158" s="364" t="n"/>
      <c r="ZU158" s="364" t="n"/>
      <c r="ZV158" s="364" t="n"/>
      <c r="ZW158" s="364" t="n"/>
      <c r="ZX158" s="364" t="n"/>
      <c r="ZY158" s="364" t="n"/>
      <c r="ZZ158" s="364" t="n"/>
      <c r="AAA158" s="364" t="n"/>
      <c r="AAB158" s="364" t="n"/>
      <c r="AAC158" s="364" t="n"/>
      <c r="AAD158" s="364" t="n"/>
      <c r="AAE158" s="364" t="n"/>
      <c r="AAF158" s="364" t="n"/>
      <c r="AAG158" s="364" t="n"/>
      <c r="AAH158" s="364" t="n"/>
      <c r="AAI158" s="364" t="n"/>
      <c r="AAJ158" s="364" t="n"/>
      <c r="AAK158" s="364" t="n"/>
      <c r="AAL158" s="364" t="n"/>
      <c r="AAM158" s="364" t="n"/>
      <c r="AAN158" s="364" t="n"/>
      <c r="AAO158" s="364" t="n"/>
      <c r="AAP158" s="364" t="n"/>
      <c r="AAQ158" s="364" t="n"/>
      <c r="AAR158" s="364" t="n"/>
      <c r="AAS158" s="364" t="n"/>
      <c r="AAT158" s="364" t="n"/>
      <c r="AAU158" s="364" t="n"/>
      <c r="AAV158" s="364" t="n"/>
      <c r="AAW158" s="364" t="n"/>
      <c r="AAX158" s="364" t="n"/>
      <c r="AAY158" s="364" t="n"/>
      <c r="AAZ158" s="364" t="n"/>
      <c r="ABA158" s="364" t="n"/>
      <c r="ABB158" s="364" t="n"/>
      <c r="ABC158" s="364" t="n"/>
      <c r="ABD158" s="364" t="n"/>
      <c r="ABE158" s="364" t="n"/>
      <c r="ABF158" s="364" t="n"/>
      <c r="ABG158" s="364" t="n"/>
      <c r="ABH158" s="364" t="n"/>
      <c r="ABI158" s="364" t="n"/>
      <c r="ABJ158" s="364" t="n"/>
      <c r="ABK158" s="364" t="n"/>
      <c r="ABL158" s="364" t="n"/>
      <c r="ABM158" s="364" t="n"/>
      <c r="ABN158" s="364" t="n"/>
      <c r="ABO158" s="364" t="n"/>
      <c r="ABP158" s="364" t="n"/>
      <c r="ABQ158" s="364" t="n"/>
      <c r="ABR158" s="364" t="n"/>
      <c r="ABS158" s="364" t="n"/>
      <c r="ABT158" s="364" t="n"/>
      <c r="ABU158" s="364" t="n"/>
      <c r="ABV158" s="364" t="n"/>
      <c r="ABW158" s="364" t="n"/>
      <c r="ABX158" s="364" t="n"/>
      <c r="ABY158" s="364" t="n"/>
      <c r="ABZ158" s="364" t="n"/>
      <c r="ACA158" s="364" t="n"/>
      <c r="ACB158" s="364" t="n"/>
      <c r="ACC158" s="364" t="n"/>
      <c r="ACD158" s="364" t="n"/>
      <c r="ACE158" s="364" t="n"/>
      <c r="ACF158" s="364" t="n"/>
      <c r="ACG158" s="364" t="n"/>
      <c r="ACH158" s="364" t="n"/>
      <c r="ACI158" s="364" t="n"/>
      <c r="ACJ158" s="364" t="n"/>
      <c r="ACK158" s="364" t="n"/>
      <c r="ACL158" s="364" t="n"/>
      <c r="ACM158" s="364" t="n"/>
      <c r="ACN158" s="364" t="n"/>
      <c r="ACO158" s="364" t="n"/>
      <c r="ACP158" s="364" t="n"/>
      <c r="ACQ158" s="364" t="n"/>
      <c r="ACR158" s="364" t="n"/>
      <c r="ACS158" s="364" t="n"/>
      <c r="ACT158" s="364" t="n"/>
      <c r="ACU158" s="364" t="n"/>
      <c r="ACV158" s="364" t="n"/>
      <c r="ACW158" s="364" t="n"/>
      <c r="ACX158" s="364" t="n"/>
      <c r="ACY158" s="364" t="n"/>
      <c r="ACZ158" s="364" t="n"/>
      <c r="ADA158" s="364" t="n"/>
      <c r="ADB158" s="364" t="n"/>
      <c r="ADC158" s="364" t="n"/>
      <c r="ADD158" s="364" t="n"/>
      <c r="ADE158" s="364" t="n"/>
      <c r="ADF158" s="364" t="n"/>
      <c r="ADG158" s="364" t="n"/>
      <c r="ADH158" s="364" t="n"/>
      <c r="ADI158" s="364" t="n"/>
      <c r="ADJ158" s="364" t="n"/>
      <c r="ADK158" s="364" t="n"/>
      <c r="ADL158" s="364" t="n"/>
      <c r="ADM158" s="364" t="n"/>
      <c r="ADN158" s="364" t="n"/>
      <c r="ADO158" s="364" t="n"/>
      <c r="ADP158" s="364" t="n"/>
      <c r="ADQ158" s="364" t="n"/>
      <c r="ADR158" s="364" t="n"/>
      <c r="ADS158" s="364" t="n"/>
      <c r="ADT158" s="364" t="n"/>
      <c r="ADU158" s="364" t="n"/>
      <c r="ADV158" s="364" t="n"/>
      <c r="ADW158" s="364" t="n"/>
      <c r="ADX158" s="364" t="n"/>
      <c r="ADY158" s="364" t="n"/>
      <c r="ADZ158" s="364" t="n"/>
      <c r="AEA158" s="364" t="n"/>
      <c r="AEB158" s="364" t="n"/>
      <c r="AEC158" s="364" t="n"/>
      <c r="AED158" s="364" t="n"/>
      <c r="AEE158" s="364" t="n"/>
      <c r="AEF158" s="364" t="n"/>
      <c r="AEG158" s="364" t="n"/>
      <c r="AEH158" s="364" t="n"/>
      <c r="AEI158" s="364" t="n"/>
      <c r="AEJ158" s="364" t="n"/>
      <c r="AEK158" s="364" t="n"/>
      <c r="AEL158" s="364" t="n"/>
      <c r="AEM158" s="364" t="n"/>
      <c r="AEN158" s="364" t="n"/>
      <c r="AEO158" s="364" t="n"/>
      <c r="AEP158" s="364" t="n"/>
      <c r="AEQ158" s="364" t="n"/>
      <c r="AER158" s="364" t="n"/>
      <c r="AES158" s="364" t="n"/>
      <c r="AET158" s="364" t="n"/>
      <c r="AEU158" s="364" t="n"/>
      <c r="AEV158" s="364" t="n"/>
      <c r="AEW158" s="364" t="n"/>
      <c r="AEX158" s="364" t="n"/>
      <c r="AEY158" s="364" t="n"/>
      <c r="AEZ158" s="364" t="n"/>
      <c r="AFA158" s="364" t="n"/>
      <c r="AFB158" s="364" t="n"/>
      <c r="AFC158" s="364" t="n"/>
      <c r="AFD158" s="364" t="n"/>
      <c r="AFE158" s="364" t="n"/>
      <c r="AFF158" s="364" t="n"/>
      <c r="AFG158" s="364" t="n"/>
      <c r="AFH158" s="364" t="n"/>
      <c r="AFI158" s="364" t="n"/>
      <c r="AFJ158" s="364" t="n"/>
      <c r="AFK158" s="364" t="n"/>
      <c r="AFL158" s="364" t="n"/>
      <c r="AFM158" s="364" t="n"/>
      <c r="AFN158" s="364" t="n"/>
      <c r="AFO158" s="364" t="n"/>
      <c r="AFP158" s="364" t="n"/>
      <c r="AFQ158" s="364" t="n"/>
      <c r="AFR158" s="364" t="n"/>
      <c r="AFS158" s="364" t="n"/>
      <c r="AFT158" s="364" t="n"/>
      <c r="AFU158" s="364" t="n"/>
      <c r="AFV158" s="364" t="n"/>
      <c r="AFW158" s="364" t="n"/>
      <c r="AFX158" s="364" t="n"/>
      <c r="AFY158" s="364" t="n"/>
      <c r="AFZ158" s="364" t="n"/>
      <c r="AGA158" s="364" t="n"/>
      <c r="AGB158" s="364" t="n"/>
      <c r="AGC158" s="364" t="n"/>
      <c r="AGD158" s="364" t="n"/>
      <c r="AGE158" s="364" t="n"/>
      <c r="AGF158" s="364" t="n"/>
      <c r="AGG158" s="364" t="n"/>
      <c r="AGH158" s="364" t="n"/>
      <c r="AGI158" s="364" t="n"/>
      <c r="AGJ158" s="364" t="n"/>
      <c r="AGK158" s="364" t="n"/>
      <c r="AGL158" s="364" t="n"/>
      <c r="AGM158" s="364" t="n"/>
      <c r="AGN158" s="364" t="n"/>
      <c r="AGO158" s="364" t="n"/>
      <c r="AGP158" s="364" t="n"/>
      <c r="AGQ158" s="364" t="n"/>
      <c r="AGR158" s="364" t="n"/>
      <c r="AGS158" s="364" t="n"/>
      <c r="AGT158" s="364" t="n"/>
      <c r="AGU158" s="364" t="n"/>
      <c r="AGV158" s="364" t="n"/>
      <c r="AGW158" s="364" t="n"/>
      <c r="AGX158" s="364" t="n"/>
      <c r="AGY158" s="364" t="n"/>
      <c r="AGZ158" s="364" t="n"/>
      <c r="AHA158" s="364" t="n"/>
      <c r="AHB158" s="364" t="n"/>
      <c r="AHC158" s="364" t="n"/>
      <c r="AHD158" s="364" t="n"/>
      <c r="AHE158" s="364" t="n"/>
      <c r="AHF158" s="364" t="n"/>
      <c r="AHG158" s="364" t="n"/>
      <c r="AHH158" s="364" t="n"/>
      <c r="AHI158" s="364" t="n"/>
      <c r="AHJ158" s="364" t="n"/>
      <c r="AHK158" s="364" t="n"/>
      <c r="AHL158" s="364" t="n"/>
      <c r="AHM158" s="364" t="n"/>
      <c r="AHN158" s="364" t="n"/>
      <c r="AHO158" s="364" t="n"/>
      <c r="AHP158" s="364" t="n"/>
      <c r="AHQ158" s="364" t="n"/>
      <c r="AHR158" s="364" t="n"/>
      <c r="AHS158" s="364" t="n"/>
      <c r="AHT158" s="364" t="n"/>
      <c r="AHU158" s="364" t="n"/>
      <c r="AHV158" s="364" t="n"/>
      <c r="AHW158" s="364" t="n"/>
      <c r="AHX158" s="364" t="n"/>
      <c r="AHY158" s="364" t="n"/>
      <c r="AHZ158" s="364" t="n"/>
      <c r="AIA158" s="364" t="n"/>
      <c r="AIB158" s="364" t="n"/>
      <c r="AIC158" s="364" t="n"/>
      <c r="AID158" s="364" t="n"/>
      <c r="AIE158" s="364" t="n"/>
      <c r="AIF158" s="364" t="n"/>
      <c r="AIG158" s="364" t="n"/>
      <c r="AIH158" s="364" t="n"/>
      <c r="AII158" s="364" t="n"/>
      <c r="AIJ158" s="364" t="n"/>
      <c r="AIK158" s="364" t="n"/>
      <c r="AIL158" s="364" t="n"/>
      <c r="AIM158" s="364" t="n"/>
      <c r="AIN158" s="364" t="n"/>
      <c r="AIO158" s="364" t="n"/>
      <c r="AIP158" s="364" t="n"/>
      <c r="AIQ158" s="364" t="n"/>
      <c r="AIR158" s="364" t="n"/>
      <c r="AIS158" s="364" t="n"/>
      <c r="AIT158" s="364" t="n"/>
      <c r="AIU158" s="364" t="n"/>
      <c r="AIV158" s="364" t="n"/>
      <c r="AIW158" s="364" t="n"/>
      <c r="AIX158" s="364" t="n"/>
      <c r="AIY158" s="364" t="n"/>
      <c r="AIZ158" s="364" t="n"/>
      <c r="AJA158" s="364" t="n"/>
      <c r="AJB158" s="364" t="n"/>
      <c r="AJC158" s="364" t="n"/>
      <c r="AJD158" s="364" t="n"/>
      <c r="AJE158" s="364" t="n"/>
      <c r="AJF158" s="364" t="n"/>
      <c r="AJG158" s="364" t="n"/>
      <c r="AJH158" s="364" t="n"/>
      <c r="AJI158" s="364" t="n"/>
      <c r="AJJ158" s="364" t="n"/>
      <c r="AJK158" s="364" t="n"/>
      <c r="AJL158" s="364" t="n"/>
      <c r="AJM158" s="364" t="n"/>
      <c r="AJN158" s="364" t="n"/>
      <c r="AJO158" s="364" t="n"/>
      <c r="AJP158" s="364" t="n"/>
      <c r="AJQ158" s="364" t="n"/>
      <c r="AJR158" s="364" t="n"/>
      <c r="AJS158" s="364" t="n"/>
      <c r="AJT158" s="364" t="n"/>
      <c r="AJU158" s="364" t="n"/>
      <c r="AJV158" s="364" t="n"/>
      <c r="AJW158" s="364" t="n"/>
      <c r="AJX158" s="364" t="n"/>
      <c r="AJY158" s="364" t="n"/>
      <c r="AJZ158" s="364" t="n"/>
      <c r="AKA158" s="364" t="n"/>
      <c r="AKB158" s="364" t="n"/>
      <c r="AKC158" s="364" t="n"/>
      <c r="AKD158" s="364" t="n"/>
      <c r="AKE158" s="364" t="n"/>
      <c r="AKF158" s="364" t="n"/>
      <c r="AKG158" s="364" t="n"/>
      <c r="AKH158" s="364" t="n"/>
      <c r="AKI158" s="364" t="n"/>
      <c r="AKJ158" s="364" t="n"/>
      <c r="AKK158" s="364" t="n"/>
      <c r="AKL158" s="364" t="n"/>
      <c r="AKM158" s="364" t="n"/>
      <c r="AKN158" s="364" t="n"/>
      <c r="AKO158" s="364" t="n"/>
      <c r="AKP158" s="364" t="n"/>
      <c r="AKQ158" s="364" t="n"/>
      <c r="AKR158" s="364" t="n"/>
      <c r="AKS158" s="364" t="n"/>
      <c r="AKT158" s="364" t="n"/>
      <c r="AKU158" s="364" t="n"/>
      <c r="AKV158" s="364" t="n"/>
      <c r="AKW158" s="364" t="n"/>
      <c r="AKX158" s="364" t="n"/>
      <c r="AKY158" s="364" t="n"/>
      <c r="AKZ158" s="364" t="n"/>
      <c r="ALA158" s="364" t="n"/>
      <c r="ALB158" s="364" t="n"/>
      <c r="ALC158" s="364" t="n"/>
      <c r="ALD158" s="364" t="n"/>
      <c r="ALE158" s="364" t="n"/>
      <c r="ALF158" s="364" t="n"/>
      <c r="ALG158" s="364" t="n"/>
      <c r="ALH158" s="364" t="n"/>
      <c r="ALI158" s="364" t="n"/>
      <c r="ALJ158" s="364" t="n"/>
      <c r="ALK158" s="364" t="n"/>
      <c r="ALL158" s="364" t="n"/>
      <c r="ALM158" s="364" t="n"/>
      <c r="ALN158" s="364" t="n"/>
      <c r="ALO158" s="364" t="n"/>
      <c r="ALP158" s="364" t="n"/>
      <c r="ALQ158" s="364" t="n"/>
      <c r="ALR158" s="364" t="n"/>
      <c r="ALS158" s="364" t="n"/>
      <c r="ALT158" s="364" t="n"/>
      <c r="ALU158" s="364" t="n"/>
      <c r="ALV158" s="364" t="n"/>
      <c r="ALW158" s="364" t="n"/>
      <c r="ALX158" s="364" t="n"/>
      <c r="ALY158" s="364" t="n"/>
      <c r="ALZ158" s="364" t="n"/>
      <c r="AMA158" s="364" t="n"/>
      <c r="AMB158" s="364" t="n"/>
      <c r="AMC158" s="364" t="n"/>
      <c r="AMD158" s="364" t="n"/>
      <c r="AME158" s="364" t="n"/>
      <c r="AMF158" s="364" t="n"/>
      <c r="AMG158" s="364" t="n"/>
      <c r="AMH158" s="364" t="n"/>
      <c r="AMI158" s="364" t="n"/>
      <c r="AMJ158" s="364" t="n"/>
      <c r="AMK158" s="364" t="n"/>
      <c r="AML158" s="364" t="n"/>
      <c r="AMM158" s="364" t="n"/>
      <c r="AMN158" s="364" t="n"/>
      <c r="AMO158" s="364" t="n"/>
      <c r="AMP158" s="364" t="n"/>
      <c r="AMQ158" s="364" t="n"/>
      <c r="AMR158" s="364" t="n"/>
      <c r="AMS158" s="364" t="n"/>
      <c r="AMT158" s="364" t="n"/>
      <c r="AMU158" s="364" t="n"/>
      <c r="AMV158" s="364" t="n"/>
      <c r="AMW158" s="364" t="n"/>
      <c r="AMX158" s="364" t="n"/>
      <c r="AMY158" s="364" t="n"/>
      <c r="AMZ158" s="364" t="n"/>
      <c r="ANA158" s="364" t="n"/>
      <c r="ANB158" s="364" t="n"/>
      <c r="ANC158" s="364" t="n"/>
      <c r="AND158" s="364" t="n"/>
      <c r="ANE158" s="364" t="n"/>
      <c r="ANF158" s="364" t="n"/>
      <c r="ANG158" s="364" t="n"/>
      <c r="ANH158" s="364" t="n"/>
      <c r="ANI158" s="364" t="n"/>
      <c r="ANJ158" s="364" t="n"/>
      <c r="ANK158" s="364" t="n"/>
      <c r="ANL158" s="364" t="n"/>
      <c r="ANM158" s="364" t="n"/>
      <c r="ANN158" s="364" t="n"/>
      <c r="ANO158" s="364" t="n"/>
      <c r="ANP158" s="364" t="n"/>
      <c r="ANQ158" s="364" t="n"/>
      <c r="ANR158" s="364" t="n"/>
      <c r="ANS158" s="364" t="n"/>
      <c r="ANT158" s="364" t="n"/>
      <c r="ANU158" s="364" t="n"/>
      <c r="ANV158" s="364" t="n"/>
      <c r="ANW158" s="364" t="n"/>
      <c r="ANX158" s="364" t="n"/>
      <c r="ANY158" s="364" t="n"/>
      <c r="ANZ158" s="364" t="n"/>
      <c r="AOA158" s="364" t="n"/>
      <c r="AOB158" s="364" t="n"/>
      <c r="AOC158" s="364" t="n"/>
      <c r="AOD158" s="364" t="n"/>
      <c r="AOE158" s="364" t="n"/>
      <c r="AOF158" s="364" t="n"/>
      <c r="AOG158" s="364" t="n"/>
      <c r="AOH158" s="364" t="n"/>
      <c r="AOI158" s="364" t="n"/>
      <c r="AOJ158" s="364" t="n"/>
      <c r="AOK158" s="364" t="n"/>
      <c r="AOL158" s="364" t="n"/>
      <c r="AOM158" s="364" t="n"/>
      <c r="AON158" s="364" t="n"/>
      <c r="AOO158" s="364" t="n"/>
      <c r="AOP158" s="364" t="n"/>
      <c r="AOQ158" s="364" t="n"/>
      <c r="AOR158" s="364" t="n"/>
      <c r="AOS158" s="364" t="n"/>
      <c r="AOT158" s="364" t="n"/>
      <c r="AOU158" s="364" t="n"/>
      <c r="AOV158" s="364" t="n"/>
      <c r="AOW158" s="364" t="n"/>
      <c r="AOX158" s="364" t="n"/>
      <c r="AOY158" s="364" t="n"/>
      <c r="AOZ158" s="364" t="n"/>
      <c r="APA158" s="364" t="n"/>
      <c r="APB158" s="364" t="n"/>
      <c r="APC158" s="364" t="n"/>
      <c r="APD158" s="364" t="n"/>
      <c r="APE158" s="364" t="n"/>
      <c r="APF158" s="364" t="n"/>
      <c r="APG158" s="364" t="n"/>
      <c r="APH158" s="364" t="n"/>
      <c r="API158" s="364" t="n"/>
      <c r="APJ158" s="364" t="n"/>
      <c r="APK158" s="364" t="n"/>
      <c r="APL158" s="364" t="n"/>
      <c r="APM158" s="364" t="n"/>
      <c r="APN158" s="364" t="n"/>
      <c r="APO158" s="364" t="n"/>
      <c r="APP158" s="364" t="n"/>
      <c r="APQ158" s="364" t="n"/>
      <c r="APR158" s="364" t="n"/>
      <c r="APS158" s="364" t="n"/>
      <c r="APT158" s="364" t="n"/>
      <c r="APU158" s="364" t="n"/>
      <c r="APV158" s="364" t="n"/>
      <c r="APW158" s="364" t="n"/>
      <c r="APX158" s="364" t="n"/>
      <c r="APY158" s="364" t="n"/>
      <c r="APZ158" s="364" t="n"/>
      <c r="AQA158" s="364" t="n"/>
      <c r="AQB158" s="364" t="n"/>
      <c r="AQC158" s="364" t="n"/>
      <c r="AQD158" s="364" t="n"/>
      <c r="AQE158" s="364" t="n"/>
      <c r="AQF158" s="364" t="n"/>
      <c r="AQG158" s="364" t="n"/>
      <c r="AQH158" s="364" t="n"/>
      <c r="AQI158" s="364" t="n"/>
      <c r="AQJ158" s="364" t="n"/>
      <c r="AQK158" s="364" t="n"/>
      <c r="AQL158" s="364" t="n"/>
      <c r="AQM158" s="364" t="n"/>
      <c r="AQN158" s="364" t="n"/>
      <c r="AQO158" s="364" t="n"/>
      <c r="AQP158" s="364" t="n"/>
      <c r="AQQ158" s="364" t="n"/>
      <c r="AQR158" s="364" t="n"/>
      <c r="AQS158" s="364" t="n"/>
      <c r="AQT158" s="364" t="n"/>
      <c r="AQU158" s="364" t="n"/>
      <c r="AQV158" s="364" t="n"/>
      <c r="AQW158" s="364" t="n"/>
      <c r="AQX158" s="364" t="n"/>
      <c r="AQY158" s="364" t="n"/>
      <c r="AQZ158" s="364" t="n"/>
      <c r="ARA158" s="364" t="n"/>
      <c r="ARB158" s="364" t="n"/>
      <c r="ARC158" s="364" t="n"/>
      <c r="ARD158" s="364" t="n"/>
      <c r="ARE158" s="364" t="n"/>
      <c r="ARF158" s="364" t="n"/>
      <c r="ARG158" s="364" t="n"/>
      <c r="ARH158" s="364" t="n"/>
      <c r="ARI158" s="364" t="n"/>
      <c r="ARJ158" s="364" t="n"/>
      <c r="ARK158" s="364" t="n"/>
      <c r="ARL158" s="364" t="n"/>
      <c r="ARM158" s="364" t="n"/>
      <c r="ARN158" s="364" t="n"/>
      <c r="ARO158" s="364" t="n"/>
    </row>
    <row r="159" outlineLevel="1">
      <c r="A159" s="220" t="inlineStr">
        <is>
          <t>45.02</t>
        </is>
      </c>
      <c r="B159" s="233" t="inlineStr">
        <is>
          <t>Materiais de limpeza</t>
        </is>
      </c>
      <c r="C159" s="86" t="inlineStr">
        <is>
          <t>Analítica</t>
        </is>
      </c>
      <c r="D159" s="86" t="inlineStr">
        <is>
          <t>Saída</t>
        </is>
      </c>
      <c r="E159" s="86">
        <f>VLOOKUP($A159,PL.C!$B:$F,5,0)</f>
        <v/>
      </c>
      <c r="F159" s="86" t="inlineStr">
        <is>
          <t>sim</t>
        </is>
      </c>
      <c r="G159" s="86" t="inlineStr">
        <is>
          <t>Budget</t>
        </is>
      </c>
      <c r="I159" s="511" t="n">
        <v>0</v>
      </c>
      <c r="J159" s="511" t="n">
        <v>0</v>
      </c>
      <c r="K159" s="511" t="n">
        <v>0</v>
      </c>
      <c r="L159" s="511" t="n">
        <v>0</v>
      </c>
      <c r="M159" s="511" t="n">
        <v>0</v>
      </c>
      <c r="N159" s="511" t="n">
        <v>0</v>
      </c>
      <c r="O159" s="511" t="n">
        <v>0</v>
      </c>
      <c r="P159" s="511" t="n">
        <v>0</v>
      </c>
      <c r="Q159" s="511" t="n">
        <v>0</v>
      </c>
      <c r="R159" s="511" t="n">
        <v>0</v>
      </c>
      <c r="S159" s="511" t="n">
        <v>0</v>
      </c>
      <c r="T159" s="512" t="n">
        <v>0</v>
      </c>
      <c r="V159" s="511" t="n">
        <v>0</v>
      </c>
      <c r="W159" s="511" t="n">
        <v>0</v>
      </c>
      <c r="X159" s="511" t="n">
        <v>0</v>
      </c>
      <c r="Y159" s="511" t="n">
        <v>0</v>
      </c>
      <c r="Z159" s="511" t="n">
        <v>0</v>
      </c>
      <c r="AA159" s="511" t="n">
        <v>0</v>
      </c>
      <c r="AB159" s="511" t="n">
        <v>0</v>
      </c>
      <c r="AC159" s="511" t="n">
        <v>0</v>
      </c>
      <c r="AD159" s="511" t="n">
        <v>0</v>
      </c>
      <c r="AE159" s="511" t="n">
        <v>0</v>
      </c>
      <c r="AF159" s="511" t="n">
        <v>-59</v>
      </c>
      <c r="AG159" s="512" t="n">
        <v>0</v>
      </c>
      <c r="AI159" s="511" t="n">
        <v>0</v>
      </c>
      <c r="AJ159" s="511" t="n">
        <v>0</v>
      </c>
      <c r="AK159" s="511" t="n">
        <v>0</v>
      </c>
      <c r="AL159" s="511" t="n">
        <v>0</v>
      </c>
      <c r="AM159" s="511" t="n">
        <v>0</v>
      </c>
      <c r="AN159" s="511" t="n">
        <v>0</v>
      </c>
      <c r="AO159" s="511" t="n">
        <v>0</v>
      </c>
      <c r="AP159" s="511" t="n">
        <v>0</v>
      </c>
      <c r="AQ159" s="511" t="n">
        <v>0</v>
      </c>
      <c r="AR159" s="511" t="n">
        <v>0</v>
      </c>
      <c r="AS159" s="511" t="n">
        <v>0</v>
      </c>
      <c r="AT159" s="511" t="n">
        <v>0</v>
      </c>
      <c r="AV159" s="513" t="n">
        <v>0</v>
      </c>
      <c r="AW159" s="513" t="n">
        <v>0</v>
      </c>
      <c r="AX159" s="513" t="n">
        <v>0</v>
      </c>
      <c r="AY159" s="513" t="n">
        <v>0</v>
      </c>
      <c r="AZ159" s="513" t="n">
        <v>0</v>
      </c>
      <c r="BA159" s="513" t="n">
        <v>0</v>
      </c>
      <c r="BB159" s="513" t="n">
        <v>0</v>
      </c>
      <c r="BC159" s="513" t="n">
        <v>0</v>
      </c>
      <c r="BD159" s="513" t="n">
        <v>0</v>
      </c>
      <c r="BE159" s="513" t="n">
        <v>0</v>
      </c>
      <c r="BF159" s="513" t="n">
        <v>0</v>
      </c>
      <c r="BG159" s="513" t="n">
        <v>0</v>
      </c>
      <c r="BI159" s="298" t="n">
        <v>1.05</v>
      </c>
      <c r="BJ159" s="514" t="n">
        <v>0</v>
      </c>
      <c r="BK159" s="514" t="n">
        <v>0</v>
      </c>
      <c r="BL159" s="514" t="n">
        <v>0</v>
      </c>
      <c r="BM159" s="514" t="n">
        <v>0</v>
      </c>
      <c r="BN159" s="514" t="n">
        <v>0</v>
      </c>
      <c r="BO159" s="514" t="n">
        <v>0</v>
      </c>
      <c r="BP159" s="514" t="n">
        <v>0</v>
      </c>
      <c r="BQ159" s="514" t="n">
        <v>0</v>
      </c>
      <c r="BR159" s="514" t="n">
        <v>0</v>
      </c>
      <c r="BS159" s="514" t="n">
        <v>0</v>
      </c>
      <c r="BT159" s="514" t="n">
        <v>0</v>
      </c>
      <c r="BU159" s="514" t="n">
        <v>0</v>
      </c>
      <c r="BW159" s="515">
        <f>_xlfn.SINGLE(_xlfn.XLOOKUP($A159,$A$203:$A$399,BJ$203:BJ$399,"Não Existe"))*$BI159</f>
        <v/>
      </c>
      <c r="BX159" s="515">
        <f>_xlfn.SINGLE(_xlfn.XLOOKUP($A159,$A$203:$A$399,BK$203:BK$399,"Não Existe"))*$BI159</f>
        <v/>
      </c>
      <c r="BY159" s="515">
        <f>_xlfn.SINGLE(_xlfn.XLOOKUP($A159,$A$203:$A$399,BL$203:BL$399,"Não Existe"))*$BI159</f>
        <v/>
      </c>
      <c r="BZ159" s="515">
        <f>_xlfn.SINGLE(_xlfn.XLOOKUP($A159,$A$203:$A$399,BM$203:BM$399,"Não Existe"))*$BI159</f>
        <v/>
      </c>
      <c r="CA159" s="515">
        <f>_xlfn.SINGLE(_xlfn.XLOOKUP($A159,$A$203:$A$399,BN$203:BN$399,"Não Existe"))*$BI159</f>
        <v/>
      </c>
      <c r="CB159" s="515">
        <f>_xlfn.SINGLE(_xlfn.XLOOKUP($A159,$A$203:$A$399,BO$203:BO$399,"Não Existe"))*$BI159</f>
        <v/>
      </c>
      <c r="CC159" s="515">
        <f>_xlfn.SINGLE(_xlfn.XLOOKUP($A159,$A$203:$A$399,BP$203:BP$399,"Não Existe"))*$BI159</f>
        <v/>
      </c>
      <c r="CD159" s="515">
        <f>_xlfn.SINGLE(_xlfn.XLOOKUP($A159,$A$203:$A$399,BQ$203:BQ$399,"Não Existe"))*$BI159</f>
        <v/>
      </c>
      <c r="CE159" s="515">
        <f>_xlfn.SINGLE(_xlfn.XLOOKUP($A159,$A$203:$A$399,BR$203:BR$399,"Não Existe"))*$BI159</f>
        <v/>
      </c>
      <c r="CF159" s="515">
        <f>_xlfn.SINGLE(_xlfn.XLOOKUP($A159,$A$203:$A$399,BS$203:BS$399,"Não Existe"))*$BI159</f>
        <v/>
      </c>
      <c r="CG159" s="515">
        <f>_xlfn.SINGLE(_xlfn.XLOOKUP($A159,$A$203:$A$399,BT$203:BT$399,"Não Existe"))*$BI159</f>
        <v/>
      </c>
      <c r="CH159" s="515">
        <f>_xlfn.SINGLE(_xlfn.XLOOKUP($A159,$A$203:$A$399,BU$203:BU$399,"Não Existe"))*$BI159</f>
        <v/>
      </c>
    </row>
    <row r="160" outlineLevel="1" customFormat="1" s="213">
      <c r="A160" s="257" t="inlineStr">
        <is>
          <t>45.03</t>
        </is>
      </c>
      <c r="B160" s="212" t="inlineStr">
        <is>
          <t>Materiais de informática</t>
        </is>
      </c>
      <c r="C160" s="213" t="inlineStr">
        <is>
          <t>Analítica</t>
        </is>
      </c>
      <c r="D160" s="213" t="inlineStr">
        <is>
          <t>Saída</t>
        </is>
      </c>
      <c r="E160" s="213">
        <f>VLOOKUP($A160,PL.C!$B:$F,5,0)</f>
        <v/>
      </c>
      <c r="F160" s="213" t="inlineStr">
        <is>
          <t>sim</t>
        </is>
      </c>
      <c r="G160" s="213" t="inlineStr">
        <is>
          <t>Budget</t>
        </is>
      </c>
      <c r="I160" s="506" t="n">
        <v>0</v>
      </c>
      <c r="J160" s="506" t="n">
        <v>0</v>
      </c>
      <c r="K160" s="506" t="n">
        <v>0</v>
      </c>
      <c r="L160" s="506" t="n">
        <v>-90</v>
      </c>
      <c r="M160" s="506" t="n">
        <v>-90</v>
      </c>
      <c r="N160" s="506" t="n">
        <v>0</v>
      </c>
      <c r="O160" s="506" t="n">
        <v>0</v>
      </c>
      <c r="P160" s="506" t="n">
        <v>-90</v>
      </c>
      <c r="Q160" s="506" t="n">
        <v>0</v>
      </c>
      <c r="R160" s="506" t="n">
        <v>-559</v>
      </c>
      <c r="S160" s="506" t="n">
        <v>-95</v>
      </c>
      <c r="T160" s="507" t="n">
        <v>-95</v>
      </c>
      <c r="U160" s="86" t="n"/>
      <c r="V160" s="506" t="n">
        <v>0</v>
      </c>
      <c r="W160" s="506" t="n">
        <v>0</v>
      </c>
      <c r="X160" s="506" t="n">
        <v>-920</v>
      </c>
      <c r="Y160" s="506" t="n">
        <v>0</v>
      </c>
      <c r="Z160" s="506" t="n">
        <v>0</v>
      </c>
      <c r="AA160" s="506" t="n">
        <v>0</v>
      </c>
      <c r="AB160" s="506" t="n">
        <v>0</v>
      </c>
      <c r="AC160" s="506" t="n">
        <v>-261</v>
      </c>
      <c r="AD160" s="506" t="n">
        <v>-539</v>
      </c>
      <c r="AE160" s="506" t="n">
        <v>-201</v>
      </c>
      <c r="AF160" s="506" t="n">
        <v>0</v>
      </c>
      <c r="AG160" s="507" t="n">
        <v>0</v>
      </c>
      <c r="AH160" s="364" t="n"/>
      <c r="AI160" s="506" t="n">
        <v>0</v>
      </c>
      <c r="AJ160" s="506" t="n">
        <v>0</v>
      </c>
      <c r="AK160" s="506" t="n">
        <v>-35</v>
      </c>
      <c r="AL160" s="506" t="n">
        <v>0</v>
      </c>
      <c r="AM160" s="506" t="n">
        <v>-170</v>
      </c>
      <c r="AN160" s="506" t="n">
        <v>-78</v>
      </c>
      <c r="AO160" s="506" t="n">
        <v>-59</v>
      </c>
      <c r="AP160" s="506" t="n">
        <v>-170</v>
      </c>
      <c r="AQ160" s="506" t="n">
        <v>0</v>
      </c>
      <c r="AR160" s="506" t="n">
        <v>0</v>
      </c>
      <c r="AS160" s="506" t="n">
        <v>-673</v>
      </c>
      <c r="AT160" s="506" t="n">
        <v>0</v>
      </c>
      <c r="AU160" s="364" t="n"/>
      <c r="AV160" s="508" t="n">
        <v>0</v>
      </c>
      <c r="AW160" s="508" t="n">
        <v>0</v>
      </c>
      <c r="AX160" s="508" t="n">
        <v>-36.82</v>
      </c>
      <c r="AY160" s="508" t="n">
        <v>0</v>
      </c>
      <c r="AZ160" s="508" t="n">
        <v>-178.84</v>
      </c>
      <c r="BA160" s="508" t="n">
        <v>-82.056</v>
      </c>
      <c r="BB160" s="508" t="n">
        <v>-62.068</v>
      </c>
      <c r="BC160" s="508" t="n">
        <v>-178.84</v>
      </c>
      <c r="BD160" s="508" t="n">
        <v>0</v>
      </c>
      <c r="BE160" s="508" t="n">
        <v>0</v>
      </c>
      <c r="BF160" s="508" t="n">
        <v>-707.996</v>
      </c>
      <c r="BG160" s="508" t="n">
        <v>0</v>
      </c>
      <c r="BH160" s="364" t="n"/>
      <c r="BI160" s="298" t="n">
        <v>1.05</v>
      </c>
      <c r="BJ160" s="509" t="n">
        <v>0</v>
      </c>
      <c r="BK160" s="509" t="n">
        <v>0</v>
      </c>
      <c r="BL160" s="509" t="n">
        <v>-670.95</v>
      </c>
      <c r="BM160" s="509" t="n">
        <v>0</v>
      </c>
      <c r="BN160" s="509" t="n">
        <v>0</v>
      </c>
      <c r="BO160" s="509" t="n">
        <v>-362.25</v>
      </c>
      <c r="BP160" s="509" t="n">
        <v>0</v>
      </c>
      <c r="BQ160" s="509" t="n">
        <v>0</v>
      </c>
      <c r="BR160" s="509" t="n">
        <v>0</v>
      </c>
      <c r="BS160" s="509" t="n">
        <v>0</v>
      </c>
      <c r="BT160" s="509" t="n">
        <v>-84</v>
      </c>
      <c r="BU160" s="509" t="n">
        <v>0</v>
      </c>
      <c r="BV160" s="364" t="n"/>
      <c r="BW160" s="510">
        <f>_xlfn.SINGLE(_xlfn.XLOOKUP($A160,$A$203:$A$399,BJ$203:BJ$399,"Não Existe"))*$BI160</f>
        <v/>
      </c>
      <c r="BX160" s="510">
        <f>_xlfn.SINGLE(_xlfn.XLOOKUP($A160,$A$203:$A$399,BK$203:BK$399,"Não Existe"))*$BI160</f>
        <v/>
      </c>
      <c r="BY160" s="510">
        <f>_xlfn.SINGLE(_xlfn.XLOOKUP($A160,$A$203:$A$399,BL$203:BL$399,"Não Existe"))*$BI160</f>
        <v/>
      </c>
      <c r="BZ160" s="510">
        <f>_xlfn.SINGLE(_xlfn.XLOOKUP($A160,$A$203:$A$399,BM$203:BM$399,"Não Existe"))*$BI160</f>
        <v/>
      </c>
      <c r="CA160" s="510">
        <f>_xlfn.SINGLE(_xlfn.XLOOKUP($A160,$A$203:$A$399,BN$203:BN$399,"Não Existe"))*$BI160</f>
        <v/>
      </c>
      <c r="CB160" s="510">
        <f>_xlfn.SINGLE(_xlfn.XLOOKUP($A160,$A$203:$A$399,BO$203:BO$399,"Não Existe"))*$BI160</f>
        <v/>
      </c>
      <c r="CC160" s="510">
        <f>_xlfn.SINGLE(_xlfn.XLOOKUP($A160,$A$203:$A$399,BP$203:BP$399,"Não Existe"))*$BI160</f>
        <v/>
      </c>
      <c r="CD160" s="510">
        <f>_xlfn.SINGLE(_xlfn.XLOOKUP($A160,$A$203:$A$399,BQ$203:BQ$399,"Não Existe"))*$BI160</f>
        <v/>
      </c>
      <c r="CE160" s="510">
        <f>_xlfn.SINGLE(_xlfn.XLOOKUP($A160,$A$203:$A$399,BR$203:BR$399,"Não Existe"))*$BI160</f>
        <v/>
      </c>
      <c r="CF160" s="510">
        <f>_xlfn.SINGLE(_xlfn.XLOOKUP($A160,$A$203:$A$399,BS$203:BS$399,"Não Existe"))*$BI160</f>
        <v/>
      </c>
      <c r="CG160" s="510">
        <f>_xlfn.SINGLE(_xlfn.XLOOKUP($A160,$A$203:$A$399,BT$203:BT$399,"Não Existe"))*$BI160</f>
        <v/>
      </c>
      <c r="CH160" s="510">
        <f>_xlfn.SINGLE(_xlfn.XLOOKUP($A160,$A$203:$A$399,BU$203:BU$399,"Não Existe"))*$BI160</f>
        <v/>
      </c>
      <c r="CI160" s="364" t="n"/>
      <c r="CJ160" s="364" t="n"/>
      <c r="CK160" s="364" t="n"/>
      <c r="CL160" s="364" t="n"/>
      <c r="CM160" s="364" t="n"/>
      <c r="CN160" s="364" t="n"/>
      <c r="CO160" s="364" t="n"/>
      <c r="CP160" s="364" t="n"/>
      <c r="CQ160" s="364" t="n"/>
      <c r="CR160" s="364" t="n"/>
      <c r="CS160" s="364" t="n"/>
      <c r="CT160" s="364" t="n"/>
      <c r="CU160" s="364" t="n"/>
      <c r="CV160" s="364" t="n"/>
      <c r="CW160" s="364" t="n"/>
      <c r="CX160" s="364" t="n"/>
      <c r="CY160" s="364" t="n"/>
      <c r="CZ160" s="364" t="n"/>
      <c r="DA160" s="364" t="n"/>
      <c r="DB160" s="364" t="n"/>
      <c r="DC160" s="364" t="n"/>
      <c r="DD160" s="364" t="n"/>
      <c r="DE160" s="364" t="n"/>
      <c r="DF160" s="364" t="n"/>
      <c r="DG160" s="364" t="n"/>
      <c r="DH160" s="364" t="n"/>
      <c r="DI160" s="364" t="n"/>
      <c r="DJ160" s="364" t="n"/>
      <c r="DK160" s="364" t="n"/>
      <c r="DL160" s="364" t="n"/>
      <c r="DM160" s="364" t="n"/>
      <c r="DN160" s="364" t="n"/>
      <c r="DO160" s="364" t="n"/>
      <c r="DP160" s="364" t="n"/>
      <c r="DQ160" s="364" t="n"/>
      <c r="DR160" s="364" t="n"/>
      <c r="DS160" s="364" t="n"/>
      <c r="DT160" s="364" t="n"/>
      <c r="DU160" s="364" t="n"/>
      <c r="DV160" s="364" t="n"/>
      <c r="DW160" s="364" t="n"/>
      <c r="DX160" s="364" t="n"/>
      <c r="DY160" s="364" t="n"/>
      <c r="DZ160" s="364" t="n"/>
      <c r="EA160" s="364" t="n"/>
      <c r="EB160" s="364" t="n"/>
      <c r="EC160" s="364" t="n"/>
      <c r="ED160" s="364" t="n"/>
      <c r="EE160" s="364" t="n"/>
      <c r="EF160" s="364" t="n"/>
      <c r="EG160" s="364" t="n"/>
      <c r="EH160" s="364" t="n"/>
      <c r="EI160" s="364" t="n"/>
      <c r="EJ160" s="364" t="n"/>
      <c r="EK160" s="364" t="n"/>
      <c r="EL160" s="364" t="n"/>
      <c r="EM160" s="364" t="n"/>
      <c r="EN160" s="364" t="n"/>
      <c r="EO160" s="364" t="n"/>
      <c r="EP160" s="364" t="n"/>
      <c r="EQ160" s="364" t="n"/>
      <c r="ER160" s="364" t="n"/>
      <c r="ES160" s="364" t="n"/>
      <c r="ET160" s="364" t="n"/>
      <c r="EU160" s="364" t="n"/>
      <c r="EV160" s="364" t="n"/>
      <c r="EW160" s="364" t="n"/>
      <c r="EX160" s="364" t="n"/>
      <c r="EY160" s="364" t="n"/>
      <c r="EZ160" s="364" t="n"/>
      <c r="FA160" s="364" t="n"/>
      <c r="FB160" s="364" t="n"/>
      <c r="FC160" s="364" t="n"/>
      <c r="FD160" s="364" t="n"/>
      <c r="FE160" s="364" t="n"/>
      <c r="FF160" s="364" t="n"/>
      <c r="FG160" s="364" t="n"/>
      <c r="FH160" s="364" t="n"/>
      <c r="FI160" s="364" t="n"/>
      <c r="FJ160" s="364" t="n"/>
      <c r="FK160" s="364" t="n"/>
      <c r="FL160" s="364" t="n"/>
      <c r="FM160" s="364" t="n"/>
      <c r="FN160" s="364" t="n"/>
      <c r="FO160" s="364" t="n"/>
      <c r="FP160" s="364" t="n"/>
      <c r="FQ160" s="364" t="n"/>
      <c r="FR160" s="364" t="n"/>
      <c r="FS160" s="364" t="n"/>
      <c r="FT160" s="364" t="n"/>
      <c r="FU160" s="364" t="n"/>
      <c r="FV160" s="364" t="n"/>
      <c r="FW160" s="364" t="n"/>
      <c r="FX160" s="364" t="n"/>
      <c r="FY160" s="364" t="n"/>
      <c r="FZ160" s="364" t="n"/>
      <c r="GA160" s="364" t="n"/>
      <c r="GB160" s="364" t="n"/>
      <c r="GC160" s="364" t="n"/>
      <c r="GD160" s="364" t="n"/>
      <c r="GE160" s="364" t="n"/>
      <c r="GF160" s="364" t="n"/>
      <c r="GG160" s="364" t="n"/>
      <c r="GH160" s="364" t="n"/>
      <c r="GI160" s="364" t="n"/>
      <c r="GJ160" s="364" t="n"/>
      <c r="GK160" s="364" t="n"/>
      <c r="GL160" s="364" t="n"/>
      <c r="GM160" s="364" t="n"/>
      <c r="GN160" s="364" t="n"/>
      <c r="GO160" s="364" t="n"/>
      <c r="GP160" s="364" t="n"/>
      <c r="GQ160" s="364" t="n"/>
      <c r="GR160" s="364" t="n"/>
      <c r="GS160" s="364" t="n"/>
      <c r="GT160" s="364" t="n"/>
      <c r="GU160" s="364" t="n"/>
      <c r="GV160" s="364" t="n"/>
      <c r="GW160" s="364" t="n"/>
      <c r="GX160" s="364" t="n"/>
      <c r="GY160" s="364" t="n"/>
      <c r="GZ160" s="364" t="n"/>
      <c r="HA160" s="364" t="n"/>
      <c r="HB160" s="364" t="n"/>
      <c r="HC160" s="364" t="n"/>
      <c r="HD160" s="364" t="n"/>
      <c r="HE160" s="364" t="n"/>
      <c r="HF160" s="364" t="n"/>
      <c r="HG160" s="364" t="n"/>
      <c r="HH160" s="364" t="n"/>
      <c r="HI160" s="364" t="n"/>
      <c r="HJ160" s="364" t="n"/>
      <c r="HK160" s="364" t="n"/>
      <c r="HL160" s="364" t="n"/>
      <c r="HM160" s="364" t="n"/>
      <c r="HN160" s="364" t="n"/>
      <c r="HO160" s="364" t="n"/>
      <c r="HP160" s="364" t="n"/>
      <c r="HQ160" s="364" t="n"/>
      <c r="HR160" s="364" t="n"/>
      <c r="HS160" s="364" t="n"/>
      <c r="HT160" s="364" t="n"/>
      <c r="HU160" s="364" t="n"/>
      <c r="HV160" s="364" t="n"/>
      <c r="HW160" s="364" t="n"/>
      <c r="HX160" s="364" t="n"/>
      <c r="HY160" s="364" t="n"/>
      <c r="HZ160" s="364" t="n"/>
      <c r="IA160" s="364" t="n"/>
      <c r="IB160" s="364" t="n"/>
      <c r="IC160" s="364" t="n"/>
      <c r="ID160" s="364" t="n"/>
      <c r="IE160" s="364" t="n"/>
      <c r="IF160" s="364" t="n"/>
      <c r="IG160" s="364" t="n"/>
      <c r="IH160" s="364" t="n"/>
      <c r="II160" s="364" t="n"/>
      <c r="IJ160" s="364" t="n"/>
      <c r="IK160" s="364" t="n"/>
      <c r="IL160" s="364" t="n"/>
      <c r="IM160" s="364" t="n"/>
      <c r="IN160" s="364" t="n"/>
      <c r="IO160" s="364" t="n"/>
      <c r="IP160" s="364" t="n"/>
      <c r="IQ160" s="364" t="n"/>
      <c r="IR160" s="364" t="n"/>
      <c r="IS160" s="364" t="n"/>
      <c r="IT160" s="364" t="n"/>
      <c r="IU160" s="364" t="n"/>
      <c r="IV160" s="364" t="n"/>
      <c r="IW160" s="364" t="n"/>
      <c r="IX160" s="364" t="n"/>
      <c r="IY160" s="364" t="n"/>
      <c r="IZ160" s="364" t="n"/>
      <c r="JA160" s="364" t="n"/>
      <c r="JB160" s="364" t="n"/>
      <c r="JC160" s="364" t="n"/>
      <c r="JD160" s="364" t="n"/>
      <c r="JE160" s="364" t="n"/>
      <c r="JF160" s="364" t="n"/>
      <c r="JG160" s="364" t="n"/>
      <c r="JH160" s="364" t="n"/>
      <c r="JI160" s="364" t="n"/>
      <c r="JJ160" s="364" t="n"/>
      <c r="JK160" s="364" t="n"/>
      <c r="JL160" s="364" t="n"/>
      <c r="JM160" s="364" t="n"/>
      <c r="JN160" s="364" t="n"/>
      <c r="JO160" s="364" t="n"/>
      <c r="JP160" s="364" t="n"/>
      <c r="JQ160" s="364" t="n"/>
      <c r="JR160" s="364" t="n"/>
      <c r="JS160" s="364" t="n"/>
      <c r="JT160" s="364" t="n"/>
      <c r="JU160" s="364" t="n"/>
      <c r="JV160" s="364" t="n"/>
      <c r="JW160" s="364" t="n"/>
      <c r="JX160" s="364" t="n"/>
      <c r="JY160" s="364" t="n"/>
      <c r="JZ160" s="364" t="n"/>
      <c r="KA160" s="364" t="n"/>
      <c r="KB160" s="364" t="n"/>
      <c r="KC160" s="364" t="n"/>
      <c r="KD160" s="364" t="n"/>
      <c r="KE160" s="364" t="n"/>
      <c r="KF160" s="364" t="n"/>
      <c r="KG160" s="364" t="n"/>
      <c r="KH160" s="364" t="n"/>
      <c r="KI160" s="364" t="n"/>
      <c r="KJ160" s="364" t="n"/>
      <c r="KK160" s="364" t="n"/>
      <c r="KL160" s="364" t="n"/>
      <c r="KM160" s="364" t="n"/>
      <c r="KN160" s="364" t="n"/>
      <c r="KO160" s="364" t="n"/>
      <c r="KP160" s="364" t="n"/>
      <c r="KQ160" s="364" t="n"/>
      <c r="KR160" s="364" t="n"/>
      <c r="KS160" s="364" t="n"/>
      <c r="KT160" s="364" t="n"/>
      <c r="KU160" s="364" t="n"/>
      <c r="KV160" s="364" t="n"/>
      <c r="KW160" s="364" t="n"/>
      <c r="KX160" s="364" t="n"/>
      <c r="KY160" s="364" t="n"/>
      <c r="KZ160" s="364" t="n"/>
      <c r="LA160" s="364" t="n"/>
      <c r="LB160" s="364" t="n"/>
      <c r="LC160" s="364" t="n"/>
      <c r="LD160" s="364" t="n"/>
      <c r="LE160" s="364" t="n"/>
      <c r="LF160" s="364" t="n"/>
      <c r="LG160" s="364" t="n"/>
      <c r="LH160" s="364" t="n"/>
      <c r="LI160" s="364" t="n"/>
      <c r="LJ160" s="364" t="n"/>
      <c r="LK160" s="364" t="n"/>
      <c r="LL160" s="364" t="n"/>
      <c r="LM160" s="364" t="n"/>
      <c r="LN160" s="364" t="n"/>
      <c r="LO160" s="364" t="n"/>
      <c r="LP160" s="364" t="n"/>
      <c r="LQ160" s="364" t="n"/>
      <c r="LR160" s="364" t="n"/>
      <c r="LS160" s="364" t="n"/>
      <c r="LT160" s="364" t="n"/>
      <c r="LU160" s="364" t="n"/>
      <c r="LV160" s="364" t="n"/>
      <c r="LW160" s="364" t="n"/>
      <c r="LX160" s="364" t="n"/>
      <c r="LY160" s="364" t="n"/>
      <c r="LZ160" s="364" t="n"/>
      <c r="MA160" s="364" t="n"/>
      <c r="MB160" s="364" t="n"/>
      <c r="MC160" s="364" t="n"/>
      <c r="MD160" s="364" t="n"/>
      <c r="ME160" s="364" t="n"/>
      <c r="MF160" s="364" t="n"/>
      <c r="MG160" s="364" t="n"/>
      <c r="MH160" s="364" t="n"/>
      <c r="MI160" s="364" t="n"/>
      <c r="MJ160" s="364" t="n"/>
      <c r="MK160" s="364" t="n"/>
      <c r="ML160" s="364" t="n"/>
      <c r="MM160" s="364" t="n"/>
      <c r="MN160" s="364" t="n"/>
      <c r="MO160" s="364" t="n"/>
      <c r="MP160" s="364" t="n"/>
      <c r="MQ160" s="364" t="n"/>
      <c r="MR160" s="364" t="n"/>
      <c r="MS160" s="364" t="n"/>
      <c r="MT160" s="364" t="n"/>
      <c r="MU160" s="364" t="n"/>
      <c r="MV160" s="364" t="n"/>
      <c r="MW160" s="364" t="n"/>
      <c r="MX160" s="364" t="n"/>
      <c r="MY160" s="364" t="n"/>
      <c r="MZ160" s="364" t="n"/>
      <c r="NA160" s="364" t="n"/>
      <c r="NB160" s="364" t="n"/>
      <c r="NC160" s="364" t="n"/>
      <c r="ND160" s="364" t="n"/>
      <c r="NE160" s="364" t="n"/>
      <c r="NF160" s="364" t="n"/>
      <c r="NG160" s="364" t="n"/>
      <c r="NH160" s="364" t="n"/>
      <c r="NI160" s="364" t="n"/>
      <c r="NJ160" s="364" t="n"/>
      <c r="NK160" s="364" t="n"/>
      <c r="NL160" s="364" t="n"/>
      <c r="NM160" s="364" t="n"/>
      <c r="NN160" s="364" t="n"/>
      <c r="NO160" s="364" t="n"/>
      <c r="NP160" s="364" t="n"/>
      <c r="NQ160" s="364" t="n"/>
      <c r="NR160" s="364" t="n"/>
      <c r="NS160" s="364" t="n"/>
      <c r="NT160" s="364" t="n"/>
      <c r="NU160" s="364" t="n"/>
      <c r="NV160" s="364" t="n"/>
      <c r="NW160" s="364" t="n"/>
      <c r="NX160" s="364" t="n"/>
      <c r="NY160" s="364" t="n"/>
      <c r="NZ160" s="364" t="n"/>
      <c r="OA160" s="364" t="n"/>
      <c r="OB160" s="364" t="n"/>
      <c r="OC160" s="364" t="n"/>
      <c r="OD160" s="364" t="n"/>
      <c r="OE160" s="364" t="n"/>
      <c r="OF160" s="364" t="n"/>
      <c r="OG160" s="364" t="n"/>
      <c r="OH160" s="364" t="n"/>
      <c r="OI160" s="364" t="n"/>
      <c r="OJ160" s="364" t="n"/>
      <c r="OK160" s="364" t="n"/>
      <c r="OL160" s="364" t="n"/>
      <c r="OM160" s="364" t="n"/>
      <c r="ON160" s="364" t="n"/>
      <c r="OO160" s="364" t="n"/>
      <c r="OP160" s="364" t="n"/>
      <c r="OQ160" s="364" t="n"/>
      <c r="OR160" s="364" t="n"/>
      <c r="OS160" s="364" t="n"/>
      <c r="OT160" s="364" t="n"/>
      <c r="OU160" s="364" t="n"/>
      <c r="OV160" s="364" t="n"/>
      <c r="OW160" s="364" t="n"/>
      <c r="OX160" s="364" t="n"/>
      <c r="OY160" s="364" t="n"/>
      <c r="OZ160" s="364" t="n"/>
      <c r="PA160" s="364" t="n"/>
      <c r="PB160" s="364" t="n"/>
      <c r="PC160" s="364" t="n"/>
      <c r="PD160" s="364" t="n"/>
      <c r="PE160" s="364" t="n"/>
      <c r="PF160" s="364" t="n"/>
      <c r="PG160" s="364" t="n"/>
      <c r="PH160" s="364" t="n"/>
      <c r="PI160" s="364" t="n"/>
      <c r="PJ160" s="364" t="n"/>
      <c r="PK160" s="364" t="n"/>
      <c r="PL160" s="364" t="n"/>
      <c r="PM160" s="364" t="n"/>
      <c r="PN160" s="364" t="n"/>
      <c r="PO160" s="364" t="n"/>
      <c r="PP160" s="364" t="n"/>
      <c r="PQ160" s="364" t="n"/>
      <c r="PR160" s="364" t="n"/>
      <c r="PS160" s="364" t="n"/>
      <c r="PT160" s="364" t="n"/>
      <c r="PU160" s="364" t="n"/>
      <c r="PV160" s="364" t="n"/>
      <c r="PW160" s="364" t="n"/>
      <c r="PX160" s="364" t="n"/>
      <c r="PY160" s="364" t="n"/>
      <c r="PZ160" s="364" t="n"/>
      <c r="QA160" s="364" t="n"/>
      <c r="QB160" s="364" t="n"/>
      <c r="QC160" s="364" t="n"/>
      <c r="QD160" s="364" t="n"/>
      <c r="QE160" s="364" t="n"/>
      <c r="QF160" s="364" t="n"/>
      <c r="QG160" s="364" t="n"/>
      <c r="QH160" s="364" t="n"/>
      <c r="QI160" s="364" t="n"/>
      <c r="QJ160" s="364" t="n"/>
      <c r="QK160" s="364" t="n"/>
      <c r="QL160" s="364" t="n"/>
      <c r="QM160" s="364" t="n"/>
      <c r="QN160" s="364" t="n"/>
      <c r="QO160" s="364" t="n"/>
      <c r="QP160" s="364" t="n"/>
      <c r="QQ160" s="364" t="n"/>
      <c r="QR160" s="364" t="n"/>
      <c r="QS160" s="364" t="n"/>
      <c r="QT160" s="364" t="n"/>
      <c r="QU160" s="364" t="n"/>
      <c r="QV160" s="364" t="n"/>
      <c r="QW160" s="364" t="n"/>
      <c r="QX160" s="364" t="n"/>
      <c r="QY160" s="364" t="n"/>
      <c r="QZ160" s="364" t="n"/>
      <c r="RA160" s="364" t="n"/>
      <c r="RB160" s="364" t="n"/>
      <c r="RC160" s="364" t="n"/>
      <c r="RD160" s="364" t="n"/>
      <c r="RE160" s="364" t="n"/>
      <c r="RF160" s="364" t="n"/>
      <c r="RG160" s="364" t="n"/>
      <c r="RH160" s="364" t="n"/>
      <c r="RI160" s="364" t="n"/>
      <c r="RJ160" s="364" t="n"/>
      <c r="RK160" s="364" t="n"/>
      <c r="RL160" s="364" t="n"/>
      <c r="RM160" s="364" t="n"/>
      <c r="RN160" s="364" t="n"/>
      <c r="RO160" s="364" t="n"/>
      <c r="RP160" s="364" t="n"/>
      <c r="RQ160" s="364" t="n"/>
      <c r="RR160" s="364" t="n"/>
      <c r="RS160" s="364" t="n"/>
      <c r="RT160" s="364" t="n"/>
      <c r="RU160" s="364" t="n"/>
      <c r="RV160" s="364" t="n"/>
      <c r="RW160" s="364" t="n"/>
      <c r="RX160" s="364" t="n"/>
      <c r="RY160" s="364" t="n"/>
      <c r="RZ160" s="364" t="n"/>
      <c r="SA160" s="364" t="n"/>
      <c r="SB160" s="364" t="n"/>
      <c r="SC160" s="364" t="n"/>
      <c r="SD160" s="364" t="n"/>
      <c r="SE160" s="364" t="n"/>
      <c r="SF160" s="364" t="n"/>
      <c r="SG160" s="364" t="n"/>
      <c r="SH160" s="364" t="n"/>
      <c r="SI160" s="364" t="n"/>
      <c r="SJ160" s="364" t="n"/>
      <c r="SK160" s="364" t="n"/>
      <c r="SL160" s="364" t="n"/>
      <c r="SM160" s="364" t="n"/>
      <c r="SN160" s="364" t="n"/>
      <c r="SO160" s="364" t="n"/>
      <c r="SP160" s="364" t="n"/>
      <c r="SQ160" s="364" t="n"/>
      <c r="SR160" s="364" t="n"/>
      <c r="SS160" s="364" t="n"/>
      <c r="ST160" s="364" t="n"/>
      <c r="SU160" s="364" t="n"/>
      <c r="SV160" s="364" t="n"/>
      <c r="SW160" s="364" t="n"/>
      <c r="SX160" s="364" t="n"/>
      <c r="SY160" s="364" t="n"/>
      <c r="SZ160" s="364" t="n"/>
      <c r="TA160" s="364" t="n"/>
      <c r="TB160" s="364" t="n"/>
      <c r="TC160" s="364" t="n"/>
      <c r="TD160" s="364" t="n"/>
      <c r="TE160" s="364" t="n"/>
      <c r="TF160" s="364" t="n"/>
      <c r="TG160" s="364" t="n"/>
      <c r="TH160" s="364" t="n"/>
      <c r="TI160" s="364" t="n"/>
      <c r="TJ160" s="364" t="n"/>
      <c r="TK160" s="364" t="n"/>
      <c r="TL160" s="364" t="n"/>
      <c r="TM160" s="364" t="n"/>
      <c r="TN160" s="364" t="n"/>
      <c r="TO160" s="364" t="n"/>
      <c r="TP160" s="364" t="n"/>
      <c r="TQ160" s="364" t="n"/>
      <c r="TR160" s="364" t="n"/>
      <c r="TS160" s="364" t="n"/>
      <c r="TT160" s="364" t="n"/>
      <c r="TU160" s="364" t="n"/>
      <c r="TV160" s="364" t="n"/>
      <c r="TW160" s="364" t="n"/>
      <c r="TX160" s="364" t="n"/>
      <c r="TY160" s="364" t="n"/>
      <c r="TZ160" s="364" t="n"/>
      <c r="UA160" s="364" t="n"/>
      <c r="UB160" s="364" t="n"/>
      <c r="UC160" s="364" t="n"/>
      <c r="UD160" s="364" t="n"/>
      <c r="UE160" s="364" t="n"/>
      <c r="UF160" s="364" t="n"/>
      <c r="UG160" s="364" t="n"/>
      <c r="UH160" s="364" t="n"/>
      <c r="UI160" s="364" t="n"/>
      <c r="UJ160" s="364" t="n"/>
      <c r="UK160" s="364" t="n"/>
      <c r="UL160" s="364" t="n"/>
      <c r="UM160" s="364" t="n"/>
      <c r="UN160" s="364" t="n"/>
      <c r="UO160" s="364" t="n"/>
      <c r="UP160" s="364" t="n"/>
      <c r="UQ160" s="364" t="n"/>
      <c r="UR160" s="364" t="n"/>
      <c r="US160" s="364" t="n"/>
      <c r="UT160" s="364" t="n"/>
      <c r="UU160" s="364" t="n"/>
      <c r="UV160" s="364" t="n"/>
      <c r="UW160" s="364" t="n"/>
      <c r="UX160" s="364" t="n"/>
      <c r="UY160" s="364" t="n"/>
      <c r="UZ160" s="364" t="n"/>
      <c r="VA160" s="364" t="n"/>
      <c r="VB160" s="364" t="n"/>
      <c r="VC160" s="364" t="n"/>
      <c r="VD160" s="364" t="n"/>
      <c r="VE160" s="364" t="n"/>
      <c r="VF160" s="364" t="n"/>
      <c r="VG160" s="364" t="n"/>
      <c r="VH160" s="364" t="n"/>
      <c r="VI160" s="364" t="n"/>
      <c r="VJ160" s="364" t="n"/>
      <c r="VK160" s="364" t="n"/>
      <c r="VL160" s="364" t="n"/>
      <c r="VM160" s="364" t="n"/>
      <c r="VN160" s="364" t="n"/>
      <c r="VO160" s="364" t="n"/>
      <c r="VP160" s="364" t="n"/>
      <c r="VQ160" s="364" t="n"/>
      <c r="VR160" s="364" t="n"/>
      <c r="VS160" s="364" t="n"/>
      <c r="VT160" s="364" t="n"/>
      <c r="VU160" s="364" t="n"/>
      <c r="VV160" s="364" t="n"/>
      <c r="VW160" s="364" t="n"/>
      <c r="VX160" s="364" t="n"/>
      <c r="VY160" s="364" t="n"/>
      <c r="VZ160" s="364" t="n"/>
      <c r="WA160" s="364" t="n"/>
      <c r="WB160" s="364" t="n"/>
      <c r="WC160" s="364" t="n"/>
      <c r="WD160" s="364" t="n"/>
      <c r="WE160" s="364" t="n"/>
      <c r="WF160" s="364" t="n"/>
      <c r="WG160" s="364" t="n"/>
      <c r="WH160" s="364" t="n"/>
      <c r="WI160" s="364" t="n"/>
      <c r="WJ160" s="364" t="n"/>
      <c r="WK160" s="364" t="n"/>
      <c r="WL160" s="364" t="n"/>
      <c r="WM160" s="364" t="n"/>
      <c r="WN160" s="364" t="n"/>
      <c r="WO160" s="364" t="n"/>
      <c r="WP160" s="364" t="n"/>
      <c r="WQ160" s="364" t="n"/>
      <c r="WR160" s="364" t="n"/>
      <c r="WS160" s="364" t="n"/>
      <c r="WT160" s="364" t="n"/>
      <c r="WU160" s="364" t="n"/>
      <c r="WV160" s="364" t="n"/>
      <c r="WW160" s="364" t="n"/>
      <c r="WX160" s="364" t="n"/>
      <c r="WY160" s="364" t="n"/>
      <c r="WZ160" s="364" t="n"/>
      <c r="XA160" s="364" t="n"/>
      <c r="XB160" s="364" t="n"/>
      <c r="XC160" s="364" t="n"/>
      <c r="XD160" s="364" t="n"/>
      <c r="XE160" s="364" t="n"/>
      <c r="XF160" s="364" t="n"/>
      <c r="XG160" s="364" t="n"/>
      <c r="XH160" s="364" t="n"/>
      <c r="XI160" s="364" t="n"/>
      <c r="XJ160" s="364" t="n"/>
      <c r="XK160" s="364" t="n"/>
      <c r="XL160" s="364" t="n"/>
      <c r="XM160" s="364" t="n"/>
      <c r="XN160" s="364" t="n"/>
      <c r="XO160" s="364" t="n"/>
      <c r="XP160" s="364" t="n"/>
      <c r="XQ160" s="364" t="n"/>
      <c r="XR160" s="364" t="n"/>
      <c r="XS160" s="364" t="n"/>
      <c r="XT160" s="364" t="n"/>
      <c r="XU160" s="364" t="n"/>
      <c r="XV160" s="364" t="n"/>
      <c r="XW160" s="364" t="n"/>
      <c r="XX160" s="364" t="n"/>
      <c r="XY160" s="364" t="n"/>
      <c r="XZ160" s="364" t="n"/>
      <c r="YA160" s="364" t="n"/>
      <c r="YB160" s="364" t="n"/>
      <c r="YC160" s="364" t="n"/>
      <c r="YD160" s="364" t="n"/>
      <c r="YE160" s="364" t="n"/>
      <c r="YF160" s="364" t="n"/>
      <c r="YG160" s="364" t="n"/>
      <c r="YH160" s="364" t="n"/>
      <c r="YI160" s="364" t="n"/>
      <c r="YJ160" s="364" t="n"/>
      <c r="YK160" s="364" t="n"/>
      <c r="YL160" s="364" t="n"/>
      <c r="YM160" s="364" t="n"/>
      <c r="YN160" s="364" t="n"/>
      <c r="YO160" s="364" t="n"/>
      <c r="YP160" s="364" t="n"/>
      <c r="YQ160" s="364" t="n"/>
      <c r="YR160" s="364" t="n"/>
      <c r="YS160" s="364" t="n"/>
      <c r="YT160" s="364" t="n"/>
      <c r="YU160" s="364" t="n"/>
      <c r="YV160" s="364" t="n"/>
      <c r="YW160" s="364" t="n"/>
      <c r="YX160" s="364" t="n"/>
      <c r="YY160" s="364" t="n"/>
      <c r="YZ160" s="364" t="n"/>
      <c r="ZA160" s="364" t="n"/>
      <c r="ZB160" s="364" t="n"/>
      <c r="ZC160" s="364" t="n"/>
      <c r="ZD160" s="364" t="n"/>
      <c r="ZE160" s="364" t="n"/>
      <c r="ZF160" s="364" t="n"/>
      <c r="ZG160" s="364" t="n"/>
      <c r="ZH160" s="364" t="n"/>
      <c r="ZI160" s="364" t="n"/>
      <c r="ZJ160" s="364" t="n"/>
      <c r="ZK160" s="364" t="n"/>
      <c r="ZL160" s="364" t="n"/>
      <c r="ZM160" s="364" t="n"/>
      <c r="ZN160" s="364" t="n"/>
      <c r="ZO160" s="364" t="n"/>
      <c r="ZP160" s="364" t="n"/>
      <c r="ZQ160" s="364" t="n"/>
      <c r="ZR160" s="364" t="n"/>
      <c r="ZS160" s="364" t="n"/>
      <c r="ZT160" s="364" t="n"/>
      <c r="ZU160" s="364" t="n"/>
      <c r="ZV160" s="364" t="n"/>
      <c r="ZW160" s="364" t="n"/>
      <c r="ZX160" s="364" t="n"/>
      <c r="ZY160" s="364" t="n"/>
      <c r="ZZ160" s="364" t="n"/>
      <c r="AAA160" s="364" t="n"/>
      <c r="AAB160" s="364" t="n"/>
      <c r="AAC160" s="364" t="n"/>
      <c r="AAD160" s="364" t="n"/>
      <c r="AAE160" s="364" t="n"/>
      <c r="AAF160" s="364" t="n"/>
      <c r="AAG160" s="364" t="n"/>
      <c r="AAH160" s="364" t="n"/>
      <c r="AAI160" s="364" t="n"/>
      <c r="AAJ160" s="364" t="n"/>
      <c r="AAK160" s="364" t="n"/>
      <c r="AAL160" s="364" t="n"/>
      <c r="AAM160" s="364" t="n"/>
      <c r="AAN160" s="364" t="n"/>
      <c r="AAO160" s="364" t="n"/>
      <c r="AAP160" s="364" t="n"/>
      <c r="AAQ160" s="364" t="n"/>
      <c r="AAR160" s="364" t="n"/>
      <c r="AAS160" s="364" t="n"/>
      <c r="AAT160" s="364" t="n"/>
      <c r="AAU160" s="364" t="n"/>
      <c r="AAV160" s="364" t="n"/>
      <c r="AAW160" s="364" t="n"/>
      <c r="AAX160" s="364" t="n"/>
      <c r="AAY160" s="364" t="n"/>
      <c r="AAZ160" s="364" t="n"/>
      <c r="ABA160" s="364" t="n"/>
      <c r="ABB160" s="364" t="n"/>
      <c r="ABC160" s="364" t="n"/>
      <c r="ABD160" s="364" t="n"/>
      <c r="ABE160" s="364" t="n"/>
      <c r="ABF160" s="364" t="n"/>
      <c r="ABG160" s="364" t="n"/>
      <c r="ABH160" s="364" t="n"/>
      <c r="ABI160" s="364" t="n"/>
      <c r="ABJ160" s="364" t="n"/>
      <c r="ABK160" s="364" t="n"/>
      <c r="ABL160" s="364" t="n"/>
      <c r="ABM160" s="364" t="n"/>
      <c r="ABN160" s="364" t="n"/>
      <c r="ABO160" s="364" t="n"/>
      <c r="ABP160" s="364" t="n"/>
      <c r="ABQ160" s="364" t="n"/>
      <c r="ABR160" s="364" t="n"/>
      <c r="ABS160" s="364" t="n"/>
      <c r="ABT160" s="364" t="n"/>
      <c r="ABU160" s="364" t="n"/>
      <c r="ABV160" s="364" t="n"/>
      <c r="ABW160" s="364" t="n"/>
      <c r="ABX160" s="364" t="n"/>
      <c r="ABY160" s="364" t="n"/>
      <c r="ABZ160" s="364" t="n"/>
      <c r="ACA160" s="364" t="n"/>
      <c r="ACB160" s="364" t="n"/>
      <c r="ACC160" s="364" t="n"/>
      <c r="ACD160" s="364" t="n"/>
      <c r="ACE160" s="364" t="n"/>
      <c r="ACF160" s="364" t="n"/>
      <c r="ACG160" s="364" t="n"/>
      <c r="ACH160" s="364" t="n"/>
      <c r="ACI160" s="364" t="n"/>
      <c r="ACJ160" s="364" t="n"/>
      <c r="ACK160" s="364" t="n"/>
      <c r="ACL160" s="364" t="n"/>
      <c r="ACM160" s="364" t="n"/>
      <c r="ACN160" s="364" t="n"/>
      <c r="ACO160" s="364" t="n"/>
      <c r="ACP160" s="364" t="n"/>
      <c r="ACQ160" s="364" t="n"/>
      <c r="ACR160" s="364" t="n"/>
      <c r="ACS160" s="364" t="n"/>
      <c r="ACT160" s="364" t="n"/>
      <c r="ACU160" s="364" t="n"/>
      <c r="ACV160" s="364" t="n"/>
      <c r="ACW160" s="364" t="n"/>
      <c r="ACX160" s="364" t="n"/>
      <c r="ACY160" s="364" t="n"/>
      <c r="ACZ160" s="364" t="n"/>
      <c r="ADA160" s="364" t="n"/>
      <c r="ADB160" s="364" t="n"/>
      <c r="ADC160" s="364" t="n"/>
      <c r="ADD160" s="364" t="n"/>
      <c r="ADE160" s="364" t="n"/>
      <c r="ADF160" s="364" t="n"/>
      <c r="ADG160" s="364" t="n"/>
      <c r="ADH160" s="364" t="n"/>
      <c r="ADI160" s="364" t="n"/>
      <c r="ADJ160" s="364" t="n"/>
      <c r="ADK160" s="364" t="n"/>
      <c r="ADL160" s="364" t="n"/>
      <c r="ADM160" s="364" t="n"/>
      <c r="ADN160" s="364" t="n"/>
      <c r="ADO160" s="364" t="n"/>
      <c r="ADP160" s="364" t="n"/>
      <c r="ADQ160" s="364" t="n"/>
      <c r="ADR160" s="364" t="n"/>
      <c r="ADS160" s="364" t="n"/>
      <c r="ADT160" s="364" t="n"/>
      <c r="ADU160" s="364" t="n"/>
      <c r="ADV160" s="364" t="n"/>
      <c r="ADW160" s="364" t="n"/>
      <c r="ADX160" s="364" t="n"/>
      <c r="ADY160" s="364" t="n"/>
      <c r="ADZ160" s="364" t="n"/>
      <c r="AEA160" s="364" t="n"/>
      <c r="AEB160" s="364" t="n"/>
      <c r="AEC160" s="364" t="n"/>
      <c r="AED160" s="364" t="n"/>
      <c r="AEE160" s="364" t="n"/>
      <c r="AEF160" s="364" t="n"/>
      <c r="AEG160" s="364" t="n"/>
      <c r="AEH160" s="364" t="n"/>
      <c r="AEI160" s="364" t="n"/>
      <c r="AEJ160" s="364" t="n"/>
      <c r="AEK160" s="364" t="n"/>
      <c r="AEL160" s="364" t="n"/>
      <c r="AEM160" s="364" t="n"/>
      <c r="AEN160" s="364" t="n"/>
      <c r="AEO160" s="364" t="n"/>
      <c r="AEP160" s="364" t="n"/>
      <c r="AEQ160" s="364" t="n"/>
      <c r="AER160" s="364" t="n"/>
      <c r="AES160" s="364" t="n"/>
      <c r="AET160" s="364" t="n"/>
      <c r="AEU160" s="364" t="n"/>
      <c r="AEV160" s="364" t="n"/>
      <c r="AEW160" s="364" t="n"/>
      <c r="AEX160" s="364" t="n"/>
      <c r="AEY160" s="364" t="n"/>
      <c r="AEZ160" s="364" t="n"/>
      <c r="AFA160" s="364" t="n"/>
      <c r="AFB160" s="364" t="n"/>
      <c r="AFC160" s="364" t="n"/>
      <c r="AFD160" s="364" t="n"/>
      <c r="AFE160" s="364" t="n"/>
      <c r="AFF160" s="364" t="n"/>
      <c r="AFG160" s="364" t="n"/>
      <c r="AFH160" s="364" t="n"/>
      <c r="AFI160" s="364" t="n"/>
      <c r="AFJ160" s="364" t="n"/>
      <c r="AFK160" s="364" t="n"/>
      <c r="AFL160" s="364" t="n"/>
      <c r="AFM160" s="364" t="n"/>
      <c r="AFN160" s="364" t="n"/>
      <c r="AFO160" s="364" t="n"/>
      <c r="AFP160" s="364" t="n"/>
      <c r="AFQ160" s="364" t="n"/>
      <c r="AFR160" s="364" t="n"/>
      <c r="AFS160" s="364" t="n"/>
      <c r="AFT160" s="364" t="n"/>
      <c r="AFU160" s="364" t="n"/>
      <c r="AFV160" s="364" t="n"/>
      <c r="AFW160" s="364" t="n"/>
      <c r="AFX160" s="364" t="n"/>
      <c r="AFY160" s="364" t="n"/>
      <c r="AFZ160" s="364" t="n"/>
      <c r="AGA160" s="364" t="n"/>
      <c r="AGB160" s="364" t="n"/>
      <c r="AGC160" s="364" t="n"/>
      <c r="AGD160" s="364" t="n"/>
      <c r="AGE160" s="364" t="n"/>
      <c r="AGF160" s="364" t="n"/>
      <c r="AGG160" s="364" t="n"/>
      <c r="AGH160" s="364" t="n"/>
      <c r="AGI160" s="364" t="n"/>
      <c r="AGJ160" s="364" t="n"/>
      <c r="AGK160" s="364" t="n"/>
      <c r="AGL160" s="364" t="n"/>
      <c r="AGM160" s="364" t="n"/>
      <c r="AGN160" s="364" t="n"/>
      <c r="AGO160" s="364" t="n"/>
      <c r="AGP160" s="364" t="n"/>
      <c r="AGQ160" s="364" t="n"/>
      <c r="AGR160" s="364" t="n"/>
      <c r="AGS160" s="364" t="n"/>
      <c r="AGT160" s="364" t="n"/>
      <c r="AGU160" s="364" t="n"/>
      <c r="AGV160" s="364" t="n"/>
      <c r="AGW160" s="364" t="n"/>
      <c r="AGX160" s="364" t="n"/>
      <c r="AGY160" s="364" t="n"/>
      <c r="AGZ160" s="364" t="n"/>
      <c r="AHA160" s="364" t="n"/>
      <c r="AHB160" s="364" t="n"/>
      <c r="AHC160" s="364" t="n"/>
      <c r="AHD160" s="364" t="n"/>
      <c r="AHE160" s="364" t="n"/>
      <c r="AHF160" s="364" t="n"/>
      <c r="AHG160" s="364" t="n"/>
      <c r="AHH160" s="364" t="n"/>
      <c r="AHI160" s="364" t="n"/>
      <c r="AHJ160" s="364" t="n"/>
      <c r="AHK160" s="364" t="n"/>
      <c r="AHL160" s="364" t="n"/>
      <c r="AHM160" s="364" t="n"/>
      <c r="AHN160" s="364" t="n"/>
      <c r="AHO160" s="364" t="n"/>
      <c r="AHP160" s="364" t="n"/>
      <c r="AHQ160" s="364" t="n"/>
      <c r="AHR160" s="364" t="n"/>
      <c r="AHS160" s="364" t="n"/>
      <c r="AHT160" s="364" t="n"/>
      <c r="AHU160" s="364" t="n"/>
      <c r="AHV160" s="364" t="n"/>
      <c r="AHW160" s="364" t="n"/>
      <c r="AHX160" s="364" t="n"/>
      <c r="AHY160" s="364" t="n"/>
      <c r="AHZ160" s="364" t="n"/>
      <c r="AIA160" s="364" t="n"/>
      <c r="AIB160" s="364" t="n"/>
      <c r="AIC160" s="364" t="n"/>
      <c r="AID160" s="364" t="n"/>
      <c r="AIE160" s="364" t="n"/>
      <c r="AIF160" s="364" t="n"/>
      <c r="AIG160" s="364" t="n"/>
      <c r="AIH160" s="364" t="n"/>
      <c r="AII160" s="364" t="n"/>
      <c r="AIJ160" s="364" t="n"/>
      <c r="AIK160" s="364" t="n"/>
      <c r="AIL160" s="364" t="n"/>
      <c r="AIM160" s="364" t="n"/>
      <c r="AIN160" s="364" t="n"/>
      <c r="AIO160" s="364" t="n"/>
      <c r="AIP160" s="364" t="n"/>
      <c r="AIQ160" s="364" t="n"/>
      <c r="AIR160" s="364" t="n"/>
      <c r="AIS160" s="364" t="n"/>
      <c r="AIT160" s="364" t="n"/>
      <c r="AIU160" s="364" t="n"/>
      <c r="AIV160" s="364" t="n"/>
      <c r="AIW160" s="364" t="n"/>
      <c r="AIX160" s="364" t="n"/>
      <c r="AIY160" s="364" t="n"/>
      <c r="AIZ160" s="364" t="n"/>
      <c r="AJA160" s="364" t="n"/>
      <c r="AJB160" s="364" t="n"/>
      <c r="AJC160" s="364" t="n"/>
      <c r="AJD160" s="364" t="n"/>
      <c r="AJE160" s="364" t="n"/>
      <c r="AJF160" s="364" t="n"/>
      <c r="AJG160" s="364" t="n"/>
      <c r="AJH160" s="364" t="n"/>
      <c r="AJI160" s="364" t="n"/>
      <c r="AJJ160" s="364" t="n"/>
      <c r="AJK160" s="364" t="n"/>
      <c r="AJL160" s="364" t="n"/>
      <c r="AJM160" s="364" t="n"/>
      <c r="AJN160" s="364" t="n"/>
      <c r="AJO160" s="364" t="n"/>
      <c r="AJP160" s="364" t="n"/>
      <c r="AJQ160" s="364" t="n"/>
      <c r="AJR160" s="364" t="n"/>
      <c r="AJS160" s="364" t="n"/>
      <c r="AJT160" s="364" t="n"/>
      <c r="AJU160" s="364" t="n"/>
      <c r="AJV160" s="364" t="n"/>
      <c r="AJW160" s="364" t="n"/>
      <c r="AJX160" s="364" t="n"/>
      <c r="AJY160" s="364" t="n"/>
      <c r="AJZ160" s="364" t="n"/>
      <c r="AKA160" s="364" t="n"/>
      <c r="AKB160" s="364" t="n"/>
      <c r="AKC160" s="364" t="n"/>
      <c r="AKD160" s="364" t="n"/>
      <c r="AKE160" s="364" t="n"/>
      <c r="AKF160" s="364" t="n"/>
      <c r="AKG160" s="364" t="n"/>
      <c r="AKH160" s="364" t="n"/>
      <c r="AKI160" s="364" t="n"/>
      <c r="AKJ160" s="364" t="n"/>
      <c r="AKK160" s="364" t="n"/>
      <c r="AKL160" s="364" t="n"/>
      <c r="AKM160" s="364" t="n"/>
      <c r="AKN160" s="364" t="n"/>
      <c r="AKO160" s="364" t="n"/>
      <c r="AKP160" s="364" t="n"/>
      <c r="AKQ160" s="364" t="n"/>
      <c r="AKR160" s="364" t="n"/>
      <c r="AKS160" s="364" t="n"/>
      <c r="AKT160" s="364" t="n"/>
      <c r="AKU160" s="364" t="n"/>
      <c r="AKV160" s="364" t="n"/>
      <c r="AKW160" s="364" t="n"/>
      <c r="AKX160" s="364" t="n"/>
      <c r="AKY160" s="364" t="n"/>
      <c r="AKZ160" s="364" t="n"/>
      <c r="ALA160" s="364" t="n"/>
      <c r="ALB160" s="364" t="n"/>
      <c r="ALC160" s="364" t="n"/>
      <c r="ALD160" s="364" t="n"/>
      <c r="ALE160" s="364" t="n"/>
      <c r="ALF160" s="364" t="n"/>
      <c r="ALG160" s="364" t="n"/>
      <c r="ALH160" s="364" t="n"/>
      <c r="ALI160" s="364" t="n"/>
      <c r="ALJ160" s="364" t="n"/>
      <c r="ALK160" s="364" t="n"/>
      <c r="ALL160" s="364" t="n"/>
      <c r="ALM160" s="364" t="n"/>
      <c r="ALN160" s="364" t="n"/>
      <c r="ALO160" s="364" t="n"/>
      <c r="ALP160" s="364" t="n"/>
      <c r="ALQ160" s="364" t="n"/>
      <c r="ALR160" s="364" t="n"/>
      <c r="ALS160" s="364" t="n"/>
      <c r="ALT160" s="364" t="n"/>
      <c r="ALU160" s="364" t="n"/>
      <c r="ALV160" s="364" t="n"/>
      <c r="ALW160" s="364" t="n"/>
      <c r="ALX160" s="364" t="n"/>
      <c r="ALY160" s="364" t="n"/>
      <c r="ALZ160" s="364" t="n"/>
      <c r="AMA160" s="364" t="n"/>
      <c r="AMB160" s="364" t="n"/>
      <c r="AMC160" s="364" t="n"/>
      <c r="AMD160" s="364" t="n"/>
      <c r="AME160" s="364" t="n"/>
      <c r="AMF160" s="364" t="n"/>
      <c r="AMG160" s="364" t="n"/>
      <c r="AMH160" s="364" t="n"/>
      <c r="AMI160" s="364" t="n"/>
      <c r="AMJ160" s="364" t="n"/>
      <c r="AMK160" s="364" t="n"/>
      <c r="AML160" s="364" t="n"/>
      <c r="AMM160" s="364" t="n"/>
      <c r="AMN160" s="364" t="n"/>
      <c r="AMO160" s="364" t="n"/>
      <c r="AMP160" s="364" t="n"/>
      <c r="AMQ160" s="364" t="n"/>
      <c r="AMR160" s="364" t="n"/>
      <c r="AMS160" s="364" t="n"/>
      <c r="AMT160" s="364" t="n"/>
      <c r="AMU160" s="364" t="n"/>
      <c r="AMV160" s="364" t="n"/>
      <c r="AMW160" s="364" t="n"/>
      <c r="AMX160" s="364" t="n"/>
      <c r="AMY160" s="364" t="n"/>
      <c r="AMZ160" s="364" t="n"/>
      <c r="ANA160" s="364" t="n"/>
      <c r="ANB160" s="364" t="n"/>
      <c r="ANC160" s="364" t="n"/>
      <c r="AND160" s="364" t="n"/>
      <c r="ANE160" s="364" t="n"/>
      <c r="ANF160" s="364" t="n"/>
      <c r="ANG160" s="364" t="n"/>
      <c r="ANH160" s="364" t="n"/>
      <c r="ANI160" s="364" t="n"/>
      <c r="ANJ160" s="364" t="n"/>
      <c r="ANK160" s="364" t="n"/>
      <c r="ANL160" s="364" t="n"/>
      <c r="ANM160" s="364" t="n"/>
      <c r="ANN160" s="364" t="n"/>
      <c r="ANO160" s="364" t="n"/>
      <c r="ANP160" s="364" t="n"/>
      <c r="ANQ160" s="364" t="n"/>
      <c r="ANR160" s="364" t="n"/>
      <c r="ANS160" s="364" t="n"/>
      <c r="ANT160" s="364" t="n"/>
      <c r="ANU160" s="364" t="n"/>
      <c r="ANV160" s="364" t="n"/>
      <c r="ANW160" s="364" t="n"/>
      <c r="ANX160" s="364" t="n"/>
      <c r="ANY160" s="364" t="n"/>
      <c r="ANZ160" s="364" t="n"/>
      <c r="AOA160" s="364" t="n"/>
      <c r="AOB160" s="364" t="n"/>
      <c r="AOC160" s="364" t="n"/>
      <c r="AOD160" s="364" t="n"/>
      <c r="AOE160" s="364" t="n"/>
      <c r="AOF160" s="364" t="n"/>
      <c r="AOG160" s="364" t="n"/>
      <c r="AOH160" s="364" t="n"/>
      <c r="AOI160" s="364" t="n"/>
      <c r="AOJ160" s="364" t="n"/>
      <c r="AOK160" s="364" t="n"/>
      <c r="AOL160" s="364" t="n"/>
      <c r="AOM160" s="364" t="n"/>
      <c r="AON160" s="364" t="n"/>
      <c r="AOO160" s="364" t="n"/>
      <c r="AOP160" s="364" t="n"/>
      <c r="AOQ160" s="364" t="n"/>
      <c r="AOR160" s="364" t="n"/>
      <c r="AOS160" s="364" t="n"/>
      <c r="AOT160" s="364" t="n"/>
      <c r="AOU160" s="364" t="n"/>
      <c r="AOV160" s="364" t="n"/>
      <c r="AOW160" s="364" t="n"/>
      <c r="AOX160" s="364" t="n"/>
      <c r="AOY160" s="364" t="n"/>
      <c r="AOZ160" s="364" t="n"/>
      <c r="APA160" s="364" t="n"/>
      <c r="APB160" s="364" t="n"/>
      <c r="APC160" s="364" t="n"/>
      <c r="APD160" s="364" t="n"/>
      <c r="APE160" s="364" t="n"/>
      <c r="APF160" s="364" t="n"/>
      <c r="APG160" s="364" t="n"/>
      <c r="APH160" s="364" t="n"/>
      <c r="API160" s="364" t="n"/>
      <c r="APJ160" s="364" t="n"/>
      <c r="APK160" s="364" t="n"/>
      <c r="APL160" s="364" t="n"/>
      <c r="APM160" s="364" t="n"/>
      <c r="APN160" s="364" t="n"/>
      <c r="APO160" s="364" t="n"/>
      <c r="APP160" s="364" t="n"/>
      <c r="APQ160" s="364" t="n"/>
      <c r="APR160" s="364" t="n"/>
      <c r="APS160" s="364" t="n"/>
      <c r="APT160" s="364" t="n"/>
      <c r="APU160" s="364" t="n"/>
      <c r="APV160" s="364" t="n"/>
      <c r="APW160" s="364" t="n"/>
      <c r="APX160" s="364" t="n"/>
      <c r="APY160" s="364" t="n"/>
      <c r="APZ160" s="364" t="n"/>
      <c r="AQA160" s="364" t="n"/>
      <c r="AQB160" s="364" t="n"/>
      <c r="AQC160" s="364" t="n"/>
      <c r="AQD160" s="364" t="n"/>
      <c r="AQE160" s="364" t="n"/>
      <c r="AQF160" s="364" t="n"/>
      <c r="AQG160" s="364" t="n"/>
      <c r="AQH160" s="364" t="n"/>
      <c r="AQI160" s="364" t="n"/>
      <c r="AQJ160" s="364" t="n"/>
      <c r="AQK160" s="364" t="n"/>
      <c r="AQL160" s="364" t="n"/>
      <c r="AQM160" s="364" t="n"/>
      <c r="AQN160" s="364" t="n"/>
      <c r="AQO160" s="364" t="n"/>
      <c r="AQP160" s="364" t="n"/>
      <c r="AQQ160" s="364" t="n"/>
      <c r="AQR160" s="364" t="n"/>
      <c r="AQS160" s="364" t="n"/>
      <c r="AQT160" s="364" t="n"/>
      <c r="AQU160" s="364" t="n"/>
      <c r="AQV160" s="364" t="n"/>
      <c r="AQW160" s="364" t="n"/>
      <c r="AQX160" s="364" t="n"/>
      <c r="AQY160" s="364" t="n"/>
      <c r="AQZ160" s="364" t="n"/>
      <c r="ARA160" s="364" t="n"/>
      <c r="ARB160" s="364" t="n"/>
      <c r="ARC160" s="364" t="n"/>
      <c r="ARD160" s="364" t="n"/>
      <c r="ARE160" s="364" t="n"/>
      <c r="ARF160" s="364" t="n"/>
      <c r="ARG160" s="364" t="n"/>
      <c r="ARH160" s="364" t="n"/>
      <c r="ARI160" s="364" t="n"/>
      <c r="ARJ160" s="364" t="n"/>
      <c r="ARK160" s="364" t="n"/>
      <c r="ARL160" s="364" t="n"/>
      <c r="ARM160" s="364" t="n"/>
      <c r="ARN160" s="364" t="n"/>
      <c r="ARO160" s="364" t="n"/>
    </row>
    <row r="161" outlineLevel="1">
      <c r="A161" s="220" t="inlineStr">
        <is>
          <t>45.04</t>
        </is>
      </c>
      <c r="B161" s="233" t="inlineStr">
        <is>
          <t>Uniformes</t>
        </is>
      </c>
      <c r="C161" s="86" t="inlineStr">
        <is>
          <t>Analítica</t>
        </is>
      </c>
      <c r="D161" s="86" t="inlineStr">
        <is>
          <t>Saída</t>
        </is>
      </c>
      <c r="E161" s="86">
        <f>VLOOKUP($A161,PL.C!$B:$F,5,0)</f>
        <v/>
      </c>
      <c r="F161" s="86" t="inlineStr">
        <is>
          <t>sim</t>
        </is>
      </c>
      <c r="G161" s="86" t="inlineStr">
        <is>
          <t>Budget</t>
        </is>
      </c>
      <c r="I161" s="511" t="n">
        <v>0</v>
      </c>
      <c r="J161" s="511" t="n">
        <v>0</v>
      </c>
      <c r="K161" s="511" t="n">
        <v>0</v>
      </c>
      <c r="L161" s="511" t="n">
        <v>0</v>
      </c>
      <c r="M161" s="511" t="n">
        <v>0</v>
      </c>
      <c r="N161" s="511" t="n">
        <v>0</v>
      </c>
      <c r="O161" s="511" t="n">
        <v>0</v>
      </c>
      <c r="P161" s="511" t="n">
        <v>0</v>
      </c>
      <c r="Q161" s="511" t="n">
        <v>0</v>
      </c>
      <c r="R161" s="511" t="n">
        <v>0</v>
      </c>
      <c r="S161" s="511" t="n">
        <v>0</v>
      </c>
      <c r="T161" s="512" t="n">
        <v>0</v>
      </c>
      <c r="V161" s="511" t="n">
        <v>0</v>
      </c>
      <c r="W161" s="511" t="n">
        <v>0</v>
      </c>
      <c r="X161" s="511" t="n">
        <v>0</v>
      </c>
      <c r="Y161" s="511" t="n">
        <v>0</v>
      </c>
      <c r="Z161" s="511" t="n">
        <v>0</v>
      </c>
      <c r="AA161" s="511" t="n">
        <v>0</v>
      </c>
      <c r="AB161" s="511" t="n">
        <v>0</v>
      </c>
      <c r="AC161" s="511" t="n">
        <v>0</v>
      </c>
      <c r="AD161" s="511" t="n">
        <v>0</v>
      </c>
      <c r="AE161" s="511" t="n">
        <v>0</v>
      </c>
      <c r="AF161" s="511" t="n">
        <v>0</v>
      </c>
      <c r="AG161" s="512" t="n">
        <v>0</v>
      </c>
      <c r="AI161" s="511" t="n">
        <v>0</v>
      </c>
      <c r="AJ161" s="511" t="n">
        <v>0</v>
      </c>
      <c r="AK161" s="511" t="n">
        <v>0</v>
      </c>
      <c r="AL161" s="511" t="n">
        <v>0</v>
      </c>
      <c r="AM161" s="511" t="n">
        <v>0</v>
      </c>
      <c r="AN161" s="511" t="n">
        <v>0</v>
      </c>
      <c r="AO161" s="511" t="n">
        <v>0</v>
      </c>
      <c r="AP161" s="511" t="n">
        <v>0</v>
      </c>
      <c r="AQ161" s="511" t="n">
        <v>0</v>
      </c>
      <c r="AR161" s="511" t="n">
        <v>0</v>
      </c>
      <c r="AS161" s="511" t="n">
        <v>0</v>
      </c>
      <c r="AT161" s="511" t="n">
        <v>0</v>
      </c>
      <c r="AV161" s="513" t="n">
        <v>0</v>
      </c>
      <c r="AW161" s="513" t="n">
        <v>0</v>
      </c>
      <c r="AX161" s="513" t="n">
        <v>0</v>
      </c>
      <c r="AY161" s="513" t="n">
        <v>0</v>
      </c>
      <c r="AZ161" s="513" t="n">
        <v>0</v>
      </c>
      <c r="BA161" s="513" t="n">
        <v>0</v>
      </c>
      <c r="BB161" s="513" t="n">
        <v>0</v>
      </c>
      <c r="BC161" s="513" t="n">
        <v>0</v>
      </c>
      <c r="BD161" s="513" t="n">
        <v>0</v>
      </c>
      <c r="BE161" s="513" t="n">
        <v>0</v>
      </c>
      <c r="BF161" s="513" t="n">
        <v>0</v>
      </c>
      <c r="BG161" s="513" t="n">
        <v>0</v>
      </c>
      <c r="BI161" s="298" t="n">
        <v>1.05</v>
      </c>
      <c r="BJ161" s="514" t="n">
        <v>0</v>
      </c>
      <c r="BK161" s="514" t="n">
        <v>0</v>
      </c>
      <c r="BL161" s="514" t="n">
        <v>0</v>
      </c>
      <c r="BM161" s="514" t="n">
        <v>0</v>
      </c>
      <c r="BN161" s="514" t="n">
        <v>0</v>
      </c>
      <c r="BO161" s="514" t="n">
        <v>0</v>
      </c>
      <c r="BP161" s="514" t="n">
        <v>0</v>
      </c>
      <c r="BQ161" s="514" t="n">
        <v>0</v>
      </c>
      <c r="BR161" s="514" t="n">
        <v>0</v>
      </c>
      <c r="BS161" s="514" t="n">
        <v>0</v>
      </c>
      <c r="BT161" s="514" t="n">
        <v>0</v>
      </c>
      <c r="BU161" s="514" t="n">
        <v>0</v>
      </c>
      <c r="BW161" s="515">
        <f>_xlfn.SINGLE(_xlfn.XLOOKUP($A161,$A$203:$A$399,BJ$203:BJ$399,"Não Existe"))*$BI161</f>
        <v/>
      </c>
      <c r="BX161" s="515">
        <f>_xlfn.SINGLE(_xlfn.XLOOKUP($A161,$A$203:$A$399,BK$203:BK$399,"Não Existe"))*$BI161</f>
        <v/>
      </c>
      <c r="BY161" s="515">
        <f>_xlfn.SINGLE(_xlfn.XLOOKUP($A161,$A$203:$A$399,BL$203:BL$399,"Não Existe"))*$BI161</f>
        <v/>
      </c>
      <c r="BZ161" s="515">
        <f>_xlfn.SINGLE(_xlfn.XLOOKUP($A161,$A$203:$A$399,BM$203:BM$399,"Não Existe"))*$BI161</f>
        <v/>
      </c>
      <c r="CA161" s="515">
        <f>_xlfn.SINGLE(_xlfn.XLOOKUP($A161,$A$203:$A$399,BN$203:BN$399,"Não Existe"))*$BI161</f>
        <v/>
      </c>
      <c r="CB161" s="515">
        <f>_xlfn.SINGLE(_xlfn.XLOOKUP($A161,$A$203:$A$399,BO$203:BO$399,"Não Existe"))*$BI161</f>
        <v/>
      </c>
      <c r="CC161" s="515">
        <f>_xlfn.SINGLE(_xlfn.XLOOKUP($A161,$A$203:$A$399,BP$203:BP$399,"Não Existe"))*$BI161</f>
        <v/>
      </c>
      <c r="CD161" s="515">
        <f>_xlfn.SINGLE(_xlfn.XLOOKUP($A161,$A$203:$A$399,BQ$203:BQ$399,"Não Existe"))*$BI161</f>
        <v/>
      </c>
      <c r="CE161" s="515">
        <f>_xlfn.SINGLE(_xlfn.XLOOKUP($A161,$A$203:$A$399,BR$203:BR$399,"Não Existe"))*$BI161</f>
        <v/>
      </c>
      <c r="CF161" s="515">
        <f>_xlfn.SINGLE(_xlfn.XLOOKUP($A161,$A$203:$A$399,BS$203:BS$399,"Não Existe"))*$BI161</f>
        <v/>
      </c>
      <c r="CG161" s="515">
        <f>_xlfn.SINGLE(_xlfn.XLOOKUP($A161,$A$203:$A$399,BT$203:BT$399,"Não Existe"))*$BI161</f>
        <v/>
      </c>
      <c r="CH161" s="515">
        <f>_xlfn.SINGLE(_xlfn.XLOOKUP($A161,$A$203:$A$399,BU$203:BU$399,"Não Existe"))*$BI161</f>
        <v/>
      </c>
    </row>
    <row r="162" outlineLevel="1" customFormat="1" s="213">
      <c r="A162" s="257" t="inlineStr">
        <is>
          <t>45.05</t>
        </is>
      </c>
      <c r="B162" s="212" t="inlineStr">
        <is>
          <t>Equipamentos de Proteção Individual</t>
        </is>
      </c>
      <c r="C162" s="213" t="inlineStr">
        <is>
          <t>Analítica</t>
        </is>
      </c>
      <c r="D162" s="213" t="inlineStr">
        <is>
          <t>Saída</t>
        </is>
      </c>
      <c r="E162" s="213">
        <f>VLOOKUP($A162,PL.C!$B:$F,5,0)</f>
        <v/>
      </c>
      <c r="F162" s="213" t="inlineStr">
        <is>
          <t>sim</t>
        </is>
      </c>
      <c r="G162" s="213" t="inlineStr">
        <is>
          <t>Budget</t>
        </is>
      </c>
      <c r="I162" s="506" t="n">
        <v>0</v>
      </c>
      <c r="J162" s="506" t="n">
        <v>0</v>
      </c>
      <c r="K162" s="506" t="n">
        <v>0</v>
      </c>
      <c r="L162" s="506" t="n">
        <v>0</v>
      </c>
      <c r="M162" s="506" t="n">
        <v>0</v>
      </c>
      <c r="N162" s="506" t="n">
        <v>0</v>
      </c>
      <c r="O162" s="506" t="n">
        <v>0</v>
      </c>
      <c r="P162" s="506" t="n">
        <v>0</v>
      </c>
      <c r="Q162" s="506" t="n">
        <v>0</v>
      </c>
      <c r="R162" s="506" t="n">
        <v>0</v>
      </c>
      <c r="S162" s="506" t="n">
        <v>0</v>
      </c>
      <c r="T162" s="507" t="n">
        <v>0</v>
      </c>
      <c r="U162" s="86" t="n"/>
      <c r="V162" s="506" t="n">
        <v>0</v>
      </c>
      <c r="W162" s="506" t="n">
        <v>0</v>
      </c>
      <c r="X162" s="506" t="n">
        <v>0</v>
      </c>
      <c r="Y162" s="506" t="n">
        <v>0</v>
      </c>
      <c r="Z162" s="506" t="n">
        <v>0</v>
      </c>
      <c r="AA162" s="506" t="n">
        <v>0</v>
      </c>
      <c r="AB162" s="506" t="n">
        <v>-500</v>
      </c>
      <c r="AC162" s="506" t="n">
        <v>0</v>
      </c>
      <c r="AD162" s="506" t="n">
        <v>0</v>
      </c>
      <c r="AE162" s="506" t="n">
        <v>0</v>
      </c>
      <c r="AF162" s="506" t="n">
        <v>0</v>
      </c>
      <c r="AG162" s="507" t="n">
        <v>0</v>
      </c>
      <c r="AH162" s="364" t="n"/>
      <c r="AI162" s="506" t="n">
        <v>0</v>
      </c>
      <c r="AJ162" s="506" t="n">
        <v>0</v>
      </c>
      <c r="AK162" s="506" t="n">
        <v>0</v>
      </c>
      <c r="AL162" s="506" t="n">
        <v>0</v>
      </c>
      <c r="AM162" s="506" t="n">
        <v>0</v>
      </c>
      <c r="AN162" s="506" t="n">
        <v>0</v>
      </c>
      <c r="AO162" s="506" t="n">
        <v>0</v>
      </c>
      <c r="AP162" s="506" t="n">
        <v>0</v>
      </c>
      <c r="AQ162" s="506" t="n">
        <v>0</v>
      </c>
      <c r="AR162" s="506" t="n">
        <v>0</v>
      </c>
      <c r="AS162" s="506" t="n">
        <v>0</v>
      </c>
      <c r="AT162" s="506" t="n">
        <v>0</v>
      </c>
      <c r="AU162" s="364" t="n"/>
      <c r="AV162" s="508" t="n">
        <v>0</v>
      </c>
      <c r="AW162" s="508" t="n">
        <v>0</v>
      </c>
      <c r="AX162" s="508" t="n">
        <v>0</v>
      </c>
      <c r="AY162" s="508" t="n">
        <v>0</v>
      </c>
      <c r="AZ162" s="508" t="n">
        <v>0</v>
      </c>
      <c r="BA162" s="508" t="n">
        <v>0</v>
      </c>
      <c r="BB162" s="508" t="n">
        <v>0</v>
      </c>
      <c r="BC162" s="508" t="n">
        <v>0</v>
      </c>
      <c r="BD162" s="508" t="n">
        <v>0</v>
      </c>
      <c r="BE162" s="508" t="n">
        <v>0</v>
      </c>
      <c r="BF162" s="508" t="n">
        <v>0</v>
      </c>
      <c r="BG162" s="508" t="n">
        <v>0</v>
      </c>
      <c r="BH162" s="364" t="n"/>
      <c r="BI162" s="298" t="n">
        <v>1.05</v>
      </c>
      <c r="BJ162" s="509" t="n">
        <v>0</v>
      </c>
      <c r="BK162" s="509" t="n">
        <v>0</v>
      </c>
      <c r="BL162" s="509" t="n">
        <v>0</v>
      </c>
      <c r="BM162" s="509" t="n">
        <v>0</v>
      </c>
      <c r="BN162" s="509" t="n">
        <v>0</v>
      </c>
      <c r="BO162" s="509" t="n">
        <v>0</v>
      </c>
      <c r="BP162" s="509" t="n">
        <v>0</v>
      </c>
      <c r="BQ162" s="509" t="n">
        <v>0</v>
      </c>
      <c r="BR162" s="509" t="n">
        <v>0</v>
      </c>
      <c r="BS162" s="509" t="n">
        <v>0</v>
      </c>
      <c r="BT162" s="509" t="n">
        <v>0</v>
      </c>
      <c r="BU162" s="509" t="n">
        <v>0</v>
      </c>
      <c r="BV162" s="364" t="n"/>
      <c r="BW162" s="510">
        <f>_xlfn.SINGLE(_xlfn.XLOOKUP($A162,$A$203:$A$399,BJ$203:BJ$399,"Não Existe"))*$BI162</f>
        <v/>
      </c>
      <c r="BX162" s="510">
        <f>_xlfn.SINGLE(_xlfn.XLOOKUP($A162,$A$203:$A$399,BK$203:BK$399,"Não Existe"))*$BI162</f>
        <v/>
      </c>
      <c r="BY162" s="510">
        <f>_xlfn.SINGLE(_xlfn.XLOOKUP($A162,$A$203:$A$399,BL$203:BL$399,"Não Existe"))*$BI162</f>
        <v/>
      </c>
      <c r="BZ162" s="510">
        <f>_xlfn.SINGLE(_xlfn.XLOOKUP($A162,$A$203:$A$399,BM$203:BM$399,"Não Existe"))*$BI162</f>
        <v/>
      </c>
      <c r="CA162" s="510">
        <f>_xlfn.SINGLE(_xlfn.XLOOKUP($A162,$A$203:$A$399,BN$203:BN$399,"Não Existe"))*$BI162</f>
        <v/>
      </c>
      <c r="CB162" s="510">
        <f>_xlfn.SINGLE(_xlfn.XLOOKUP($A162,$A$203:$A$399,BO$203:BO$399,"Não Existe"))*$BI162</f>
        <v/>
      </c>
      <c r="CC162" s="510">
        <f>_xlfn.SINGLE(_xlfn.XLOOKUP($A162,$A$203:$A$399,BP$203:BP$399,"Não Existe"))*$BI162</f>
        <v/>
      </c>
      <c r="CD162" s="510">
        <f>_xlfn.SINGLE(_xlfn.XLOOKUP($A162,$A$203:$A$399,BQ$203:BQ$399,"Não Existe"))*$BI162</f>
        <v/>
      </c>
      <c r="CE162" s="510">
        <f>_xlfn.SINGLE(_xlfn.XLOOKUP($A162,$A$203:$A$399,BR$203:BR$399,"Não Existe"))*$BI162</f>
        <v/>
      </c>
      <c r="CF162" s="510">
        <f>_xlfn.SINGLE(_xlfn.XLOOKUP($A162,$A$203:$A$399,BS$203:BS$399,"Não Existe"))*$BI162</f>
        <v/>
      </c>
      <c r="CG162" s="510">
        <f>_xlfn.SINGLE(_xlfn.XLOOKUP($A162,$A$203:$A$399,BT$203:BT$399,"Não Existe"))*$BI162</f>
        <v/>
      </c>
      <c r="CH162" s="510">
        <f>_xlfn.SINGLE(_xlfn.XLOOKUP($A162,$A$203:$A$399,BU$203:BU$399,"Não Existe"))*$BI162</f>
        <v/>
      </c>
      <c r="CI162" s="364" t="n"/>
      <c r="CJ162" s="364" t="n"/>
      <c r="CK162" s="364" t="n"/>
      <c r="CL162" s="364" t="n"/>
      <c r="CM162" s="364" t="n"/>
      <c r="CN162" s="364" t="n"/>
      <c r="CO162" s="364" t="n"/>
      <c r="CP162" s="364" t="n"/>
      <c r="CQ162" s="364" t="n"/>
      <c r="CR162" s="364" t="n"/>
      <c r="CS162" s="364" t="n"/>
      <c r="CT162" s="364" t="n"/>
      <c r="CU162" s="364" t="n"/>
      <c r="CV162" s="364" t="n"/>
      <c r="CW162" s="364" t="n"/>
      <c r="CX162" s="364" t="n"/>
      <c r="CY162" s="364" t="n"/>
      <c r="CZ162" s="364" t="n"/>
      <c r="DA162" s="364" t="n"/>
      <c r="DB162" s="364" t="n"/>
      <c r="DC162" s="364" t="n"/>
      <c r="DD162" s="364" t="n"/>
      <c r="DE162" s="364" t="n"/>
      <c r="DF162" s="364" t="n"/>
      <c r="DG162" s="364" t="n"/>
      <c r="DH162" s="364" t="n"/>
      <c r="DI162" s="364" t="n"/>
      <c r="DJ162" s="364" t="n"/>
      <c r="DK162" s="364" t="n"/>
      <c r="DL162" s="364" t="n"/>
      <c r="DM162" s="364" t="n"/>
      <c r="DN162" s="364" t="n"/>
      <c r="DO162" s="364" t="n"/>
      <c r="DP162" s="364" t="n"/>
      <c r="DQ162" s="364" t="n"/>
      <c r="DR162" s="364" t="n"/>
      <c r="DS162" s="364" t="n"/>
      <c r="DT162" s="364" t="n"/>
      <c r="DU162" s="364" t="n"/>
      <c r="DV162" s="364" t="n"/>
      <c r="DW162" s="364" t="n"/>
      <c r="DX162" s="364" t="n"/>
      <c r="DY162" s="364" t="n"/>
      <c r="DZ162" s="364" t="n"/>
      <c r="EA162" s="364" t="n"/>
      <c r="EB162" s="364" t="n"/>
      <c r="EC162" s="364" t="n"/>
      <c r="ED162" s="364" t="n"/>
      <c r="EE162" s="364" t="n"/>
      <c r="EF162" s="364" t="n"/>
      <c r="EG162" s="364" t="n"/>
      <c r="EH162" s="364" t="n"/>
      <c r="EI162" s="364" t="n"/>
      <c r="EJ162" s="364" t="n"/>
      <c r="EK162" s="364" t="n"/>
      <c r="EL162" s="364" t="n"/>
      <c r="EM162" s="364" t="n"/>
      <c r="EN162" s="364" t="n"/>
      <c r="EO162" s="364" t="n"/>
      <c r="EP162" s="364" t="n"/>
      <c r="EQ162" s="364" t="n"/>
      <c r="ER162" s="364" t="n"/>
      <c r="ES162" s="364" t="n"/>
      <c r="ET162" s="364" t="n"/>
      <c r="EU162" s="364" t="n"/>
      <c r="EV162" s="364" t="n"/>
      <c r="EW162" s="364" t="n"/>
      <c r="EX162" s="364" t="n"/>
      <c r="EY162" s="364" t="n"/>
      <c r="EZ162" s="364" t="n"/>
      <c r="FA162" s="364" t="n"/>
      <c r="FB162" s="364" t="n"/>
      <c r="FC162" s="364" t="n"/>
      <c r="FD162" s="364" t="n"/>
      <c r="FE162" s="364" t="n"/>
      <c r="FF162" s="364" t="n"/>
      <c r="FG162" s="364" t="n"/>
      <c r="FH162" s="364" t="n"/>
      <c r="FI162" s="364" t="n"/>
      <c r="FJ162" s="364" t="n"/>
      <c r="FK162" s="364" t="n"/>
      <c r="FL162" s="364" t="n"/>
      <c r="FM162" s="364" t="n"/>
      <c r="FN162" s="364" t="n"/>
      <c r="FO162" s="364" t="n"/>
      <c r="FP162" s="364" t="n"/>
      <c r="FQ162" s="364" t="n"/>
      <c r="FR162" s="364" t="n"/>
      <c r="FS162" s="364" t="n"/>
      <c r="FT162" s="364" t="n"/>
      <c r="FU162" s="364" t="n"/>
      <c r="FV162" s="364" t="n"/>
      <c r="FW162" s="364" t="n"/>
      <c r="FX162" s="364" t="n"/>
      <c r="FY162" s="364" t="n"/>
      <c r="FZ162" s="364" t="n"/>
      <c r="GA162" s="364" t="n"/>
      <c r="GB162" s="364" t="n"/>
      <c r="GC162" s="364" t="n"/>
      <c r="GD162" s="364" t="n"/>
      <c r="GE162" s="364" t="n"/>
      <c r="GF162" s="364" t="n"/>
      <c r="GG162" s="364" t="n"/>
      <c r="GH162" s="364" t="n"/>
      <c r="GI162" s="364" t="n"/>
      <c r="GJ162" s="364" t="n"/>
      <c r="GK162" s="364" t="n"/>
      <c r="GL162" s="364" t="n"/>
      <c r="GM162" s="364" t="n"/>
      <c r="GN162" s="364" t="n"/>
      <c r="GO162" s="364" t="n"/>
      <c r="GP162" s="364" t="n"/>
      <c r="GQ162" s="364" t="n"/>
      <c r="GR162" s="364" t="n"/>
      <c r="GS162" s="364" t="n"/>
      <c r="GT162" s="364" t="n"/>
      <c r="GU162" s="364" t="n"/>
      <c r="GV162" s="364" t="n"/>
      <c r="GW162" s="364" t="n"/>
      <c r="GX162" s="364" t="n"/>
      <c r="GY162" s="364" t="n"/>
      <c r="GZ162" s="364" t="n"/>
      <c r="HA162" s="364" t="n"/>
      <c r="HB162" s="364" t="n"/>
      <c r="HC162" s="364" t="n"/>
      <c r="HD162" s="364" t="n"/>
      <c r="HE162" s="364" t="n"/>
      <c r="HF162" s="364" t="n"/>
      <c r="HG162" s="364" t="n"/>
      <c r="HH162" s="364" t="n"/>
      <c r="HI162" s="364" t="n"/>
      <c r="HJ162" s="364" t="n"/>
      <c r="HK162" s="364" t="n"/>
      <c r="HL162" s="364" t="n"/>
      <c r="HM162" s="364" t="n"/>
      <c r="HN162" s="364" t="n"/>
      <c r="HO162" s="364" t="n"/>
      <c r="HP162" s="364" t="n"/>
      <c r="HQ162" s="364" t="n"/>
      <c r="HR162" s="364" t="n"/>
      <c r="HS162" s="364" t="n"/>
      <c r="HT162" s="364" t="n"/>
      <c r="HU162" s="364" t="n"/>
      <c r="HV162" s="364" t="n"/>
      <c r="HW162" s="364" t="n"/>
      <c r="HX162" s="364" t="n"/>
      <c r="HY162" s="364" t="n"/>
      <c r="HZ162" s="364" t="n"/>
      <c r="IA162" s="364" t="n"/>
      <c r="IB162" s="364" t="n"/>
      <c r="IC162" s="364" t="n"/>
      <c r="ID162" s="364" t="n"/>
      <c r="IE162" s="364" t="n"/>
      <c r="IF162" s="364" t="n"/>
      <c r="IG162" s="364" t="n"/>
      <c r="IH162" s="364" t="n"/>
      <c r="II162" s="364" t="n"/>
      <c r="IJ162" s="364" t="n"/>
      <c r="IK162" s="364" t="n"/>
      <c r="IL162" s="364" t="n"/>
      <c r="IM162" s="364" t="n"/>
      <c r="IN162" s="364" t="n"/>
      <c r="IO162" s="364" t="n"/>
      <c r="IP162" s="364" t="n"/>
      <c r="IQ162" s="364" t="n"/>
      <c r="IR162" s="364" t="n"/>
      <c r="IS162" s="364" t="n"/>
      <c r="IT162" s="364" t="n"/>
      <c r="IU162" s="364" t="n"/>
      <c r="IV162" s="364" t="n"/>
      <c r="IW162" s="364" t="n"/>
      <c r="IX162" s="364" t="n"/>
      <c r="IY162" s="364" t="n"/>
      <c r="IZ162" s="364" t="n"/>
      <c r="JA162" s="364" t="n"/>
      <c r="JB162" s="364" t="n"/>
      <c r="JC162" s="364" t="n"/>
      <c r="JD162" s="364" t="n"/>
      <c r="JE162" s="364" t="n"/>
      <c r="JF162" s="364" t="n"/>
      <c r="JG162" s="364" t="n"/>
      <c r="JH162" s="364" t="n"/>
      <c r="JI162" s="364" t="n"/>
      <c r="JJ162" s="364" t="n"/>
      <c r="JK162" s="364" t="n"/>
      <c r="JL162" s="364" t="n"/>
      <c r="JM162" s="364" t="n"/>
      <c r="JN162" s="364" t="n"/>
      <c r="JO162" s="364" t="n"/>
      <c r="JP162" s="364" t="n"/>
      <c r="JQ162" s="364" t="n"/>
      <c r="JR162" s="364" t="n"/>
      <c r="JS162" s="364" t="n"/>
      <c r="JT162" s="364" t="n"/>
      <c r="JU162" s="364" t="n"/>
      <c r="JV162" s="364" t="n"/>
      <c r="JW162" s="364" t="n"/>
      <c r="JX162" s="364" t="n"/>
      <c r="JY162" s="364" t="n"/>
      <c r="JZ162" s="364" t="n"/>
      <c r="KA162" s="364" t="n"/>
      <c r="KB162" s="364" t="n"/>
      <c r="KC162" s="364" t="n"/>
      <c r="KD162" s="364" t="n"/>
      <c r="KE162" s="364" t="n"/>
      <c r="KF162" s="364" t="n"/>
      <c r="KG162" s="364" t="n"/>
      <c r="KH162" s="364" t="n"/>
      <c r="KI162" s="364" t="n"/>
      <c r="KJ162" s="364" t="n"/>
      <c r="KK162" s="364" t="n"/>
      <c r="KL162" s="364" t="n"/>
      <c r="KM162" s="364" t="n"/>
      <c r="KN162" s="364" t="n"/>
      <c r="KO162" s="364" t="n"/>
      <c r="KP162" s="364" t="n"/>
      <c r="KQ162" s="364" t="n"/>
      <c r="KR162" s="364" t="n"/>
      <c r="KS162" s="364" t="n"/>
      <c r="KT162" s="364" t="n"/>
      <c r="KU162" s="364" t="n"/>
      <c r="KV162" s="364" t="n"/>
      <c r="KW162" s="364" t="n"/>
      <c r="KX162" s="364" t="n"/>
      <c r="KY162" s="364" t="n"/>
      <c r="KZ162" s="364" t="n"/>
      <c r="LA162" s="364" t="n"/>
      <c r="LB162" s="364" t="n"/>
      <c r="LC162" s="364" t="n"/>
      <c r="LD162" s="364" t="n"/>
      <c r="LE162" s="364" t="n"/>
      <c r="LF162" s="364" t="n"/>
      <c r="LG162" s="364" t="n"/>
      <c r="LH162" s="364" t="n"/>
      <c r="LI162" s="364" t="n"/>
      <c r="LJ162" s="364" t="n"/>
      <c r="LK162" s="364" t="n"/>
      <c r="LL162" s="364" t="n"/>
      <c r="LM162" s="364" t="n"/>
      <c r="LN162" s="364" t="n"/>
      <c r="LO162" s="364" t="n"/>
      <c r="LP162" s="364" t="n"/>
      <c r="LQ162" s="364" t="n"/>
      <c r="LR162" s="364" t="n"/>
      <c r="LS162" s="364" t="n"/>
      <c r="LT162" s="364" t="n"/>
      <c r="LU162" s="364" t="n"/>
      <c r="LV162" s="364" t="n"/>
      <c r="LW162" s="364" t="n"/>
      <c r="LX162" s="364" t="n"/>
      <c r="LY162" s="364" t="n"/>
      <c r="LZ162" s="364" t="n"/>
      <c r="MA162" s="364" t="n"/>
      <c r="MB162" s="364" t="n"/>
      <c r="MC162" s="364" t="n"/>
      <c r="MD162" s="364" t="n"/>
      <c r="ME162" s="364" t="n"/>
      <c r="MF162" s="364" t="n"/>
      <c r="MG162" s="364" t="n"/>
      <c r="MH162" s="364" t="n"/>
      <c r="MI162" s="364" t="n"/>
      <c r="MJ162" s="364" t="n"/>
      <c r="MK162" s="364" t="n"/>
      <c r="ML162" s="364" t="n"/>
      <c r="MM162" s="364" t="n"/>
      <c r="MN162" s="364" t="n"/>
      <c r="MO162" s="364" t="n"/>
      <c r="MP162" s="364" t="n"/>
      <c r="MQ162" s="364" t="n"/>
      <c r="MR162" s="364" t="n"/>
      <c r="MS162" s="364" t="n"/>
      <c r="MT162" s="364" t="n"/>
      <c r="MU162" s="364" t="n"/>
      <c r="MV162" s="364" t="n"/>
      <c r="MW162" s="364" t="n"/>
      <c r="MX162" s="364" t="n"/>
      <c r="MY162" s="364" t="n"/>
      <c r="MZ162" s="364" t="n"/>
      <c r="NA162" s="364" t="n"/>
      <c r="NB162" s="364" t="n"/>
      <c r="NC162" s="364" t="n"/>
      <c r="ND162" s="364" t="n"/>
      <c r="NE162" s="364" t="n"/>
      <c r="NF162" s="364" t="n"/>
      <c r="NG162" s="364" t="n"/>
      <c r="NH162" s="364" t="n"/>
      <c r="NI162" s="364" t="n"/>
      <c r="NJ162" s="364" t="n"/>
      <c r="NK162" s="364" t="n"/>
      <c r="NL162" s="364" t="n"/>
      <c r="NM162" s="364" t="n"/>
      <c r="NN162" s="364" t="n"/>
      <c r="NO162" s="364" t="n"/>
      <c r="NP162" s="364" t="n"/>
      <c r="NQ162" s="364" t="n"/>
      <c r="NR162" s="364" t="n"/>
      <c r="NS162" s="364" t="n"/>
      <c r="NT162" s="364" t="n"/>
      <c r="NU162" s="364" t="n"/>
      <c r="NV162" s="364" t="n"/>
      <c r="NW162" s="364" t="n"/>
      <c r="NX162" s="364" t="n"/>
      <c r="NY162" s="364" t="n"/>
      <c r="NZ162" s="364" t="n"/>
      <c r="OA162" s="364" t="n"/>
      <c r="OB162" s="364" t="n"/>
      <c r="OC162" s="364" t="n"/>
      <c r="OD162" s="364" t="n"/>
      <c r="OE162" s="364" t="n"/>
      <c r="OF162" s="364" t="n"/>
      <c r="OG162" s="364" t="n"/>
      <c r="OH162" s="364" t="n"/>
      <c r="OI162" s="364" t="n"/>
      <c r="OJ162" s="364" t="n"/>
      <c r="OK162" s="364" t="n"/>
      <c r="OL162" s="364" t="n"/>
      <c r="OM162" s="364" t="n"/>
      <c r="ON162" s="364" t="n"/>
      <c r="OO162" s="364" t="n"/>
      <c r="OP162" s="364" t="n"/>
      <c r="OQ162" s="364" t="n"/>
      <c r="OR162" s="364" t="n"/>
      <c r="OS162" s="364" t="n"/>
      <c r="OT162" s="364" t="n"/>
      <c r="OU162" s="364" t="n"/>
      <c r="OV162" s="364" t="n"/>
      <c r="OW162" s="364" t="n"/>
      <c r="OX162" s="364" t="n"/>
      <c r="OY162" s="364" t="n"/>
      <c r="OZ162" s="364" t="n"/>
      <c r="PA162" s="364" t="n"/>
      <c r="PB162" s="364" t="n"/>
      <c r="PC162" s="364" t="n"/>
      <c r="PD162" s="364" t="n"/>
      <c r="PE162" s="364" t="n"/>
      <c r="PF162" s="364" t="n"/>
      <c r="PG162" s="364" t="n"/>
      <c r="PH162" s="364" t="n"/>
      <c r="PI162" s="364" t="n"/>
      <c r="PJ162" s="364" t="n"/>
      <c r="PK162" s="364" t="n"/>
      <c r="PL162" s="364" t="n"/>
      <c r="PM162" s="364" t="n"/>
      <c r="PN162" s="364" t="n"/>
      <c r="PO162" s="364" t="n"/>
      <c r="PP162" s="364" t="n"/>
      <c r="PQ162" s="364" t="n"/>
      <c r="PR162" s="364" t="n"/>
      <c r="PS162" s="364" t="n"/>
      <c r="PT162" s="364" t="n"/>
      <c r="PU162" s="364" t="n"/>
      <c r="PV162" s="364" t="n"/>
      <c r="PW162" s="364" t="n"/>
      <c r="PX162" s="364" t="n"/>
      <c r="PY162" s="364" t="n"/>
      <c r="PZ162" s="364" t="n"/>
      <c r="QA162" s="364" t="n"/>
      <c r="QB162" s="364" t="n"/>
      <c r="QC162" s="364" t="n"/>
      <c r="QD162" s="364" t="n"/>
      <c r="QE162" s="364" t="n"/>
      <c r="QF162" s="364" t="n"/>
      <c r="QG162" s="364" t="n"/>
      <c r="QH162" s="364" t="n"/>
      <c r="QI162" s="364" t="n"/>
      <c r="QJ162" s="364" t="n"/>
      <c r="QK162" s="364" t="n"/>
      <c r="QL162" s="364" t="n"/>
      <c r="QM162" s="364" t="n"/>
      <c r="QN162" s="364" t="n"/>
      <c r="QO162" s="364" t="n"/>
      <c r="QP162" s="364" t="n"/>
      <c r="QQ162" s="364" t="n"/>
      <c r="QR162" s="364" t="n"/>
      <c r="QS162" s="364" t="n"/>
      <c r="QT162" s="364" t="n"/>
      <c r="QU162" s="364" t="n"/>
      <c r="QV162" s="364" t="n"/>
      <c r="QW162" s="364" t="n"/>
      <c r="QX162" s="364" t="n"/>
      <c r="QY162" s="364" t="n"/>
      <c r="QZ162" s="364" t="n"/>
      <c r="RA162" s="364" t="n"/>
      <c r="RB162" s="364" t="n"/>
      <c r="RC162" s="364" t="n"/>
      <c r="RD162" s="364" t="n"/>
      <c r="RE162" s="364" t="n"/>
      <c r="RF162" s="364" t="n"/>
      <c r="RG162" s="364" t="n"/>
      <c r="RH162" s="364" t="n"/>
      <c r="RI162" s="364" t="n"/>
      <c r="RJ162" s="364" t="n"/>
      <c r="RK162" s="364" t="n"/>
      <c r="RL162" s="364" t="n"/>
      <c r="RM162" s="364" t="n"/>
      <c r="RN162" s="364" t="n"/>
      <c r="RO162" s="364" t="n"/>
      <c r="RP162" s="364" t="n"/>
      <c r="RQ162" s="364" t="n"/>
      <c r="RR162" s="364" t="n"/>
      <c r="RS162" s="364" t="n"/>
      <c r="RT162" s="364" t="n"/>
      <c r="RU162" s="364" t="n"/>
      <c r="RV162" s="364" t="n"/>
      <c r="RW162" s="364" t="n"/>
      <c r="RX162" s="364" t="n"/>
      <c r="RY162" s="364" t="n"/>
      <c r="RZ162" s="364" t="n"/>
      <c r="SA162" s="364" t="n"/>
      <c r="SB162" s="364" t="n"/>
      <c r="SC162" s="364" t="n"/>
      <c r="SD162" s="364" t="n"/>
      <c r="SE162" s="364" t="n"/>
      <c r="SF162" s="364" t="n"/>
      <c r="SG162" s="364" t="n"/>
      <c r="SH162" s="364" t="n"/>
      <c r="SI162" s="364" t="n"/>
      <c r="SJ162" s="364" t="n"/>
      <c r="SK162" s="364" t="n"/>
      <c r="SL162" s="364" t="n"/>
      <c r="SM162" s="364" t="n"/>
      <c r="SN162" s="364" t="n"/>
      <c r="SO162" s="364" t="n"/>
      <c r="SP162" s="364" t="n"/>
      <c r="SQ162" s="364" t="n"/>
      <c r="SR162" s="364" t="n"/>
      <c r="SS162" s="364" t="n"/>
      <c r="ST162" s="364" t="n"/>
      <c r="SU162" s="364" t="n"/>
      <c r="SV162" s="364" t="n"/>
      <c r="SW162" s="364" t="n"/>
      <c r="SX162" s="364" t="n"/>
      <c r="SY162" s="364" t="n"/>
      <c r="SZ162" s="364" t="n"/>
      <c r="TA162" s="364" t="n"/>
      <c r="TB162" s="364" t="n"/>
      <c r="TC162" s="364" t="n"/>
      <c r="TD162" s="364" t="n"/>
      <c r="TE162" s="364" t="n"/>
      <c r="TF162" s="364" t="n"/>
      <c r="TG162" s="364" t="n"/>
      <c r="TH162" s="364" t="n"/>
      <c r="TI162" s="364" t="n"/>
      <c r="TJ162" s="364" t="n"/>
      <c r="TK162" s="364" t="n"/>
      <c r="TL162" s="364" t="n"/>
      <c r="TM162" s="364" t="n"/>
      <c r="TN162" s="364" t="n"/>
      <c r="TO162" s="364" t="n"/>
      <c r="TP162" s="364" t="n"/>
      <c r="TQ162" s="364" t="n"/>
      <c r="TR162" s="364" t="n"/>
      <c r="TS162" s="364" t="n"/>
      <c r="TT162" s="364" t="n"/>
      <c r="TU162" s="364" t="n"/>
      <c r="TV162" s="364" t="n"/>
      <c r="TW162" s="364" t="n"/>
      <c r="TX162" s="364" t="n"/>
      <c r="TY162" s="364" t="n"/>
      <c r="TZ162" s="364" t="n"/>
      <c r="UA162" s="364" t="n"/>
      <c r="UB162" s="364" t="n"/>
      <c r="UC162" s="364" t="n"/>
      <c r="UD162" s="364" t="n"/>
      <c r="UE162" s="364" t="n"/>
      <c r="UF162" s="364" t="n"/>
      <c r="UG162" s="364" t="n"/>
      <c r="UH162" s="364" t="n"/>
      <c r="UI162" s="364" t="n"/>
      <c r="UJ162" s="364" t="n"/>
      <c r="UK162" s="364" t="n"/>
      <c r="UL162" s="364" t="n"/>
      <c r="UM162" s="364" t="n"/>
      <c r="UN162" s="364" t="n"/>
      <c r="UO162" s="364" t="n"/>
      <c r="UP162" s="364" t="n"/>
      <c r="UQ162" s="364" t="n"/>
      <c r="UR162" s="364" t="n"/>
      <c r="US162" s="364" t="n"/>
      <c r="UT162" s="364" t="n"/>
      <c r="UU162" s="364" t="n"/>
      <c r="UV162" s="364" t="n"/>
      <c r="UW162" s="364" t="n"/>
      <c r="UX162" s="364" t="n"/>
      <c r="UY162" s="364" t="n"/>
      <c r="UZ162" s="364" t="n"/>
      <c r="VA162" s="364" t="n"/>
      <c r="VB162" s="364" t="n"/>
      <c r="VC162" s="364" t="n"/>
      <c r="VD162" s="364" t="n"/>
      <c r="VE162" s="364" t="n"/>
      <c r="VF162" s="364" t="n"/>
      <c r="VG162" s="364" t="n"/>
      <c r="VH162" s="364" t="n"/>
      <c r="VI162" s="364" t="n"/>
      <c r="VJ162" s="364" t="n"/>
      <c r="VK162" s="364" t="n"/>
      <c r="VL162" s="364" t="n"/>
      <c r="VM162" s="364" t="n"/>
      <c r="VN162" s="364" t="n"/>
      <c r="VO162" s="364" t="n"/>
      <c r="VP162" s="364" t="n"/>
      <c r="VQ162" s="364" t="n"/>
      <c r="VR162" s="364" t="n"/>
      <c r="VS162" s="364" t="n"/>
      <c r="VT162" s="364" t="n"/>
      <c r="VU162" s="364" t="n"/>
      <c r="VV162" s="364" t="n"/>
      <c r="VW162" s="364" t="n"/>
      <c r="VX162" s="364" t="n"/>
      <c r="VY162" s="364" t="n"/>
      <c r="VZ162" s="364" t="n"/>
      <c r="WA162" s="364" t="n"/>
      <c r="WB162" s="364" t="n"/>
      <c r="WC162" s="364" t="n"/>
      <c r="WD162" s="364" t="n"/>
      <c r="WE162" s="364" t="n"/>
      <c r="WF162" s="364" t="n"/>
      <c r="WG162" s="364" t="n"/>
      <c r="WH162" s="364" t="n"/>
      <c r="WI162" s="364" t="n"/>
      <c r="WJ162" s="364" t="n"/>
      <c r="WK162" s="364" t="n"/>
      <c r="WL162" s="364" t="n"/>
      <c r="WM162" s="364" t="n"/>
      <c r="WN162" s="364" t="n"/>
      <c r="WO162" s="364" t="n"/>
      <c r="WP162" s="364" t="n"/>
      <c r="WQ162" s="364" t="n"/>
      <c r="WR162" s="364" t="n"/>
      <c r="WS162" s="364" t="n"/>
      <c r="WT162" s="364" t="n"/>
      <c r="WU162" s="364" t="n"/>
      <c r="WV162" s="364" t="n"/>
      <c r="WW162" s="364" t="n"/>
      <c r="WX162" s="364" t="n"/>
      <c r="WY162" s="364" t="n"/>
      <c r="WZ162" s="364" t="n"/>
      <c r="XA162" s="364" t="n"/>
      <c r="XB162" s="364" t="n"/>
      <c r="XC162" s="364" t="n"/>
      <c r="XD162" s="364" t="n"/>
      <c r="XE162" s="364" t="n"/>
      <c r="XF162" s="364" t="n"/>
      <c r="XG162" s="364" t="n"/>
      <c r="XH162" s="364" t="n"/>
      <c r="XI162" s="364" t="n"/>
      <c r="XJ162" s="364" t="n"/>
      <c r="XK162" s="364" t="n"/>
      <c r="XL162" s="364" t="n"/>
      <c r="XM162" s="364" t="n"/>
      <c r="XN162" s="364" t="n"/>
      <c r="XO162" s="364" t="n"/>
      <c r="XP162" s="364" t="n"/>
      <c r="XQ162" s="364" t="n"/>
      <c r="XR162" s="364" t="n"/>
      <c r="XS162" s="364" t="n"/>
      <c r="XT162" s="364" t="n"/>
      <c r="XU162" s="364" t="n"/>
      <c r="XV162" s="364" t="n"/>
      <c r="XW162" s="364" t="n"/>
      <c r="XX162" s="364" t="n"/>
      <c r="XY162" s="364" t="n"/>
      <c r="XZ162" s="364" t="n"/>
      <c r="YA162" s="364" t="n"/>
      <c r="YB162" s="364" t="n"/>
      <c r="YC162" s="364" t="n"/>
      <c r="YD162" s="364" t="n"/>
      <c r="YE162" s="364" t="n"/>
      <c r="YF162" s="364" t="n"/>
      <c r="YG162" s="364" t="n"/>
      <c r="YH162" s="364" t="n"/>
      <c r="YI162" s="364" t="n"/>
      <c r="YJ162" s="364" t="n"/>
      <c r="YK162" s="364" t="n"/>
      <c r="YL162" s="364" t="n"/>
      <c r="YM162" s="364" t="n"/>
      <c r="YN162" s="364" t="n"/>
      <c r="YO162" s="364" t="n"/>
      <c r="YP162" s="364" t="n"/>
      <c r="YQ162" s="364" t="n"/>
      <c r="YR162" s="364" t="n"/>
      <c r="YS162" s="364" t="n"/>
      <c r="YT162" s="364" t="n"/>
      <c r="YU162" s="364" t="n"/>
      <c r="YV162" s="364" t="n"/>
      <c r="YW162" s="364" t="n"/>
      <c r="YX162" s="364" t="n"/>
      <c r="YY162" s="364" t="n"/>
      <c r="YZ162" s="364" t="n"/>
      <c r="ZA162" s="364" t="n"/>
      <c r="ZB162" s="364" t="n"/>
      <c r="ZC162" s="364" t="n"/>
      <c r="ZD162" s="364" t="n"/>
      <c r="ZE162" s="364" t="n"/>
      <c r="ZF162" s="364" t="n"/>
      <c r="ZG162" s="364" t="n"/>
      <c r="ZH162" s="364" t="n"/>
      <c r="ZI162" s="364" t="n"/>
      <c r="ZJ162" s="364" t="n"/>
      <c r="ZK162" s="364" t="n"/>
      <c r="ZL162" s="364" t="n"/>
      <c r="ZM162" s="364" t="n"/>
      <c r="ZN162" s="364" t="n"/>
      <c r="ZO162" s="364" t="n"/>
      <c r="ZP162" s="364" t="n"/>
      <c r="ZQ162" s="364" t="n"/>
      <c r="ZR162" s="364" t="n"/>
      <c r="ZS162" s="364" t="n"/>
      <c r="ZT162" s="364" t="n"/>
      <c r="ZU162" s="364" t="n"/>
      <c r="ZV162" s="364" t="n"/>
      <c r="ZW162" s="364" t="n"/>
      <c r="ZX162" s="364" t="n"/>
      <c r="ZY162" s="364" t="n"/>
      <c r="ZZ162" s="364" t="n"/>
      <c r="AAA162" s="364" t="n"/>
      <c r="AAB162" s="364" t="n"/>
      <c r="AAC162" s="364" t="n"/>
      <c r="AAD162" s="364" t="n"/>
      <c r="AAE162" s="364" t="n"/>
      <c r="AAF162" s="364" t="n"/>
      <c r="AAG162" s="364" t="n"/>
      <c r="AAH162" s="364" t="n"/>
      <c r="AAI162" s="364" t="n"/>
      <c r="AAJ162" s="364" t="n"/>
      <c r="AAK162" s="364" t="n"/>
      <c r="AAL162" s="364" t="n"/>
      <c r="AAM162" s="364" t="n"/>
      <c r="AAN162" s="364" t="n"/>
      <c r="AAO162" s="364" t="n"/>
      <c r="AAP162" s="364" t="n"/>
      <c r="AAQ162" s="364" t="n"/>
      <c r="AAR162" s="364" t="n"/>
      <c r="AAS162" s="364" t="n"/>
      <c r="AAT162" s="364" t="n"/>
      <c r="AAU162" s="364" t="n"/>
      <c r="AAV162" s="364" t="n"/>
      <c r="AAW162" s="364" t="n"/>
      <c r="AAX162" s="364" t="n"/>
      <c r="AAY162" s="364" t="n"/>
      <c r="AAZ162" s="364" t="n"/>
      <c r="ABA162" s="364" t="n"/>
      <c r="ABB162" s="364" t="n"/>
      <c r="ABC162" s="364" t="n"/>
      <c r="ABD162" s="364" t="n"/>
      <c r="ABE162" s="364" t="n"/>
      <c r="ABF162" s="364" t="n"/>
      <c r="ABG162" s="364" t="n"/>
      <c r="ABH162" s="364" t="n"/>
      <c r="ABI162" s="364" t="n"/>
      <c r="ABJ162" s="364" t="n"/>
      <c r="ABK162" s="364" t="n"/>
      <c r="ABL162" s="364" t="n"/>
      <c r="ABM162" s="364" t="n"/>
      <c r="ABN162" s="364" t="n"/>
      <c r="ABO162" s="364" t="n"/>
      <c r="ABP162" s="364" t="n"/>
      <c r="ABQ162" s="364" t="n"/>
      <c r="ABR162" s="364" t="n"/>
      <c r="ABS162" s="364" t="n"/>
      <c r="ABT162" s="364" t="n"/>
      <c r="ABU162" s="364" t="n"/>
      <c r="ABV162" s="364" t="n"/>
      <c r="ABW162" s="364" t="n"/>
      <c r="ABX162" s="364" t="n"/>
      <c r="ABY162" s="364" t="n"/>
      <c r="ABZ162" s="364" t="n"/>
      <c r="ACA162" s="364" t="n"/>
      <c r="ACB162" s="364" t="n"/>
      <c r="ACC162" s="364" t="n"/>
      <c r="ACD162" s="364" t="n"/>
      <c r="ACE162" s="364" t="n"/>
      <c r="ACF162" s="364" t="n"/>
      <c r="ACG162" s="364" t="n"/>
      <c r="ACH162" s="364" t="n"/>
      <c r="ACI162" s="364" t="n"/>
      <c r="ACJ162" s="364" t="n"/>
      <c r="ACK162" s="364" t="n"/>
      <c r="ACL162" s="364" t="n"/>
      <c r="ACM162" s="364" t="n"/>
      <c r="ACN162" s="364" t="n"/>
      <c r="ACO162" s="364" t="n"/>
      <c r="ACP162" s="364" t="n"/>
      <c r="ACQ162" s="364" t="n"/>
      <c r="ACR162" s="364" t="n"/>
      <c r="ACS162" s="364" t="n"/>
      <c r="ACT162" s="364" t="n"/>
      <c r="ACU162" s="364" t="n"/>
      <c r="ACV162" s="364" t="n"/>
      <c r="ACW162" s="364" t="n"/>
      <c r="ACX162" s="364" t="n"/>
      <c r="ACY162" s="364" t="n"/>
      <c r="ACZ162" s="364" t="n"/>
      <c r="ADA162" s="364" t="n"/>
      <c r="ADB162" s="364" t="n"/>
      <c r="ADC162" s="364" t="n"/>
      <c r="ADD162" s="364" t="n"/>
      <c r="ADE162" s="364" t="n"/>
      <c r="ADF162" s="364" t="n"/>
      <c r="ADG162" s="364" t="n"/>
      <c r="ADH162" s="364" t="n"/>
      <c r="ADI162" s="364" t="n"/>
      <c r="ADJ162" s="364" t="n"/>
      <c r="ADK162" s="364" t="n"/>
      <c r="ADL162" s="364" t="n"/>
      <c r="ADM162" s="364" t="n"/>
      <c r="ADN162" s="364" t="n"/>
      <c r="ADO162" s="364" t="n"/>
      <c r="ADP162" s="364" t="n"/>
      <c r="ADQ162" s="364" t="n"/>
      <c r="ADR162" s="364" t="n"/>
      <c r="ADS162" s="364" t="n"/>
      <c r="ADT162" s="364" t="n"/>
      <c r="ADU162" s="364" t="n"/>
      <c r="ADV162" s="364" t="n"/>
      <c r="ADW162" s="364" t="n"/>
      <c r="ADX162" s="364" t="n"/>
      <c r="ADY162" s="364" t="n"/>
      <c r="ADZ162" s="364" t="n"/>
      <c r="AEA162" s="364" t="n"/>
      <c r="AEB162" s="364" t="n"/>
      <c r="AEC162" s="364" t="n"/>
      <c r="AED162" s="364" t="n"/>
      <c r="AEE162" s="364" t="n"/>
      <c r="AEF162" s="364" t="n"/>
      <c r="AEG162" s="364" t="n"/>
      <c r="AEH162" s="364" t="n"/>
      <c r="AEI162" s="364" t="n"/>
      <c r="AEJ162" s="364" t="n"/>
      <c r="AEK162" s="364" t="n"/>
      <c r="AEL162" s="364" t="n"/>
      <c r="AEM162" s="364" t="n"/>
      <c r="AEN162" s="364" t="n"/>
      <c r="AEO162" s="364" t="n"/>
      <c r="AEP162" s="364" t="n"/>
      <c r="AEQ162" s="364" t="n"/>
      <c r="AER162" s="364" t="n"/>
      <c r="AES162" s="364" t="n"/>
      <c r="AET162" s="364" t="n"/>
      <c r="AEU162" s="364" t="n"/>
      <c r="AEV162" s="364" t="n"/>
      <c r="AEW162" s="364" t="n"/>
      <c r="AEX162" s="364" t="n"/>
      <c r="AEY162" s="364" t="n"/>
      <c r="AEZ162" s="364" t="n"/>
      <c r="AFA162" s="364" t="n"/>
      <c r="AFB162" s="364" t="n"/>
      <c r="AFC162" s="364" t="n"/>
      <c r="AFD162" s="364" t="n"/>
      <c r="AFE162" s="364" t="n"/>
      <c r="AFF162" s="364" t="n"/>
      <c r="AFG162" s="364" t="n"/>
      <c r="AFH162" s="364" t="n"/>
      <c r="AFI162" s="364" t="n"/>
      <c r="AFJ162" s="364" t="n"/>
      <c r="AFK162" s="364" t="n"/>
      <c r="AFL162" s="364" t="n"/>
      <c r="AFM162" s="364" t="n"/>
      <c r="AFN162" s="364" t="n"/>
      <c r="AFO162" s="364" t="n"/>
      <c r="AFP162" s="364" t="n"/>
      <c r="AFQ162" s="364" t="n"/>
      <c r="AFR162" s="364" t="n"/>
      <c r="AFS162" s="364" t="n"/>
      <c r="AFT162" s="364" t="n"/>
      <c r="AFU162" s="364" t="n"/>
      <c r="AFV162" s="364" t="n"/>
      <c r="AFW162" s="364" t="n"/>
      <c r="AFX162" s="364" t="n"/>
      <c r="AFY162" s="364" t="n"/>
      <c r="AFZ162" s="364" t="n"/>
      <c r="AGA162" s="364" t="n"/>
      <c r="AGB162" s="364" t="n"/>
      <c r="AGC162" s="364" t="n"/>
      <c r="AGD162" s="364" t="n"/>
      <c r="AGE162" s="364" t="n"/>
      <c r="AGF162" s="364" t="n"/>
      <c r="AGG162" s="364" t="n"/>
      <c r="AGH162" s="364" t="n"/>
      <c r="AGI162" s="364" t="n"/>
      <c r="AGJ162" s="364" t="n"/>
      <c r="AGK162" s="364" t="n"/>
      <c r="AGL162" s="364" t="n"/>
      <c r="AGM162" s="364" t="n"/>
      <c r="AGN162" s="364" t="n"/>
      <c r="AGO162" s="364" t="n"/>
      <c r="AGP162" s="364" t="n"/>
      <c r="AGQ162" s="364" t="n"/>
      <c r="AGR162" s="364" t="n"/>
      <c r="AGS162" s="364" t="n"/>
      <c r="AGT162" s="364" t="n"/>
      <c r="AGU162" s="364" t="n"/>
      <c r="AGV162" s="364" t="n"/>
      <c r="AGW162" s="364" t="n"/>
      <c r="AGX162" s="364" t="n"/>
      <c r="AGY162" s="364" t="n"/>
      <c r="AGZ162" s="364" t="n"/>
      <c r="AHA162" s="364" t="n"/>
      <c r="AHB162" s="364" t="n"/>
      <c r="AHC162" s="364" t="n"/>
      <c r="AHD162" s="364" t="n"/>
      <c r="AHE162" s="364" t="n"/>
      <c r="AHF162" s="364" t="n"/>
      <c r="AHG162" s="364" t="n"/>
      <c r="AHH162" s="364" t="n"/>
      <c r="AHI162" s="364" t="n"/>
      <c r="AHJ162" s="364" t="n"/>
      <c r="AHK162" s="364" t="n"/>
      <c r="AHL162" s="364" t="n"/>
      <c r="AHM162" s="364" t="n"/>
      <c r="AHN162" s="364" t="n"/>
      <c r="AHO162" s="364" t="n"/>
      <c r="AHP162" s="364" t="n"/>
      <c r="AHQ162" s="364" t="n"/>
      <c r="AHR162" s="364" t="n"/>
      <c r="AHS162" s="364" t="n"/>
      <c r="AHT162" s="364" t="n"/>
      <c r="AHU162" s="364" t="n"/>
      <c r="AHV162" s="364" t="n"/>
      <c r="AHW162" s="364" t="n"/>
      <c r="AHX162" s="364" t="n"/>
      <c r="AHY162" s="364" t="n"/>
      <c r="AHZ162" s="364" t="n"/>
      <c r="AIA162" s="364" t="n"/>
      <c r="AIB162" s="364" t="n"/>
      <c r="AIC162" s="364" t="n"/>
      <c r="AID162" s="364" t="n"/>
      <c r="AIE162" s="364" t="n"/>
      <c r="AIF162" s="364" t="n"/>
      <c r="AIG162" s="364" t="n"/>
      <c r="AIH162" s="364" t="n"/>
      <c r="AII162" s="364" t="n"/>
      <c r="AIJ162" s="364" t="n"/>
      <c r="AIK162" s="364" t="n"/>
      <c r="AIL162" s="364" t="n"/>
      <c r="AIM162" s="364" t="n"/>
      <c r="AIN162" s="364" t="n"/>
      <c r="AIO162" s="364" t="n"/>
      <c r="AIP162" s="364" t="n"/>
      <c r="AIQ162" s="364" t="n"/>
      <c r="AIR162" s="364" t="n"/>
      <c r="AIS162" s="364" t="n"/>
      <c r="AIT162" s="364" t="n"/>
      <c r="AIU162" s="364" t="n"/>
      <c r="AIV162" s="364" t="n"/>
      <c r="AIW162" s="364" t="n"/>
      <c r="AIX162" s="364" t="n"/>
      <c r="AIY162" s="364" t="n"/>
      <c r="AIZ162" s="364" t="n"/>
      <c r="AJA162" s="364" t="n"/>
      <c r="AJB162" s="364" t="n"/>
      <c r="AJC162" s="364" t="n"/>
      <c r="AJD162" s="364" t="n"/>
      <c r="AJE162" s="364" t="n"/>
      <c r="AJF162" s="364" t="n"/>
      <c r="AJG162" s="364" t="n"/>
      <c r="AJH162" s="364" t="n"/>
      <c r="AJI162" s="364" t="n"/>
      <c r="AJJ162" s="364" t="n"/>
      <c r="AJK162" s="364" t="n"/>
      <c r="AJL162" s="364" t="n"/>
      <c r="AJM162" s="364" t="n"/>
      <c r="AJN162" s="364" t="n"/>
      <c r="AJO162" s="364" t="n"/>
      <c r="AJP162" s="364" t="n"/>
      <c r="AJQ162" s="364" t="n"/>
      <c r="AJR162" s="364" t="n"/>
      <c r="AJS162" s="364" t="n"/>
      <c r="AJT162" s="364" t="n"/>
      <c r="AJU162" s="364" t="n"/>
      <c r="AJV162" s="364" t="n"/>
      <c r="AJW162" s="364" t="n"/>
      <c r="AJX162" s="364" t="n"/>
      <c r="AJY162" s="364" t="n"/>
      <c r="AJZ162" s="364" t="n"/>
      <c r="AKA162" s="364" t="n"/>
      <c r="AKB162" s="364" t="n"/>
      <c r="AKC162" s="364" t="n"/>
      <c r="AKD162" s="364" t="n"/>
      <c r="AKE162" s="364" t="n"/>
      <c r="AKF162" s="364" t="n"/>
      <c r="AKG162" s="364" t="n"/>
      <c r="AKH162" s="364" t="n"/>
      <c r="AKI162" s="364" t="n"/>
      <c r="AKJ162" s="364" t="n"/>
      <c r="AKK162" s="364" t="n"/>
      <c r="AKL162" s="364" t="n"/>
      <c r="AKM162" s="364" t="n"/>
      <c r="AKN162" s="364" t="n"/>
      <c r="AKO162" s="364" t="n"/>
      <c r="AKP162" s="364" t="n"/>
      <c r="AKQ162" s="364" t="n"/>
      <c r="AKR162" s="364" t="n"/>
      <c r="AKS162" s="364" t="n"/>
      <c r="AKT162" s="364" t="n"/>
      <c r="AKU162" s="364" t="n"/>
      <c r="AKV162" s="364" t="n"/>
      <c r="AKW162" s="364" t="n"/>
      <c r="AKX162" s="364" t="n"/>
      <c r="AKY162" s="364" t="n"/>
      <c r="AKZ162" s="364" t="n"/>
      <c r="ALA162" s="364" t="n"/>
      <c r="ALB162" s="364" t="n"/>
      <c r="ALC162" s="364" t="n"/>
      <c r="ALD162" s="364" t="n"/>
      <c r="ALE162" s="364" t="n"/>
      <c r="ALF162" s="364" t="n"/>
      <c r="ALG162" s="364" t="n"/>
      <c r="ALH162" s="364" t="n"/>
      <c r="ALI162" s="364" t="n"/>
      <c r="ALJ162" s="364" t="n"/>
      <c r="ALK162" s="364" t="n"/>
      <c r="ALL162" s="364" t="n"/>
      <c r="ALM162" s="364" t="n"/>
      <c r="ALN162" s="364" t="n"/>
      <c r="ALO162" s="364" t="n"/>
      <c r="ALP162" s="364" t="n"/>
      <c r="ALQ162" s="364" t="n"/>
      <c r="ALR162" s="364" t="n"/>
      <c r="ALS162" s="364" t="n"/>
      <c r="ALT162" s="364" t="n"/>
      <c r="ALU162" s="364" t="n"/>
      <c r="ALV162" s="364" t="n"/>
      <c r="ALW162" s="364" t="n"/>
      <c r="ALX162" s="364" t="n"/>
      <c r="ALY162" s="364" t="n"/>
      <c r="ALZ162" s="364" t="n"/>
      <c r="AMA162" s="364" t="n"/>
      <c r="AMB162" s="364" t="n"/>
      <c r="AMC162" s="364" t="n"/>
      <c r="AMD162" s="364" t="n"/>
      <c r="AME162" s="364" t="n"/>
      <c r="AMF162" s="364" t="n"/>
      <c r="AMG162" s="364" t="n"/>
      <c r="AMH162" s="364" t="n"/>
      <c r="AMI162" s="364" t="n"/>
      <c r="AMJ162" s="364" t="n"/>
      <c r="AMK162" s="364" t="n"/>
      <c r="AML162" s="364" t="n"/>
      <c r="AMM162" s="364" t="n"/>
      <c r="AMN162" s="364" t="n"/>
      <c r="AMO162" s="364" t="n"/>
      <c r="AMP162" s="364" t="n"/>
      <c r="AMQ162" s="364" t="n"/>
      <c r="AMR162" s="364" t="n"/>
      <c r="AMS162" s="364" t="n"/>
      <c r="AMT162" s="364" t="n"/>
      <c r="AMU162" s="364" t="n"/>
      <c r="AMV162" s="364" t="n"/>
      <c r="AMW162" s="364" t="n"/>
      <c r="AMX162" s="364" t="n"/>
      <c r="AMY162" s="364" t="n"/>
      <c r="AMZ162" s="364" t="n"/>
      <c r="ANA162" s="364" t="n"/>
      <c r="ANB162" s="364" t="n"/>
      <c r="ANC162" s="364" t="n"/>
      <c r="AND162" s="364" t="n"/>
      <c r="ANE162" s="364" t="n"/>
      <c r="ANF162" s="364" t="n"/>
      <c r="ANG162" s="364" t="n"/>
      <c r="ANH162" s="364" t="n"/>
      <c r="ANI162" s="364" t="n"/>
      <c r="ANJ162" s="364" t="n"/>
      <c r="ANK162" s="364" t="n"/>
      <c r="ANL162" s="364" t="n"/>
      <c r="ANM162" s="364" t="n"/>
      <c r="ANN162" s="364" t="n"/>
      <c r="ANO162" s="364" t="n"/>
      <c r="ANP162" s="364" t="n"/>
      <c r="ANQ162" s="364" t="n"/>
      <c r="ANR162" s="364" t="n"/>
      <c r="ANS162" s="364" t="n"/>
      <c r="ANT162" s="364" t="n"/>
      <c r="ANU162" s="364" t="n"/>
      <c r="ANV162" s="364" t="n"/>
      <c r="ANW162" s="364" t="n"/>
      <c r="ANX162" s="364" t="n"/>
      <c r="ANY162" s="364" t="n"/>
      <c r="ANZ162" s="364" t="n"/>
      <c r="AOA162" s="364" t="n"/>
      <c r="AOB162" s="364" t="n"/>
      <c r="AOC162" s="364" t="n"/>
      <c r="AOD162" s="364" t="n"/>
      <c r="AOE162" s="364" t="n"/>
      <c r="AOF162" s="364" t="n"/>
      <c r="AOG162" s="364" t="n"/>
      <c r="AOH162" s="364" t="n"/>
      <c r="AOI162" s="364" t="n"/>
      <c r="AOJ162" s="364" t="n"/>
      <c r="AOK162" s="364" t="n"/>
      <c r="AOL162" s="364" t="n"/>
      <c r="AOM162" s="364" t="n"/>
      <c r="AON162" s="364" t="n"/>
      <c r="AOO162" s="364" t="n"/>
      <c r="AOP162" s="364" t="n"/>
      <c r="AOQ162" s="364" t="n"/>
      <c r="AOR162" s="364" t="n"/>
      <c r="AOS162" s="364" t="n"/>
      <c r="AOT162" s="364" t="n"/>
      <c r="AOU162" s="364" t="n"/>
      <c r="AOV162" s="364" t="n"/>
      <c r="AOW162" s="364" t="n"/>
      <c r="AOX162" s="364" t="n"/>
      <c r="AOY162" s="364" t="n"/>
      <c r="AOZ162" s="364" t="n"/>
      <c r="APA162" s="364" t="n"/>
      <c r="APB162" s="364" t="n"/>
      <c r="APC162" s="364" t="n"/>
      <c r="APD162" s="364" t="n"/>
      <c r="APE162" s="364" t="n"/>
      <c r="APF162" s="364" t="n"/>
      <c r="APG162" s="364" t="n"/>
      <c r="APH162" s="364" t="n"/>
      <c r="API162" s="364" t="n"/>
      <c r="APJ162" s="364" t="n"/>
      <c r="APK162" s="364" t="n"/>
      <c r="APL162" s="364" t="n"/>
      <c r="APM162" s="364" t="n"/>
      <c r="APN162" s="364" t="n"/>
      <c r="APO162" s="364" t="n"/>
      <c r="APP162" s="364" t="n"/>
      <c r="APQ162" s="364" t="n"/>
      <c r="APR162" s="364" t="n"/>
      <c r="APS162" s="364" t="n"/>
      <c r="APT162" s="364" t="n"/>
      <c r="APU162" s="364" t="n"/>
      <c r="APV162" s="364" t="n"/>
      <c r="APW162" s="364" t="n"/>
      <c r="APX162" s="364" t="n"/>
      <c r="APY162" s="364" t="n"/>
      <c r="APZ162" s="364" t="n"/>
      <c r="AQA162" s="364" t="n"/>
      <c r="AQB162" s="364" t="n"/>
      <c r="AQC162" s="364" t="n"/>
      <c r="AQD162" s="364" t="n"/>
      <c r="AQE162" s="364" t="n"/>
      <c r="AQF162" s="364" t="n"/>
      <c r="AQG162" s="364" t="n"/>
      <c r="AQH162" s="364" t="n"/>
      <c r="AQI162" s="364" t="n"/>
      <c r="AQJ162" s="364" t="n"/>
      <c r="AQK162" s="364" t="n"/>
      <c r="AQL162" s="364" t="n"/>
      <c r="AQM162" s="364" t="n"/>
      <c r="AQN162" s="364" t="n"/>
      <c r="AQO162" s="364" t="n"/>
      <c r="AQP162" s="364" t="n"/>
      <c r="AQQ162" s="364" t="n"/>
      <c r="AQR162" s="364" t="n"/>
      <c r="AQS162" s="364" t="n"/>
      <c r="AQT162" s="364" t="n"/>
      <c r="AQU162" s="364" t="n"/>
      <c r="AQV162" s="364" t="n"/>
      <c r="AQW162" s="364" t="n"/>
      <c r="AQX162" s="364" t="n"/>
      <c r="AQY162" s="364" t="n"/>
      <c r="AQZ162" s="364" t="n"/>
      <c r="ARA162" s="364" t="n"/>
      <c r="ARB162" s="364" t="n"/>
      <c r="ARC162" s="364" t="n"/>
      <c r="ARD162" s="364" t="n"/>
      <c r="ARE162" s="364" t="n"/>
      <c r="ARF162" s="364" t="n"/>
      <c r="ARG162" s="364" t="n"/>
      <c r="ARH162" s="364" t="n"/>
      <c r="ARI162" s="364" t="n"/>
      <c r="ARJ162" s="364" t="n"/>
      <c r="ARK162" s="364" t="n"/>
      <c r="ARL162" s="364" t="n"/>
      <c r="ARM162" s="364" t="n"/>
      <c r="ARN162" s="364" t="n"/>
      <c r="ARO162" s="364" t="n"/>
    </row>
    <row r="163" outlineLevel="1">
      <c r="A163" s="220" t="inlineStr">
        <is>
          <t>45.06</t>
        </is>
      </c>
      <c r="B163" s="233" t="inlineStr">
        <is>
          <t>Cartório</t>
        </is>
      </c>
      <c r="C163" s="86" t="inlineStr">
        <is>
          <t>Analítica</t>
        </is>
      </c>
      <c r="D163" s="86" t="inlineStr">
        <is>
          <t>Saída</t>
        </is>
      </c>
      <c r="E163" s="86">
        <f>VLOOKUP($A163,PL.C!$B:$F,5,0)</f>
        <v/>
      </c>
      <c r="F163" s="86" t="inlineStr">
        <is>
          <t>sim</t>
        </is>
      </c>
      <c r="G163" s="86" t="inlineStr">
        <is>
          <t>Budget</t>
        </is>
      </c>
      <c r="I163" s="511" t="n">
        <v>0</v>
      </c>
      <c r="J163" s="511" t="n">
        <v>0</v>
      </c>
      <c r="K163" s="511" t="n">
        <v>0</v>
      </c>
      <c r="L163" s="511" t="n">
        <v>0</v>
      </c>
      <c r="M163" s="511" t="n">
        <v>0</v>
      </c>
      <c r="N163" s="511" t="n">
        <v>0</v>
      </c>
      <c r="O163" s="511" t="n">
        <v>0</v>
      </c>
      <c r="P163" s="511" t="n">
        <v>-140</v>
      </c>
      <c r="Q163" s="511" t="n">
        <v>-170</v>
      </c>
      <c r="R163" s="511" t="n">
        <v>0</v>
      </c>
      <c r="S163" s="511" t="n">
        <v>0</v>
      </c>
      <c r="T163" s="512" t="n">
        <v>-14</v>
      </c>
      <c r="V163" s="511" t="n">
        <v>-31</v>
      </c>
      <c r="W163" s="511" t="n">
        <v>0</v>
      </c>
      <c r="X163" s="511" t="n">
        <v>-18</v>
      </c>
      <c r="Y163" s="511" t="n">
        <v>0</v>
      </c>
      <c r="Z163" s="511" t="n">
        <v>0</v>
      </c>
      <c r="AA163" s="511" t="n">
        <v>0</v>
      </c>
      <c r="AB163" s="511" t="n">
        <v>0</v>
      </c>
      <c r="AC163" s="511" t="n">
        <v>0</v>
      </c>
      <c r="AD163" s="511" t="n">
        <v>0</v>
      </c>
      <c r="AE163" s="511" t="n">
        <v>0</v>
      </c>
      <c r="AF163" s="511" t="n">
        <v>0</v>
      </c>
      <c r="AG163" s="512" t="n">
        <v>0</v>
      </c>
      <c r="AI163" s="511" t="n">
        <v>-20</v>
      </c>
      <c r="AJ163" s="511" t="n">
        <v>-27</v>
      </c>
      <c r="AK163" s="511" t="n">
        <v>-20</v>
      </c>
      <c r="AL163" s="511" t="n">
        <v>0</v>
      </c>
      <c r="AM163" s="511" t="n">
        <v>0</v>
      </c>
      <c r="AN163" s="511" t="n">
        <v>0</v>
      </c>
      <c r="AO163" s="511" t="n">
        <v>0</v>
      </c>
      <c r="AP163" s="511" t="n">
        <v>0</v>
      </c>
      <c r="AQ163" s="511" t="n">
        <v>-11</v>
      </c>
      <c r="AR163" s="511" t="n">
        <v>0</v>
      </c>
      <c r="AS163" s="511" t="n">
        <v>-46</v>
      </c>
      <c r="AT163" s="511" t="n">
        <v>0</v>
      </c>
      <c r="AV163" s="513" t="n">
        <v>-21.04</v>
      </c>
      <c r="AW163" s="513" t="n">
        <v>-28.404</v>
      </c>
      <c r="AX163" s="513" t="n">
        <v>-21.04</v>
      </c>
      <c r="AY163" s="513" t="n">
        <v>0</v>
      </c>
      <c r="AZ163" s="513" t="n">
        <v>0</v>
      </c>
      <c r="BA163" s="513" t="n">
        <v>0</v>
      </c>
      <c r="BB163" s="513" t="n">
        <v>0</v>
      </c>
      <c r="BC163" s="513" t="n">
        <v>0</v>
      </c>
      <c r="BD163" s="513" t="n">
        <v>-11.572</v>
      </c>
      <c r="BE163" s="513" t="n">
        <v>0</v>
      </c>
      <c r="BF163" s="513" t="n">
        <v>-48.392</v>
      </c>
      <c r="BG163" s="513" t="n">
        <v>0</v>
      </c>
      <c r="BI163" s="298" t="n">
        <v>1.05</v>
      </c>
      <c r="BJ163" s="514" t="n">
        <v>0</v>
      </c>
      <c r="BK163" s="514" t="n">
        <v>0</v>
      </c>
      <c r="BL163" s="514" t="n">
        <v>0</v>
      </c>
      <c r="BM163" s="514" t="n">
        <v>-18.9</v>
      </c>
      <c r="BN163" s="514" t="n">
        <v>-185.85</v>
      </c>
      <c r="BO163" s="514" t="n">
        <v>0</v>
      </c>
      <c r="BP163" s="514" t="n">
        <v>-13.65</v>
      </c>
      <c r="BQ163" s="514" t="n">
        <v>0</v>
      </c>
      <c r="BR163" s="514" t="n">
        <v>0</v>
      </c>
      <c r="BS163" s="514" t="n">
        <v>0</v>
      </c>
      <c r="BT163" s="514" t="n">
        <v>-13.65</v>
      </c>
      <c r="BU163" s="514" t="n">
        <v>0</v>
      </c>
      <c r="BW163" s="515">
        <f>_xlfn.SINGLE(_xlfn.XLOOKUP($A163,$A$203:$A$399,BJ$203:BJ$399,"Não Existe"))*$BI163</f>
        <v/>
      </c>
      <c r="BX163" s="515">
        <f>_xlfn.SINGLE(_xlfn.XLOOKUP($A163,$A$203:$A$399,BK$203:BK$399,"Não Existe"))*$BI163</f>
        <v/>
      </c>
      <c r="BY163" s="515">
        <f>_xlfn.SINGLE(_xlfn.XLOOKUP($A163,$A$203:$A$399,BL$203:BL$399,"Não Existe"))*$BI163</f>
        <v/>
      </c>
      <c r="BZ163" s="515">
        <f>_xlfn.SINGLE(_xlfn.XLOOKUP($A163,$A$203:$A$399,BM$203:BM$399,"Não Existe"))*$BI163</f>
        <v/>
      </c>
      <c r="CA163" s="515">
        <f>_xlfn.SINGLE(_xlfn.XLOOKUP($A163,$A$203:$A$399,BN$203:BN$399,"Não Existe"))*$BI163</f>
        <v/>
      </c>
      <c r="CB163" s="515">
        <f>_xlfn.SINGLE(_xlfn.XLOOKUP($A163,$A$203:$A$399,BO$203:BO$399,"Não Existe"))*$BI163</f>
        <v/>
      </c>
      <c r="CC163" s="515">
        <f>_xlfn.SINGLE(_xlfn.XLOOKUP($A163,$A$203:$A$399,BP$203:BP$399,"Não Existe"))*$BI163</f>
        <v/>
      </c>
      <c r="CD163" s="515">
        <f>_xlfn.SINGLE(_xlfn.XLOOKUP($A163,$A$203:$A$399,BQ$203:BQ$399,"Não Existe"))*$BI163</f>
        <v/>
      </c>
      <c r="CE163" s="515">
        <f>_xlfn.SINGLE(_xlfn.XLOOKUP($A163,$A$203:$A$399,BR$203:BR$399,"Não Existe"))*$BI163</f>
        <v/>
      </c>
      <c r="CF163" s="515">
        <f>_xlfn.SINGLE(_xlfn.XLOOKUP($A163,$A$203:$A$399,BS$203:BS$399,"Não Existe"))*$BI163</f>
        <v/>
      </c>
      <c r="CG163" s="515">
        <f>_xlfn.SINGLE(_xlfn.XLOOKUP($A163,$A$203:$A$399,BT$203:BT$399,"Não Existe"))*$BI163</f>
        <v/>
      </c>
      <c r="CH163" s="515">
        <f>_xlfn.SINGLE(_xlfn.XLOOKUP($A163,$A$203:$A$399,BU$203:BU$399,"Não Existe"))*$BI163</f>
        <v/>
      </c>
    </row>
    <row r="164" outlineLevel="1" customFormat="1" s="213">
      <c r="A164" s="257" t="inlineStr">
        <is>
          <t>45.07</t>
        </is>
      </c>
      <c r="B164" s="212" t="inlineStr">
        <is>
          <t>Taxas</t>
        </is>
      </c>
      <c r="C164" s="213" t="inlineStr">
        <is>
          <t>Analítica</t>
        </is>
      </c>
      <c r="D164" s="213" t="inlineStr">
        <is>
          <t>Saída</t>
        </is>
      </c>
      <c r="E164" s="213">
        <f>VLOOKUP($A164,PL.C!$B:$F,5,0)</f>
        <v/>
      </c>
      <c r="F164" s="213" t="inlineStr">
        <is>
          <t>sim</t>
        </is>
      </c>
      <c r="G164" s="213" t="inlineStr">
        <is>
          <t>Budget</t>
        </is>
      </c>
      <c r="I164" s="506" t="n">
        <v>0</v>
      </c>
      <c r="J164" s="506" t="n">
        <v>0</v>
      </c>
      <c r="K164" s="506" t="n">
        <v>0</v>
      </c>
      <c r="L164" s="506" t="n">
        <v>0</v>
      </c>
      <c r="M164" s="506" t="n">
        <v>0</v>
      </c>
      <c r="N164" s="506" t="n">
        <v>-1060</v>
      </c>
      <c r="O164" s="506" t="n">
        <v>-79</v>
      </c>
      <c r="P164" s="506" t="n">
        <v>-273</v>
      </c>
      <c r="Q164" s="506" t="n">
        <v>-60</v>
      </c>
      <c r="R164" s="506" t="n">
        <v>-171</v>
      </c>
      <c r="S164" s="506" t="n">
        <v>-287</v>
      </c>
      <c r="T164" s="507" t="n">
        <v>-65</v>
      </c>
      <c r="U164" s="86" t="n"/>
      <c r="V164" s="506" t="n">
        <v>-1151</v>
      </c>
      <c r="W164" s="506" t="n">
        <v>-516</v>
      </c>
      <c r="X164" s="506" t="n">
        <v>-1711</v>
      </c>
      <c r="Y164" s="506" t="n">
        <v>-64</v>
      </c>
      <c r="Z164" s="506" t="n">
        <v>-303</v>
      </c>
      <c r="AA164" s="506" t="n">
        <v>-67</v>
      </c>
      <c r="AB164" s="506" t="n">
        <v>-11125</v>
      </c>
      <c r="AC164" s="506" t="n">
        <v>-78</v>
      </c>
      <c r="AD164" s="506" t="n">
        <v>-228</v>
      </c>
      <c r="AE164" s="506" t="n">
        <v>-116</v>
      </c>
      <c r="AF164" s="506" t="n">
        <v>-257</v>
      </c>
      <c r="AG164" s="507" t="n">
        <v>-78</v>
      </c>
      <c r="AH164" s="364" t="n"/>
      <c r="AI164" s="506" t="n">
        <v>-1326</v>
      </c>
      <c r="AJ164" s="506" t="n">
        <v>-534</v>
      </c>
      <c r="AK164" s="506" t="n">
        <v>-2847</v>
      </c>
      <c r="AL164" s="506" t="n">
        <v>-111</v>
      </c>
      <c r="AM164" s="506" t="n">
        <v>-201</v>
      </c>
      <c r="AN164" s="506" t="n">
        <v>-127</v>
      </c>
      <c r="AO164" s="506" t="n">
        <v>-110</v>
      </c>
      <c r="AP164" s="506" t="n">
        <v>-89</v>
      </c>
      <c r="AQ164" s="506" t="n">
        <v>-1700</v>
      </c>
      <c r="AR164" s="506" t="n">
        <v>-102</v>
      </c>
      <c r="AS164" s="506" t="n">
        <v>-120</v>
      </c>
      <c r="AT164" s="506" t="n">
        <v>-70</v>
      </c>
      <c r="AU164" s="364" t="n"/>
      <c r="AV164" s="508" t="n">
        <v>-1394.952</v>
      </c>
      <c r="AW164" s="508" t="n">
        <v>-561.768</v>
      </c>
      <c r="AX164" s="508" t="n">
        <v>-2995.044</v>
      </c>
      <c r="AY164" s="508" t="n">
        <v>-116.772</v>
      </c>
      <c r="AZ164" s="508" t="n">
        <v>-211.452</v>
      </c>
      <c r="BA164" s="508" t="n">
        <v>-133.604</v>
      </c>
      <c r="BB164" s="508" t="n">
        <v>-115.72</v>
      </c>
      <c r="BC164" s="508" t="n">
        <v>-93.628</v>
      </c>
      <c r="BD164" s="508" t="n">
        <v>-1788.4</v>
      </c>
      <c r="BE164" s="508" t="n">
        <v>-107.304</v>
      </c>
      <c r="BF164" s="508" t="n">
        <v>-126.24</v>
      </c>
      <c r="BG164" s="508" t="n">
        <v>-73.64</v>
      </c>
      <c r="BH164" s="364" t="n"/>
      <c r="BI164" s="298" t="n">
        <v>1.05</v>
      </c>
      <c r="BJ164" s="509" t="n">
        <v>-200.55</v>
      </c>
      <c r="BK164" s="509" t="n">
        <v>-954.45</v>
      </c>
      <c r="BL164" s="509" t="n">
        <v>-3923.85</v>
      </c>
      <c r="BM164" s="509" t="n">
        <v>-132.3</v>
      </c>
      <c r="BN164" s="509" t="n">
        <v>-84</v>
      </c>
      <c r="BO164" s="509" t="n">
        <v>-96.60000000000001</v>
      </c>
      <c r="BP164" s="509" t="n">
        <v>-89.25</v>
      </c>
      <c r="BQ164" s="509" t="n">
        <v>-79.8</v>
      </c>
      <c r="BR164" s="509" t="n">
        <v>-92.40000000000001</v>
      </c>
      <c r="BS164" s="509" t="n">
        <v>-337.05</v>
      </c>
      <c r="BT164" s="509" t="n">
        <v>-96.60000000000001</v>
      </c>
      <c r="BU164" s="509" t="n">
        <v>-86.10000000000001</v>
      </c>
      <c r="BV164" s="364" t="n"/>
      <c r="BW164" s="510">
        <f>_xlfn.SINGLE(_xlfn.XLOOKUP($A164,$A$203:$A$399,BJ$203:BJ$399,"Não Existe"))*$BI164</f>
        <v/>
      </c>
      <c r="BX164" s="510">
        <f>_xlfn.SINGLE(_xlfn.XLOOKUP($A164,$A$203:$A$399,BK$203:BK$399,"Não Existe"))*$BI164</f>
        <v/>
      </c>
      <c r="BY164" s="510">
        <f>_xlfn.SINGLE(_xlfn.XLOOKUP($A164,$A$203:$A$399,BL$203:BL$399,"Não Existe"))*$BI164</f>
        <v/>
      </c>
      <c r="BZ164" s="510">
        <f>_xlfn.SINGLE(_xlfn.XLOOKUP($A164,$A$203:$A$399,BM$203:BM$399,"Não Existe"))*$BI164</f>
        <v/>
      </c>
      <c r="CA164" s="510">
        <f>_xlfn.SINGLE(_xlfn.XLOOKUP($A164,$A$203:$A$399,BN$203:BN$399,"Não Existe"))*$BI164</f>
        <v/>
      </c>
      <c r="CB164" s="510">
        <f>_xlfn.SINGLE(_xlfn.XLOOKUP($A164,$A$203:$A$399,BO$203:BO$399,"Não Existe"))*$BI164</f>
        <v/>
      </c>
      <c r="CC164" s="510">
        <f>_xlfn.SINGLE(_xlfn.XLOOKUP($A164,$A$203:$A$399,BP$203:BP$399,"Não Existe"))*$BI164</f>
        <v/>
      </c>
      <c r="CD164" s="510">
        <f>_xlfn.SINGLE(_xlfn.XLOOKUP($A164,$A$203:$A$399,BQ$203:BQ$399,"Não Existe"))*$BI164</f>
        <v/>
      </c>
      <c r="CE164" s="510">
        <f>_xlfn.SINGLE(_xlfn.XLOOKUP($A164,$A$203:$A$399,BR$203:BR$399,"Não Existe"))*$BI164</f>
        <v/>
      </c>
      <c r="CF164" s="510">
        <f>_xlfn.SINGLE(_xlfn.XLOOKUP($A164,$A$203:$A$399,BS$203:BS$399,"Não Existe"))*$BI164</f>
        <v/>
      </c>
      <c r="CG164" s="510">
        <f>_xlfn.SINGLE(_xlfn.XLOOKUP($A164,$A$203:$A$399,BT$203:BT$399,"Não Existe"))*$BI164</f>
        <v/>
      </c>
      <c r="CH164" s="510">
        <f>_xlfn.SINGLE(_xlfn.XLOOKUP($A164,$A$203:$A$399,BU$203:BU$399,"Não Existe"))*$BI164</f>
        <v/>
      </c>
      <c r="CI164" s="364" t="n"/>
      <c r="CJ164" s="364" t="n"/>
      <c r="CK164" s="364" t="n"/>
      <c r="CL164" s="364" t="n"/>
      <c r="CM164" s="364" t="n"/>
      <c r="CN164" s="364" t="n"/>
      <c r="CO164" s="364" t="n"/>
      <c r="CP164" s="364" t="n"/>
      <c r="CQ164" s="364" t="n"/>
      <c r="CR164" s="364" t="n"/>
      <c r="CS164" s="364" t="n"/>
      <c r="CT164" s="364" t="n"/>
      <c r="CU164" s="364" t="n"/>
      <c r="CV164" s="364" t="n"/>
      <c r="CW164" s="364" t="n"/>
      <c r="CX164" s="364" t="n"/>
      <c r="CY164" s="364" t="n"/>
      <c r="CZ164" s="364" t="n"/>
      <c r="DA164" s="364" t="n"/>
      <c r="DB164" s="364" t="n"/>
      <c r="DC164" s="364" t="n"/>
      <c r="DD164" s="364" t="n"/>
      <c r="DE164" s="364" t="n"/>
      <c r="DF164" s="364" t="n"/>
      <c r="DG164" s="364" t="n"/>
      <c r="DH164" s="364" t="n"/>
      <c r="DI164" s="364" t="n"/>
      <c r="DJ164" s="364" t="n"/>
      <c r="DK164" s="364" t="n"/>
      <c r="DL164" s="364" t="n"/>
      <c r="DM164" s="364" t="n"/>
      <c r="DN164" s="364" t="n"/>
      <c r="DO164" s="364" t="n"/>
      <c r="DP164" s="364" t="n"/>
      <c r="DQ164" s="364" t="n"/>
      <c r="DR164" s="364" t="n"/>
      <c r="DS164" s="364" t="n"/>
      <c r="DT164" s="364" t="n"/>
      <c r="DU164" s="364" t="n"/>
      <c r="DV164" s="364" t="n"/>
      <c r="DW164" s="364" t="n"/>
      <c r="DX164" s="364" t="n"/>
      <c r="DY164" s="364" t="n"/>
      <c r="DZ164" s="364" t="n"/>
      <c r="EA164" s="364" t="n"/>
      <c r="EB164" s="364" t="n"/>
      <c r="EC164" s="364" t="n"/>
      <c r="ED164" s="364" t="n"/>
      <c r="EE164" s="364" t="n"/>
      <c r="EF164" s="364" t="n"/>
      <c r="EG164" s="364" t="n"/>
      <c r="EH164" s="364" t="n"/>
      <c r="EI164" s="364" t="n"/>
      <c r="EJ164" s="364" t="n"/>
      <c r="EK164" s="364" t="n"/>
      <c r="EL164" s="364" t="n"/>
      <c r="EM164" s="364" t="n"/>
      <c r="EN164" s="364" t="n"/>
      <c r="EO164" s="364" t="n"/>
      <c r="EP164" s="364" t="n"/>
      <c r="EQ164" s="364" t="n"/>
      <c r="ER164" s="364" t="n"/>
      <c r="ES164" s="364" t="n"/>
      <c r="ET164" s="364" t="n"/>
      <c r="EU164" s="364" t="n"/>
      <c r="EV164" s="364" t="n"/>
      <c r="EW164" s="364" t="n"/>
      <c r="EX164" s="364" t="n"/>
      <c r="EY164" s="364" t="n"/>
      <c r="EZ164" s="364" t="n"/>
      <c r="FA164" s="364" t="n"/>
      <c r="FB164" s="364" t="n"/>
      <c r="FC164" s="364" t="n"/>
      <c r="FD164" s="364" t="n"/>
      <c r="FE164" s="364" t="n"/>
      <c r="FF164" s="364" t="n"/>
      <c r="FG164" s="364" t="n"/>
      <c r="FH164" s="364" t="n"/>
      <c r="FI164" s="364" t="n"/>
      <c r="FJ164" s="364" t="n"/>
      <c r="FK164" s="364" t="n"/>
      <c r="FL164" s="364" t="n"/>
      <c r="FM164" s="364" t="n"/>
      <c r="FN164" s="364" t="n"/>
      <c r="FO164" s="364" t="n"/>
      <c r="FP164" s="364" t="n"/>
      <c r="FQ164" s="364" t="n"/>
      <c r="FR164" s="364" t="n"/>
      <c r="FS164" s="364" t="n"/>
      <c r="FT164" s="364" t="n"/>
      <c r="FU164" s="364" t="n"/>
      <c r="FV164" s="364" t="n"/>
      <c r="FW164" s="364" t="n"/>
      <c r="FX164" s="364" t="n"/>
      <c r="FY164" s="364" t="n"/>
      <c r="FZ164" s="364" t="n"/>
      <c r="GA164" s="364" t="n"/>
      <c r="GB164" s="364" t="n"/>
      <c r="GC164" s="364" t="n"/>
      <c r="GD164" s="364" t="n"/>
      <c r="GE164" s="364" t="n"/>
      <c r="GF164" s="364" t="n"/>
      <c r="GG164" s="364" t="n"/>
      <c r="GH164" s="364" t="n"/>
      <c r="GI164" s="364" t="n"/>
      <c r="GJ164" s="364" t="n"/>
      <c r="GK164" s="364" t="n"/>
      <c r="GL164" s="364" t="n"/>
      <c r="GM164" s="364" t="n"/>
      <c r="GN164" s="364" t="n"/>
      <c r="GO164" s="364" t="n"/>
      <c r="GP164" s="364" t="n"/>
      <c r="GQ164" s="364" t="n"/>
      <c r="GR164" s="364" t="n"/>
      <c r="GS164" s="364" t="n"/>
      <c r="GT164" s="364" t="n"/>
      <c r="GU164" s="364" t="n"/>
      <c r="GV164" s="364" t="n"/>
      <c r="GW164" s="364" t="n"/>
      <c r="GX164" s="364" t="n"/>
      <c r="GY164" s="364" t="n"/>
      <c r="GZ164" s="364" t="n"/>
      <c r="HA164" s="364" t="n"/>
      <c r="HB164" s="364" t="n"/>
      <c r="HC164" s="364" t="n"/>
      <c r="HD164" s="364" t="n"/>
      <c r="HE164" s="364" t="n"/>
      <c r="HF164" s="364" t="n"/>
      <c r="HG164" s="364" t="n"/>
      <c r="HH164" s="364" t="n"/>
      <c r="HI164" s="364" t="n"/>
      <c r="HJ164" s="364" t="n"/>
      <c r="HK164" s="364" t="n"/>
      <c r="HL164" s="364" t="n"/>
      <c r="HM164" s="364" t="n"/>
      <c r="HN164" s="364" t="n"/>
      <c r="HO164" s="364" t="n"/>
      <c r="HP164" s="364" t="n"/>
      <c r="HQ164" s="364" t="n"/>
      <c r="HR164" s="364" t="n"/>
      <c r="HS164" s="364" t="n"/>
      <c r="HT164" s="364" t="n"/>
      <c r="HU164" s="364" t="n"/>
      <c r="HV164" s="364" t="n"/>
      <c r="HW164" s="364" t="n"/>
      <c r="HX164" s="364" t="n"/>
      <c r="HY164" s="364" t="n"/>
      <c r="HZ164" s="364" t="n"/>
      <c r="IA164" s="364" t="n"/>
      <c r="IB164" s="364" t="n"/>
      <c r="IC164" s="364" t="n"/>
      <c r="ID164" s="364" t="n"/>
      <c r="IE164" s="364" t="n"/>
      <c r="IF164" s="364" t="n"/>
      <c r="IG164" s="364" t="n"/>
      <c r="IH164" s="364" t="n"/>
      <c r="II164" s="364" t="n"/>
      <c r="IJ164" s="364" t="n"/>
      <c r="IK164" s="364" t="n"/>
      <c r="IL164" s="364" t="n"/>
      <c r="IM164" s="364" t="n"/>
      <c r="IN164" s="364" t="n"/>
      <c r="IO164" s="364" t="n"/>
      <c r="IP164" s="364" t="n"/>
      <c r="IQ164" s="364" t="n"/>
      <c r="IR164" s="364" t="n"/>
      <c r="IS164" s="364" t="n"/>
      <c r="IT164" s="364" t="n"/>
      <c r="IU164" s="364" t="n"/>
      <c r="IV164" s="364" t="n"/>
      <c r="IW164" s="364" t="n"/>
      <c r="IX164" s="364" t="n"/>
      <c r="IY164" s="364" t="n"/>
      <c r="IZ164" s="364" t="n"/>
      <c r="JA164" s="364" t="n"/>
      <c r="JB164" s="364" t="n"/>
      <c r="JC164" s="364" t="n"/>
      <c r="JD164" s="364" t="n"/>
      <c r="JE164" s="364" t="n"/>
      <c r="JF164" s="364" t="n"/>
      <c r="JG164" s="364" t="n"/>
      <c r="JH164" s="364" t="n"/>
      <c r="JI164" s="364" t="n"/>
      <c r="JJ164" s="364" t="n"/>
      <c r="JK164" s="364" t="n"/>
      <c r="JL164" s="364" t="n"/>
      <c r="JM164" s="364" t="n"/>
      <c r="JN164" s="364" t="n"/>
      <c r="JO164" s="364" t="n"/>
      <c r="JP164" s="364" t="n"/>
      <c r="JQ164" s="364" t="n"/>
      <c r="JR164" s="364" t="n"/>
      <c r="JS164" s="364" t="n"/>
      <c r="JT164" s="364" t="n"/>
      <c r="JU164" s="364" t="n"/>
      <c r="JV164" s="364" t="n"/>
      <c r="JW164" s="364" t="n"/>
      <c r="JX164" s="364" t="n"/>
      <c r="JY164" s="364" t="n"/>
      <c r="JZ164" s="364" t="n"/>
      <c r="KA164" s="364" t="n"/>
      <c r="KB164" s="364" t="n"/>
      <c r="KC164" s="364" t="n"/>
      <c r="KD164" s="364" t="n"/>
      <c r="KE164" s="364" t="n"/>
      <c r="KF164" s="364" t="n"/>
      <c r="KG164" s="364" t="n"/>
      <c r="KH164" s="364" t="n"/>
      <c r="KI164" s="364" t="n"/>
      <c r="KJ164" s="364" t="n"/>
      <c r="KK164" s="364" t="n"/>
      <c r="KL164" s="364" t="n"/>
      <c r="KM164" s="364" t="n"/>
      <c r="KN164" s="364" t="n"/>
      <c r="KO164" s="364" t="n"/>
      <c r="KP164" s="364" t="n"/>
      <c r="KQ164" s="364" t="n"/>
      <c r="KR164" s="364" t="n"/>
      <c r="KS164" s="364" t="n"/>
      <c r="KT164" s="364" t="n"/>
      <c r="KU164" s="364" t="n"/>
      <c r="KV164" s="364" t="n"/>
      <c r="KW164" s="364" t="n"/>
      <c r="KX164" s="364" t="n"/>
      <c r="KY164" s="364" t="n"/>
      <c r="KZ164" s="364" t="n"/>
      <c r="LA164" s="364" t="n"/>
      <c r="LB164" s="364" t="n"/>
      <c r="LC164" s="364" t="n"/>
      <c r="LD164" s="364" t="n"/>
      <c r="LE164" s="364" t="n"/>
      <c r="LF164" s="364" t="n"/>
      <c r="LG164" s="364" t="n"/>
      <c r="LH164" s="364" t="n"/>
      <c r="LI164" s="364" t="n"/>
      <c r="LJ164" s="364" t="n"/>
      <c r="LK164" s="364" t="n"/>
      <c r="LL164" s="364" t="n"/>
      <c r="LM164" s="364" t="n"/>
      <c r="LN164" s="364" t="n"/>
      <c r="LO164" s="364" t="n"/>
      <c r="LP164" s="364" t="n"/>
      <c r="LQ164" s="364" t="n"/>
      <c r="LR164" s="364" t="n"/>
      <c r="LS164" s="364" t="n"/>
      <c r="LT164" s="364" t="n"/>
      <c r="LU164" s="364" t="n"/>
      <c r="LV164" s="364" t="n"/>
      <c r="LW164" s="364" t="n"/>
      <c r="LX164" s="364" t="n"/>
      <c r="LY164" s="364" t="n"/>
      <c r="LZ164" s="364" t="n"/>
      <c r="MA164" s="364" t="n"/>
      <c r="MB164" s="364" t="n"/>
      <c r="MC164" s="364" t="n"/>
      <c r="MD164" s="364" t="n"/>
      <c r="ME164" s="364" t="n"/>
      <c r="MF164" s="364" t="n"/>
      <c r="MG164" s="364" t="n"/>
      <c r="MH164" s="364" t="n"/>
      <c r="MI164" s="364" t="n"/>
      <c r="MJ164" s="364" t="n"/>
      <c r="MK164" s="364" t="n"/>
      <c r="ML164" s="364" t="n"/>
      <c r="MM164" s="364" t="n"/>
      <c r="MN164" s="364" t="n"/>
      <c r="MO164" s="364" t="n"/>
      <c r="MP164" s="364" t="n"/>
      <c r="MQ164" s="364" t="n"/>
      <c r="MR164" s="364" t="n"/>
      <c r="MS164" s="364" t="n"/>
      <c r="MT164" s="364" t="n"/>
      <c r="MU164" s="364" t="n"/>
      <c r="MV164" s="364" t="n"/>
      <c r="MW164" s="364" t="n"/>
      <c r="MX164" s="364" t="n"/>
      <c r="MY164" s="364" t="n"/>
      <c r="MZ164" s="364" t="n"/>
      <c r="NA164" s="364" t="n"/>
      <c r="NB164" s="364" t="n"/>
      <c r="NC164" s="364" t="n"/>
      <c r="ND164" s="364" t="n"/>
      <c r="NE164" s="364" t="n"/>
      <c r="NF164" s="364" t="n"/>
      <c r="NG164" s="364" t="n"/>
      <c r="NH164" s="364" t="n"/>
      <c r="NI164" s="364" t="n"/>
      <c r="NJ164" s="364" t="n"/>
      <c r="NK164" s="364" t="n"/>
      <c r="NL164" s="364" t="n"/>
      <c r="NM164" s="364" t="n"/>
      <c r="NN164" s="364" t="n"/>
      <c r="NO164" s="364" t="n"/>
      <c r="NP164" s="364" t="n"/>
      <c r="NQ164" s="364" t="n"/>
      <c r="NR164" s="364" t="n"/>
      <c r="NS164" s="364" t="n"/>
      <c r="NT164" s="364" t="n"/>
      <c r="NU164" s="364" t="n"/>
      <c r="NV164" s="364" t="n"/>
      <c r="NW164" s="364" t="n"/>
      <c r="NX164" s="364" t="n"/>
      <c r="NY164" s="364" t="n"/>
      <c r="NZ164" s="364" t="n"/>
      <c r="OA164" s="364" t="n"/>
      <c r="OB164" s="364" t="n"/>
      <c r="OC164" s="364" t="n"/>
      <c r="OD164" s="364" t="n"/>
      <c r="OE164" s="364" t="n"/>
      <c r="OF164" s="364" t="n"/>
      <c r="OG164" s="364" t="n"/>
      <c r="OH164" s="364" t="n"/>
      <c r="OI164" s="364" t="n"/>
      <c r="OJ164" s="364" t="n"/>
      <c r="OK164" s="364" t="n"/>
      <c r="OL164" s="364" t="n"/>
      <c r="OM164" s="364" t="n"/>
      <c r="ON164" s="364" t="n"/>
      <c r="OO164" s="364" t="n"/>
      <c r="OP164" s="364" t="n"/>
      <c r="OQ164" s="364" t="n"/>
      <c r="OR164" s="364" t="n"/>
      <c r="OS164" s="364" t="n"/>
      <c r="OT164" s="364" t="n"/>
      <c r="OU164" s="364" t="n"/>
      <c r="OV164" s="364" t="n"/>
      <c r="OW164" s="364" t="n"/>
      <c r="OX164" s="364" t="n"/>
      <c r="OY164" s="364" t="n"/>
      <c r="OZ164" s="364" t="n"/>
      <c r="PA164" s="364" t="n"/>
      <c r="PB164" s="364" t="n"/>
      <c r="PC164" s="364" t="n"/>
      <c r="PD164" s="364" t="n"/>
      <c r="PE164" s="364" t="n"/>
      <c r="PF164" s="364" t="n"/>
      <c r="PG164" s="364" t="n"/>
      <c r="PH164" s="364" t="n"/>
      <c r="PI164" s="364" t="n"/>
      <c r="PJ164" s="364" t="n"/>
      <c r="PK164" s="364" t="n"/>
      <c r="PL164" s="364" t="n"/>
      <c r="PM164" s="364" t="n"/>
      <c r="PN164" s="364" t="n"/>
      <c r="PO164" s="364" t="n"/>
      <c r="PP164" s="364" t="n"/>
      <c r="PQ164" s="364" t="n"/>
      <c r="PR164" s="364" t="n"/>
      <c r="PS164" s="364" t="n"/>
      <c r="PT164" s="364" t="n"/>
      <c r="PU164" s="364" t="n"/>
      <c r="PV164" s="364" t="n"/>
      <c r="PW164" s="364" t="n"/>
      <c r="PX164" s="364" t="n"/>
      <c r="PY164" s="364" t="n"/>
      <c r="PZ164" s="364" t="n"/>
      <c r="QA164" s="364" t="n"/>
      <c r="QB164" s="364" t="n"/>
      <c r="QC164" s="364" t="n"/>
      <c r="QD164" s="364" t="n"/>
      <c r="QE164" s="364" t="n"/>
      <c r="QF164" s="364" t="n"/>
      <c r="QG164" s="364" t="n"/>
      <c r="QH164" s="364" t="n"/>
      <c r="QI164" s="364" t="n"/>
      <c r="QJ164" s="364" t="n"/>
      <c r="QK164" s="364" t="n"/>
      <c r="QL164" s="364" t="n"/>
      <c r="QM164" s="364" t="n"/>
      <c r="QN164" s="364" t="n"/>
      <c r="QO164" s="364" t="n"/>
      <c r="QP164" s="364" t="n"/>
      <c r="QQ164" s="364" t="n"/>
      <c r="QR164" s="364" t="n"/>
      <c r="QS164" s="364" t="n"/>
      <c r="QT164" s="364" t="n"/>
      <c r="QU164" s="364" t="n"/>
      <c r="QV164" s="364" t="n"/>
      <c r="QW164" s="364" t="n"/>
      <c r="QX164" s="364" t="n"/>
      <c r="QY164" s="364" t="n"/>
      <c r="QZ164" s="364" t="n"/>
      <c r="RA164" s="364" t="n"/>
      <c r="RB164" s="364" t="n"/>
      <c r="RC164" s="364" t="n"/>
      <c r="RD164" s="364" t="n"/>
      <c r="RE164" s="364" t="n"/>
      <c r="RF164" s="364" t="n"/>
      <c r="RG164" s="364" t="n"/>
      <c r="RH164" s="364" t="n"/>
      <c r="RI164" s="364" t="n"/>
      <c r="RJ164" s="364" t="n"/>
      <c r="RK164" s="364" t="n"/>
      <c r="RL164" s="364" t="n"/>
      <c r="RM164" s="364" t="n"/>
      <c r="RN164" s="364" t="n"/>
      <c r="RO164" s="364" t="n"/>
      <c r="RP164" s="364" t="n"/>
      <c r="RQ164" s="364" t="n"/>
      <c r="RR164" s="364" t="n"/>
      <c r="RS164" s="364" t="n"/>
      <c r="RT164" s="364" t="n"/>
      <c r="RU164" s="364" t="n"/>
      <c r="RV164" s="364" t="n"/>
      <c r="RW164" s="364" t="n"/>
      <c r="RX164" s="364" t="n"/>
      <c r="RY164" s="364" t="n"/>
      <c r="RZ164" s="364" t="n"/>
      <c r="SA164" s="364" t="n"/>
      <c r="SB164" s="364" t="n"/>
      <c r="SC164" s="364" t="n"/>
      <c r="SD164" s="364" t="n"/>
      <c r="SE164" s="364" t="n"/>
      <c r="SF164" s="364" t="n"/>
      <c r="SG164" s="364" t="n"/>
      <c r="SH164" s="364" t="n"/>
      <c r="SI164" s="364" t="n"/>
      <c r="SJ164" s="364" t="n"/>
      <c r="SK164" s="364" t="n"/>
      <c r="SL164" s="364" t="n"/>
      <c r="SM164" s="364" t="n"/>
      <c r="SN164" s="364" t="n"/>
      <c r="SO164" s="364" t="n"/>
      <c r="SP164" s="364" t="n"/>
      <c r="SQ164" s="364" t="n"/>
      <c r="SR164" s="364" t="n"/>
      <c r="SS164" s="364" t="n"/>
      <c r="ST164" s="364" t="n"/>
      <c r="SU164" s="364" t="n"/>
      <c r="SV164" s="364" t="n"/>
      <c r="SW164" s="364" t="n"/>
      <c r="SX164" s="364" t="n"/>
      <c r="SY164" s="364" t="n"/>
      <c r="SZ164" s="364" t="n"/>
      <c r="TA164" s="364" t="n"/>
      <c r="TB164" s="364" t="n"/>
      <c r="TC164" s="364" t="n"/>
      <c r="TD164" s="364" t="n"/>
      <c r="TE164" s="364" t="n"/>
      <c r="TF164" s="364" t="n"/>
      <c r="TG164" s="364" t="n"/>
      <c r="TH164" s="364" t="n"/>
      <c r="TI164" s="364" t="n"/>
      <c r="TJ164" s="364" t="n"/>
      <c r="TK164" s="364" t="n"/>
      <c r="TL164" s="364" t="n"/>
      <c r="TM164" s="364" t="n"/>
      <c r="TN164" s="364" t="n"/>
      <c r="TO164" s="364" t="n"/>
      <c r="TP164" s="364" t="n"/>
      <c r="TQ164" s="364" t="n"/>
      <c r="TR164" s="364" t="n"/>
      <c r="TS164" s="364" t="n"/>
      <c r="TT164" s="364" t="n"/>
      <c r="TU164" s="364" t="n"/>
      <c r="TV164" s="364" t="n"/>
      <c r="TW164" s="364" t="n"/>
      <c r="TX164" s="364" t="n"/>
      <c r="TY164" s="364" t="n"/>
      <c r="TZ164" s="364" t="n"/>
      <c r="UA164" s="364" t="n"/>
      <c r="UB164" s="364" t="n"/>
      <c r="UC164" s="364" t="n"/>
      <c r="UD164" s="364" t="n"/>
      <c r="UE164" s="364" t="n"/>
      <c r="UF164" s="364" t="n"/>
      <c r="UG164" s="364" t="n"/>
      <c r="UH164" s="364" t="n"/>
      <c r="UI164" s="364" t="n"/>
      <c r="UJ164" s="364" t="n"/>
      <c r="UK164" s="364" t="n"/>
      <c r="UL164" s="364" t="n"/>
      <c r="UM164" s="364" t="n"/>
      <c r="UN164" s="364" t="n"/>
      <c r="UO164" s="364" t="n"/>
      <c r="UP164" s="364" t="n"/>
      <c r="UQ164" s="364" t="n"/>
      <c r="UR164" s="364" t="n"/>
      <c r="US164" s="364" t="n"/>
      <c r="UT164" s="364" t="n"/>
      <c r="UU164" s="364" t="n"/>
      <c r="UV164" s="364" t="n"/>
      <c r="UW164" s="364" t="n"/>
      <c r="UX164" s="364" t="n"/>
      <c r="UY164" s="364" t="n"/>
      <c r="UZ164" s="364" t="n"/>
      <c r="VA164" s="364" t="n"/>
      <c r="VB164" s="364" t="n"/>
      <c r="VC164" s="364" t="n"/>
      <c r="VD164" s="364" t="n"/>
      <c r="VE164" s="364" t="n"/>
      <c r="VF164" s="364" t="n"/>
      <c r="VG164" s="364" t="n"/>
      <c r="VH164" s="364" t="n"/>
      <c r="VI164" s="364" t="n"/>
      <c r="VJ164" s="364" t="n"/>
      <c r="VK164" s="364" t="n"/>
      <c r="VL164" s="364" t="n"/>
      <c r="VM164" s="364" t="n"/>
      <c r="VN164" s="364" t="n"/>
      <c r="VO164" s="364" t="n"/>
      <c r="VP164" s="364" t="n"/>
      <c r="VQ164" s="364" t="n"/>
      <c r="VR164" s="364" t="n"/>
      <c r="VS164" s="364" t="n"/>
      <c r="VT164" s="364" t="n"/>
      <c r="VU164" s="364" t="n"/>
      <c r="VV164" s="364" t="n"/>
      <c r="VW164" s="364" t="n"/>
      <c r="VX164" s="364" t="n"/>
      <c r="VY164" s="364" t="n"/>
      <c r="VZ164" s="364" t="n"/>
      <c r="WA164" s="364" t="n"/>
      <c r="WB164" s="364" t="n"/>
      <c r="WC164" s="364" t="n"/>
      <c r="WD164" s="364" t="n"/>
      <c r="WE164" s="364" t="n"/>
      <c r="WF164" s="364" t="n"/>
      <c r="WG164" s="364" t="n"/>
      <c r="WH164" s="364" t="n"/>
      <c r="WI164" s="364" t="n"/>
      <c r="WJ164" s="364" t="n"/>
      <c r="WK164" s="364" t="n"/>
      <c r="WL164" s="364" t="n"/>
      <c r="WM164" s="364" t="n"/>
      <c r="WN164" s="364" t="n"/>
      <c r="WO164" s="364" t="n"/>
      <c r="WP164" s="364" t="n"/>
      <c r="WQ164" s="364" t="n"/>
      <c r="WR164" s="364" t="n"/>
      <c r="WS164" s="364" t="n"/>
      <c r="WT164" s="364" t="n"/>
      <c r="WU164" s="364" t="n"/>
      <c r="WV164" s="364" t="n"/>
      <c r="WW164" s="364" t="n"/>
      <c r="WX164" s="364" t="n"/>
      <c r="WY164" s="364" t="n"/>
      <c r="WZ164" s="364" t="n"/>
      <c r="XA164" s="364" t="n"/>
      <c r="XB164" s="364" t="n"/>
      <c r="XC164" s="364" t="n"/>
      <c r="XD164" s="364" t="n"/>
      <c r="XE164" s="364" t="n"/>
      <c r="XF164" s="364" t="n"/>
      <c r="XG164" s="364" t="n"/>
      <c r="XH164" s="364" t="n"/>
      <c r="XI164" s="364" t="n"/>
      <c r="XJ164" s="364" t="n"/>
      <c r="XK164" s="364" t="n"/>
      <c r="XL164" s="364" t="n"/>
      <c r="XM164" s="364" t="n"/>
      <c r="XN164" s="364" t="n"/>
      <c r="XO164" s="364" t="n"/>
      <c r="XP164" s="364" t="n"/>
      <c r="XQ164" s="364" t="n"/>
      <c r="XR164" s="364" t="n"/>
      <c r="XS164" s="364" t="n"/>
      <c r="XT164" s="364" t="n"/>
      <c r="XU164" s="364" t="n"/>
      <c r="XV164" s="364" t="n"/>
      <c r="XW164" s="364" t="n"/>
      <c r="XX164" s="364" t="n"/>
      <c r="XY164" s="364" t="n"/>
      <c r="XZ164" s="364" t="n"/>
      <c r="YA164" s="364" t="n"/>
      <c r="YB164" s="364" t="n"/>
      <c r="YC164" s="364" t="n"/>
      <c r="YD164" s="364" t="n"/>
      <c r="YE164" s="364" t="n"/>
      <c r="YF164" s="364" t="n"/>
      <c r="YG164" s="364" t="n"/>
      <c r="YH164" s="364" t="n"/>
      <c r="YI164" s="364" t="n"/>
      <c r="YJ164" s="364" t="n"/>
      <c r="YK164" s="364" t="n"/>
      <c r="YL164" s="364" t="n"/>
      <c r="YM164" s="364" t="n"/>
      <c r="YN164" s="364" t="n"/>
      <c r="YO164" s="364" t="n"/>
      <c r="YP164" s="364" t="n"/>
      <c r="YQ164" s="364" t="n"/>
      <c r="YR164" s="364" t="n"/>
      <c r="YS164" s="364" t="n"/>
      <c r="YT164" s="364" t="n"/>
      <c r="YU164" s="364" t="n"/>
      <c r="YV164" s="364" t="n"/>
      <c r="YW164" s="364" t="n"/>
      <c r="YX164" s="364" t="n"/>
      <c r="YY164" s="364" t="n"/>
      <c r="YZ164" s="364" t="n"/>
      <c r="ZA164" s="364" t="n"/>
      <c r="ZB164" s="364" t="n"/>
      <c r="ZC164" s="364" t="n"/>
      <c r="ZD164" s="364" t="n"/>
      <c r="ZE164" s="364" t="n"/>
      <c r="ZF164" s="364" t="n"/>
      <c r="ZG164" s="364" t="n"/>
      <c r="ZH164" s="364" t="n"/>
      <c r="ZI164" s="364" t="n"/>
      <c r="ZJ164" s="364" t="n"/>
      <c r="ZK164" s="364" t="n"/>
      <c r="ZL164" s="364" t="n"/>
      <c r="ZM164" s="364" t="n"/>
      <c r="ZN164" s="364" t="n"/>
      <c r="ZO164" s="364" t="n"/>
      <c r="ZP164" s="364" t="n"/>
      <c r="ZQ164" s="364" t="n"/>
      <c r="ZR164" s="364" t="n"/>
      <c r="ZS164" s="364" t="n"/>
      <c r="ZT164" s="364" t="n"/>
      <c r="ZU164" s="364" t="n"/>
      <c r="ZV164" s="364" t="n"/>
      <c r="ZW164" s="364" t="n"/>
      <c r="ZX164" s="364" t="n"/>
      <c r="ZY164" s="364" t="n"/>
      <c r="ZZ164" s="364" t="n"/>
      <c r="AAA164" s="364" t="n"/>
      <c r="AAB164" s="364" t="n"/>
      <c r="AAC164" s="364" t="n"/>
      <c r="AAD164" s="364" t="n"/>
      <c r="AAE164" s="364" t="n"/>
      <c r="AAF164" s="364" t="n"/>
      <c r="AAG164" s="364" t="n"/>
      <c r="AAH164" s="364" t="n"/>
      <c r="AAI164" s="364" t="n"/>
      <c r="AAJ164" s="364" t="n"/>
      <c r="AAK164" s="364" t="n"/>
      <c r="AAL164" s="364" t="n"/>
      <c r="AAM164" s="364" t="n"/>
      <c r="AAN164" s="364" t="n"/>
      <c r="AAO164" s="364" t="n"/>
      <c r="AAP164" s="364" t="n"/>
      <c r="AAQ164" s="364" t="n"/>
      <c r="AAR164" s="364" t="n"/>
      <c r="AAS164" s="364" t="n"/>
      <c r="AAT164" s="364" t="n"/>
      <c r="AAU164" s="364" t="n"/>
      <c r="AAV164" s="364" t="n"/>
      <c r="AAW164" s="364" t="n"/>
      <c r="AAX164" s="364" t="n"/>
      <c r="AAY164" s="364" t="n"/>
      <c r="AAZ164" s="364" t="n"/>
      <c r="ABA164" s="364" t="n"/>
      <c r="ABB164" s="364" t="n"/>
      <c r="ABC164" s="364" t="n"/>
      <c r="ABD164" s="364" t="n"/>
      <c r="ABE164" s="364" t="n"/>
      <c r="ABF164" s="364" t="n"/>
      <c r="ABG164" s="364" t="n"/>
      <c r="ABH164" s="364" t="n"/>
      <c r="ABI164" s="364" t="n"/>
      <c r="ABJ164" s="364" t="n"/>
      <c r="ABK164" s="364" t="n"/>
      <c r="ABL164" s="364" t="n"/>
      <c r="ABM164" s="364" t="n"/>
      <c r="ABN164" s="364" t="n"/>
      <c r="ABO164" s="364" t="n"/>
      <c r="ABP164" s="364" t="n"/>
      <c r="ABQ164" s="364" t="n"/>
      <c r="ABR164" s="364" t="n"/>
      <c r="ABS164" s="364" t="n"/>
      <c r="ABT164" s="364" t="n"/>
      <c r="ABU164" s="364" t="n"/>
      <c r="ABV164" s="364" t="n"/>
      <c r="ABW164" s="364" t="n"/>
      <c r="ABX164" s="364" t="n"/>
      <c r="ABY164" s="364" t="n"/>
      <c r="ABZ164" s="364" t="n"/>
      <c r="ACA164" s="364" t="n"/>
      <c r="ACB164" s="364" t="n"/>
      <c r="ACC164" s="364" t="n"/>
      <c r="ACD164" s="364" t="n"/>
      <c r="ACE164" s="364" t="n"/>
      <c r="ACF164" s="364" t="n"/>
      <c r="ACG164" s="364" t="n"/>
      <c r="ACH164" s="364" t="n"/>
      <c r="ACI164" s="364" t="n"/>
      <c r="ACJ164" s="364" t="n"/>
      <c r="ACK164" s="364" t="n"/>
      <c r="ACL164" s="364" t="n"/>
      <c r="ACM164" s="364" t="n"/>
      <c r="ACN164" s="364" t="n"/>
      <c r="ACO164" s="364" t="n"/>
      <c r="ACP164" s="364" t="n"/>
      <c r="ACQ164" s="364" t="n"/>
      <c r="ACR164" s="364" t="n"/>
      <c r="ACS164" s="364" t="n"/>
      <c r="ACT164" s="364" t="n"/>
      <c r="ACU164" s="364" t="n"/>
      <c r="ACV164" s="364" t="n"/>
      <c r="ACW164" s="364" t="n"/>
      <c r="ACX164" s="364" t="n"/>
      <c r="ACY164" s="364" t="n"/>
      <c r="ACZ164" s="364" t="n"/>
      <c r="ADA164" s="364" t="n"/>
      <c r="ADB164" s="364" t="n"/>
      <c r="ADC164" s="364" t="n"/>
      <c r="ADD164" s="364" t="n"/>
      <c r="ADE164" s="364" t="n"/>
      <c r="ADF164" s="364" t="n"/>
      <c r="ADG164" s="364" t="n"/>
      <c r="ADH164" s="364" t="n"/>
      <c r="ADI164" s="364" t="n"/>
      <c r="ADJ164" s="364" t="n"/>
      <c r="ADK164" s="364" t="n"/>
      <c r="ADL164" s="364" t="n"/>
      <c r="ADM164" s="364" t="n"/>
      <c r="ADN164" s="364" t="n"/>
      <c r="ADO164" s="364" t="n"/>
      <c r="ADP164" s="364" t="n"/>
      <c r="ADQ164" s="364" t="n"/>
      <c r="ADR164" s="364" t="n"/>
      <c r="ADS164" s="364" t="n"/>
      <c r="ADT164" s="364" t="n"/>
      <c r="ADU164" s="364" t="n"/>
      <c r="ADV164" s="364" t="n"/>
      <c r="ADW164" s="364" t="n"/>
      <c r="ADX164" s="364" t="n"/>
      <c r="ADY164" s="364" t="n"/>
      <c r="ADZ164" s="364" t="n"/>
      <c r="AEA164" s="364" t="n"/>
      <c r="AEB164" s="364" t="n"/>
      <c r="AEC164" s="364" t="n"/>
      <c r="AED164" s="364" t="n"/>
      <c r="AEE164" s="364" t="n"/>
      <c r="AEF164" s="364" t="n"/>
      <c r="AEG164" s="364" t="n"/>
      <c r="AEH164" s="364" t="n"/>
      <c r="AEI164" s="364" t="n"/>
      <c r="AEJ164" s="364" t="n"/>
      <c r="AEK164" s="364" t="n"/>
      <c r="AEL164" s="364" t="n"/>
      <c r="AEM164" s="364" t="n"/>
      <c r="AEN164" s="364" t="n"/>
      <c r="AEO164" s="364" t="n"/>
      <c r="AEP164" s="364" t="n"/>
      <c r="AEQ164" s="364" t="n"/>
      <c r="AER164" s="364" t="n"/>
      <c r="AES164" s="364" t="n"/>
      <c r="AET164" s="364" t="n"/>
      <c r="AEU164" s="364" t="n"/>
      <c r="AEV164" s="364" t="n"/>
      <c r="AEW164" s="364" t="n"/>
      <c r="AEX164" s="364" t="n"/>
      <c r="AEY164" s="364" t="n"/>
      <c r="AEZ164" s="364" t="n"/>
      <c r="AFA164" s="364" t="n"/>
      <c r="AFB164" s="364" t="n"/>
      <c r="AFC164" s="364" t="n"/>
      <c r="AFD164" s="364" t="n"/>
      <c r="AFE164" s="364" t="n"/>
      <c r="AFF164" s="364" t="n"/>
      <c r="AFG164" s="364" t="n"/>
      <c r="AFH164" s="364" t="n"/>
      <c r="AFI164" s="364" t="n"/>
      <c r="AFJ164" s="364" t="n"/>
      <c r="AFK164" s="364" t="n"/>
      <c r="AFL164" s="364" t="n"/>
      <c r="AFM164" s="364" t="n"/>
      <c r="AFN164" s="364" t="n"/>
      <c r="AFO164" s="364" t="n"/>
      <c r="AFP164" s="364" t="n"/>
      <c r="AFQ164" s="364" t="n"/>
      <c r="AFR164" s="364" t="n"/>
      <c r="AFS164" s="364" t="n"/>
      <c r="AFT164" s="364" t="n"/>
      <c r="AFU164" s="364" t="n"/>
      <c r="AFV164" s="364" t="n"/>
      <c r="AFW164" s="364" t="n"/>
      <c r="AFX164" s="364" t="n"/>
      <c r="AFY164" s="364" t="n"/>
      <c r="AFZ164" s="364" t="n"/>
      <c r="AGA164" s="364" t="n"/>
      <c r="AGB164" s="364" t="n"/>
      <c r="AGC164" s="364" t="n"/>
      <c r="AGD164" s="364" t="n"/>
      <c r="AGE164" s="364" t="n"/>
      <c r="AGF164" s="364" t="n"/>
      <c r="AGG164" s="364" t="n"/>
      <c r="AGH164" s="364" t="n"/>
      <c r="AGI164" s="364" t="n"/>
      <c r="AGJ164" s="364" t="n"/>
      <c r="AGK164" s="364" t="n"/>
      <c r="AGL164" s="364" t="n"/>
      <c r="AGM164" s="364" t="n"/>
      <c r="AGN164" s="364" t="n"/>
      <c r="AGO164" s="364" t="n"/>
      <c r="AGP164" s="364" t="n"/>
      <c r="AGQ164" s="364" t="n"/>
      <c r="AGR164" s="364" t="n"/>
      <c r="AGS164" s="364" t="n"/>
      <c r="AGT164" s="364" t="n"/>
      <c r="AGU164" s="364" t="n"/>
      <c r="AGV164" s="364" t="n"/>
      <c r="AGW164" s="364" t="n"/>
      <c r="AGX164" s="364" t="n"/>
      <c r="AGY164" s="364" t="n"/>
      <c r="AGZ164" s="364" t="n"/>
      <c r="AHA164" s="364" t="n"/>
      <c r="AHB164" s="364" t="n"/>
      <c r="AHC164" s="364" t="n"/>
      <c r="AHD164" s="364" t="n"/>
      <c r="AHE164" s="364" t="n"/>
      <c r="AHF164" s="364" t="n"/>
      <c r="AHG164" s="364" t="n"/>
      <c r="AHH164" s="364" t="n"/>
      <c r="AHI164" s="364" t="n"/>
      <c r="AHJ164" s="364" t="n"/>
      <c r="AHK164" s="364" t="n"/>
      <c r="AHL164" s="364" t="n"/>
      <c r="AHM164" s="364" t="n"/>
      <c r="AHN164" s="364" t="n"/>
      <c r="AHO164" s="364" t="n"/>
      <c r="AHP164" s="364" t="n"/>
      <c r="AHQ164" s="364" t="n"/>
      <c r="AHR164" s="364" t="n"/>
      <c r="AHS164" s="364" t="n"/>
      <c r="AHT164" s="364" t="n"/>
      <c r="AHU164" s="364" t="n"/>
      <c r="AHV164" s="364" t="n"/>
      <c r="AHW164" s="364" t="n"/>
      <c r="AHX164" s="364" t="n"/>
      <c r="AHY164" s="364" t="n"/>
      <c r="AHZ164" s="364" t="n"/>
      <c r="AIA164" s="364" t="n"/>
      <c r="AIB164" s="364" t="n"/>
      <c r="AIC164" s="364" t="n"/>
      <c r="AID164" s="364" t="n"/>
      <c r="AIE164" s="364" t="n"/>
      <c r="AIF164" s="364" t="n"/>
      <c r="AIG164" s="364" t="n"/>
      <c r="AIH164" s="364" t="n"/>
      <c r="AII164" s="364" t="n"/>
      <c r="AIJ164" s="364" t="n"/>
      <c r="AIK164" s="364" t="n"/>
      <c r="AIL164" s="364" t="n"/>
      <c r="AIM164" s="364" t="n"/>
      <c r="AIN164" s="364" t="n"/>
      <c r="AIO164" s="364" t="n"/>
      <c r="AIP164" s="364" t="n"/>
      <c r="AIQ164" s="364" t="n"/>
      <c r="AIR164" s="364" t="n"/>
      <c r="AIS164" s="364" t="n"/>
      <c r="AIT164" s="364" t="n"/>
      <c r="AIU164" s="364" t="n"/>
      <c r="AIV164" s="364" t="n"/>
      <c r="AIW164" s="364" t="n"/>
      <c r="AIX164" s="364" t="n"/>
      <c r="AIY164" s="364" t="n"/>
      <c r="AIZ164" s="364" t="n"/>
      <c r="AJA164" s="364" t="n"/>
      <c r="AJB164" s="364" t="n"/>
      <c r="AJC164" s="364" t="n"/>
      <c r="AJD164" s="364" t="n"/>
      <c r="AJE164" s="364" t="n"/>
      <c r="AJF164" s="364" t="n"/>
      <c r="AJG164" s="364" t="n"/>
      <c r="AJH164" s="364" t="n"/>
      <c r="AJI164" s="364" t="n"/>
      <c r="AJJ164" s="364" t="n"/>
      <c r="AJK164" s="364" t="n"/>
      <c r="AJL164" s="364" t="n"/>
      <c r="AJM164" s="364" t="n"/>
      <c r="AJN164" s="364" t="n"/>
      <c r="AJO164" s="364" t="n"/>
      <c r="AJP164" s="364" t="n"/>
      <c r="AJQ164" s="364" t="n"/>
      <c r="AJR164" s="364" t="n"/>
      <c r="AJS164" s="364" t="n"/>
      <c r="AJT164" s="364" t="n"/>
      <c r="AJU164" s="364" t="n"/>
      <c r="AJV164" s="364" t="n"/>
      <c r="AJW164" s="364" t="n"/>
      <c r="AJX164" s="364" t="n"/>
      <c r="AJY164" s="364" t="n"/>
      <c r="AJZ164" s="364" t="n"/>
      <c r="AKA164" s="364" t="n"/>
      <c r="AKB164" s="364" t="n"/>
      <c r="AKC164" s="364" t="n"/>
      <c r="AKD164" s="364" t="n"/>
      <c r="AKE164" s="364" t="n"/>
      <c r="AKF164" s="364" t="n"/>
      <c r="AKG164" s="364" t="n"/>
      <c r="AKH164" s="364" t="n"/>
      <c r="AKI164" s="364" t="n"/>
      <c r="AKJ164" s="364" t="n"/>
      <c r="AKK164" s="364" t="n"/>
      <c r="AKL164" s="364" t="n"/>
      <c r="AKM164" s="364" t="n"/>
      <c r="AKN164" s="364" t="n"/>
      <c r="AKO164" s="364" t="n"/>
      <c r="AKP164" s="364" t="n"/>
      <c r="AKQ164" s="364" t="n"/>
      <c r="AKR164" s="364" t="n"/>
      <c r="AKS164" s="364" t="n"/>
      <c r="AKT164" s="364" t="n"/>
      <c r="AKU164" s="364" t="n"/>
      <c r="AKV164" s="364" t="n"/>
      <c r="AKW164" s="364" t="n"/>
      <c r="AKX164" s="364" t="n"/>
      <c r="AKY164" s="364" t="n"/>
      <c r="AKZ164" s="364" t="n"/>
      <c r="ALA164" s="364" t="n"/>
      <c r="ALB164" s="364" t="n"/>
      <c r="ALC164" s="364" t="n"/>
      <c r="ALD164" s="364" t="n"/>
      <c r="ALE164" s="364" t="n"/>
      <c r="ALF164" s="364" t="n"/>
      <c r="ALG164" s="364" t="n"/>
      <c r="ALH164" s="364" t="n"/>
      <c r="ALI164" s="364" t="n"/>
      <c r="ALJ164" s="364" t="n"/>
      <c r="ALK164" s="364" t="n"/>
      <c r="ALL164" s="364" t="n"/>
      <c r="ALM164" s="364" t="n"/>
      <c r="ALN164" s="364" t="n"/>
      <c r="ALO164" s="364" t="n"/>
      <c r="ALP164" s="364" t="n"/>
      <c r="ALQ164" s="364" t="n"/>
      <c r="ALR164" s="364" t="n"/>
      <c r="ALS164" s="364" t="n"/>
      <c r="ALT164" s="364" t="n"/>
      <c r="ALU164" s="364" t="n"/>
      <c r="ALV164" s="364" t="n"/>
      <c r="ALW164" s="364" t="n"/>
      <c r="ALX164" s="364" t="n"/>
      <c r="ALY164" s="364" t="n"/>
      <c r="ALZ164" s="364" t="n"/>
      <c r="AMA164" s="364" t="n"/>
      <c r="AMB164" s="364" t="n"/>
      <c r="AMC164" s="364" t="n"/>
      <c r="AMD164" s="364" t="n"/>
      <c r="AME164" s="364" t="n"/>
      <c r="AMF164" s="364" t="n"/>
      <c r="AMG164" s="364" t="n"/>
      <c r="AMH164" s="364" t="n"/>
      <c r="AMI164" s="364" t="n"/>
      <c r="AMJ164" s="364" t="n"/>
      <c r="AMK164" s="364" t="n"/>
      <c r="AML164" s="364" t="n"/>
      <c r="AMM164" s="364" t="n"/>
      <c r="AMN164" s="364" t="n"/>
      <c r="AMO164" s="364" t="n"/>
      <c r="AMP164" s="364" t="n"/>
      <c r="AMQ164" s="364" t="n"/>
      <c r="AMR164" s="364" t="n"/>
      <c r="AMS164" s="364" t="n"/>
      <c r="AMT164" s="364" t="n"/>
      <c r="AMU164" s="364" t="n"/>
      <c r="AMV164" s="364" t="n"/>
      <c r="AMW164" s="364" t="n"/>
      <c r="AMX164" s="364" t="n"/>
      <c r="AMY164" s="364" t="n"/>
      <c r="AMZ164" s="364" t="n"/>
      <c r="ANA164" s="364" t="n"/>
      <c r="ANB164" s="364" t="n"/>
      <c r="ANC164" s="364" t="n"/>
      <c r="AND164" s="364" t="n"/>
      <c r="ANE164" s="364" t="n"/>
      <c r="ANF164" s="364" t="n"/>
      <c r="ANG164" s="364" t="n"/>
      <c r="ANH164" s="364" t="n"/>
      <c r="ANI164" s="364" t="n"/>
      <c r="ANJ164" s="364" t="n"/>
      <c r="ANK164" s="364" t="n"/>
      <c r="ANL164" s="364" t="n"/>
      <c r="ANM164" s="364" t="n"/>
      <c r="ANN164" s="364" t="n"/>
      <c r="ANO164" s="364" t="n"/>
      <c r="ANP164" s="364" t="n"/>
      <c r="ANQ164" s="364" t="n"/>
      <c r="ANR164" s="364" t="n"/>
      <c r="ANS164" s="364" t="n"/>
      <c r="ANT164" s="364" t="n"/>
      <c r="ANU164" s="364" t="n"/>
      <c r="ANV164" s="364" t="n"/>
      <c r="ANW164" s="364" t="n"/>
      <c r="ANX164" s="364" t="n"/>
      <c r="ANY164" s="364" t="n"/>
      <c r="ANZ164" s="364" t="n"/>
      <c r="AOA164" s="364" t="n"/>
      <c r="AOB164" s="364" t="n"/>
      <c r="AOC164" s="364" t="n"/>
      <c r="AOD164" s="364" t="n"/>
      <c r="AOE164" s="364" t="n"/>
      <c r="AOF164" s="364" t="n"/>
      <c r="AOG164" s="364" t="n"/>
      <c r="AOH164" s="364" t="n"/>
      <c r="AOI164" s="364" t="n"/>
      <c r="AOJ164" s="364" t="n"/>
      <c r="AOK164" s="364" t="n"/>
      <c r="AOL164" s="364" t="n"/>
      <c r="AOM164" s="364" t="n"/>
      <c r="AON164" s="364" t="n"/>
      <c r="AOO164" s="364" t="n"/>
      <c r="AOP164" s="364" t="n"/>
      <c r="AOQ164" s="364" t="n"/>
      <c r="AOR164" s="364" t="n"/>
      <c r="AOS164" s="364" t="n"/>
      <c r="AOT164" s="364" t="n"/>
      <c r="AOU164" s="364" t="n"/>
      <c r="AOV164" s="364" t="n"/>
      <c r="AOW164" s="364" t="n"/>
      <c r="AOX164" s="364" t="n"/>
      <c r="AOY164" s="364" t="n"/>
      <c r="AOZ164" s="364" t="n"/>
      <c r="APA164" s="364" t="n"/>
      <c r="APB164" s="364" t="n"/>
      <c r="APC164" s="364" t="n"/>
      <c r="APD164" s="364" t="n"/>
      <c r="APE164" s="364" t="n"/>
      <c r="APF164" s="364" t="n"/>
      <c r="APG164" s="364" t="n"/>
      <c r="APH164" s="364" t="n"/>
      <c r="API164" s="364" t="n"/>
      <c r="APJ164" s="364" t="n"/>
      <c r="APK164" s="364" t="n"/>
      <c r="APL164" s="364" t="n"/>
      <c r="APM164" s="364" t="n"/>
      <c r="APN164" s="364" t="n"/>
      <c r="APO164" s="364" t="n"/>
      <c r="APP164" s="364" t="n"/>
      <c r="APQ164" s="364" t="n"/>
      <c r="APR164" s="364" t="n"/>
      <c r="APS164" s="364" t="n"/>
      <c r="APT164" s="364" t="n"/>
      <c r="APU164" s="364" t="n"/>
      <c r="APV164" s="364" t="n"/>
      <c r="APW164" s="364" t="n"/>
      <c r="APX164" s="364" t="n"/>
      <c r="APY164" s="364" t="n"/>
      <c r="APZ164" s="364" t="n"/>
      <c r="AQA164" s="364" t="n"/>
      <c r="AQB164" s="364" t="n"/>
      <c r="AQC164" s="364" t="n"/>
      <c r="AQD164" s="364" t="n"/>
      <c r="AQE164" s="364" t="n"/>
      <c r="AQF164" s="364" t="n"/>
      <c r="AQG164" s="364" t="n"/>
      <c r="AQH164" s="364" t="n"/>
      <c r="AQI164" s="364" t="n"/>
      <c r="AQJ164" s="364" t="n"/>
      <c r="AQK164" s="364" t="n"/>
      <c r="AQL164" s="364" t="n"/>
      <c r="AQM164" s="364" t="n"/>
      <c r="AQN164" s="364" t="n"/>
      <c r="AQO164" s="364" t="n"/>
      <c r="AQP164" s="364" t="n"/>
      <c r="AQQ164" s="364" t="n"/>
      <c r="AQR164" s="364" t="n"/>
      <c r="AQS164" s="364" t="n"/>
      <c r="AQT164" s="364" t="n"/>
      <c r="AQU164" s="364" t="n"/>
      <c r="AQV164" s="364" t="n"/>
      <c r="AQW164" s="364" t="n"/>
      <c r="AQX164" s="364" t="n"/>
      <c r="AQY164" s="364" t="n"/>
      <c r="AQZ164" s="364" t="n"/>
      <c r="ARA164" s="364" t="n"/>
      <c r="ARB164" s="364" t="n"/>
      <c r="ARC164" s="364" t="n"/>
      <c r="ARD164" s="364" t="n"/>
      <c r="ARE164" s="364" t="n"/>
      <c r="ARF164" s="364" t="n"/>
      <c r="ARG164" s="364" t="n"/>
      <c r="ARH164" s="364" t="n"/>
      <c r="ARI164" s="364" t="n"/>
      <c r="ARJ164" s="364" t="n"/>
      <c r="ARK164" s="364" t="n"/>
      <c r="ARL164" s="364" t="n"/>
      <c r="ARM164" s="364" t="n"/>
      <c r="ARN164" s="364" t="n"/>
      <c r="ARO164" s="364" t="n"/>
    </row>
    <row r="165" outlineLevel="1">
      <c r="A165" s="220" t="inlineStr">
        <is>
          <t>45.08</t>
        </is>
      </c>
      <c r="B165" s="233" t="inlineStr">
        <is>
          <t>Outras despesas administrativas</t>
        </is>
      </c>
      <c r="C165" s="86" t="inlineStr">
        <is>
          <t>Analítica</t>
        </is>
      </c>
      <c r="D165" s="86" t="inlineStr">
        <is>
          <t>Saída</t>
        </is>
      </c>
      <c r="E165" s="86">
        <f>VLOOKUP($A165,PL.C!$B:$F,5,0)</f>
        <v/>
      </c>
      <c r="F165" s="86" t="inlineStr">
        <is>
          <t>sim</t>
        </is>
      </c>
      <c r="G165" s="86" t="inlineStr">
        <is>
          <t>Budget</t>
        </is>
      </c>
      <c r="I165" s="511" t="n">
        <v>0</v>
      </c>
      <c r="J165" s="511" t="n">
        <v>0</v>
      </c>
      <c r="K165" s="511" t="n">
        <v>0</v>
      </c>
      <c r="L165" s="511" t="n">
        <v>0</v>
      </c>
      <c r="M165" s="511" t="n">
        <v>0</v>
      </c>
      <c r="N165" s="511" t="n">
        <v>-25</v>
      </c>
      <c r="O165" s="511" t="n">
        <v>0</v>
      </c>
      <c r="P165" s="511" t="n">
        <v>0</v>
      </c>
      <c r="Q165" s="511" t="n">
        <v>0</v>
      </c>
      <c r="R165" s="511" t="n">
        <v>0</v>
      </c>
      <c r="S165" s="511" t="n">
        <v>0</v>
      </c>
      <c r="T165" s="512" t="n">
        <v>0</v>
      </c>
      <c r="V165" s="511" t="n">
        <v>0</v>
      </c>
      <c r="W165" s="511" t="n">
        <v>-84</v>
      </c>
      <c r="X165" s="511" t="n">
        <v>0</v>
      </c>
      <c r="Y165" s="511" t="n">
        <v>0</v>
      </c>
      <c r="Z165" s="511" t="n">
        <v>-273</v>
      </c>
      <c r="AA165" s="511" t="n">
        <v>-633</v>
      </c>
      <c r="AB165" s="511" t="n">
        <v>-72</v>
      </c>
      <c r="AC165" s="511" t="n">
        <v>-363</v>
      </c>
      <c r="AD165" s="511" t="n">
        <v>-154</v>
      </c>
      <c r="AE165" s="511" t="n">
        <v>0</v>
      </c>
      <c r="AF165" s="511" t="n">
        <v>-93</v>
      </c>
      <c r="AG165" s="512" t="n">
        <v>-26</v>
      </c>
      <c r="AI165" s="511" t="n">
        <v>-219</v>
      </c>
      <c r="AJ165" s="511" t="n">
        <v>-22</v>
      </c>
      <c r="AK165" s="511" t="n">
        <v>-55</v>
      </c>
      <c r="AL165" s="511" t="n">
        <v>-44</v>
      </c>
      <c r="AM165" s="511" t="n">
        <v>-257</v>
      </c>
      <c r="AN165" s="511" t="n">
        <v>-235</v>
      </c>
      <c r="AO165" s="511" t="n">
        <v>-220</v>
      </c>
      <c r="AP165" s="511" t="n">
        <v>-362</v>
      </c>
      <c r="AQ165" s="511" t="n">
        <v>-288</v>
      </c>
      <c r="AR165" s="511" t="n">
        <v>-300</v>
      </c>
      <c r="AS165" s="511" t="n">
        <v>-278</v>
      </c>
      <c r="AT165" s="511" t="n">
        <v>-106</v>
      </c>
      <c r="AV165" s="513" t="n">
        <v>-230.388</v>
      </c>
      <c r="AW165" s="513" t="n">
        <v>-23.144</v>
      </c>
      <c r="AX165" s="513" t="n">
        <v>-57.86</v>
      </c>
      <c r="AY165" s="513" t="n">
        <v>-46.288</v>
      </c>
      <c r="AZ165" s="513" t="n">
        <v>-270.364</v>
      </c>
      <c r="BA165" s="513" t="n">
        <v>-247.22</v>
      </c>
      <c r="BB165" s="513" t="n">
        <v>-231.44</v>
      </c>
      <c r="BC165" s="513" t="n">
        <v>-380.824</v>
      </c>
      <c r="BD165" s="513" t="n">
        <v>-302.976</v>
      </c>
      <c r="BE165" s="513" t="n">
        <v>-315.6</v>
      </c>
      <c r="BF165" s="513" t="n">
        <v>-292.456</v>
      </c>
      <c r="BG165" s="513" t="n">
        <v>-111.512</v>
      </c>
      <c r="BI165" s="298" t="n">
        <v>1.05</v>
      </c>
      <c r="BJ165" s="514" t="n">
        <v>-453.6</v>
      </c>
      <c r="BK165" s="514" t="n">
        <v>-121.8</v>
      </c>
      <c r="BL165" s="514" t="n">
        <v>-367.5</v>
      </c>
      <c r="BM165" s="514" t="n">
        <v>-139.65</v>
      </c>
      <c r="BN165" s="514" t="n">
        <v>-496.65</v>
      </c>
      <c r="BO165" s="514" t="n">
        <v>-90.3</v>
      </c>
      <c r="BP165" s="514" t="n">
        <v>-60.90000000000001</v>
      </c>
      <c r="BQ165" s="514" t="n">
        <v>-1072.05</v>
      </c>
      <c r="BR165" s="514" t="n">
        <v>-1248.45</v>
      </c>
      <c r="BS165" s="514" t="n">
        <v>-320.25</v>
      </c>
      <c r="BT165" s="514" t="n">
        <v>-804.3000000000001</v>
      </c>
      <c r="BU165" s="514" t="n">
        <v>-178.5</v>
      </c>
      <c r="BW165" s="515">
        <f>_xlfn.SINGLE(_xlfn.XLOOKUP($A165,$A$203:$A$399,BJ$203:BJ$399,"Não Existe"))*$BI165</f>
        <v/>
      </c>
      <c r="BX165" s="515">
        <f>_xlfn.SINGLE(_xlfn.XLOOKUP($A165,$A$203:$A$399,BK$203:BK$399,"Não Existe"))*$BI165</f>
        <v/>
      </c>
      <c r="BY165" s="515">
        <f>_xlfn.SINGLE(_xlfn.XLOOKUP($A165,$A$203:$A$399,BL$203:BL$399,"Não Existe"))*$BI165</f>
        <v/>
      </c>
      <c r="BZ165" s="515">
        <f>_xlfn.SINGLE(_xlfn.XLOOKUP($A165,$A$203:$A$399,BM$203:BM$399,"Não Existe"))*$BI165</f>
        <v/>
      </c>
      <c r="CA165" s="515">
        <f>_xlfn.SINGLE(_xlfn.XLOOKUP($A165,$A$203:$A$399,BN$203:BN$399,"Não Existe"))*$BI165</f>
        <v/>
      </c>
      <c r="CB165" s="515">
        <f>_xlfn.SINGLE(_xlfn.XLOOKUP($A165,$A$203:$A$399,BO$203:BO$399,"Não Existe"))*$BI165</f>
        <v/>
      </c>
      <c r="CC165" s="515">
        <f>_xlfn.SINGLE(_xlfn.XLOOKUP($A165,$A$203:$A$399,BP$203:BP$399,"Não Existe"))*$BI165</f>
        <v/>
      </c>
      <c r="CD165" s="515">
        <f>_xlfn.SINGLE(_xlfn.XLOOKUP($A165,$A$203:$A$399,BQ$203:BQ$399,"Não Existe"))*$BI165</f>
        <v/>
      </c>
      <c r="CE165" s="515">
        <f>_xlfn.SINGLE(_xlfn.XLOOKUP($A165,$A$203:$A$399,BR$203:BR$399,"Não Existe"))*$BI165</f>
        <v/>
      </c>
      <c r="CF165" s="515">
        <f>_xlfn.SINGLE(_xlfn.XLOOKUP($A165,$A$203:$A$399,BS$203:BS$399,"Não Existe"))*$BI165</f>
        <v/>
      </c>
      <c r="CG165" s="515">
        <f>_xlfn.SINGLE(_xlfn.XLOOKUP($A165,$A$203:$A$399,BT$203:BT$399,"Não Existe"))*$BI165</f>
        <v/>
      </c>
      <c r="CH165" s="515">
        <f>_xlfn.SINGLE(_xlfn.XLOOKUP($A165,$A$203:$A$399,BU$203:BU$399,"Não Existe"))*$BI165</f>
        <v/>
      </c>
    </row>
    <row r="166" outlineLevel="1" customFormat="1" s="213">
      <c r="A166" s="257" t="inlineStr">
        <is>
          <t>45.09</t>
        </is>
      </c>
      <c r="B166" s="212" t="inlineStr">
        <is>
          <t>Açóes Trabalhistas</t>
        </is>
      </c>
      <c r="C166" s="213" t="inlineStr">
        <is>
          <t>Analítica</t>
        </is>
      </c>
      <c r="D166" s="213" t="inlineStr">
        <is>
          <t>Saída</t>
        </is>
      </c>
      <c r="E166" s="213">
        <f>VLOOKUP($A166,PL.C!$B:$F,5,0)</f>
        <v/>
      </c>
      <c r="F166" s="213" t="inlineStr">
        <is>
          <t>sim</t>
        </is>
      </c>
      <c r="G166" s="213" t="inlineStr">
        <is>
          <t>Budget</t>
        </is>
      </c>
      <c r="I166" s="506" t="n">
        <v>0</v>
      </c>
      <c r="J166" s="506" t="n">
        <v>0</v>
      </c>
      <c r="K166" s="506" t="n">
        <v>0</v>
      </c>
      <c r="L166" s="506" t="n">
        <v>-1647</v>
      </c>
      <c r="M166" s="506" t="n">
        <v>-647</v>
      </c>
      <c r="N166" s="506" t="n">
        <v>-120</v>
      </c>
      <c r="O166" s="506" t="n">
        <v>-931</v>
      </c>
      <c r="P166" s="506" t="n">
        <v>-647</v>
      </c>
      <c r="Q166" s="506" t="n">
        <v>-647</v>
      </c>
      <c r="R166" s="506" t="n">
        <v>-120</v>
      </c>
      <c r="S166" s="506" t="n">
        <v>-647</v>
      </c>
      <c r="T166" s="507" t="n">
        <v>-706</v>
      </c>
      <c r="U166" s="86" t="n"/>
      <c r="V166" s="506" t="n">
        <v>-647</v>
      </c>
      <c r="W166" s="506" t="n">
        <v>-7475</v>
      </c>
      <c r="X166" s="506" t="n">
        <v>-5625</v>
      </c>
      <c r="Y166" s="506" t="n">
        <v>-2691</v>
      </c>
      <c r="Z166" s="506" t="n">
        <v>-3735</v>
      </c>
      <c r="AA166" s="506" t="n">
        <v>-4482</v>
      </c>
      <c r="AB166" s="506" t="n">
        <v>-747</v>
      </c>
      <c r="AC166" s="506" t="n">
        <v>-647</v>
      </c>
      <c r="AD166" s="506" t="n">
        <v>-2147</v>
      </c>
      <c r="AE166" s="506" t="n">
        <v>-647</v>
      </c>
      <c r="AF166" s="506" t="n">
        <v>-851</v>
      </c>
      <c r="AG166" s="507" t="n">
        <v>-1274</v>
      </c>
      <c r="AH166" s="364" t="n"/>
      <c r="AI166" s="506" t="n">
        <v>-647</v>
      </c>
      <c r="AJ166" s="506" t="n">
        <v>-647</v>
      </c>
      <c r="AK166" s="506" t="n">
        <v>-647</v>
      </c>
      <c r="AL166" s="506" t="n">
        <v>-320</v>
      </c>
      <c r="AM166" s="506" t="n">
        <v>-2674</v>
      </c>
      <c r="AN166" s="506" t="n">
        <v>-697</v>
      </c>
      <c r="AO166" s="506" t="n">
        <v>-697</v>
      </c>
      <c r="AP166" s="506" t="n">
        <v>-1261</v>
      </c>
      <c r="AQ166" s="506" t="n">
        <v>-897</v>
      </c>
      <c r="AR166" s="506" t="n">
        <v>-697</v>
      </c>
      <c r="AS166" s="506" t="n">
        <v>-1297</v>
      </c>
      <c r="AT166" s="506" t="n">
        <v>-4059</v>
      </c>
      <c r="AU166" s="364" t="n"/>
      <c r="AV166" s="508" t="n">
        <v>-680.644</v>
      </c>
      <c r="AW166" s="508" t="n">
        <v>-680.644</v>
      </c>
      <c r="AX166" s="508" t="n">
        <v>-680.644</v>
      </c>
      <c r="AY166" s="508" t="n">
        <v>-336.64</v>
      </c>
      <c r="AZ166" s="508" t="n">
        <v>-2813.048</v>
      </c>
      <c r="BA166" s="508" t="n">
        <v>-733.244</v>
      </c>
      <c r="BB166" s="508" t="n">
        <v>-733.244</v>
      </c>
      <c r="BC166" s="508" t="n">
        <v>-1326.572</v>
      </c>
      <c r="BD166" s="508" t="n">
        <v>-943.644</v>
      </c>
      <c r="BE166" s="508" t="n">
        <v>-733.244</v>
      </c>
      <c r="BF166" s="508" t="n">
        <v>-1364.444</v>
      </c>
      <c r="BG166" s="508" t="n">
        <v>-4270.068</v>
      </c>
      <c r="BH166" s="364" t="n"/>
      <c r="BI166" s="298" t="n">
        <v>1.05</v>
      </c>
      <c r="BJ166" s="509" t="n">
        <v>-1140.3</v>
      </c>
      <c r="BK166" s="509" t="n">
        <v>-2470.65</v>
      </c>
      <c r="BL166" s="509" t="n">
        <v>-441</v>
      </c>
      <c r="BM166" s="509" t="n">
        <v>-1676.85</v>
      </c>
      <c r="BN166" s="509" t="n">
        <v>-1675.8</v>
      </c>
      <c r="BO166" s="509" t="n">
        <v>-2041.2</v>
      </c>
      <c r="BP166" s="509" t="n">
        <v>-1046.85</v>
      </c>
      <c r="BQ166" s="509" t="n">
        <v>-1146.6</v>
      </c>
      <c r="BR166" s="509" t="n">
        <v>-2377.2</v>
      </c>
      <c r="BS166" s="509" t="n">
        <v>-992.25</v>
      </c>
      <c r="BT166" s="509" t="n">
        <v>-3363.15</v>
      </c>
      <c r="BU166" s="509" t="n">
        <v>-1167.6</v>
      </c>
      <c r="BV166" s="364" t="n"/>
      <c r="BW166" s="510">
        <f>_xlfn.SINGLE(_xlfn.XLOOKUP($A166,$A$203:$A$399,BJ$203:BJ$399,"Não Existe"))*$BI166</f>
        <v/>
      </c>
      <c r="BX166" s="510">
        <f>_xlfn.SINGLE(_xlfn.XLOOKUP($A166,$A$203:$A$399,BK$203:BK$399,"Não Existe"))*$BI166</f>
        <v/>
      </c>
      <c r="BY166" s="510">
        <f>_xlfn.SINGLE(_xlfn.XLOOKUP($A166,$A$203:$A$399,BL$203:BL$399,"Não Existe"))*$BI166</f>
        <v/>
      </c>
      <c r="BZ166" s="510">
        <f>_xlfn.SINGLE(_xlfn.XLOOKUP($A166,$A$203:$A$399,BM$203:BM$399,"Não Existe"))*$BI166</f>
        <v/>
      </c>
      <c r="CA166" s="510">
        <f>_xlfn.SINGLE(_xlfn.XLOOKUP($A166,$A$203:$A$399,BN$203:BN$399,"Não Existe"))*$BI166</f>
        <v/>
      </c>
      <c r="CB166" s="510">
        <f>_xlfn.SINGLE(_xlfn.XLOOKUP($A166,$A$203:$A$399,BO$203:BO$399,"Não Existe"))*$BI166</f>
        <v/>
      </c>
      <c r="CC166" s="510">
        <f>_xlfn.SINGLE(_xlfn.XLOOKUP($A166,$A$203:$A$399,BP$203:BP$399,"Não Existe"))*$BI166</f>
        <v/>
      </c>
      <c r="CD166" s="510">
        <f>_xlfn.SINGLE(_xlfn.XLOOKUP($A166,$A$203:$A$399,BQ$203:BQ$399,"Não Existe"))*$BI166</f>
        <v/>
      </c>
      <c r="CE166" s="510">
        <f>_xlfn.SINGLE(_xlfn.XLOOKUP($A166,$A$203:$A$399,BR$203:BR$399,"Não Existe"))*$BI166</f>
        <v/>
      </c>
      <c r="CF166" s="510">
        <f>_xlfn.SINGLE(_xlfn.XLOOKUP($A166,$A$203:$A$399,BS$203:BS$399,"Não Existe"))*$BI166</f>
        <v/>
      </c>
      <c r="CG166" s="510">
        <f>_xlfn.SINGLE(_xlfn.XLOOKUP($A166,$A$203:$A$399,BT$203:BT$399,"Não Existe"))*$BI166</f>
        <v/>
      </c>
      <c r="CH166" s="510">
        <f>_xlfn.SINGLE(_xlfn.XLOOKUP($A166,$A$203:$A$399,BU$203:BU$399,"Não Existe"))*$BI166</f>
        <v/>
      </c>
      <c r="CI166" s="364" t="n"/>
      <c r="CJ166" s="364" t="n"/>
      <c r="CK166" s="364" t="n"/>
      <c r="CL166" s="364" t="n"/>
      <c r="CM166" s="364" t="n"/>
      <c r="CN166" s="364" t="n"/>
      <c r="CO166" s="364" t="n"/>
      <c r="CP166" s="364" t="n"/>
      <c r="CQ166" s="364" t="n"/>
      <c r="CR166" s="364" t="n"/>
      <c r="CS166" s="364" t="n"/>
      <c r="CT166" s="364" t="n"/>
      <c r="CU166" s="364" t="n"/>
      <c r="CV166" s="364" t="n"/>
      <c r="CW166" s="364" t="n"/>
      <c r="CX166" s="364" t="n"/>
      <c r="CY166" s="364" t="n"/>
      <c r="CZ166" s="364" t="n"/>
      <c r="DA166" s="364" t="n"/>
      <c r="DB166" s="364" t="n"/>
      <c r="DC166" s="364" t="n"/>
      <c r="DD166" s="364" t="n"/>
      <c r="DE166" s="364" t="n"/>
      <c r="DF166" s="364" t="n"/>
      <c r="DG166" s="364" t="n"/>
      <c r="DH166" s="364" t="n"/>
      <c r="DI166" s="364" t="n"/>
      <c r="DJ166" s="364" t="n"/>
      <c r="DK166" s="364" t="n"/>
      <c r="DL166" s="364" t="n"/>
      <c r="DM166" s="364" t="n"/>
      <c r="DN166" s="364" t="n"/>
      <c r="DO166" s="364" t="n"/>
      <c r="DP166" s="364" t="n"/>
      <c r="DQ166" s="364" t="n"/>
      <c r="DR166" s="364" t="n"/>
      <c r="DS166" s="364" t="n"/>
      <c r="DT166" s="364" t="n"/>
      <c r="DU166" s="364" t="n"/>
      <c r="DV166" s="364" t="n"/>
      <c r="DW166" s="364" t="n"/>
      <c r="DX166" s="364" t="n"/>
      <c r="DY166" s="364" t="n"/>
      <c r="DZ166" s="364" t="n"/>
      <c r="EA166" s="364" t="n"/>
      <c r="EB166" s="364" t="n"/>
      <c r="EC166" s="364" t="n"/>
      <c r="ED166" s="364" t="n"/>
      <c r="EE166" s="364" t="n"/>
      <c r="EF166" s="364" t="n"/>
      <c r="EG166" s="364" t="n"/>
      <c r="EH166" s="364" t="n"/>
      <c r="EI166" s="364" t="n"/>
      <c r="EJ166" s="364" t="n"/>
      <c r="EK166" s="364" t="n"/>
      <c r="EL166" s="364" t="n"/>
      <c r="EM166" s="364" t="n"/>
      <c r="EN166" s="364" t="n"/>
      <c r="EO166" s="364" t="n"/>
      <c r="EP166" s="364" t="n"/>
      <c r="EQ166" s="364" t="n"/>
      <c r="ER166" s="364" t="n"/>
      <c r="ES166" s="364" t="n"/>
      <c r="ET166" s="364" t="n"/>
      <c r="EU166" s="364" t="n"/>
      <c r="EV166" s="364" t="n"/>
      <c r="EW166" s="364" t="n"/>
      <c r="EX166" s="364" t="n"/>
      <c r="EY166" s="364" t="n"/>
      <c r="EZ166" s="364" t="n"/>
      <c r="FA166" s="364" t="n"/>
      <c r="FB166" s="364" t="n"/>
      <c r="FC166" s="364" t="n"/>
      <c r="FD166" s="364" t="n"/>
      <c r="FE166" s="364" t="n"/>
      <c r="FF166" s="364" t="n"/>
      <c r="FG166" s="364" t="n"/>
      <c r="FH166" s="364" t="n"/>
      <c r="FI166" s="364" t="n"/>
      <c r="FJ166" s="364" t="n"/>
      <c r="FK166" s="364" t="n"/>
      <c r="FL166" s="364" t="n"/>
      <c r="FM166" s="364" t="n"/>
      <c r="FN166" s="364" t="n"/>
      <c r="FO166" s="364" t="n"/>
      <c r="FP166" s="364" t="n"/>
      <c r="FQ166" s="364" t="n"/>
      <c r="FR166" s="364" t="n"/>
      <c r="FS166" s="364" t="n"/>
      <c r="FT166" s="364" t="n"/>
      <c r="FU166" s="364" t="n"/>
      <c r="FV166" s="364" t="n"/>
      <c r="FW166" s="364" t="n"/>
      <c r="FX166" s="364" t="n"/>
      <c r="FY166" s="364" t="n"/>
      <c r="FZ166" s="364" t="n"/>
      <c r="GA166" s="364" t="n"/>
      <c r="GB166" s="364" t="n"/>
      <c r="GC166" s="364" t="n"/>
      <c r="GD166" s="364" t="n"/>
      <c r="GE166" s="364" t="n"/>
      <c r="GF166" s="364" t="n"/>
      <c r="GG166" s="364" t="n"/>
      <c r="GH166" s="364" t="n"/>
      <c r="GI166" s="364" t="n"/>
      <c r="GJ166" s="364" t="n"/>
      <c r="GK166" s="364" t="n"/>
      <c r="GL166" s="364" t="n"/>
      <c r="GM166" s="364" t="n"/>
      <c r="GN166" s="364" t="n"/>
      <c r="GO166" s="364" t="n"/>
      <c r="GP166" s="364" t="n"/>
      <c r="GQ166" s="364" t="n"/>
      <c r="GR166" s="364" t="n"/>
      <c r="GS166" s="364" t="n"/>
      <c r="GT166" s="364" t="n"/>
      <c r="GU166" s="364" t="n"/>
      <c r="GV166" s="364" t="n"/>
      <c r="GW166" s="364" t="n"/>
      <c r="GX166" s="364" t="n"/>
      <c r="GY166" s="364" t="n"/>
      <c r="GZ166" s="364" t="n"/>
      <c r="HA166" s="364" t="n"/>
      <c r="HB166" s="364" t="n"/>
      <c r="HC166" s="364" t="n"/>
      <c r="HD166" s="364" t="n"/>
      <c r="HE166" s="364" t="n"/>
      <c r="HF166" s="364" t="n"/>
      <c r="HG166" s="364" t="n"/>
      <c r="HH166" s="364" t="n"/>
      <c r="HI166" s="364" t="n"/>
      <c r="HJ166" s="364" t="n"/>
      <c r="HK166" s="364" t="n"/>
      <c r="HL166" s="364" t="n"/>
      <c r="HM166" s="364" t="n"/>
      <c r="HN166" s="364" t="n"/>
      <c r="HO166" s="364" t="n"/>
      <c r="HP166" s="364" t="n"/>
      <c r="HQ166" s="364" t="n"/>
      <c r="HR166" s="364" t="n"/>
      <c r="HS166" s="364" t="n"/>
      <c r="HT166" s="364" t="n"/>
      <c r="HU166" s="364" t="n"/>
      <c r="HV166" s="364" t="n"/>
      <c r="HW166" s="364" t="n"/>
      <c r="HX166" s="364" t="n"/>
      <c r="HY166" s="364" t="n"/>
      <c r="HZ166" s="364" t="n"/>
      <c r="IA166" s="364" t="n"/>
      <c r="IB166" s="364" t="n"/>
      <c r="IC166" s="364" t="n"/>
      <c r="ID166" s="364" t="n"/>
      <c r="IE166" s="364" t="n"/>
      <c r="IF166" s="364" t="n"/>
      <c r="IG166" s="364" t="n"/>
      <c r="IH166" s="364" t="n"/>
      <c r="II166" s="364" t="n"/>
      <c r="IJ166" s="364" t="n"/>
      <c r="IK166" s="364" t="n"/>
      <c r="IL166" s="364" t="n"/>
      <c r="IM166" s="364" t="n"/>
      <c r="IN166" s="364" t="n"/>
      <c r="IO166" s="364" t="n"/>
      <c r="IP166" s="364" t="n"/>
      <c r="IQ166" s="364" t="n"/>
      <c r="IR166" s="364" t="n"/>
      <c r="IS166" s="364" t="n"/>
      <c r="IT166" s="364" t="n"/>
      <c r="IU166" s="364" t="n"/>
      <c r="IV166" s="364" t="n"/>
      <c r="IW166" s="364" t="n"/>
      <c r="IX166" s="364" t="n"/>
      <c r="IY166" s="364" t="n"/>
      <c r="IZ166" s="364" t="n"/>
      <c r="JA166" s="364" t="n"/>
      <c r="JB166" s="364" t="n"/>
      <c r="JC166" s="364" t="n"/>
      <c r="JD166" s="364" t="n"/>
      <c r="JE166" s="364" t="n"/>
      <c r="JF166" s="364" t="n"/>
      <c r="JG166" s="364" t="n"/>
      <c r="JH166" s="364" t="n"/>
      <c r="JI166" s="364" t="n"/>
      <c r="JJ166" s="364" t="n"/>
      <c r="JK166" s="364" t="n"/>
      <c r="JL166" s="364" t="n"/>
      <c r="JM166" s="364" t="n"/>
      <c r="JN166" s="364" t="n"/>
      <c r="JO166" s="364" t="n"/>
      <c r="JP166" s="364" t="n"/>
      <c r="JQ166" s="364" t="n"/>
      <c r="JR166" s="364" t="n"/>
      <c r="JS166" s="364" t="n"/>
      <c r="JT166" s="364" t="n"/>
      <c r="JU166" s="364" t="n"/>
      <c r="JV166" s="364" t="n"/>
      <c r="JW166" s="364" t="n"/>
      <c r="JX166" s="364" t="n"/>
      <c r="JY166" s="364" t="n"/>
      <c r="JZ166" s="364" t="n"/>
      <c r="KA166" s="364" t="n"/>
      <c r="KB166" s="364" t="n"/>
      <c r="KC166" s="364" t="n"/>
      <c r="KD166" s="364" t="n"/>
      <c r="KE166" s="364" t="n"/>
      <c r="KF166" s="364" t="n"/>
      <c r="KG166" s="364" t="n"/>
      <c r="KH166" s="364" t="n"/>
      <c r="KI166" s="364" t="n"/>
      <c r="KJ166" s="364" t="n"/>
      <c r="KK166" s="364" t="n"/>
      <c r="KL166" s="364" t="n"/>
      <c r="KM166" s="364" t="n"/>
      <c r="KN166" s="364" t="n"/>
      <c r="KO166" s="364" t="n"/>
      <c r="KP166" s="364" t="n"/>
      <c r="KQ166" s="364" t="n"/>
      <c r="KR166" s="364" t="n"/>
      <c r="KS166" s="364" t="n"/>
      <c r="KT166" s="364" t="n"/>
      <c r="KU166" s="364" t="n"/>
      <c r="KV166" s="364" t="n"/>
      <c r="KW166" s="364" t="n"/>
      <c r="KX166" s="364" t="n"/>
      <c r="KY166" s="364" t="n"/>
      <c r="KZ166" s="364" t="n"/>
      <c r="LA166" s="364" t="n"/>
      <c r="LB166" s="364" t="n"/>
      <c r="LC166" s="364" t="n"/>
      <c r="LD166" s="364" t="n"/>
      <c r="LE166" s="364" t="n"/>
      <c r="LF166" s="364" t="n"/>
      <c r="LG166" s="364" t="n"/>
      <c r="LH166" s="364" t="n"/>
      <c r="LI166" s="364" t="n"/>
      <c r="LJ166" s="364" t="n"/>
      <c r="LK166" s="364" t="n"/>
      <c r="LL166" s="364" t="n"/>
      <c r="LM166" s="364" t="n"/>
      <c r="LN166" s="364" t="n"/>
      <c r="LO166" s="364" t="n"/>
      <c r="LP166" s="364" t="n"/>
      <c r="LQ166" s="364" t="n"/>
      <c r="LR166" s="364" t="n"/>
      <c r="LS166" s="364" t="n"/>
      <c r="LT166" s="364" t="n"/>
      <c r="LU166" s="364" t="n"/>
      <c r="LV166" s="364" t="n"/>
      <c r="LW166" s="364" t="n"/>
      <c r="LX166" s="364" t="n"/>
      <c r="LY166" s="364" t="n"/>
      <c r="LZ166" s="364" t="n"/>
      <c r="MA166" s="364" t="n"/>
      <c r="MB166" s="364" t="n"/>
      <c r="MC166" s="364" t="n"/>
      <c r="MD166" s="364" t="n"/>
      <c r="ME166" s="364" t="n"/>
      <c r="MF166" s="364" t="n"/>
      <c r="MG166" s="364" t="n"/>
      <c r="MH166" s="364" t="n"/>
      <c r="MI166" s="364" t="n"/>
      <c r="MJ166" s="364" t="n"/>
      <c r="MK166" s="364" t="n"/>
      <c r="ML166" s="364" t="n"/>
      <c r="MM166" s="364" t="n"/>
      <c r="MN166" s="364" t="n"/>
      <c r="MO166" s="364" t="n"/>
      <c r="MP166" s="364" t="n"/>
      <c r="MQ166" s="364" t="n"/>
      <c r="MR166" s="364" t="n"/>
      <c r="MS166" s="364" t="n"/>
      <c r="MT166" s="364" t="n"/>
      <c r="MU166" s="364" t="n"/>
      <c r="MV166" s="364" t="n"/>
      <c r="MW166" s="364" t="n"/>
      <c r="MX166" s="364" t="n"/>
      <c r="MY166" s="364" t="n"/>
      <c r="MZ166" s="364" t="n"/>
      <c r="NA166" s="364" t="n"/>
      <c r="NB166" s="364" t="n"/>
      <c r="NC166" s="364" t="n"/>
      <c r="ND166" s="364" t="n"/>
      <c r="NE166" s="364" t="n"/>
      <c r="NF166" s="364" t="n"/>
      <c r="NG166" s="364" t="n"/>
      <c r="NH166" s="364" t="n"/>
      <c r="NI166" s="364" t="n"/>
      <c r="NJ166" s="364" t="n"/>
      <c r="NK166" s="364" t="n"/>
      <c r="NL166" s="364" t="n"/>
      <c r="NM166" s="364" t="n"/>
      <c r="NN166" s="364" t="n"/>
      <c r="NO166" s="364" t="n"/>
      <c r="NP166" s="364" t="n"/>
      <c r="NQ166" s="364" t="n"/>
      <c r="NR166" s="364" t="n"/>
      <c r="NS166" s="364" t="n"/>
      <c r="NT166" s="364" t="n"/>
      <c r="NU166" s="364" t="n"/>
      <c r="NV166" s="364" t="n"/>
      <c r="NW166" s="364" t="n"/>
      <c r="NX166" s="364" t="n"/>
      <c r="NY166" s="364" t="n"/>
      <c r="NZ166" s="364" t="n"/>
      <c r="OA166" s="364" t="n"/>
      <c r="OB166" s="364" t="n"/>
      <c r="OC166" s="364" t="n"/>
      <c r="OD166" s="364" t="n"/>
      <c r="OE166" s="364" t="n"/>
      <c r="OF166" s="364" t="n"/>
      <c r="OG166" s="364" t="n"/>
      <c r="OH166" s="364" t="n"/>
      <c r="OI166" s="364" t="n"/>
      <c r="OJ166" s="364" t="n"/>
      <c r="OK166" s="364" t="n"/>
      <c r="OL166" s="364" t="n"/>
      <c r="OM166" s="364" t="n"/>
      <c r="ON166" s="364" t="n"/>
      <c r="OO166" s="364" t="n"/>
      <c r="OP166" s="364" t="n"/>
      <c r="OQ166" s="364" t="n"/>
      <c r="OR166" s="364" t="n"/>
      <c r="OS166" s="364" t="n"/>
      <c r="OT166" s="364" t="n"/>
      <c r="OU166" s="364" t="n"/>
      <c r="OV166" s="364" t="n"/>
      <c r="OW166" s="364" t="n"/>
      <c r="OX166" s="364" t="n"/>
      <c r="OY166" s="364" t="n"/>
      <c r="OZ166" s="364" t="n"/>
      <c r="PA166" s="364" t="n"/>
      <c r="PB166" s="364" t="n"/>
      <c r="PC166" s="364" t="n"/>
      <c r="PD166" s="364" t="n"/>
      <c r="PE166" s="364" t="n"/>
      <c r="PF166" s="364" t="n"/>
      <c r="PG166" s="364" t="n"/>
      <c r="PH166" s="364" t="n"/>
      <c r="PI166" s="364" t="n"/>
      <c r="PJ166" s="364" t="n"/>
      <c r="PK166" s="364" t="n"/>
      <c r="PL166" s="364" t="n"/>
      <c r="PM166" s="364" t="n"/>
      <c r="PN166" s="364" t="n"/>
      <c r="PO166" s="364" t="n"/>
      <c r="PP166" s="364" t="n"/>
      <c r="PQ166" s="364" t="n"/>
      <c r="PR166" s="364" t="n"/>
      <c r="PS166" s="364" t="n"/>
      <c r="PT166" s="364" t="n"/>
      <c r="PU166" s="364" t="n"/>
      <c r="PV166" s="364" t="n"/>
      <c r="PW166" s="364" t="n"/>
      <c r="PX166" s="364" t="n"/>
      <c r="PY166" s="364" t="n"/>
      <c r="PZ166" s="364" t="n"/>
      <c r="QA166" s="364" t="n"/>
      <c r="QB166" s="364" t="n"/>
      <c r="QC166" s="364" t="n"/>
      <c r="QD166" s="364" t="n"/>
      <c r="QE166" s="364" t="n"/>
      <c r="QF166" s="364" t="n"/>
      <c r="QG166" s="364" t="n"/>
      <c r="QH166" s="364" t="n"/>
      <c r="QI166" s="364" t="n"/>
      <c r="QJ166" s="364" t="n"/>
      <c r="QK166" s="364" t="n"/>
      <c r="QL166" s="364" t="n"/>
      <c r="QM166" s="364" t="n"/>
      <c r="QN166" s="364" t="n"/>
      <c r="QO166" s="364" t="n"/>
      <c r="QP166" s="364" t="n"/>
      <c r="QQ166" s="364" t="n"/>
      <c r="QR166" s="364" t="n"/>
      <c r="QS166" s="364" t="n"/>
      <c r="QT166" s="364" t="n"/>
      <c r="QU166" s="364" t="n"/>
      <c r="QV166" s="364" t="n"/>
      <c r="QW166" s="364" t="n"/>
      <c r="QX166" s="364" t="n"/>
      <c r="QY166" s="364" t="n"/>
      <c r="QZ166" s="364" t="n"/>
      <c r="RA166" s="364" t="n"/>
      <c r="RB166" s="364" t="n"/>
      <c r="RC166" s="364" t="n"/>
      <c r="RD166" s="364" t="n"/>
      <c r="RE166" s="364" t="n"/>
      <c r="RF166" s="364" t="n"/>
      <c r="RG166" s="364" t="n"/>
      <c r="RH166" s="364" t="n"/>
      <c r="RI166" s="364" t="n"/>
      <c r="RJ166" s="364" t="n"/>
      <c r="RK166" s="364" t="n"/>
      <c r="RL166" s="364" t="n"/>
      <c r="RM166" s="364" t="n"/>
      <c r="RN166" s="364" t="n"/>
      <c r="RO166" s="364" t="n"/>
      <c r="RP166" s="364" t="n"/>
      <c r="RQ166" s="364" t="n"/>
      <c r="RR166" s="364" t="n"/>
      <c r="RS166" s="364" t="n"/>
      <c r="RT166" s="364" t="n"/>
      <c r="RU166" s="364" t="n"/>
      <c r="RV166" s="364" t="n"/>
      <c r="RW166" s="364" t="n"/>
      <c r="RX166" s="364" t="n"/>
      <c r="RY166" s="364" t="n"/>
      <c r="RZ166" s="364" t="n"/>
      <c r="SA166" s="364" t="n"/>
      <c r="SB166" s="364" t="n"/>
      <c r="SC166" s="364" t="n"/>
      <c r="SD166" s="364" t="n"/>
      <c r="SE166" s="364" t="n"/>
      <c r="SF166" s="364" t="n"/>
      <c r="SG166" s="364" t="n"/>
      <c r="SH166" s="364" t="n"/>
      <c r="SI166" s="364" t="n"/>
      <c r="SJ166" s="364" t="n"/>
      <c r="SK166" s="364" t="n"/>
      <c r="SL166" s="364" t="n"/>
      <c r="SM166" s="364" t="n"/>
      <c r="SN166" s="364" t="n"/>
      <c r="SO166" s="364" t="n"/>
      <c r="SP166" s="364" t="n"/>
      <c r="SQ166" s="364" t="n"/>
      <c r="SR166" s="364" t="n"/>
      <c r="SS166" s="364" t="n"/>
      <c r="ST166" s="364" t="n"/>
      <c r="SU166" s="364" t="n"/>
      <c r="SV166" s="364" t="n"/>
      <c r="SW166" s="364" t="n"/>
      <c r="SX166" s="364" t="n"/>
      <c r="SY166" s="364" t="n"/>
      <c r="SZ166" s="364" t="n"/>
      <c r="TA166" s="364" t="n"/>
      <c r="TB166" s="364" t="n"/>
      <c r="TC166" s="364" t="n"/>
      <c r="TD166" s="364" t="n"/>
      <c r="TE166" s="364" t="n"/>
      <c r="TF166" s="364" t="n"/>
      <c r="TG166" s="364" t="n"/>
      <c r="TH166" s="364" t="n"/>
      <c r="TI166" s="364" t="n"/>
      <c r="TJ166" s="364" t="n"/>
      <c r="TK166" s="364" t="n"/>
      <c r="TL166" s="364" t="n"/>
      <c r="TM166" s="364" t="n"/>
      <c r="TN166" s="364" t="n"/>
      <c r="TO166" s="364" t="n"/>
      <c r="TP166" s="364" t="n"/>
      <c r="TQ166" s="364" t="n"/>
      <c r="TR166" s="364" t="n"/>
      <c r="TS166" s="364" t="n"/>
      <c r="TT166" s="364" t="n"/>
      <c r="TU166" s="364" t="n"/>
      <c r="TV166" s="364" t="n"/>
      <c r="TW166" s="364" t="n"/>
      <c r="TX166" s="364" t="n"/>
      <c r="TY166" s="364" t="n"/>
      <c r="TZ166" s="364" t="n"/>
      <c r="UA166" s="364" t="n"/>
      <c r="UB166" s="364" t="n"/>
      <c r="UC166" s="364" t="n"/>
      <c r="UD166" s="364" t="n"/>
      <c r="UE166" s="364" t="n"/>
      <c r="UF166" s="364" t="n"/>
      <c r="UG166" s="364" t="n"/>
      <c r="UH166" s="364" t="n"/>
      <c r="UI166" s="364" t="n"/>
      <c r="UJ166" s="364" t="n"/>
      <c r="UK166" s="364" t="n"/>
      <c r="UL166" s="364" t="n"/>
      <c r="UM166" s="364" t="n"/>
      <c r="UN166" s="364" t="n"/>
      <c r="UO166" s="364" t="n"/>
      <c r="UP166" s="364" t="n"/>
      <c r="UQ166" s="364" t="n"/>
      <c r="UR166" s="364" t="n"/>
      <c r="US166" s="364" t="n"/>
      <c r="UT166" s="364" t="n"/>
      <c r="UU166" s="364" t="n"/>
      <c r="UV166" s="364" t="n"/>
      <c r="UW166" s="364" t="n"/>
      <c r="UX166" s="364" t="n"/>
      <c r="UY166" s="364" t="n"/>
      <c r="UZ166" s="364" t="n"/>
      <c r="VA166" s="364" t="n"/>
      <c r="VB166" s="364" t="n"/>
      <c r="VC166" s="364" t="n"/>
      <c r="VD166" s="364" t="n"/>
      <c r="VE166" s="364" t="n"/>
      <c r="VF166" s="364" t="n"/>
      <c r="VG166" s="364" t="n"/>
      <c r="VH166" s="364" t="n"/>
      <c r="VI166" s="364" t="n"/>
      <c r="VJ166" s="364" t="n"/>
      <c r="VK166" s="364" t="n"/>
      <c r="VL166" s="364" t="n"/>
      <c r="VM166" s="364" t="n"/>
      <c r="VN166" s="364" t="n"/>
      <c r="VO166" s="364" t="n"/>
      <c r="VP166" s="364" t="n"/>
      <c r="VQ166" s="364" t="n"/>
      <c r="VR166" s="364" t="n"/>
      <c r="VS166" s="364" t="n"/>
      <c r="VT166" s="364" t="n"/>
      <c r="VU166" s="364" t="n"/>
      <c r="VV166" s="364" t="n"/>
      <c r="VW166" s="364" t="n"/>
      <c r="VX166" s="364" t="n"/>
      <c r="VY166" s="364" t="n"/>
      <c r="VZ166" s="364" t="n"/>
      <c r="WA166" s="364" t="n"/>
      <c r="WB166" s="364" t="n"/>
      <c r="WC166" s="364" t="n"/>
      <c r="WD166" s="364" t="n"/>
      <c r="WE166" s="364" t="n"/>
      <c r="WF166" s="364" t="n"/>
      <c r="WG166" s="364" t="n"/>
      <c r="WH166" s="364" t="n"/>
      <c r="WI166" s="364" t="n"/>
      <c r="WJ166" s="364" t="n"/>
      <c r="WK166" s="364" t="n"/>
      <c r="WL166" s="364" t="n"/>
      <c r="WM166" s="364" t="n"/>
      <c r="WN166" s="364" t="n"/>
      <c r="WO166" s="364" t="n"/>
      <c r="WP166" s="364" t="n"/>
      <c r="WQ166" s="364" t="n"/>
      <c r="WR166" s="364" t="n"/>
      <c r="WS166" s="364" t="n"/>
      <c r="WT166" s="364" t="n"/>
      <c r="WU166" s="364" t="n"/>
      <c r="WV166" s="364" t="n"/>
      <c r="WW166" s="364" t="n"/>
      <c r="WX166" s="364" t="n"/>
      <c r="WY166" s="364" t="n"/>
      <c r="WZ166" s="364" t="n"/>
      <c r="XA166" s="364" t="n"/>
      <c r="XB166" s="364" t="n"/>
      <c r="XC166" s="364" t="n"/>
      <c r="XD166" s="364" t="n"/>
      <c r="XE166" s="364" t="n"/>
      <c r="XF166" s="364" t="n"/>
      <c r="XG166" s="364" t="n"/>
      <c r="XH166" s="364" t="n"/>
      <c r="XI166" s="364" t="n"/>
      <c r="XJ166" s="364" t="n"/>
      <c r="XK166" s="364" t="n"/>
      <c r="XL166" s="364" t="n"/>
      <c r="XM166" s="364" t="n"/>
      <c r="XN166" s="364" t="n"/>
      <c r="XO166" s="364" t="n"/>
      <c r="XP166" s="364" t="n"/>
      <c r="XQ166" s="364" t="n"/>
      <c r="XR166" s="364" t="n"/>
      <c r="XS166" s="364" t="n"/>
      <c r="XT166" s="364" t="n"/>
      <c r="XU166" s="364" t="n"/>
      <c r="XV166" s="364" t="n"/>
      <c r="XW166" s="364" t="n"/>
      <c r="XX166" s="364" t="n"/>
      <c r="XY166" s="364" t="n"/>
      <c r="XZ166" s="364" t="n"/>
      <c r="YA166" s="364" t="n"/>
      <c r="YB166" s="364" t="n"/>
      <c r="YC166" s="364" t="n"/>
      <c r="YD166" s="364" t="n"/>
      <c r="YE166" s="364" t="n"/>
      <c r="YF166" s="364" t="n"/>
      <c r="YG166" s="364" t="n"/>
      <c r="YH166" s="364" t="n"/>
      <c r="YI166" s="364" t="n"/>
      <c r="YJ166" s="364" t="n"/>
      <c r="YK166" s="364" t="n"/>
      <c r="YL166" s="364" t="n"/>
      <c r="YM166" s="364" t="n"/>
      <c r="YN166" s="364" t="n"/>
      <c r="YO166" s="364" t="n"/>
      <c r="YP166" s="364" t="n"/>
      <c r="YQ166" s="364" t="n"/>
      <c r="YR166" s="364" t="n"/>
      <c r="YS166" s="364" t="n"/>
      <c r="YT166" s="364" t="n"/>
      <c r="YU166" s="364" t="n"/>
      <c r="YV166" s="364" t="n"/>
      <c r="YW166" s="364" t="n"/>
      <c r="YX166" s="364" t="n"/>
      <c r="YY166" s="364" t="n"/>
      <c r="YZ166" s="364" t="n"/>
      <c r="ZA166" s="364" t="n"/>
      <c r="ZB166" s="364" t="n"/>
      <c r="ZC166" s="364" t="n"/>
      <c r="ZD166" s="364" t="n"/>
      <c r="ZE166" s="364" t="n"/>
      <c r="ZF166" s="364" t="n"/>
      <c r="ZG166" s="364" t="n"/>
      <c r="ZH166" s="364" t="n"/>
      <c r="ZI166" s="364" t="n"/>
      <c r="ZJ166" s="364" t="n"/>
      <c r="ZK166" s="364" t="n"/>
      <c r="ZL166" s="364" t="n"/>
      <c r="ZM166" s="364" t="n"/>
      <c r="ZN166" s="364" t="n"/>
      <c r="ZO166" s="364" t="n"/>
      <c r="ZP166" s="364" t="n"/>
      <c r="ZQ166" s="364" t="n"/>
      <c r="ZR166" s="364" t="n"/>
      <c r="ZS166" s="364" t="n"/>
      <c r="ZT166" s="364" t="n"/>
      <c r="ZU166" s="364" t="n"/>
      <c r="ZV166" s="364" t="n"/>
      <c r="ZW166" s="364" t="n"/>
      <c r="ZX166" s="364" t="n"/>
      <c r="ZY166" s="364" t="n"/>
      <c r="ZZ166" s="364" t="n"/>
      <c r="AAA166" s="364" t="n"/>
      <c r="AAB166" s="364" t="n"/>
      <c r="AAC166" s="364" t="n"/>
      <c r="AAD166" s="364" t="n"/>
      <c r="AAE166" s="364" t="n"/>
      <c r="AAF166" s="364" t="n"/>
      <c r="AAG166" s="364" t="n"/>
      <c r="AAH166" s="364" t="n"/>
      <c r="AAI166" s="364" t="n"/>
      <c r="AAJ166" s="364" t="n"/>
      <c r="AAK166" s="364" t="n"/>
      <c r="AAL166" s="364" t="n"/>
      <c r="AAM166" s="364" t="n"/>
      <c r="AAN166" s="364" t="n"/>
      <c r="AAO166" s="364" t="n"/>
      <c r="AAP166" s="364" t="n"/>
      <c r="AAQ166" s="364" t="n"/>
      <c r="AAR166" s="364" t="n"/>
      <c r="AAS166" s="364" t="n"/>
      <c r="AAT166" s="364" t="n"/>
      <c r="AAU166" s="364" t="n"/>
      <c r="AAV166" s="364" t="n"/>
      <c r="AAW166" s="364" t="n"/>
      <c r="AAX166" s="364" t="n"/>
      <c r="AAY166" s="364" t="n"/>
      <c r="AAZ166" s="364" t="n"/>
      <c r="ABA166" s="364" t="n"/>
      <c r="ABB166" s="364" t="n"/>
      <c r="ABC166" s="364" t="n"/>
      <c r="ABD166" s="364" t="n"/>
      <c r="ABE166" s="364" t="n"/>
      <c r="ABF166" s="364" t="n"/>
      <c r="ABG166" s="364" t="n"/>
      <c r="ABH166" s="364" t="n"/>
      <c r="ABI166" s="364" t="n"/>
      <c r="ABJ166" s="364" t="n"/>
      <c r="ABK166" s="364" t="n"/>
      <c r="ABL166" s="364" t="n"/>
      <c r="ABM166" s="364" t="n"/>
      <c r="ABN166" s="364" t="n"/>
      <c r="ABO166" s="364" t="n"/>
      <c r="ABP166" s="364" t="n"/>
      <c r="ABQ166" s="364" t="n"/>
      <c r="ABR166" s="364" t="n"/>
      <c r="ABS166" s="364" t="n"/>
      <c r="ABT166" s="364" t="n"/>
      <c r="ABU166" s="364" t="n"/>
      <c r="ABV166" s="364" t="n"/>
      <c r="ABW166" s="364" t="n"/>
      <c r="ABX166" s="364" t="n"/>
      <c r="ABY166" s="364" t="n"/>
      <c r="ABZ166" s="364" t="n"/>
      <c r="ACA166" s="364" t="n"/>
      <c r="ACB166" s="364" t="n"/>
      <c r="ACC166" s="364" t="n"/>
      <c r="ACD166" s="364" t="n"/>
      <c r="ACE166" s="364" t="n"/>
      <c r="ACF166" s="364" t="n"/>
      <c r="ACG166" s="364" t="n"/>
      <c r="ACH166" s="364" t="n"/>
      <c r="ACI166" s="364" t="n"/>
      <c r="ACJ166" s="364" t="n"/>
      <c r="ACK166" s="364" t="n"/>
      <c r="ACL166" s="364" t="n"/>
      <c r="ACM166" s="364" t="n"/>
      <c r="ACN166" s="364" t="n"/>
      <c r="ACO166" s="364" t="n"/>
      <c r="ACP166" s="364" t="n"/>
      <c r="ACQ166" s="364" t="n"/>
      <c r="ACR166" s="364" t="n"/>
      <c r="ACS166" s="364" t="n"/>
      <c r="ACT166" s="364" t="n"/>
      <c r="ACU166" s="364" t="n"/>
      <c r="ACV166" s="364" t="n"/>
      <c r="ACW166" s="364" t="n"/>
      <c r="ACX166" s="364" t="n"/>
      <c r="ACY166" s="364" t="n"/>
      <c r="ACZ166" s="364" t="n"/>
      <c r="ADA166" s="364" t="n"/>
      <c r="ADB166" s="364" t="n"/>
      <c r="ADC166" s="364" t="n"/>
      <c r="ADD166" s="364" t="n"/>
      <c r="ADE166" s="364" t="n"/>
      <c r="ADF166" s="364" t="n"/>
      <c r="ADG166" s="364" t="n"/>
      <c r="ADH166" s="364" t="n"/>
      <c r="ADI166" s="364" t="n"/>
      <c r="ADJ166" s="364" t="n"/>
      <c r="ADK166" s="364" t="n"/>
      <c r="ADL166" s="364" t="n"/>
      <c r="ADM166" s="364" t="n"/>
      <c r="ADN166" s="364" t="n"/>
      <c r="ADO166" s="364" t="n"/>
      <c r="ADP166" s="364" t="n"/>
      <c r="ADQ166" s="364" t="n"/>
      <c r="ADR166" s="364" t="n"/>
      <c r="ADS166" s="364" t="n"/>
      <c r="ADT166" s="364" t="n"/>
      <c r="ADU166" s="364" t="n"/>
      <c r="ADV166" s="364" t="n"/>
      <c r="ADW166" s="364" t="n"/>
      <c r="ADX166" s="364" t="n"/>
      <c r="ADY166" s="364" t="n"/>
      <c r="ADZ166" s="364" t="n"/>
      <c r="AEA166" s="364" t="n"/>
      <c r="AEB166" s="364" t="n"/>
      <c r="AEC166" s="364" t="n"/>
      <c r="AED166" s="364" t="n"/>
      <c r="AEE166" s="364" t="n"/>
      <c r="AEF166" s="364" t="n"/>
      <c r="AEG166" s="364" t="n"/>
      <c r="AEH166" s="364" t="n"/>
      <c r="AEI166" s="364" t="n"/>
      <c r="AEJ166" s="364" t="n"/>
      <c r="AEK166" s="364" t="n"/>
      <c r="AEL166" s="364" t="n"/>
      <c r="AEM166" s="364" t="n"/>
      <c r="AEN166" s="364" t="n"/>
      <c r="AEO166" s="364" t="n"/>
      <c r="AEP166" s="364" t="n"/>
      <c r="AEQ166" s="364" t="n"/>
      <c r="AER166" s="364" t="n"/>
      <c r="AES166" s="364" t="n"/>
      <c r="AET166" s="364" t="n"/>
      <c r="AEU166" s="364" t="n"/>
      <c r="AEV166" s="364" t="n"/>
      <c r="AEW166" s="364" t="n"/>
      <c r="AEX166" s="364" t="n"/>
      <c r="AEY166" s="364" t="n"/>
      <c r="AEZ166" s="364" t="n"/>
      <c r="AFA166" s="364" t="n"/>
      <c r="AFB166" s="364" t="n"/>
      <c r="AFC166" s="364" t="n"/>
      <c r="AFD166" s="364" t="n"/>
      <c r="AFE166" s="364" t="n"/>
      <c r="AFF166" s="364" t="n"/>
      <c r="AFG166" s="364" t="n"/>
      <c r="AFH166" s="364" t="n"/>
      <c r="AFI166" s="364" t="n"/>
      <c r="AFJ166" s="364" t="n"/>
      <c r="AFK166" s="364" t="n"/>
      <c r="AFL166" s="364" t="n"/>
      <c r="AFM166" s="364" t="n"/>
      <c r="AFN166" s="364" t="n"/>
      <c r="AFO166" s="364" t="n"/>
      <c r="AFP166" s="364" t="n"/>
      <c r="AFQ166" s="364" t="n"/>
      <c r="AFR166" s="364" t="n"/>
      <c r="AFS166" s="364" t="n"/>
      <c r="AFT166" s="364" t="n"/>
      <c r="AFU166" s="364" t="n"/>
      <c r="AFV166" s="364" t="n"/>
      <c r="AFW166" s="364" t="n"/>
      <c r="AFX166" s="364" t="n"/>
      <c r="AFY166" s="364" t="n"/>
      <c r="AFZ166" s="364" t="n"/>
      <c r="AGA166" s="364" t="n"/>
      <c r="AGB166" s="364" t="n"/>
      <c r="AGC166" s="364" t="n"/>
      <c r="AGD166" s="364" t="n"/>
      <c r="AGE166" s="364" t="n"/>
      <c r="AGF166" s="364" t="n"/>
      <c r="AGG166" s="364" t="n"/>
      <c r="AGH166" s="364" t="n"/>
      <c r="AGI166" s="364" t="n"/>
      <c r="AGJ166" s="364" t="n"/>
      <c r="AGK166" s="364" t="n"/>
      <c r="AGL166" s="364" t="n"/>
      <c r="AGM166" s="364" t="n"/>
      <c r="AGN166" s="364" t="n"/>
      <c r="AGO166" s="364" t="n"/>
      <c r="AGP166" s="364" t="n"/>
      <c r="AGQ166" s="364" t="n"/>
      <c r="AGR166" s="364" t="n"/>
      <c r="AGS166" s="364" t="n"/>
      <c r="AGT166" s="364" t="n"/>
      <c r="AGU166" s="364" t="n"/>
      <c r="AGV166" s="364" t="n"/>
      <c r="AGW166" s="364" t="n"/>
      <c r="AGX166" s="364" t="n"/>
      <c r="AGY166" s="364" t="n"/>
      <c r="AGZ166" s="364" t="n"/>
      <c r="AHA166" s="364" t="n"/>
      <c r="AHB166" s="364" t="n"/>
      <c r="AHC166" s="364" t="n"/>
      <c r="AHD166" s="364" t="n"/>
      <c r="AHE166" s="364" t="n"/>
      <c r="AHF166" s="364" t="n"/>
      <c r="AHG166" s="364" t="n"/>
      <c r="AHH166" s="364" t="n"/>
      <c r="AHI166" s="364" t="n"/>
      <c r="AHJ166" s="364" t="n"/>
      <c r="AHK166" s="364" t="n"/>
      <c r="AHL166" s="364" t="n"/>
      <c r="AHM166" s="364" t="n"/>
      <c r="AHN166" s="364" t="n"/>
      <c r="AHO166" s="364" t="n"/>
      <c r="AHP166" s="364" t="n"/>
      <c r="AHQ166" s="364" t="n"/>
      <c r="AHR166" s="364" t="n"/>
      <c r="AHS166" s="364" t="n"/>
      <c r="AHT166" s="364" t="n"/>
      <c r="AHU166" s="364" t="n"/>
      <c r="AHV166" s="364" t="n"/>
      <c r="AHW166" s="364" t="n"/>
      <c r="AHX166" s="364" t="n"/>
      <c r="AHY166" s="364" t="n"/>
      <c r="AHZ166" s="364" t="n"/>
      <c r="AIA166" s="364" t="n"/>
      <c r="AIB166" s="364" t="n"/>
      <c r="AIC166" s="364" t="n"/>
      <c r="AID166" s="364" t="n"/>
      <c r="AIE166" s="364" t="n"/>
      <c r="AIF166" s="364" t="n"/>
      <c r="AIG166" s="364" t="n"/>
      <c r="AIH166" s="364" t="n"/>
      <c r="AII166" s="364" t="n"/>
      <c r="AIJ166" s="364" t="n"/>
      <c r="AIK166" s="364" t="n"/>
      <c r="AIL166" s="364" t="n"/>
      <c r="AIM166" s="364" t="n"/>
      <c r="AIN166" s="364" t="n"/>
      <c r="AIO166" s="364" t="n"/>
      <c r="AIP166" s="364" t="n"/>
      <c r="AIQ166" s="364" t="n"/>
      <c r="AIR166" s="364" t="n"/>
      <c r="AIS166" s="364" t="n"/>
      <c r="AIT166" s="364" t="n"/>
      <c r="AIU166" s="364" t="n"/>
      <c r="AIV166" s="364" t="n"/>
      <c r="AIW166" s="364" t="n"/>
      <c r="AIX166" s="364" t="n"/>
      <c r="AIY166" s="364" t="n"/>
      <c r="AIZ166" s="364" t="n"/>
      <c r="AJA166" s="364" t="n"/>
      <c r="AJB166" s="364" t="n"/>
      <c r="AJC166" s="364" t="n"/>
      <c r="AJD166" s="364" t="n"/>
      <c r="AJE166" s="364" t="n"/>
      <c r="AJF166" s="364" t="n"/>
      <c r="AJG166" s="364" t="n"/>
      <c r="AJH166" s="364" t="n"/>
      <c r="AJI166" s="364" t="n"/>
      <c r="AJJ166" s="364" t="n"/>
      <c r="AJK166" s="364" t="n"/>
      <c r="AJL166" s="364" t="n"/>
      <c r="AJM166" s="364" t="n"/>
      <c r="AJN166" s="364" t="n"/>
      <c r="AJO166" s="364" t="n"/>
      <c r="AJP166" s="364" t="n"/>
      <c r="AJQ166" s="364" t="n"/>
      <c r="AJR166" s="364" t="n"/>
      <c r="AJS166" s="364" t="n"/>
      <c r="AJT166" s="364" t="n"/>
      <c r="AJU166" s="364" t="n"/>
      <c r="AJV166" s="364" t="n"/>
      <c r="AJW166" s="364" t="n"/>
      <c r="AJX166" s="364" t="n"/>
      <c r="AJY166" s="364" t="n"/>
      <c r="AJZ166" s="364" t="n"/>
      <c r="AKA166" s="364" t="n"/>
      <c r="AKB166" s="364" t="n"/>
      <c r="AKC166" s="364" t="n"/>
      <c r="AKD166" s="364" t="n"/>
      <c r="AKE166" s="364" t="n"/>
      <c r="AKF166" s="364" t="n"/>
      <c r="AKG166" s="364" t="n"/>
      <c r="AKH166" s="364" t="n"/>
      <c r="AKI166" s="364" t="n"/>
      <c r="AKJ166" s="364" t="n"/>
      <c r="AKK166" s="364" t="n"/>
      <c r="AKL166" s="364" t="n"/>
      <c r="AKM166" s="364" t="n"/>
      <c r="AKN166" s="364" t="n"/>
      <c r="AKO166" s="364" t="n"/>
      <c r="AKP166" s="364" t="n"/>
      <c r="AKQ166" s="364" t="n"/>
      <c r="AKR166" s="364" t="n"/>
      <c r="AKS166" s="364" t="n"/>
      <c r="AKT166" s="364" t="n"/>
      <c r="AKU166" s="364" t="n"/>
      <c r="AKV166" s="364" t="n"/>
      <c r="AKW166" s="364" t="n"/>
      <c r="AKX166" s="364" t="n"/>
      <c r="AKY166" s="364" t="n"/>
      <c r="AKZ166" s="364" t="n"/>
      <c r="ALA166" s="364" t="n"/>
      <c r="ALB166" s="364" t="n"/>
      <c r="ALC166" s="364" t="n"/>
      <c r="ALD166" s="364" t="n"/>
      <c r="ALE166" s="364" t="n"/>
      <c r="ALF166" s="364" t="n"/>
      <c r="ALG166" s="364" t="n"/>
      <c r="ALH166" s="364" t="n"/>
      <c r="ALI166" s="364" t="n"/>
      <c r="ALJ166" s="364" t="n"/>
      <c r="ALK166" s="364" t="n"/>
      <c r="ALL166" s="364" t="n"/>
      <c r="ALM166" s="364" t="n"/>
      <c r="ALN166" s="364" t="n"/>
      <c r="ALO166" s="364" t="n"/>
      <c r="ALP166" s="364" t="n"/>
      <c r="ALQ166" s="364" t="n"/>
      <c r="ALR166" s="364" t="n"/>
      <c r="ALS166" s="364" t="n"/>
      <c r="ALT166" s="364" t="n"/>
      <c r="ALU166" s="364" t="n"/>
      <c r="ALV166" s="364" t="n"/>
      <c r="ALW166" s="364" t="n"/>
      <c r="ALX166" s="364" t="n"/>
      <c r="ALY166" s="364" t="n"/>
      <c r="ALZ166" s="364" t="n"/>
      <c r="AMA166" s="364" t="n"/>
      <c r="AMB166" s="364" t="n"/>
      <c r="AMC166" s="364" t="n"/>
      <c r="AMD166" s="364" t="n"/>
      <c r="AME166" s="364" t="n"/>
      <c r="AMF166" s="364" t="n"/>
      <c r="AMG166" s="364" t="n"/>
      <c r="AMH166" s="364" t="n"/>
      <c r="AMI166" s="364" t="n"/>
      <c r="AMJ166" s="364" t="n"/>
      <c r="AMK166" s="364" t="n"/>
      <c r="AML166" s="364" t="n"/>
      <c r="AMM166" s="364" t="n"/>
      <c r="AMN166" s="364" t="n"/>
      <c r="AMO166" s="364" t="n"/>
      <c r="AMP166" s="364" t="n"/>
      <c r="AMQ166" s="364" t="n"/>
      <c r="AMR166" s="364" t="n"/>
      <c r="AMS166" s="364" t="n"/>
      <c r="AMT166" s="364" t="n"/>
      <c r="AMU166" s="364" t="n"/>
      <c r="AMV166" s="364" t="n"/>
      <c r="AMW166" s="364" t="n"/>
      <c r="AMX166" s="364" t="n"/>
      <c r="AMY166" s="364" t="n"/>
      <c r="AMZ166" s="364" t="n"/>
      <c r="ANA166" s="364" t="n"/>
      <c r="ANB166" s="364" t="n"/>
      <c r="ANC166" s="364" t="n"/>
      <c r="AND166" s="364" t="n"/>
      <c r="ANE166" s="364" t="n"/>
      <c r="ANF166" s="364" t="n"/>
      <c r="ANG166" s="364" t="n"/>
      <c r="ANH166" s="364" t="n"/>
      <c r="ANI166" s="364" t="n"/>
      <c r="ANJ166" s="364" t="n"/>
      <c r="ANK166" s="364" t="n"/>
      <c r="ANL166" s="364" t="n"/>
      <c r="ANM166" s="364" t="n"/>
      <c r="ANN166" s="364" t="n"/>
      <c r="ANO166" s="364" t="n"/>
      <c r="ANP166" s="364" t="n"/>
      <c r="ANQ166" s="364" t="n"/>
      <c r="ANR166" s="364" t="n"/>
      <c r="ANS166" s="364" t="n"/>
      <c r="ANT166" s="364" t="n"/>
      <c r="ANU166" s="364" t="n"/>
      <c r="ANV166" s="364" t="n"/>
      <c r="ANW166" s="364" t="n"/>
      <c r="ANX166" s="364" t="n"/>
      <c r="ANY166" s="364" t="n"/>
      <c r="ANZ166" s="364" t="n"/>
      <c r="AOA166" s="364" t="n"/>
      <c r="AOB166" s="364" t="n"/>
      <c r="AOC166" s="364" t="n"/>
      <c r="AOD166" s="364" t="n"/>
      <c r="AOE166" s="364" t="n"/>
      <c r="AOF166" s="364" t="n"/>
      <c r="AOG166" s="364" t="n"/>
      <c r="AOH166" s="364" t="n"/>
      <c r="AOI166" s="364" t="n"/>
      <c r="AOJ166" s="364" t="n"/>
      <c r="AOK166" s="364" t="n"/>
      <c r="AOL166" s="364" t="n"/>
      <c r="AOM166" s="364" t="n"/>
      <c r="AON166" s="364" t="n"/>
      <c r="AOO166" s="364" t="n"/>
      <c r="AOP166" s="364" t="n"/>
      <c r="AOQ166" s="364" t="n"/>
      <c r="AOR166" s="364" t="n"/>
      <c r="AOS166" s="364" t="n"/>
      <c r="AOT166" s="364" t="n"/>
      <c r="AOU166" s="364" t="n"/>
      <c r="AOV166" s="364" t="n"/>
      <c r="AOW166" s="364" t="n"/>
      <c r="AOX166" s="364" t="n"/>
      <c r="AOY166" s="364" t="n"/>
      <c r="AOZ166" s="364" t="n"/>
      <c r="APA166" s="364" t="n"/>
      <c r="APB166" s="364" t="n"/>
      <c r="APC166" s="364" t="n"/>
      <c r="APD166" s="364" t="n"/>
      <c r="APE166" s="364" t="n"/>
      <c r="APF166" s="364" t="n"/>
      <c r="APG166" s="364" t="n"/>
      <c r="APH166" s="364" t="n"/>
      <c r="API166" s="364" t="n"/>
      <c r="APJ166" s="364" t="n"/>
      <c r="APK166" s="364" t="n"/>
      <c r="APL166" s="364" t="n"/>
      <c r="APM166" s="364" t="n"/>
      <c r="APN166" s="364" t="n"/>
      <c r="APO166" s="364" t="n"/>
      <c r="APP166" s="364" t="n"/>
      <c r="APQ166" s="364" t="n"/>
      <c r="APR166" s="364" t="n"/>
      <c r="APS166" s="364" t="n"/>
      <c r="APT166" s="364" t="n"/>
      <c r="APU166" s="364" t="n"/>
      <c r="APV166" s="364" t="n"/>
      <c r="APW166" s="364" t="n"/>
      <c r="APX166" s="364" t="n"/>
      <c r="APY166" s="364" t="n"/>
      <c r="APZ166" s="364" t="n"/>
      <c r="AQA166" s="364" t="n"/>
      <c r="AQB166" s="364" t="n"/>
      <c r="AQC166" s="364" t="n"/>
      <c r="AQD166" s="364" t="n"/>
      <c r="AQE166" s="364" t="n"/>
      <c r="AQF166" s="364" t="n"/>
      <c r="AQG166" s="364" t="n"/>
      <c r="AQH166" s="364" t="n"/>
      <c r="AQI166" s="364" t="n"/>
      <c r="AQJ166" s="364" t="n"/>
      <c r="AQK166" s="364" t="n"/>
      <c r="AQL166" s="364" t="n"/>
      <c r="AQM166" s="364" t="n"/>
      <c r="AQN166" s="364" t="n"/>
      <c r="AQO166" s="364" t="n"/>
      <c r="AQP166" s="364" t="n"/>
      <c r="AQQ166" s="364" t="n"/>
      <c r="AQR166" s="364" t="n"/>
      <c r="AQS166" s="364" t="n"/>
      <c r="AQT166" s="364" t="n"/>
      <c r="AQU166" s="364" t="n"/>
      <c r="AQV166" s="364" t="n"/>
      <c r="AQW166" s="364" t="n"/>
      <c r="AQX166" s="364" t="n"/>
      <c r="AQY166" s="364" t="n"/>
      <c r="AQZ166" s="364" t="n"/>
      <c r="ARA166" s="364" t="n"/>
      <c r="ARB166" s="364" t="n"/>
      <c r="ARC166" s="364" t="n"/>
      <c r="ARD166" s="364" t="n"/>
      <c r="ARE166" s="364" t="n"/>
      <c r="ARF166" s="364" t="n"/>
      <c r="ARG166" s="364" t="n"/>
      <c r="ARH166" s="364" t="n"/>
      <c r="ARI166" s="364" t="n"/>
      <c r="ARJ166" s="364" t="n"/>
      <c r="ARK166" s="364" t="n"/>
      <c r="ARL166" s="364" t="n"/>
      <c r="ARM166" s="364" t="n"/>
      <c r="ARN166" s="364" t="n"/>
      <c r="ARO166" s="364" t="n"/>
    </row>
    <row r="167" outlineLevel="1">
      <c r="A167" s="220" t="inlineStr">
        <is>
          <t>45.10</t>
        </is>
      </c>
      <c r="B167" s="233" t="inlineStr">
        <is>
          <t>Doações</t>
        </is>
      </c>
      <c r="C167" s="86" t="inlineStr">
        <is>
          <t>Analítica</t>
        </is>
      </c>
      <c r="D167" s="86" t="inlineStr">
        <is>
          <t>Saída</t>
        </is>
      </c>
      <c r="E167" s="86">
        <f>VLOOKUP($A167,PL.C!$B:$F,5,0)</f>
        <v/>
      </c>
      <c r="F167" s="86" t="inlineStr">
        <is>
          <t>sim</t>
        </is>
      </c>
      <c r="G167" s="86" t="inlineStr">
        <is>
          <t>Budget</t>
        </is>
      </c>
      <c r="I167" s="511" t="n">
        <v>0</v>
      </c>
      <c r="J167" s="511" t="n">
        <v>0</v>
      </c>
      <c r="K167" s="511" t="n">
        <v>0</v>
      </c>
      <c r="L167" s="511" t="n">
        <v>0</v>
      </c>
      <c r="M167" s="511" t="n">
        <v>0</v>
      </c>
      <c r="N167" s="511" t="n">
        <v>0</v>
      </c>
      <c r="O167" s="511" t="n">
        <v>0</v>
      </c>
      <c r="P167" s="511" t="n">
        <v>0</v>
      </c>
      <c r="Q167" s="511" t="n">
        <v>0</v>
      </c>
      <c r="R167" s="511" t="n">
        <v>0</v>
      </c>
      <c r="S167" s="511" t="n">
        <v>0</v>
      </c>
      <c r="T167" s="512" t="n">
        <v>0</v>
      </c>
      <c r="V167" s="511" t="n">
        <v>0</v>
      </c>
      <c r="W167" s="511" t="n">
        <v>0</v>
      </c>
      <c r="X167" s="511" t="n">
        <v>0</v>
      </c>
      <c r="Y167" s="511" t="n">
        <v>0</v>
      </c>
      <c r="Z167" s="511" t="n">
        <v>0</v>
      </c>
      <c r="AA167" s="511" t="n">
        <v>0</v>
      </c>
      <c r="AB167" s="511" t="n">
        <v>0</v>
      </c>
      <c r="AC167" s="511" t="n">
        <v>0</v>
      </c>
      <c r="AD167" s="511" t="n">
        <v>0</v>
      </c>
      <c r="AE167" s="511" t="n">
        <v>0</v>
      </c>
      <c r="AF167" s="511" t="n">
        <v>0</v>
      </c>
      <c r="AG167" s="512" t="n">
        <v>0</v>
      </c>
      <c r="AI167" s="511" t="n">
        <v>0</v>
      </c>
      <c r="AJ167" s="511" t="n">
        <v>0</v>
      </c>
      <c r="AK167" s="511" t="n">
        <v>0</v>
      </c>
      <c r="AL167" s="511" t="n">
        <v>0</v>
      </c>
      <c r="AM167" s="511" t="n">
        <v>0</v>
      </c>
      <c r="AN167" s="511" t="n">
        <v>0</v>
      </c>
      <c r="AO167" s="511" t="n">
        <v>0</v>
      </c>
      <c r="AP167" s="511" t="n">
        <v>0</v>
      </c>
      <c r="AQ167" s="511" t="n">
        <v>0</v>
      </c>
      <c r="AR167" s="511" t="n">
        <v>0</v>
      </c>
      <c r="AS167" s="511" t="n">
        <v>0</v>
      </c>
      <c r="AT167" s="511" t="n">
        <v>0</v>
      </c>
      <c r="AV167" s="513" t="n">
        <v>0</v>
      </c>
      <c r="AW167" s="513" t="n">
        <v>0</v>
      </c>
      <c r="AX167" s="513" t="n">
        <v>0</v>
      </c>
      <c r="AY167" s="513" t="n">
        <v>0</v>
      </c>
      <c r="AZ167" s="513" t="n">
        <v>0</v>
      </c>
      <c r="BA167" s="513" t="n">
        <v>0</v>
      </c>
      <c r="BB167" s="513" t="n">
        <v>0</v>
      </c>
      <c r="BC167" s="513" t="n">
        <v>0</v>
      </c>
      <c r="BD167" s="513" t="n">
        <v>0</v>
      </c>
      <c r="BE167" s="513" t="n">
        <v>0</v>
      </c>
      <c r="BF167" s="513" t="n">
        <v>0</v>
      </c>
      <c r="BG167" s="513" t="n">
        <v>0</v>
      </c>
      <c r="BI167" s="298" t="n">
        <v>1.05</v>
      </c>
      <c r="BJ167" s="514" t="n">
        <v>0</v>
      </c>
      <c r="BK167" s="514" t="n">
        <v>0</v>
      </c>
      <c r="BL167" s="514" t="n">
        <v>0</v>
      </c>
      <c r="BM167" s="514" t="n">
        <v>0</v>
      </c>
      <c r="BN167" s="514" t="n">
        <v>0</v>
      </c>
      <c r="BO167" s="514" t="n">
        <v>0</v>
      </c>
      <c r="BP167" s="514" t="n">
        <v>0</v>
      </c>
      <c r="BQ167" s="514" t="n">
        <v>0</v>
      </c>
      <c r="BR167" s="514" t="n">
        <v>0</v>
      </c>
      <c r="BS167" s="514" t="n">
        <v>0</v>
      </c>
      <c r="BT167" s="514" t="n">
        <v>0</v>
      </c>
      <c r="BU167" s="514" t="n">
        <v>0</v>
      </c>
      <c r="BW167" s="515">
        <f>_xlfn.SINGLE(_xlfn.XLOOKUP($A167,$A$203:$A$399,BJ$203:BJ$399,"Não Existe"))*$BI167</f>
        <v/>
      </c>
      <c r="BX167" s="515">
        <f>_xlfn.SINGLE(_xlfn.XLOOKUP($A167,$A$203:$A$399,BK$203:BK$399,"Não Existe"))*$BI167</f>
        <v/>
      </c>
      <c r="BY167" s="515">
        <f>_xlfn.SINGLE(_xlfn.XLOOKUP($A167,$A$203:$A$399,BL$203:BL$399,"Não Existe"))*$BI167</f>
        <v/>
      </c>
      <c r="BZ167" s="515">
        <f>_xlfn.SINGLE(_xlfn.XLOOKUP($A167,$A$203:$A$399,BM$203:BM$399,"Não Existe"))*$BI167</f>
        <v/>
      </c>
      <c r="CA167" s="515">
        <f>_xlfn.SINGLE(_xlfn.XLOOKUP($A167,$A$203:$A$399,BN$203:BN$399,"Não Existe"))*$BI167</f>
        <v/>
      </c>
      <c r="CB167" s="515">
        <f>_xlfn.SINGLE(_xlfn.XLOOKUP($A167,$A$203:$A$399,BO$203:BO$399,"Não Existe"))*$BI167</f>
        <v/>
      </c>
      <c r="CC167" s="515">
        <f>_xlfn.SINGLE(_xlfn.XLOOKUP($A167,$A$203:$A$399,BP$203:BP$399,"Não Existe"))*$BI167</f>
        <v/>
      </c>
      <c r="CD167" s="515">
        <f>_xlfn.SINGLE(_xlfn.XLOOKUP($A167,$A$203:$A$399,BQ$203:BQ$399,"Não Existe"))*$BI167</f>
        <v/>
      </c>
      <c r="CE167" s="515">
        <f>_xlfn.SINGLE(_xlfn.XLOOKUP($A167,$A$203:$A$399,BR$203:BR$399,"Não Existe"))*$BI167</f>
        <v/>
      </c>
      <c r="CF167" s="515">
        <f>_xlfn.SINGLE(_xlfn.XLOOKUP($A167,$A$203:$A$399,BS$203:BS$399,"Não Existe"))*$BI167</f>
        <v/>
      </c>
      <c r="CG167" s="515">
        <f>_xlfn.SINGLE(_xlfn.XLOOKUP($A167,$A$203:$A$399,BT$203:BT$399,"Não Existe"))*$BI167</f>
        <v/>
      </c>
      <c r="CH167" s="515">
        <f>_xlfn.SINGLE(_xlfn.XLOOKUP($A167,$A$203:$A$399,BU$203:BU$399,"Não Existe"))*$BI167</f>
        <v/>
      </c>
    </row>
    <row r="168" outlineLevel="1" customFormat="1" s="213">
      <c r="A168" s="257" t="inlineStr">
        <is>
          <t>46.01</t>
        </is>
      </c>
      <c r="B168" s="212" t="inlineStr">
        <is>
          <t>Manutenção de telefonia</t>
        </is>
      </c>
      <c r="C168" s="213" t="inlineStr">
        <is>
          <t>Analítica</t>
        </is>
      </c>
      <c r="D168" s="213" t="inlineStr">
        <is>
          <t>Saída</t>
        </is>
      </c>
      <c r="E168" s="213">
        <f>VLOOKUP($A168,PL.C!$B:$F,5,0)</f>
        <v/>
      </c>
      <c r="F168" s="213" t="inlineStr">
        <is>
          <t>sim</t>
        </is>
      </c>
      <c r="G168" s="213" t="inlineStr">
        <is>
          <t>Budget</t>
        </is>
      </c>
      <c r="I168" s="506" t="n">
        <v>0</v>
      </c>
      <c r="J168" s="506" t="n">
        <v>0</v>
      </c>
      <c r="K168" s="506" t="n">
        <v>0</v>
      </c>
      <c r="L168" s="506" t="n">
        <v>0</v>
      </c>
      <c r="M168" s="506" t="n">
        <v>0</v>
      </c>
      <c r="N168" s="506" t="n">
        <v>0</v>
      </c>
      <c r="O168" s="506" t="n">
        <v>0</v>
      </c>
      <c r="P168" s="506" t="n">
        <v>-34</v>
      </c>
      <c r="Q168" s="506" t="n">
        <v>0</v>
      </c>
      <c r="R168" s="506" t="n">
        <v>0</v>
      </c>
      <c r="S168" s="506" t="n">
        <v>0</v>
      </c>
      <c r="T168" s="507" t="n">
        <v>0</v>
      </c>
      <c r="U168" s="86" t="n"/>
      <c r="V168" s="506" t="n">
        <v>0</v>
      </c>
      <c r="W168" s="506" t="n">
        <v>-20</v>
      </c>
      <c r="X168" s="506" t="n">
        <v>0</v>
      </c>
      <c r="Y168" s="506" t="n">
        <v>0</v>
      </c>
      <c r="Z168" s="506" t="n">
        <v>0</v>
      </c>
      <c r="AA168" s="506" t="n">
        <v>0</v>
      </c>
      <c r="AB168" s="506" t="n">
        <v>0</v>
      </c>
      <c r="AC168" s="506" t="n">
        <v>0</v>
      </c>
      <c r="AD168" s="506" t="n">
        <v>0</v>
      </c>
      <c r="AE168" s="506" t="n">
        <v>0</v>
      </c>
      <c r="AF168" s="506" t="n">
        <v>0</v>
      </c>
      <c r="AG168" s="507" t="n">
        <v>0</v>
      </c>
      <c r="AH168" s="364" t="n"/>
      <c r="AI168" s="506" t="n">
        <v>0</v>
      </c>
      <c r="AJ168" s="506" t="n">
        <v>0</v>
      </c>
      <c r="AK168" s="506" t="n">
        <v>0</v>
      </c>
      <c r="AL168" s="506" t="n">
        <v>0</v>
      </c>
      <c r="AM168" s="506" t="n">
        <v>0</v>
      </c>
      <c r="AN168" s="506" t="n">
        <v>0</v>
      </c>
      <c r="AO168" s="506" t="n">
        <v>0</v>
      </c>
      <c r="AP168" s="506" t="n">
        <v>0</v>
      </c>
      <c r="AQ168" s="506" t="n">
        <v>0</v>
      </c>
      <c r="AR168" s="506" t="n">
        <v>0</v>
      </c>
      <c r="AS168" s="506" t="n">
        <v>0</v>
      </c>
      <c r="AT168" s="506" t="n">
        <v>0</v>
      </c>
      <c r="AU168" s="364" t="n"/>
      <c r="AV168" s="508" t="n">
        <v>0</v>
      </c>
      <c r="AW168" s="508" t="n">
        <v>0</v>
      </c>
      <c r="AX168" s="508" t="n">
        <v>0</v>
      </c>
      <c r="AY168" s="508" t="n">
        <v>0</v>
      </c>
      <c r="AZ168" s="508" t="n">
        <v>0</v>
      </c>
      <c r="BA168" s="508" t="n">
        <v>0</v>
      </c>
      <c r="BB168" s="508" t="n">
        <v>0</v>
      </c>
      <c r="BC168" s="508" t="n">
        <v>0</v>
      </c>
      <c r="BD168" s="508" t="n">
        <v>0</v>
      </c>
      <c r="BE168" s="508" t="n">
        <v>0</v>
      </c>
      <c r="BF168" s="508" t="n">
        <v>0</v>
      </c>
      <c r="BG168" s="508" t="n">
        <v>0</v>
      </c>
      <c r="BH168" s="364" t="n"/>
      <c r="BI168" s="298" t="n">
        <v>1.05</v>
      </c>
      <c r="BJ168" s="509" t="n">
        <v>0</v>
      </c>
      <c r="BK168" s="509" t="n">
        <v>0</v>
      </c>
      <c r="BL168" s="509" t="n">
        <v>0</v>
      </c>
      <c r="BM168" s="509" t="n">
        <v>0</v>
      </c>
      <c r="BN168" s="509" t="n">
        <v>0</v>
      </c>
      <c r="BO168" s="509" t="n">
        <v>0</v>
      </c>
      <c r="BP168" s="509" t="n">
        <v>0</v>
      </c>
      <c r="BQ168" s="509" t="n">
        <v>0</v>
      </c>
      <c r="BR168" s="509" t="n">
        <v>0</v>
      </c>
      <c r="BS168" s="509" t="n">
        <v>0</v>
      </c>
      <c r="BT168" s="509" t="n">
        <v>0</v>
      </c>
      <c r="BU168" s="509" t="n">
        <v>0</v>
      </c>
      <c r="BV168" s="364" t="n"/>
      <c r="BW168" s="510">
        <f>_xlfn.SINGLE(_xlfn.XLOOKUP($A168,$A$203:$A$399,BJ$203:BJ$399,"Não Existe"))*$BI168</f>
        <v/>
      </c>
      <c r="BX168" s="510">
        <f>_xlfn.SINGLE(_xlfn.XLOOKUP($A168,$A$203:$A$399,BK$203:BK$399,"Não Existe"))*$BI168</f>
        <v/>
      </c>
      <c r="BY168" s="510">
        <f>_xlfn.SINGLE(_xlfn.XLOOKUP($A168,$A$203:$A$399,BL$203:BL$399,"Não Existe"))*$BI168</f>
        <v/>
      </c>
      <c r="BZ168" s="510">
        <f>_xlfn.SINGLE(_xlfn.XLOOKUP($A168,$A$203:$A$399,BM$203:BM$399,"Não Existe"))*$BI168</f>
        <v/>
      </c>
      <c r="CA168" s="510">
        <f>_xlfn.SINGLE(_xlfn.XLOOKUP($A168,$A$203:$A$399,BN$203:BN$399,"Não Existe"))*$BI168</f>
        <v/>
      </c>
      <c r="CB168" s="510">
        <f>_xlfn.SINGLE(_xlfn.XLOOKUP($A168,$A$203:$A$399,BO$203:BO$399,"Não Existe"))*$BI168</f>
        <v/>
      </c>
      <c r="CC168" s="510">
        <f>_xlfn.SINGLE(_xlfn.XLOOKUP($A168,$A$203:$A$399,BP$203:BP$399,"Não Existe"))*$BI168</f>
        <v/>
      </c>
      <c r="CD168" s="510">
        <f>_xlfn.SINGLE(_xlfn.XLOOKUP($A168,$A$203:$A$399,BQ$203:BQ$399,"Não Existe"))*$BI168</f>
        <v/>
      </c>
      <c r="CE168" s="510">
        <f>_xlfn.SINGLE(_xlfn.XLOOKUP($A168,$A$203:$A$399,BR$203:BR$399,"Não Existe"))*$BI168</f>
        <v/>
      </c>
      <c r="CF168" s="510">
        <f>_xlfn.SINGLE(_xlfn.XLOOKUP($A168,$A$203:$A$399,BS$203:BS$399,"Não Existe"))*$BI168</f>
        <v/>
      </c>
      <c r="CG168" s="510">
        <f>_xlfn.SINGLE(_xlfn.XLOOKUP($A168,$A$203:$A$399,BT$203:BT$399,"Não Existe"))*$BI168</f>
        <v/>
      </c>
      <c r="CH168" s="510">
        <f>_xlfn.SINGLE(_xlfn.XLOOKUP($A168,$A$203:$A$399,BU$203:BU$399,"Não Existe"))*$BI168</f>
        <v/>
      </c>
      <c r="CI168" s="364" t="n"/>
      <c r="CJ168" s="364" t="n"/>
      <c r="CK168" s="364" t="n"/>
      <c r="CL168" s="364" t="n"/>
      <c r="CM168" s="364" t="n"/>
      <c r="CN168" s="364" t="n"/>
      <c r="CO168" s="364" t="n"/>
      <c r="CP168" s="364" t="n"/>
      <c r="CQ168" s="364" t="n"/>
      <c r="CR168" s="364" t="n"/>
      <c r="CS168" s="364" t="n"/>
      <c r="CT168" s="364" t="n"/>
      <c r="CU168" s="364" t="n"/>
      <c r="CV168" s="364" t="n"/>
      <c r="CW168" s="364" t="n"/>
      <c r="CX168" s="364" t="n"/>
      <c r="CY168" s="364" t="n"/>
      <c r="CZ168" s="364" t="n"/>
      <c r="DA168" s="364" t="n"/>
      <c r="DB168" s="364" t="n"/>
      <c r="DC168" s="364" t="n"/>
      <c r="DD168" s="364" t="n"/>
      <c r="DE168" s="364" t="n"/>
      <c r="DF168" s="364" t="n"/>
      <c r="DG168" s="364" t="n"/>
      <c r="DH168" s="364" t="n"/>
      <c r="DI168" s="364" t="n"/>
      <c r="DJ168" s="364" t="n"/>
      <c r="DK168" s="364" t="n"/>
      <c r="DL168" s="364" t="n"/>
      <c r="DM168" s="364" t="n"/>
      <c r="DN168" s="364" t="n"/>
      <c r="DO168" s="364" t="n"/>
      <c r="DP168" s="364" t="n"/>
      <c r="DQ168" s="364" t="n"/>
      <c r="DR168" s="364" t="n"/>
      <c r="DS168" s="364" t="n"/>
      <c r="DT168" s="364" t="n"/>
      <c r="DU168" s="364" t="n"/>
      <c r="DV168" s="364" t="n"/>
      <c r="DW168" s="364" t="n"/>
      <c r="DX168" s="364" t="n"/>
      <c r="DY168" s="364" t="n"/>
      <c r="DZ168" s="364" t="n"/>
      <c r="EA168" s="364" t="n"/>
      <c r="EB168" s="364" t="n"/>
      <c r="EC168" s="364" t="n"/>
      <c r="ED168" s="364" t="n"/>
      <c r="EE168" s="364" t="n"/>
      <c r="EF168" s="364" t="n"/>
      <c r="EG168" s="364" t="n"/>
      <c r="EH168" s="364" t="n"/>
      <c r="EI168" s="364" t="n"/>
      <c r="EJ168" s="364" t="n"/>
      <c r="EK168" s="364" t="n"/>
      <c r="EL168" s="364" t="n"/>
      <c r="EM168" s="364" t="n"/>
      <c r="EN168" s="364" t="n"/>
      <c r="EO168" s="364" t="n"/>
      <c r="EP168" s="364" t="n"/>
      <c r="EQ168" s="364" t="n"/>
      <c r="ER168" s="364" t="n"/>
      <c r="ES168" s="364" t="n"/>
      <c r="ET168" s="364" t="n"/>
      <c r="EU168" s="364" t="n"/>
      <c r="EV168" s="364" t="n"/>
      <c r="EW168" s="364" t="n"/>
      <c r="EX168" s="364" t="n"/>
      <c r="EY168" s="364" t="n"/>
      <c r="EZ168" s="364" t="n"/>
      <c r="FA168" s="364" t="n"/>
      <c r="FB168" s="364" t="n"/>
      <c r="FC168" s="364" t="n"/>
      <c r="FD168" s="364" t="n"/>
      <c r="FE168" s="364" t="n"/>
      <c r="FF168" s="364" t="n"/>
      <c r="FG168" s="364" t="n"/>
      <c r="FH168" s="364" t="n"/>
      <c r="FI168" s="364" t="n"/>
      <c r="FJ168" s="364" t="n"/>
      <c r="FK168" s="364" t="n"/>
      <c r="FL168" s="364" t="n"/>
      <c r="FM168" s="364" t="n"/>
      <c r="FN168" s="364" t="n"/>
      <c r="FO168" s="364" t="n"/>
      <c r="FP168" s="364" t="n"/>
      <c r="FQ168" s="364" t="n"/>
      <c r="FR168" s="364" t="n"/>
      <c r="FS168" s="364" t="n"/>
      <c r="FT168" s="364" t="n"/>
      <c r="FU168" s="364" t="n"/>
      <c r="FV168" s="364" t="n"/>
      <c r="FW168" s="364" t="n"/>
      <c r="FX168" s="364" t="n"/>
      <c r="FY168" s="364" t="n"/>
      <c r="FZ168" s="364" t="n"/>
      <c r="GA168" s="364" t="n"/>
      <c r="GB168" s="364" t="n"/>
      <c r="GC168" s="364" t="n"/>
      <c r="GD168" s="364" t="n"/>
      <c r="GE168" s="364" t="n"/>
      <c r="GF168" s="364" t="n"/>
      <c r="GG168" s="364" t="n"/>
      <c r="GH168" s="364" t="n"/>
      <c r="GI168" s="364" t="n"/>
      <c r="GJ168" s="364" t="n"/>
      <c r="GK168" s="364" t="n"/>
      <c r="GL168" s="364" t="n"/>
      <c r="GM168" s="364" t="n"/>
      <c r="GN168" s="364" t="n"/>
      <c r="GO168" s="364" t="n"/>
      <c r="GP168" s="364" t="n"/>
      <c r="GQ168" s="364" t="n"/>
      <c r="GR168" s="364" t="n"/>
      <c r="GS168" s="364" t="n"/>
      <c r="GT168" s="364" t="n"/>
      <c r="GU168" s="364" t="n"/>
      <c r="GV168" s="364" t="n"/>
      <c r="GW168" s="364" t="n"/>
      <c r="GX168" s="364" t="n"/>
      <c r="GY168" s="364" t="n"/>
      <c r="GZ168" s="364" t="n"/>
      <c r="HA168" s="364" t="n"/>
      <c r="HB168" s="364" t="n"/>
      <c r="HC168" s="364" t="n"/>
      <c r="HD168" s="364" t="n"/>
      <c r="HE168" s="364" t="n"/>
      <c r="HF168" s="364" t="n"/>
      <c r="HG168" s="364" t="n"/>
      <c r="HH168" s="364" t="n"/>
      <c r="HI168" s="364" t="n"/>
      <c r="HJ168" s="364" t="n"/>
      <c r="HK168" s="364" t="n"/>
      <c r="HL168" s="364" t="n"/>
      <c r="HM168" s="364" t="n"/>
      <c r="HN168" s="364" t="n"/>
      <c r="HO168" s="364" t="n"/>
      <c r="HP168" s="364" t="n"/>
      <c r="HQ168" s="364" t="n"/>
      <c r="HR168" s="364" t="n"/>
      <c r="HS168" s="364" t="n"/>
      <c r="HT168" s="364" t="n"/>
      <c r="HU168" s="364" t="n"/>
      <c r="HV168" s="364" t="n"/>
      <c r="HW168" s="364" t="n"/>
      <c r="HX168" s="364" t="n"/>
      <c r="HY168" s="364" t="n"/>
      <c r="HZ168" s="364" t="n"/>
      <c r="IA168" s="364" t="n"/>
      <c r="IB168" s="364" t="n"/>
      <c r="IC168" s="364" t="n"/>
      <c r="ID168" s="364" t="n"/>
      <c r="IE168" s="364" t="n"/>
      <c r="IF168" s="364" t="n"/>
      <c r="IG168" s="364" t="n"/>
      <c r="IH168" s="364" t="n"/>
      <c r="II168" s="364" t="n"/>
      <c r="IJ168" s="364" t="n"/>
      <c r="IK168" s="364" t="n"/>
      <c r="IL168" s="364" t="n"/>
      <c r="IM168" s="364" t="n"/>
      <c r="IN168" s="364" t="n"/>
      <c r="IO168" s="364" t="n"/>
      <c r="IP168" s="364" t="n"/>
      <c r="IQ168" s="364" t="n"/>
      <c r="IR168" s="364" t="n"/>
      <c r="IS168" s="364" t="n"/>
      <c r="IT168" s="364" t="n"/>
      <c r="IU168" s="364" t="n"/>
      <c r="IV168" s="364" t="n"/>
      <c r="IW168" s="364" t="n"/>
      <c r="IX168" s="364" t="n"/>
      <c r="IY168" s="364" t="n"/>
      <c r="IZ168" s="364" t="n"/>
      <c r="JA168" s="364" t="n"/>
      <c r="JB168" s="364" t="n"/>
      <c r="JC168" s="364" t="n"/>
      <c r="JD168" s="364" t="n"/>
      <c r="JE168" s="364" t="n"/>
      <c r="JF168" s="364" t="n"/>
      <c r="JG168" s="364" t="n"/>
      <c r="JH168" s="364" t="n"/>
      <c r="JI168" s="364" t="n"/>
      <c r="JJ168" s="364" t="n"/>
      <c r="JK168" s="364" t="n"/>
      <c r="JL168" s="364" t="n"/>
      <c r="JM168" s="364" t="n"/>
      <c r="JN168" s="364" t="n"/>
      <c r="JO168" s="364" t="n"/>
      <c r="JP168" s="364" t="n"/>
      <c r="JQ168" s="364" t="n"/>
      <c r="JR168" s="364" t="n"/>
      <c r="JS168" s="364" t="n"/>
      <c r="JT168" s="364" t="n"/>
      <c r="JU168" s="364" t="n"/>
      <c r="JV168" s="364" t="n"/>
      <c r="JW168" s="364" t="n"/>
      <c r="JX168" s="364" t="n"/>
      <c r="JY168" s="364" t="n"/>
      <c r="JZ168" s="364" t="n"/>
      <c r="KA168" s="364" t="n"/>
      <c r="KB168" s="364" t="n"/>
      <c r="KC168" s="364" t="n"/>
      <c r="KD168" s="364" t="n"/>
      <c r="KE168" s="364" t="n"/>
      <c r="KF168" s="364" t="n"/>
      <c r="KG168" s="364" t="n"/>
      <c r="KH168" s="364" t="n"/>
      <c r="KI168" s="364" t="n"/>
      <c r="KJ168" s="364" t="n"/>
      <c r="KK168" s="364" t="n"/>
      <c r="KL168" s="364" t="n"/>
      <c r="KM168" s="364" t="n"/>
      <c r="KN168" s="364" t="n"/>
      <c r="KO168" s="364" t="n"/>
      <c r="KP168" s="364" t="n"/>
      <c r="KQ168" s="364" t="n"/>
      <c r="KR168" s="364" t="n"/>
      <c r="KS168" s="364" t="n"/>
      <c r="KT168" s="364" t="n"/>
      <c r="KU168" s="364" t="n"/>
      <c r="KV168" s="364" t="n"/>
      <c r="KW168" s="364" t="n"/>
      <c r="KX168" s="364" t="n"/>
      <c r="KY168" s="364" t="n"/>
      <c r="KZ168" s="364" t="n"/>
      <c r="LA168" s="364" t="n"/>
      <c r="LB168" s="364" t="n"/>
      <c r="LC168" s="364" t="n"/>
      <c r="LD168" s="364" t="n"/>
      <c r="LE168" s="364" t="n"/>
      <c r="LF168" s="364" t="n"/>
      <c r="LG168" s="364" t="n"/>
      <c r="LH168" s="364" t="n"/>
      <c r="LI168" s="364" t="n"/>
      <c r="LJ168" s="364" t="n"/>
      <c r="LK168" s="364" t="n"/>
      <c r="LL168" s="364" t="n"/>
      <c r="LM168" s="364" t="n"/>
      <c r="LN168" s="364" t="n"/>
      <c r="LO168" s="364" t="n"/>
      <c r="LP168" s="364" t="n"/>
      <c r="LQ168" s="364" t="n"/>
      <c r="LR168" s="364" t="n"/>
      <c r="LS168" s="364" t="n"/>
      <c r="LT168" s="364" t="n"/>
      <c r="LU168" s="364" t="n"/>
      <c r="LV168" s="364" t="n"/>
      <c r="LW168" s="364" t="n"/>
      <c r="LX168" s="364" t="n"/>
      <c r="LY168" s="364" t="n"/>
      <c r="LZ168" s="364" t="n"/>
      <c r="MA168" s="364" t="n"/>
      <c r="MB168" s="364" t="n"/>
      <c r="MC168" s="364" t="n"/>
      <c r="MD168" s="364" t="n"/>
      <c r="ME168" s="364" t="n"/>
      <c r="MF168" s="364" t="n"/>
      <c r="MG168" s="364" t="n"/>
      <c r="MH168" s="364" t="n"/>
      <c r="MI168" s="364" t="n"/>
      <c r="MJ168" s="364" t="n"/>
      <c r="MK168" s="364" t="n"/>
      <c r="ML168" s="364" t="n"/>
      <c r="MM168" s="364" t="n"/>
      <c r="MN168" s="364" t="n"/>
      <c r="MO168" s="364" t="n"/>
      <c r="MP168" s="364" t="n"/>
      <c r="MQ168" s="364" t="n"/>
      <c r="MR168" s="364" t="n"/>
      <c r="MS168" s="364" t="n"/>
      <c r="MT168" s="364" t="n"/>
      <c r="MU168" s="364" t="n"/>
      <c r="MV168" s="364" t="n"/>
      <c r="MW168" s="364" t="n"/>
      <c r="MX168" s="364" t="n"/>
      <c r="MY168" s="364" t="n"/>
      <c r="MZ168" s="364" t="n"/>
      <c r="NA168" s="364" t="n"/>
      <c r="NB168" s="364" t="n"/>
      <c r="NC168" s="364" t="n"/>
      <c r="ND168" s="364" t="n"/>
      <c r="NE168" s="364" t="n"/>
      <c r="NF168" s="364" t="n"/>
      <c r="NG168" s="364" t="n"/>
      <c r="NH168" s="364" t="n"/>
      <c r="NI168" s="364" t="n"/>
      <c r="NJ168" s="364" t="n"/>
      <c r="NK168" s="364" t="n"/>
      <c r="NL168" s="364" t="n"/>
      <c r="NM168" s="364" t="n"/>
      <c r="NN168" s="364" t="n"/>
      <c r="NO168" s="364" t="n"/>
      <c r="NP168" s="364" t="n"/>
      <c r="NQ168" s="364" t="n"/>
      <c r="NR168" s="364" t="n"/>
      <c r="NS168" s="364" t="n"/>
      <c r="NT168" s="364" t="n"/>
      <c r="NU168" s="364" t="n"/>
      <c r="NV168" s="364" t="n"/>
      <c r="NW168" s="364" t="n"/>
      <c r="NX168" s="364" t="n"/>
      <c r="NY168" s="364" t="n"/>
      <c r="NZ168" s="364" t="n"/>
      <c r="OA168" s="364" t="n"/>
      <c r="OB168" s="364" t="n"/>
      <c r="OC168" s="364" t="n"/>
      <c r="OD168" s="364" t="n"/>
      <c r="OE168" s="364" t="n"/>
      <c r="OF168" s="364" t="n"/>
      <c r="OG168" s="364" t="n"/>
      <c r="OH168" s="364" t="n"/>
      <c r="OI168" s="364" t="n"/>
      <c r="OJ168" s="364" t="n"/>
      <c r="OK168" s="364" t="n"/>
      <c r="OL168" s="364" t="n"/>
      <c r="OM168" s="364" t="n"/>
      <c r="ON168" s="364" t="n"/>
      <c r="OO168" s="364" t="n"/>
      <c r="OP168" s="364" t="n"/>
      <c r="OQ168" s="364" t="n"/>
      <c r="OR168" s="364" t="n"/>
      <c r="OS168" s="364" t="n"/>
      <c r="OT168" s="364" t="n"/>
      <c r="OU168" s="364" t="n"/>
      <c r="OV168" s="364" t="n"/>
      <c r="OW168" s="364" t="n"/>
      <c r="OX168" s="364" t="n"/>
      <c r="OY168" s="364" t="n"/>
      <c r="OZ168" s="364" t="n"/>
      <c r="PA168" s="364" t="n"/>
      <c r="PB168" s="364" t="n"/>
      <c r="PC168" s="364" t="n"/>
      <c r="PD168" s="364" t="n"/>
      <c r="PE168" s="364" t="n"/>
      <c r="PF168" s="364" t="n"/>
      <c r="PG168" s="364" t="n"/>
      <c r="PH168" s="364" t="n"/>
      <c r="PI168" s="364" t="n"/>
      <c r="PJ168" s="364" t="n"/>
      <c r="PK168" s="364" t="n"/>
      <c r="PL168" s="364" t="n"/>
      <c r="PM168" s="364" t="n"/>
      <c r="PN168" s="364" t="n"/>
      <c r="PO168" s="364" t="n"/>
      <c r="PP168" s="364" t="n"/>
      <c r="PQ168" s="364" t="n"/>
      <c r="PR168" s="364" t="n"/>
      <c r="PS168" s="364" t="n"/>
      <c r="PT168" s="364" t="n"/>
      <c r="PU168" s="364" t="n"/>
      <c r="PV168" s="364" t="n"/>
      <c r="PW168" s="364" t="n"/>
      <c r="PX168" s="364" t="n"/>
      <c r="PY168" s="364" t="n"/>
      <c r="PZ168" s="364" t="n"/>
      <c r="QA168" s="364" t="n"/>
      <c r="QB168" s="364" t="n"/>
      <c r="QC168" s="364" t="n"/>
      <c r="QD168" s="364" t="n"/>
      <c r="QE168" s="364" t="n"/>
      <c r="QF168" s="364" t="n"/>
      <c r="QG168" s="364" t="n"/>
      <c r="QH168" s="364" t="n"/>
      <c r="QI168" s="364" t="n"/>
      <c r="QJ168" s="364" t="n"/>
      <c r="QK168" s="364" t="n"/>
      <c r="QL168" s="364" t="n"/>
      <c r="QM168" s="364" t="n"/>
      <c r="QN168" s="364" t="n"/>
      <c r="QO168" s="364" t="n"/>
      <c r="QP168" s="364" t="n"/>
      <c r="QQ168" s="364" t="n"/>
      <c r="QR168" s="364" t="n"/>
      <c r="QS168" s="364" t="n"/>
      <c r="QT168" s="364" t="n"/>
      <c r="QU168" s="364" t="n"/>
      <c r="QV168" s="364" t="n"/>
      <c r="QW168" s="364" t="n"/>
      <c r="QX168" s="364" t="n"/>
      <c r="QY168" s="364" t="n"/>
      <c r="QZ168" s="364" t="n"/>
      <c r="RA168" s="364" t="n"/>
      <c r="RB168" s="364" t="n"/>
      <c r="RC168" s="364" t="n"/>
      <c r="RD168" s="364" t="n"/>
      <c r="RE168" s="364" t="n"/>
      <c r="RF168" s="364" t="n"/>
      <c r="RG168" s="364" t="n"/>
      <c r="RH168" s="364" t="n"/>
      <c r="RI168" s="364" t="n"/>
      <c r="RJ168" s="364" t="n"/>
      <c r="RK168" s="364" t="n"/>
      <c r="RL168" s="364" t="n"/>
      <c r="RM168" s="364" t="n"/>
      <c r="RN168" s="364" t="n"/>
      <c r="RO168" s="364" t="n"/>
      <c r="RP168" s="364" t="n"/>
      <c r="RQ168" s="364" t="n"/>
      <c r="RR168" s="364" t="n"/>
      <c r="RS168" s="364" t="n"/>
      <c r="RT168" s="364" t="n"/>
      <c r="RU168" s="364" t="n"/>
      <c r="RV168" s="364" t="n"/>
      <c r="RW168" s="364" t="n"/>
      <c r="RX168" s="364" t="n"/>
      <c r="RY168" s="364" t="n"/>
      <c r="RZ168" s="364" t="n"/>
      <c r="SA168" s="364" t="n"/>
      <c r="SB168" s="364" t="n"/>
      <c r="SC168" s="364" t="n"/>
      <c r="SD168" s="364" t="n"/>
      <c r="SE168" s="364" t="n"/>
      <c r="SF168" s="364" t="n"/>
      <c r="SG168" s="364" t="n"/>
      <c r="SH168" s="364" t="n"/>
      <c r="SI168" s="364" t="n"/>
      <c r="SJ168" s="364" t="n"/>
      <c r="SK168" s="364" t="n"/>
      <c r="SL168" s="364" t="n"/>
      <c r="SM168" s="364" t="n"/>
      <c r="SN168" s="364" t="n"/>
      <c r="SO168" s="364" t="n"/>
      <c r="SP168" s="364" t="n"/>
      <c r="SQ168" s="364" t="n"/>
      <c r="SR168" s="364" t="n"/>
      <c r="SS168" s="364" t="n"/>
      <c r="ST168" s="364" t="n"/>
      <c r="SU168" s="364" t="n"/>
      <c r="SV168" s="364" t="n"/>
      <c r="SW168" s="364" t="n"/>
      <c r="SX168" s="364" t="n"/>
      <c r="SY168" s="364" t="n"/>
      <c r="SZ168" s="364" t="n"/>
      <c r="TA168" s="364" t="n"/>
      <c r="TB168" s="364" t="n"/>
      <c r="TC168" s="364" t="n"/>
      <c r="TD168" s="364" t="n"/>
      <c r="TE168" s="364" t="n"/>
      <c r="TF168" s="364" t="n"/>
      <c r="TG168" s="364" t="n"/>
      <c r="TH168" s="364" t="n"/>
      <c r="TI168" s="364" t="n"/>
      <c r="TJ168" s="364" t="n"/>
      <c r="TK168" s="364" t="n"/>
      <c r="TL168" s="364" t="n"/>
      <c r="TM168" s="364" t="n"/>
      <c r="TN168" s="364" t="n"/>
      <c r="TO168" s="364" t="n"/>
      <c r="TP168" s="364" t="n"/>
      <c r="TQ168" s="364" t="n"/>
      <c r="TR168" s="364" t="n"/>
      <c r="TS168" s="364" t="n"/>
      <c r="TT168" s="364" t="n"/>
      <c r="TU168" s="364" t="n"/>
      <c r="TV168" s="364" t="n"/>
      <c r="TW168" s="364" t="n"/>
      <c r="TX168" s="364" t="n"/>
      <c r="TY168" s="364" t="n"/>
      <c r="TZ168" s="364" t="n"/>
      <c r="UA168" s="364" t="n"/>
      <c r="UB168" s="364" t="n"/>
      <c r="UC168" s="364" t="n"/>
      <c r="UD168" s="364" t="n"/>
      <c r="UE168" s="364" t="n"/>
      <c r="UF168" s="364" t="n"/>
      <c r="UG168" s="364" t="n"/>
      <c r="UH168" s="364" t="n"/>
      <c r="UI168" s="364" t="n"/>
      <c r="UJ168" s="364" t="n"/>
      <c r="UK168" s="364" t="n"/>
      <c r="UL168" s="364" t="n"/>
      <c r="UM168" s="364" t="n"/>
      <c r="UN168" s="364" t="n"/>
      <c r="UO168" s="364" t="n"/>
      <c r="UP168" s="364" t="n"/>
      <c r="UQ168" s="364" t="n"/>
      <c r="UR168" s="364" t="n"/>
      <c r="US168" s="364" t="n"/>
      <c r="UT168" s="364" t="n"/>
      <c r="UU168" s="364" t="n"/>
      <c r="UV168" s="364" t="n"/>
      <c r="UW168" s="364" t="n"/>
      <c r="UX168" s="364" t="n"/>
      <c r="UY168" s="364" t="n"/>
      <c r="UZ168" s="364" t="n"/>
      <c r="VA168" s="364" t="n"/>
      <c r="VB168" s="364" t="n"/>
      <c r="VC168" s="364" t="n"/>
      <c r="VD168" s="364" t="n"/>
      <c r="VE168" s="364" t="n"/>
      <c r="VF168" s="364" t="n"/>
      <c r="VG168" s="364" t="n"/>
      <c r="VH168" s="364" t="n"/>
      <c r="VI168" s="364" t="n"/>
      <c r="VJ168" s="364" t="n"/>
      <c r="VK168" s="364" t="n"/>
      <c r="VL168" s="364" t="n"/>
      <c r="VM168" s="364" t="n"/>
      <c r="VN168" s="364" t="n"/>
      <c r="VO168" s="364" t="n"/>
      <c r="VP168" s="364" t="n"/>
      <c r="VQ168" s="364" t="n"/>
      <c r="VR168" s="364" t="n"/>
      <c r="VS168" s="364" t="n"/>
      <c r="VT168" s="364" t="n"/>
      <c r="VU168" s="364" t="n"/>
      <c r="VV168" s="364" t="n"/>
      <c r="VW168" s="364" t="n"/>
      <c r="VX168" s="364" t="n"/>
      <c r="VY168" s="364" t="n"/>
      <c r="VZ168" s="364" t="n"/>
      <c r="WA168" s="364" t="n"/>
      <c r="WB168" s="364" t="n"/>
      <c r="WC168" s="364" t="n"/>
      <c r="WD168" s="364" t="n"/>
      <c r="WE168" s="364" t="n"/>
      <c r="WF168" s="364" t="n"/>
      <c r="WG168" s="364" t="n"/>
      <c r="WH168" s="364" t="n"/>
      <c r="WI168" s="364" t="n"/>
      <c r="WJ168" s="364" t="n"/>
      <c r="WK168" s="364" t="n"/>
      <c r="WL168" s="364" t="n"/>
      <c r="WM168" s="364" t="n"/>
      <c r="WN168" s="364" t="n"/>
      <c r="WO168" s="364" t="n"/>
      <c r="WP168" s="364" t="n"/>
      <c r="WQ168" s="364" t="n"/>
      <c r="WR168" s="364" t="n"/>
      <c r="WS168" s="364" t="n"/>
      <c r="WT168" s="364" t="n"/>
      <c r="WU168" s="364" t="n"/>
      <c r="WV168" s="364" t="n"/>
      <c r="WW168" s="364" t="n"/>
      <c r="WX168" s="364" t="n"/>
      <c r="WY168" s="364" t="n"/>
      <c r="WZ168" s="364" t="n"/>
      <c r="XA168" s="364" t="n"/>
      <c r="XB168" s="364" t="n"/>
      <c r="XC168" s="364" t="n"/>
      <c r="XD168" s="364" t="n"/>
      <c r="XE168" s="364" t="n"/>
      <c r="XF168" s="364" t="n"/>
      <c r="XG168" s="364" t="n"/>
      <c r="XH168" s="364" t="n"/>
      <c r="XI168" s="364" t="n"/>
      <c r="XJ168" s="364" t="n"/>
      <c r="XK168" s="364" t="n"/>
      <c r="XL168" s="364" t="n"/>
      <c r="XM168" s="364" t="n"/>
      <c r="XN168" s="364" t="n"/>
      <c r="XO168" s="364" t="n"/>
      <c r="XP168" s="364" t="n"/>
      <c r="XQ168" s="364" t="n"/>
      <c r="XR168" s="364" t="n"/>
      <c r="XS168" s="364" t="n"/>
      <c r="XT168" s="364" t="n"/>
      <c r="XU168" s="364" t="n"/>
      <c r="XV168" s="364" t="n"/>
      <c r="XW168" s="364" t="n"/>
      <c r="XX168" s="364" t="n"/>
      <c r="XY168" s="364" t="n"/>
      <c r="XZ168" s="364" t="n"/>
      <c r="YA168" s="364" t="n"/>
      <c r="YB168" s="364" t="n"/>
      <c r="YC168" s="364" t="n"/>
      <c r="YD168" s="364" t="n"/>
      <c r="YE168" s="364" t="n"/>
      <c r="YF168" s="364" t="n"/>
      <c r="YG168" s="364" t="n"/>
      <c r="YH168" s="364" t="n"/>
      <c r="YI168" s="364" t="n"/>
      <c r="YJ168" s="364" t="n"/>
      <c r="YK168" s="364" t="n"/>
      <c r="YL168" s="364" t="n"/>
      <c r="YM168" s="364" t="n"/>
      <c r="YN168" s="364" t="n"/>
      <c r="YO168" s="364" t="n"/>
      <c r="YP168" s="364" t="n"/>
      <c r="YQ168" s="364" t="n"/>
      <c r="YR168" s="364" t="n"/>
      <c r="YS168" s="364" t="n"/>
      <c r="YT168" s="364" t="n"/>
      <c r="YU168" s="364" t="n"/>
      <c r="YV168" s="364" t="n"/>
      <c r="YW168" s="364" t="n"/>
      <c r="YX168" s="364" t="n"/>
      <c r="YY168" s="364" t="n"/>
      <c r="YZ168" s="364" t="n"/>
      <c r="ZA168" s="364" t="n"/>
      <c r="ZB168" s="364" t="n"/>
      <c r="ZC168" s="364" t="n"/>
      <c r="ZD168" s="364" t="n"/>
      <c r="ZE168" s="364" t="n"/>
      <c r="ZF168" s="364" t="n"/>
      <c r="ZG168" s="364" t="n"/>
      <c r="ZH168" s="364" t="n"/>
      <c r="ZI168" s="364" t="n"/>
      <c r="ZJ168" s="364" t="n"/>
      <c r="ZK168" s="364" t="n"/>
      <c r="ZL168" s="364" t="n"/>
      <c r="ZM168" s="364" t="n"/>
      <c r="ZN168" s="364" t="n"/>
      <c r="ZO168" s="364" t="n"/>
      <c r="ZP168" s="364" t="n"/>
      <c r="ZQ168" s="364" t="n"/>
      <c r="ZR168" s="364" t="n"/>
      <c r="ZS168" s="364" t="n"/>
      <c r="ZT168" s="364" t="n"/>
      <c r="ZU168" s="364" t="n"/>
      <c r="ZV168" s="364" t="n"/>
      <c r="ZW168" s="364" t="n"/>
      <c r="ZX168" s="364" t="n"/>
      <c r="ZY168" s="364" t="n"/>
      <c r="ZZ168" s="364" t="n"/>
      <c r="AAA168" s="364" t="n"/>
      <c r="AAB168" s="364" t="n"/>
      <c r="AAC168" s="364" t="n"/>
      <c r="AAD168" s="364" t="n"/>
      <c r="AAE168" s="364" t="n"/>
      <c r="AAF168" s="364" t="n"/>
      <c r="AAG168" s="364" t="n"/>
      <c r="AAH168" s="364" t="n"/>
      <c r="AAI168" s="364" t="n"/>
      <c r="AAJ168" s="364" t="n"/>
      <c r="AAK168" s="364" t="n"/>
      <c r="AAL168" s="364" t="n"/>
      <c r="AAM168" s="364" t="n"/>
      <c r="AAN168" s="364" t="n"/>
      <c r="AAO168" s="364" t="n"/>
      <c r="AAP168" s="364" t="n"/>
      <c r="AAQ168" s="364" t="n"/>
      <c r="AAR168" s="364" t="n"/>
      <c r="AAS168" s="364" t="n"/>
      <c r="AAT168" s="364" t="n"/>
      <c r="AAU168" s="364" t="n"/>
      <c r="AAV168" s="364" t="n"/>
      <c r="AAW168" s="364" t="n"/>
      <c r="AAX168" s="364" t="n"/>
      <c r="AAY168" s="364" t="n"/>
      <c r="AAZ168" s="364" t="n"/>
      <c r="ABA168" s="364" t="n"/>
      <c r="ABB168" s="364" t="n"/>
      <c r="ABC168" s="364" t="n"/>
      <c r="ABD168" s="364" t="n"/>
      <c r="ABE168" s="364" t="n"/>
      <c r="ABF168" s="364" t="n"/>
      <c r="ABG168" s="364" t="n"/>
      <c r="ABH168" s="364" t="n"/>
      <c r="ABI168" s="364" t="n"/>
      <c r="ABJ168" s="364" t="n"/>
      <c r="ABK168" s="364" t="n"/>
      <c r="ABL168" s="364" t="n"/>
      <c r="ABM168" s="364" t="n"/>
      <c r="ABN168" s="364" t="n"/>
      <c r="ABO168" s="364" t="n"/>
      <c r="ABP168" s="364" t="n"/>
      <c r="ABQ168" s="364" t="n"/>
      <c r="ABR168" s="364" t="n"/>
      <c r="ABS168" s="364" t="n"/>
      <c r="ABT168" s="364" t="n"/>
      <c r="ABU168" s="364" t="n"/>
      <c r="ABV168" s="364" t="n"/>
      <c r="ABW168" s="364" t="n"/>
      <c r="ABX168" s="364" t="n"/>
      <c r="ABY168" s="364" t="n"/>
      <c r="ABZ168" s="364" t="n"/>
      <c r="ACA168" s="364" t="n"/>
      <c r="ACB168" s="364" t="n"/>
      <c r="ACC168" s="364" t="n"/>
      <c r="ACD168" s="364" t="n"/>
      <c r="ACE168" s="364" t="n"/>
      <c r="ACF168" s="364" t="n"/>
      <c r="ACG168" s="364" t="n"/>
      <c r="ACH168" s="364" t="n"/>
      <c r="ACI168" s="364" t="n"/>
      <c r="ACJ168" s="364" t="n"/>
      <c r="ACK168" s="364" t="n"/>
      <c r="ACL168" s="364" t="n"/>
      <c r="ACM168" s="364" t="n"/>
      <c r="ACN168" s="364" t="n"/>
      <c r="ACO168" s="364" t="n"/>
      <c r="ACP168" s="364" t="n"/>
      <c r="ACQ168" s="364" t="n"/>
      <c r="ACR168" s="364" t="n"/>
      <c r="ACS168" s="364" t="n"/>
      <c r="ACT168" s="364" t="n"/>
      <c r="ACU168" s="364" t="n"/>
      <c r="ACV168" s="364" t="n"/>
      <c r="ACW168" s="364" t="n"/>
      <c r="ACX168" s="364" t="n"/>
      <c r="ACY168" s="364" t="n"/>
      <c r="ACZ168" s="364" t="n"/>
      <c r="ADA168" s="364" t="n"/>
      <c r="ADB168" s="364" t="n"/>
      <c r="ADC168" s="364" t="n"/>
      <c r="ADD168" s="364" t="n"/>
      <c r="ADE168" s="364" t="n"/>
      <c r="ADF168" s="364" t="n"/>
      <c r="ADG168" s="364" t="n"/>
      <c r="ADH168" s="364" t="n"/>
      <c r="ADI168" s="364" t="n"/>
      <c r="ADJ168" s="364" t="n"/>
      <c r="ADK168" s="364" t="n"/>
      <c r="ADL168" s="364" t="n"/>
      <c r="ADM168" s="364" t="n"/>
      <c r="ADN168" s="364" t="n"/>
      <c r="ADO168" s="364" t="n"/>
      <c r="ADP168" s="364" t="n"/>
      <c r="ADQ168" s="364" t="n"/>
      <c r="ADR168" s="364" t="n"/>
      <c r="ADS168" s="364" t="n"/>
      <c r="ADT168" s="364" t="n"/>
      <c r="ADU168" s="364" t="n"/>
      <c r="ADV168" s="364" t="n"/>
      <c r="ADW168" s="364" t="n"/>
      <c r="ADX168" s="364" t="n"/>
      <c r="ADY168" s="364" t="n"/>
      <c r="ADZ168" s="364" t="n"/>
      <c r="AEA168" s="364" t="n"/>
      <c r="AEB168" s="364" t="n"/>
      <c r="AEC168" s="364" t="n"/>
      <c r="AED168" s="364" t="n"/>
      <c r="AEE168" s="364" t="n"/>
      <c r="AEF168" s="364" t="n"/>
      <c r="AEG168" s="364" t="n"/>
      <c r="AEH168" s="364" t="n"/>
      <c r="AEI168" s="364" t="n"/>
      <c r="AEJ168" s="364" t="n"/>
      <c r="AEK168" s="364" t="n"/>
      <c r="AEL168" s="364" t="n"/>
      <c r="AEM168" s="364" t="n"/>
      <c r="AEN168" s="364" t="n"/>
      <c r="AEO168" s="364" t="n"/>
      <c r="AEP168" s="364" t="n"/>
      <c r="AEQ168" s="364" t="n"/>
      <c r="AER168" s="364" t="n"/>
      <c r="AES168" s="364" t="n"/>
      <c r="AET168" s="364" t="n"/>
      <c r="AEU168" s="364" t="n"/>
      <c r="AEV168" s="364" t="n"/>
      <c r="AEW168" s="364" t="n"/>
      <c r="AEX168" s="364" t="n"/>
      <c r="AEY168" s="364" t="n"/>
      <c r="AEZ168" s="364" t="n"/>
      <c r="AFA168" s="364" t="n"/>
      <c r="AFB168" s="364" t="n"/>
      <c r="AFC168" s="364" t="n"/>
      <c r="AFD168" s="364" t="n"/>
      <c r="AFE168" s="364" t="n"/>
      <c r="AFF168" s="364" t="n"/>
      <c r="AFG168" s="364" t="n"/>
      <c r="AFH168" s="364" t="n"/>
      <c r="AFI168" s="364" t="n"/>
      <c r="AFJ168" s="364" t="n"/>
      <c r="AFK168" s="364" t="n"/>
      <c r="AFL168" s="364" t="n"/>
      <c r="AFM168" s="364" t="n"/>
      <c r="AFN168" s="364" t="n"/>
      <c r="AFO168" s="364" t="n"/>
      <c r="AFP168" s="364" t="n"/>
      <c r="AFQ168" s="364" t="n"/>
      <c r="AFR168" s="364" t="n"/>
      <c r="AFS168" s="364" t="n"/>
      <c r="AFT168" s="364" t="n"/>
      <c r="AFU168" s="364" t="n"/>
      <c r="AFV168" s="364" t="n"/>
      <c r="AFW168" s="364" t="n"/>
      <c r="AFX168" s="364" t="n"/>
      <c r="AFY168" s="364" t="n"/>
      <c r="AFZ168" s="364" t="n"/>
      <c r="AGA168" s="364" t="n"/>
      <c r="AGB168" s="364" t="n"/>
      <c r="AGC168" s="364" t="n"/>
      <c r="AGD168" s="364" t="n"/>
      <c r="AGE168" s="364" t="n"/>
      <c r="AGF168" s="364" t="n"/>
      <c r="AGG168" s="364" t="n"/>
      <c r="AGH168" s="364" t="n"/>
      <c r="AGI168" s="364" t="n"/>
      <c r="AGJ168" s="364" t="n"/>
      <c r="AGK168" s="364" t="n"/>
      <c r="AGL168" s="364" t="n"/>
      <c r="AGM168" s="364" t="n"/>
      <c r="AGN168" s="364" t="n"/>
      <c r="AGO168" s="364" t="n"/>
      <c r="AGP168" s="364" t="n"/>
      <c r="AGQ168" s="364" t="n"/>
      <c r="AGR168" s="364" t="n"/>
      <c r="AGS168" s="364" t="n"/>
      <c r="AGT168" s="364" t="n"/>
      <c r="AGU168" s="364" t="n"/>
      <c r="AGV168" s="364" t="n"/>
      <c r="AGW168" s="364" t="n"/>
      <c r="AGX168" s="364" t="n"/>
      <c r="AGY168" s="364" t="n"/>
      <c r="AGZ168" s="364" t="n"/>
      <c r="AHA168" s="364" t="n"/>
      <c r="AHB168" s="364" t="n"/>
      <c r="AHC168" s="364" t="n"/>
      <c r="AHD168" s="364" t="n"/>
      <c r="AHE168" s="364" t="n"/>
      <c r="AHF168" s="364" t="n"/>
      <c r="AHG168" s="364" t="n"/>
      <c r="AHH168" s="364" t="n"/>
      <c r="AHI168" s="364" t="n"/>
      <c r="AHJ168" s="364" t="n"/>
      <c r="AHK168" s="364" t="n"/>
      <c r="AHL168" s="364" t="n"/>
      <c r="AHM168" s="364" t="n"/>
      <c r="AHN168" s="364" t="n"/>
      <c r="AHO168" s="364" t="n"/>
      <c r="AHP168" s="364" t="n"/>
      <c r="AHQ168" s="364" t="n"/>
      <c r="AHR168" s="364" t="n"/>
      <c r="AHS168" s="364" t="n"/>
      <c r="AHT168" s="364" t="n"/>
      <c r="AHU168" s="364" t="n"/>
      <c r="AHV168" s="364" t="n"/>
      <c r="AHW168" s="364" t="n"/>
      <c r="AHX168" s="364" t="n"/>
      <c r="AHY168" s="364" t="n"/>
      <c r="AHZ168" s="364" t="n"/>
      <c r="AIA168" s="364" t="n"/>
      <c r="AIB168" s="364" t="n"/>
      <c r="AIC168" s="364" t="n"/>
      <c r="AID168" s="364" t="n"/>
      <c r="AIE168" s="364" t="n"/>
      <c r="AIF168" s="364" t="n"/>
      <c r="AIG168" s="364" t="n"/>
      <c r="AIH168" s="364" t="n"/>
      <c r="AII168" s="364" t="n"/>
      <c r="AIJ168" s="364" t="n"/>
      <c r="AIK168" s="364" t="n"/>
      <c r="AIL168" s="364" t="n"/>
      <c r="AIM168" s="364" t="n"/>
      <c r="AIN168" s="364" t="n"/>
      <c r="AIO168" s="364" t="n"/>
      <c r="AIP168" s="364" t="n"/>
      <c r="AIQ168" s="364" t="n"/>
      <c r="AIR168" s="364" t="n"/>
      <c r="AIS168" s="364" t="n"/>
      <c r="AIT168" s="364" t="n"/>
      <c r="AIU168" s="364" t="n"/>
      <c r="AIV168" s="364" t="n"/>
      <c r="AIW168" s="364" t="n"/>
      <c r="AIX168" s="364" t="n"/>
      <c r="AIY168" s="364" t="n"/>
      <c r="AIZ168" s="364" t="n"/>
      <c r="AJA168" s="364" t="n"/>
      <c r="AJB168" s="364" t="n"/>
      <c r="AJC168" s="364" t="n"/>
      <c r="AJD168" s="364" t="n"/>
      <c r="AJE168" s="364" t="n"/>
      <c r="AJF168" s="364" t="n"/>
      <c r="AJG168" s="364" t="n"/>
      <c r="AJH168" s="364" t="n"/>
      <c r="AJI168" s="364" t="n"/>
      <c r="AJJ168" s="364" t="n"/>
      <c r="AJK168" s="364" t="n"/>
      <c r="AJL168" s="364" t="n"/>
      <c r="AJM168" s="364" t="n"/>
      <c r="AJN168" s="364" t="n"/>
      <c r="AJO168" s="364" t="n"/>
      <c r="AJP168" s="364" t="n"/>
      <c r="AJQ168" s="364" t="n"/>
      <c r="AJR168" s="364" t="n"/>
      <c r="AJS168" s="364" t="n"/>
      <c r="AJT168" s="364" t="n"/>
      <c r="AJU168" s="364" t="n"/>
      <c r="AJV168" s="364" t="n"/>
      <c r="AJW168" s="364" t="n"/>
      <c r="AJX168" s="364" t="n"/>
      <c r="AJY168" s="364" t="n"/>
      <c r="AJZ168" s="364" t="n"/>
      <c r="AKA168" s="364" t="n"/>
      <c r="AKB168" s="364" t="n"/>
      <c r="AKC168" s="364" t="n"/>
      <c r="AKD168" s="364" t="n"/>
      <c r="AKE168" s="364" t="n"/>
      <c r="AKF168" s="364" t="n"/>
      <c r="AKG168" s="364" t="n"/>
      <c r="AKH168" s="364" t="n"/>
      <c r="AKI168" s="364" t="n"/>
      <c r="AKJ168" s="364" t="n"/>
      <c r="AKK168" s="364" t="n"/>
      <c r="AKL168" s="364" t="n"/>
      <c r="AKM168" s="364" t="n"/>
      <c r="AKN168" s="364" t="n"/>
      <c r="AKO168" s="364" t="n"/>
      <c r="AKP168" s="364" t="n"/>
      <c r="AKQ168" s="364" t="n"/>
      <c r="AKR168" s="364" t="n"/>
      <c r="AKS168" s="364" t="n"/>
      <c r="AKT168" s="364" t="n"/>
      <c r="AKU168" s="364" t="n"/>
      <c r="AKV168" s="364" t="n"/>
      <c r="AKW168" s="364" t="n"/>
      <c r="AKX168" s="364" t="n"/>
      <c r="AKY168" s="364" t="n"/>
      <c r="AKZ168" s="364" t="n"/>
      <c r="ALA168" s="364" t="n"/>
      <c r="ALB168" s="364" t="n"/>
      <c r="ALC168" s="364" t="n"/>
      <c r="ALD168" s="364" t="n"/>
      <c r="ALE168" s="364" t="n"/>
      <c r="ALF168" s="364" t="n"/>
      <c r="ALG168" s="364" t="n"/>
      <c r="ALH168" s="364" t="n"/>
      <c r="ALI168" s="364" t="n"/>
      <c r="ALJ168" s="364" t="n"/>
      <c r="ALK168" s="364" t="n"/>
      <c r="ALL168" s="364" t="n"/>
      <c r="ALM168" s="364" t="n"/>
      <c r="ALN168" s="364" t="n"/>
      <c r="ALO168" s="364" t="n"/>
      <c r="ALP168" s="364" t="n"/>
      <c r="ALQ168" s="364" t="n"/>
      <c r="ALR168" s="364" t="n"/>
      <c r="ALS168" s="364" t="n"/>
      <c r="ALT168" s="364" t="n"/>
      <c r="ALU168" s="364" t="n"/>
      <c r="ALV168" s="364" t="n"/>
      <c r="ALW168" s="364" t="n"/>
      <c r="ALX168" s="364" t="n"/>
      <c r="ALY168" s="364" t="n"/>
      <c r="ALZ168" s="364" t="n"/>
      <c r="AMA168" s="364" t="n"/>
      <c r="AMB168" s="364" t="n"/>
      <c r="AMC168" s="364" t="n"/>
      <c r="AMD168" s="364" t="n"/>
      <c r="AME168" s="364" t="n"/>
      <c r="AMF168" s="364" t="n"/>
      <c r="AMG168" s="364" t="n"/>
      <c r="AMH168" s="364" t="n"/>
      <c r="AMI168" s="364" t="n"/>
      <c r="AMJ168" s="364" t="n"/>
      <c r="AMK168" s="364" t="n"/>
      <c r="AML168" s="364" t="n"/>
      <c r="AMM168" s="364" t="n"/>
      <c r="AMN168" s="364" t="n"/>
      <c r="AMO168" s="364" t="n"/>
      <c r="AMP168" s="364" t="n"/>
      <c r="AMQ168" s="364" t="n"/>
      <c r="AMR168" s="364" t="n"/>
      <c r="AMS168" s="364" t="n"/>
      <c r="AMT168" s="364" t="n"/>
      <c r="AMU168" s="364" t="n"/>
      <c r="AMV168" s="364" t="n"/>
      <c r="AMW168" s="364" t="n"/>
      <c r="AMX168" s="364" t="n"/>
      <c r="AMY168" s="364" t="n"/>
      <c r="AMZ168" s="364" t="n"/>
      <c r="ANA168" s="364" t="n"/>
      <c r="ANB168" s="364" t="n"/>
      <c r="ANC168" s="364" t="n"/>
      <c r="AND168" s="364" t="n"/>
      <c r="ANE168" s="364" t="n"/>
      <c r="ANF168" s="364" t="n"/>
      <c r="ANG168" s="364" t="n"/>
      <c r="ANH168" s="364" t="n"/>
      <c r="ANI168" s="364" t="n"/>
      <c r="ANJ168" s="364" t="n"/>
      <c r="ANK168" s="364" t="n"/>
      <c r="ANL168" s="364" t="n"/>
      <c r="ANM168" s="364" t="n"/>
      <c r="ANN168" s="364" t="n"/>
      <c r="ANO168" s="364" t="n"/>
      <c r="ANP168" s="364" t="n"/>
      <c r="ANQ168" s="364" t="n"/>
      <c r="ANR168" s="364" t="n"/>
      <c r="ANS168" s="364" t="n"/>
      <c r="ANT168" s="364" t="n"/>
      <c r="ANU168" s="364" t="n"/>
      <c r="ANV168" s="364" t="n"/>
      <c r="ANW168" s="364" t="n"/>
      <c r="ANX168" s="364" t="n"/>
      <c r="ANY168" s="364" t="n"/>
      <c r="ANZ168" s="364" t="n"/>
      <c r="AOA168" s="364" t="n"/>
      <c r="AOB168" s="364" t="n"/>
      <c r="AOC168" s="364" t="n"/>
      <c r="AOD168" s="364" t="n"/>
      <c r="AOE168" s="364" t="n"/>
      <c r="AOF168" s="364" t="n"/>
      <c r="AOG168" s="364" t="n"/>
      <c r="AOH168" s="364" t="n"/>
      <c r="AOI168" s="364" t="n"/>
      <c r="AOJ168" s="364" t="n"/>
      <c r="AOK168" s="364" t="n"/>
      <c r="AOL168" s="364" t="n"/>
      <c r="AOM168" s="364" t="n"/>
      <c r="AON168" s="364" t="n"/>
      <c r="AOO168" s="364" t="n"/>
      <c r="AOP168" s="364" t="n"/>
      <c r="AOQ168" s="364" t="n"/>
      <c r="AOR168" s="364" t="n"/>
      <c r="AOS168" s="364" t="n"/>
      <c r="AOT168" s="364" t="n"/>
      <c r="AOU168" s="364" t="n"/>
      <c r="AOV168" s="364" t="n"/>
      <c r="AOW168" s="364" t="n"/>
      <c r="AOX168" s="364" t="n"/>
      <c r="AOY168" s="364" t="n"/>
      <c r="AOZ168" s="364" t="n"/>
      <c r="APA168" s="364" t="n"/>
      <c r="APB168" s="364" t="n"/>
      <c r="APC168" s="364" t="n"/>
      <c r="APD168" s="364" t="n"/>
      <c r="APE168" s="364" t="n"/>
      <c r="APF168" s="364" t="n"/>
      <c r="APG168" s="364" t="n"/>
      <c r="APH168" s="364" t="n"/>
      <c r="API168" s="364" t="n"/>
      <c r="APJ168" s="364" t="n"/>
      <c r="APK168" s="364" t="n"/>
      <c r="APL168" s="364" t="n"/>
      <c r="APM168" s="364" t="n"/>
      <c r="APN168" s="364" t="n"/>
      <c r="APO168" s="364" t="n"/>
      <c r="APP168" s="364" t="n"/>
      <c r="APQ168" s="364" t="n"/>
      <c r="APR168" s="364" t="n"/>
      <c r="APS168" s="364" t="n"/>
      <c r="APT168" s="364" t="n"/>
      <c r="APU168" s="364" t="n"/>
      <c r="APV168" s="364" t="n"/>
      <c r="APW168" s="364" t="n"/>
      <c r="APX168" s="364" t="n"/>
      <c r="APY168" s="364" t="n"/>
      <c r="APZ168" s="364" t="n"/>
      <c r="AQA168" s="364" t="n"/>
      <c r="AQB168" s="364" t="n"/>
      <c r="AQC168" s="364" t="n"/>
      <c r="AQD168" s="364" t="n"/>
      <c r="AQE168" s="364" t="n"/>
      <c r="AQF168" s="364" t="n"/>
      <c r="AQG168" s="364" t="n"/>
      <c r="AQH168" s="364" t="n"/>
      <c r="AQI168" s="364" t="n"/>
      <c r="AQJ168" s="364" t="n"/>
      <c r="AQK168" s="364" t="n"/>
      <c r="AQL168" s="364" t="n"/>
      <c r="AQM168" s="364" t="n"/>
      <c r="AQN168" s="364" t="n"/>
      <c r="AQO168" s="364" t="n"/>
      <c r="AQP168" s="364" t="n"/>
      <c r="AQQ168" s="364" t="n"/>
      <c r="AQR168" s="364" t="n"/>
      <c r="AQS168" s="364" t="n"/>
      <c r="AQT168" s="364" t="n"/>
      <c r="AQU168" s="364" t="n"/>
      <c r="AQV168" s="364" t="n"/>
      <c r="AQW168" s="364" t="n"/>
      <c r="AQX168" s="364" t="n"/>
      <c r="AQY168" s="364" t="n"/>
      <c r="AQZ168" s="364" t="n"/>
      <c r="ARA168" s="364" t="n"/>
      <c r="ARB168" s="364" t="n"/>
      <c r="ARC168" s="364" t="n"/>
      <c r="ARD168" s="364" t="n"/>
      <c r="ARE168" s="364" t="n"/>
      <c r="ARF168" s="364" t="n"/>
      <c r="ARG168" s="364" t="n"/>
      <c r="ARH168" s="364" t="n"/>
      <c r="ARI168" s="364" t="n"/>
      <c r="ARJ168" s="364" t="n"/>
      <c r="ARK168" s="364" t="n"/>
      <c r="ARL168" s="364" t="n"/>
      <c r="ARM168" s="364" t="n"/>
      <c r="ARN168" s="364" t="n"/>
      <c r="ARO168" s="364" t="n"/>
    </row>
    <row r="169" outlineLevel="1">
      <c r="A169" s="220" t="inlineStr">
        <is>
          <t>46.02</t>
        </is>
      </c>
      <c r="B169" s="233" t="inlineStr">
        <is>
          <t>Manutenção de Equipamentos de Informática</t>
        </is>
      </c>
      <c r="C169" s="86" t="inlineStr">
        <is>
          <t>Analítica</t>
        </is>
      </c>
      <c r="D169" s="86" t="inlineStr">
        <is>
          <t>Saída</t>
        </is>
      </c>
      <c r="E169" s="86">
        <f>VLOOKUP($A169,PL.C!$B:$F,5,0)</f>
        <v/>
      </c>
      <c r="F169" s="86" t="inlineStr">
        <is>
          <t>sim</t>
        </is>
      </c>
      <c r="G169" s="86" t="inlineStr">
        <is>
          <t>Budget</t>
        </is>
      </c>
      <c r="I169" s="511" t="n">
        <v>0</v>
      </c>
      <c r="J169" s="511" t="n">
        <v>0</v>
      </c>
      <c r="K169" s="511" t="n">
        <v>0</v>
      </c>
      <c r="L169" s="511" t="n">
        <v>0</v>
      </c>
      <c r="M169" s="511" t="n">
        <v>0</v>
      </c>
      <c r="N169" s="511" t="n">
        <v>0</v>
      </c>
      <c r="O169" s="511" t="n">
        <v>0</v>
      </c>
      <c r="P169" s="511" t="n">
        <v>0</v>
      </c>
      <c r="Q169" s="511" t="n">
        <v>0</v>
      </c>
      <c r="R169" s="511" t="n">
        <v>0</v>
      </c>
      <c r="S169" s="511" t="n">
        <v>0</v>
      </c>
      <c r="T169" s="512" t="n">
        <v>0</v>
      </c>
      <c r="V169" s="511" t="n">
        <v>0</v>
      </c>
      <c r="W169" s="511" t="n">
        <v>0</v>
      </c>
      <c r="X169" s="511" t="n">
        <v>0</v>
      </c>
      <c r="Y169" s="511" t="n">
        <v>0</v>
      </c>
      <c r="Z169" s="511" t="n">
        <v>0</v>
      </c>
      <c r="AA169" s="511" t="n">
        <v>0</v>
      </c>
      <c r="AB169" s="511" t="n">
        <v>0</v>
      </c>
      <c r="AC169" s="511" t="n">
        <v>0</v>
      </c>
      <c r="AD169" s="511" t="n">
        <v>0</v>
      </c>
      <c r="AE169" s="511" t="n">
        <v>0</v>
      </c>
      <c r="AF169" s="511" t="n">
        <v>0</v>
      </c>
      <c r="AG169" s="512" t="n">
        <v>0</v>
      </c>
      <c r="AI169" s="511" t="n">
        <v>0</v>
      </c>
      <c r="AJ169" s="511" t="n">
        <v>-394</v>
      </c>
      <c r="AK169" s="511" t="n">
        <v>0</v>
      </c>
      <c r="AL169" s="511" t="n">
        <v>0</v>
      </c>
      <c r="AM169" s="511" t="n">
        <v>0</v>
      </c>
      <c r="AN169" s="511" t="n">
        <v>0</v>
      </c>
      <c r="AO169" s="511" t="n">
        <v>0</v>
      </c>
      <c r="AP169" s="511" t="n">
        <v>0</v>
      </c>
      <c r="AQ169" s="511" t="n">
        <v>0</v>
      </c>
      <c r="AR169" s="511" t="n">
        <v>0</v>
      </c>
      <c r="AS169" s="511" t="n">
        <v>0</v>
      </c>
      <c r="AT169" s="511" t="n">
        <v>0</v>
      </c>
      <c r="AV169" s="513" t="n">
        <v>0</v>
      </c>
      <c r="AW169" s="513" t="n">
        <v>-414.488</v>
      </c>
      <c r="AX169" s="513" t="n">
        <v>0</v>
      </c>
      <c r="AY169" s="513" t="n">
        <v>0</v>
      </c>
      <c r="AZ169" s="513" t="n">
        <v>0</v>
      </c>
      <c r="BA169" s="513" t="n">
        <v>0</v>
      </c>
      <c r="BB169" s="513" t="n">
        <v>0</v>
      </c>
      <c r="BC169" s="513" t="n">
        <v>0</v>
      </c>
      <c r="BD169" s="513" t="n">
        <v>0</v>
      </c>
      <c r="BE169" s="513" t="n">
        <v>0</v>
      </c>
      <c r="BF169" s="513" t="n">
        <v>0</v>
      </c>
      <c r="BG169" s="513" t="n">
        <v>0</v>
      </c>
      <c r="BI169" s="298" t="n">
        <v>1.05</v>
      </c>
      <c r="BJ169" s="514" t="n">
        <v>0</v>
      </c>
      <c r="BK169" s="514" t="n">
        <v>0</v>
      </c>
      <c r="BL169" s="514" t="n">
        <v>0</v>
      </c>
      <c r="BM169" s="514" t="n">
        <v>0</v>
      </c>
      <c r="BN169" s="514" t="n">
        <v>0</v>
      </c>
      <c r="BO169" s="514" t="n">
        <v>0</v>
      </c>
      <c r="BP169" s="514" t="n">
        <v>0</v>
      </c>
      <c r="BQ169" s="514" t="n">
        <v>0</v>
      </c>
      <c r="BR169" s="514" t="n">
        <v>0</v>
      </c>
      <c r="BS169" s="514" t="n">
        <v>0</v>
      </c>
      <c r="BT169" s="514" t="n">
        <v>0</v>
      </c>
      <c r="BU169" s="514" t="n">
        <v>0</v>
      </c>
      <c r="BW169" s="515">
        <f>_xlfn.SINGLE(_xlfn.XLOOKUP($A169,$A$203:$A$399,BJ$203:BJ$399,"Não Existe"))*$BI169</f>
        <v/>
      </c>
      <c r="BX169" s="515">
        <f>_xlfn.SINGLE(_xlfn.XLOOKUP($A169,$A$203:$A$399,BK$203:BK$399,"Não Existe"))*$BI169</f>
        <v/>
      </c>
      <c r="BY169" s="515">
        <f>_xlfn.SINGLE(_xlfn.XLOOKUP($A169,$A$203:$A$399,BL$203:BL$399,"Não Existe"))*$BI169</f>
        <v/>
      </c>
      <c r="BZ169" s="515">
        <f>_xlfn.SINGLE(_xlfn.XLOOKUP($A169,$A$203:$A$399,BM$203:BM$399,"Não Existe"))*$BI169</f>
        <v/>
      </c>
      <c r="CA169" s="515">
        <f>_xlfn.SINGLE(_xlfn.XLOOKUP($A169,$A$203:$A$399,BN$203:BN$399,"Não Existe"))*$BI169</f>
        <v/>
      </c>
      <c r="CB169" s="515">
        <f>_xlfn.SINGLE(_xlfn.XLOOKUP($A169,$A$203:$A$399,BO$203:BO$399,"Não Existe"))*$BI169</f>
        <v/>
      </c>
      <c r="CC169" s="515">
        <f>_xlfn.SINGLE(_xlfn.XLOOKUP($A169,$A$203:$A$399,BP$203:BP$399,"Não Existe"))*$BI169</f>
        <v/>
      </c>
      <c r="CD169" s="515">
        <f>_xlfn.SINGLE(_xlfn.XLOOKUP($A169,$A$203:$A$399,BQ$203:BQ$399,"Não Existe"))*$BI169</f>
        <v/>
      </c>
      <c r="CE169" s="515">
        <f>_xlfn.SINGLE(_xlfn.XLOOKUP($A169,$A$203:$A$399,BR$203:BR$399,"Não Existe"))*$BI169</f>
        <v/>
      </c>
      <c r="CF169" s="515">
        <f>_xlfn.SINGLE(_xlfn.XLOOKUP($A169,$A$203:$A$399,BS$203:BS$399,"Não Existe"))*$BI169</f>
        <v/>
      </c>
      <c r="CG169" s="515">
        <f>_xlfn.SINGLE(_xlfn.XLOOKUP($A169,$A$203:$A$399,BT$203:BT$399,"Não Existe"))*$BI169</f>
        <v/>
      </c>
      <c r="CH169" s="515">
        <f>_xlfn.SINGLE(_xlfn.XLOOKUP($A169,$A$203:$A$399,BU$203:BU$399,"Não Existe"))*$BI169</f>
        <v/>
      </c>
    </row>
    <row r="170" outlineLevel="1" customFormat="1" s="213">
      <c r="A170" s="257" t="inlineStr">
        <is>
          <t>47.01</t>
        </is>
      </c>
      <c r="B170" s="212" t="inlineStr">
        <is>
          <t>IPTU</t>
        </is>
      </c>
      <c r="C170" s="213" t="inlineStr">
        <is>
          <t>Analítica</t>
        </is>
      </c>
      <c r="D170" s="213" t="inlineStr">
        <is>
          <t>Saída</t>
        </is>
      </c>
      <c r="E170" s="213">
        <f>VLOOKUP($A170,PL.C!$B:$F,5,0)</f>
        <v/>
      </c>
      <c r="F170" s="213" t="inlineStr">
        <is>
          <t>sim</t>
        </is>
      </c>
      <c r="G170" s="213" t="inlineStr">
        <is>
          <t>Budget</t>
        </is>
      </c>
      <c r="I170" s="506" t="n">
        <v>0</v>
      </c>
      <c r="J170" s="506" t="n">
        <v>0</v>
      </c>
      <c r="K170" s="506" t="n">
        <v>0</v>
      </c>
      <c r="L170" s="506" t="n">
        <v>0</v>
      </c>
      <c r="M170" s="506" t="n">
        <v>0</v>
      </c>
      <c r="N170" s="506" t="n">
        <v>0</v>
      </c>
      <c r="O170" s="506" t="n">
        <v>0</v>
      </c>
      <c r="P170" s="506" t="n">
        <v>0</v>
      </c>
      <c r="Q170" s="506" t="n">
        <v>0</v>
      </c>
      <c r="R170" s="506" t="n">
        <v>0</v>
      </c>
      <c r="S170" s="506" t="n">
        <v>0</v>
      </c>
      <c r="T170" s="507" t="n">
        <v>0</v>
      </c>
      <c r="U170" s="86" t="n"/>
      <c r="V170" s="506" t="n">
        <v>0</v>
      </c>
      <c r="W170" s="506" t="n">
        <v>0</v>
      </c>
      <c r="X170" s="506" t="n">
        <v>-12389</v>
      </c>
      <c r="Y170" s="506" t="n">
        <v>0</v>
      </c>
      <c r="Z170" s="506" t="n">
        <v>0</v>
      </c>
      <c r="AA170" s="506" t="n">
        <v>0</v>
      </c>
      <c r="AB170" s="506" t="n">
        <v>0</v>
      </c>
      <c r="AC170" s="506" t="n">
        <v>0</v>
      </c>
      <c r="AD170" s="506" t="n">
        <v>0</v>
      </c>
      <c r="AE170" s="506" t="n">
        <v>0</v>
      </c>
      <c r="AF170" s="506" t="n">
        <v>0</v>
      </c>
      <c r="AG170" s="507" t="n">
        <v>0</v>
      </c>
      <c r="AH170" s="364" t="n"/>
      <c r="AI170" s="506" t="n">
        <v>0</v>
      </c>
      <c r="AJ170" s="506" t="n">
        <v>0</v>
      </c>
      <c r="AK170" s="506" t="n">
        <v>-1191</v>
      </c>
      <c r="AL170" s="506" t="n">
        <v>-1166</v>
      </c>
      <c r="AM170" s="506" t="n">
        <v>-1166</v>
      </c>
      <c r="AN170" s="506" t="n">
        <v>-1166</v>
      </c>
      <c r="AO170" s="506" t="n">
        <v>-1166</v>
      </c>
      <c r="AP170" s="506" t="n">
        <v>-1166</v>
      </c>
      <c r="AQ170" s="506" t="n">
        <v>-1166</v>
      </c>
      <c r="AR170" s="506" t="n">
        <v>-1166</v>
      </c>
      <c r="AS170" s="506" t="n">
        <v>-1166</v>
      </c>
      <c r="AT170" s="506" t="n">
        <v>-1166</v>
      </c>
      <c r="AU170" s="364" t="n"/>
      <c r="AV170" s="508" t="n">
        <v>0</v>
      </c>
      <c r="AW170" s="508" t="n">
        <v>0</v>
      </c>
      <c r="AX170" s="508" t="n">
        <v>-1252.932</v>
      </c>
      <c r="AY170" s="508" t="n">
        <v>-1226.632</v>
      </c>
      <c r="AZ170" s="508" t="n">
        <v>-1226.632</v>
      </c>
      <c r="BA170" s="508" t="n">
        <v>-1226.632</v>
      </c>
      <c r="BB170" s="508" t="n">
        <v>-1226.632</v>
      </c>
      <c r="BC170" s="508" t="n">
        <v>-1226.632</v>
      </c>
      <c r="BD170" s="508" t="n">
        <v>-1226.632</v>
      </c>
      <c r="BE170" s="508" t="n">
        <v>-1226.632</v>
      </c>
      <c r="BF170" s="508" t="n">
        <v>-1226.632</v>
      </c>
      <c r="BG170" s="508" t="n">
        <v>-1226.632</v>
      </c>
      <c r="BH170" s="364" t="n"/>
      <c r="BI170" s="298" t="n">
        <v>1.05</v>
      </c>
      <c r="BJ170" s="509" t="n">
        <v>0</v>
      </c>
      <c r="BK170" s="509" t="n">
        <v>0</v>
      </c>
      <c r="BL170" s="509" t="n">
        <v>-11682.3</v>
      </c>
      <c r="BM170" s="509" t="n">
        <v>0</v>
      </c>
      <c r="BN170" s="509" t="n">
        <v>0</v>
      </c>
      <c r="BO170" s="509" t="n">
        <v>0</v>
      </c>
      <c r="BP170" s="509" t="n">
        <v>0</v>
      </c>
      <c r="BQ170" s="509" t="n">
        <v>0</v>
      </c>
      <c r="BR170" s="509" t="n">
        <v>0</v>
      </c>
      <c r="BS170" s="509" t="n">
        <v>0</v>
      </c>
      <c r="BT170" s="509" t="n">
        <v>0</v>
      </c>
      <c r="BU170" s="509" t="n">
        <v>0</v>
      </c>
      <c r="BV170" s="364" t="n"/>
      <c r="BW170" s="510">
        <f>_xlfn.SINGLE(_xlfn.XLOOKUP($A170,$A$203:$A$399,BJ$203:BJ$399,"Não Existe"))*$BI170</f>
        <v/>
      </c>
      <c r="BX170" s="510">
        <f>_xlfn.SINGLE(_xlfn.XLOOKUP($A170,$A$203:$A$399,BK$203:BK$399,"Não Existe"))*$BI170</f>
        <v/>
      </c>
      <c r="BY170" s="510">
        <f>_xlfn.SINGLE(_xlfn.XLOOKUP($A170,$A$203:$A$399,BL$203:BL$399,"Não Existe"))*$BI170</f>
        <v/>
      </c>
      <c r="BZ170" s="510">
        <f>_xlfn.SINGLE(_xlfn.XLOOKUP($A170,$A$203:$A$399,BM$203:BM$399,"Não Existe"))*$BI170</f>
        <v/>
      </c>
      <c r="CA170" s="510">
        <f>_xlfn.SINGLE(_xlfn.XLOOKUP($A170,$A$203:$A$399,BN$203:BN$399,"Não Existe"))*$BI170</f>
        <v/>
      </c>
      <c r="CB170" s="510">
        <f>_xlfn.SINGLE(_xlfn.XLOOKUP($A170,$A$203:$A$399,BO$203:BO$399,"Não Existe"))*$BI170</f>
        <v/>
      </c>
      <c r="CC170" s="510">
        <f>_xlfn.SINGLE(_xlfn.XLOOKUP($A170,$A$203:$A$399,BP$203:BP$399,"Não Existe"))*$BI170</f>
        <v/>
      </c>
      <c r="CD170" s="510">
        <f>_xlfn.SINGLE(_xlfn.XLOOKUP($A170,$A$203:$A$399,BQ$203:BQ$399,"Não Existe"))*$BI170</f>
        <v/>
      </c>
      <c r="CE170" s="510">
        <f>_xlfn.SINGLE(_xlfn.XLOOKUP($A170,$A$203:$A$399,BR$203:BR$399,"Não Existe"))*$BI170</f>
        <v/>
      </c>
      <c r="CF170" s="510">
        <f>_xlfn.SINGLE(_xlfn.XLOOKUP($A170,$A$203:$A$399,BS$203:BS$399,"Não Existe"))*$BI170</f>
        <v/>
      </c>
      <c r="CG170" s="510">
        <f>_xlfn.SINGLE(_xlfn.XLOOKUP($A170,$A$203:$A$399,BT$203:BT$399,"Não Existe"))*$BI170</f>
        <v/>
      </c>
      <c r="CH170" s="510">
        <f>_xlfn.SINGLE(_xlfn.XLOOKUP($A170,$A$203:$A$399,BU$203:BU$399,"Não Existe"))*$BI170</f>
        <v/>
      </c>
      <c r="CI170" s="364" t="n"/>
      <c r="CJ170" s="364" t="n"/>
      <c r="CK170" s="364" t="n"/>
      <c r="CL170" s="364" t="n"/>
      <c r="CM170" s="364" t="n"/>
      <c r="CN170" s="364" t="n"/>
      <c r="CO170" s="364" t="n"/>
      <c r="CP170" s="364" t="n"/>
      <c r="CQ170" s="364" t="n"/>
      <c r="CR170" s="364" t="n"/>
      <c r="CS170" s="364" t="n"/>
      <c r="CT170" s="364" t="n"/>
      <c r="CU170" s="364" t="n"/>
      <c r="CV170" s="364" t="n"/>
      <c r="CW170" s="364" t="n"/>
      <c r="CX170" s="364" t="n"/>
      <c r="CY170" s="364" t="n"/>
      <c r="CZ170" s="364" t="n"/>
      <c r="DA170" s="364" t="n"/>
      <c r="DB170" s="364" t="n"/>
      <c r="DC170" s="364" t="n"/>
      <c r="DD170" s="364" t="n"/>
      <c r="DE170" s="364" t="n"/>
      <c r="DF170" s="364" t="n"/>
      <c r="DG170" s="364" t="n"/>
      <c r="DH170" s="364" t="n"/>
      <c r="DI170" s="364" t="n"/>
      <c r="DJ170" s="364" t="n"/>
      <c r="DK170" s="364" t="n"/>
      <c r="DL170" s="364" t="n"/>
      <c r="DM170" s="364" t="n"/>
      <c r="DN170" s="364" t="n"/>
      <c r="DO170" s="364" t="n"/>
      <c r="DP170" s="364" t="n"/>
      <c r="DQ170" s="364" t="n"/>
      <c r="DR170" s="364" t="n"/>
      <c r="DS170" s="364" t="n"/>
      <c r="DT170" s="364" t="n"/>
      <c r="DU170" s="364" t="n"/>
      <c r="DV170" s="364" t="n"/>
      <c r="DW170" s="364" t="n"/>
      <c r="DX170" s="364" t="n"/>
      <c r="DY170" s="364" t="n"/>
      <c r="DZ170" s="364" t="n"/>
      <c r="EA170" s="364" t="n"/>
      <c r="EB170" s="364" t="n"/>
      <c r="EC170" s="364" t="n"/>
      <c r="ED170" s="364" t="n"/>
      <c r="EE170" s="364" t="n"/>
      <c r="EF170" s="364" t="n"/>
      <c r="EG170" s="364" t="n"/>
      <c r="EH170" s="364" t="n"/>
      <c r="EI170" s="364" t="n"/>
      <c r="EJ170" s="364" t="n"/>
      <c r="EK170" s="364" t="n"/>
      <c r="EL170" s="364" t="n"/>
      <c r="EM170" s="364" t="n"/>
      <c r="EN170" s="364" t="n"/>
      <c r="EO170" s="364" t="n"/>
      <c r="EP170" s="364" t="n"/>
      <c r="EQ170" s="364" t="n"/>
      <c r="ER170" s="364" t="n"/>
      <c r="ES170" s="364" t="n"/>
      <c r="ET170" s="364" t="n"/>
      <c r="EU170" s="364" t="n"/>
      <c r="EV170" s="364" t="n"/>
      <c r="EW170" s="364" t="n"/>
      <c r="EX170" s="364" t="n"/>
      <c r="EY170" s="364" t="n"/>
      <c r="EZ170" s="364" t="n"/>
      <c r="FA170" s="364" t="n"/>
      <c r="FB170" s="364" t="n"/>
      <c r="FC170" s="364" t="n"/>
      <c r="FD170" s="364" t="n"/>
      <c r="FE170" s="364" t="n"/>
      <c r="FF170" s="364" t="n"/>
      <c r="FG170" s="364" t="n"/>
      <c r="FH170" s="364" t="n"/>
      <c r="FI170" s="364" t="n"/>
      <c r="FJ170" s="364" t="n"/>
      <c r="FK170" s="364" t="n"/>
      <c r="FL170" s="364" t="n"/>
      <c r="FM170" s="364" t="n"/>
      <c r="FN170" s="364" t="n"/>
      <c r="FO170" s="364" t="n"/>
      <c r="FP170" s="364" t="n"/>
      <c r="FQ170" s="364" t="n"/>
      <c r="FR170" s="364" t="n"/>
      <c r="FS170" s="364" t="n"/>
      <c r="FT170" s="364" t="n"/>
      <c r="FU170" s="364" t="n"/>
      <c r="FV170" s="364" t="n"/>
      <c r="FW170" s="364" t="n"/>
      <c r="FX170" s="364" t="n"/>
      <c r="FY170" s="364" t="n"/>
      <c r="FZ170" s="364" t="n"/>
      <c r="GA170" s="364" t="n"/>
      <c r="GB170" s="364" t="n"/>
      <c r="GC170" s="364" t="n"/>
      <c r="GD170" s="364" t="n"/>
      <c r="GE170" s="364" t="n"/>
      <c r="GF170" s="364" t="n"/>
      <c r="GG170" s="364" t="n"/>
      <c r="GH170" s="364" t="n"/>
      <c r="GI170" s="364" t="n"/>
      <c r="GJ170" s="364" t="n"/>
      <c r="GK170" s="364" t="n"/>
      <c r="GL170" s="364" t="n"/>
      <c r="GM170" s="364" t="n"/>
      <c r="GN170" s="364" t="n"/>
      <c r="GO170" s="364" t="n"/>
      <c r="GP170" s="364" t="n"/>
      <c r="GQ170" s="364" t="n"/>
      <c r="GR170" s="364" t="n"/>
      <c r="GS170" s="364" t="n"/>
      <c r="GT170" s="364" t="n"/>
      <c r="GU170" s="364" t="n"/>
      <c r="GV170" s="364" t="n"/>
      <c r="GW170" s="364" t="n"/>
      <c r="GX170" s="364" t="n"/>
      <c r="GY170" s="364" t="n"/>
      <c r="GZ170" s="364" t="n"/>
      <c r="HA170" s="364" t="n"/>
      <c r="HB170" s="364" t="n"/>
      <c r="HC170" s="364" t="n"/>
      <c r="HD170" s="364" t="n"/>
      <c r="HE170" s="364" t="n"/>
      <c r="HF170" s="364" t="n"/>
      <c r="HG170" s="364" t="n"/>
      <c r="HH170" s="364" t="n"/>
      <c r="HI170" s="364" t="n"/>
      <c r="HJ170" s="364" t="n"/>
      <c r="HK170" s="364" t="n"/>
      <c r="HL170" s="364" t="n"/>
      <c r="HM170" s="364" t="n"/>
      <c r="HN170" s="364" t="n"/>
      <c r="HO170" s="364" t="n"/>
      <c r="HP170" s="364" t="n"/>
      <c r="HQ170" s="364" t="n"/>
      <c r="HR170" s="364" t="n"/>
      <c r="HS170" s="364" t="n"/>
      <c r="HT170" s="364" t="n"/>
      <c r="HU170" s="364" t="n"/>
      <c r="HV170" s="364" t="n"/>
      <c r="HW170" s="364" t="n"/>
      <c r="HX170" s="364" t="n"/>
      <c r="HY170" s="364" t="n"/>
      <c r="HZ170" s="364" t="n"/>
      <c r="IA170" s="364" t="n"/>
      <c r="IB170" s="364" t="n"/>
      <c r="IC170" s="364" t="n"/>
      <c r="ID170" s="364" t="n"/>
      <c r="IE170" s="364" t="n"/>
      <c r="IF170" s="364" t="n"/>
      <c r="IG170" s="364" t="n"/>
      <c r="IH170" s="364" t="n"/>
      <c r="II170" s="364" t="n"/>
      <c r="IJ170" s="364" t="n"/>
      <c r="IK170" s="364" t="n"/>
      <c r="IL170" s="364" t="n"/>
      <c r="IM170" s="364" t="n"/>
      <c r="IN170" s="364" t="n"/>
      <c r="IO170" s="364" t="n"/>
      <c r="IP170" s="364" t="n"/>
      <c r="IQ170" s="364" t="n"/>
      <c r="IR170" s="364" t="n"/>
      <c r="IS170" s="364" t="n"/>
      <c r="IT170" s="364" t="n"/>
      <c r="IU170" s="364" t="n"/>
      <c r="IV170" s="364" t="n"/>
      <c r="IW170" s="364" t="n"/>
      <c r="IX170" s="364" t="n"/>
      <c r="IY170" s="364" t="n"/>
      <c r="IZ170" s="364" t="n"/>
      <c r="JA170" s="364" t="n"/>
      <c r="JB170" s="364" t="n"/>
      <c r="JC170" s="364" t="n"/>
      <c r="JD170" s="364" t="n"/>
      <c r="JE170" s="364" t="n"/>
      <c r="JF170" s="364" t="n"/>
      <c r="JG170" s="364" t="n"/>
      <c r="JH170" s="364" t="n"/>
      <c r="JI170" s="364" t="n"/>
      <c r="JJ170" s="364" t="n"/>
      <c r="JK170" s="364" t="n"/>
      <c r="JL170" s="364" t="n"/>
      <c r="JM170" s="364" t="n"/>
      <c r="JN170" s="364" t="n"/>
      <c r="JO170" s="364" t="n"/>
      <c r="JP170" s="364" t="n"/>
      <c r="JQ170" s="364" t="n"/>
      <c r="JR170" s="364" t="n"/>
      <c r="JS170" s="364" t="n"/>
      <c r="JT170" s="364" t="n"/>
      <c r="JU170" s="364" t="n"/>
      <c r="JV170" s="364" t="n"/>
      <c r="JW170" s="364" t="n"/>
      <c r="JX170" s="364" t="n"/>
      <c r="JY170" s="364" t="n"/>
      <c r="JZ170" s="364" t="n"/>
      <c r="KA170" s="364" t="n"/>
      <c r="KB170" s="364" t="n"/>
      <c r="KC170" s="364" t="n"/>
      <c r="KD170" s="364" t="n"/>
      <c r="KE170" s="364" t="n"/>
      <c r="KF170" s="364" t="n"/>
      <c r="KG170" s="364" t="n"/>
      <c r="KH170" s="364" t="n"/>
      <c r="KI170" s="364" t="n"/>
      <c r="KJ170" s="364" t="n"/>
      <c r="KK170" s="364" t="n"/>
      <c r="KL170" s="364" t="n"/>
      <c r="KM170" s="364" t="n"/>
      <c r="KN170" s="364" t="n"/>
      <c r="KO170" s="364" t="n"/>
      <c r="KP170" s="364" t="n"/>
      <c r="KQ170" s="364" t="n"/>
      <c r="KR170" s="364" t="n"/>
      <c r="KS170" s="364" t="n"/>
      <c r="KT170" s="364" t="n"/>
      <c r="KU170" s="364" t="n"/>
      <c r="KV170" s="364" t="n"/>
      <c r="KW170" s="364" t="n"/>
      <c r="KX170" s="364" t="n"/>
      <c r="KY170" s="364" t="n"/>
      <c r="KZ170" s="364" t="n"/>
      <c r="LA170" s="364" t="n"/>
      <c r="LB170" s="364" t="n"/>
      <c r="LC170" s="364" t="n"/>
      <c r="LD170" s="364" t="n"/>
      <c r="LE170" s="364" t="n"/>
      <c r="LF170" s="364" t="n"/>
      <c r="LG170" s="364" t="n"/>
      <c r="LH170" s="364" t="n"/>
      <c r="LI170" s="364" t="n"/>
      <c r="LJ170" s="364" t="n"/>
      <c r="LK170" s="364" t="n"/>
      <c r="LL170" s="364" t="n"/>
      <c r="LM170" s="364" t="n"/>
      <c r="LN170" s="364" t="n"/>
      <c r="LO170" s="364" t="n"/>
      <c r="LP170" s="364" t="n"/>
      <c r="LQ170" s="364" t="n"/>
      <c r="LR170" s="364" t="n"/>
      <c r="LS170" s="364" t="n"/>
      <c r="LT170" s="364" t="n"/>
      <c r="LU170" s="364" t="n"/>
      <c r="LV170" s="364" t="n"/>
      <c r="LW170" s="364" t="n"/>
      <c r="LX170" s="364" t="n"/>
      <c r="LY170" s="364" t="n"/>
      <c r="LZ170" s="364" t="n"/>
      <c r="MA170" s="364" t="n"/>
      <c r="MB170" s="364" t="n"/>
      <c r="MC170" s="364" t="n"/>
      <c r="MD170" s="364" t="n"/>
      <c r="ME170" s="364" t="n"/>
      <c r="MF170" s="364" t="n"/>
      <c r="MG170" s="364" t="n"/>
      <c r="MH170" s="364" t="n"/>
      <c r="MI170" s="364" t="n"/>
      <c r="MJ170" s="364" t="n"/>
      <c r="MK170" s="364" t="n"/>
      <c r="ML170" s="364" t="n"/>
      <c r="MM170" s="364" t="n"/>
      <c r="MN170" s="364" t="n"/>
      <c r="MO170" s="364" t="n"/>
      <c r="MP170" s="364" t="n"/>
      <c r="MQ170" s="364" t="n"/>
      <c r="MR170" s="364" t="n"/>
      <c r="MS170" s="364" t="n"/>
      <c r="MT170" s="364" t="n"/>
      <c r="MU170" s="364" t="n"/>
      <c r="MV170" s="364" t="n"/>
      <c r="MW170" s="364" t="n"/>
      <c r="MX170" s="364" t="n"/>
      <c r="MY170" s="364" t="n"/>
      <c r="MZ170" s="364" t="n"/>
      <c r="NA170" s="364" t="n"/>
      <c r="NB170" s="364" t="n"/>
      <c r="NC170" s="364" t="n"/>
      <c r="ND170" s="364" t="n"/>
      <c r="NE170" s="364" t="n"/>
      <c r="NF170" s="364" t="n"/>
      <c r="NG170" s="364" t="n"/>
      <c r="NH170" s="364" t="n"/>
      <c r="NI170" s="364" t="n"/>
      <c r="NJ170" s="364" t="n"/>
      <c r="NK170" s="364" t="n"/>
      <c r="NL170" s="364" t="n"/>
      <c r="NM170" s="364" t="n"/>
      <c r="NN170" s="364" t="n"/>
      <c r="NO170" s="364" t="n"/>
      <c r="NP170" s="364" t="n"/>
      <c r="NQ170" s="364" t="n"/>
      <c r="NR170" s="364" t="n"/>
      <c r="NS170" s="364" t="n"/>
      <c r="NT170" s="364" t="n"/>
      <c r="NU170" s="364" t="n"/>
      <c r="NV170" s="364" t="n"/>
      <c r="NW170" s="364" t="n"/>
      <c r="NX170" s="364" t="n"/>
      <c r="NY170" s="364" t="n"/>
      <c r="NZ170" s="364" t="n"/>
      <c r="OA170" s="364" t="n"/>
      <c r="OB170" s="364" t="n"/>
      <c r="OC170" s="364" t="n"/>
      <c r="OD170" s="364" t="n"/>
      <c r="OE170" s="364" t="n"/>
      <c r="OF170" s="364" t="n"/>
      <c r="OG170" s="364" t="n"/>
      <c r="OH170" s="364" t="n"/>
      <c r="OI170" s="364" t="n"/>
      <c r="OJ170" s="364" t="n"/>
      <c r="OK170" s="364" t="n"/>
      <c r="OL170" s="364" t="n"/>
      <c r="OM170" s="364" t="n"/>
      <c r="ON170" s="364" t="n"/>
      <c r="OO170" s="364" t="n"/>
      <c r="OP170" s="364" t="n"/>
      <c r="OQ170" s="364" t="n"/>
      <c r="OR170" s="364" t="n"/>
      <c r="OS170" s="364" t="n"/>
      <c r="OT170" s="364" t="n"/>
      <c r="OU170" s="364" t="n"/>
      <c r="OV170" s="364" t="n"/>
      <c r="OW170" s="364" t="n"/>
      <c r="OX170" s="364" t="n"/>
      <c r="OY170" s="364" t="n"/>
      <c r="OZ170" s="364" t="n"/>
      <c r="PA170" s="364" t="n"/>
      <c r="PB170" s="364" t="n"/>
      <c r="PC170" s="364" t="n"/>
      <c r="PD170" s="364" t="n"/>
      <c r="PE170" s="364" t="n"/>
      <c r="PF170" s="364" t="n"/>
      <c r="PG170" s="364" t="n"/>
      <c r="PH170" s="364" t="n"/>
      <c r="PI170" s="364" t="n"/>
      <c r="PJ170" s="364" t="n"/>
      <c r="PK170" s="364" t="n"/>
      <c r="PL170" s="364" t="n"/>
      <c r="PM170" s="364" t="n"/>
      <c r="PN170" s="364" t="n"/>
      <c r="PO170" s="364" t="n"/>
      <c r="PP170" s="364" t="n"/>
      <c r="PQ170" s="364" t="n"/>
      <c r="PR170" s="364" t="n"/>
      <c r="PS170" s="364" t="n"/>
      <c r="PT170" s="364" t="n"/>
      <c r="PU170" s="364" t="n"/>
      <c r="PV170" s="364" t="n"/>
      <c r="PW170" s="364" t="n"/>
      <c r="PX170" s="364" t="n"/>
      <c r="PY170" s="364" t="n"/>
      <c r="PZ170" s="364" t="n"/>
      <c r="QA170" s="364" t="n"/>
      <c r="QB170" s="364" t="n"/>
      <c r="QC170" s="364" t="n"/>
      <c r="QD170" s="364" t="n"/>
      <c r="QE170" s="364" t="n"/>
      <c r="QF170" s="364" t="n"/>
      <c r="QG170" s="364" t="n"/>
      <c r="QH170" s="364" t="n"/>
      <c r="QI170" s="364" t="n"/>
      <c r="QJ170" s="364" t="n"/>
      <c r="QK170" s="364" t="n"/>
      <c r="QL170" s="364" t="n"/>
      <c r="QM170" s="364" t="n"/>
      <c r="QN170" s="364" t="n"/>
      <c r="QO170" s="364" t="n"/>
      <c r="QP170" s="364" t="n"/>
      <c r="QQ170" s="364" t="n"/>
      <c r="QR170" s="364" t="n"/>
      <c r="QS170" s="364" t="n"/>
      <c r="QT170" s="364" t="n"/>
      <c r="QU170" s="364" t="n"/>
      <c r="QV170" s="364" t="n"/>
      <c r="QW170" s="364" t="n"/>
      <c r="QX170" s="364" t="n"/>
      <c r="QY170" s="364" t="n"/>
      <c r="QZ170" s="364" t="n"/>
      <c r="RA170" s="364" t="n"/>
      <c r="RB170" s="364" t="n"/>
      <c r="RC170" s="364" t="n"/>
      <c r="RD170" s="364" t="n"/>
      <c r="RE170" s="364" t="n"/>
      <c r="RF170" s="364" t="n"/>
      <c r="RG170" s="364" t="n"/>
      <c r="RH170" s="364" t="n"/>
      <c r="RI170" s="364" t="n"/>
      <c r="RJ170" s="364" t="n"/>
      <c r="RK170" s="364" t="n"/>
      <c r="RL170" s="364" t="n"/>
      <c r="RM170" s="364" t="n"/>
      <c r="RN170" s="364" t="n"/>
      <c r="RO170" s="364" t="n"/>
      <c r="RP170" s="364" t="n"/>
      <c r="RQ170" s="364" t="n"/>
      <c r="RR170" s="364" t="n"/>
      <c r="RS170" s="364" t="n"/>
      <c r="RT170" s="364" t="n"/>
      <c r="RU170" s="364" t="n"/>
      <c r="RV170" s="364" t="n"/>
      <c r="RW170" s="364" t="n"/>
      <c r="RX170" s="364" t="n"/>
      <c r="RY170" s="364" t="n"/>
      <c r="RZ170" s="364" t="n"/>
      <c r="SA170" s="364" t="n"/>
      <c r="SB170" s="364" t="n"/>
      <c r="SC170" s="364" t="n"/>
      <c r="SD170" s="364" t="n"/>
      <c r="SE170" s="364" t="n"/>
      <c r="SF170" s="364" t="n"/>
      <c r="SG170" s="364" t="n"/>
      <c r="SH170" s="364" t="n"/>
      <c r="SI170" s="364" t="n"/>
      <c r="SJ170" s="364" t="n"/>
      <c r="SK170" s="364" t="n"/>
      <c r="SL170" s="364" t="n"/>
      <c r="SM170" s="364" t="n"/>
      <c r="SN170" s="364" t="n"/>
      <c r="SO170" s="364" t="n"/>
      <c r="SP170" s="364" t="n"/>
      <c r="SQ170" s="364" t="n"/>
      <c r="SR170" s="364" t="n"/>
      <c r="SS170" s="364" t="n"/>
      <c r="ST170" s="364" t="n"/>
      <c r="SU170" s="364" t="n"/>
      <c r="SV170" s="364" t="n"/>
      <c r="SW170" s="364" t="n"/>
      <c r="SX170" s="364" t="n"/>
      <c r="SY170" s="364" t="n"/>
      <c r="SZ170" s="364" t="n"/>
      <c r="TA170" s="364" t="n"/>
      <c r="TB170" s="364" t="n"/>
      <c r="TC170" s="364" t="n"/>
      <c r="TD170" s="364" t="n"/>
      <c r="TE170" s="364" t="n"/>
      <c r="TF170" s="364" t="n"/>
      <c r="TG170" s="364" t="n"/>
      <c r="TH170" s="364" t="n"/>
      <c r="TI170" s="364" t="n"/>
      <c r="TJ170" s="364" t="n"/>
      <c r="TK170" s="364" t="n"/>
      <c r="TL170" s="364" t="n"/>
      <c r="TM170" s="364" t="n"/>
      <c r="TN170" s="364" t="n"/>
      <c r="TO170" s="364" t="n"/>
      <c r="TP170" s="364" t="n"/>
      <c r="TQ170" s="364" t="n"/>
      <c r="TR170" s="364" t="n"/>
      <c r="TS170" s="364" t="n"/>
      <c r="TT170" s="364" t="n"/>
      <c r="TU170" s="364" t="n"/>
      <c r="TV170" s="364" t="n"/>
      <c r="TW170" s="364" t="n"/>
      <c r="TX170" s="364" t="n"/>
      <c r="TY170" s="364" t="n"/>
      <c r="TZ170" s="364" t="n"/>
      <c r="UA170" s="364" t="n"/>
      <c r="UB170" s="364" t="n"/>
      <c r="UC170" s="364" t="n"/>
      <c r="UD170" s="364" t="n"/>
      <c r="UE170" s="364" t="n"/>
      <c r="UF170" s="364" t="n"/>
      <c r="UG170" s="364" t="n"/>
      <c r="UH170" s="364" t="n"/>
      <c r="UI170" s="364" t="n"/>
      <c r="UJ170" s="364" t="n"/>
      <c r="UK170" s="364" t="n"/>
      <c r="UL170" s="364" t="n"/>
      <c r="UM170" s="364" t="n"/>
      <c r="UN170" s="364" t="n"/>
      <c r="UO170" s="364" t="n"/>
      <c r="UP170" s="364" t="n"/>
      <c r="UQ170" s="364" t="n"/>
      <c r="UR170" s="364" t="n"/>
      <c r="US170" s="364" t="n"/>
      <c r="UT170" s="364" t="n"/>
      <c r="UU170" s="364" t="n"/>
      <c r="UV170" s="364" t="n"/>
      <c r="UW170" s="364" t="n"/>
      <c r="UX170" s="364" t="n"/>
      <c r="UY170" s="364" t="n"/>
      <c r="UZ170" s="364" t="n"/>
      <c r="VA170" s="364" t="n"/>
      <c r="VB170" s="364" t="n"/>
      <c r="VC170" s="364" t="n"/>
      <c r="VD170" s="364" t="n"/>
      <c r="VE170" s="364" t="n"/>
      <c r="VF170" s="364" t="n"/>
      <c r="VG170" s="364" t="n"/>
      <c r="VH170" s="364" t="n"/>
      <c r="VI170" s="364" t="n"/>
      <c r="VJ170" s="364" t="n"/>
      <c r="VK170" s="364" t="n"/>
      <c r="VL170" s="364" t="n"/>
      <c r="VM170" s="364" t="n"/>
      <c r="VN170" s="364" t="n"/>
      <c r="VO170" s="364" t="n"/>
      <c r="VP170" s="364" t="n"/>
      <c r="VQ170" s="364" t="n"/>
      <c r="VR170" s="364" t="n"/>
      <c r="VS170" s="364" t="n"/>
      <c r="VT170" s="364" t="n"/>
      <c r="VU170" s="364" t="n"/>
      <c r="VV170" s="364" t="n"/>
      <c r="VW170" s="364" t="n"/>
      <c r="VX170" s="364" t="n"/>
      <c r="VY170" s="364" t="n"/>
      <c r="VZ170" s="364" t="n"/>
      <c r="WA170" s="364" t="n"/>
      <c r="WB170" s="364" t="n"/>
      <c r="WC170" s="364" t="n"/>
      <c r="WD170" s="364" t="n"/>
      <c r="WE170" s="364" t="n"/>
      <c r="WF170" s="364" t="n"/>
      <c r="WG170" s="364" t="n"/>
      <c r="WH170" s="364" t="n"/>
      <c r="WI170" s="364" t="n"/>
      <c r="WJ170" s="364" t="n"/>
      <c r="WK170" s="364" t="n"/>
      <c r="WL170" s="364" t="n"/>
      <c r="WM170" s="364" t="n"/>
      <c r="WN170" s="364" t="n"/>
      <c r="WO170" s="364" t="n"/>
      <c r="WP170" s="364" t="n"/>
      <c r="WQ170" s="364" t="n"/>
      <c r="WR170" s="364" t="n"/>
      <c r="WS170" s="364" t="n"/>
      <c r="WT170" s="364" t="n"/>
      <c r="WU170" s="364" t="n"/>
      <c r="WV170" s="364" t="n"/>
      <c r="WW170" s="364" t="n"/>
      <c r="WX170" s="364" t="n"/>
      <c r="WY170" s="364" t="n"/>
      <c r="WZ170" s="364" t="n"/>
      <c r="XA170" s="364" t="n"/>
      <c r="XB170" s="364" t="n"/>
      <c r="XC170" s="364" t="n"/>
      <c r="XD170" s="364" t="n"/>
      <c r="XE170" s="364" t="n"/>
      <c r="XF170" s="364" t="n"/>
      <c r="XG170" s="364" t="n"/>
      <c r="XH170" s="364" t="n"/>
      <c r="XI170" s="364" t="n"/>
      <c r="XJ170" s="364" t="n"/>
      <c r="XK170" s="364" t="n"/>
      <c r="XL170" s="364" t="n"/>
      <c r="XM170" s="364" t="n"/>
      <c r="XN170" s="364" t="n"/>
      <c r="XO170" s="364" t="n"/>
      <c r="XP170" s="364" t="n"/>
      <c r="XQ170" s="364" t="n"/>
      <c r="XR170" s="364" t="n"/>
      <c r="XS170" s="364" t="n"/>
      <c r="XT170" s="364" t="n"/>
      <c r="XU170" s="364" t="n"/>
      <c r="XV170" s="364" t="n"/>
      <c r="XW170" s="364" t="n"/>
      <c r="XX170" s="364" t="n"/>
      <c r="XY170" s="364" t="n"/>
      <c r="XZ170" s="364" t="n"/>
      <c r="YA170" s="364" t="n"/>
      <c r="YB170" s="364" t="n"/>
      <c r="YC170" s="364" t="n"/>
      <c r="YD170" s="364" t="n"/>
      <c r="YE170" s="364" t="n"/>
      <c r="YF170" s="364" t="n"/>
      <c r="YG170" s="364" t="n"/>
      <c r="YH170" s="364" t="n"/>
      <c r="YI170" s="364" t="n"/>
      <c r="YJ170" s="364" t="n"/>
      <c r="YK170" s="364" t="n"/>
      <c r="YL170" s="364" t="n"/>
      <c r="YM170" s="364" t="n"/>
      <c r="YN170" s="364" t="n"/>
      <c r="YO170" s="364" t="n"/>
      <c r="YP170" s="364" t="n"/>
      <c r="YQ170" s="364" t="n"/>
      <c r="YR170" s="364" t="n"/>
      <c r="YS170" s="364" t="n"/>
      <c r="YT170" s="364" t="n"/>
      <c r="YU170" s="364" t="n"/>
      <c r="YV170" s="364" t="n"/>
      <c r="YW170" s="364" t="n"/>
      <c r="YX170" s="364" t="n"/>
      <c r="YY170" s="364" t="n"/>
      <c r="YZ170" s="364" t="n"/>
      <c r="ZA170" s="364" t="n"/>
      <c r="ZB170" s="364" t="n"/>
      <c r="ZC170" s="364" t="n"/>
      <c r="ZD170" s="364" t="n"/>
      <c r="ZE170" s="364" t="n"/>
      <c r="ZF170" s="364" t="n"/>
      <c r="ZG170" s="364" t="n"/>
      <c r="ZH170" s="364" t="n"/>
      <c r="ZI170" s="364" t="n"/>
      <c r="ZJ170" s="364" t="n"/>
      <c r="ZK170" s="364" t="n"/>
      <c r="ZL170" s="364" t="n"/>
      <c r="ZM170" s="364" t="n"/>
      <c r="ZN170" s="364" t="n"/>
      <c r="ZO170" s="364" t="n"/>
      <c r="ZP170" s="364" t="n"/>
      <c r="ZQ170" s="364" t="n"/>
      <c r="ZR170" s="364" t="n"/>
      <c r="ZS170" s="364" t="n"/>
      <c r="ZT170" s="364" t="n"/>
      <c r="ZU170" s="364" t="n"/>
      <c r="ZV170" s="364" t="n"/>
      <c r="ZW170" s="364" t="n"/>
      <c r="ZX170" s="364" t="n"/>
      <c r="ZY170" s="364" t="n"/>
      <c r="ZZ170" s="364" t="n"/>
      <c r="AAA170" s="364" t="n"/>
      <c r="AAB170" s="364" t="n"/>
      <c r="AAC170" s="364" t="n"/>
      <c r="AAD170" s="364" t="n"/>
      <c r="AAE170" s="364" t="n"/>
      <c r="AAF170" s="364" t="n"/>
      <c r="AAG170" s="364" t="n"/>
      <c r="AAH170" s="364" t="n"/>
      <c r="AAI170" s="364" t="n"/>
      <c r="AAJ170" s="364" t="n"/>
      <c r="AAK170" s="364" t="n"/>
      <c r="AAL170" s="364" t="n"/>
      <c r="AAM170" s="364" t="n"/>
      <c r="AAN170" s="364" t="n"/>
      <c r="AAO170" s="364" t="n"/>
      <c r="AAP170" s="364" t="n"/>
      <c r="AAQ170" s="364" t="n"/>
      <c r="AAR170" s="364" t="n"/>
      <c r="AAS170" s="364" t="n"/>
      <c r="AAT170" s="364" t="n"/>
      <c r="AAU170" s="364" t="n"/>
      <c r="AAV170" s="364" t="n"/>
      <c r="AAW170" s="364" t="n"/>
      <c r="AAX170" s="364" t="n"/>
      <c r="AAY170" s="364" t="n"/>
      <c r="AAZ170" s="364" t="n"/>
      <c r="ABA170" s="364" t="n"/>
      <c r="ABB170" s="364" t="n"/>
      <c r="ABC170" s="364" t="n"/>
      <c r="ABD170" s="364" t="n"/>
      <c r="ABE170" s="364" t="n"/>
      <c r="ABF170" s="364" t="n"/>
      <c r="ABG170" s="364" t="n"/>
      <c r="ABH170" s="364" t="n"/>
      <c r="ABI170" s="364" t="n"/>
      <c r="ABJ170" s="364" t="n"/>
      <c r="ABK170" s="364" t="n"/>
      <c r="ABL170" s="364" t="n"/>
      <c r="ABM170" s="364" t="n"/>
      <c r="ABN170" s="364" t="n"/>
      <c r="ABO170" s="364" t="n"/>
      <c r="ABP170" s="364" t="n"/>
      <c r="ABQ170" s="364" t="n"/>
      <c r="ABR170" s="364" t="n"/>
      <c r="ABS170" s="364" t="n"/>
      <c r="ABT170" s="364" t="n"/>
      <c r="ABU170" s="364" t="n"/>
      <c r="ABV170" s="364" t="n"/>
      <c r="ABW170" s="364" t="n"/>
      <c r="ABX170" s="364" t="n"/>
      <c r="ABY170" s="364" t="n"/>
      <c r="ABZ170" s="364" t="n"/>
      <c r="ACA170" s="364" t="n"/>
      <c r="ACB170" s="364" t="n"/>
      <c r="ACC170" s="364" t="n"/>
      <c r="ACD170" s="364" t="n"/>
      <c r="ACE170" s="364" t="n"/>
      <c r="ACF170" s="364" t="n"/>
      <c r="ACG170" s="364" t="n"/>
      <c r="ACH170" s="364" t="n"/>
      <c r="ACI170" s="364" t="n"/>
      <c r="ACJ170" s="364" t="n"/>
      <c r="ACK170" s="364" t="n"/>
      <c r="ACL170" s="364" t="n"/>
      <c r="ACM170" s="364" t="n"/>
      <c r="ACN170" s="364" t="n"/>
      <c r="ACO170" s="364" t="n"/>
      <c r="ACP170" s="364" t="n"/>
      <c r="ACQ170" s="364" t="n"/>
      <c r="ACR170" s="364" t="n"/>
      <c r="ACS170" s="364" t="n"/>
      <c r="ACT170" s="364" t="n"/>
      <c r="ACU170" s="364" t="n"/>
      <c r="ACV170" s="364" t="n"/>
      <c r="ACW170" s="364" t="n"/>
      <c r="ACX170" s="364" t="n"/>
      <c r="ACY170" s="364" t="n"/>
      <c r="ACZ170" s="364" t="n"/>
      <c r="ADA170" s="364" t="n"/>
      <c r="ADB170" s="364" t="n"/>
      <c r="ADC170" s="364" t="n"/>
      <c r="ADD170" s="364" t="n"/>
      <c r="ADE170" s="364" t="n"/>
      <c r="ADF170" s="364" t="n"/>
      <c r="ADG170" s="364" t="n"/>
      <c r="ADH170" s="364" t="n"/>
      <c r="ADI170" s="364" t="n"/>
      <c r="ADJ170" s="364" t="n"/>
      <c r="ADK170" s="364" t="n"/>
      <c r="ADL170" s="364" t="n"/>
      <c r="ADM170" s="364" t="n"/>
      <c r="ADN170" s="364" t="n"/>
      <c r="ADO170" s="364" t="n"/>
      <c r="ADP170" s="364" t="n"/>
      <c r="ADQ170" s="364" t="n"/>
      <c r="ADR170" s="364" t="n"/>
      <c r="ADS170" s="364" t="n"/>
      <c r="ADT170" s="364" t="n"/>
      <c r="ADU170" s="364" t="n"/>
      <c r="ADV170" s="364" t="n"/>
      <c r="ADW170" s="364" t="n"/>
      <c r="ADX170" s="364" t="n"/>
      <c r="ADY170" s="364" t="n"/>
      <c r="ADZ170" s="364" t="n"/>
      <c r="AEA170" s="364" t="n"/>
      <c r="AEB170" s="364" t="n"/>
      <c r="AEC170" s="364" t="n"/>
      <c r="AED170" s="364" t="n"/>
      <c r="AEE170" s="364" t="n"/>
      <c r="AEF170" s="364" t="n"/>
      <c r="AEG170" s="364" t="n"/>
      <c r="AEH170" s="364" t="n"/>
      <c r="AEI170" s="364" t="n"/>
      <c r="AEJ170" s="364" t="n"/>
      <c r="AEK170" s="364" t="n"/>
      <c r="AEL170" s="364" t="n"/>
      <c r="AEM170" s="364" t="n"/>
      <c r="AEN170" s="364" t="n"/>
      <c r="AEO170" s="364" t="n"/>
      <c r="AEP170" s="364" t="n"/>
      <c r="AEQ170" s="364" t="n"/>
      <c r="AER170" s="364" t="n"/>
      <c r="AES170" s="364" t="n"/>
      <c r="AET170" s="364" t="n"/>
      <c r="AEU170" s="364" t="n"/>
      <c r="AEV170" s="364" t="n"/>
      <c r="AEW170" s="364" t="n"/>
      <c r="AEX170" s="364" t="n"/>
      <c r="AEY170" s="364" t="n"/>
      <c r="AEZ170" s="364" t="n"/>
      <c r="AFA170" s="364" t="n"/>
      <c r="AFB170" s="364" t="n"/>
      <c r="AFC170" s="364" t="n"/>
      <c r="AFD170" s="364" t="n"/>
      <c r="AFE170" s="364" t="n"/>
      <c r="AFF170" s="364" t="n"/>
      <c r="AFG170" s="364" t="n"/>
      <c r="AFH170" s="364" t="n"/>
      <c r="AFI170" s="364" t="n"/>
      <c r="AFJ170" s="364" t="n"/>
      <c r="AFK170" s="364" t="n"/>
      <c r="AFL170" s="364" t="n"/>
      <c r="AFM170" s="364" t="n"/>
      <c r="AFN170" s="364" t="n"/>
      <c r="AFO170" s="364" t="n"/>
      <c r="AFP170" s="364" t="n"/>
      <c r="AFQ170" s="364" t="n"/>
      <c r="AFR170" s="364" t="n"/>
      <c r="AFS170" s="364" t="n"/>
      <c r="AFT170" s="364" t="n"/>
      <c r="AFU170" s="364" t="n"/>
      <c r="AFV170" s="364" t="n"/>
      <c r="AFW170" s="364" t="n"/>
      <c r="AFX170" s="364" t="n"/>
      <c r="AFY170" s="364" t="n"/>
      <c r="AFZ170" s="364" t="n"/>
      <c r="AGA170" s="364" t="n"/>
      <c r="AGB170" s="364" t="n"/>
      <c r="AGC170" s="364" t="n"/>
      <c r="AGD170" s="364" t="n"/>
      <c r="AGE170" s="364" t="n"/>
      <c r="AGF170" s="364" t="n"/>
      <c r="AGG170" s="364" t="n"/>
      <c r="AGH170" s="364" t="n"/>
      <c r="AGI170" s="364" t="n"/>
      <c r="AGJ170" s="364" t="n"/>
      <c r="AGK170" s="364" t="n"/>
      <c r="AGL170" s="364" t="n"/>
      <c r="AGM170" s="364" t="n"/>
      <c r="AGN170" s="364" t="n"/>
      <c r="AGO170" s="364" t="n"/>
      <c r="AGP170" s="364" t="n"/>
      <c r="AGQ170" s="364" t="n"/>
      <c r="AGR170" s="364" t="n"/>
      <c r="AGS170" s="364" t="n"/>
      <c r="AGT170" s="364" t="n"/>
      <c r="AGU170" s="364" t="n"/>
      <c r="AGV170" s="364" t="n"/>
      <c r="AGW170" s="364" t="n"/>
      <c r="AGX170" s="364" t="n"/>
      <c r="AGY170" s="364" t="n"/>
      <c r="AGZ170" s="364" t="n"/>
      <c r="AHA170" s="364" t="n"/>
      <c r="AHB170" s="364" t="n"/>
      <c r="AHC170" s="364" t="n"/>
      <c r="AHD170" s="364" t="n"/>
      <c r="AHE170" s="364" t="n"/>
      <c r="AHF170" s="364" t="n"/>
      <c r="AHG170" s="364" t="n"/>
      <c r="AHH170" s="364" t="n"/>
      <c r="AHI170" s="364" t="n"/>
      <c r="AHJ170" s="364" t="n"/>
      <c r="AHK170" s="364" t="n"/>
      <c r="AHL170" s="364" t="n"/>
      <c r="AHM170" s="364" t="n"/>
      <c r="AHN170" s="364" t="n"/>
      <c r="AHO170" s="364" t="n"/>
      <c r="AHP170" s="364" t="n"/>
      <c r="AHQ170" s="364" t="n"/>
      <c r="AHR170" s="364" t="n"/>
      <c r="AHS170" s="364" t="n"/>
      <c r="AHT170" s="364" t="n"/>
      <c r="AHU170" s="364" t="n"/>
      <c r="AHV170" s="364" t="n"/>
      <c r="AHW170" s="364" t="n"/>
      <c r="AHX170" s="364" t="n"/>
      <c r="AHY170" s="364" t="n"/>
      <c r="AHZ170" s="364" t="n"/>
      <c r="AIA170" s="364" t="n"/>
      <c r="AIB170" s="364" t="n"/>
      <c r="AIC170" s="364" t="n"/>
      <c r="AID170" s="364" t="n"/>
      <c r="AIE170" s="364" t="n"/>
      <c r="AIF170" s="364" t="n"/>
      <c r="AIG170" s="364" t="n"/>
      <c r="AIH170" s="364" t="n"/>
      <c r="AII170" s="364" t="n"/>
      <c r="AIJ170" s="364" t="n"/>
      <c r="AIK170" s="364" t="n"/>
      <c r="AIL170" s="364" t="n"/>
      <c r="AIM170" s="364" t="n"/>
      <c r="AIN170" s="364" t="n"/>
      <c r="AIO170" s="364" t="n"/>
      <c r="AIP170" s="364" t="n"/>
      <c r="AIQ170" s="364" t="n"/>
      <c r="AIR170" s="364" t="n"/>
      <c r="AIS170" s="364" t="n"/>
      <c r="AIT170" s="364" t="n"/>
      <c r="AIU170" s="364" t="n"/>
      <c r="AIV170" s="364" t="n"/>
      <c r="AIW170" s="364" t="n"/>
      <c r="AIX170" s="364" t="n"/>
      <c r="AIY170" s="364" t="n"/>
      <c r="AIZ170" s="364" t="n"/>
      <c r="AJA170" s="364" t="n"/>
      <c r="AJB170" s="364" t="n"/>
      <c r="AJC170" s="364" t="n"/>
      <c r="AJD170" s="364" t="n"/>
      <c r="AJE170" s="364" t="n"/>
      <c r="AJF170" s="364" t="n"/>
      <c r="AJG170" s="364" t="n"/>
      <c r="AJH170" s="364" t="n"/>
      <c r="AJI170" s="364" t="n"/>
      <c r="AJJ170" s="364" t="n"/>
      <c r="AJK170" s="364" t="n"/>
      <c r="AJL170" s="364" t="n"/>
      <c r="AJM170" s="364" t="n"/>
      <c r="AJN170" s="364" t="n"/>
      <c r="AJO170" s="364" t="n"/>
      <c r="AJP170" s="364" t="n"/>
      <c r="AJQ170" s="364" t="n"/>
      <c r="AJR170" s="364" t="n"/>
      <c r="AJS170" s="364" t="n"/>
      <c r="AJT170" s="364" t="n"/>
      <c r="AJU170" s="364" t="n"/>
      <c r="AJV170" s="364" t="n"/>
      <c r="AJW170" s="364" t="n"/>
      <c r="AJX170" s="364" t="n"/>
      <c r="AJY170" s="364" t="n"/>
      <c r="AJZ170" s="364" t="n"/>
      <c r="AKA170" s="364" t="n"/>
      <c r="AKB170" s="364" t="n"/>
      <c r="AKC170" s="364" t="n"/>
      <c r="AKD170" s="364" t="n"/>
      <c r="AKE170" s="364" t="n"/>
      <c r="AKF170" s="364" t="n"/>
      <c r="AKG170" s="364" t="n"/>
      <c r="AKH170" s="364" t="n"/>
      <c r="AKI170" s="364" t="n"/>
      <c r="AKJ170" s="364" t="n"/>
      <c r="AKK170" s="364" t="n"/>
      <c r="AKL170" s="364" t="n"/>
      <c r="AKM170" s="364" t="n"/>
      <c r="AKN170" s="364" t="n"/>
      <c r="AKO170" s="364" t="n"/>
      <c r="AKP170" s="364" t="n"/>
      <c r="AKQ170" s="364" t="n"/>
      <c r="AKR170" s="364" t="n"/>
      <c r="AKS170" s="364" t="n"/>
      <c r="AKT170" s="364" t="n"/>
      <c r="AKU170" s="364" t="n"/>
      <c r="AKV170" s="364" t="n"/>
      <c r="AKW170" s="364" t="n"/>
      <c r="AKX170" s="364" t="n"/>
      <c r="AKY170" s="364" t="n"/>
      <c r="AKZ170" s="364" t="n"/>
      <c r="ALA170" s="364" t="n"/>
      <c r="ALB170" s="364" t="n"/>
      <c r="ALC170" s="364" t="n"/>
      <c r="ALD170" s="364" t="n"/>
      <c r="ALE170" s="364" t="n"/>
      <c r="ALF170" s="364" t="n"/>
      <c r="ALG170" s="364" t="n"/>
      <c r="ALH170" s="364" t="n"/>
      <c r="ALI170" s="364" t="n"/>
      <c r="ALJ170" s="364" t="n"/>
      <c r="ALK170" s="364" t="n"/>
      <c r="ALL170" s="364" t="n"/>
      <c r="ALM170" s="364" t="n"/>
      <c r="ALN170" s="364" t="n"/>
      <c r="ALO170" s="364" t="n"/>
      <c r="ALP170" s="364" t="n"/>
      <c r="ALQ170" s="364" t="n"/>
      <c r="ALR170" s="364" t="n"/>
      <c r="ALS170" s="364" t="n"/>
      <c r="ALT170" s="364" t="n"/>
      <c r="ALU170" s="364" t="n"/>
      <c r="ALV170" s="364" t="n"/>
      <c r="ALW170" s="364" t="n"/>
      <c r="ALX170" s="364" t="n"/>
      <c r="ALY170" s="364" t="n"/>
      <c r="ALZ170" s="364" t="n"/>
      <c r="AMA170" s="364" t="n"/>
      <c r="AMB170" s="364" t="n"/>
      <c r="AMC170" s="364" t="n"/>
      <c r="AMD170" s="364" t="n"/>
      <c r="AME170" s="364" t="n"/>
      <c r="AMF170" s="364" t="n"/>
      <c r="AMG170" s="364" t="n"/>
      <c r="AMH170" s="364" t="n"/>
      <c r="AMI170" s="364" t="n"/>
      <c r="AMJ170" s="364" t="n"/>
      <c r="AMK170" s="364" t="n"/>
      <c r="AML170" s="364" t="n"/>
      <c r="AMM170" s="364" t="n"/>
      <c r="AMN170" s="364" t="n"/>
      <c r="AMO170" s="364" t="n"/>
      <c r="AMP170" s="364" t="n"/>
      <c r="AMQ170" s="364" t="n"/>
      <c r="AMR170" s="364" t="n"/>
      <c r="AMS170" s="364" t="n"/>
      <c r="AMT170" s="364" t="n"/>
      <c r="AMU170" s="364" t="n"/>
      <c r="AMV170" s="364" t="n"/>
      <c r="AMW170" s="364" t="n"/>
      <c r="AMX170" s="364" t="n"/>
      <c r="AMY170" s="364" t="n"/>
      <c r="AMZ170" s="364" t="n"/>
      <c r="ANA170" s="364" t="n"/>
      <c r="ANB170" s="364" t="n"/>
      <c r="ANC170" s="364" t="n"/>
      <c r="AND170" s="364" t="n"/>
      <c r="ANE170" s="364" t="n"/>
      <c r="ANF170" s="364" t="n"/>
      <c r="ANG170" s="364" t="n"/>
      <c r="ANH170" s="364" t="n"/>
      <c r="ANI170" s="364" t="n"/>
      <c r="ANJ170" s="364" t="n"/>
      <c r="ANK170" s="364" t="n"/>
      <c r="ANL170" s="364" t="n"/>
      <c r="ANM170" s="364" t="n"/>
      <c r="ANN170" s="364" t="n"/>
      <c r="ANO170" s="364" t="n"/>
      <c r="ANP170" s="364" t="n"/>
      <c r="ANQ170" s="364" t="n"/>
      <c r="ANR170" s="364" t="n"/>
      <c r="ANS170" s="364" t="n"/>
      <c r="ANT170" s="364" t="n"/>
      <c r="ANU170" s="364" t="n"/>
      <c r="ANV170" s="364" t="n"/>
      <c r="ANW170" s="364" t="n"/>
      <c r="ANX170" s="364" t="n"/>
      <c r="ANY170" s="364" t="n"/>
      <c r="ANZ170" s="364" t="n"/>
      <c r="AOA170" s="364" t="n"/>
      <c r="AOB170" s="364" t="n"/>
      <c r="AOC170" s="364" t="n"/>
      <c r="AOD170" s="364" t="n"/>
      <c r="AOE170" s="364" t="n"/>
      <c r="AOF170" s="364" t="n"/>
      <c r="AOG170" s="364" t="n"/>
      <c r="AOH170" s="364" t="n"/>
      <c r="AOI170" s="364" t="n"/>
      <c r="AOJ170" s="364" t="n"/>
      <c r="AOK170" s="364" t="n"/>
      <c r="AOL170" s="364" t="n"/>
      <c r="AOM170" s="364" t="n"/>
      <c r="AON170" s="364" t="n"/>
      <c r="AOO170" s="364" t="n"/>
      <c r="AOP170" s="364" t="n"/>
      <c r="AOQ170" s="364" t="n"/>
      <c r="AOR170" s="364" t="n"/>
      <c r="AOS170" s="364" t="n"/>
      <c r="AOT170" s="364" t="n"/>
      <c r="AOU170" s="364" t="n"/>
      <c r="AOV170" s="364" t="n"/>
      <c r="AOW170" s="364" t="n"/>
      <c r="AOX170" s="364" t="n"/>
      <c r="AOY170" s="364" t="n"/>
      <c r="AOZ170" s="364" t="n"/>
      <c r="APA170" s="364" t="n"/>
      <c r="APB170" s="364" t="n"/>
      <c r="APC170" s="364" t="n"/>
      <c r="APD170" s="364" t="n"/>
      <c r="APE170" s="364" t="n"/>
      <c r="APF170" s="364" t="n"/>
      <c r="APG170" s="364" t="n"/>
      <c r="APH170" s="364" t="n"/>
      <c r="API170" s="364" t="n"/>
      <c r="APJ170" s="364" t="n"/>
      <c r="APK170" s="364" t="n"/>
      <c r="APL170" s="364" t="n"/>
      <c r="APM170" s="364" t="n"/>
      <c r="APN170" s="364" t="n"/>
      <c r="APO170" s="364" t="n"/>
      <c r="APP170" s="364" t="n"/>
      <c r="APQ170" s="364" t="n"/>
      <c r="APR170" s="364" t="n"/>
      <c r="APS170" s="364" t="n"/>
      <c r="APT170" s="364" t="n"/>
      <c r="APU170" s="364" t="n"/>
      <c r="APV170" s="364" t="n"/>
      <c r="APW170" s="364" t="n"/>
      <c r="APX170" s="364" t="n"/>
      <c r="APY170" s="364" t="n"/>
      <c r="APZ170" s="364" t="n"/>
      <c r="AQA170" s="364" t="n"/>
      <c r="AQB170" s="364" t="n"/>
      <c r="AQC170" s="364" t="n"/>
      <c r="AQD170" s="364" t="n"/>
      <c r="AQE170" s="364" t="n"/>
      <c r="AQF170" s="364" t="n"/>
      <c r="AQG170" s="364" t="n"/>
      <c r="AQH170" s="364" t="n"/>
      <c r="AQI170" s="364" t="n"/>
      <c r="AQJ170" s="364" t="n"/>
      <c r="AQK170" s="364" t="n"/>
      <c r="AQL170" s="364" t="n"/>
      <c r="AQM170" s="364" t="n"/>
      <c r="AQN170" s="364" t="n"/>
      <c r="AQO170" s="364" t="n"/>
      <c r="AQP170" s="364" t="n"/>
      <c r="AQQ170" s="364" t="n"/>
      <c r="AQR170" s="364" t="n"/>
      <c r="AQS170" s="364" t="n"/>
      <c r="AQT170" s="364" t="n"/>
      <c r="AQU170" s="364" t="n"/>
      <c r="AQV170" s="364" t="n"/>
      <c r="AQW170" s="364" t="n"/>
      <c r="AQX170" s="364" t="n"/>
      <c r="AQY170" s="364" t="n"/>
      <c r="AQZ170" s="364" t="n"/>
      <c r="ARA170" s="364" t="n"/>
      <c r="ARB170" s="364" t="n"/>
      <c r="ARC170" s="364" t="n"/>
      <c r="ARD170" s="364" t="n"/>
      <c r="ARE170" s="364" t="n"/>
      <c r="ARF170" s="364" t="n"/>
      <c r="ARG170" s="364" t="n"/>
      <c r="ARH170" s="364" t="n"/>
      <c r="ARI170" s="364" t="n"/>
      <c r="ARJ170" s="364" t="n"/>
      <c r="ARK170" s="364" t="n"/>
      <c r="ARL170" s="364" t="n"/>
      <c r="ARM170" s="364" t="n"/>
      <c r="ARN170" s="364" t="n"/>
      <c r="ARO170" s="364" t="n"/>
    </row>
    <row r="171" outlineLevel="1">
      <c r="A171" s="220" t="inlineStr">
        <is>
          <t>48.01</t>
        </is>
      </c>
      <c r="B171" s="233" t="inlineStr">
        <is>
          <t>Juros pagos</t>
        </is>
      </c>
      <c r="C171" s="86" t="inlineStr">
        <is>
          <t>Analítica</t>
        </is>
      </c>
      <c r="D171" s="86" t="inlineStr">
        <is>
          <t>Saída</t>
        </is>
      </c>
      <c r="E171" s="86">
        <f>VLOOKUP($A171,PL.C!$B:$F,5,0)</f>
        <v/>
      </c>
      <c r="F171" s="86" t="inlineStr">
        <is>
          <t>sim</t>
        </is>
      </c>
      <c r="G171" s="86" t="inlineStr">
        <is>
          <t>Budget</t>
        </is>
      </c>
      <c r="I171" s="511" t="n">
        <v>0</v>
      </c>
      <c r="J171" s="511" t="n">
        <v>0</v>
      </c>
      <c r="K171" s="511" t="n">
        <v>0</v>
      </c>
      <c r="L171" s="511" t="n">
        <v>0</v>
      </c>
      <c r="M171" s="511" t="n">
        <v>-76</v>
      </c>
      <c r="N171" s="511" t="n">
        <v>0</v>
      </c>
      <c r="O171" s="511" t="n">
        <v>0</v>
      </c>
      <c r="P171" s="511" t="n">
        <v>0</v>
      </c>
      <c r="Q171" s="511" t="n">
        <v>0</v>
      </c>
      <c r="R171" s="511" t="n">
        <v>0</v>
      </c>
      <c r="S171" s="511" t="n">
        <v>0</v>
      </c>
      <c r="T171" s="512" t="n">
        <v>0</v>
      </c>
      <c r="V171" s="511" t="n">
        <v>0</v>
      </c>
      <c r="W171" s="511" t="n">
        <v>-5</v>
      </c>
      <c r="X171" s="511" t="n">
        <v>0</v>
      </c>
      <c r="Y171" s="511" t="n">
        <v>0</v>
      </c>
      <c r="Z171" s="511" t="n">
        <v>0</v>
      </c>
      <c r="AA171" s="511" t="n">
        <v>0</v>
      </c>
      <c r="AB171" s="511" t="n">
        <v>0</v>
      </c>
      <c r="AC171" s="511" t="n">
        <v>0</v>
      </c>
      <c r="AD171" s="511" t="n">
        <v>0</v>
      </c>
      <c r="AE171" s="511" t="n">
        <v>-10</v>
      </c>
      <c r="AF171" s="511" t="n">
        <v>0</v>
      </c>
      <c r="AG171" s="512" t="n">
        <v>0</v>
      </c>
      <c r="AI171" s="511" t="n">
        <v>-8</v>
      </c>
      <c r="AJ171" s="511" t="n">
        <v>-6</v>
      </c>
      <c r="AK171" s="511" t="n">
        <v>0</v>
      </c>
      <c r="AL171" s="511" t="n">
        <v>0</v>
      </c>
      <c r="AM171" s="511" t="n">
        <v>-7</v>
      </c>
      <c r="AN171" s="511" t="n">
        <v>-8</v>
      </c>
      <c r="AO171" s="511" t="n">
        <v>-41</v>
      </c>
      <c r="AP171" s="511" t="n">
        <v>0</v>
      </c>
      <c r="AQ171" s="511" t="n">
        <v>0</v>
      </c>
      <c r="AR171" s="511" t="n">
        <v>0</v>
      </c>
      <c r="AS171" s="511" t="n">
        <v>0</v>
      </c>
      <c r="AT171" s="511" t="n">
        <v>-15</v>
      </c>
      <c r="AV171" s="513" t="n">
        <v>-8.416</v>
      </c>
      <c r="AW171" s="513" t="n">
        <v>-6.312</v>
      </c>
      <c r="AX171" s="513" t="n">
        <v>0</v>
      </c>
      <c r="AY171" s="513" t="n">
        <v>0</v>
      </c>
      <c r="AZ171" s="513" t="n">
        <v>-7.364000000000001</v>
      </c>
      <c r="BA171" s="513" t="n">
        <v>-8.416</v>
      </c>
      <c r="BB171" s="513" t="n">
        <v>-43.13200000000001</v>
      </c>
      <c r="BC171" s="513" t="n">
        <v>0</v>
      </c>
      <c r="BD171" s="513" t="n">
        <v>0</v>
      </c>
      <c r="BE171" s="513" t="n">
        <v>0</v>
      </c>
      <c r="BF171" s="513" t="n">
        <v>0</v>
      </c>
      <c r="BG171" s="513" t="n">
        <v>-15.78</v>
      </c>
      <c r="BI171" s="298" t="n">
        <v>1.05</v>
      </c>
      <c r="BJ171" s="514" t="n">
        <v>0</v>
      </c>
      <c r="BK171" s="514" t="n">
        <v>0</v>
      </c>
      <c r="BL171" s="514" t="n">
        <v>0</v>
      </c>
      <c r="BM171" s="514" t="n">
        <v>-635.25</v>
      </c>
      <c r="BN171" s="514" t="n">
        <v>0</v>
      </c>
      <c r="BO171" s="514" t="n">
        <v>0</v>
      </c>
      <c r="BP171" s="514" t="n">
        <v>0</v>
      </c>
      <c r="BQ171" s="514" t="n">
        <v>0</v>
      </c>
      <c r="BR171" s="514" t="n">
        <v>0</v>
      </c>
      <c r="BS171" s="514" t="n">
        <v>0</v>
      </c>
      <c r="BT171" s="514" t="n">
        <v>0</v>
      </c>
      <c r="BU171" s="514" t="n">
        <v>0</v>
      </c>
      <c r="BW171" s="515">
        <f>_xlfn.SINGLE(_xlfn.XLOOKUP($A171,$A$203:$A$399,BJ$203:BJ$399,"Não Existe"))*$BI171</f>
        <v/>
      </c>
      <c r="BX171" s="515">
        <f>_xlfn.SINGLE(_xlfn.XLOOKUP($A171,$A$203:$A$399,BK$203:BK$399,"Não Existe"))*$BI171</f>
        <v/>
      </c>
      <c r="BY171" s="515">
        <f>_xlfn.SINGLE(_xlfn.XLOOKUP($A171,$A$203:$A$399,BL$203:BL$399,"Não Existe"))*$BI171</f>
        <v/>
      </c>
      <c r="BZ171" s="515">
        <f>_xlfn.SINGLE(_xlfn.XLOOKUP($A171,$A$203:$A$399,BM$203:BM$399,"Não Existe"))*$BI171</f>
        <v/>
      </c>
      <c r="CA171" s="515">
        <f>_xlfn.SINGLE(_xlfn.XLOOKUP($A171,$A$203:$A$399,BN$203:BN$399,"Não Existe"))*$BI171</f>
        <v/>
      </c>
      <c r="CB171" s="515">
        <f>_xlfn.SINGLE(_xlfn.XLOOKUP($A171,$A$203:$A$399,BO$203:BO$399,"Não Existe"))*$BI171</f>
        <v/>
      </c>
      <c r="CC171" s="515">
        <f>_xlfn.SINGLE(_xlfn.XLOOKUP($A171,$A$203:$A$399,BP$203:BP$399,"Não Existe"))*$BI171</f>
        <v/>
      </c>
      <c r="CD171" s="515">
        <f>_xlfn.SINGLE(_xlfn.XLOOKUP($A171,$A$203:$A$399,BQ$203:BQ$399,"Não Existe"))*$BI171</f>
        <v/>
      </c>
      <c r="CE171" s="515">
        <f>_xlfn.SINGLE(_xlfn.XLOOKUP($A171,$A$203:$A$399,BR$203:BR$399,"Não Existe"))*$BI171</f>
        <v/>
      </c>
      <c r="CF171" s="515">
        <f>_xlfn.SINGLE(_xlfn.XLOOKUP($A171,$A$203:$A$399,BS$203:BS$399,"Não Existe"))*$BI171</f>
        <v/>
      </c>
      <c r="CG171" s="515">
        <f>_xlfn.SINGLE(_xlfn.XLOOKUP($A171,$A$203:$A$399,BT$203:BT$399,"Não Existe"))*$BI171</f>
        <v/>
      </c>
      <c r="CH171" s="515">
        <f>_xlfn.SINGLE(_xlfn.XLOOKUP($A171,$A$203:$A$399,BU$203:BU$399,"Não Existe"))*$BI171</f>
        <v/>
      </c>
    </row>
    <row r="172" outlineLevel="1" customFormat="1" s="213">
      <c r="A172" s="257" t="inlineStr">
        <is>
          <t>48.02</t>
        </is>
      </c>
      <c r="B172" s="212" t="inlineStr">
        <is>
          <t>Rendimentos de Aplicação Financeira</t>
        </is>
      </c>
      <c r="C172" s="213" t="inlineStr">
        <is>
          <t>Analítica</t>
        </is>
      </c>
      <c r="D172" s="213" t="inlineStr">
        <is>
          <t>Saída</t>
        </is>
      </c>
      <c r="E172" s="213">
        <f>VLOOKUP($A172,PL.C!$B:$F,5,0)</f>
        <v/>
      </c>
      <c r="F172" s="213" t="inlineStr">
        <is>
          <t>sim</t>
        </is>
      </c>
      <c r="G172" s="213" t="inlineStr">
        <is>
          <t>Budget</t>
        </is>
      </c>
      <c r="I172" s="506" t="n">
        <v>0</v>
      </c>
      <c r="J172" s="506" t="n">
        <v>0</v>
      </c>
      <c r="K172" s="506" t="n">
        <v>0</v>
      </c>
      <c r="L172" s="506" t="n">
        <v>0</v>
      </c>
      <c r="M172" s="506" t="n">
        <v>0</v>
      </c>
      <c r="N172" s="506" t="n">
        <v>0</v>
      </c>
      <c r="O172" s="506" t="n">
        <v>0</v>
      </c>
      <c r="P172" s="506" t="n">
        <v>0</v>
      </c>
      <c r="Q172" s="506" t="n">
        <v>0</v>
      </c>
      <c r="R172" s="506" t="n">
        <v>0</v>
      </c>
      <c r="S172" s="506" t="n">
        <v>0</v>
      </c>
      <c r="T172" s="507" t="n">
        <v>0</v>
      </c>
      <c r="U172" s="86" t="n"/>
      <c r="V172" s="506" t="n">
        <v>0</v>
      </c>
      <c r="W172" s="506" t="n">
        <v>0</v>
      </c>
      <c r="X172" s="506" t="n">
        <v>0</v>
      </c>
      <c r="Y172" s="506" t="n">
        <v>0</v>
      </c>
      <c r="Z172" s="506" t="n">
        <v>0</v>
      </c>
      <c r="AA172" s="506" t="n">
        <v>0</v>
      </c>
      <c r="AB172" s="506" t="n">
        <v>0</v>
      </c>
      <c r="AC172" s="506" t="n">
        <v>0</v>
      </c>
      <c r="AD172" s="506" t="n">
        <v>0</v>
      </c>
      <c r="AE172" s="506" t="n">
        <v>0</v>
      </c>
      <c r="AF172" s="506" t="n">
        <v>0</v>
      </c>
      <c r="AG172" s="507" t="n">
        <v>0</v>
      </c>
      <c r="AH172" s="364" t="n"/>
      <c r="AI172" s="506" t="n">
        <v>0</v>
      </c>
      <c r="AJ172" s="506" t="n">
        <v>80</v>
      </c>
      <c r="AK172" s="506" t="n">
        <v>0</v>
      </c>
      <c r="AL172" s="506" t="n">
        <v>0</v>
      </c>
      <c r="AM172" s="506" t="n">
        <v>0</v>
      </c>
      <c r="AN172" s="506" t="n">
        <v>0</v>
      </c>
      <c r="AO172" s="506" t="n">
        <v>0</v>
      </c>
      <c r="AP172" s="506" t="n">
        <v>0</v>
      </c>
      <c r="AQ172" s="506" t="n">
        <v>0</v>
      </c>
      <c r="AR172" s="506" t="n">
        <v>0</v>
      </c>
      <c r="AS172" s="506" t="n">
        <v>0</v>
      </c>
      <c r="AT172" s="506" t="n">
        <v>0</v>
      </c>
      <c r="AU172" s="364" t="n"/>
      <c r="AV172" s="508" t="n">
        <v>-25000</v>
      </c>
      <c r="AW172" s="508" t="n">
        <v>-25000</v>
      </c>
      <c r="AX172" s="508" t="n">
        <v>-25000</v>
      </c>
      <c r="AY172" s="508" t="n">
        <v>-25000</v>
      </c>
      <c r="AZ172" s="508" t="n">
        <v>-25000</v>
      </c>
      <c r="BA172" s="508" t="n">
        <v>-25000</v>
      </c>
      <c r="BB172" s="508" t="n">
        <v>-25000</v>
      </c>
      <c r="BC172" s="508" t="n">
        <v>-25000</v>
      </c>
      <c r="BD172" s="508" t="n">
        <v>-25000</v>
      </c>
      <c r="BE172" s="508" t="n">
        <v>-25000</v>
      </c>
      <c r="BF172" s="508" t="n">
        <v>-25000</v>
      </c>
      <c r="BG172" s="508" t="n">
        <v>-25000</v>
      </c>
      <c r="BH172" s="364" t="n"/>
      <c r="BI172" s="298" t="n">
        <v>1.05</v>
      </c>
      <c r="BJ172" s="509" t="n">
        <v>0</v>
      </c>
      <c r="BK172" s="509" t="n">
        <v>0</v>
      </c>
      <c r="BL172" s="509" t="n">
        <v>0</v>
      </c>
      <c r="BM172" s="509" t="n">
        <v>0</v>
      </c>
      <c r="BN172" s="509" t="n">
        <v>0</v>
      </c>
      <c r="BO172" s="509" t="n">
        <v>0</v>
      </c>
      <c r="BP172" s="509" t="n">
        <v>0</v>
      </c>
      <c r="BQ172" s="509" t="n">
        <v>0</v>
      </c>
      <c r="BR172" s="509" t="n">
        <v>0</v>
      </c>
      <c r="BS172" s="509" t="n">
        <v>0</v>
      </c>
      <c r="BT172" s="509" t="n">
        <v>0</v>
      </c>
      <c r="BU172" s="509" t="n">
        <v>0</v>
      </c>
      <c r="BV172" s="364" t="n"/>
      <c r="BW172" s="510">
        <f>_xlfn.SINGLE(_xlfn.XLOOKUP($A172,$A$203:$A$399,BJ$203:BJ$399,"Não Existe"))*$BI172</f>
        <v/>
      </c>
      <c r="BX172" s="510">
        <f>_xlfn.SINGLE(_xlfn.XLOOKUP($A172,$A$203:$A$399,BK$203:BK$399,"Não Existe"))*$BI172</f>
        <v/>
      </c>
      <c r="BY172" s="510">
        <f>_xlfn.SINGLE(_xlfn.XLOOKUP($A172,$A$203:$A$399,BL$203:BL$399,"Não Existe"))*$BI172</f>
        <v/>
      </c>
      <c r="BZ172" s="510">
        <f>_xlfn.SINGLE(_xlfn.XLOOKUP($A172,$A$203:$A$399,BM$203:BM$399,"Não Existe"))*$BI172</f>
        <v/>
      </c>
      <c r="CA172" s="510">
        <f>_xlfn.SINGLE(_xlfn.XLOOKUP($A172,$A$203:$A$399,BN$203:BN$399,"Não Existe"))*$BI172</f>
        <v/>
      </c>
      <c r="CB172" s="510">
        <f>_xlfn.SINGLE(_xlfn.XLOOKUP($A172,$A$203:$A$399,BO$203:BO$399,"Não Existe"))*$BI172</f>
        <v/>
      </c>
      <c r="CC172" s="510">
        <f>_xlfn.SINGLE(_xlfn.XLOOKUP($A172,$A$203:$A$399,BP$203:BP$399,"Não Existe"))*$BI172</f>
        <v/>
      </c>
      <c r="CD172" s="510">
        <f>_xlfn.SINGLE(_xlfn.XLOOKUP($A172,$A$203:$A$399,BQ$203:BQ$399,"Não Existe"))*$BI172</f>
        <v/>
      </c>
      <c r="CE172" s="510">
        <f>_xlfn.SINGLE(_xlfn.XLOOKUP($A172,$A$203:$A$399,BR$203:BR$399,"Não Existe"))*$BI172</f>
        <v/>
      </c>
      <c r="CF172" s="510">
        <f>_xlfn.SINGLE(_xlfn.XLOOKUP($A172,$A$203:$A$399,BS$203:BS$399,"Não Existe"))*$BI172</f>
        <v/>
      </c>
      <c r="CG172" s="510">
        <f>_xlfn.SINGLE(_xlfn.XLOOKUP($A172,$A$203:$A$399,BT$203:BT$399,"Não Existe"))*$BI172</f>
        <v/>
      </c>
      <c r="CH172" s="510">
        <f>_xlfn.SINGLE(_xlfn.XLOOKUP($A172,$A$203:$A$399,BU$203:BU$399,"Não Existe"))*$BI172</f>
        <v/>
      </c>
      <c r="CI172" s="364" t="n"/>
      <c r="CJ172" s="364" t="n"/>
      <c r="CK172" s="364" t="n"/>
      <c r="CL172" s="364" t="n"/>
      <c r="CM172" s="364" t="n"/>
      <c r="CN172" s="364" t="n"/>
      <c r="CO172" s="364" t="n"/>
      <c r="CP172" s="364" t="n"/>
      <c r="CQ172" s="364" t="n"/>
      <c r="CR172" s="364" t="n"/>
      <c r="CS172" s="364" t="n"/>
      <c r="CT172" s="364" t="n"/>
      <c r="CU172" s="364" t="n"/>
      <c r="CV172" s="364" t="n"/>
      <c r="CW172" s="364" t="n"/>
      <c r="CX172" s="364" t="n"/>
      <c r="CY172" s="364" t="n"/>
      <c r="CZ172" s="364" t="n"/>
      <c r="DA172" s="364" t="n"/>
      <c r="DB172" s="364" t="n"/>
      <c r="DC172" s="364" t="n"/>
      <c r="DD172" s="364" t="n"/>
      <c r="DE172" s="364" t="n"/>
      <c r="DF172" s="364" t="n"/>
      <c r="DG172" s="364" t="n"/>
      <c r="DH172" s="364" t="n"/>
      <c r="DI172" s="364" t="n"/>
      <c r="DJ172" s="364" t="n"/>
      <c r="DK172" s="364" t="n"/>
      <c r="DL172" s="364" t="n"/>
      <c r="DM172" s="364" t="n"/>
      <c r="DN172" s="364" t="n"/>
      <c r="DO172" s="364" t="n"/>
      <c r="DP172" s="364" t="n"/>
      <c r="DQ172" s="364" t="n"/>
      <c r="DR172" s="364" t="n"/>
      <c r="DS172" s="364" t="n"/>
      <c r="DT172" s="364" t="n"/>
      <c r="DU172" s="364" t="n"/>
      <c r="DV172" s="364" t="n"/>
      <c r="DW172" s="364" t="n"/>
      <c r="DX172" s="364" t="n"/>
      <c r="DY172" s="364" t="n"/>
      <c r="DZ172" s="364" t="n"/>
      <c r="EA172" s="364" t="n"/>
      <c r="EB172" s="364" t="n"/>
      <c r="EC172" s="364" t="n"/>
      <c r="ED172" s="364" t="n"/>
      <c r="EE172" s="364" t="n"/>
      <c r="EF172" s="364" t="n"/>
      <c r="EG172" s="364" t="n"/>
      <c r="EH172" s="364" t="n"/>
      <c r="EI172" s="364" t="n"/>
      <c r="EJ172" s="364" t="n"/>
      <c r="EK172" s="364" t="n"/>
      <c r="EL172" s="364" t="n"/>
      <c r="EM172" s="364" t="n"/>
      <c r="EN172" s="364" t="n"/>
      <c r="EO172" s="364" t="n"/>
      <c r="EP172" s="364" t="n"/>
      <c r="EQ172" s="364" t="n"/>
      <c r="ER172" s="364" t="n"/>
      <c r="ES172" s="364" t="n"/>
      <c r="ET172" s="364" t="n"/>
      <c r="EU172" s="364" t="n"/>
      <c r="EV172" s="364" t="n"/>
      <c r="EW172" s="364" t="n"/>
      <c r="EX172" s="364" t="n"/>
      <c r="EY172" s="364" t="n"/>
      <c r="EZ172" s="364" t="n"/>
      <c r="FA172" s="364" t="n"/>
      <c r="FB172" s="364" t="n"/>
      <c r="FC172" s="364" t="n"/>
      <c r="FD172" s="364" t="n"/>
      <c r="FE172" s="364" t="n"/>
      <c r="FF172" s="364" t="n"/>
      <c r="FG172" s="364" t="n"/>
      <c r="FH172" s="364" t="n"/>
      <c r="FI172" s="364" t="n"/>
      <c r="FJ172" s="364" t="n"/>
      <c r="FK172" s="364" t="n"/>
      <c r="FL172" s="364" t="n"/>
      <c r="FM172" s="364" t="n"/>
      <c r="FN172" s="364" t="n"/>
      <c r="FO172" s="364" t="n"/>
      <c r="FP172" s="364" t="n"/>
      <c r="FQ172" s="364" t="n"/>
      <c r="FR172" s="364" t="n"/>
      <c r="FS172" s="364" t="n"/>
      <c r="FT172" s="364" t="n"/>
      <c r="FU172" s="364" t="n"/>
      <c r="FV172" s="364" t="n"/>
      <c r="FW172" s="364" t="n"/>
      <c r="FX172" s="364" t="n"/>
      <c r="FY172" s="364" t="n"/>
      <c r="FZ172" s="364" t="n"/>
      <c r="GA172" s="364" t="n"/>
      <c r="GB172" s="364" t="n"/>
      <c r="GC172" s="364" t="n"/>
      <c r="GD172" s="364" t="n"/>
      <c r="GE172" s="364" t="n"/>
      <c r="GF172" s="364" t="n"/>
      <c r="GG172" s="364" t="n"/>
      <c r="GH172" s="364" t="n"/>
      <c r="GI172" s="364" t="n"/>
      <c r="GJ172" s="364" t="n"/>
      <c r="GK172" s="364" t="n"/>
      <c r="GL172" s="364" t="n"/>
      <c r="GM172" s="364" t="n"/>
      <c r="GN172" s="364" t="n"/>
      <c r="GO172" s="364" t="n"/>
      <c r="GP172" s="364" t="n"/>
      <c r="GQ172" s="364" t="n"/>
      <c r="GR172" s="364" t="n"/>
      <c r="GS172" s="364" t="n"/>
      <c r="GT172" s="364" t="n"/>
      <c r="GU172" s="364" t="n"/>
      <c r="GV172" s="364" t="n"/>
      <c r="GW172" s="364" t="n"/>
      <c r="GX172" s="364" t="n"/>
      <c r="GY172" s="364" t="n"/>
      <c r="GZ172" s="364" t="n"/>
      <c r="HA172" s="364" t="n"/>
      <c r="HB172" s="364" t="n"/>
      <c r="HC172" s="364" t="n"/>
      <c r="HD172" s="364" t="n"/>
      <c r="HE172" s="364" t="n"/>
      <c r="HF172" s="364" t="n"/>
      <c r="HG172" s="364" t="n"/>
      <c r="HH172" s="364" t="n"/>
      <c r="HI172" s="364" t="n"/>
      <c r="HJ172" s="364" t="n"/>
      <c r="HK172" s="364" t="n"/>
      <c r="HL172" s="364" t="n"/>
      <c r="HM172" s="364" t="n"/>
      <c r="HN172" s="364" t="n"/>
      <c r="HO172" s="364" t="n"/>
      <c r="HP172" s="364" t="n"/>
      <c r="HQ172" s="364" t="n"/>
      <c r="HR172" s="364" t="n"/>
      <c r="HS172" s="364" t="n"/>
      <c r="HT172" s="364" t="n"/>
      <c r="HU172" s="364" t="n"/>
      <c r="HV172" s="364" t="n"/>
      <c r="HW172" s="364" t="n"/>
      <c r="HX172" s="364" t="n"/>
      <c r="HY172" s="364" t="n"/>
      <c r="HZ172" s="364" t="n"/>
      <c r="IA172" s="364" t="n"/>
      <c r="IB172" s="364" t="n"/>
      <c r="IC172" s="364" t="n"/>
      <c r="ID172" s="364" t="n"/>
      <c r="IE172" s="364" t="n"/>
      <c r="IF172" s="364" t="n"/>
      <c r="IG172" s="364" t="n"/>
      <c r="IH172" s="364" t="n"/>
      <c r="II172" s="364" t="n"/>
      <c r="IJ172" s="364" t="n"/>
      <c r="IK172" s="364" t="n"/>
      <c r="IL172" s="364" t="n"/>
      <c r="IM172" s="364" t="n"/>
      <c r="IN172" s="364" t="n"/>
      <c r="IO172" s="364" t="n"/>
      <c r="IP172" s="364" t="n"/>
      <c r="IQ172" s="364" t="n"/>
      <c r="IR172" s="364" t="n"/>
      <c r="IS172" s="364" t="n"/>
      <c r="IT172" s="364" t="n"/>
      <c r="IU172" s="364" t="n"/>
      <c r="IV172" s="364" t="n"/>
      <c r="IW172" s="364" t="n"/>
      <c r="IX172" s="364" t="n"/>
      <c r="IY172" s="364" t="n"/>
      <c r="IZ172" s="364" t="n"/>
      <c r="JA172" s="364" t="n"/>
      <c r="JB172" s="364" t="n"/>
      <c r="JC172" s="364" t="n"/>
      <c r="JD172" s="364" t="n"/>
      <c r="JE172" s="364" t="n"/>
      <c r="JF172" s="364" t="n"/>
      <c r="JG172" s="364" t="n"/>
      <c r="JH172" s="364" t="n"/>
      <c r="JI172" s="364" t="n"/>
      <c r="JJ172" s="364" t="n"/>
      <c r="JK172" s="364" t="n"/>
      <c r="JL172" s="364" t="n"/>
      <c r="JM172" s="364" t="n"/>
      <c r="JN172" s="364" t="n"/>
      <c r="JO172" s="364" t="n"/>
      <c r="JP172" s="364" t="n"/>
      <c r="JQ172" s="364" t="n"/>
      <c r="JR172" s="364" t="n"/>
      <c r="JS172" s="364" t="n"/>
      <c r="JT172" s="364" t="n"/>
      <c r="JU172" s="364" t="n"/>
      <c r="JV172" s="364" t="n"/>
      <c r="JW172" s="364" t="n"/>
      <c r="JX172" s="364" t="n"/>
      <c r="JY172" s="364" t="n"/>
      <c r="JZ172" s="364" t="n"/>
      <c r="KA172" s="364" t="n"/>
      <c r="KB172" s="364" t="n"/>
      <c r="KC172" s="364" t="n"/>
      <c r="KD172" s="364" t="n"/>
      <c r="KE172" s="364" t="n"/>
      <c r="KF172" s="364" t="n"/>
      <c r="KG172" s="364" t="n"/>
      <c r="KH172" s="364" t="n"/>
      <c r="KI172" s="364" t="n"/>
      <c r="KJ172" s="364" t="n"/>
      <c r="KK172" s="364" t="n"/>
      <c r="KL172" s="364" t="n"/>
      <c r="KM172" s="364" t="n"/>
      <c r="KN172" s="364" t="n"/>
      <c r="KO172" s="364" t="n"/>
      <c r="KP172" s="364" t="n"/>
      <c r="KQ172" s="364" t="n"/>
      <c r="KR172" s="364" t="n"/>
      <c r="KS172" s="364" t="n"/>
      <c r="KT172" s="364" t="n"/>
      <c r="KU172" s="364" t="n"/>
      <c r="KV172" s="364" t="n"/>
      <c r="KW172" s="364" t="n"/>
      <c r="KX172" s="364" t="n"/>
      <c r="KY172" s="364" t="n"/>
      <c r="KZ172" s="364" t="n"/>
      <c r="LA172" s="364" t="n"/>
      <c r="LB172" s="364" t="n"/>
      <c r="LC172" s="364" t="n"/>
      <c r="LD172" s="364" t="n"/>
      <c r="LE172" s="364" t="n"/>
      <c r="LF172" s="364" t="n"/>
      <c r="LG172" s="364" t="n"/>
      <c r="LH172" s="364" t="n"/>
      <c r="LI172" s="364" t="n"/>
      <c r="LJ172" s="364" t="n"/>
      <c r="LK172" s="364" t="n"/>
      <c r="LL172" s="364" t="n"/>
      <c r="LM172" s="364" t="n"/>
      <c r="LN172" s="364" t="n"/>
      <c r="LO172" s="364" t="n"/>
      <c r="LP172" s="364" t="n"/>
      <c r="LQ172" s="364" t="n"/>
      <c r="LR172" s="364" t="n"/>
      <c r="LS172" s="364" t="n"/>
      <c r="LT172" s="364" t="n"/>
      <c r="LU172" s="364" t="n"/>
      <c r="LV172" s="364" t="n"/>
      <c r="LW172" s="364" t="n"/>
      <c r="LX172" s="364" t="n"/>
      <c r="LY172" s="364" t="n"/>
      <c r="LZ172" s="364" t="n"/>
      <c r="MA172" s="364" t="n"/>
      <c r="MB172" s="364" t="n"/>
      <c r="MC172" s="364" t="n"/>
      <c r="MD172" s="364" t="n"/>
      <c r="ME172" s="364" t="n"/>
      <c r="MF172" s="364" t="n"/>
      <c r="MG172" s="364" t="n"/>
      <c r="MH172" s="364" t="n"/>
      <c r="MI172" s="364" t="n"/>
      <c r="MJ172" s="364" t="n"/>
      <c r="MK172" s="364" t="n"/>
      <c r="ML172" s="364" t="n"/>
      <c r="MM172" s="364" t="n"/>
      <c r="MN172" s="364" t="n"/>
      <c r="MO172" s="364" t="n"/>
      <c r="MP172" s="364" t="n"/>
      <c r="MQ172" s="364" t="n"/>
      <c r="MR172" s="364" t="n"/>
      <c r="MS172" s="364" t="n"/>
      <c r="MT172" s="364" t="n"/>
      <c r="MU172" s="364" t="n"/>
      <c r="MV172" s="364" t="n"/>
      <c r="MW172" s="364" t="n"/>
      <c r="MX172" s="364" t="n"/>
      <c r="MY172" s="364" t="n"/>
      <c r="MZ172" s="364" t="n"/>
      <c r="NA172" s="364" t="n"/>
      <c r="NB172" s="364" t="n"/>
      <c r="NC172" s="364" t="n"/>
      <c r="ND172" s="364" t="n"/>
      <c r="NE172" s="364" t="n"/>
      <c r="NF172" s="364" t="n"/>
      <c r="NG172" s="364" t="n"/>
      <c r="NH172" s="364" t="n"/>
      <c r="NI172" s="364" t="n"/>
      <c r="NJ172" s="364" t="n"/>
      <c r="NK172" s="364" t="n"/>
      <c r="NL172" s="364" t="n"/>
      <c r="NM172" s="364" t="n"/>
      <c r="NN172" s="364" t="n"/>
      <c r="NO172" s="364" t="n"/>
      <c r="NP172" s="364" t="n"/>
      <c r="NQ172" s="364" t="n"/>
      <c r="NR172" s="364" t="n"/>
      <c r="NS172" s="364" t="n"/>
      <c r="NT172" s="364" t="n"/>
      <c r="NU172" s="364" t="n"/>
      <c r="NV172" s="364" t="n"/>
      <c r="NW172" s="364" t="n"/>
      <c r="NX172" s="364" t="n"/>
      <c r="NY172" s="364" t="n"/>
      <c r="NZ172" s="364" t="n"/>
      <c r="OA172" s="364" t="n"/>
      <c r="OB172" s="364" t="n"/>
      <c r="OC172" s="364" t="n"/>
      <c r="OD172" s="364" t="n"/>
      <c r="OE172" s="364" t="n"/>
      <c r="OF172" s="364" t="n"/>
      <c r="OG172" s="364" t="n"/>
      <c r="OH172" s="364" t="n"/>
      <c r="OI172" s="364" t="n"/>
      <c r="OJ172" s="364" t="n"/>
      <c r="OK172" s="364" t="n"/>
      <c r="OL172" s="364" t="n"/>
      <c r="OM172" s="364" t="n"/>
      <c r="ON172" s="364" t="n"/>
      <c r="OO172" s="364" t="n"/>
      <c r="OP172" s="364" t="n"/>
      <c r="OQ172" s="364" t="n"/>
      <c r="OR172" s="364" t="n"/>
      <c r="OS172" s="364" t="n"/>
      <c r="OT172" s="364" t="n"/>
      <c r="OU172" s="364" t="n"/>
      <c r="OV172" s="364" t="n"/>
      <c r="OW172" s="364" t="n"/>
      <c r="OX172" s="364" t="n"/>
      <c r="OY172" s="364" t="n"/>
      <c r="OZ172" s="364" t="n"/>
      <c r="PA172" s="364" t="n"/>
      <c r="PB172" s="364" t="n"/>
      <c r="PC172" s="364" t="n"/>
      <c r="PD172" s="364" t="n"/>
      <c r="PE172" s="364" t="n"/>
      <c r="PF172" s="364" t="n"/>
      <c r="PG172" s="364" t="n"/>
      <c r="PH172" s="364" t="n"/>
      <c r="PI172" s="364" t="n"/>
      <c r="PJ172" s="364" t="n"/>
      <c r="PK172" s="364" t="n"/>
      <c r="PL172" s="364" t="n"/>
      <c r="PM172" s="364" t="n"/>
      <c r="PN172" s="364" t="n"/>
      <c r="PO172" s="364" t="n"/>
      <c r="PP172" s="364" t="n"/>
      <c r="PQ172" s="364" t="n"/>
      <c r="PR172" s="364" t="n"/>
      <c r="PS172" s="364" t="n"/>
      <c r="PT172" s="364" t="n"/>
      <c r="PU172" s="364" t="n"/>
      <c r="PV172" s="364" t="n"/>
      <c r="PW172" s="364" t="n"/>
      <c r="PX172" s="364" t="n"/>
      <c r="PY172" s="364" t="n"/>
      <c r="PZ172" s="364" t="n"/>
      <c r="QA172" s="364" t="n"/>
      <c r="QB172" s="364" t="n"/>
      <c r="QC172" s="364" t="n"/>
      <c r="QD172" s="364" t="n"/>
      <c r="QE172" s="364" t="n"/>
      <c r="QF172" s="364" t="n"/>
      <c r="QG172" s="364" t="n"/>
      <c r="QH172" s="364" t="n"/>
      <c r="QI172" s="364" t="n"/>
      <c r="QJ172" s="364" t="n"/>
      <c r="QK172" s="364" t="n"/>
      <c r="QL172" s="364" t="n"/>
      <c r="QM172" s="364" t="n"/>
      <c r="QN172" s="364" t="n"/>
      <c r="QO172" s="364" t="n"/>
      <c r="QP172" s="364" t="n"/>
      <c r="QQ172" s="364" t="n"/>
      <c r="QR172" s="364" t="n"/>
      <c r="QS172" s="364" t="n"/>
      <c r="QT172" s="364" t="n"/>
      <c r="QU172" s="364" t="n"/>
      <c r="QV172" s="364" t="n"/>
      <c r="QW172" s="364" t="n"/>
      <c r="QX172" s="364" t="n"/>
      <c r="QY172" s="364" t="n"/>
      <c r="QZ172" s="364" t="n"/>
      <c r="RA172" s="364" t="n"/>
      <c r="RB172" s="364" t="n"/>
      <c r="RC172" s="364" t="n"/>
      <c r="RD172" s="364" t="n"/>
      <c r="RE172" s="364" t="n"/>
      <c r="RF172" s="364" t="n"/>
      <c r="RG172" s="364" t="n"/>
      <c r="RH172" s="364" t="n"/>
      <c r="RI172" s="364" t="n"/>
      <c r="RJ172" s="364" t="n"/>
      <c r="RK172" s="364" t="n"/>
      <c r="RL172" s="364" t="n"/>
      <c r="RM172" s="364" t="n"/>
      <c r="RN172" s="364" t="n"/>
      <c r="RO172" s="364" t="n"/>
      <c r="RP172" s="364" t="n"/>
      <c r="RQ172" s="364" t="n"/>
      <c r="RR172" s="364" t="n"/>
      <c r="RS172" s="364" t="n"/>
      <c r="RT172" s="364" t="n"/>
      <c r="RU172" s="364" t="n"/>
      <c r="RV172" s="364" t="n"/>
      <c r="RW172" s="364" t="n"/>
      <c r="RX172" s="364" t="n"/>
      <c r="RY172" s="364" t="n"/>
      <c r="RZ172" s="364" t="n"/>
      <c r="SA172" s="364" t="n"/>
      <c r="SB172" s="364" t="n"/>
      <c r="SC172" s="364" t="n"/>
      <c r="SD172" s="364" t="n"/>
      <c r="SE172" s="364" t="n"/>
      <c r="SF172" s="364" t="n"/>
      <c r="SG172" s="364" t="n"/>
      <c r="SH172" s="364" t="n"/>
      <c r="SI172" s="364" t="n"/>
      <c r="SJ172" s="364" t="n"/>
      <c r="SK172" s="364" t="n"/>
      <c r="SL172" s="364" t="n"/>
      <c r="SM172" s="364" t="n"/>
      <c r="SN172" s="364" t="n"/>
      <c r="SO172" s="364" t="n"/>
      <c r="SP172" s="364" t="n"/>
      <c r="SQ172" s="364" t="n"/>
      <c r="SR172" s="364" t="n"/>
      <c r="SS172" s="364" t="n"/>
      <c r="ST172" s="364" t="n"/>
      <c r="SU172" s="364" t="n"/>
      <c r="SV172" s="364" t="n"/>
      <c r="SW172" s="364" t="n"/>
      <c r="SX172" s="364" t="n"/>
      <c r="SY172" s="364" t="n"/>
      <c r="SZ172" s="364" t="n"/>
      <c r="TA172" s="364" t="n"/>
      <c r="TB172" s="364" t="n"/>
      <c r="TC172" s="364" t="n"/>
      <c r="TD172" s="364" t="n"/>
      <c r="TE172" s="364" t="n"/>
      <c r="TF172" s="364" t="n"/>
      <c r="TG172" s="364" t="n"/>
      <c r="TH172" s="364" t="n"/>
      <c r="TI172" s="364" t="n"/>
      <c r="TJ172" s="364" t="n"/>
      <c r="TK172" s="364" t="n"/>
      <c r="TL172" s="364" t="n"/>
      <c r="TM172" s="364" t="n"/>
      <c r="TN172" s="364" t="n"/>
      <c r="TO172" s="364" t="n"/>
      <c r="TP172" s="364" t="n"/>
      <c r="TQ172" s="364" t="n"/>
      <c r="TR172" s="364" t="n"/>
      <c r="TS172" s="364" t="n"/>
      <c r="TT172" s="364" t="n"/>
      <c r="TU172" s="364" t="n"/>
      <c r="TV172" s="364" t="n"/>
      <c r="TW172" s="364" t="n"/>
      <c r="TX172" s="364" t="n"/>
      <c r="TY172" s="364" t="n"/>
      <c r="TZ172" s="364" t="n"/>
      <c r="UA172" s="364" t="n"/>
      <c r="UB172" s="364" t="n"/>
      <c r="UC172" s="364" t="n"/>
      <c r="UD172" s="364" t="n"/>
      <c r="UE172" s="364" t="n"/>
      <c r="UF172" s="364" t="n"/>
      <c r="UG172" s="364" t="n"/>
      <c r="UH172" s="364" t="n"/>
      <c r="UI172" s="364" t="n"/>
      <c r="UJ172" s="364" t="n"/>
      <c r="UK172" s="364" t="n"/>
      <c r="UL172" s="364" t="n"/>
      <c r="UM172" s="364" t="n"/>
      <c r="UN172" s="364" t="n"/>
      <c r="UO172" s="364" t="n"/>
      <c r="UP172" s="364" t="n"/>
      <c r="UQ172" s="364" t="n"/>
      <c r="UR172" s="364" t="n"/>
      <c r="US172" s="364" t="n"/>
      <c r="UT172" s="364" t="n"/>
      <c r="UU172" s="364" t="n"/>
      <c r="UV172" s="364" t="n"/>
      <c r="UW172" s="364" t="n"/>
      <c r="UX172" s="364" t="n"/>
      <c r="UY172" s="364" t="n"/>
      <c r="UZ172" s="364" t="n"/>
      <c r="VA172" s="364" t="n"/>
      <c r="VB172" s="364" t="n"/>
      <c r="VC172" s="364" t="n"/>
      <c r="VD172" s="364" t="n"/>
      <c r="VE172" s="364" t="n"/>
      <c r="VF172" s="364" t="n"/>
      <c r="VG172" s="364" t="n"/>
      <c r="VH172" s="364" t="n"/>
      <c r="VI172" s="364" t="n"/>
      <c r="VJ172" s="364" t="n"/>
      <c r="VK172" s="364" t="n"/>
      <c r="VL172" s="364" t="n"/>
      <c r="VM172" s="364" t="n"/>
      <c r="VN172" s="364" t="n"/>
      <c r="VO172" s="364" t="n"/>
      <c r="VP172" s="364" t="n"/>
      <c r="VQ172" s="364" t="n"/>
      <c r="VR172" s="364" t="n"/>
      <c r="VS172" s="364" t="n"/>
      <c r="VT172" s="364" t="n"/>
      <c r="VU172" s="364" t="n"/>
      <c r="VV172" s="364" t="n"/>
      <c r="VW172" s="364" t="n"/>
      <c r="VX172" s="364" t="n"/>
      <c r="VY172" s="364" t="n"/>
      <c r="VZ172" s="364" t="n"/>
      <c r="WA172" s="364" t="n"/>
      <c r="WB172" s="364" t="n"/>
      <c r="WC172" s="364" t="n"/>
      <c r="WD172" s="364" t="n"/>
      <c r="WE172" s="364" t="n"/>
      <c r="WF172" s="364" t="n"/>
      <c r="WG172" s="364" t="n"/>
      <c r="WH172" s="364" t="n"/>
      <c r="WI172" s="364" t="n"/>
      <c r="WJ172" s="364" t="n"/>
      <c r="WK172" s="364" t="n"/>
      <c r="WL172" s="364" t="n"/>
      <c r="WM172" s="364" t="n"/>
      <c r="WN172" s="364" t="n"/>
      <c r="WO172" s="364" t="n"/>
      <c r="WP172" s="364" t="n"/>
      <c r="WQ172" s="364" t="n"/>
      <c r="WR172" s="364" t="n"/>
      <c r="WS172" s="364" t="n"/>
      <c r="WT172" s="364" t="n"/>
      <c r="WU172" s="364" t="n"/>
      <c r="WV172" s="364" t="n"/>
      <c r="WW172" s="364" t="n"/>
      <c r="WX172" s="364" t="n"/>
      <c r="WY172" s="364" t="n"/>
      <c r="WZ172" s="364" t="n"/>
      <c r="XA172" s="364" t="n"/>
      <c r="XB172" s="364" t="n"/>
      <c r="XC172" s="364" t="n"/>
      <c r="XD172" s="364" t="n"/>
      <c r="XE172" s="364" t="n"/>
      <c r="XF172" s="364" t="n"/>
      <c r="XG172" s="364" t="n"/>
      <c r="XH172" s="364" t="n"/>
      <c r="XI172" s="364" t="n"/>
      <c r="XJ172" s="364" t="n"/>
      <c r="XK172" s="364" t="n"/>
      <c r="XL172" s="364" t="n"/>
      <c r="XM172" s="364" t="n"/>
      <c r="XN172" s="364" t="n"/>
      <c r="XO172" s="364" t="n"/>
      <c r="XP172" s="364" t="n"/>
      <c r="XQ172" s="364" t="n"/>
      <c r="XR172" s="364" t="n"/>
      <c r="XS172" s="364" t="n"/>
      <c r="XT172" s="364" t="n"/>
      <c r="XU172" s="364" t="n"/>
      <c r="XV172" s="364" t="n"/>
      <c r="XW172" s="364" t="n"/>
      <c r="XX172" s="364" t="n"/>
      <c r="XY172" s="364" t="n"/>
      <c r="XZ172" s="364" t="n"/>
      <c r="YA172" s="364" t="n"/>
      <c r="YB172" s="364" t="n"/>
      <c r="YC172" s="364" t="n"/>
      <c r="YD172" s="364" t="n"/>
      <c r="YE172" s="364" t="n"/>
      <c r="YF172" s="364" t="n"/>
      <c r="YG172" s="364" t="n"/>
      <c r="YH172" s="364" t="n"/>
      <c r="YI172" s="364" t="n"/>
      <c r="YJ172" s="364" t="n"/>
      <c r="YK172" s="364" t="n"/>
      <c r="YL172" s="364" t="n"/>
      <c r="YM172" s="364" t="n"/>
      <c r="YN172" s="364" t="n"/>
      <c r="YO172" s="364" t="n"/>
      <c r="YP172" s="364" t="n"/>
      <c r="YQ172" s="364" t="n"/>
      <c r="YR172" s="364" t="n"/>
      <c r="YS172" s="364" t="n"/>
      <c r="YT172" s="364" t="n"/>
      <c r="YU172" s="364" t="n"/>
      <c r="YV172" s="364" t="n"/>
      <c r="YW172" s="364" t="n"/>
      <c r="YX172" s="364" t="n"/>
      <c r="YY172" s="364" t="n"/>
      <c r="YZ172" s="364" t="n"/>
      <c r="ZA172" s="364" t="n"/>
      <c r="ZB172" s="364" t="n"/>
      <c r="ZC172" s="364" t="n"/>
      <c r="ZD172" s="364" t="n"/>
      <c r="ZE172" s="364" t="n"/>
      <c r="ZF172" s="364" t="n"/>
      <c r="ZG172" s="364" t="n"/>
      <c r="ZH172" s="364" t="n"/>
      <c r="ZI172" s="364" t="n"/>
      <c r="ZJ172" s="364" t="n"/>
      <c r="ZK172" s="364" t="n"/>
      <c r="ZL172" s="364" t="n"/>
      <c r="ZM172" s="364" t="n"/>
      <c r="ZN172" s="364" t="n"/>
      <c r="ZO172" s="364" t="n"/>
      <c r="ZP172" s="364" t="n"/>
      <c r="ZQ172" s="364" t="n"/>
      <c r="ZR172" s="364" t="n"/>
      <c r="ZS172" s="364" t="n"/>
      <c r="ZT172" s="364" t="n"/>
      <c r="ZU172" s="364" t="n"/>
      <c r="ZV172" s="364" t="n"/>
      <c r="ZW172" s="364" t="n"/>
      <c r="ZX172" s="364" t="n"/>
      <c r="ZY172" s="364" t="n"/>
      <c r="ZZ172" s="364" t="n"/>
      <c r="AAA172" s="364" t="n"/>
      <c r="AAB172" s="364" t="n"/>
      <c r="AAC172" s="364" t="n"/>
      <c r="AAD172" s="364" t="n"/>
      <c r="AAE172" s="364" t="n"/>
      <c r="AAF172" s="364" t="n"/>
      <c r="AAG172" s="364" t="n"/>
      <c r="AAH172" s="364" t="n"/>
      <c r="AAI172" s="364" t="n"/>
      <c r="AAJ172" s="364" t="n"/>
      <c r="AAK172" s="364" t="n"/>
      <c r="AAL172" s="364" t="n"/>
      <c r="AAM172" s="364" t="n"/>
      <c r="AAN172" s="364" t="n"/>
      <c r="AAO172" s="364" t="n"/>
      <c r="AAP172" s="364" t="n"/>
      <c r="AAQ172" s="364" t="n"/>
      <c r="AAR172" s="364" t="n"/>
      <c r="AAS172" s="364" t="n"/>
      <c r="AAT172" s="364" t="n"/>
      <c r="AAU172" s="364" t="n"/>
      <c r="AAV172" s="364" t="n"/>
      <c r="AAW172" s="364" t="n"/>
      <c r="AAX172" s="364" t="n"/>
      <c r="AAY172" s="364" t="n"/>
      <c r="AAZ172" s="364" t="n"/>
      <c r="ABA172" s="364" t="n"/>
      <c r="ABB172" s="364" t="n"/>
      <c r="ABC172" s="364" t="n"/>
      <c r="ABD172" s="364" t="n"/>
      <c r="ABE172" s="364" t="n"/>
      <c r="ABF172" s="364" t="n"/>
      <c r="ABG172" s="364" t="n"/>
      <c r="ABH172" s="364" t="n"/>
      <c r="ABI172" s="364" t="n"/>
      <c r="ABJ172" s="364" t="n"/>
      <c r="ABK172" s="364" t="n"/>
      <c r="ABL172" s="364" t="n"/>
      <c r="ABM172" s="364" t="n"/>
      <c r="ABN172" s="364" t="n"/>
      <c r="ABO172" s="364" t="n"/>
      <c r="ABP172" s="364" t="n"/>
      <c r="ABQ172" s="364" t="n"/>
      <c r="ABR172" s="364" t="n"/>
      <c r="ABS172" s="364" t="n"/>
      <c r="ABT172" s="364" t="n"/>
      <c r="ABU172" s="364" t="n"/>
      <c r="ABV172" s="364" t="n"/>
      <c r="ABW172" s="364" t="n"/>
      <c r="ABX172" s="364" t="n"/>
      <c r="ABY172" s="364" t="n"/>
      <c r="ABZ172" s="364" t="n"/>
      <c r="ACA172" s="364" t="n"/>
      <c r="ACB172" s="364" t="n"/>
      <c r="ACC172" s="364" t="n"/>
      <c r="ACD172" s="364" t="n"/>
      <c r="ACE172" s="364" t="n"/>
      <c r="ACF172" s="364" t="n"/>
      <c r="ACG172" s="364" t="n"/>
      <c r="ACH172" s="364" t="n"/>
      <c r="ACI172" s="364" t="n"/>
      <c r="ACJ172" s="364" t="n"/>
      <c r="ACK172" s="364" t="n"/>
      <c r="ACL172" s="364" t="n"/>
      <c r="ACM172" s="364" t="n"/>
      <c r="ACN172" s="364" t="n"/>
      <c r="ACO172" s="364" t="n"/>
      <c r="ACP172" s="364" t="n"/>
      <c r="ACQ172" s="364" t="n"/>
      <c r="ACR172" s="364" t="n"/>
      <c r="ACS172" s="364" t="n"/>
      <c r="ACT172" s="364" t="n"/>
      <c r="ACU172" s="364" t="n"/>
      <c r="ACV172" s="364" t="n"/>
      <c r="ACW172" s="364" t="n"/>
      <c r="ACX172" s="364" t="n"/>
      <c r="ACY172" s="364" t="n"/>
      <c r="ACZ172" s="364" t="n"/>
      <c r="ADA172" s="364" t="n"/>
      <c r="ADB172" s="364" t="n"/>
      <c r="ADC172" s="364" t="n"/>
      <c r="ADD172" s="364" t="n"/>
      <c r="ADE172" s="364" t="n"/>
      <c r="ADF172" s="364" t="n"/>
      <c r="ADG172" s="364" t="n"/>
      <c r="ADH172" s="364" t="n"/>
      <c r="ADI172" s="364" t="n"/>
      <c r="ADJ172" s="364" t="n"/>
      <c r="ADK172" s="364" t="n"/>
      <c r="ADL172" s="364" t="n"/>
      <c r="ADM172" s="364" t="n"/>
      <c r="ADN172" s="364" t="n"/>
      <c r="ADO172" s="364" t="n"/>
      <c r="ADP172" s="364" t="n"/>
      <c r="ADQ172" s="364" t="n"/>
      <c r="ADR172" s="364" t="n"/>
      <c r="ADS172" s="364" t="n"/>
      <c r="ADT172" s="364" t="n"/>
      <c r="ADU172" s="364" t="n"/>
      <c r="ADV172" s="364" t="n"/>
      <c r="ADW172" s="364" t="n"/>
      <c r="ADX172" s="364" t="n"/>
      <c r="ADY172" s="364" t="n"/>
      <c r="ADZ172" s="364" t="n"/>
      <c r="AEA172" s="364" t="n"/>
      <c r="AEB172" s="364" t="n"/>
      <c r="AEC172" s="364" t="n"/>
      <c r="AED172" s="364" t="n"/>
      <c r="AEE172" s="364" t="n"/>
      <c r="AEF172" s="364" t="n"/>
      <c r="AEG172" s="364" t="n"/>
      <c r="AEH172" s="364" t="n"/>
      <c r="AEI172" s="364" t="n"/>
      <c r="AEJ172" s="364" t="n"/>
      <c r="AEK172" s="364" t="n"/>
      <c r="AEL172" s="364" t="n"/>
      <c r="AEM172" s="364" t="n"/>
      <c r="AEN172" s="364" t="n"/>
      <c r="AEO172" s="364" t="n"/>
      <c r="AEP172" s="364" t="n"/>
      <c r="AEQ172" s="364" t="n"/>
      <c r="AER172" s="364" t="n"/>
      <c r="AES172" s="364" t="n"/>
      <c r="AET172" s="364" t="n"/>
      <c r="AEU172" s="364" t="n"/>
      <c r="AEV172" s="364" t="n"/>
      <c r="AEW172" s="364" t="n"/>
      <c r="AEX172" s="364" t="n"/>
      <c r="AEY172" s="364" t="n"/>
      <c r="AEZ172" s="364" t="n"/>
      <c r="AFA172" s="364" t="n"/>
      <c r="AFB172" s="364" t="n"/>
      <c r="AFC172" s="364" t="n"/>
      <c r="AFD172" s="364" t="n"/>
      <c r="AFE172" s="364" t="n"/>
      <c r="AFF172" s="364" t="n"/>
      <c r="AFG172" s="364" t="n"/>
      <c r="AFH172" s="364" t="n"/>
      <c r="AFI172" s="364" t="n"/>
      <c r="AFJ172" s="364" t="n"/>
      <c r="AFK172" s="364" t="n"/>
      <c r="AFL172" s="364" t="n"/>
      <c r="AFM172" s="364" t="n"/>
      <c r="AFN172" s="364" t="n"/>
      <c r="AFO172" s="364" t="n"/>
      <c r="AFP172" s="364" t="n"/>
      <c r="AFQ172" s="364" t="n"/>
      <c r="AFR172" s="364" t="n"/>
      <c r="AFS172" s="364" t="n"/>
      <c r="AFT172" s="364" t="n"/>
      <c r="AFU172" s="364" t="n"/>
      <c r="AFV172" s="364" t="n"/>
      <c r="AFW172" s="364" t="n"/>
      <c r="AFX172" s="364" t="n"/>
      <c r="AFY172" s="364" t="n"/>
      <c r="AFZ172" s="364" t="n"/>
      <c r="AGA172" s="364" t="n"/>
      <c r="AGB172" s="364" t="n"/>
      <c r="AGC172" s="364" t="n"/>
      <c r="AGD172" s="364" t="n"/>
      <c r="AGE172" s="364" t="n"/>
      <c r="AGF172" s="364" t="n"/>
      <c r="AGG172" s="364" t="n"/>
      <c r="AGH172" s="364" t="n"/>
      <c r="AGI172" s="364" t="n"/>
      <c r="AGJ172" s="364" t="n"/>
      <c r="AGK172" s="364" t="n"/>
      <c r="AGL172" s="364" t="n"/>
      <c r="AGM172" s="364" t="n"/>
      <c r="AGN172" s="364" t="n"/>
      <c r="AGO172" s="364" t="n"/>
      <c r="AGP172" s="364" t="n"/>
      <c r="AGQ172" s="364" t="n"/>
      <c r="AGR172" s="364" t="n"/>
      <c r="AGS172" s="364" t="n"/>
      <c r="AGT172" s="364" t="n"/>
      <c r="AGU172" s="364" t="n"/>
      <c r="AGV172" s="364" t="n"/>
      <c r="AGW172" s="364" t="n"/>
      <c r="AGX172" s="364" t="n"/>
      <c r="AGY172" s="364" t="n"/>
      <c r="AGZ172" s="364" t="n"/>
      <c r="AHA172" s="364" t="n"/>
      <c r="AHB172" s="364" t="n"/>
      <c r="AHC172" s="364" t="n"/>
      <c r="AHD172" s="364" t="n"/>
      <c r="AHE172" s="364" t="n"/>
      <c r="AHF172" s="364" t="n"/>
      <c r="AHG172" s="364" t="n"/>
      <c r="AHH172" s="364" t="n"/>
      <c r="AHI172" s="364" t="n"/>
      <c r="AHJ172" s="364" t="n"/>
      <c r="AHK172" s="364" t="n"/>
      <c r="AHL172" s="364" t="n"/>
      <c r="AHM172" s="364" t="n"/>
      <c r="AHN172" s="364" t="n"/>
      <c r="AHO172" s="364" t="n"/>
      <c r="AHP172" s="364" t="n"/>
      <c r="AHQ172" s="364" t="n"/>
      <c r="AHR172" s="364" t="n"/>
      <c r="AHS172" s="364" t="n"/>
      <c r="AHT172" s="364" t="n"/>
      <c r="AHU172" s="364" t="n"/>
      <c r="AHV172" s="364" t="n"/>
      <c r="AHW172" s="364" t="n"/>
      <c r="AHX172" s="364" t="n"/>
      <c r="AHY172" s="364" t="n"/>
      <c r="AHZ172" s="364" t="n"/>
      <c r="AIA172" s="364" t="n"/>
      <c r="AIB172" s="364" t="n"/>
      <c r="AIC172" s="364" t="n"/>
      <c r="AID172" s="364" t="n"/>
      <c r="AIE172" s="364" t="n"/>
      <c r="AIF172" s="364" t="n"/>
      <c r="AIG172" s="364" t="n"/>
      <c r="AIH172" s="364" t="n"/>
      <c r="AII172" s="364" t="n"/>
      <c r="AIJ172" s="364" t="n"/>
      <c r="AIK172" s="364" t="n"/>
      <c r="AIL172" s="364" t="n"/>
      <c r="AIM172" s="364" t="n"/>
      <c r="AIN172" s="364" t="n"/>
      <c r="AIO172" s="364" t="n"/>
      <c r="AIP172" s="364" t="n"/>
      <c r="AIQ172" s="364" t="n"/>
      <c r="AIR172" s="364" t="n"/>
      <c r="AIS172" s="364" t="n"/>
      <c r="AIT172" s="364" t="n"/>
      <c r="AIU172" s="364" t="n"/>
      <c r="AIV172" s="364" t="n"/>
      <c r="AIW172" s="364" t="n"/>
      <c r="AIX172" s="364" t="n"/>
      <c r="AIY172" s="364" t="n"/>
      <c r="AIZ172" s="364" t="n"/>
      <c r="AJA172" s="364" t="n"/>
      <c r="AJB172" s="364" t="n"/>
      <c r="AJC172" s="364" t="n"/>
      <c r="AJD172" s="364" t="n"/>
      <c r="AJE172" s="364" t="n"/>
      <c r="AJF172" s="364" t="n"/>
      <c r="AJG172" s="364" t="n"/>
      <c r="AJH172" s="364" t="n"/>
      <c r="AJI172" s="364" t="n"/>
      <c r="AJJ172" s="364" t="n"/>
      <c r="AJK172" s="364" t="n"/>
      <c r="AJL172" s="364" t="n"/>
      <c r="AJM172" s="364" t="n"/>
      <c r="AJN172" s="364" t="n"/>
      <c r="AJO172" s="364" t="n"/>
      <c r="AJP172" s="364" t="n"/>
      <c r="AJQ172" s="364" t="n"/>
      <c r="AJR172" s="364" t="n"/>
      <c r="AJS172" s="364" t="n"/>
      <c r="AJT172" s="364" t="n"/>
      <c r="AJU172" s="364" t="n"/>
      <c r="AJV172" s="364" t="n"/>
      <c r="AJW172" s="364" t="n"/>
      <c r="AJX172" s="364" t="n"/>
      <c r="AJY172" s="364" t="n"/>
      <c r="AJZ172" s="364" t="n"/>
      <c r="AKA172" s="364" t="n"/>
      <c r="AKB172" s="364" t="n"/>
      <c r="AKC172" s="364" t="n"/>
      <c r="AKD172" s="364" t="n"/>
      <c r="AKE172" s="364" t="n"/>
      <c r="AKF172" s="364" t="n"/>
      <c r="AKG172" s="364" t="n"/>
      <c r="AKH172" s="364" t="n"/>
      <c r="AKI172" s="364" t="n"/>
      <c r="AKJ172" s="364" t="n"/>
      <c r="AKK172" s="364" t="n"/>
      <c r="AKL172" s="364" t="n"/>
      <c r="AKM172" s="364" t="n"/>
      <c r="AKN172" s="364" t="n"/>
      <c r="AKO172" s="364" t="n"/>
      <c r="AKP172" s="364" t="n"/>
      <c r="AKQ172" s="364" t="n"/>
      <c r="AKR172" s="364" t="n"/>
      <c r="AKS172" s="364" t="n"/>
      <c r="AKT172" s="364" t="n"/>
      <c r="AKU172" s="364" t="n"/>
      <c r="AKV172" s="364" t="n"/>
      <c r="AKW172" s="364" t="n"/>
      <c r="AKX172" s="364" t="n"/>
      <c r="AKY172" s="364" t="n"/>
      <c r="AKZ172" s="364" t="n"/>
      <c r="ALA172" s="364" t="n"/>
      <c r="ALB172" s="364" t="n"/>
      <c r="ALC172" s="364" t="n"/>
      <c r="ALD172" s="364" t="n"/>
      <c r="ALE172" s="364" t="n"/>
      <c r="ALF172" s="364" t="n"/>
      <c r="ALG172" s="364" t="n"/>
      <c r="ALH172" s="364" t="n"/>
      <c r="ALI172" s="364" t="n"/>
      <c r="ALJ172" s="364" t="n"/>
      <c r="ALK172" s="364" t="n"/>
      <c r="ALL172" s="364" t="n"/>
      <c r="ALM172" s="364" t="n"/>
      <c r="ALN172" s="364" t="n"/>
      <c r="ALO172" s="364" t="n"/>
      <c r="ALP172" s="364" t="n"/>
      <c r="ALQ172" s="364" t="n"/>
      <c r="ALR172" s="364" t="n"/>
      <c r="ALS172" s="364" t="n"/>
      <c r="ALT172" s="364" t="n"/>
      <c r="ALU172" s="364" t="n"/>
      <c r="ALV172" s="364" t="n"/>
      <c r="ALW172" s="364" t="n"/>
      <c r="ALX172" s="364" t="n"/>
      <c r="ALY172" s="364" t="n"/>
      <c r="ALZ172" s="364" t="n"/>
      <c r="AMA172" s="364" t="n"/>
      <c r="AMB172" s="364" t="n"/>
      <c r="AMC172" s="364" t="n"/>
      <c r="AMD172" s="364" t="n"/>
      <c r="AME172" s="364" t="n"/>
      <c r="AMF172" s="364" t="n"/>
      <c r="AMG172" s="364" t="n"/>
      <c r="AMH172" s="364" t="n"/>
      <c r="AMI172" s="364" t="n"/>
      <c r="AMJ172" s="364" t="n"/>
      <c r="AMK172" s="364" t="n"/>
      <c r="AML172" s="364" t="n"/>
      <c r="AMM172" s="364" t="n"/>
      <c r="AMN172" s="364" t="n"/>
      <c r="AMO172" s="364" t="n"/>
      <c r="AMP172" s="364" t="n"/>
      <c r="AMQ172" s="364" t="n"/>
      <c r="AMR172" s="364" t="n"/>
      <c r="AMS172" s="364" t="n"/>
      <c r="AMT172" s="364" t="n"/>
      <c r="AMU172" s="364" t="n"/>
      <c r="AMV172" s="364" t="n"/>
      <c r="AMW172" s="364" t="n"/>
      <c r="AMX172" s="364" t="n"/>
      <c r="AMY172" s="364" t="n"/>
      <c r="AMZ172" s="364" t="n"/>
      <c r="ANA172" s="364" t="n"/>
      <c r="ANB172" s="364" t="n"/>
      <c r="ANC172" s="364" t="n"/>
      <c r="AND172" s="364" t="n"/>
      <c r="ANE172" s="364" t="n"/>
      <c r="ANF172" s="364" t="n"/>
      <c r="ANG172" s="364" t="n"/>
      <c r="ANH172" s="364" t="n"/>
      <c r="ANI172" s="364" t="n"/>
      <c r="ANJ172" s="364" t="n"/>
      <c r="ANK172" s="364" t="n"/>
      <c r="ANL172" s="364" t="n"/>
      <c r="ANM172" s="364" t="n"/>
      <c r="ANN172" s="364" t="n"/>
      <c r="ANO172" s="364" t="n"/>
      <c r="ANP172" s="364" t="n"/>
      <c r="ANQ172" s="364" t="n"/>
      <c r="ANR172" s="364" t="n"/>
      <c r="ANS172" s="364" t="n"/>
      <c r="ANT172" s="364" t="n"/>
      <c r="ANU172" s="364" t="n"/>
      <c r="ANV172" s="364" t="n"/>
      <c r="ANW172" s="364" t="n"/>
      <c r="ANX172" s="364" t="n"/>
      <c r="ANY172" s="364" t="n"/>
      <c r="ANZ172" s="364" t="n"/>
      <c r="AOA172" s="364" t="n"/>
      <c r="AOB172" s="364" t="n"/>
      <c r="AOC172" s="364" t="n"/>
      <c r="AOD172" s="364" t="n"/>
      <c r="AOE172" s="364" t="n"/>
      <c r="AOF172" s="364" t="n"/>
      <c r="AOG172" s="364" t="n"/>
      <c r="AOH172" s="364" t="n"/>
      <c r="AOI172" s="364" t="n"/>
      <c r="AOJ172" s="364" t="n"/>
      <c r="AOK172" s="364" t="n"/>
      <c r="AOL172" s="364" t="n"/>
      <c r="AOM172" s="364" t="n"/>
      <c r="AON172" s="364" t="n"/>
      <c r="AOO172" s="364" t="n"/>
      <c r="AOP172" s="364" t="n"/>
      <c r="AOQ172" s="364" t="n"/>
      <c r="AOR172" s="364" t="n"/>
      <c r="AOS172" s="364" t="n"/>
      <c r="AOT172" s="364" t="n"/>
      <c r="AOU172" s="364" t="n"/>
      <c r="AOV172" s="364" t="n"/>
      <c r="AOW172" s="364" t="n"/>
      <c r="AOX172" s="364" t="n"/>
      <c r="AOY172" s="364" t="n"/>
      <c r="AOZ172" s="364" t="n"/>
      <c r="APA172" s="364" t="n"/>
      <c r="APB172" s="364" t="n"/>
      <c r="APC172" s="364" t="n"/>
      <c r="APD172" s="364" t="n"/>
      <c r="APE172" s="364" t="n"/>
      <c r="APF172" s="364" t="n"/>
      <c r="APG172" s="364" t="n"/>
      <c r="APH172" s="364" t="n"/>
      <c r="API172" s="364" t="n"/>
      <c r="APJ172" s="364" t="n"/>
      <c r="APK172" s="364" t="n"/>
      <c r="APL172" s="364" t="n"/>
      <c r="APM172" s="364" t="n"/>
      <c r="APN172" s="364" t="n"/>
      <c r="APO172" s="364" t="n"/>
      <c r="APP172" s="364" t="n"/>
      <c r="APQ172" s="364" t="n"/>
      <c r="APR172" s="364" t="n"/>
      <c r="APS172" s="364" t="n"/>
      <c r="APT172" s="364" t="n"/>
      <c r="APU172" s="364" t="n"/>
      <c r="APV172" s="364" t="n"/>
      <c r="APW172" s="364" t="n"/>
      <c r="APX172" s="364" t="n"/>
      <c r="APY172" s="364" t="n"/>
      <c r="APZ172" s="364" t="n"/>
      <c r="AQA172" s="364" t="n"/>
      <c r="AQB172" s="364" t="n"/>
      <c r="AQC172" s="364" t="n"/>
      <c r="AQD172" s="364" t="n"/>
      <c r="AQE172" s="364" t="n"/>
      <c r="AQF172" s="364" t="n"/>
      <c r="AQG172" s="364" t="n"/>
      <c r="AQH172" s="364" t="n"/>
      <c r="AQI172" s="364" t="n"/>
      <c r="AQJ172" s="364" t="n"/>
      <c r="AQK172" s="364" t="n"/>
      <c r="AQL172" s="364" t="n"/>
      <c r="AQM172" s="364" t="n"/>
      <c r="AQN172" s="364" t="n"/>
      <c r="AQO172" s="364" t="n"/>
      <c r="AQP172" s="364" t="n"/>
      <c r="AQQ172" s="364" t="n"/>
      <c r="AQR172" s="364" t="n"/>
      <c r="AQS172" s="364" t="n"/>
      <c r="AQT172" s="364" t="n"/>
      <c r="AQU172" s="364" t="n"/>
      <c r="AQV172" s="364" t="n"/>
      <c r="AQW172" s="364" t="n"/>
      <c r="AQX172" s="364" t="n"/>
      <c r="AQY172" s="364" t="n"/>
      <c r="AQZ172" s="364" t="n"/>
      <c r="ARA172" s="364" t="n"/>
      <c r="ARB172" s="364" t="n"/>
      <c r="ARC172" s="364" t="n"/>
      <c r="ARD172" s="364" t="n"/>
      <c r="ARE172" s="364" t="n"/>
      <c r="ARF172" s="364" t="n"/>
      <c r="ARG172" s="364" t="n"/>
      <c r="ARH172" s="364" t="n"/>
      <c r="ARI172" s="364" t="n"/>
      <c r="ARJ172" s="364" t="n"/>
      <c r="ARK172" s="364" t="n"/>
      <c r="ARL172" s="364" t="n"/>
      <c r="ARM172" s="364" t="n"/>
      <c r="ARN172" s="364" t="n"/>
      <c r="ARO172" s="364" t="n"/>
    </row>
    <row r="173" outlineLevel="1">
      <c r="A173" s="220" t="inlineStr">
        <is>
          <t>48.03</t>
        </is>
      </c>
      <c r="B173" s="233" t="inlineStr">
        <is>
          <t>Juros Recebidos</t>
        </is>
      </c>
      <c r="C173" s="86" t="inlineStr">
        <is>
          <t>Analítica</t>
        </is>
      </c>
      <c r="D173" s="86" t="inlineStr">
        <is>
          <t>Saída</t>
        </is>
      </c>
      <c r="E173" s="86">
        <f>VLOOKUP($A173,PL.C!$B:$F,5,0)</f>
        <v/>
      </c>
      <c r="F173" s="86" t="inlineStr">
        <is>
          <t>sim</t>
        </is>
      </c>
      <c r="G173" s="86" t="inlineStr">
        <is>
          <t>Budget</t>
        </is>
      </c>
      <c r="I173" s="511" t="n">
        <v>0</v>
      </c>
      <c r="J173" s="511" t="n">
        <v>0</v>
      </c>
      <c r="K173" s="511" t="n">
        <v>0</v>
      </c>
      <c r="L173" s="511" t="n">
        <v>0</v>
      </c>
      <c r="M173" s="511" t="n">
        <v>0</v>
      </c>
      <c r="N173" s="511" t="n">
        <v>0</v>
      </c>
      <c r="O173" s="511" t="n">
        <v>0</v>
      </c>
      <c r="P173" s="511" t="n">
        <v>0</v>
      </c>
      <c r="Q173" s="511" t="n">
        <v>0</v>
      </c>
      <c r="R173" s="511" t="n">
        <v>0</v>
      </c>
      <c r="S173" s="511" t="n">
        <v>0</v>
      </c>
      <c r="T173" s="512" t="n">
        <v>0</v>
      </c>
      <c r="V173" s="511" t="n">
        <v>0</v>
      </c>
      <c r="W173" s="511" t="n">
        <v>0</v>
      </c>
      <c r="X173" s="511" t="n">
        <v>0</v>
      </c>
      <c r="Y173" s="511" t="n">
        <v>0</v>
      </c>
      <c r="Z173" s="511" t="n">
        <v>0</v>
      </c>
      <c r="AA173" s="511" t="n">
        <v>0</v>
      </c>
      <c r="AB173" s="511" t="n">
        <v>0</v>
      </c>
      <c r="AC173" s="511" t="n">
        <v>0</v>
      </c>
      <c r="AD173" s="511" t="n">
        <v>0</v>
      </c>
      <c r="AE173" s="511" t="n">
        <v>0</v>
      </c>
      <c r="AF173" s="511" t="n">
        <v>0</v>
      </c>
      <c r="AG173" s="512" t="n">
        <v>0</v>
      </c>
      <c r="AI173" s="511" t="n">
        <v>0</v>
      </c>
      <c r="AJ173" s="511" t="n">
        <v>0</v>
      </c>
      <c r="AK173" s="511" t="n">
        <v>0</v>
      </c>
      <c r="AL173" s="511" t="n">
        <v>0</v>
      </c>
      <c r="AM173" s="511" t="n">
        <v>0</v>
      </c>
      <c r="AN173" s="511" t="n">
        <v>0</v>
      </c>
      <c r="AO173" s="511" t="n">
        <v>0</v>
      </c>
      <c r="AP173" s="511" t="n">
        <v>0</v>
      </c>
      <c r="AQ173" s="511" t="n">
        <v>62458</v>
      </c>
      <c r="AR173" s="511" t="n">
        <v>0</v>
      </c>
      <c r="AS173" s="511" t="n">
        <v>0</v>
      </c>
      <c r="AT173" s="511" t="n">
        <v>0</v>
      </c>
      <c r="AV173" s="513" t="n">
        <v>0</v>
      </c>
      <c r="AW173" s="513" t="n">
        <v>0</v>
      </c>
      <c r="AX173" s="513" t="n">
        <v>0</v>
      </c>
      <c r="AY173" s="513" t="n">
        <v>0</v>
      </c>
      <c r="AZ173" s="513" t="n">
        <v>0</v>
      </c>
      <c r="BA173" s="513" t="n">
        <v>0</v>
      </c>
      <c r="BB173" s="513" t="n">
        <v>0</v>
      </c>
      <c r="BC173" s="513" t="n">
        <v>0</v>
      </c>
      <c r="BD173" s="513" t="n">
        <v>0</v>
      </c>
      <c r="BE173" s="513" t="n">
        <v>0</v>
      </c>
      <c r="BF173" s="513" t="n">
        <v>0</v>
      </c>
      <c r="BG173" s="513" t="n">
        <v>0</v>
      </c>
      <c r="BI173" s="298" t="n">
        <v>1.05</v>
      </c>
      <c r="BJ173" s="514" t="n">
        <v>0</v>
      </c>
      <c r="BK173" s="514" t="n">
        <v>0</v>
      </c>
      <c r="BL173" s="514" t="n">
        <v>0</v>
      </c>
      <c r="BM173" s="514" t="n">
        <v>0</v>
      </c>
      <c r="BN173" s="514" t="n">
        <v>0</v>
      </c>
      <c r="BO173" s="514" t="n">
        <v>0</v>
      </c>
      <c r="BP173" s="514" t="n">
        <v>0</v>
      </c>
      <c r="BQ173" s="514" t="n">
        <v>0</v>
      </c>
      <c r="BR173" s="514" t="n">
        <v>0</v>
      </c>
      <c r="BS173" s="514" t="n">
        <v>0</v>
      </c>
      <c r="BT173" s="514" t="n">
        <v>0</v>
      </c>
      <c r="BU173" s="514" t="n">
        <v>0</v>
      </c>
      <c r="BW173" s="515">
        <f>_xlfn.SINGLE(_xlfn.XLOOKUP($A173,$A$203:$A$399,BJ$203:BJ$399,"Não Existe"))*$BI173</f>
        <v/>
      </c>
      <c r="BX173" s="515">
        <f>_xlfn.SINGLE(_xlfn.XLOOKUP($A173,$A$203:$A$399,BK$203:BK$399,"Não Existe"))*$BI173</f>
        <v/>
      </c>
      <c r="BY173" s="515">
        <f>_xlfn.SINGLE(_xlfn.XLOOKUP($A173,$A$203:$A$399,BL$203:BL$399,"Não Existe"))*$BI173</f>
        <v/>
      </c>
      <c r="BZ173" s="515">
        <f>_xlfn.SINGLE(_xlfn.XLOOKUP($A173,$A$203:$A$399,BM$203:BM$399,"Não Existe"))*$BI173</f>
        <v/>
      </c>
      <c r="CA173" s="515">
        <f>_xlfn.SINGLE(_xlfn.XLOOKUP($A173,$A$203:$A$399,BN$203:BN$399,"Não Existe"))*$BI173</f>
        <v/>
      </c>
      <c r="CB173" s="515">
        <f>_xlfn.SINGLE(_xlfn.XLOOKUP($A173,$A$203:$A$399,BO$203:BO$399,"Não Existe"))*$BI173</f>
        <v/>
      </c>
      <c r="CC173" s="515">
        <f>_xlfn.SINGLE(_xlfn.XLOOKUP($A173,$A$203:$A$399,BP$203:BP$399,"Não Existe"))*$BI173</f>
        <v/>
      </c>
      <c r="CD173" s="515">
        <f>_xlfn.SINGLE(_xlfn.XLOOKUP($A173,$A$203:$A$399,BQ$203:BQ$399,"Não Existe"))*$BI173</f>
        <v/>
      </c>
      <c r="CE173" s="515">
        <f>_xlfn.SINGLE(_xlfn.XLOOKUP($A173,$A$203:$A$399,BR$203:BR$399,"Não Existe"))*$BI173</f>
        <v/>
      </c>
      <c r="CF173" s="515">
        <f>_xlfn.SINGLE(_xlfn.XLOOKUP($A173,$A$203:$A$399,BS$203:BS$399,"Não Existe"))*$BI173</f>
        <v/>
      </c>
      <c r="CG173" s="515">
        <f>_xlfn.SINGLE(_xlfn.XLOOKUP($A173,$A$203:$A$399,BT$203:BT$399,"Não Existe"))*$BI173</f>
        <v/>
      </c>
      <c r="CH173" s="515">
        <f>_xlfn.SINGLE(_xlfn.XLOOKUP($A173,$A$203:$A$399,BU$203:BU$399,"Não Existe"))*$BI173</f>
        <v/>
      </c>
    </row>
    <row r="174" outlineLevel="1" customFormat="1" s="213">
      <c r="A174" s="257" t="inlineStr">
        <is>
          <t>49.01</t>
        </is>
      </c>
      <c r="B174" s="212" t="inlineStr">
        <is>
          <t>IRPJ</t>
        </is>
      </c>
      <c r="C174" s="213" t="inlineStr">
        <is>
          <t>Analítica</t>
        </is>
      </c>
      <c r="D174" s="213" t="inlineStr">
        <is>
          <t>Saída</t>
        </is>
      </c>
      <c r="E174" s="213">
        <f>VLOOKUP($A174,PL.C!$B:$F,5,0)</f>
        <v/>
      </c>
      <c r="F174" s="213" t="inlineStr">
        <is>
          <t>sim</t>
        </is>
      </c>
      <c r="G174" s="213" t="inlineStr">
        <is>
          <t>Budget</t>
        </is>
      </c>
      <c r="I174" s="506" t="n">
        <v>0</v>
      </c>
      <c r="J174" s="506" t="n">
        <v>0</v>
      </c>
      <c r="K174" s="506" t="n">
        <v>0</v>
      </c>
      <c r="L174" s="506" t="n">
        <v>-34510</v>
      </c>
      <c r="M174" s="506" t="n">
        <v>0</v>
      </c>
      <c r="N174" s="506" t="n">
        <v>0</v>
      </c>
      <c r="O174" s="506" t="n">
        <v>-50406</v>
      </c>
      <c r="P174" s="506" t="n">
        <v>0</v>
      </c>
      <c r="Q174" s="506" t="n">
        <v>0</v>
      </c>
      <c r="R174" s="506" t="n">
        <v>-48504</v>
      </c>
      <c r="S174" s="506" t="n">
        <v>0</v>
      </c>
      <c r="T174" s="507" t="n">
        <v>0</v>
      </c>
      <c r="U174" s="86" t="n"/>
      <c r="V174" s="506" t="n">
        <v>-44428</v>
      </c>
      <c r="W174" s="506" t="n">
        <v>0</v>
      </c>
      <c r="X174" s="506" t="n">
        <v>0</v>
      </c>
      <c r="Y174" s="506" t="n">
        <v>-49165</v>
      </c>
      <c r="Z174" s="506" t="n">
        <v>0</v>
      </c>
      <c r="AA174" s="506" t="n">
        <v>0</v>
      </c>
      <c r="AB174" s="506" t="n">
        <v>-48621</v>
      </c>
      <c r="AC174" s="506" t="n">
        <v>0</v>
      </c>
      <c r="AD174" s="506" t="n">
        <v>0</v>
      </c>
      <c r="AE174" s="506" t="n">
        <v>-51970</v>
      </c>
      <c r="AF174" s="506" t="n">
        <v>0</v>
      </c>
      <c r="AG174" s="507" t="n">
        <v>0</v>
      </c>
      <c r="AH174" s="364" t="n"/>
      <c r="AI174" s="506" t="n">
        <v>-46573</v>
      </c>
      <c r="AJ174" s="506" t="n">
        <v>0</v>
      </c>
      <c r="AK174" s="506" t="n">
        <v>0</v>
      </c>
      <c r="AL174" s="506" t="n">
        <v>-49956</v>
      </c>
      <c r="AM174" s="506" t="n">
        <v>0</v>
      </c>
      <c r="AN174" s="506" t="n">
        <v>0</v>
      </c>
      <c r="AO174" s="506" t="n">
        <v>-56450</v>
      </c>
      <c r="AP174" s="506" t="n">
        <v>0</v>
      </c>
      <c r="AQ174" s="506" t="n">
        <v>0</v>
      </c>
      <c r="AR174" s="506" t="n">
        <v>-57159</v>
      </c>
      <c r="AS174" s="506" t="n">
        <v>0</v>
      </c>
      <c r="AT174" s="506" t="n">
        <v>0</v>
      </c>
      <c r="AU174" s="364" t="n"/>
      <c r="AV174" s="508" t="n">
        <v>-52161.76</v>
      </c>
      <c r="AW174" s="508" t="n">
        <v>0</v>
      </c>
      <c r="AX174" s="508" t="n">
        <v>0</v>
      </c>
      <c r="AY174" s="508" t="n">
        <v>-55950.72000000001</v>
      </c>
      <c r="AZ174" s="508" t="n">
        <v>0</v>
      </c>
      <c r="BA174" s="508" t="n">
        <v>0</v>
      </c>
      <c r="BB174" s="508" t="n">
        <v>-63224.00000000001</v>
      </c>
      <c r="BC174" s="508" t="n">
        <v>0</v>
      </c>
      <c r="BD174" s="508" t="n">
        <v>0</v>
      </c>
      <c r="BE174" s="508" t="n">
        <v>-64018.08000000001</v>
      </c>
      <c r="BF174" s="508" t="n">
        <v>0</v>
      </c>
      <c r="BG174" s="508" t="n">
        <v>0</v>
      </c>
      <c r="BH174" s="364" t="n"/>
      <c r="BI174" s="298" t="n">
        <v>1.05</v>
      </c>
      <c r="BJ174" s="509" t="n">
        <v>-60352.95</v>
      </c>
      <c r="BK174" s="509" t="n">
        <v>0</v>
      </c>
      <c r="BL174" s="509" t="n">
        <v>0</v>
      </c>
      <c r="BM174" s="509" t="n">
        <v>-61968.9</v>
      </c>
      <c r="BN174" s="509" t="n">
        <v>0</v>
      </c>
      <c r="BO174" s="509" t="n">
        <v>0</v>
      </c>
      <c r="BP174" s="509" t="n">
        <v>-67586.40000000001</v>
      </c>
      <c r="BQ174" s="509" t="n">
        <v>0</v>
      </c>
      <c r="BR174" s="509" t="n">
        <v>0</v>
      </c>
      <c r="BS174" s="509" t="n">
        <v>-70961.10000000001</v>
      </c>
      <c r="BT174" s="509" t="n">
        <v>0</v>
      </c>
      <c r="BU174" s="509" t="n">
        <v>0</v>
      </c>
      <c r="BV174" s="364" t="n"/>
      <c r="BW174" s="510">
        <f>_xlfn.SINGLE(_xlfn.XLOOKUP($A174,$A$203:$A$399,BJ$203:BJ$399,"Não Existe"))*$BI174</f>
        <v/>
      </c>
      <c r="BX174" s="510">
        <f>_xlfn.SINGLE(_xlfn.XLOOKUP($A174,$A$203:$A$399,BK$203:BK$399,"Não Existe"))*$BI174</f>
        <v/>
      </c>
      <c r="BY174" s="510">
        <f>_xlfn.SINGLE(_xlfn.XLOOKUP($A174,$A$203:$A$399,BL$203:BL$399,"Não Existe"))*$BI174</f>
        <v/>
      </c>
      <c r="BZ174" s="510">
        <f>_xlfn.SINGLE(_xlfn.XLOOKUP($A174,$A$203:$A$399,BM$203:BM$399,"Não Existe"))*$BI174</f>
        <v/>
      </c>
      <c r="CA174" s="510">
        <f>_xlfn.SINGLE(_xlfn.XLOOKUP($A174,$A$203:$A$399,BN$203:BN$399,"Não Existe"))*$BI174</f>
        <v/>
      </c>
      <c r="CB174" s="510">
        <f>_xlfn.SINGLE(_xlfn.XLOOKUP($A174,$A$203:$A$399,BO$203:BO$399,"Não Existe"))*$BI174</f>
        <v/>
      </c>
      <c r="CC174" s="510">
        <f>_xlfn.SINGLE(_xlfn.XLOOKUP($A174,$A$203:$A$399,BP$203:BP$399,"Não Existe"))*$BI174</f>
        <v/>
      </c>
      <c r="CD174" s="510">
        <f>_xlfn.SINGLE(_xlfn.XLOOKUP($A174,$A$203:$A$399,BQ$203:BQ$399,"Não Existe"))*$BI174</f>
        <v/>
      </c>
      <c r="CE174" s="510">
        <f>_xlfn.SINGLE(_xlfn.XLOOKUP($A174,$A$203:$A$399,BR$203:BR$399,"Não Existe"))*$BI174</f>
        <v/>
      </c>
      <c r="CF174" s="510">
        <f>_xlfn.SINGLE(_xlfn.XLOOKUP($A174,$A$203:$A$399,BS$203:BS$399,"Não Existe"))*$BI174</f>
        <v/>
      </c>
      <c r="CG174" s="510">
        <f>_xlfn.SINGLE(_xlfn.XLOOKUP($A174,$A$203:$A$399,BT$203:BT$399,"Não Existe"))*$BI174</f>
        <v/>
      </c>
      <c r="CH174" s="510">
        <f>_xlfn.SINGLE(_xlfn.XLOOKUP($A174,$A$203:$A$399,BU$203:BU$399,"Não Existe"))*$BI174</f>
        <v/>
      </c>
      <c r="CI174" s="364" t="n"/>
      <c r="CJ174" s="364" t="n"/>
      <c r="CK174" s="364" t="n"/>
      <c r="CL174" s="364" t="n"/>
      <c r="CM174" s="364" t="n"/>
      <c r="CN174" s="364" t="n"/>
      <c r="CO174" s="364" t="n"/>
      <c r="CP174" s="364" t="n"/>
      <c r="CQ174" s="364" t="n"/>
      <c r="CR174" s="364" t="n"/>
      <c r="CS174" s="364" t="n"/>
      <c r="CT174" s="364" t="n"/>
      <c r="CU174" s="364" t="n"/>
      <c r="CV174" s="364" t="n"/>
      <c r="CW174" s="364" t="n"/>
      <c r="CX174" s="364" t="n"/>
      <c r="CY174" s="364" t="n"/>
      <c r="CZ174" s="364" t="n"/>
      <c r="DA174" s="364" t="n"/>
      <c r="DB174" s="364" t="n"/>
      <c r="DC174" s="364" t="n"/>
      <c r="DD174" s="364" t="n"/>
      <c r="DE174" s="364" t="n"/>
      <c r="DF174" s="364" t="n"/>
      <c r="DG174" s="364" t="n"/>
      <c r="DH174" s="364" t="n"/>
      <c r="DI174" s="364" t="n"/>
      <c r="DJ174" s="364" t="n"/>
      <c r="DK174" s="364" t="n"/>
      <c r="DL174" s="364" t="n"/>
      <c r="DM174" s="364" t="n"/>
      <c r="DN174" s="364" t="n"/>
      <c r="DO174" s="364" t="n"/>
      <c r="DP174" s="364" t="n"/>
      <c r="DQ174" s="364" t="n"/>
      <c r="DR174" s="364" t="n"/>
      <c r="DS174" s="364" t="n"/>
      <c r="DT174" s="364" t="n"/>
      <c r="DU174" s="364" t="n"/>
      <c r="DV174" s="364" t="n"/>
      <c r="DW174" s="364" t="n"/>
      <c r="DX174" s="364" t="n"/>
      <c r="DY174" s="364" t="n"/>
      <c r="DZ174" s="364" t="n"/>
      <c r="EA174" s="364" t="n"/>
      <c r="EB174" s="364" t="n"/>
      <c r="EC174" s="364" t="n"/>
      <c r="ED174" s="364" t="n"/>
      <c r="EE174" s="364" t="n"/>
      <c r="EF174" s="364" t="n"/>
      <c r="EG174" s="364" t="n"/>
      <c r="EH174" s="364" t="n"/>
      <c r="EI174" s="364" t="n"/>
      <c r="EJ174" s="364" t="n"/>
      <c r="EK174" s="364" t="n"/>
      <c r="EL174" s="364" t="n"/>
      <c r="EM174" s="364" t="n"/>
      <c r="EN174" s="364" t="n"/>
      <c r="EO174" s="364" t="n"/>
      <c r="EP174" s="364" t="n"/>
      <c r="EQ174" s="364" t="n"/>
      <c r="ER174" s="364" t="n"/>
      <c r="ES174" s="364" t="n"/>
      <c r="ET174" s="364" t="n"/>
      <c r="EU174" s="364" t="n"/>
      <c r="EV174" s="364" t="n"/>
      <c r="EW174" s="364" t="n"/>
      <c r="EX174" s="364" t="n"/>
      <c r="EY174" s="364" t="n"/>
      <c r="EZ174" s="364" t="n"/>
      <c r="FA174" s="364" t="n"/>
      <c r="FB174" s="364" t="n"/>
      <c r="FC174" s="364" t="n"/>
      <c r="FD174" s="364" t="n"/>
      <c r="FE174" s="364" t="n"/>
      <c r="FF174" s="364" t="n"/>
      <c r="FG174" s="364" t="n"/>
      <c r="FH174" s="364" t="n"/>
      <c r="FI174" s="364" t="n"/>
      <c r="FJ174" s="364" t="n"/>
      <c r="FK174" s="364" t="n"/>
      <c r="FL174" s="364" t="n"/>
      <c r="FM174" s="364" t="n"/>
      <c r="FN174" s="364" t="n"/>
      <c r="FO174" s="364" t="n"/>
      <c r="FP174" s="364" t="n"/>
      <c r="FQ174" s="364" t="n"/>
      <c r="FR174" s="364" t="n"/>
      <c r="FS174" s="364" t="n"/>
      <c r="FT174" s="364" t="n"/>
      <c r="FU174" s="364" t="n"/>
      <c r="FV174" s="364" t="n"/>
      <c r="FW174" s="364" t="n"/>
      <c r="FX174" s="364" t="n"/>
      <c r="FY174" s="364" t="n"/>
      <c r="FZ174" s="364" t="n"/>
      <c r="GA174" s="364" t="n"/>
      <c r="GB174" s="364" t="n"/>
      <c r="GC174" s="364" t="n"/>
      <c r="GD174" s="364" t="n"/>
      <c r="GE174" s="364" t="n"/>
      <c r="GF174" s="364" t="n"/>
      <c r="GG174" s="364" t="n"/>
      <c r="GH174" s="364" t="n"/>
      <c r="GI174" s="364" t="n"/>
      <c r="GJ174" s="364" t="n"/>
      <c r="GK174" s="364" t="n"/>
      <c r="GL174" s="364" t="n"/>
      <c r="GM174" s="364" t="n"/>
      <c r="GN174" s="364" t="n"/>
      <c r="GO174" s="364" t="n"/>
      <c r="GP174" s="364" t="n"/>
      <c r="GQ174" s="364" t="n"/>
      <c r="GR174" s="364" t="n"/>
      <c r="GS174" s="364" t="n"/>
      <c r="GT174" s="364" t="n"/>
      <c r="GU174" s="364" t="n"/>
      <c r="GV174" s="364" t="n"/>
      <c r="GW174" s="364" t="n"/>
      <c r="GX174" s="364" t="n"/>
      <c r="GY174" s="364" t="n"/>
      <c r="GZ174" s="364" t="n"/>
      <c r="HA174" s="364" t="n"/>
      <c r="HB174" s="364" t="n"/>
      <c r="HC174" s="364" t="n"/>
      <c r="HD174" s="364" t="n"/>
      <c r="HE174" s="364" t="n"/>
      <c r="HF174" s="364" t="n"/>
      <c r="HG174" s="364" t="n"/>
      <c r="HH174" s="364" t="n"/>
      <c r="HI174" s="364" t="n"/>
      <c r="HJ174" s="364" t="n"/>
      <c r="HK174" s="364" t="n"/>
      <c r="HL174" s="364" t="n"/>
      <c r="HM174" s="364" t="n"/>
      <c r="HN174" s="364" t="n"/>
      <c r="HO174" s="364" t="n"/>
      <c r="HP174" s="364" t="n"/>
      <c r="HQ174" s="364" t="n"/>
      <c r="HR174" s="364" t="n"/>
      <c r="HS174" s="364" t="n"/>
      <c r="HT174" s="364" t="n"/>
      <c r="HU174" s="364" t="n"/>
      <c r="HV174" s="364" t="n"/>
      <c r="HW174" s="364" t="n"/>
      <c r="HX174" s="364" t="n"/>
      <c r="HY174" s="364" t="n"/>
      <c r="HZ174" s="364" t="n"/>
      <c r="IA174" s="364" t="n"/>
      <c r="IB174" s="364" t="n"/>
      <c r="IC174" s="364" t="n"/>
      <c r="ID174" s="364" t="n"/>
      <c r="IE174" s="364" t="n"/>
      <c r="IF174" s="364" t="n"/>
      <c r="IG174" s="364" t="n"/>
      <c r="IH174" s="364" t="n"/>
      <c r="II174" s="364" t="n"/>
      <c r="IJ174" s="364" t="n"/>
      <c r="IK174" s="364" t="n"/>
      <c r="IL174" s="364" t="n"/>
      <c r="IM174" s="364" t="n"/>
      <c r="IN174" s="364" t="n"/>
      <c r="IO174" s="364" t="n"/>
      <c r="IP174" s="364" t="n"/>
      <c r="IQ174" s="364" t="n"/>
      <c r="IR174" s="364" t="n"/>
      <c r="IS174" s="364" t="n"/>
      <c r="IT174" s="364" t="n"/>
      <c r="IU174" s="364" t="n"/>
      <c r="IV174" s="364" t="n"/>
      <c r="IW174" s="364" t="n"/>
      <c r="IX174" s="364" t="n"/>
      <c r="IY174" s="364" t="n"/>
      <c r="IZ174" s="364" t="n"/>
      <c r="JA174" s="364" t="n"/>
      <c r="JB174" s="364" t="n"/>
      <c r="JC174" s="364" t="n"/>
      <c r="JD174" s="364" t="n"/>
      <c r="JE174" s="364" t="n"/>
      <c r="JF174" s="364" t="n"/>
      <c r="JG174" s="364" t="n"/>
      <c r="JH174" s="364" t="n"/>
      <c r="JI174" s="364" t="n"/>
      <c r="JJ174" s="364" t="n"/>
      <c r="JK174" s="364" t="n"/>
      <c r="JL174" s="364" t="n"/>
      <c r="JM174" s="364" t="n"/>
      <c r="JN174" s="364" t="n"/>
      <c r="JO174" s="364" t="n"/>
      <c r="JP174" s="364" t="n"/>
      <c r="JQ174" s="364" t="n"/>
      <c r="JR174" s="364" t="n"/>
      <c r="JS174" s="364" t="n"/>
      <c r="JT174" s="364" t="n"/>
      <c r="JU174" s="364" t="n"/>
      <c r="JV174" s="364" t="n"/>
      <c r="JW174" s="364" t="n"/>
      <c r="JX174" s="364" t="n"/>
      <c r="JY174" s="364" t="n"/>
      <c r="JZ174" s="364" t="n"/>
      <c r="KA174" s="364" t="n"/>
      <c r="KB174" s="364" t="n"/>
      <c r="KC174" s="364" t="n"/>
      <c r="KD174" s="364" t="n"/>
      <c r="KE174" s="364" t="n"/>
      <c r="KF174" s="364" t="n"/>
      <c r="KG174" s="364" t="n"/>
      <c r="KH174" s="364" t="n"/>
      <c r="KI174" s="364" t="n"/>
      <c r="KJ174" s="364" t="n"/>
      <c r="KK174" s="364" t="n"/>
      <c r="KL174" s="364" t="n"/>
      <c r="KM174" s="364" t="n"/>
      <c r="KN174" s="364" t="n"/>
      <c r="KO174" s="364" t="n"/>
      <c r="KP174" s="364" t="n"/>
      <c r="KQ174" s="364" t="n"/>
      <c r="KR174" s="364" t="n"/>
      <c r="KS174" s="364" t="n"/>
      <c r="KT174" s="364" t="n"/>
      <c r="KU174" s="364" t="n"/>
      <c r="KV174" s="364" t="n"/>
      <c r="KW174" s="364" t="n"/>
      <c r="KX174" s="364" t="n"/>
      <c r="KY174" s="364" t="n"/>
      <c r="KZ174" s="364" t="n"/>
      <c r="LA174" s="364" t="n"/>
      <c r="LB174" s="364" t="n"/>
      <c r="LC174" s="364" t="n"/>
      <c r="LD174" s="364" t="n"/>
      <c r="LE174" s="364" t="n"/>
      <c r="LF174" s="364" t="n"/>
      <c r="LG174" s="364" t="n"/>
      <c r="LH174" s="364" t="n"/>
      <c r="LI174" s="364" t="n"/>
      <c r="LJ174" s="364" t="n"/>
      <c r="LK174" s="364" t="n"/>
      <c r="LL174" s="364" t="n"/>
      <c r="LM174" s="364" t="n"/>
      <c r="LN174" s="364" t="n"/>
      <c r="LO174" s="364" t="n"/>
      <c r="LP174" s="364" t="n"/>
      <c r="LQ174" s="364" t="n"/>
      <c r="LR174" s="364" t="n"/>
      <c r="LS174" s="364" t="n"/>
      <c r="LT174" s="364" t="n"/>
      <c r="LU174" s="364" t="n"/>
      <c r="LV174" s="364" t="n"/>
      <c r="LW174" s="364" t="n"/>
      <c r="LX174" s="364" t="n"/>
      <c r="LY174" s="364" t="n"/>
      <c r="LZ174" s="364" t="n"/>
      <c r="MA174" s="364" t="n"/>
      <c r="MB174" s="364" t="n"/>
      <c r="MC174" s="364" t="n"/>
      <c r="MD174" s="364" t="n"/>
      <c r="ME174" s="364" t="n"/>
      <c r="MF174" s="364" t="n"/>
      <c r="MG174" s="364" t="n"/>
      <c r="MH174" s="364" t="n"/>
      <c r="MI174" s="364" t="n"/>
      <c r="MJ174" s="364" t="n"/>
      <c r="MK174" s="364" t="n"/>
      <c r="ML174" s="364" t="n"/>
      <c r="MM174" s="364" t="n"/>
      <c r="MN174" s="364" t="n"/>
      <c r="MO174" s="364" t="n"/>
      <c r="MP174" s="364" t="n"/>
      <c r="MQ174" s="364" t="n"/>
      <c r="MR174" s="364" t="n"/>
      <c r="MS174" s="364" t="n"/>
      <c r="MT174" s="364" t="n"/>
      <c r="MU174" s="364" t="n"/>
      <c r="MV174" s="364" t="n"/>
      <c r="MW174" s="364" t="n"/>
      <c r="MX174" s="364" t="n"/>
      <c r="MY174" s="364" t="n"/>
      <c r="MZ174" s="364" t="n"/>
      <c r="NA174" s="364" t="n"/>
      <c r="NB174" s="364" t="n"/>
      <c r="NC174" s="364" t="n"/>
      <c r="ND174" s="364" t="n"/>
      <c r="NE174" s="364" t="n"/>
      <c r="NF174" s="364" t="n"/>
      <c r="NG174" s="364" t="n"/>
      <c r="NH174" s="364" t="n"/>
      <c r="NI174" s="364" t="n"/>
      <c r="NJ174" s="364" t="n"/>
      <c r="NK174" s="364" t="n"/>
      <c r="NL174" s="364" t="n"/>
      <c r="NM174" s="364" t="n"/>
      <c r="NN174" s="364" t="n"/>
      <c r="NO174" s="364" t="n"/>
      <c r="NP174" s="364" t="n"/>
      <c r="NQ174" s="364" t="n"/>
      <c r="NR174" s="364" t="n"/>
      <c r="NS174" s="364" t="n"/>
      <c r="NT174" s="364" t="n"/>
      <c r="NU174" s="364" t="n"/>
      <c r="NV174" s="364" t="n"/>
      <c r="NW174" s="364" t="n"/>
      <c r="NX174" s="364" t="n"/>
      <c r="NY174" s="364" t="n"/>
      <c r="NZ174" s="364" t="n"/>
      <c r="OA174" s="364" t="n"/>
      <c r="OB174" s="364" t="n"/>
      <c r="OC174" s="364" t="n"/>
      <c r="OD174" s="364" t="n"/>
      <c r="OE174" s="364" t="n"/>
      <c r="OF174" s="364" t="n"/>
      <c r="OG174" s="364" t="n"/>
      <c r="OH174" s="364" t="n"/>
      <c r="OI174" s="364" t="n"/>
      <c r="OJ174" s="364" t="n"/>
      <c r="OK174" s="364" t="n"/>
      <c r="OL174" s="364" t="n"/>
      <c r="OM174" s="364" t="n"/>
      <c r="ON174" s="364" t="n"/>
      <c r="OO174" s="364" t="n"/>
      <c r="OP174" s="364" t="n"/>
      <c r="OQ174" s="364" t="n"/>
      <c r="OR174" s="364" t="n"/>
      <c r="OS174" s="364" t="n"/>
      <c r="OT174" s="364" t="n"/>
      <c r="OU174" s="364" t="n"/>
      <c r="OV174" s="364" t="n"/>
      <c r="OW174" s="364" t="n"/>
      <c r="OX174" s="364" t="n"/>
      <c r="OY174" s="364" t="n"/>
      <c r="OZ174" s="364" t="n"/>
      <c r="PA174" s="364" t="n"/>
      <c r="PB174" s="364" t="n"/>
      <c r="PC174" s="364" t="n"/>
      <c r="PD174" s="364" t="n"/>
      <c r="PE174" s="364" t="n"/>
      <c r="PF174" s="364" t="n"/>
      <c r="PG174" s="364" t="n"/>
      <c r="PH174" s="364" t="n"/>
      <c r="PI174" s="364" t="n"/>
      <c r="PJ174" s="364" t="n"/>
      <c r="PK174" s="364" t="n"/>
      <c r="PL174" s="364" t="n"/>
      <c r="PM174" s="364" t="n"/>
      <c r="PN174" s="364" t="n"/>
      <c r="PO174" s="364" t="n"/>
      <c r="PP174" s="364" t="n"/>
      <c r="PQ174" s="364" t="n"/>
      <c r="PR174" s="364" t="n"/>
      <c r="PS174" s="364" t="n"/>
      <c r="PT174" s="364" t="n"/>
      <c r="PU174" s="364" t="n"/>
      <c r="PV174" s="364" t="n"/>
      <c r="PW174" s="364" t="n"/>
      <c r="PX174" s="364" t="n"/>
      <c r="PY174" s="364" t="n"/>
      <c r="PZ174" s="364" t="n"/>
      <c r="QA174" s="364" t="n"/>
      <c r="QB174" s="364" t="n"/>
      <c r="QC174" s="364" t="n"/>
      <c r="QD174" s="364" t="n"/>
      <c r="QE174" s="364" t="n"/>
      <c r="QF174" s="364" t="n"/>
      <c r="QG174" s="364" t="n"/>
      <c r="QH174" s="364" t="n"/>
      <c r="QI174" s="364" t="n"/>
      <c r="QJ174" s="364" t="n"/>
      <c r="QK174" s="364" t="n"/>
      <c r="QL174" s="364" t="n"/>
      <c r="QM174" s="364" t="n"/>
      <c r="QN174" s="364" t="n"/>
      <c r="QO174" s="364" t="n"/>
      <c r="QP174" s="364" t="n"/>
      <c r="QQ174" s="364" t="n"/>
      <c r="QR174" s="364" t="n"/>
      <c r="QS174" s="364" t="n"/>
      <c r="QT174" s="364" t="n"/>
      <c r="QU174" s="364" t="n"/>
      <c r="QV174" s="364" t="n"/>
      <c r="QW174" s="364" t="n"/>
      <c r="QX174" s="364" t="n"/>
      <c r="QY174" s="364" t="n"/>
      <c r="QZ174" s="364" t="n"/>
      <c r="RA174" s="364" t="n"/>
      <c r="RB174" s="364" t="n"/>
      <c r="RC174" s="364" t="n"/>
      <c r="RD174" s="364" t="n"/>
      <c r="RE174" s="364" t="n"/>
      <c r="RF174" s="364" t="n"/>
      <c r="RG174" s="364" t="n"/>
      <c r="RH174" s="364" t="n"/>
      <c r="RI174" s="364" t="n"/>
      <c r="RJ174" s="364" t="n"/>
      <c r="RK174" s="364" t="n"/>
      <c r="RL174" s="364" t="n"/>
      <c r="RM174" s="364" t="n"/>
      <c r="RN174" s="364" t="n"/>
      <c r="RO174" s="364" t="n"/>
      <c r="RP174" s="364" t="n"/>
      <c r="RQ174" s="364" t="n"/>
      <c r="RR174" s="364" t="n"/>
      <c r="RS174" s="364" t="n"/>
      <c r="RT174" s="364" t="n"/>
      <c r="RU174" s="364" t="n"/>
      <c r="RV174" s="364" t="n"/>
      <c r="RW174" s="364" t="n"/>
      <c r="RX174" s="364" t="n"/>
      <c r="RY174" s="364" t="n"/>
      <c r="RZ174" s="364" t="n"/>
      <c r="SA174" s="364" t="n"/>
      <c r="SB174" s="364" t="n"/>
      <c r="SC174" s="364" t="n"/>
      <c r="SD174" s="364" t="n"/>
      <c r="SE174" s="364" t="n"/>
      <c r="SF174" s="364" t="n"/>
      <c r="SG174" s="364" t="n"/>
      <c r="SH174" s="364" t="n"/>
      <c r="SI174" s="364" t="n"/>
      <c r="SJ174" s="364" t="n"/>
      <c r="SK174" s="364" t="n"/>
      <c r="SL174" s="364" t="n"/>
      <c r="SM174" s="364" t="n"/>
      <c r="SN174" s="364" t="n"/>
      <c r="SO174" s="364" t="n"/>
      <c r="SP174" s="364" t="n"/>
      <c r="SQ174" s="364" t="n"/>
      <c r="SR174" s="364" t="n"/>
      <c r="SS174" s="364" t="n"/>
      <c r="ST174" s="364" t="n"/>
      <c r="SU174" s="364" t="n"/>
      <c r="SV174" s="364" t="n"/>
      <c r="SW174" s="364" t="n"/>
      <c r="SX174" s="364" t="n"/>
      <c r="SY174" s="364" t="n"/>
      <c r="SZ174" s="364" t="n"/>
      <c r="TA174" s="364" t="n"/>
      <c r="TB174" s="364" t="n"/>
      <c r="TC174" s="364" t="n"/>
      <c r="TD174" s="364" t="n"/>
      <c r="TE174" s="364" t="n"/>
      <c r="TF174" s="364" t="n"/>
      <c r="TG174" s="364" t="n"/>
      <c r="TH174" s="364" t="n"/>
      <c r="TI174" s="364" t="n"/>
      <c r="TJ174" s="364" t="n"/>
      <c r="TK174" s="364" t="n"/>
      <c r="TL174" s="364" t="n"/>
      <c r="TM174" s="364" t="n"/>
      <c r="TN174" s="364" t="n"/>
      <c r="TO174" s="364" t="n"/>
      <c r="TP174" s="364" t="n"/>
      <c r="TQ174" s="364" t="n"/>
      <c r="TR174" s="364" t="n"/>
      <c r="TS174" s="364" t="n"/>
      <c r="TT174" s="364" t="n"/>
      <c r="TU174" s="364" t="n"/>
      <c r="TV174" s="364" t="n"/>
      <c r="TW174" s="364" t="n"/>
      <c r="TX174" s="364" t="n"/>
      <c r="TY174" s="364" t="n"/>
      <c r="TZ174" s="364" t="n"/>
      <c r="UA174" s="364" t="n"/>
      <c r="UB174" s="364" t="n"/>
      <c r="UC174" s="364" t="n"/>
      <c r="UD174" s="364" t="n"/>
      <c r="UE174" s="364" t="n"/>
      <c r="UF174" s="364" t="n"/>
      <c r="UG174" s="364" t="n"/>
      <c r="UH174" s="364" t="n"/>
      <c r="UI174" s="364" t="n"/>
      <c r="UJ174" s="364" t="n"/>
      <c r="UK174" s="364" t="n"/>
      <c r="UL174" s="364" t="n"/>
      <c r="UM174" s="364" t="n"/>
      <c r="UN174" s="364" t="n"/>
      <c r="UO174" s="364" t="n"/>
      <c r="UP174" s="364" t="n"/>
      <c r="UQ174" s="364" t="n"/>
      <c r="UR174" s="364" t="n"/>
      <c r="US174" s="364" t="n"/>
      <c r="UT174" s="364" t="n"/>
      <c r="UU174" s="364" t="n"/>
      <c r="UV174" s="364" t="n"/>
      <c r="UW174" s="364" t="n"/>
      <c r="UX174" s="364" t="n"/>
      <c r="UY174" s="364" t="n"/>
      <c r="UZ174" s="364" t="n"/>
      <c r="VA174" s="364" t="n"/>
      <c r="VB174" s="364" t="n"/>
      <c r="VC174" s="364" t="n"/>
      <c r="VD174" s="364" t="n"/>
      <c r="VE174" s="364" t="n"/>
      <c r="VF174" s="364" t="n"/>
      <c r="VG174" s="364" t="n"/>
      <c r="VH174" s="364" t="n"/>
      <c r="VI174" s="364" t="n"/>
      <c r="VJ174" s="364" t="n"/>
      <c r="VK174" s="364" t="n"/>
      <c r="VL174" s="364" t="n"/>
      <c r="VM174" s="364" t="n"/>
      <c r="VN174" s="364" t="n"/>
      <c r="VO174" s="364" t="n"/>
      <c r="VP174" s="364" t="n"/>
      <c r="VQ174" s="364" t="n"/>
      <c r="VR174" s="364" t="n"/>
      <c r="VS174" s="364" t="n"/>
      <c r="VT174" s="364" t="n"/>
      <c r="VU174" s="364" t="n"/>
      <c r="VV174" s="364" t="n"/>
      <c r="VW174" s="364" t="n"/>
      <c r="VX174" s="364" t="n"/>
      <c r="VY174" s="364" t="n"/>
      <c r="VZ174" s="364" t="n"/>
      <c r="WA174" s="364" t="n"/>
      <c r="WB174" s="364" t="n"/>
      <c r="WC174" s="364" t="n"/>
      <c r="WD174" s="364" t="n"/>
      <c r="WE174" s="364" t="n"/>
      <c r="WF174" s="364" t="n"/>
      <c r="WG174" s="364" t="n"/>
      <c r="WH174" s="364" t="n"/>
      <c r="WI174" s="364" t="n"/>
      <c r="WJ174" s="364" t="n"/>
      <c r="WK174" s="364" t="n"/>
      <c r="WL174" s="364" t="n"/>
      <c r="WM174" s="364" t="n"/>
      <c r="WN174" s="364" t="n"/>
      <c r="WO174" s="364" t="n"/>
      <c r="WP174" s="364" t="n"/>
      <c r="WQ174" s="364" t="n"/>
      <c r="WR174" s="364" t="n"/>
      <c r="WS174" s="364" t="n"/>
      <c r="WT174" s="364" t="n"/>
      <c r="WU174" s="364" t="n"/>
      <c r="WV174" s="364" t="n"/>
      <c r="WW174" s="364" t="n"/>
      <c r="WX174" s="364" t="n"/>
      <c r="WY174" s="364" t="n"/>
      <c r="WZ174" s="364" t="n"/>
      <c r="XA174" s="364" t="n"/>
      <c r="XB174" s="364" t="n"/>
      <c r="XC174" s="364" t="n"/>
      <c r="XD174" s="364" t="n"/>
      <c r="XE174" s="364" t="n"/>
      <c r="XF174" s="364" t="n"/>
      <c r="XG174" s="364" t="n"/>
      <c r="XH174" s="364" t="n"/>
      <c r="XI174" s="364" t="n"/>
      <c r="XJ174" s="364" t="n"/>
      <c r="XK174" s="364" t="n"/>
      <c r="XL174" s="364" t="n"/>
      <c r="XM174" s="364" t="n"/>
      <c r="XN174" s="364" t="n"/>
      <c r="XO174" s="364" t="n"/>
      <c r="XP174" s="364" t="n"/>
      <c r="XQ174" s="364" t="n"/>
      <c r="XR174" s="364" t="n"/>
      <c r="XS174" s="364" t="n"/>
      <c r="XT174" s="364" t="n"/>
      <c r="XU174" s="364" t="n"/>
      <c r="XV174" s="364" t="n"/>
      <c r="XW174" s="364" t="n"/>
      <c r="XX174" s="364" t="n"/>
      <c r="XY174" s="364" t="n"/>
      <c r="XZ174" s="364" t="n"/>
      <c r="YA174" s="364" t="n"/>
      <c r="YB174" s="364" t="n"/>
      <c r="YC174" s="364" t="n"/>
      <c r="YD174" s="364" t="n"/>
      <c r="YE174" s="364" t="n"/>
      <c r="YF174" s="364" t="n"/>
      <c r="YG174" s="364" t="n"/>
      <c r="YH174" s="364" t="n"/>
      <c r="YI174" s="364" t="n"/>
      <c r="YJ174" s="364" t="n"/>
      <c r="YK174" s="364" t="n"/>
      <c r="YL174" s="364" t="n"/>
      <c r="YM174" s="364" t="n"/>
      <c r="YN174" s="364" t="n"/>
      <c r="YO174" s="364" t="n"/>
      <c r="YP174" s="364" t="n"/>
      <c r="YQ174" s="364" t="n"/>
      <c r="YR174" s="364" t="n"/>
      <c r="YS174" s="364" t="n"/>
      <c r="YT174" s="364" t="n"/>
      <c r="YU174" s="364" t="n"/>
      <c r="YV174" s="364" t="n"/>
      <c r="YW174" s="364" t="n"/>
      <c r="YX174" s="364" t="n"/>
      <c r="YY174" s="364" t="n"/>
      <c r="YZ174" s="364" t="n"/>
      <c r="ZA174" s="364" t="n"/>
      <c r="ZB174" s="364" t="n"/>
      <c r="ZC174" s="364" t="n"/>
      <c r="ZD174" s="364" t="n"/>
      <c r="ZE174" s="364" t="n"/>
      <c r="ZF174" s="364" t="n"/>
      <c r="ZG174" s="364" t="n"/>
      <c r="ZH174" s="364" t="n"/>
      <c r="ZI174" s="364" t="n"/>
      <c r="ZJ174" s="364" t="n"/>
      <c r="ZK174" s="364" t="n"/>
      <c r="ZL174" s="364" t="n"/>
      <c r="ZM174" s="364" t="n"/>
      <c r="ZN174" s="364" t="n"/>
      <c r="ZO174" s="364" t="n"/>
      <c r="ZP174" s="364" t="n"/>
      <c r="ZQ174" s="364" t="n"/>
      <c r="ZR174" s="364" t="n"/>
      <c r="ZS174" s="364" t="n"/>
      <c r="ZT174" s="364" t="n"/>
      <c r="ZU174" s="364" t="n"/>
      <c r="ZV174" s="364" t="n"/>
      <c r="ZW174" s="364" t="n"/>
      <c r="ZX174" s="364" t="n"/>
      <c r="ZY174" s="364" t="n"/>
      <c r="ZZ174" s="364" t="n"/>
      <c r="AAA174" s="364" t="n"/>
      <c r="AAB174" s="364" t="n"/>
      <c r="AAC174" s="364" t="n"/>
      <c r="AAD174" s="364" t="n"/>
      <c r="AAE174" s="364" t="n"/>
      <c r="AAF174" s="364" t="n"/>
      <c r="AAG174" s="364" t="n"/>
      <c r="AAH174" s="364" t="n"/>
      <c r="AAI174" s="364" t="n"/>
      <c r="AAJ174" s="364" t="n"/>
      <c r="AAK174" s="364" t="n"/>
      <c r="AAL174" s="364" t="n"/>
      <c r="AAM174" s="364" t="n"/>
      <c r="AAN174" s="364" t="n"/>
      <c r="AAO174" s="364" t="n"/>
      <c r="AAP174" s="364" t="n"/>
      <c r="AAQ174" s="364" t="n"/>
      <c r="AAR174" s="364" t="n"/>
      <c r="AAS174" s="364" t="n"/>
      <c r="AAT174" s="364" t="n"/>
      <c r="AAU174" s="364" t="n"/>
      <c r="AAV174" s="364" t="n"/>
      <c r="AAW174" s="364" t="n"/>
      <c r="AAX174" s="364" t="n"/>
      <c r="AAY174" s="364" t="n"/>
      <c r="AAZ174" s="364" t="n"/>
      <c r="ABA174" s="364" t="n"/>
      <c r="ABB174" s="364" t="n"/>
      <c r="ABC174" s="364" t="n"/>
      <c r="ABD174" s="364" t="n"/>
      <c r="ABE174" s="364" t="n"/>
      <c r="ABF174" s="364" t="n"/>
      <c r="ABG174" s="364" t="n"/>
      <c r="ABH174" s="364" t="n"/>
      <c r="ABI174" s="364" t="n"/>
      <c r="ABJ174" s="364" t="n"/>
      <c r="ABK174" s="364" t="n"/>
      <c r="ABL174" s="364" t="n"/>
      <c r="ABM174" s="364" t="n"/>
      <c r="ABN174" s="364" t="n"/>
      <c r="ABO174" s="364" t="n"/>
      <c r="ABP174" s="364" t="n"/>
      <c r="ABQ174" s="364" t="n"/>
      <c r="ABR174" s="364" t="n"/>
      <c r="ABS174" s="364" t="n"/>
      <c r="ABT174" s="364" t="n"/>
      <c r="ABU174" s="364" t="n"/>
      <c r="ABV174" s="364" t="n"/>
      <c r="ABW174" s="364" t="n"/>
      <c r="ABX174" s="364" t="n"/>
      <c r="ABY174" s="364" t="n"/>
      <c r="ABZ174" s="364" t="n"/>
      <c r="ACA174" s="364" t="n"/>
      <c r="ACB174" s="364" t="n"/>
      <c r="ACC174" s="364" t="n"/>
      <c r="ACD174" s="364" t="n"/>
      <c r="ACE174" s="364" t="n"/>
      <c r="ACF174" s="364" t="n"/>
      <c r="ACG174" s="364" t="n"/>
      <c r="ACH174" s="364" t="n"/>
      <c r="ACI174" s="364" t="n"/>
      <c r="ACJ174" s="364" t="n"/>
      <c r="ACK174" s="364" t="n"/>
      <c r="ACL174" s="364" t="n"/>
      <c r="ACM174" s="364" t="n"/>
      <c r="ACN174" s="364" t="n"/>
      <c r="ACO174" s="364" t="n"/>
      <c r="ACP174" s="364" t="n"/>
      <c r="ACQ174" s="364" t="n"/>
      <c r="ACR174" s="364" t="n"/>
      <c r="ACS174" s="364" t="n"/>
      <c r="ACT174" s="364" t="n"/>
      <c r="ACU174" s="364" t="n"/>
      <c r="ACV174" s="364" t="n"/>
      <c r="ACW174" s="364" t="n"/>
      <c r="ACX174" s="364" t="n"/>
      <c r="ACY174" s="364" t="n"/>
      <c r="ACZ174" s="364" t="n"/>
      <c r="ADA174" s="364" t="n"/>
      <c r="ADB174" s="364" t="n"/>
      <c r="ADC174" s="364" t="n"/>
      <c r="ADD174" s="364" t="n"/>
      <c r="ADE174" s="364" t="n"/>
      <c r="ADF174" s="364" t="n"/>
      <c r="ADG174" s="364" t="n"/>
      <c r="ADH174" s="364" t="n"/>
      <c r="ADI174" s="364" t="n"/>
      <c r="ADJ174" s="364" t="n"/>
      <c r="ADK174" s="364" t="n"/>
      <c r="ADL174" s="364" t="n"/>
      <c r="ADM174" s="364" t="n"/>
      <c r="ADN174" s="364" t="n"/>
      <c r="ADO174" s="364" t="n"/>
      <c r="ADP174" s="364" t="n"/>
      <c r="ADQ174" s="364" t="n"/>
      <c r="ADR174" s="364" t="n"/>
      <c r="ADS174" s="364" t="n"/>
      <c r="ADT174" s="364" t="n"/>
      <c r="ADU174" s="364" t="n"/>
      <c r="ADV174" s="364" t="n"/>
      <c r="ADW174" s="364" t="n"/>
      <c r="ADX174" s="364" t="n"/>
      <c r="ADY174" s="364" t="n"/>
      <c r="ADZ174" s="364" t="n"/>
      <c r="AEA174" s="364" t="n"/>
      <c r="AEB174" s="364" t="n"/>
      <c r="AEC174" s="364" t="n"/>
      <c r="AED174" s="364" t="n"/>
      <c r="AEE174" s="364" t="n"/>
      <c r="AEF174" s="364" t="n"/>
      <c r="AEG174" s="364" t="n"/>
      <c r="AEH174" s="364" t="n"/>
      <c r="AEI174" s="364" t="n"/>
      <c r="AEJ174" s="364" t="n"/>
      <c r="AEK174" s="364" t="n"/>
      <c r="AEL174" s="364" t="n"/>
      <c r="AEM174" s="364" t="n"/>
      <c r="AEN174" s="364" t="n"/>
      <c r="AEO174" s="364" t="n"/>
      <c r="AEP174" s="364" t="n"/>
      <c r="AEQ174" s="364" t="n"/>
      <c r="AER174" s="364" t="n"/>
      <c r="AES174" s="364" t="n"/>
      <c r="AET174" s="364" t="n"/>
      <c r="AEU174" s="364" t="n"/>
      <c r="AEV174" s="364" t="n"/>
      <c r="AEW174" s="364" t="n"/>
      <c r="AEX174" s="364" t="n"/>
      <c r="AEY174" s="364" t="n"/>
      <c r="AEZ174" s="364" t="n"/>
      <c r="AFA174" s="364" t="n"/>
      <c r="AFB174" s="364" t="n"/>
      <c r="AFC174" s="364" t="n"/>
      <c r="AFD174" s="364" t="n"/>
      <c r="AFE174" s="364" t="n"/>
      <c r="AFF174" s="364" t="n"/>
      <c r="AFG174" s="364" t="n"/>
      <c r="AFH174" s="364" t="n"/>
      <c r="AFI174" s="364" t="n"/>
      <c r="AFJ174" s="364" t="n"/>
      <c r="AFK174" s="364" t="n"/>
      <c r="AFL174" s="364" t="n"/>
      <c r="AFM174" s="364" t="n"/>
      <c r="AFN174" s="364" t="n"/>
      <c r="AFO174" s="364" t="n"/>
      <c r="AFP174" s="364" t="n"/>
      <c r="AFQ174" s="364" t="n"/>
      <c r="AFR174" s="364" t="n"/>
      <c r="AFS174" s="364" t="n"/>
      <c r="AFT174" s="364" t="n"/>
      <c r="AFU174" s="364" t="n"/>
      <c r="AFV174" s="364" t="n"/>
      <c r="AFW174" s="364" t="n"/>
      <c r="AFX174" s="364" t="n"/>
      <c r="AFY174" s="364" t="n"/>
      <c r="AFZ174" s="364" t="n"/>
      <c r="AGA174" s="364" t="n"/>
      <c r="AGB174" s="364" t="n"/>
      <c r="AGC174" s="364" t="n"/>
      <c r="AGD174" s="364" t="n"/>
      <c r="AGE174" s="364" t="n"/>
      <c r="AGF174" s="364" t="n"/>
      <c r="AGG174" s="364" t="n"/>
      <c r="AGH174" s="364" t="n"/>
      <c r="AGI174" s="364" t="n"/>
      <c r="AGJ174" s="364" t="n"/>
      <c r="AGK174" s="364" t="n"/>
      <c r="AGL174" s="364" t="n"/>
      <c r="AGM174" s="364" t="n"/>
      <c r="AGN174" s="364" t="n"/>
      <c r="AGO174" s="364" t="n"/>
      <c r="AGP174" s="364" t="n"/>
      <c r="AGQ174" s="364" t="n"/>
      <c r="AGR174" s="364" t="n"/>
      <c r="AGS174" s="364" t="n"/>
      <c r="AGT174" s="364" t="n"/>
      <c r="AGU174" s="364" t="n"/>
      <c r="AGV174" s="364" t="n"/>
      <c r="AGW174" s="364" t="n"/>
      <c r="AGX174" s="364" t="n"/>
      <c r="AGY174" s="364" t="n"/>
      <c r="AGZ174" s="364" t="n"/>
      <c r="AHA174" s="364" t="n"/>
      <c r="AHB174" s="364" t="n"/>
      <c r="AHC174" s="364" t="n"/>
      <c r="AHD174" s="364" t="n"/>
      <c r="AHE174" s="364" t="n"/>
      <c r="AHF174" s="364" t="n"/>
      <c r="AHG174" s="364" t="n"/>
      <c r="AHH174" s="364" t="n"/>
      <c r="AHI174" s="364" t="n"/>
      <c r="AHJ174" s="364" t="n"/>
      <c r="AHK174" s="364" t="n"/>
      <c r="AHL174" s="364" t="n"/>
      <c r="AHM174" s="364" t="n"/>
      <c r="AHN174" s="364" t="n"/>
      <c r="AHO174" s="364" t="n"/>
      <c r="AHP174" s="364" t="n"/>
      <c r="AHQ174" s="364" t="n"/>
      <c r="AHR174" s="364" t="n"/>
      <c r="AHS174" s="364" t="n"/>
      <c r="AHT174" s="364" t="n"/>
      <c r="AHU174" s="364" t="n"/>
      <c r="AHV174" s="364" t="n"/>
      <c r="AHW174" s="364" t="n"/>
      <c r="AHX174" s="364" t="n"/>
      <c r="AHY174" s="364" t="n"/>
      <c r="AHZ174" s="364" t="n"/>
      <c r="AIA174" s="364" t="n"/>
      <c r="AIB174" s="364" t="n"/>
      <c r="AIC174" s="364" t="n"/>
      <c r="AID174" s="364" t="n"/>
      <c r="AIE174" s="364" t="n"/>
      <c r="AIF174" s="364" t="n"/>
      <c r="AIG174" s="364" t="n"/>
      <c r="AIH174" s="364" t="n"/>
      <c r="AII174" s="364" t="n"/>
      <c r="AIJ174" s="364" t="n"/>
      <c r="AIK174" s="364" t="n"/>
      <c r="AIL174" s="364" t="n"/>
      <c r="AIM174" s="364" t="n"/>
      <c r="AIN174" s="364" t="n"/>
      <c r="AIO174" s="364" t="n"/>
      <c r="AIP174" s="364" t="n"/>
      <c r="AIQ174" s="364" t="n"/>
      <c r="AIR174" s="364" t="n"/>
      <c r="AIS174" s="364" t="n"/>
      <c r="AIT174" s="364" t="n"/>
      <c r="AIU174" s="364" t="n"/>
      <c r="AIV174" s="364" t="n"/>
      <c r="AIW174" s="364" t="n"/>
      <c r="AIX174" s="364" t="n"/>
      <c r="AIY174" s="364" t="n"/>
      <c r="AIZ174" s="364" t="n"/>
      <c r="AJA174" s="364" t="n"/>
      <c r="AJB174" s="364" t="n"/>
      <c r="AJC174" s="364" t="n"/>
      <c r="AJD174" s="364" t="n"/>
      <c r="AJE174" s="364" t="n"/>
      <c r="AJF174" s="364" t="n"/>
      <c r="AJG174" s="364" t="n"/>
      <c r="AJH174" s="364" t="n"/>
      <c r="AJI174" s="364" t="n"/>
      <c r="AJJ174" s="364" t="n"/>
      <c r="AJK174" s="364" t="n"/>
      <c r="AJL174" s="364" t="n"/>
      <c r="AJM174" s="364" t="n"/>
      <c r="AJN174" s="364" t="n"/>
      <c r="AJO174" s="364" t="n"/>
      <c r="AJP174" s="364" t="n"/>
      <c r="AJQ174" s="364" t="n"/>
      <c r="AJR174" s="364" t="n"/>
      <c r="AJS174" s="364" t="n"/>
      <c r="AJT174" s="364" t="n"/>
      <c r="AJU174" s="364" t="n"/>
      <c r="AJV174" s="364" t="n"/>
      <c r="AJW174" s="364" t="n"/>
      <c r="AJX174" s="364" t="n"/>
      <c r="AJY174" s="364" t="n"/>
      <c r="AJZ174" s="364" t="n"/>
      <c r="AKA174" s="364" t="n"/>
      <c r="AKB174" s="364" t="n"/>
      <c r="AKC174" s="364" t="n"/>
      <c r="AKD174" s="364" t="n"/>
      <c r="AKE174" s="364" t="n"/>
      <c r="AKF174" s="364" t="n"/>
      <c r="AKG174" s="364" t="n"/>
      <c r="AKH174" s="364" t="n"/>
      <c r="AKI174" s="364" t="n"/>
      <c r="AKJ174" s="364" t="n"/>
      <c r="AKK174" s="364" t="n"/>
      <c r="AKL174" s="364" t="n"/>
      <c r="AKM174" s="364" t="n"/>
      <c r="AKN174" s="364" t="n"/>
      <c r="AKO174" s="364" t="n"/>
      <c r="AKP174" s="364" t="n"/>
      <c r="AKQ174" s="364" t="n"/>
      <c r="AKR174" s="364" t="n"/>
      <c r="AKS174" s="364" t="n"/>
      <c r="AKT174" s="364" t="n"/>
      <c r="AKU174" s="364" t="n"/>
      <c r="AKV174" s="364" t="n"/>
      <c r="AKW174" s="364" t="n"/>
      <c r="AKX174" s="364" t="n"/>
      <c r="AKY174" s="364" t="n"/>
      <c r="AKZ174" s="364" t="n"/>
      <c r="ALA174" s="364" t="n"/>
      <c r="ALB174" s="364" t="n"/>
      <c r="ALC174" s="364" t="n"/>
      <c r="ALD174" s="364" t="n"/>
      <c r="ALE174" s="364" t="n"/>
      <c r="ALF174" s="364" t="n"/>
      <c r="ALG174" s="364" t="n"/>
      <c r="ALH174" s="364" t="n"/>
      <c r="ALI174" s="364" t="n"/>
      <c r="ALJ174" s="364" t="n"/>
      <c r="ALK174" s="364" t="n"/>
      <c r="ALL174" s="364" t="n"/>
      <c r="ALM174" s="364" t="n"/>
      <c r="ALN174" s="364" t="n"/>
      <c r="ALO174" s="364" t="n"/>
      <c r="ALP174" s="364" t="n"/>
      <c r="ALQ174" s="364" t="n"/>
      <c r="ALR174" s="364" t="n"/>
      <c r="ALS174" s="364" t="n"/>
      <c r="ALT174" s="364" t="n"/>
      <c r="ALU174" s="364" t="n"/>
      <c r="ALV174" s="364" t="n"/>
      <c r="ALW174" s="364" t="n"/>
      <c r="ALX174" s="364" t="n"/>
      <c r="ALY174" s="364" t="n"/>
      <c r="ALZ174" s="364" t="n"/>
      <c r="AMA174" s="364" t="n"/>
      <c r="AMB174" s="364" t="n"/>
      <c r="AMC174" s="364" t="n"/>
      <c r="AMD174" s="364" t="n"/>
      <c r="AME174" s="364" t="n"/>
      <c r="AMF174" s="364" t="n"/>
      <c r="AMG174" s="364" t="n"/>
      <c r="AMH174" s="364" t="n"/>
      <c r="AMI174" s="364" t="n"/>
      <c r="AMJ174" s="364" t="n"/>
      <c r="AMK174" s="364" t="n"/>
      <c r="AML174" s="364" t="n"/>
      <c r="AMM174" s="364" t="n"/>
      <c r="AMN174" s="364" t="n"/>
      <c r="AMO174" s="364" t="n"/>
      <c r="AMP174" s="364" t="n"/>
      <c r="AMQ174" s="364" t="n"/>
      <c r="AMR174" s="364" t="n"/>
      <c r="AMS174" s="364" t="n"/>
      <c r="AMT174" s="364" t="n"/>
      <c r="AMU174" s="364" t="n"/>
      <c r="AMV174" s="364" t="n"/>
      <c r="AMW174" s="364" t="n"/>
      <c r="AMX174" s="364" t="n"/>
      <c r="AMY174" s="364" t="n"/>
      <c r="AMZ174" s="364" t="n"/>
      <c r="ANA174" s="364" t="n"/>
      <c r="ANB174" s="364" t="n"/>
      <c r="ANC174" s="364" t="n"/>
      <c r="AND174" s="364" t="n"/>
      <c r="ANE174" s="364" t="n"/>
      <c r="ANF174" s="364" t="n"/>
      <c r="ANG174" s="364" t="n"/>
      <c r="ANH174" s="364" t="n"/>
      <c r="ANI174" s="364" t="n"/>
      <c r="ANJ174" s="364" t="n"/>
      <c r="ANK174" s="364" t="n"/>
      <c r="ANL174" s="364" t="n"/>
      <c r="ANM174" s="364" t="n"/>
      <c r="ANN174" s="364" t="n"/>
      <c r="ANO174" s="364" t="n"/>
      <c r="ANP174" s="364" t="n"/>
      <c r="ANQ174" s="364" t="n"/>
      <c r="ANR174" s="364" t="n"/>
      <c r="ANS174" s="364" t="n"/>
      <c r="ANT174" s="364" t="n"/>
      <c r="ANU174" s="364" t="n"/>
      <c r="ANV174" s="364" t="n"/>
      <c r="ANW174" s="364" t="n"/>
      <c r="ANX174" s="364" t="n"/>
      <c r="ANY174" s="364" t="n"/>
      <c r="ANZ174" s="364" t="n"/>
      <c r="AOA174" s="364" t="n"/>
      <c r="AOB174" s="364" t="n"/>
      <c r="AOC174" s="364" t="n"/>
      <c r="AOD174" s="364" t="n"/>
      <c r="AOE174" s="364" t="n"/>
      <c r="AOF174" s="364" t="n"/>
      <c r="AOG174" s="364" t="n"/>
      <c r="AOH174" s="364" t="n"/>
      <c r="AOI174" s="364" t="n"/>
      <c r="AOJ174" s="364" t="n"/>
      <c r="AOK174" s="364" t="n"/>
      <c r="AOL174" s="364" t="n"/>
      <c r="AOM174" s="364" t="n"/>
      <c r="AON174" s="364" t="n"/>
      <c r="AOO174" s="364" t="n"/>
      <c r="AOP174" s="364" t="n"/>
      <c r="AOQ174" s="364" t="n"/>
      <c r="AOR174" s="364" t="n"/>
      <c r="AOS174" s="364" t="n"/>
      <c r="AOT174" s="364" t="n"/>
      <c r="AOU174" s="364" t="n"/>
      <c r="AOV174" s="364" t="n"/>
      <c r="AOW174" s="364" t="n"/>
      <c r="AOX174" s="364" t="n"/>
      <c r="AOY174" s="364" t="n"/>
      <c r="AOZ174" s="364" t="n"/>
      <c r="APA174" s="364" t="n"/>
      <c r="APB174" s="364" t="n"/>
      <c r="APC174" s="364" t="n"/>
      <c r="APD174" s="364" t="n"/>
      <c r="APE174" s="364" t="n"/>
      <c r="APF174" s="364" t="n"/>
      <c r="APG174" s="364" t="n"/>
      <c r="APH174" s="364" t="n"/>
      <c r="API174" s="364" t="n"/>
      <c r="APJ174" s="364" t="n"/>
      <c r="APK174" s="364" t="n"/>
      <c r="APL174" s="364" t="n"/>
      <c r="APM174" s="364" t="n"/>
      <c r="APN174" s="364" t="n"/>
      <c r="APO174" s="364" t="n"/>
      <c r="APP174" s="364" t="n"/>
      <c r="APQ174" s="364" t="n"/>
      <c r="APR174" s="364" t="n"/>
      <c r="APS174" s="364" t="n"/>
      <c r="APT174" s="364" t="n"/>
      <c r="APU174" s="364" t="n"/>
      <c r="APV174" s="364" t="n"/>
      <c r="APW174" s="364" t="n"/>
      <c r="APX174" s="364" t="n"/>
      <c r="APY174" s="364" t="n"/>
      <c r="APZ174" s="364" t="n"/>
      <c r="AQA174" s="364" t="n"/>
      <c r="AQB174" s="364" t="n"/>
      <c r="AQC174" s="364" t="n"/>
      <c r="AQD174" s="364" t="n"/>
      <c r="AQE174" s="364" t="n"/>
      <c r="AQF174" s="364" t="n"/>
      <c r="AQG174" s="364" t="n"/>
      <c r="AQH174" s="364" t="n"/>
      <c r="AQI174" s="364" t="n"/>
      <c r="AQJ174" s="364" t="n"/>
      <c r="AQK174" s="364" t="n"/>
      <c r="AQL174" s="364" t="n"/>
      <c r="AQM174" s="364" t="n"/>
      <c r="AQN174" s="364" t="n"/>
      <c r="AQO174" s="364" t="n"/>
      <c r="AQP174" s="364" t="n"/>
      <c r="AQQ174" s="364" t="n"/>
      <c r="AQR174" s="364" t="n"/>
      <c r="AQS174" s="364" t="n"/>
      <c r="AQT174" s="364" t="n"/>
      <c r="AQU174" s="364" t="n"/>
      <c r="AQV174" s="364" t="n"/>
      <c r="AQW174" s="364" t="n"/>
      <c r="AQX174" s="364" t="n"/>
      <c r="AQY174" s="364" t="n"/>
      <c r="AQZ174" s="364" t="n"/>
      <c r="ARA174" s="364" t="n"/>
      <c r="ARB174" s="364" t="n"/>
      <c r="ARC174" s="364" t="n"/>
      <c r="ARD174" s="364" t="n"/>
      <c r="ARE174" s="364" t="n"/>
      <c r="ARF174" s="364" t="n"/>
      <c r="ARG174" s="364" t="n"/>
      <c r="ARH174" s="364" t="n"/>
      <c r="ARI174" s="364" t="n"/>
      <c r="ARJ174" s="364" t="n"/>
      <c r="ARK174" s="364" t="n"/>
      <c r="ARL174" s="364" t="n"/>
      <c r="ARM174" s="364" t="n"/>
      <c r="ARN174" s="364" t="n"/>
      <c r="ARO174" s="364" t="n"/>
    </row>
    <row r="175" outlineLevel="1">
      <c r="A175" s="220" t="inlineStr">
        <is>
          <t>49.02</t>
        </is>
      </c>
      <c r="B175" s="233" t="inlineStr">
        <is>
          <t>CSLL</t>
        </is>
      </c>
      <c r="C175" s="86" t="inlineStr">
        <is>
          <t>Analítica</t>
        </is>
      </c>
      <c r="D175" s="86" t="inlineStr">
        <is>
          <t>Saída</t>
        </is>
      </c>
      <c r="E175" s="86">
        <f>VLOOKUP($A175,PL.C!$B:$F,5,0)</f>
        <v/>
      </c>
      <c r="F175" s="86" t="inlineStr">
        <is>
          <t>sim</t>
        </is>
      </c>
      <c r="G175" s="86" t="inlineStr">
        <is>
          <t>Budget</t>
        </is>
      </c>
      <c r="I175" s="511" t="n">
        <v>0</v>
      </c>
      <c r="J175" s="511" t="n">
        <v>0</v>
      </c>
      <c r="K175" s="511" t="n">
        <v>0</v>
      </c>
      <c r="L175" s="511" t="n">
        <v>-21875</v>
      </c>
      <c r="M175" s="511" t="n">
        <v>0</v>
      </c>
      <c r="N175" s="511" t="n">
        <v>0</v>
      </c>
      <c r="O175" s="511" t="n">
        <v>-30459</v>
      </c>
      <c r="P175" s="511" t="n">
        <v>0</v>
      </c>
      <c r="Q175" s="511" t="n">
        <v>0</v>
      </c>
      <c r="R175" s="511" t="n">
        <v>-29432</v>
      </c>
      <c r="S175" s="511" t="n">
        <v>0</v>
      </c>
      <c r="T175" s="512" t="n">
        <v>0</v>
      </c>
      <c r="V175" s="511" t="n">
        <v>-27231</v>
      </c>
      <c r="W175" s="511" t="n">
        <v>0</v>
      </c>
      <c r="X175" s="511" t="n">
        <v>0</v>
      </c>
      <c r="Y175" s="511" t="n">
        <v>-30008</v>
      </c>
      <c r="Z175" s="511" t="n">
        <v>0</v>
      </c>
      <c r="AA175" s="511" t="n">
        <v>0</v>
      </c>
      <c r="AB175" s="511" t="n">
        <v>-29495</v>
      </c>
      <c r="AC175" s="511" t="n">
        <v>0</v>
      </c>
      <c r="AD175" s="511" t="n">
        <v>0</v>
      </c>
      <c r="AE175" s="511" t="n">
        <v>-31303</v>
      </c>
      <c r="AF175" s="511" t="n">
        <v>0</v>
      </c>
      <c r="AG175" s="512" t="n">
        <v>0</v>
      </c>
      <c r="AI175" s="511" t="n">
        <v>-28389</v>
      </c>
      <c r="AJ175" s="511" t="n">
        <v>0</v>
      </c>
      <c r="AK175" s="511" t="n">
        <v>0</v>
      </c>
      <c r="AL175" s="511" t="n">
        <v>-30216</v>
      </c>
      <c r="AM175" s="511" t="n">
        <v>0</v>
      </c>
      <c r="AN175" s="511" t="n">
        <v>0</v>
      </c>
      <c r="AO175" s="511" t="n">
        <v>-33723</v>
      </c>
      <c r="AP175" s="511" t="n">
        <v>0</v>
      </c>
      <c r="AQ175" s="511" t="n">
        <v>0</v>
      </c>
      <c r="AR175" s="511" t="n">
        <v>-34105</v>
      </c>
      <c r="AS175" s="511" t="n">
        <v>0</v>
      </c>
      <c r="AT175" s="511" t="n">
        <v>0</v>
      </c>
      <c r="AV175" s="513" t="n">
        <v>-31795.68</v>
      </c>
      <c r="AW175" s="513" t="n">
        <v>0</v>
      </c>
      <c r="AX175" s="513" t="n">
        <v>0</v>
      </c>
      <c r="AY175" s="513" t="n">
        <v>-33841.92000000001</v>
      </c>
      <c r="AZ175" s="513" t="n">
        <v>0</v>
      </c>
      <c r="BA175" s="513" t="n">
        <v>0</v>
      </c>
      <c r="BB175" s="513" t="n">
        <v>-37769.76</v>
      </c>
      <c r="BC175" s="513" t="n">
        <v>0</v>
      </c>
      <c r="BD175" s="513" t="n">
        <v>0</v>
      </c>
      <c r="BE175" s="513" t="n">
        <v>-38197.60000000001</v>
      </c>
      <c r="BF175" s="513" t="n">
        <v>0</v>
      </c>
      <c r="BG175" s="513" t="n">
        <v>0</v>
      </c>
      <c r="BI175" s="298" t="n">
        <v>1.05</v>
      </c>
      <c r="BJ175" s="514" t="n">
        <v>-35991.9</v>
      </c>
      <c r="BK175" s="514" t="n">
        <v>0</v>
      </c>
      <c r="BL175" s="514" t="n">
        <v>0</v>
      </c>
      <c r="BM175" s="514" t="n">
        <v>-36864.45</v>
      </c>
      <c r="BN175" s="514" t="n">
        <v>0</v>
      </c>
      <c r="BO175" s="514" t="n">
        <v>0</v>
      </c>
      <c r="BP175" s="514" t="n">
        <v>-39897.9</v>
      </c>
      <c r="BQ175" s="514" t="n">
        <v>0</v>
      </c>
      <c r="BR175" s="514" t="n">
        <v>0</v>
      </c>
      <c r="BS175" s="514" t="n">
        <v>-41720.7</v>
      </c>
      <c r="BT175" s="514" t="n">
        <v>0</v>
      </c>
      <c r="BU175" s="514" t="n">
        <v>0</v>
      </c>
      <c r="BW175" s="515">
        <f>_xlfn.SINGLE(_xlfn.XLOOKUP($A175,$A$203:$A$399,BJ$203:BJ$399,"Não Existe"))*$BI175</f>
        <v/>
      </c>
      <c r="BX175" s="515">
        <f>_xlfn.SINGLE(_xlfn.XLOOKUP($A175,$A$203:$A$399,BK$203:BK$399,"Não Existe"))*$BI175</f>
        <v/>
      </c>
      <c r="BY175" s="515">
        <f>_xlfn.SINGLE(_xlfn.XLOOKUP($A175,$A$203:$A$399,BL$203:BL$399,"Não Existe"))*$BI175</f>
        <v/>
      </c>
      <c r="BZ175" s="515">
        <f>_xlfn.SINGLE(_xlfn.XLOOKUP($A175,$A$203:$A$399,BM$203:BM$399,"Não Existe"))*$BI175</f>
        <v/>
      </c>
      <c r="CA175" s="515">
        <f>_xlfn.SINGLE(_xlfn.XLOOKUP($A175,$A$203:$A$399,BN$203:BN$399,"Não Existe"))*$BI175</f>
        <v/>
      </c>
      <c r="CB175" s="515">
        <f>_xlfn.SINGLE(_xlfn.XLOOKUP($A175,$A$203:$A$399,BO$203:BO$399,"Não Existe"))*$BI175</f>
        <v/>
      </c>
      <c r="CC175" s="515">
        <f>_xlfn.SINGLE(_xlfn.XLOOKUP($A175,$A$203:$A$399,BP$203:BP$399,"Não Existe"))*$BI175</f>
        <v/>
      </c>
      <c r="CD175" s="515">
        <f>_xlfn.SINGLE(_xlfn.XLOOKUP($A175,$A$203:$A$399,BQ$203:BQ$399,"Não Existe"))*$BI175</f>
        <v/>
      </c>
      <c r="CE175" s="515">
        <f>_xlfn.SINGLE(_xlfn.XLOOKUP($A175,$A$203:$A$399,BR$203:BR$399,"Não Existe"))*$BI175</f>
        <v/>
      </c>
      <c r="CF175" s="515">
        <f>_xlfn.SINGLE(_xlfn.XLOOKUP($A175,$A$203:$A$399,BS$203:BS$399,"Não Existe"))*$BI175</f>
        <v/>
      </c>
      <c r="CG175" s="515">
        <f>_xlfn.SINGLE(_xlfn.XLOOKUP($A175,$A$203:$A$399,BT$203:BT$399,"Não Existe"))*$BI175</f>
        <v/>
      </c>
      <c r="CH175" s="515">
        <f>_xlfn.SINGLE(_xlfn.XLOOKUP($A175,$A$203:$A$399,BU$203:BU$399,"Não Existe"))*$BI175</f>
        <v/>
      </c>
    </row>
    <row r="176" outlineLevel="1" customFormat="1" s="213">
      <c r="A176" s="257" t="inlineStr">
        <is>
          <t>50.01</t>
        </is>
      </c>
      <c r="B176" s="212" t="inlineStr">
        <is>
          <t>Compra de máquinas e equipamentos</t>
        </is>
      </c>
      <c r="C176" s="213" t="inlineStr">
        <is>
          <t>Analítica</t>
        </is>
      </c>
      <c r="D176" s="213" t="inlineStr">
        <is>
          <t>Saída</t>
        </is>
      </c>
      <c r="E176" s="213">
        <f>VLOOKUP($A176,PL.C!$B:$F,5,0)</f>
        <v/>
      </c>
      <c r="F176" s="213" t="inlineStr">
        <is>
          <t>sim</t>
        </is>
      </c>
      <c r="G176" s="213" t="inlineStr">
        <is>
          <t>Budget</t>
        </is>
      </c>
      <c r="I176" s="506" t="n">
        <v>0</v>
      </c>
      <c r="J176" s="506" t="n">
        <v>0</v>
      </c>
      <c r="K176" s="506" t="n">
        <v>0</v>
      </c>
      <c r="L176" s="506" t="n">
        <v>-5869</v>
      </c>
      <c r="M176" s="506" t="n">
        <v>-6383</v>
      </c>
      <c r="N176" s="506" t="n">
        <v>-17124</v>
      </c>
      <c r="O176" s="506" t="n">
        <v>-28668</v>
      </c>
      <c r="P176" s="506" t="n">
        <v>-25068</v>
      </c>
      <c r="Q176" s="506" t="n">
        <v>-21588</v>
      </c>
      <c r="R176" s="506" t="n">
        <v>-9720</v>
      </c>
      <c r="S176" s="506" t="n">
        <v>-1325</v>
      </c>
      <c r="T176" s="507" t="n">
        <v>-8900</v>
      </c>
      <c r="U176" s="86" t="n"/>
      <c r="V176" s="506" t="n">
        <v>0</v>
      </c>
      <c r="W176" s="506" t="n">
        <v>0</v>
      </c>
      <c r="X176" s="506" t="n">
        <v>0</v>
      </c>
      <c r="Y176" s="506" t="n">
        <v>0</v>
      </c>
      <c r="Z176" s="506" t="n">
        <v>0</v>
      </c>
      <c r="AA176" s="506" t="n">
        <v>0</v>
      </c>
      <c r="AB176" s="506" t="n">
        <v>0</v>
      </c>
      <c r="AC176" s="506" t="n">
        <v>-26628</v>
      </c>
      <c r="AD176" s="506" t="n">
        <v>-5225</v>
      </c>
      <c r="AE176" s="506" t="n">
        <v>0</v>
      </c>
      <c r="AF176" s="506" t="n">
        <v>-5600</v>
      </c>
      <c r="AG176" s="507" t="n">
        <v>-6351</v>
      </c>
      <c r="AH176" s="364" t="n"/>
      <c r="AI176" s="506" t="n">
        <v>-6444</v>
      </c>
      <c r="AJ176" s="506" t="n">
        <v>-108796</v>
      </c>
      <c r="AK176" s="506" t="n">
        <v>0</v>
      </c>
      <c r="AL176" s="506" t="n">
        <v>-15500</v>
      </c>
      <c r="AM176" s="506" t="n">
        <v>-16646</v>
      </c>
      <c r="AN176" s="506" t="n">
        <v>-12023</v>
      </c>
      <c r="AO176" s="506" t="n">
        <v>-10970</v>
      </c>
      <c r="AP176" s="506" t="n">
        <v>-7500</v>
      </c>
      <c r="AQ176" s="506" t="n">
        <v>-7500</v>
      </c>
      <c r="AR176" s="506" t="n">
        <v>-7500</v>
      </c>
      <c r="AS176" s="506" t="n">
        <v>-7500</v>
      </c>
      <c r="AT176" s="506" t="n">
        <v>-7500</v>
      </c>
      <c r="AU176" s="364" t="n"/>
      <c r="AV176" s="508" t="n">
        <v>0</v>
      </c>
      <c r="AW176" s="508" t="n">
        <v>0</v>
      </c>
      <c r="AX176" s="508" t="n">
        <v>0</v>
      </c>
      <c r="AY176" s="508" t="n">
        <v>0</v>
      </c>
      <c r="AZ176" s="508" t="n">
        <v>0</v>
      </c>
      <c r="BA176" s="508" t="n">
        <v>0</v>
      </c>
      <c r="BB176" s="508" t="n">
        <v>0</v>
      </c>
      <c r="BC176" s="508" t="n">
        <v>0</v>
      </c>
      <c r="BD176" s="508" t="n">
        <v>0</v>
      </c>
      <c r="BE176" s="508" t="n">
        <v>0</v>
      </c>
      <c r="BF176" s="508" t="n">
        <v>0</v>
      </c>
      <c r="BG176" s="508" t="n">
        <v>0</v>
      </c>
      <c r="BH176" s="364" t="n"/>
      <c r="BI176" s="298" t="n">
        <v>1.05</v>
      </c>
      <c r="BJ176" s="509" t="n">
        <v>-7875</v>
      </c>
      <c r="BK176" s="509" t="n">
        <v>-7875</v>
      </c>
      <c r="BL176" s="509" t="n">
        <v>-7875</v>
      </c>
      <c r="BM176" s="509" t="n">
        <v>-10366.65</v>
      </c>
      <c r="BN176" s="509" t="n">
        <v>-11875.5</v>
      </c>
      <c r="BO176" s="509" t="n">
        <v>-1050</v>
      </c>
      <c r="BP176" s="509" t="n">
        <v>-18685.8</v>
      </c>
      <c r="BQ176" s="509" t="n">
        <v>-5162.85</v>
      </c>
      <c r="BR176" s="509" t="n">
        <v>-2245.95</v>
      </c>
      <c r="BS176" s="509" t="n">
        <v>-5848.5</v>
      </c>
      <c r="BT176" s="509" t="n">
        <v>-1669.5</v>
      </c>
      <c r="BU176" s="509" t="n">
        <v>0</v>
      </c>
      <c r="BV176" s="364" t="n"/>
      <c r="BW176" s="510">
        <f>_xlfn.SINGLE(_xlfn.XLOOKUP($A176,$A$203:$A$399,BJ$203:BJ$399,"Não Existe"))*$BI176</f>
        <v/>
      </c>
      <c r="BX176" s="510">
        <f>_xlfn.SINGLE(_xlfn.XLOOKUP($A176,$A$203:$A$399,BK$203:BK$399,"Não Existe"))*$BI176</f>
        <v/>
      </c>
      <c r="BY176" s="510">
        <f>_xlfn.SINGLE(_xlfn.XLOOKUP($A176,$A$203:$A$399,BL$203:BL$399,"Não Existe"))*$BI176</f>
        <v/>
      </c>
      <c r="BZ176" s="510">
        <f>_xlfn.SINGLE(_xlfn.XLOOKUP($A176,$A$203:$A$399,BM$203:BM$399,"Não Existe"))*$BI176</f>
        <v/>
      </c>
      <c r="CA176" s="510">
        <f>_xlfn.SINGLE(_xlfn.XLOOKUP($A176,$A$203:$A$399,BN$203:BN$399,"Não Existe"))*$BI176</f>
        <v/>
      </c>
      <c r="CB176" s="510">
        <f>_xlfn.SINGLE(_xlfn.XLOOKUP($A176,$A$203:$A$399,BO$203:BO$399,"Não Existe"))*$BI176</f>
        <v/>
      </c>
      <c r="CC176" s="510">
        <f>_xlfn.SINGLE(_xlfn.XLOOKUP($A176,$A$203:$A$399,BP$203:BP$399,"Não Existe"))*$BI176</f>
        <v/>
      </c>
      <c r="CD176" s="510">
        <f>_xlfn.SINGLE(_xlfn.XLOOKUP($A176,$A$203:$A$399,BQ$203:BQ$399,"Não Existe"))*$BI176</f>
        <v/>
      </c>
      <c r="CE176" s="510">
        <f>_xlfn.SINGLE(_xlfn.XLOOKUP($A176,$A$203:$A$399,BR$203:BR$399,"Não Existe"))*$BI176</f>
        <v/>
      </c>
      <c r="CF176" s="510">
        <f>_xlfn.SINGLE(_xlfn.XLOOKUP($A176,$A$203:$A$399,BS$203:BS$399,"Não Existe"))*$BI176</f>
        <v/>
      </c>
      <c r="CG176" s="510">
        <f>_xlfn.SINGLE(_xlfn.XLOOKUP($A176,$A$203:$A$399,BT$203:BT$399,"Não Existe"))*$BI176</f>
        <v/>
      </c>
      <c r="CH176" s="510">
        <f>_xlfn.SINGLE(_xlfn.XLOOKUP($A176,$A$203:$A$399,BU$203:BU$399,"Não Existe"))*$BI176</f>
        <v/>
      </c>
      <c r="CI176" s="364" t="n"/>
      <c r="CJ176" s="364" t="n"/>
      <c r="CK176" s="364" t="n"/>
      <c r="CL176" s="364" t="n"/>
      <c r="CM176" s="364" t="n"/>
      <c r="CN176" s="364" t="n"/>
      <c r="CO176" s="364" t="n"/>
      <c r="CP176" s="364" t="n"/>
      <c r="CQ176" s="364" t="n"/>
      <c r="CR176" s="364" t="n"/>
      <c r="CS176" s="364" t="n"/>
      <c r="CT176" s="364" t="n"/>
      <c r="CU176" s="364" t="n"/>
      <c r="CV176" s="364" t="n"/>
      <c r="CW176" s="364" t="n"/>
      <c r="CX176" s="364" t="n"/>
      <c r="CY176" s="364" t="n"/>
      <c r="CZ176" s="364" t="n"/>
      <c r="DA176" s="364" t="n"/>
      <c r="DB176" s="364" t="n"/>
      <c r="DC176" s="364" t="n"/>
      <c r="DD176" s="364" t="n"/>
      <c r="DE176" s="364" t="n"/>
      <c r="DF176" s="364" t="n"/>
      <c r="DG176" s="364" t="n"/>
      <c r="DH176" s="364" t="n"/>
      <c r="DI176" s="364" t="n"/>
      <c r="DJ176" s="364" t="n"/>
      <c r="DK176" s="364" t="n"/>
      <c r="DL176" s="364" t="n"/>
      <c r="DM176" s="364" t="n"/>
      <c r="DN176" s="364" t="n"/>
      <c r="DO176" s="364" t="n"/>
      <c r="DP176" s="364" t="n"/>
      <c r="DQ176" s="364" t="n"/>
      <c r="DR176" s="364" t="n"/>
      <c r="DS176" s="364" t="n"/>
      <c r="DT176" s="364" t="n"/>
      <c r="DU176" s="364" t="n"/>
      <c r="DV176" s="364" t="n"/>
      <c r="DW176" s="364" t="n"/>
      <c r="DX176" s="364" t="n"/>
      <c r="DY176" s="364" t="n"/>
      <c r="DZ176" s="364" t="n"/>
      <c r="EA176" s="364" t="n"/>
      <c r="EB176" s="364" t="n"/>
      <c r="EC176" s="364" t="n"/>
      <c r="ED176" s="364" t="n"/>
      <c r="EE176" s="364" t="n"/>
      <c r="EF176" s="364" t="n"/>
      <c r="EG176" s="364" t="n"/>
      <c r="EH176" s="364" t="n"/>
      <c r="EI176" s="364" t="n"/>
      <c r="EJ176" s="364" t="n"/>
      <c r="EK176" s="364" t="n"/>
      <c r="EL176" s="364" t="n"/>
      <c r="EM176" s="364" t="n"/>
      <c r="EN176" s="364" t="n"/>
      <c r="EO176" s="364" t="n"/>
      <c r="EP176" s="364" t="n"/>
      <c r="EQ176" s="364" t="n"/>
      <c r="ER176" s="364" t="n"/>
      <c r="ES176" s="364" t="n"/>
      <c r="ET176" s="364" t="n"/>
      <c r="EU176" s="364" t="n"/>
      <c r="EV176" s="364" t="n"/>
      <c r="EW176" s="364" t="n"/>
      <c r="EX176" s="364" t="n"/>
      <c r="EY176" s="364" t="n"/>
      <c r="EZ176" s="364" t="n"/>
      <c r="FA176" s="364" t="n"/>
      <c r="FB176" s="364" t="n"/>
      <c r="FC176" s="364" t="n"/>
      <c r="FD176" s="364" t="n"/>
      <c r="FE176" s="364" t="n"/>
      <c r="FF176" s="364" t="n"/>
      <c r="FG176" s="364" t="n"/>
      <c r="FH176" s="364" t="n"/>
      <c r="FI176" s="364" t="n"/>
      <c r="FJ176" s="364" t="n"/>
      <c r="FK176" s="364" t="n"/>
      <c r="FL176" s="364" t="n"/>
      <c r="FM176" s="364" t="n"/>
      <c r="FN176" s="364" t="n"/>
      <c r="FO176" s="364" t="n"/>
      <c r="FP176" s="364" t="n"/>
      <c r="FQ176" s="364" t="n"/>
      <c r="FR176" s="364" t="n"/>
      <c r="FS176" s="364" t="n"/>
      <c r="FT176" s="364" t="n"/>
      <c r="FU176" s="364" t="n"/>
      <c r="FV176" s="364" t="n"/>
      <c r="FW176" s="364" t="n"/>
      <c r="FX176" s="364" t="n"/>
      <c r="FY176" s="364" t="n"/>
      <c r="FZ176" s="364" t="n"/>
      <c r="GA176" s="364" t="n"/>
      <c r="GB176" s="364" t="n"/>
      <c r="GC176" s="364" t="n"/>
      <c r="GD176" s="364" t="n"/>
      <c r="GE176" s="364" t="n"/>
      <c r="GF176" s="364" t="n"/>
      <c r="GG176" s="364" t="n"/>
      <c r="GH176" s="364" t="n"/>
      <c r="GI176" s="364" t="n"/>
      <c r="GJ176" s="364" t="n"/>
      <c r="GK176" s="364" t="n"/>
      <c r="GL176" s="364" t="n"/>
      <c r="GM176" s="364" t="n"/>
      <c r="GN176" s="364" t="n"/>
      <c r="GO176" s="364" t="n"/>
      <c r="GP176" s="364" t="n"/>
      <c r="GQ176" s="364" t="n"/>
      <c r="GR176" s="364" t="n"/>
      <c r="GS176" s="364" t="n"/>
      <c r="GT176" s="364" t="n"/>
      <c r="GU176" s="364" t="n"/>
      <c r="GV176" s="364" t="n"/>
      <c r="GW176" s="364" t="n"/>
      <c r="GX176" s="364" t="n"/>
      <c r="GY176" s="364" t="n"/>
      <c r="GZ176" s="364" t="n"/>
      <c r="HA176" s="364" t="n"/>
      <c r="HB176" s="364" t="n"/>
      <c r="HC176" s="364" t="n"/>
      <c r="HD176" s="364" t="n"/>
      <c r="HE176" s="364" t="n"/>
      <c r="HF176" s="364" t="n"/>
      <c r="HG176" s="364" t="n"/>
      <c r="HH176" s="364" t="n"/>
      <c r="HI176" s="364" t="n"/>
      <c r="HJ176" s="364" t="n"/>
      <c r="HK176" s="364" t="n"/>
      <c r="HL176" s="364" t="n"/>
      <c r="HM176" s="364" t="n"/>
      <c r="HN176" s="364" t="n"/>
      <c r="HO176" s="364" t="n"/>
      <c r="HP176" s="364" t="n"/>
      <c r="HQ176" s="364" t="n"/>
      <c r="HR176" s="364" t="n"/>
      <c r="HS176" s="364" t="n"/>
      <c r="HT176" s="364" t="n"/>
      <c r="HU176" s="364" t="n"/>
      <c r="HV176" s="364" t="n"/>
      <c r="HW176" s="364" t="n"/>
      <c r="HX176" s="364" t="n"/>
      <c r="HY176" s="364" t="n"/>
      <c r="HZ176" s="364" t="n"/>
      <c r="IA176" s="364" t="n"/>
      <c r="IB176" s="364" t="n"/>
      <c r="IC176" s="364" t="n"/>
      <c r="ID176" s="364" t="n"/>
      <c r="IE176" s="364" t="n"/>
      <c r="IF176" s="364" t="n"/>
      <c r="IG176" s="364" t="n"/>
      <c r="IH176" s="364" t="n"/>
      <c r="II176" s="364" t="n"/>
      <c r="IJ176" s="364" t="n"/>
      <c r="IK176" s="364" t="n"/>
      <c r="IL176" s="364" t="n"/>
      <c r="IM176" s="364" t="n"/>
      <c r="IN176" s="364" t="n"/>
      <c r="IO176" s="364" t="n"/>
      <c r="IP176" s="364" t="n"/>
      <c r="IQ176" s="364" t="n"/>
      <c r="IR176" s="364" t="n"/>
      <c r="IS176" s="364" t="n"/>
      <c r="IT176" s="364" t="n"/>
      <c r="IU176" s="364" t="n"/>
      <c r="IV176" s="364" t="n"/>
      <c r="IW176" s="364" t="n"/>
      <c r="IX176" s="364" t="n"/>
      <c r="IY176" s="364" t="n"/>
      <c r="IZ176" s="364" t="n"/>
      <c r="JA176" s="364" t="n"/>
      <c r="JB176" s="364" t="n"/>
      <c r="JC176" s="364" t="n"/>
      <c r="JD176" s="364" t="n"/>
      <c r="JE176" s="364" t="n"/>
      <c r="JF176" s="364" t="n"/>
      <c r="JG176" s="364" t="n"/>
      <c r="JH176" s="364" t="n"/>
      <c r="JI176" s="364" t="n"/>
      <c r="JJ176" s="364" t="n"/>
      <c r="JK176" s="364" t="n"/>
      <c r="JL176" s="364" t="n"/>
      <c r="JM176" s="364" t="n"/>
      <c r="JN176" s="364" t="n"/>
      <c r="JO176" s="364" t="n"/>
      <c r="JP176" s="364" t="n"/>
      <c r="JQ176" s="364" t="n"/>
      <c r="JR176" s="364" t="n"/>
      <c r="JS176" s="364" t="n"/>
      <c r="JT176" s="364" t="n"/>
      <c r="JU176" s="364" t="n"/>
      <c r="JV176" s="364" t="n"/>
      <c r="JW176" s="364" t="n"/>
      <c r="JX176" s="364" t="n"/>
      <c r="JY176" s="364" t="n"/>
      <c r="JZ176" s="364" t="n"/>
      <c r="KA176" s="364" t="n"/>
      <c r="KB176" s="364" t="n"/>
      <c r="KC176" s="364" t="n"/>
      <c r="KD176" s="364" t="n"/>
      <c r="KE176" s="364" t="n"/>
      <c r="KF176" s="364" t="n"/>
      <c r="KG176" s="364" t="n"/>
      <c r="KH176" s="364" t="n"/>
      <c r="KI176" s="364" t="n"/>
      <c r="KJ176" s="364" t="n"/>
      <c r="KK176" s="364" t="n"/>
      <c r="KL176" s="364" t="n"/>
      <c r="KM176" s="364" t="n"/>
      <c r="KN176" s="364" t="n"/>
      <c r="KO176" s="364" t="n"/>
      <c r="KP176" s="364" t="n"/>
      <c r="KQ176" s="364" t="n"/>
      <c r="KR176" s="364" t="n"/>
      <c r="KS176" s="364" t="n"/>
      <c r="KT176" s="364" t="n"/>
      <c r="KU176" s="364" t="n"/>
      <c r="KV176" s="364" t="n"/>
      <c r="KW176" s="364" t="n"/>
      <c r="KX176" s="364" t="n"/>
      <c r="KY176" s="364" t="n"/>
      <c r="KZ176" s="364" t="n"/>
      <c r="LA176" s="364" t="n"/>
      <c r="LB176" s="364" t="n"/>
      <c r="LC176" s="364" t="n"/>
      <c r="LD176" s="364" t="n"/>
      <c r="LE176" s="364" t="n"/>
      <c r="LF176" s="364" t="n"/>
      <c r="LG176" s="364" t="n"/>
      <c r="LH176" s="364" t="n"/>
      <c r="LI176" s="364" t="n"/>
      <c r="LJ176" s="364" t="n"/>
      <c r="LK176" s="364" t="n"/>
      <c r="LL176" s="364" t="n"/>
      <c r="LM176" s="364" t="n"/>
      <c r="LN176" s="364" t="n"/>
      <c r="LO176" s="364" t="n"/>
      <c r="LP176" s="364" t="n"/>
      <c r="LQ176" s="364" t="n"/>
      <c r="LR176" s="364" t="n"/>
      <c r="LS176" s="364" t="n"/>
      <c r="LT176" s="364" t="n"/>
      <c r="LU176" s="364" t="n"/>
      <c r="LV176" s="364" t="n"/>
      <c r="LW176" s="364" t="n"/>
      <c r="LX176" s="364" t="n"/>
      <c r="LY176" s="364" t="n"/>
      <c r="LZ176" s="364" t="n"/>
      <c r="MA176" s="364" t="n"/>
      <c r="MB176" s="364" t="n"/>
      <c r="MC176" s="364" t="n"/>
      <c r="MD176" s="364" t="n"/>
      <c r="ME176" s="364" t="n"/>
      <c r="MF176" s="364" t="n"/>
      <c r="MG176" s="364" t="n"/>
      <c r="MH176" s="364" t="n"/>
      <c r="MI176" s="364" t="n"/>
      <c r="MJ176" s="364" t="n"/>
      <c r="MK176" s="364" t="n"/>
      <c r="ML176" s="364" t="n"/>
      <c r="MM176" s="364" t="n"/>
      <c r="MN176" s="364" t="n"/>
      <c r="MO176" s="364" t="n"/>
      <c r="MP176" s="364" t="n"/>
      <c r="MQ176" s="364" t="n"/>
      <c r="MR176" s="364" t="n"/>
      <c r="MS176" s="364" t="n"/>
      <c r="MT176" s="364" t="n"/>
      <c r="MU176" s="364" t="n"/>
      <c r="MV176" s="364" t="n"/>
      <c r="MW176" s="364" t="n"/>
      <c r="MX176" s="364" t="n"/>
      <c r="MY176" s="364" t="n"/>
      <c r="MZ176" s="364" t="n"/>
      <c r="NA176" s="364" t="n"/>
      <c r="NB176" s="364" t="n"/>
      <c r="NC176" s="364" t="n"/>
      <c r="ND176" s="364" t="n"/>
      <c r="NE176" s="364" t="n"/>
      <c r="NF176" s="364" t="n"/>
      <c r="NG176" s="364" t="n"/>
      <c r="NH176" s="364" t="n"/>
      <c r="NI176" s="364" t="n"/>
      <c r="NJ176" s="364" t="n"/>
      <c r="NK176" s="364" t="n"/>
      <c r="NL176" s="364" t="n"/>
      <c r="NM176" s="364" t="n"/>
      <c r="NN176" s="364" t="n"/>
      <c r="NO176" s="364" t="n"/>
      <c r="NP176" s="364" t="n"/>
      <c r="NQ176" s="364" t="n"/>
      <c r="NR176" s="364" t="n"/>
      <c r="NS176" s="364" t="n"/>
      <c r="NT176" s="364" t="n"/>
      <c r="NU176" s="364" t="n"/>
      <c r="NV176" s="364" t="n"/>
      <c r="NW176" s="364" t="n"/>
      <c r="NX176" s="364" t="n"/>
      <c r="NY176" s="364" t="n"/>
      <c r="NZ176" s="364" t="n"/>
      <c r="OA176" s="364" t="n"/>
      <c r="OB176" s="364" t="n"/>
      <c r="OC176" s="364" t="n"/>
      <c r="OD176" s="364" t="n"/>
      <c r="OE176" s="364" t="n"/>
      <c r="OF176" s="364" t="n"/>
      <c r="OG176" s="364" t="n"/>
      <c r="OH176" s="364" t="n"/>
      <c r="OI176" s="364" t="n"/>
      <c r="OJ176" s="364" t="n"/>
      <c r="OK176" s="364" t="n"/>
      <c r="OL176" s="364" t="n"/>
      <c r="OM176" s="364" t="n"/>
      <c r="ON176" s="364" t="n"/>
      <c r="OO176" s="364" t="n"/>
      <c r="OP176" s="364" t="n"/>
      <c r="OQ176" s="364" t="n"/>
      <c r="OR176" s="364" t="n"/>
      <c r="OS176" s="364" t="n"/>
      <c r="OT176" s="364" t="n"/>
      <c r="OU176" s="364" t="n"/>
      <c r="OV176" s="364" t="n"/>
      <c r="OW176" s="364" t="n"/>
      <c r="OX176" s="364" t="n"/>
      <c r="OY176" s="364" t="n"/>
      <c r="OZ176" s="364" t="n"/>
      <c r="PA176" s="364" t="n"/>
      <c r="PB176" s="364" t="n"/>
      <c r="PC176" s="364" t="n"/>
      <c r="PD176" s="364" t="n"/>
      <c r="PE176" s="364" t="n"/>
      <c r="PF176" s="364" t="n"/>
      <c r="PG176" s="364" t="n"/>
      <c r="PH176" s="364" t="n"/>
      <c r="PI176" s="364" t="n"/>
      <c r="PJ176" s="364" t="n"/>
      <c r="PK176" s="364" t="n"/>
      <c r="PL176" s="364" t="n"/>
      <c r="PM176" s="364" t="n"/>
      <c r="PN176" s="364" t="n"/>
      <c r="PO176" s="364" t="n"/>
      <c r="PP176" s="364" t="n"/>
      <c r="PQ176" s="364" t="n"/>
      <c r="PR176" s="364" t="n"/>
      <c r="PS176" s="364" t="n"/>
      <c r="PT176" s="364" t="n"/>
      <c r="PU176" s="364" t="n"/>
      <c r="PV176" s="364" t="n"/>
      <c r="PW176" s="364" t="n"/>
      <c r="PX176" s="364" t="n"/>
      <c r="PY176" s="364" t="n"/>
      <c r="PZ176" s="364" t="n"/>
      <c r="QA176" s="364" t="n"/>
      <c r="QB176" s="364" t="n"/>
      <c r="QC176" s="364" t="n"/>
      <c r="QD176" s="364" t="n"/>
      <c r="QE176" s="364" t="n"/>
      <c r="QF176" s="364" t="n"/>
      <c r="QG176" s="364" t="n"/>
      <c r="QH176" s="364" t="n"/>
      <c r="QI176" s="364" t="n"/>
      <c r="QJ176" s="364" t="n"/>
      <c r="QK176" s="364" t="n"/>
      <c r="QL176" s="364" t="n"/>
      <c r="QM176" s="364" t="n"/>
      <c r="QN176" s="364" t="n"/>
      <c r="QO176" s="364" t="n"/>
      <c r="QP176" s="364" t="n"/>
      <c r="QQ176" s="364" t="n"/>
      <c r="QR176" s="364" t="n"/>
      <c r="QS176" s="364" t="n"/>
      <c r="QT176" s="364" t="n"/>
      <c r="QU176" s="364" t="n"/>
      <c r="QV176" s="364" t="n"/>
      <c r="QW176" s="364" t="n"/>
      <c r="QX176" s="364" t="n"/>
      <c r="QY176" s="364" t="n"/>
      <c r="QZ176" s="364" t="n"/>
      <c r="RA176" s="364" t="n"/>
      <c r="RB176" s="364" t="n"/>
      <c r="RC176" s="364" t="n"/>
      <c r="RD176" s="364" t="n"/>
      <c r="RE176" s="364" t="n"/>
      <c r="RF176" s="364" t="n"/>
      <c r="RG176" s="364" t="n"/>
      <c r="RH176" s="364" t="n"/>
      <c r="RI176" s="364" t="n"/>
      <c r="RJ176" s="364" t="n"/>
      <c r="RK176" s="364" t="n"/>
      <c r="RL176" s="364" t="n"/>
      <c r="RM176" s="364" t="n"/>
      <c r="RN176" s="364" t="n"/>
      <c r="RO176" s="364" t="n"/>
      <c r="RP176" s="364" t="n"/>
      <c r="RQ176" s="364" t="n"/>
      <c r="RR176" s="364" t="n"/>
      <c r="RS176" s="364" t="n"/>
      <c r="RT176" s="364" t="n"/>
      <c r="RU176" s="364" t="n"/>
      <c r="RV176" s="364" t="n"/>
      <c r="RW176" s="364" t="n"/>
      <c r="RX176" s="364" t="n"/>
      <c r="RY176" s="364" t="n"/>
      <c r="RZ176" s="364" t="n"/>
      <c r="SA176" s="364" t="n"/>
      <c r="SB176" s="364" t="n"/>
      <c r="SC176" s="364" t="n"/>
      <c r="SD176" s="364" t="n"/>
      <c r="SE176" s="364" t="n"/>
      <c r="SF176" s="364" t="n"/>
      <c r="SG176" s="364" t="n"/>
      <c r="SH176" s="364" t="n"/>
      <c r="SI176" s="364" t="n"/>
      <c r="SJ176" s="364" t="n"/>
      <c r="SK176" s="364" t="n"/>
      <c r="SL176" s="364" t="n"/>
      <c r="SM176" s="364" t="n"/>
      <c r="SN176" s="364" t="n"/>
      <c r="SO176" s="364" t="n"/>
      <c r="SP176" s="364" t="n"/>
      <c r="SQ176" s="364" t="n"/>
      <c r="SR176" s="364" t="n"/>
      <c r="SS176" s="364" t="n"/>
      <c r="ST176" s="364" t="n"/>
      <c r="SU176" s="364" t="n"/>
      <c r="SV176" s="364" t="n"/>
      <c r="SW176" s="364" t="n"/>
      <c r="SX176" s="364" t="n"/>
      <c r="SY176" s="364" t="n"/>
      <c r="SZ176" s="364" t="n"/>
      <c r="TA176" s="364" t="n"/>
      <c r="TB176" s="364" t="n"/>
      <c r="TC176" s="364" t="n"/>
      <c r="TD176" s="364" t="n"/>
      <c r="TE176" s="364" t="n"/>
      <c r="TF176" s="364" t="n"/>
      <c r="TG176" s="364" t="n"/>
      <c r="TH176" s="364" t="n"/>
      <c r="TI176" s="364" t="n"/>
      <c r="TJ176" s="364" t="n"/>
      <c r="TK176" s="364" t="n"/>
      <c r="TL176" s="364" t="n"/>
      <c r="TM176" s="364" t="n"/>
      <c r="TN176" s="364" t="n"/>
      <c r="TO176" s="364" t="n"/>
      <c r="TP176" s="364" t="n"/>
      <c r="TQ176" s="364" t="n"/>
      <c r="TR176" s="364" t="n"/>
      <c r="TS176" s="364" t="n"/>
      <c r="TT176" s="364" t="n"/>
      <c r="TU176" s="364" t="n"/>
      <c r="TV176" s="364" t="n"/>
      <c r="TW176" s="364" t="n"/>
      <c r="TX176" s="364" t="n"/>
      <c r="TY176" s="364" t="n"/>
      <c r="TZ176" s="364" t="n"/>
      <c r="UA176" s="364" t="n"/>
      <c r="UB176" s="364" t="n"/>
      <c r="UC176" s="364" t="n"/>
      <c r="UD176" s="364" t="n"/>
      <c r="UE176" s="364" t="n"/>
      <c r="UF176" s="364" t="n"/>
      <c r="UG176" s="364" t="n"/>
      <c r="UH176" s="364" t="n"/>
      <c r="UI176" s="364" t="n"/>
      <c r="UJ176" s="364" t="n"/>
      <c r="UK176" s="364" t="n"/>
      <c r="UL176" s="364" t="n"/>
      <c r="UM176" s="364" t="n"/>
      <c r="UN176" s="364" t="n"/>
      <c r="UO176" s="364" t="n"/>
      <c r="UP176" s="364" t="n"/>
      <c r="UQ176" s="364" t="n"/>
      <c r="UR176" s="364" t="n"/>
      <c r="US176" s="364" t="n"/>
      <c r="UT176" s="364" t="n"/>
      <c r="UU176" s="364" t="n"/>
      <c r="UV176" s="364" t="n"/>
      <c r="UW176" s="364" t="n"/>
      <c r="UX176" s="364" t="n"/>
      <c r="UY176" s="364" t="n"/>
      <c r="UZ176" s="364" t="n"/>
      <c r="VA176" s="364" t="n"/>
      <c r="VB176" s="364" t="n"/>
      <c r="VC176" s="364" t="n"/>
      <c r="VD176" s="364" t="n"/>
      <c r="VE176" s="364" t="n"/>
      <c r="VF176" s="364" t="n"/>
      <c r="VG176" s="364" t="n"/>
      <c r="VH176" s="364" t="n"/>
      <c r="VI176" s="364" t="n"/>
      <c r="VJ176" s="364" t="n"/>
      <c r="VK176" s="364" t="n"/>
      <c r="VL176" s="364" t="n"/>
      <c r="VM176" s="364" t="n"/>
      <c r="VN176" s="364" t="n"/>
      <c r="VO176" s="364" t="n"/>
      <c r="VP176" s="364" t="n"/>
      <c r="VQ176" s="364" t="n"/>
      <c r="VR176" s="364" t="n"/>
      <c r="VS176" s="364" t="n"/>
      <c r="VT176" s="364" t="n"/>
      <c r="VU176" s="364" t="n"/>
      <c r="VV176" s="364" t="n"/>
      <c r="VW176" s="364" t="n"/>
      <c r="VX176" s="364" t="n"/>
      <c r="VY176" s="364" t="n"/>
      <c r="VZ176" s="364" t="n"/>
      <c r="WA176" s="364" t="n"/>
      <c r="WB176" s="364" t="n"/>
      <c r="WC176" s="364" t="n"/>
      <c r="WD176" s="364" t="n"/>
      <c r="WE176" s="364" t="n"/>
      <c r="WF176" s="364" t="n"/>
      <c r="WG176" s="364" t="n"/>
      <c r="WH176" s="364" t="n"/>
      <c r="WI176" s="364" t="n"/>
      <c r="WJ176" s="364" t="n"/>
      <c r="WK176" s="364" t="n"/>
      <c r="WL176" s="364" t="n"/>
      <c r="WM176" s="364" t="n"/>
      <c r="WN176" s="364" t="n"/>
      <c r="WO176" s="364" t="n"/>
      <c r="WP176" s="364" t="n"/>
      <c r="WQ176" s="364" t="n"/>
      <c r="WR176" s="364" t="n"/>
      <c r="WS176" s="364" t="n"/>
      <c r="WT176" s="364" t="n"/>
      <c r="WU176" s="364" t="n"/>
      <c r="WV176" s="364" t="n"/>
      <c r="WW176" s="364" t="n"/>
      <c r="WX176" s="364" t="n"/>
      <c r="WY176" s="364" t="n"/>
      <c r="WZ176" s="364" t="n"/>
      <c r="XA176" s="364" t="n"/>
      <c r="XB176" s="364" t="n"/>
      <c r="XC176" s="364" t="n"/>
      <c r="XD176" s="364" t="n"/>
      <c r="XE176" s="364" t="n"/>
      <c r="XF176" s="364" t="n"/>
      <c r="XG176" s="364" t="n"/>
      <c r="XH176" s="364" t="n"/>
      <c r="XI176" s="364" t="n"/>
      <c r="XJ176" s="364" t="n"/>
      <c r="XK176" s="364" t="n"/>
      <c r="XL176" s="364" t="n"/>
      <c r="XM176" s="364" t="n"/>
      <c r="XN176" s="364" t="n"/>
      <c r="XO176" s="364" t="n"/>
      <c r="XP176" s="364" t="n"/>
      <c r="XQ176" s="364" t="n"/>
      <c r="XR176" s="364" t="n"/>
      <c r="XS176" s="364" t="n"/>
      <c r="XT176" s="364" t="n"/>
      <c r="XU176" s="364" t="n"/>
      <c r="XV176" s="364" t="n"/>
      <c r="XW176" s="364" t="n"/>
      <c r="XX176" s="364" t="n"/>
      <c r="XY176" s="364" t="n"/>
      <c r="XZ176" s="364" t="n"/>
      <c r="YA176" s="364" t="n"/>
      <c r="YB176" s="364" t="n"/>
      <c r="YC176" s="364" t="n"/>
      <c r="YD176" s="364" t="n"/>
      <c r="YE176" s="364" t="n"/>
      <c r="YF176" s="364" t="n"/>
      <c r="YG176" s="364" t="n"/>
      <c r="YH176" s="364" t="n"/>
      <c r="YI176" s="364" t="n"/>
      <c r="YJ176" s="364" t="n"/>
      <c r="YK176" s="364" t="n"/>
      <c r="YL176" s="364" t="n"/>
      <c r="YM176" s="364" t="n"/>
      <c r="YN176" s="364" t="n"/>
      <c r="YO176" s="364" t="n"/>
      <c r="YP176" s="364" t="n"/>
      <c r="YQ176" s="364" t="n"/>
      <c r="YR176" s="364" t="n"/>
      <c r="YS176" s="364" t="n"/>
      <c r="YT176" s="364" t="n"/>
      <c r="YU176" s="364" t="n"/>
      <c r="YV176" s="364" t="n"/>
      <c r="YW176" s="364" t="n"/>
      <c r="YX176" s="364" t="n"/>
      <c r="YY176" s="364" t="n"/>
      <c r="YZ176" s="364" t="n"/>
      <c r="ZA176" s="364" t="n"/>
      <c r="ZB176" s="364" t="n"/>
      <c r="ZC176" s="364" t="n"/>
      <c r="ZD176" s="364" t="n"/>
      <c r="ZE176" s="364" t="n"/>
      <c r="ZF176" s="364" t="n"/>
      <c r="ZG176" s="364" t="n"/>
      <c r="ZH176" s="364" t="n"/>
      <c r="ZI176" s="364" t="n"/>
      <c r="ZJ176" s="364" t="n"/>
      <c r="ZK176" s="364" t="n"/>
      <c r="ZL176" s="364" t="n"/>
      <c r="ZM176" s="364" t="n"/>
      <c r="ZN176" s="364" t="n"/>
      <c r="ZO176" s="364" t="n"/>
      <c r="ZP176" s="364" t="n"/>
      <c r="ZQ176" s="364" t="n"/>
      <c r="ZR176" s="364" t="n"/>
      <c r="ZS176" s="364" t="n"/>
      <c r="ZT176" s="364" t="n"/>
      <c r="ZU176" s="364" t="n"/>
      <c r="ZV176" s="364" t="n"/>
      <c r="ZW176" s="364" t="n"/>
      <c r="ZX176" s="364" t="n"/>
      <c r="ZY176" s="364" t="n"/>
      <c r="ZZ176" s="364" t="n"/>
      <c r="AAA176" s="364" t="n"/>
      <c r="AAB176" s="364" t="n"/>
      <c r="AAC176" s="364" t="n"/>
      <c r="AAD176" s="364" t="n"/>
      <c r="AAE176" s="364" t="n"/>
      <c r="AAF176" s="364" t="n"/>
      <c r="AAG176" s="364" t="n"/>
      <c r="AAH176" s="364" t="n"/>
      <c r="AAI176" s="364" t="n"/>
      <c r="AAJ176" s="364" t="n"/>
      <c r="AAK176" s="364" t="n"/>
      <c r="AAL176" s="364" t="n"/>
      <c r="AAM176" s="364" t="n"/>
      <c r="AAN176" s="364" t="n"/>
      <c r="AAO176" s="364" t="n"/>
      <c r="AAP176" s="364" t="n"/>
      <c r="AAQ176" s="364" t="n"/>
      <c r="AAR176" s="364" t="n"/>
      <c r="AAS176" s="364" t="n"/>
      <c r="AAT176" s="364" t="n"/>
      <c r="AAU176" s="364" t="n"/>
      <c r="AAV176" s="364" t="n"/>
      <c r="AAW176" s="364" t="n"/>
      <c r="AAX176" s="364" t="n"/>
      <c r="AAY176" s="364" t="n"/>
      <c r="AAZ176" s="364" t="n"/>
      <c r="ABA176" s="364" t="n"/>
      <c r="ABB176" s="364" t="n"/>
      <c r="ABC176" s="364" t="n"/>
      <c r="ABD176" s="364" t="n"/>
      <c r="ABE176" s="364" t="n"/>
      <c r="ABF176" s="364" t="n"/>
      <c r="ABG176" s="364" t="n"/>
      <c r="ABH176" s="364" t="n"/>
      <c r="ABI176" s="364" t="n"/>
      <c r="ABJ176" s="364" t="n"/>
      <c r="ABK176" s="364" t="n"/>
      <c r="ABL176" s="364" t="n"/>
      <c r="ABM176" s="364" t="n"/>
      <c r="ABN176" s="364" t="n"/>
      <c r="ABO176" s="364" t="n"/>
      <c r="ABP176" s="364" t="n"/>
      <c r="ABQ176" s="364" t="n"/>
      <c r="ABR176" s="364" t="n"/>
      <c r="ABS176" s="364" t="n"/>
      <c r="ABT176" s="364" t="n"/>
      <c r="ABU176" s="364" t="n"/>
      <c r="ABV176" s="364" t="n"/>
      <c r="ABW176" s="364" t="n"/>
      <c r="ABX176" s="364" t="n"/>
      <c r="ABY176" s="364" t="n"/>
      <c r="ABZ176" s="364" t="n"/>
      <c r="ACA176" s="364" t="n"/>
      <c r="ACB176" s="364" t="n"/>
      <c r="ACC176" s="364" t="n"/>
      <c r="ACD176" s="364" t="n"/>
      <c r="ACE176" s="364" t="n"/>
      <c r="ACF176" s="364" t="n"/>
      <c r="ACG176" s="364" t="n"/>
      <c r="ACH176" s="364" t="n"/>
      <c r="ACI176" s="364" t="n"/>
      <c r="ACJ176" s="364" t="n"/>
      <c r="ACK176" s="364" t="n"/>
      <c r="ACL176" s="364" t="n"/>
      <c r="ACM176" s="364" t="n"/>
      <c r="ACN176" s="364" t="n"/>
      <c r="ACO176" s="364" t="n"/>
      <c r="ACP176" s="364" t="n"/>
      <c r="ACQ176" s="364" t="n"/>
      <c r="ACR176" s="364" t="n"/>
      <c r="ACS176" s="364" t="n"/>
      <c r="ACT176" s="364" t="n"/>
      <c r="ACU176" s="364" t="n"/>
      <c r="ACV176" s="364" t="n"/>
      <c r="ACW176" s="364" t="n"/>
      <c r="ACX176" s="364" t="n"/>
      <c r="ACY176" s="364" t="n"/>
      <c r="ACZ176" s="364" t="n"/>
      <c r="ADA176" s="364" t="n"/>
      <c r="ADB176" s="364" t="n"/>
      <c r="ADC176" s="364" t="n"/>
      <c r="ADD176" s="364" t="n"/>
      <c r="ADE176" s="364" t="n"/>
      <c r="ADF176" s="364" t="n"/>
      <c r="ADG176" s="364" t="n"/>
      <c r="ADH176" s="364" t="n"/>
      <c r="ADI176" s="364" t="n"/>
      <c r="ADJ176" s="364" t="n"/>
      <c r="ADK176" s="364" t="n"/>
      <c r="ADL176" s="364" t="n"/>
      <c r="ADM176" s="364" t="n"/>
      <c r="ADN176" s="364" t="n"/>
      <c r="ADO176" s="364" t="n"/>
      <c r="ADP176" s="364" t="n"/>
      <c r="ADQ176" s="364" t="n"/>
      <c r="ADR176" s="364" t="n"/>
      <c r="ADS176" s="364" t="n"/>
      <c r="ADT176" s="364" t="n"/>
      <c r="ADU176" s="364" t="n"/>
      <c r="ADV176" s="364" t="n"/>
      <c r="ADW176" s="364" t="n"/>
      <c r="ADX176" s="364" t="n"/>
      <c r="ADY176" s="364" t="n"/>
      <c r="ADZ176" s="364" t="n"/>
      <c r="AEA176" s="364" t="n"/>
      <c r="AEB176" s="364" t="n"/>
      <c r="AEC176" s="364" t="n"/>
      <c r="AED176" s="364" t="n"/>
      <c r="AEE176" s="364" t="n"/>
      <c r="AEF176" s="364" t="n"/>
      <c r="AEG176" s="364" t="n"/>
      <c r="AEH176" s="364" t="n"/>
      <c r="AEI176" s="364" t="n"/>
      <c r="AEJ176" s="364" t="n"/>
      <c r="AEK176" s="364" t="n"/>
      <c r="AEL176" s="364" t="n"/>
      <c r="AEM176" s="364" t="n"/>
      <c r="AEN176" s="364" t="n"/>
      <c r="AEO176" s="364" t="n"/>
      <c r="AEP176" s="364" t="n"/>
      <c r="AEQ176" s="364" t="n"/>
      <c r="AER176" s="364" t="n"/>
      <c r="AES176" s="364" t="n"/>
      <c r="AET176" s="364" t="n"/>
      <c r="AEU176" s="364" t="n"/>
      <c r="AEV176" s="364" t="n"/>
      <c r="AEW176" s="364" t="n"/>
      <c r="AEX176" s="364" t="n"/>
      <c r="AEY176" s="364" t="n"/>
      <c r="AEZ176" s="364" t="n"/>
      <c r="AFA176" s="364" t="n"/>
      <c r="AFB176" s="364" t="n"/>
      <c r="AFC176" s="364" t="n"/>
      <c r="AFD176" s="364" t="n"/>
      <c r="AFE176" s="364" t="n"/>
      <c r="AFF176" s="364" t="n"/>
      <c r="AFG176" s="364" t="n"/>
      <c r="AFH176" s="364" t="n"/>
      <c r="AFI176" s="364" t="n"/>
      <c r="AFJ176" s="364" t="n"/>
      <c r="AFK176" s="364" t="n"/>
      <c r="AFL176" s="364" t="n"/>
      <c r="AFM176" s="364" t="n"/>
      <c r="AFN176" s="364" t="n"/>
      <c r="AFO176" s="364" t="n"/>
      <c r="AFP176" s="364" t="n"/>
      <c r="AFQ176" s="364" t="n"/>
      <c r="AFR176" s="364" t="n"/>
      <c r="AFS176" s="364" t="n"/>
      <c r="AFT176" s="364" t="n"/>
      <c r="AFU176" s="364" t="n"/>
      <c r="AFV176" s="364" t="n"/>
      <c r="AFW176" s="364" t="n"/>
      <c r="AFX176" s="364" t="n"/>
      <c r="AFY176" s="364" t="n"/>
      <c r="AFZ176" s="364" t="n"/>
      <c r="AGA176" s="364" t="n"/>
      <c r="AGB176" s="364" t="n"/>
      <c r="AGC176" s="364" t="n"/>
      <c r="AGD176" s="364" t="n"/>
      <c r="AGE176" s="364" t="n"/>
      <c r="AGF176" s="364" t="n"/>
      <c r="AGG176" s="364" t="n"/>
      <c r="AGH176" s="364" t="n"/>
      <c r="AGI176" s="364" t="n"/>
      <c r="AGJ176" s="364" t="n"/>
      <c r="AGK176" s="364" t="n"/>
      <c r="AGL176" s="364" t="n"/>
      <c r="AGM176" s="364" t="n"/>
      <c r="AGN176" s="364" t="n"/>
      <c r="AGO176" s="364" t="n"/>
      <c r="AGP176" s="364" t="n"/>
      <c r="AGQ176" s="364" t="n"/>
      <c r="AGR176" s="364" t="n"/>
      <c r="AGS176" s="364" t="n"/>
      <c r="AGT176" s="364" t="n"/>
      <c r="AGU176" s="364" t="n"/>
      <c r="AGV176" s="364" t="n"/>
      <c r="AGW176" s="364" t="n"/>
      <c r="AGX176" s="364" t="n"/>
      <c r="AGY176" s="364" t="n"/>
      <c r="AGZ176" s="364" t="n"/>
      <c r="AHA176" s="364" t="n"/>
      <c r="AHB176" s="364" t="n"/>
      <c r="AHC176" s="364" t="n"/>
      <c r="AHD176" s="364" t="n"/>
      <c r="AHE176" s="364" t="n"/>
      <c r="AHF176" s="364" t="n"/>
      <c r="AHG176" s="364" t="n"/>
      <c r="AHH176" s="364" t="n"/>
      <c r="AHI176" s="364" t="n"/>
      <c r="AHJ176" s="364" t="n"/>
      <c r="AHK176" s="364" t="n"/>
      <c r="AHL176" s="364" t="n"/>
      <c r="AHM176" s="364" t="n"/>
      <c r="AHN176" s="364" t="n"/>
      <c r="AHO176" s="364" t="n"/>
      <c r="AHP176" s="364" t="n"/>
      <c r="AHQ176" s="364" t="n"/>
      <c r="AHR176" s="364" t="n"/>
      <c r="AHS176" s="364" t="n"/>
      <c r="AHT176" s="364" t="n"/>
      <c r="AHU176" s="364" t="n"/>
      <c r="AHV176" s="364" t="n"/>
      <c r="AHW176" s="364" t="n"/>
      <c r="AHX176" s="364" t="n"/>
      <c r="AHY176" s="364" t="n"/>
      <c r="AHZ176" s="364" t="n"/>
      <c r="AIA176" s="364" t="n"/>
      <c r="AIB176" s="364" t="n"/>
      <c r="AIC176" s="364" t="n"/>
      <c r="AID176" s="364" t="n"/>
      <c r="AIE176" s="364" t="n"/>
      <c r="AIF176" s="364" t="n"/>
      <c r="AIG176" s="364" t="n"/>
      <c r="AIH176" s="364" t="n"/>
      <c r="AII176" s="364" t="n"/>
      <c r="AIJ176" s="364" t="n"/>
      <c r="AIK176" s="364" t="n"/>
      <c r="AIL176" s="364" t="n"/>
      <c r="AIM176" s="364" t="n"/>
      <c r="AIN176" s="364" t="n"/>
      <c r="AIO176" s="364" t="n"/>
      <c r="AIP176" s="364" t="n"/>
      <c r="AIQ176" s="364" t="n"/>
      <c r="AIR176" s="364" t="n"/>
      <c r="AIS176" s="364" t="n"/>
      <c r="AIT176" s="364" t="n"/>
      <c r="AIU176" s="364" t="n"/>
      <c r="AIV176" s="364" t="n"/>
      <c r="AIW176" s="364" t="n"/>
      <c r="AIX176" s="364" t="n"/>
      <c r="AIY176" s="364" t="n"/>
      <c r="AIZ176" s="364" t="n"/>
      <c r="AJA176" s="364" t="n"/>
      <c r="AJB176" s="364" t="n"/>
      <c r="AJC176" s="364" t="n"/>
      <c r="AJD176" s="364" t="n"/>
      <c r="AJE176" s="364" t="n"/>
      <c r="AJF176" s="364" t="n"/>
      <c r="AJG176" s="364" t="n"/>
      <c r="AJH176" s="364" t="n"/>
      <c r="AJI176" s="364" t="n"/>
      <c r="AJJ176" s="364" t="n"/>
      <c r="AJK176" s="364" t="n"/>
      <c r="AJL176" s="364" t="n"/>
      <c r="AJM176" s="364" t="n"/>
      <c r="AJN176" s="364" t="n"/>
      <c r="AJO176" s="364" t="n"/>
      <c r="AJP176" s="364" t="n"/>
      <c r="AJQ176" s="364" t="n"/>
      <c r="AJR176" s="364" t="n"/>
      <c r="AJS176" s="364" t="n"/>
      <c r="AJT176" s="364" t="n"/>
      <c r="AJU176" s="364" t="n"/>
      <c r="AJV176" s="364" t="n"/>
      <c r="AJW176" s="364" t="n"/>
      <c r="AJX176" s="364" t="n"/>
      <c r="AJY176" s="364" t="n"/>
      <c r="AJZ176" s="364" t="n"/>
      <c r="AKA176" s="364" t="n"/>
      <c r="AKB176" s="364" t="n"/>
      <c r="AKC176" s="364" t="n"/>
      <c r="AKD176" s="364" t="n"/>
      <c r="AKE176" s="364" t="n"/>
      <c r="AKF176" s="364" t="n"/>
      <c r="AKG176" s="364" t="n"/>
      <c r="AKH176" s="364" t="n"/>
      <c r="AKI176" s="364" t="n"/>
      <c r="AKJ176" s="364" t="n"/>
      <c r="AKK176" s="364" t="n"/>
      <c r="AKL176" s="364" t="n"/>
      <c r="AKM176" s="364" t="n"/>
      <c r="AKN176" s="364" t="n"/>
      <c r="AKO176" s="364" t="n"/>
      <c r="AKP176" s="364" t="n"/>
      <c r="AKQ176" s="364" t="n"/>
      <c r="AKR176" s="364" t="n"/>
      <c r="AKS176" s="364" t="n"/>
      <c r="AKT176" s="364" t="n"/>
      <c r="AKU176" s="364" t="n"/>
      <c r="AKV176" s="364" t="n"/>
      <c r="AKW176" s="364" t="n"/>
      <c r="AKX176" s="364" t="n"/>
      <c r="AKY176" s="364" t="n"/>
      <c r="AKZ176" s="364" t="n"/>
      <c r="ALA176" s="364" t="n"/>
      <c r="ALB176" s="364" t="n"/>
      <c r="ALC176" s="364" t="n"/>
      <c r="ALD176" s="364" t="n"/>
      <c r="ALE176" s="364" t="n"/>
      <c r="ALF176" s="364" t="n"/>
      <c r="ALG176" s="364" t="n"/>
      <c r="ALH176" s="364" t="n"/>
      <c r="ALI176" s="364" t="n"/>
      <c r="ALJ176" s="364" t="n"/>
      <c r="ALK176" s="364" t="n"/>
      <c r="ALL176" s="364" t="n"/>
      <c r="ALM176" s="364" t="n"/>
      <c r="ALN176" s="364" t="n"/>
      <c r="ALO176" s="364" t="n"/>
      <c r="ALP176" s="364" t="n"/>
      <c r="ALQ176" s="364" t="n"/>
      <c r="ALR176" s="364" t="n"/>
      <c r="ALS176" s="364" t="n"/>
      <c r="ALT176" s="364" t="n"/>
      <c r="ALU176" s="364" t="n"/>
      <c r="ALV176" s="364" t="n"/>
      <c r="ALW176" s="364" t="n"/>
      <c r="ALX176" s="364" t="n"/>
      <c r="ALY176" s="364" t="n"/>
      <c r="ALZ176" s="364" t="n"/>
      <c r="AMA176" s="364" t="n"/>
      <c r="AMB176" s="364" t="n"/>
      <c r="AMC176" s="364" t="n"/>
      <c r="AMD176" s="364" t="n"/>
      <c r="AME176" s="364" t="n"/>
      <c r="AMF176" s="364" t="n"/>
      <c r="AMG176" s="364" t="n"/>
      <c r="AMH176" s="364" t="n"/>
      <c r="AMI176" s="364" t="n"/>
      <c r="AMJ176" s="364" t="n"/>
      <c r="AMK176" s="364" t="n"/>
      <c r="AML176" s="364" t="n"/>
      <c r="AMM176" s="364" t="n"/>
      <c r="AMN176" s="364" t="n"/>
      <c r="AMO176" s="364" t="n"/>
      <c r="AMP176" s="364" t="n"/>
      <c r="AMQ176" s="364" t="n"/>
      <c r="AMR176" s="364" t="n"/>
      <c r="AMS176" s="364" t="n"/>
      <c r="AMT176" s="364" t="n"/>
      <c r="AMU176" s="364" t="n"/>
      <c r="AMV176" s="364" t="n"/>
      <c r="AMW176" s="364" t="n"/>
      <c r="AMX176" s="364" t="n"/>
      <c r="AMY176" s="364" t="n"/>
      <c r="AMZ176" s="364" t="n"/>
      <c r="ANA176" s="364" t="n"/>
      <c r="ANB176" s="364" t="n"/>
      <c r="ANC176" s="364" t="n"/>
      <c r="AND176" s="364" t="n"/>
      <c r="ANE176" s="364" t="n"/>
      <c r="ANF176" s="364" t="n"/>
      <c r="ANG176" s="364" t="n"/>
      <c r="ANH176" s="364" t="n"/>
      <c r="ANI176" s="364" t="n"/>
      <c r="ANJ176" s="364" t="n"/>
      <c r="ANK176" s="364" t="n"/>
      <c r="ANL176" s="364" t="n"/>
      <c r="ANM176" s="364" t="n"/>
      <c r="ANN176" s="364" t="n"/>
      <c r="ANO176" s="364" t="n"/>
      <c r="ANP176" s="364" t="n"/>
      <c r="ANQ176" s="364" t="n"/>
      <c r="ANR176" s="364" t="n"/>
      <c r="ANS176" s="364" t="n"/>
      <c r="ANT176" s="364" t="n"/>
      <c r="ANU176" s="364" t="n"/>
      <c r="ANV176" s="364" t="n"/>
      <c r="ANW176" s="364" t="n"/>
      <c r="ANX176" s="364" t="n"/>
      <c r="ANY176" s="364" t="n"/>
      <c r="ANZ176" s="364" t="n"/>
      <c r="AOA176" s="364" t="n"/>
      <c r="AOB176" s="364" t="n"/>
      <c r="AOC176" s="364" t="n"/>
      <c r="AOD176" s="364" t="n"/>
      <c r="AOE176" s="364" t="n"/>
      <c r="AOF176" s="364" t="n"/>
      <c r="AOG176" s="364" t="n"/>
      <c r="AOH176" s="364" t="n"/>
      <c r="AOI176" s="364" t="n"/>
      <c r="AOJ176" s="364" t="n"/>
      <c r="AOK176" s="364" t="n"/>
      <c r="AOL176" s="364" t="n"/>
      <c r="AOM176" s="364" t="n"/>
      <c r="AON176" s="364" t="n"/>
      <c r="AOO176" s="364" t="n"/>
      <c r="AOP176" s="364" t="n"/>
      <c r="AOQ176" s="364" t="n"/>
      <c r="AOR176" s="364" t="n"/>
      <c r="AOS176" s="364" t="n"/>
      <c r="AOT176" s="364" t="n"/>
      <c r="AOU176" s="364" t="n"/>
      <c r="AOV176" s="364" t="n"/>
      <c r="AOW176" s="364" t="n"/>
      <c r="AOX176" s="364" t="n"/>
      <c r="AOY176" s="364" t="n"/>
      <c r="AOZ176" s="364" t="n"/>
      <c r="APA176" s="364" t="n"/>
      <c r="APB176" s="364" t="n"/>
      <c r="APC176" s="364" t="n"/>
      <c r="APD176" s="364" t="n"/>
      <c r="APE176" s="364" t="n"/>
      <c r="APF176" s="364" t="n"/>
      <c r="APG176" s="364" t="n"/>
      <c r="APH176" s="364" t="n"/>
      <c r="API176" s="364" t="n"/>
      <c r="APJ176" s="364" t="n"/>
      <c r="APK176" s="364" t="n"/>
      <c r="APL176" s="364" t="n"/>
      <c r="APM176" s="364" t="n"/>
      <c r="APN176" s="364" t="n"/>
      <c r="APO176" s="364" t="n"/>
      <c r="APP176" s="364" t="n"/>
      <c r="APQ176" s="364" t="n"/>
      <c r="APR176" s="364" t="n"/>
      <c r="APS176" s="364" t="n"/>
      <c r="APT176" s="364" t="n"/>
      <c r="APU176" s="364" t="n"/>
      <c r="APV176" s="364" t="n"/>
      <c r="APW176" s="364" t="n"/>
      <c r="APX176" s="364" t="n"/>
      <c r="APY176" s="364" t="n"/>
      <c r="APZ176" s="364" t="n"/>
      <c r="AQA176" s="364" t="n"/>
      <c r="AQB176" s="364" t="n"/>
      <c r="AQC176" s="364" t="n"/>
      <c r="AQD176" s="364" t="n"/>
      <c r="AQE176" s="364" t="n"/>
      <c r="AQF176" s="364" t="n"/>
      <c r="AQG176" s="364" t="n"/>
      <c r="AQH176" s="364" t="n"/>
      <c r="AQI176" s="364" t="n"/>
      <c r="AQJ176" s="364" t="n"/>
      <c r="AQK176" s="364" t="n"/>
      <c r="AQL176" s="364" t="n"/>
      <c r="AQM176" s="364" t="n"/>
      <c r="AQN176" s="364" t="n"/>
      <c r="AQO176" s="364" t="n"/>
      <c r="AQP176" s="364" t="n"/>
      <c r="AQQ176" s="364" t="n"/>
      <c r="AQR176" s="364" t="n"/>
      <c r="AQS176" s="364" t="n"/>
      <c r="AQT176" s="364" t="n"/>
      <c r="AQU176" s="364" t="n"/>
      <c r="AQV176" s="364" t="n"/>
      <c r="AQW176" s="364" t="n"/>
      <c r="AQX176" s="364" t="n"/>
      <c r="AQY176" s="364" t="n"/>
      <c r="AQZ176" s="364" t="n"/>
      <c r="ARA176" s="364" t="n"/>
      <c r="ARB176" s="364" t="n"/>
      <c r="ARC176" s="364" t="n"/>
      <c r="ARD176" s="364" t="n"/>
      <c r="ARE176" s="364" t="n"/>
      <c r="ARF176" s="364" t="n"/>
      <c r="ARG176" s="364" t="n"/>
      <c r="ARH176" s="364" t="n"/>
      <c r="ARI176" s="364" t="n"/>
      <c r="ARJ176" s="364" t="n"/>
      <c r="ARK176" s="364" t="n"/>
      <c r="ARL176" s="364" t="n"/>
      <c r="ARM176" s="364" t="n"/>
      <c r="ARN176" s="364" t="n"/>
      <c r="ARO176" s="364" t="n"/>
    </row>
    <row r="177" outlineLevel="1">
      <c r="A177" s="220" t="inlineStr">
        <is>
          <t>50.02</t>
        </is>
      </c>
      <c r="B177" s="233" t="inlineStr">
        <is>
          <t>Compra de veículos</t>
        </is>
      </c>
      <c r="C177" s="86" t="inlineStr">
        <is>
          <t>Analítica</t>
        </is>
      </c>
      <c r="D177" s="86" t="inlineStr">
        <is>
          <t>Saída</t>
        </is>
      </c>
      <c r="E177" s="86">
        <f>VLOOKUP($A177,PL.C!$B:$F,5,0)</f>
        <v/>
      </c>
      <c r="F177" s="86" t="inlineStr">
        <is>
          <t>sim</t>
        </is>
      </c>
      <c r="G177" s="86" t="inlineStr">
        <is>
          <t>Budget</t>
        </is>
      </c>
      <c r="I177" s="511" t="n">
        <v>0</v>
      </c>
      <c r="J177" s="511" t="n">
        <v>0</v>
      </c>
      <c r="K177" s="511" t="n">
        <v>0</v>
      </c>
      <c r="L177" s="511" t="n">
        <v>-14233</v>
      </c>
      <c r="M177" s="511" t="n">
        <v>-22800</v>
      </c>
      <c r="N177" s="511" t="n">
        <v>-9300</v>
      </c>
      <c r="O177" s="511" t="n">
        <v>-5818</v>
      </c>
      <c r="P177" s="511" t="n">
        <v>-5818</v>
      </c>
      <c r="Q177" s="511" t="n">
        <v>0</v>
      </c>
      <c r="R177" s="511" t="n">
        <v>0</v>
      </c>
      <c r="S177" s="511" t="n">
        <v>0</v>
      </c>
      <c r="T177" s="512" t="n">
        <v>-5818</v>
      </c>
      <c r="V177" s="511" t="n">
        <v>-5818</v>
      </c>
      <c r="W177" s="511" t="n">
        <v>-5818</v>
      </c>
      <c r="X177" s="511" t="n">
        <v>-5818</v>
      </c>
      <c r="Y177" s="511" t="n">
        <v>-5818</v>
      </c>
      <c r="Z177" s="511" t="n">
        <v>-5818</v>
      </c>
      <c r="AA177" s="511" t="n">
        <v>-5847</v>
      </c>
      <c r="AB177" s="511" t="n">
        <v>-5818</v>
      </c>
      <c r="AC177" s="511" t="n">
        <v>-5818</v>
      </c>
      <c r="AD177" s="511" t="n">
        <v>-5818</v>
      </c>
      <c r="AE177" s="511" t="n">
        <v>-5818</v>
      </c>
      <c r="AF177" s="511" t="n">
        <v>-5818</v>
      </c>
      <c r="AG177" s="512" t="n">
        <v>-5818</v>
      </c>
      <c r="AI177" s="511" t="n">
        <v>-5818</v>
      </c>
      <c r="AJ177" s="511" t="n">
        <v>-5818</v>
      </c>
      <c r="AK177" s="511" t="n">
        <v>-5818</v>
      </c>
      <c r="AL177" s="511" t="n">
        <v>-5818</v>
      </c>
      <c r="AM177" s="511" t="n">
        <v>-5818</v>
      </c>
      <c r="AN177" s="511" t="n">
        <v>-5818</v>
      </c>
      <c r="AO177" s="511" t="n">
        <v>-5818</v>
      </c>
      <c r="AP177" s="511" t="n">
        <v>-5818</v>
      </c>
      <c r="AQ177" s="511" t="n">
        <v>-5818</v>
      </c>
      <c r="AR177" s="511" t="n">
        <v>-5818</v>
      </c>
      <c r="AS177" s="511" t="n">
        <v>-5818</v>
      </c>
      <c r="AT177" s="511" t="n">
        <v>-5818</v>
      </c>
      <c r="AV177" s="513" t="n">
        <v>0</v>
      </c>
      <c r="AW177" s="513" t="n">
        <v>0</v>
      </c>
      <c r="AX177" s="513" t="n">
        <v>0</v>
      </c>
      <c r="AY177" s="513" t="n">
        <v>0</v>
      </c>
      <c r="AZ177" s="513" t="n">
        <v>0</v>
      </c>
      <c r="BA177" s="513" t="n">
        <v>0</v>
      </c>
      <c r="BB177" s="513" t="n">
        <v>0</v>
      </c>
      <c r="BC177" s="513" t="n">
        <v>0</v>
      </c>
      <c r="BD177" s="513" t="n">
        <v>0</v>
      </c>
      <c r="BE177" s="513" t="n">
        <v>0</v>
      </c>
      <c r="BF177" s="513" t="n">
        <v>0</v>
      </c>
      <c r="BG177" s="513" t="n">
        <v>0</v>
      </c>
      <c r="BI177" s="298" t="n">
        <v>1.05</v>
      </c>
      <c r="BJ177" s="514" t="n">
        <v>-6108.900000000001</v>
      </c>
      <c r="BK177" s="514" t="n">
        <v>-6108.900000000001</v>
      </c>
      <c r="BL177" s="514" t="n">
        <v>-6108.900000000001</v>
      </c>
      <c r="BM177" s="514" t="n">
        <v>-6108.900000000001</v>
      </c>
      <c r="BN177" s="514" t="n">
        <v>-6108.900000000001</v>
      </c>
      <c r="BO177" s="514" t="n">
        <v>-6108.900000000001</v>
      </c>
      <c r="BP177" s="514" t="n">
        <v>-6108.900000000001</v>
      </c>
      <c r="BQ177" s="514" t="n">
        <v>-6108.900000000001</v>
      </c>
      <c r="BR177" s="514" t="n">
        <v>-6108.900000000001</v>
      </c>
      <c r="BS177" s="514" t="n">
        <v>-6108.900000000001</v>
      </c>
      <c r="BT177" s="514" t="n">
        <v>-6108.900000000001</v>
      </c>
      <c r="BU177" s="514" t="n">
        <v>-6108.900000000001</v>
      </c>
      <c r="BW177" s="515">
        <f>_xlfn.SINGLE(_xlfn.XLOOKUP($A177,$A$203:$A$399,BJ$203:BJ$399,"Não Existe"))*$BI177</f>
        <v/>
      </c>
      <c r="BX177" s="515">
        <f>_xlfn.SINGLE(_xlfn.XLOOKUP($A177,$A$203:$A$399,BK$203:BK$399,"Não Existe"))*$BI177</f>
        <v/>
      </c>
      <c r="BY177" s="515">
        <f>_xlfn.SINGLE(_xlfn.XLOOKUP($A177,$A$203:$A$399,BL$203:BL$399,"Não Existe"))*$BI177</f>
        <v/>
      </c>
      <c r="BZ177" s="515">
        <f>_xlfn.SINGLE(_xlfn.XLOOKUP($A177,$A$203:$A$399,BM$203:BM$399,"Não Existe"))*$BI177</f>
        <v/>
      </c>
      <c r="CA177" s="515">
        <f>_xlfn.SINGLE(_xlfn.XLOOKUP($A177,$A$203:$A$399,BN$203:BN$399,"Não Existe"))*$BI177</f>
        <v/>
      </c>
      <c r="CB177" s="515">
        <f>_xlfn.SINGLE(_xlfn.XLOOKUP($A177,$A$203:$A$399,BO$203:BO$399,"Não Existe"))*$BI177</f>
        <v/>
      </c>
      <c r="CC177" s="515">
        <f>_xlfn.SINGLE(_xlfn.XLOOKUP($A177,$A$203:$A$399,BP$203:BP$399,"Não Existe"))*$BI177</f>
        <v/>
      </c>
      <c r="CD177" s="515">
        <f>_xlfn.SINGLE(_xlfn.XLOOKUP($A177,$A$203:$A$399,BQ$203:BQ$399,"Não Existe"))*$BI177</f>
        <v/>
      </c>
      <c r="CE177" s="515">
        <f>_xlfn.SINGLE(_xlfn.XLOOKUP($A177,$A$203:$A$399,BR$203:BR$399,"Não Existe"))*$BI177</f>
        <v/>
      </c>
      <c r="CF177" s="515">
        <f>_xlfn.SINGLE(_xlfn.XLOOKUP($A177,$A$203:$A$399,BS$203:BS$399,"Não Existe"))*$BI177</f>
        <v/>
      </c>
      <c r="CG177" s="515">
        <f>_xlfn.SINGLE(_xlfn.XLOOKUP($A177,$A$203:$A$399,BT$203:BT$399,"Não Existe"))*$BI177</f>
        <v/>
      </c>
      <c r="CH177" s="515">
        <f>_xlfn.SINGLE(_xlfn.XLOOKUP($A177,$A$203:$A$399,BU$203:BU$399,"Não Existe"))*$BI177</f>
        <v/>
      </c>
    </row>
    <row r="178" outlineLevel="1" customFormat="1" s="213">
      <c r="A178" s="257" t="inlineStr">
        <is>
          <t>50.03</t>
        </is>
      </c>
      <c r="B178" s="212" t="inlineStr">
        <is>
          <t>Compra de mobiliário</t>
        </is>
      </c>
      <c r="C178" s="213" t="inlineStr">
        <is>
          <t>Analítica</t>
        </is>
      </c>
      <c r="D178" s="213" t="inlineStr">
        <is>
          <t>Saída</t>
        </is>
      </c>
      <c r="E178" s="213">
        <f>VLOOKUP($A178,PL.C!$B:$F,5,0)</f>
        <v/>
      </c>
      <c r="F178" s="213" t="inlineStr">
        <is>
          <t>sim</t>
        </is>
      </c>
      <c r="G178" s="213" t="inlineStr">
        <is>
          <t>Budget</t>
        </is>
      </c>
      <c r="I178" s="506" t="n">
        <v>0</v>
      </c>
      <c r="J178" s="506" t="n">
        <v>0</v>
      </c>
      <c r="K178" s="506" t="n">
        <v>0</v>
      </c>
      <c r="L178" s="506" t="n">
        <v>0</v>
      </c>
      <c r="M178" s="506" t="n">
        <v>0</v>
      </c>
      <c r="N178" s="506" t="n">
        <v>-1804</v>
      </c>
      <c r="O178" s="506" t="n">
        <v>-11542</v>
      </c>
      <c r="P178" s="506" t="n">
        <v>0</v>
      </c>
      <c r="Q178" s="506" t="n">
        <v>0</v>
      </c>
      <c r="R178" s="506" t="n">
        <v>-252</v>
      </c>
      <c r="S178" s="506" t="n">
        <v>0</v>
      </c>
      <c r="T178" s="507" t="n">
        <v>0</v>
      </c>
      <c r="U178" s="86" t="n"/>
      <c r="V178" s="506" t="n">
        <v>0</v>
      </c>
      <c r="W178" s="506" t="n">
        <v>-806</v>
      </c>
      <c r="X178" s="506" t="n">
        <v>0</v>
      </c>
      <c r="Y178" s="506" t="n">
        <v>0</v>
      </c>
      <c r="Z178" s="506" t="n">
        <v>0</v>
      </c>
      <c r="AA178" s="506" t="n">
        <v>0</v>
      </c>
      <c r="AB178" s="506" t="n">
        <v>0</v>
      </c>
      <c r="AC178" s="506" t="n">
        <v>0</v>
      </c>
      <c r="AD178" s="506" t="n">
        <v>0</v>
      </c>
      <c r="AE178" s="506" t="n">
        <v>0</v>
      </c>
      <c r="AF178" s="506" t="n">
        <v>0</v>
      </c>
      <c r="AG178" s="507" t="n">
        <v>0</v>
      </c>
      <c r="AH178" s="364" t="n"/>
      <c r="AI178" s="506" t="n">
        <v>0</v>
      </c>
      <c r="AJ178" s="506" t="n">
        <v>0</v>
      </c>
      <c r="AK178" s="506" t="n">
        <v>-2041</v>
      </c>
      <c r="AL178" s="506" t="n">
        <v>-3000</v>
      </c>
      <c r="AM178" s="506" t="n">
        <v>-1780</v>
      </c>
      <c r="AN178" s="506" t="n">
        <v>0</v>
      </c>
      <c r="AO178" s="506" t="n">
        <v>0</v>
      </c>
      <c r="AP178" s="506" t="n">
        <v>0</v>
      </c>
      <c r="AQ178" s="506" t="n">
        <v>0</v>
      </c>
      <c r="AR178" s="506" t="n">
        <v>0</v>
      </c>
      <c r="AS178" s="506" t="n">
        <v>0</v>
      </c>
      <c r="AT178" s="506" t="n">
        <v>0</v>
      </c>
      <c r="AU178" s="364" t="n"/>
      <c r="AV178" s="508" t="n">
        <v>0</v>
      </c>
      <c r="AW178" s="508" t="n">
        <v>0</v>
      </c>
      <c r="AX178" s="508" t="n">
        <v>0</v>
      </c>
      <c r="AY178" s="508" t="n">
        <v>0</v>
      </c>
      <c r="AZ178" s="508" t="n">
        <v>0</v>
      </c>
      <c r="BA178" s="508" t="n">
        <v>0</v>
      </c>
      <c r="BB178" s="508" t="n">
        <v>0</v>
      </c>
      <c r="BC178" s="508" t="n">
        <v>0</v>
      </c>
      <c r="BD178" s="508" t="n">
        <v>0</v>
      </c>
      <c r="BE178" s="508" t="n">
        <v>0</v>
      </c>
      <c r="BF178" s="508" t="n">
        <v>0</v>
      </c>
      <c r="BG178" s="508" t="n">
        <v>0</v>
      </c>
      <c r="BH178" s="364" t="n"/>
      <c r="BI178" s="298" t="n">
        <v>1.05</v>
      </c>
      <c r="BJ178" s="509" t="n">
        <v>0</v>
      </c>
      <c r="BK178" s="509" t="n">
        <v>0</v>
      </c>
      <c r="BL178" s="509" t="n">
        <v>-723.45</v>
      </c>
      <c r="BM178" s="509" t="n">
        <v>0</v>
      </c>
      <c r="BN178" s="509" t="n">
        <v>0</v>
      </c>
      <c r="BO178" s="509" t="n">
        <v>-2730</v>
      </c>
      <c r="BP178" s="509" t="n">
        <v>0</v>
      </c>
      <c r="BQ178" s="509" t="n">
        <v>0</v>
      </c>
      <c r="BR178" s="509" t="n">
        <v>0</v>
      </c>
      <c r="BS178" s="509" t="n">
        <v>0</v>
      </c>
      <c r="BT178" s="509" t="n">
        <v>0</v>
      </c>
      <c r="BU178" s="509" t="n">
        <v>0</v>
      </c>
      <c r="BV178" s="364" t="n"/>
      <c r="BW178" s="510">
        <f>_xlfn.SINGLE(_xlfn.XLOOKUP($A178,$A$203:$A$399,BJ$203:BJ$399,"Não Existe"))*$BI178</f>
        <v/>
      </c>
      <c r="BX178" s="510">
        <f>_xlfn.SINGLE(_xlfn.XLOOKUP($A178,$A$203:$A$399,BK$203:BK$399,"Não Existe"))*$BI178</f>
        <v/>
      </c>
      <c r="BY178" s="510">
        <f>_xlfn.SINGLE(_xlfn.XLOOKUP($A178,$A$203:$A$399,BL$203:BL$399,"Não Existe"))*$BI178</f>
        <v/>
      </c>
      <c r="BZ178" s="510">
        <f>_xlfn.SINGLE(_xlfn.XLOOKUP($A178,$A$203:$A$399,BM$203:BM$399,"Não Existe"))*$BI178</f>
        <v/>
      </c>
      <c r="CA178" s="510">
        <f>_xlfn.SINGLE(_xlfn.XLOOKUP($A178,$A$203:$A$399,BN$203:BN$399,"Não Existe"))*$BI178</f>
        <v/>
      </c>
      <c r="CB178" s="510">
        <f>_xlfn.SINGLE(_xlfn.XLOOKUP($A178,$A$203:$A$399,BO$203:BO$399,"Não Existe"))*$BI178</f>
        <v/>
      </c>
      <c r="CC178" s="510">
        <f>_xlfn.SINGLE(_xlfn.XLOOKUP($A178,$A$203:$A$399,BP$203:BP$399,"Não Existe"))*$BI178</f>
        <v/>
      </c>
      <c r="CD178" s="510">
        <f>_xlfn.SINGLE(_xlfn.XLOOKUP($A178,$A$203:$A$399,BQ$203:BQ$399,"Não Existe"))*$BI178</f>
        <v/>
      </c>
      <c r="CE178" s="510">
        <f>_xlfn.SINGLE(_xlfn.XLOOKUP($A178,$A$203:$A$399,BR$203:BR$399,"Não Existe"))*$BI178</f>
        <v/>
      </c>
      <c r="CF178" s="510">
        <f>_xlfn.SINGLE(_xlfn.XLOOKUP($A178,$A$203:$A$399,BS$203:BS$399,"Não Existe"))*$BI178</f>
        <v/>
      </c>
      <c r="CG178" s="510">
        <f>_xlfn.SINGLE(_xlfn.XLOOKUP($A178,$A$203:$A$399,BT$203:BT$399,"Não Existe"))*$BI178</f>
        <v/>
      </c>
      <c r="CH178" s="510">
        <f>_xlfn.SINGLE(_xlfn.XLOOKUP($A178,$A$203:$A$399,BU$203:BU$399,"Não Existe"))*$BI178</f>
        <v/>
      </c>
      <c r="CI178" s="364" t="n"/>
      <c r="CJ178" s="364" t="n"/>
      <c r="CK178" s="364" t="n"/>
      <c r="CL178" s="364" t="n"/>
      <c r="CM178" s="364" t="n"/>
      <c r="CN178" s="364" t="n"/>
      <c r="CO178" s="364" t="n"/>
      <c r="CP178" s="364" t="n"/>
      <c r="CQ178" s="364" t="n"/>
      <c r="CR178" s="364" t="n"/>
      <c r="CS178" s="364" t="n"/>
      <c r="CT178" s="364" t="n"/>
      <c r="CU178" s="364" t="n"/>
      <c r="CV178" s="364" t="n"/>
      <c r="CW178" s="364" t="n"/>
      <c r="CX178" s="364" t="n"/>
      <c r="CY178" s="364" t="n"/>
      <c r="CZ178" s="364" t="n"/>
      <c r="DA178" s="364" t="n"/>
      <c r="DB178" s="364" t="n"/>
      <c r="DC178" s="364" t="n"/>
      <c r="DD178" s="364" t="n"/>
      <c r="DE178" s="364" t="n"/>
      <c r="DF178" s="364" t="n"/>
      <c r="DG178" s="364" t="n"/>
      <c r="DH178" s="364" t="n"/>
      <c r="DI178" s="364" t="n"/>
      <c r="DJ178" s="364" t="n"/>
      <c r="DK178" s="364" t="n"/>
      <c r="DL178" s="364" t="n"/>
      <c r="DM178" s="364" t="n"/>
      <c r="DN178" s="364" t="n"/>
      <c r="DO178" s="364" t="n"/>
      <c r="DP178" s="364" t="n"/>
      <c r="DQ178" s="364" t="n"/>
      <c r="DR178" s="364" t="n"/>
      <c r="DS178" s="364" t="n"/>
      <c r="DT178" s="364" t="n"/>
      <c r="DU178" s="364" t="n"/>
      <c r="DV178" s="364" t="n"/>
      <c r="DW178" s="364" t="n"/>
      <c r="DX178" s="364" t="n"/>
      <c r="DY178" s="364" t="n"/>
      <c r="DZ178" s="364" t="n"/>
      <c r="EA178" s="364" t="n"/>
      <c r="EB178" s="364" t="n"/>
      <c r="EC178" s="364" t="n"/>
      <c r="ED178" s="364" t="n"/>
      <c r="EE178" s="364" t="n"/>
      <c r="EF178" s="364" t="n"/>
      <c r="EG178" s="364" t="n"/>
      <c r="EH178" s="364" t="n"/>
      <c r="EI178" s="364" t="n"/>
      <c r="EJ178" s="364" t="n"/>
      <c r="EK178" s="364" t="n"/>
      <c r="EL178" s="364" t="n"/>
      <c r="EM178" s="364" t="n"/>
      <c r="EN178" s="364" t="n"/>
      <c r="EO178" s="364" t="n"/>
      <c r="EP178" s="364" t="n"/>
      <c r="EQ178" s="364" t="n"/>
      <c r="ER178" s="364" t="n"/>
      <c r="ES178" s="364" t="n"/>
      <c r="ET178" s="364" t="n"/>
      <c r="EU178" s="364" t="n"/>
      <c r="EV178" s="364" t="n"/>
      <c r="EW178" s="364" t="n"/>
      <c r="EX178" s="364" t="n"/>
      <c r="EY178" s="364" t="n"/>
      <c r="EZ178" s="364" t="n"/>
      <c r="FA178" s="364" t="n"/>
      <c r="FB178" s="364" t="n"/>
      <c r="FC178" s="364" t="n"/>
      <c r="FD178" s="364" t="n"/>
      <c r="FE178" s="364" t="n"/>
      <c r="FF178" s="364" t="n"/>
      <c r="FG178" s="364" t="n"/>
      <c r="FH178" s="364" t="n"/>
      <c r="FI178" s="364" t="n"/>
      <c r="FJ178" s="364" t="n"/>
      <c r="FK178" s="364" t="n"/>
      <c r="FL178" s="364" t="n"/>
      <c r="FM178" s="364" t="n"/>
      <c r="FN178" s="364" t="n"/>
      <c r="FO178" s="364" t="n"/>
      <c r="FP178" s="364" t="n"/>
      <c r="FQ178" s="364" t="n"/>
      <c r="FR178" s="364" t="n"/>
      <c r="FS178" s="364" t="n"/>
      <c r="FT178" s="364" t="n"/>
      <c r="FU178" s="364" t="n"/>
      <c r="FV178" s="364" t="n"/>
      <c r="FW178" s="364" t="n"/>
      <c r="FX178" s="364" t="n"/>
      <c r="FY178" s="364" t="n"/>
      <c r="FZ178" s="364" t="n"/>
      <c r="GA178" s="364" t="n"/>
      <c r="GB178" s="364" t="n"/>
      <c r="GC178" s="364" t="n"/>
      <c r="GD178" s="364" t="n"/>
      <c r="GE178" s="364" t="n"/>
      <c r="GF178" s="364" t="n"/>
      <c r="GG178" s="364" t="n"/>
      <c r="GH178" s="364" t="n"/>
      <c r="GI178" s="364" t="n"/>
      <c r="GJ178" s="364" t="n"/>
      <c r="GK178" s="364" t="n"/>
      <c r="GL178" s="364" t="n"/>
      <c r="GM178" s="364" t="n"/>
      <c r="GN178" s="364" t="n"/>
      <c r="GO178" s="364" t="n"/>
      <c r="GP178" s="364" t="n"/>
      <c r="GQ178" s="364" t="n"/>
      <c r="GR178" s="364" t="n"/>
      <c r="GS178" s="364" t="n"/>
      <c r="GT178" s="364" t="n"/>
      <c r="GU178" s="364" t="n"/>
      <c r="GV178" s="364" t="n"/>
      <c r="GW178" s="364" t="n"/>
      <c r="GX178" s="364" t="n"/>
      <c r="GY178" s="364" t="n"/>
      <c r="GZ178" s="364" t="n"/>
      <c r="HA178" s="364" t="n"/>
      <c r="HB178" s="364" t="n"/>
      <c r="HC178" s="364" t="n"/>
      <c r="HD178" s="364" t="n"/>
      <c r="HE178" s="364" t="n"/>
      <c r="HF178" s="364" t="n"/>
      <c r="HG178" s="364" t="n"/>
      <c r="HH178" s="364" t="n"/>
      <c r="HI178" s="364" t="n"/>
      <c r="HJ178" s="364" t="n"/>
      <c r="HK178" s="364" t="n"/>
      <c r="HL178" s="364" t="n"/>
      <c r="HM178" s="364" t="n"/>
      <c r="HN178" s="364" t="n"/>
      <c r="HO178" s="364" t="n"/>
      <c r="HP178" s="364" t="n"/>
      <c r="HQ178" s="364" t="n"/>
      <c r="HR178" s="364" t="n"/>
      <c r="HS178" s="364" t="n"/>
      <c r="HT178" s="364" t="n"/>
      <c r="HU178" s="364" t="n"/>
      <c r="HV178" s="364" t="n"/>
      <c r="HW178" s="364" t="n"/>
      <c r="HX178" s="364" t="n"/>
      <c r="HY178" s="364" t="n"/>
      <c r="HZ178" s="364" t="n"/>
      <c r="IA178" s="364" t="n"/>
      <c r="IB178" s="364" t="n"/>
      <c r="IC178" s="364" t="n"/>
      <c r="ID178" s="364" t="n"/>
      <c r="IE178" s="364" t="n"/>
      <c r="IF178" s="364" t="n"/>
      <c r="IG178" s="364" t="n"/>
      <c r="IH178" s="364" t="n"/>
      <c r="II178" s="364" t="n"/>
      <c r="IJ178" s="364" t="n"/>
      <c r="IK178" s="364" t="n"/>
      <c r="IL178" s="364" t="n"/>
      <c r="IM178" s="364" t="n"/>
      <c r="IN178" s="364" t="n"/>
      <c r="IO178" s="364" t="n"/>
      <c r="IP178" s="364" t="n"/>
      <c r="IQ178" s="364" t="n"/>
      <c r="IR178" s="364" t="n"/>
      <c r="IS178" s="364" t="n"/>
      <c r="IT178" s="364" t="n"/>
      <c r="IU178" s="364" t="n"/>
      <c r="IV178" s="364" t="n"/>
      <c r="IW178" s="364" t="n"/>
      <c r="IX178" s="364" t="n"/>
      <c r="IY178" s="364" t="n"/>
      <c r="IZ178" s="364" t="n"/>
      <c r="JA178" s="364" t="n"/>
      <c r="JB178" s="364" t="n"/>
      <c r="JC178" s="364" t="n"/>
      <c r="JD178" s="364" t="n"/>
      <c r="JE178" s="364" t="n"/>
      <c r="JF178" s="364" t="n"/>
      <c r="JG178" s="364" t="n"/>
      <c r="JH178" s="364" t="n"/>
      <c r="JI178" s="364" t="n"/>
      <c r="JJ178" s="364" t="n"/>
      <c r="JK178" s="364" t="n"/>
      <c r="JL178" s="364" t="n"/>
      <c r="JM178" s="364" t="n"/>
      <c r="JN178" s="364" t="n"/>
      <c r="JO178" s="364" t="n"/>
      <c r="JP178" s="364" t="n"/>
      <c r="JQ178" s="364" t="n"/>
      <c r="JR178" s="364" t="n"/>
      <c r="JS178" s="364" t="n"/>
      <c r="JT178" s="364" t="n"/>
      <c r="JU178" s="364" t="n"/>
      <c r="JV178" s="364" t="n"/>
      <c r="JW178" s="364" t="n"/>
      <c r="JX178" s="364" t="n"/>
      <c r="JY178" s="364" t="n"/>
      <c r="JZ178" s="364" t="n"/>
      <c r="KA178" s="364" t="n"/>
      <c r="KB178" s="364" t="n"/>
      <c r="KC178" s="364" t="n"/>
      <c r="KD178" s="364" t="n"/>
      <c r="KE178" s="364" t="n"/>
      <c r="KF178" s="364" t="n"/>
      <c r="KG178" s="364" t="n"/>
      <c r="KH178" s="364" t="n"/>
      <c r="KI178" s="364" t="n"/>
      <c r="KJ178" s="364" t="n"/>
      <c r="KK178" s="364" t="n"/>
      <c r="KL178" s="364" t="n"/>
      <c r="KM178" s="364" t="n"/>
      <c r="KN178" s="364" t="n"/>
      <c r="KO178" s="364" t="n"/>
      <c r="KP178" s="364" t="n"/>
      <c r="KQ178" s="364" t="n"/>
      <c r="KR178" s="364" t="n"/>
      <c r="KS178" s="364" t="n"/>
      <c r="KT178" s="364" t="n"/>
      <c r="KU178" s="364" t="n"/>
      <c r="KV178" s="364" t="n"/>
      <c r="KW178" s="364" t="n"/>
      <c r="KX178" s="364" t="n"/>
      <c r="KY178" s="364" t="n"/>
      <c r="KZ178" s="364" t="n"/>
      <c r="LA178" s="364" t="n"/>
      <c r="LB178" s="364" t="n"/>
      <c r="LC178" s="364" t="n"/>
      <c r="LD178" s="364" t="n"/>
      <c r="LE178" s="364" t="n"/>
      <c r="LF178" s="364" t="n"/>
      <c r="LG178" s="364" t="n"/>
      <c r="LH178" s="364" t="n"/>
      <c r="LI178" s="364" t="n"/>
      <c r="LJ178" s="364" t="n"/>
      <c r="LK178" s="364" t="n"/>
      <c r="LL178" s="364" t="n"/>
      <c r="LM178" s="364" t="n"/>
      <c r="LN178" s="364" t="n"/>
      <c r="LO178" s="364" t="n"/>
      <c r="LP178" s="364" t="n"/>
      <c r="LQ178" s="364" t="n"/>
      <c r="LR178" s="364" t="n"/>
      <c r="LS178" s="364" t="n"/>
      <c r="LT178" s="364" t="n"/>
      <c r="LU178" s="364" t="n"/>
      <c r="LV178" s="364" t="n"/>
      <c r="LW178" s="364" t="n"/>
      <c r="LX178" s="364" t="n"/>
      <c r="LY178" s="364" t="n"/>
      <c r="LZ178" s="364" t="n"/>
      <c r="MA178" s="364" t="n"/>
      <c r="MB178" s="364" t="n"/>
      <c r="MC178" s="364" t="n"/>
      <c r="MD178" s="364" t="n"/>
      <c r="ME178" s="364" t="n"/>
      <c r="MF178" s="364" t="n"/>
      <c r="MG178" s="364" t="n"/>
      <c r="MH178" s="364" t="n"/>
      <c r="MI178" s="364" t="n"/>
      <c r="MJ178" s="364" t="n"/>
      <c r="MK178" s="364" t="n"/>
      <c r="ML178" s="364" t="n"/>
      <c r="MM178" s="364" t="n"/>
      <c r="MN178" s="364" t="n"/>
      <c r="MO178" s="364" t="n"/>
      <c r="MP178" s="364" t="n"/>
      <c r="MQ178" s="364" t="n"/>
      <c r="MR178" s="364" t="n"/>
      <c r="MS178" s="364" t="n"/>
      <c r="MT178" s="364" t="n"/>
      <c r="MU178" s="364" t="n"/>
      <c r="MV178" s="364" t="n"/>
      <c r="MW178" s="364" t="n"/>
      <c r="MX178" s="364" t="n"/>
      <c r="MY178" s="364" t="n"/>
      <c r="MZ178" s="364" t="n"/>
      <c r="NA178" s="364" t="n"/>
      <c r="NB178" s="364" t="n"/>
      <c r="NC178" s="364" t="n"/>
      <c r="ND178" s="364" t="n"/>
      <c r="NE178" s="364" t="n"/>
      <c r="NF178" s="364" t="n"/>
      <c r="NG178" s="364" t="n"/>
      <c r="NH178" s="364" t="n"/>
      <c r="NI178" s="364" t="n"/>
      <c r="NJ178" s="364" t="n"/>
      <c r="NK178" s="364" t="n"/>
      <c r="NL178" s="364" t="n"/>
      <c r="NM178" s="364" t="n"/>
      <c r="NN178" s="364" t="n"/>
      <c r="NO178" s="364" t="n"/>
      <c r="NP178" s="364" t="n"/>
      <c r="NQ178" s="364" t="n"/>
      <c r="NR178" s="364" t="n"/>
      <c r="NS178" s="364" t="n"/>
      <c r="NT178" s="364" t="n"/>
      <c r="NU178" s="364" t="n"/>
      <c r="NV178" s="364" t="n"/>
      <c r="NW178" s="364" t="n"/>
      <c r="NX178" s="364" t="n"/>
      <c r="NY178" s="364" t="n"/>
      <c r="NZ178" s="364" t="n"/>
      <c r="OA178" s="364" t="n"/>
      <c r="OB178" s="364" t="n"/>
      <c r="OC178" s="364" t="n"/>
      <c r="OD178" s="364" t="n"/>
      <c r="OE178" s="364" t="n"/>
      <c r="OF178" s="364" t="n"/>
      <c r="OG178" s="364" t="n"/>
      <c r="OH178" s="364" t="n"/>
      <c r="OI178" s="364" t="n"/>
      <c r="OJ178" s="364" t="n"/>
      <c r="OK178" s="364" t="n"/>
      <c r="OL178" s="364" t="n"/>
      <c r="OM178" s="364" t="n"/>
      <c r="ON178" s="364" t="n"/>
      <c r="OO178" s="364" t="n"/>
      <c r="OP178" s="364" t="n"/>
      <c r="OQ178" s="364" t="n"/>
      <c r="OR178" s="364" t="n"/>
      <c r="OS178" s="364" t="n"/>
      <c r="OT178" s="364" t="n"/>
      <c r="OU178" s="364" t="n"/>
      <c r="OV178" s="364" t="n"/>
      <c r="OW178" s="364" t="n"/>
      <c r="OX178" s="364" t="n"/>
      <c r="OY178" s="364" t="n"/>
      <c r="OZ178" s="364" t="n"/>
      <c r="PA178" s="364" t="n"/>
      <c r="PB178" s="364" t="n"/>
      <c r="PC178" s="364" t="n"/>
      <c r="PD178" s="364" t="n"/>
      <c r="PE178" s="364" t="n"/>
      <c r="PF178" s="364" t="n"/>
      <c r="PG178" s="364" t="n"/>
      <c r="PH178" s="364" t="n"/>
      <c r="PI178" s="364" t="n"/>
      <c r="PJ178" s="364" t="n"/>
      <c r="PK178" s="364" t="n"/>
      <c r="PL178" s="364" t="n"/>
      <c r="PM178" s="364" t="n"/>
      <c r="PN178" s="364" t="n"/>
      <c r="PO178" s="364" t="n"/>
      <c r="PP178" s="364" t="n"/>
      <c r="PQ178" s="364" t="n"/>
      <c r="PR178" s="364" t="n"/>
      <c r="PS178" s="364" t="n"/>
      <c r="PT178" s="364" t="n"/>
      <c r="PU178" s="364" t="n"/>
      <c r="PV178" s="364" t="n"/>
      <c r="PW178" s="364" t="n"/>
      <c r="PX178" s="364" t="n"/>
      <c r="PY178" s="364" t="n"/>
      <c r="PZ178" s="364" t="n"/>
      <c r="QA178" s="364" t="n"/>
      <c r="QB178" s="364" t="n"/>
      <c r="QC178" s="364" t="n"/>
      <c r="QD178" s="364" t="n"/>
      <c r="QE178" s="364" t="n"/>
      <c r="QF178" s="364" t="n"/>
      <c r="QG178" s="364" t="n"/>
      <c r="QH178" s="364" t="n"/>
      <c r="QI178" s="364" t="n"/>
      <c r="QJ178" s="364" t="n"/>
      <c r="QK178" s="364" t="n"/>
      <c r="QL178" s="364" t="n"/>
      <c r="QM178" s="364" t="n"/>
      <c r="QN178" s="364" t="n"/>
      <c r="QO178" s="364" t="n"/>
      <c r="QP178" s="364" t="n"/>
      <c r="QQ178" s="364" t="n"/>
      <c r="QR178" s="364" t="n"/>
      <c r="QS178" s="364" t="n"/>
      <c r="QT178" s="364" t="n"/>
      <c r="QU178" s="364" t="n"/>
      <c r="QV178" s="364" t="n"/>
      <c r="QW178" s="364" t="n"/>
      <c r="QX178" s="364" t="n"/>
      <c r="QY178" s="364" t="n"/>
      <c r="QZ178" s="364" t="n"/>
      <c r="RA178" s="364" t="n"/>
      <c r="RB178" s="364" t="n"/>
      <c r="RC178" s="364" t="n"/>
      <c r="RD178" s="364" t="n"/>
      <c r="RE178" s="364" t="n"/>
      <c r="RF178" s="364" t="n"/>
      <c r="RG178" s="364" t="n"/>
      <c r="RH178" s="364" t="n"/>
      <c r="RI178" s="364" t="n"/>
      <c r="RJ178" s="364" t="n"/>
      <c r="RK178" s="364" t="n"/>
      <c r="RL178" s="364" t="n"/>
      <c r="RM178" s="364" t="n"/>
      <c r="RN178" s="364" t="n"/>
      <c r="RO178" s="364" t="n"/>
      <c r="RP178" s="364" t="n"/>
      <c r="RQ178" s="364" t="n"/>
      <c r="RR178" s="364" t="n"/>
      <c r="RS178" s="364" t="n"/>
      <c r="RT178" s="364" t="n"/>
      <c r="RU178" s="364" t="n"/>
      <c r="RV178" s="364" t="n"/>
      <c r="RW178" s="364" t="n"/>
      <c r="RX178" s="364" t="n"/>
      <c r="RY178" s="364" t="n"/>
      <c r="RZ178" s="364" t="n"/>
      <c r="SA178" s="364" t="n"/>
      <c r="SB178" s="364" t="n"/>
      <c r="SC178" s="364" t="n"/>
      <c r="SD178" s="364" t="n"/>
      <c r="SE178" s="364" t="n"/>
      <c r="SF178" s="364" t="n"/>
      <c r="SG178" s="364" t="n"/>
      <c r="SH178" s="364" t="n"/>
      <c r="SI178" s="364" t="n"/>
      <c r="SJ178" s="364" t="n"/>
      <c r="SK178" s="364" t="n"/>
      <c r="SL178" s="364" t="n"/>
      <c r="SM178" s="364" t="n"/>
      <c r="SN178" s="364" t="n"/>
      <c r="SO178" s="364" t="n"/>
      <c r="SP178" s="364" t="n"/>
      <c r="SQ178" s="364" t="n"/>
      <c r="SR178" s="364" t="n"/>
      <c r="SS178" s="364" t="n"/>
      <c r="ST178" s="364" t="n"/>
      <c r="SU178" s="364" t="n"/>
      <c r="SV178" s="364" t="n"/>
      <c r="SW178" s="364" t="n"/>
      <c r="SX178" s="364" t="n"/>
      <c r="SY178" s="364" t="n"/>
      <c r="SZ178" s="364" t="n"/>
      <c r="TA178" s="364" t="n"/>
      <c r="TB178" s="364" t="n"/>
      <c r="TC178" s="364" t="n"/>
      <c r="TD178" s="364" t="n"/>
      <c r="TE178" s="364" t="n"/>
      <c r="TF178" s="364" t="n"/>
      <c r="TG178" s="364" t="n"/>
      <c r="TH178" s="364" t="n"/>
      <c r="TI178" s="364" t="n"/>
      <c r="TJ178" s="364" t="n"/>
      <c r="TK178" s="364" t="n"/>
      <c r="TL178" s="364" t="n"/>
      <c r="TM178" s="364" t="n"/>
      <c r="TN178" s="364" t="n"/>
      <c r="TO178" s="364" t="n"/>
      <c r="TP178" s="364" t="n"/>
      <c r="TQ178" s="364" t="n"/>
      <c r="TR178" s="364" t="n"/>
      <c r="TS178" s="364" t="n"/>
      <c r="TT178" s="364" t="n"/>
      <c r="TU178" s="364" t="n"/>
      <c r="TV178" s="364" t="n"/>
      <c r="TW178" s="364" t="n"/>
      <c r="TX178" s="364" t="n"/>
      <c r="TY178" s="364" t="n"/>
      <c r="TZ178" s="364" t="n"/>
      <c r="UA178" s="364" t="n"/>
      <c r="UB178" s="364" t="n"/>
      <c r="UC178" s="364" t="n"/>
      <c r="UD178" s="364" t="n"/>
      <c r="UE178" s="364" t="n"/>
      <c r="UF178" s="364" t="n"/>
      <c r="UG178" s="364" t="n"/>
      <c r="UH178" s="364" t="n"/>
      <c r="UI178" s="364" t="n"/>
      <c r="UJ178" s="364" t="n"/>
      <c r="UK178" s="364" t="n"/>
      <c r="UL178" s="364" t="n"/>
      <c r="UM178" s="364" t="n"/>
      <c r="UN178" s="364" t="n"/>
      <c r="UO178" s="364" t="n"/>
      <c r="UP178" s="364" t="n"/>
      <c r="UQ178" s="364" t="n"/>
      <c r="UR178" s="364" t="n"/>
      <c r="US178" s="364" t="n"/>
      <c r="UT178" s="364" t="n"/>
      <c r="UU178" s="364" t="n"/>
      <c r="UV178" s="364" t="n"/>
      <c r="UW178" s="364" t="n"/>
      <c r="UX178" s="364" t="n"/>
      <c r="UY178" s="364" t="n"/>
      <c r="UZ178" s="364" t="n"/>
      <c r="VA178" s="364" t="n"/>
      <c r="VB178" s="364" t="n"/>
      <c r="VC178" s="364" t="n"/>
      <c r="VD178" s="364" t="n"/>
      <c r="VE178" s="364" t="n"/>
      <c r="VF178" s="364" t="n"/>
      <c r="VG178" s="364" t="n"/>
      <c r="VH178" s="364" t="n"/>
      <c r="VI178" s="364" t="n"/>
      <c r="VJ178" s="364" t="n"/>
      <c r="VK178" s="364" t="n"/>
      <c r="VL178" s="364" t="n"/>
      <c r="VM178" s="364" t="n"/>
      <c r="VN178" s="364" t="n"/>
      <c r="VO178" s="364" t="n"/>
      <c r="VP178" s="364" t="n"/>
      <c r="VQ178" s="364" t="n"/>
      <c r="VR178" s="364" t="n"/>
      <c r="VS178" s="364" t="n"/>
      <c r="VT178" s="364" t="n"/>
      <c r="VU178" s="364" t="n"/>
      <c r="VV178" s="364" t="n"/>
      <c r="VW178" s="364" t="n"/>
      <c r="VX178" s="364" t="n"/>
      <c r="VY178" s="364" t="n"/>
      <c r="VZ178" s="364" t="n"/>
      <c r="WA178" s="364" t="n"/>
      <c r="WB178" s="364" t="n"/>
      <c r="WC178" s="364" t="n"/>
      <c r="WD178" s="364" t="n"/>
      <c r="WE178" s="364" t="n"/>
      <c r="WF178" s="364" t="n"/>
      <c r="WG178" s="364" t="n"/>
      <c r="WH178" s="364" t="n"/>
      <c r="WI178" s="364" t="n"/>
      <c r="WJ178" s="364" t="n"/>
      <c r="WK178" s="364" t="n"/>
      <c r="WL178" s="364" t="n"/>
      <c r="WM178" s="364" t="n"/>
      <c r="WN178" s="364" t="n"/>
      <c r="WO178" s="364" t="n"/>
      <c r="WP178" s="364" t="n"/>
      <c r="WQ178" s="364" t="n"/>
      <c r="WR178" s="364" t="n"/>
      <c r="WS178" s="364" t="n"/>
      <c r="WT178" s="364" t="n"/>
      <c r="WU178" s="364" t="n"/>
      <c r="WV178" s="364" t="n"/>
      <c r="WW178" s="364" t="n"/>
      <c r="WX178" s="364" t="n"/>
      <c r="WY178" s="364" t="n"/>
      <c r="WZ178" s="364" t="n"/>
      <c r="XA178" s="364" t="n"/>
      <c r="XB178" s="364" t="n"/>
      <c r="XC178" s="364" t="n"/>
      <c r="XD178" s="364" t="n"/>
      <c r="XE178" s="364" t="n"/>
      <c r="XF178" s="364" t="n"/>
      <c r="XG178" s="364" t="n"/>
      <c r="XH178" s="364" t="n"/>
      <c r="XI178" s="364" t="n"/>
      <c r="XJ178" s="364" t="n"/>
      <c r="XK178" s="364" t="n"/>
      <c r="XL178" s="364" t="n"/>
      <c r="XM178" s="364" t="n"/>
      <c r="XN178" s="364" t="n"/>
      <c r="XO178" s="364" t="n"/>
      <c r="XP178" s="364" t="n"/>
      <c r="XQ178" s="364" t="n"/>
      <c r="XR178" s="364" t="n"/>
      <c r="XS178" s="364" t="n"/>
      <c r="XT178" s="364" t="n"/>
      <c r="XU178" s="364" t="n"/>
      <c r="XV178" s="364" t="n"/>
      <c r="XW178" s="364" t="n"/>
      <c r="XX178" s="364" t="n"/>
      <c r="XY178" s="364" t="n"/>
      <c r="XZ178" s="364" t="n"/>
      <c r="YA178" s="364" t="n"/>
      <c r="YB178" s="364" t="n"/>
      <c r="YC178" s="364" t="n"/>
      <c r="YD178" s="364" t="n"/>
      <c r="YE178" s="364" t="n"/>
      <c r="YF178" s="364" t="n"/>
      <c r="YG178" s="364" t="n"/>
      <c r="YH178" s="364" t="n"/>
      <c r="YI178" s="364" t="n"/>
      <c r="YJ178" s="364" t="n"/>
      <c r="YK178" s="364" t="n"/>
      <c r="YL178" s="364" t="n"/>
      <c r="YM178" s="364" t="n"/>
      <c r="YN178" s="364" t="n"/>
      <c r="YO178" s="364" t="n"/>
      <c r="YP178" s="364" t="n"/>
      <c r="YQ178" s="364" t="n"/>
      <c r="YR178" s="364" t="n"/>
      <c r="YS178" s="364" t="n"/>
      <c r="YT178" s="364" t="n"/>
      <c r="YU178" s="364" t="n"/>
      <c r="YV178" s="364" t="n"/>
      <c r="YW178" s="364" t="n"/>
      <c r="YX178" s="364" t="n"/>
      <c r="YY178" s="364" t="n"/>
      <c r="YZ178" s="364" t="n"/>
      <c r="ZA178" s="364" t="n"/>
      <c r="ZB178" s="364" t="n"/>
      <c r="ZC178" s="364" t="n"/>
      <c r="ZD178" s="364" t="n"/>
      <c r="ZE178" s="364" t="n"/>
      <c r="ZF178" s="364" t="n"/>
      <c r="ZG178" s="364" t="n"/>
      <c r="ZH178" s="364" t="n"/>
      <c r="ZI178" s="364" t="n"/>
      <c r="ZJ178" s="364" t="n"/>
      <c r="ZK178" s="364" t="n"/>
      <c r="ZL178" s="364" t="n"/>
      <c r="ZM178" s="364" t="n"/>
      <c r="ZN178" s="364" t="n"/>
      <c r="ZO178" s="364" t="n"/>
      <c r="ZP178" s="364" t="n"/>
      <c r="ZQ178" s="364" t="n"/>
      <c r="ZR178" s="364" t="n"/>
      <c r="ZS178" s="364" t="n"/>
      <c r="ZT178" s="364" t="n"/>
      <c r="ZU178" s="364" t="n"/>
      <c r="ZV178" s="364" t="n"/>
      <c r="ZW178" s="364" t="n"/>
      <c r="ZX178" s="364" t="n"/>
      <c r="ZY178" s="364" t="n"/>
      <c r="ZZ178" s="364" t="n"/>
      <c r="AAA178" s="364" t="n"/>
      <c r="AAB178" s="364" t="n"/>
      <c r="AAC178" s="364" t="n"/>
      <c r="AAD178" s="364" t="n"/>
      <c r="AAE178" s="364" t="n"/>
      <c r="AAF178" s="364" t="n"/>
      <c r="AAG178" s="364" t="n"/>
      <c r="AAH178" s="364" t="n"/>
      <c r="AAI178" s="364" t="n"/>
      <c r="AAJ178" s="364" t="n"/>
      <c r="AAK178" s="364" t="n"/>
      <c r="AAL178" s="364" t="n"/>
      <c r="AAM178" s="364" t="n"/>
      <c r="AAN178" s="364" t="n"/>
      <c r="AAO178" s="364" t="n"/>
      <c r="AAP178" s="364" t="n"/>
      <c r="AAQ178" s="364" t="n"/>
      <c r="AAR178" s="364" t="n"/>
      <c r="AAS178" s="364" t="n"/>
      <c r="AAT178" s="364" t="n"/>
      <c r="AAU178" s="364" t="n"/>
      <c r="AAV178" s="364" t="n"/>
      <c r="AAW178" s="364" t="n"/>
      <c r="AAX178" s="364" t="n"/>
      <c r="AAY178" s="364" t="n"/>
      <c r="AAZ178" s="364" t="n"/>
      <c r="ABA178" s="364" t="n"/>
      <c r="ABB178" s="364" t="n"/>
      <c r="ABC178" s="364" t="n"/>
      <c r="ABD178" s="364" t="n"/>
      <c r="ABE178" s="364" t="n"/>
      <c r="ABF178" s="364" t="n"/>
      <c r="ABG178" s="364" t="n"/>
      <c r="ABH178" s="364" t="n"/>
      <c r="ABI178" s="364" t="n"/>
      <c r="ABJ178" s="364" t="n"/>
      <c r="ABK178" s="364" t="n"/>
      <c r="ABL178" s="364" t="n"/>
      <c r="ABM178" s="364" t="n"/>
      <c r="ABN178" s="364" t="n"/>
      <c r="ABO178" s="364" t="n"/>
      <c r="ABP178" s="364" t="n"/>
      <c r="ABQ178" s="364" t="n"/>
      <c r="ABR178" s="364" t="n"/>
      <c r="ABS178" s="364" t="n"/>
      <c r="ABT178" s="364" t="n"/>
      <c r="ABU178" s="364" t="n"/>
      <c r="ABV178" s="364" t="n"/>
      <c r="ABW178" s="364" t="n"/>
      <c r="ABX178" s="364" t="n"/>
      <c r="ABY178" s="364" t="n"/>
      <c r="ABZ178" s="364" t="n"/>
      <c r="ACA178" s="364" t="n"/>
      <c r="ACB178" s="364" t="n"/>
      <c r="ACC178" s="364" t="n"/>
      <c r="ACD178" s="364" t="n"/>
      <c r="ACE178" s="364" t="n"/>
      <c r="ACF178" s="364" t="n"/>
      <c r="ACG178" s="364" t="n"/>
      <c r="ACH178" s="364" t="n"/>
      <c r="ACI178" s="364" t="n"/>
      <c r="ACJ178" s="364" t="n"/>
      <c r="ACK178" s="364" t="n"/>
      <c r="ACL178" s="364" t="n"/>
      <c r="ACM178" s="364" t="n"/>
      <c r="ACN178" s="364" t="n"/>
      <c r="ACO178" s="364" t="n"/>
      <c r="ACP178" s="364" t="n"/>
      <c r="ACQ178" s="364" t="n"/>
      <c r="ACR178" s="364" t="n"/>
      <c r="ACS178" s="364" t="n"/>
      <c r="ACT178" s="364" t="n"/>
      <c r="ACU178" s="364" t="n"/>
      <c r="ACV178" s="364" t="n"/>
      <c r="ACW178" s="364" t="n"/>
      <c r="ACX178" s="364" t="n"/>
      <c r="ACY178" s="364" t="n"/>
      <c r="ACZ178" s="364" t="n"/>
      <c r="ADA178" s="364" t="n"/>
      <c r="ADB178" s="364" t="n"/>
      <c r="ADC178" s="364" t="n"/>
      <c r="ADD178" s="364" t="n"/>
      <c r="ADE178" s="364" t="n"/>
      <c r="ADF178" s="364" t="n"/>
      <c r="ADG178" s="364" t="n"/>
      <c r="ADH178" s="364" t="n"/>
      <c r="ADI178" s="364" t="n"/>
      <c r="ADJ178" s="364" t="n"/>
      <c r="ADK178" s="364" t="n"/>
      <c r="ADL178" s="364" t="n"/>
      <c r="ADM178" s="364" t="n"/>
      <c r="ADN178" s="364" t="n"/>
      <c r="ADO178" s="364" t="n"/>
      <c r="ADP178" s="364" t="n"/>
      <c r="ADQ178" s="364" t="n"/>
      <c r="ADR178" s="364" t="n"/>
      <c r="ADS178" s="364" t="n"/>
      <c r="ADT178" s="364" t="n"/>
      <c r="ADU178" s="364" t="n"/>
      <c r="ADV178" s="364" t="n"/>
      <c r="ADW178" s="364" t="n"/>
      <c r="ADX178" s="364" t="n"/>
      <c r="ADY178" s="364" t="n"/>
      <c r="ADZ178" s="364" t="n"/>
      <c r="AEA178" s="364" t="n"/>
      <c r="AEB178" s="364" t="n"/>
      <c r="AEC178" s="364" t="n"/>
      <c r="AED178" s="364" t="n"/>
      <c r="AEE178" s="364" t="n"/>
      <c r="AEF178" s="364" t="n"/>
      <c r="AEG178" s="364" t="n"/>
      <c r="AEH178" s="364" t="n"/>
      <c r="AEI178" s="364" t="n"/>
      <c r="AEJ178" s="364" t="n"/>
      <c r="AEK178" s="364" t="n"/>
      <c r="AEL178" s="364" t="n"/>
      <c r="AEM178" s="364" t="n"/>
      <c r="AEN178" s="364" t="n"/>
      <c r="AEO178" s="364" t="n"/>
      <c r="AEP178" s="364" t="n"/>
      <c r="AEQ178" s="364" t="n"/>
      <c r="AER178" s="364" t="n"/>
      <c r="AES178" s="364" t="n"/>
      <c r="AET178" s="364" t="n"/>
      <c r="AEU178" s="364" t="n"/>
      <c r="AEV178" s="364" t="n"/>
      <c r="AEW178" s="364" t="n"/>
      <c r="AEX178" s="364" t="n"/>
      <c r="AEY178" s="364" t="n"/>
      <c r="AEZ178" s="364" t="n"/>
      <c r="AFA178" s="364" t="n"/>
      <c r="AFB178" s="364" t="n"/>
      <c r="AFC178" s="364" t="n"/>
      <c r="AFD178" s="364" t="n"/>
      <c r="AFE178" s="364" t="n"/>
      <c r="AFF178" s="364" t="n"/>
      <c r="AFG178" s="364" t="n"/>
      <c r="AFH178" s="364" t="n"/>
      <c r="AFI178" s="364" t="n"/>
      <c r="AFJ178" s="364" t="n"/>
      <c r="AFK178" s="364" t="n"/>
      <c r="AFL178" s="364" t="n"/>
      <c r="AFM178" s="364" t="n"/>
      <c r="AFN178" s="364" t="n"/>
      <c r="AFO178" s="364" t="n"/>
      <c r="AFP178" s="364" t="n"/>
      <c r="AFQ178" s="364" t="n"/>
      <c r="AFR178" s="364" t="n"/>
      <c r="AFS178" s="364" t="n"/>
      <c r="AFT178" s="364" t="n"/>
      <c r="AFU178" s="364" t="n"/>
      <c r="AFV178" s="364" t="n"/>
      <c r="AFW178" s="364" t="n"/>
      <c r="AFX178" s="364" t="n"/>
      <c r="AFY178" s="364" t="n"/>
      <c r="AFZ178" s="364" t="n"/>
      <c r="AGA178" s="364" t="n"/>
      <c r="AGB178" s="364" t="n"/>
      <c r="AGC178" s="364" t="n"/>
      <c r="AGD178" s="364" t="n"/>
      <c r="AGE178" s="364" t="n"/>
      <c r="AGF178" s="364" t="n"/>
      <c r="AGG178" s="364" t="n"/>
      <c r="AGH178" s="364" t="n"/>
      <c r="AGI178" s="364" t="n"/>
      <c r="AGJ178" s="364" t="n"/>
      <c r="AGK178" s="364" t="n"/>
      <c r="AGL178" s="364" t="n"/>
      <c r="AGM178" s="364" t="n"/>
      <c r="AGN178" s="364" t="n"/>
      <c r="AGO178" s="364" t="n"/>
      <c r="AGP178" s="364" t="n"/>
      <c r="AGQ178" s="364" t="n"/>
      <c r="AGR178" s="364" t="n"/>
      <c r="AGS178" s="364" t="n"/>
      <c r="AGT178" s="364" t="n"/>
      <c r="AGU178" s="364" t="n"/>
      <c r="AGV178" s="364" t="n"/>
      <c r="AGW178" s="364" t="n"/>
      <c r="AGX178" s="364" t="n"/>
      <c r="AGY178" s="364" t="n"/>
      <c r="AGZ178" s="364" t="n"/>
      <c r="AHA178" s="364" t="n"/>
      <c r="AHB178" s="364" t="n"/>
      <c r="AHC178" s="364" t="n"/>
      <c r="AHD178" s="364" t="n"/>
      <c r="AHE178" s="364" t="n"/>
      <c r="AHF178" s="364" t="n"/>
      <c r="AHG178" s="364" t="n"/>
      <c r="AHH178" s="364" t="n"/>
      <c r="AHI178" s="364" t="n"/>
      <c r="AHJ178" s="364" t="n"/>
      <c r="AHK178" s="364" t="n"/>
      <c r="AHL178" s="364" t="n"/>
      <c r="AHM178" s="364" t="n"/>
      <c r="AHN178" s="364" t="n"/>
      <c r="AHO178" s="364" t="n"/>
      <c r="AHP178" s="364" t="n"/>
      <c r="AHQ178" s="364" t="n"/>
      <c r="AHR178" s="364" t="n"/>
      <c r="AHS178" s="364" t="n"/>
      <c r="AHT178" s="364" t="n"/>
      <c r="AHU178" s="364" t="n"/>
      <c r="AHV178" s="364" t="n"/>
      <c r="AHW178" s="364" t="n"/>
      <c r="AHX178" s="364" t="n"/>
      <c r="AHY178" s="364" t="n"/>
      <c r="AHZ178" s="364" t="n"/>
      <c r="AIA178" s="364" t="n"/>
      <c r="AIB178" s="364" t="n"/>
      <c r="AIC178" s="364" t="n"/>
      <c r="AID178" s="364" t="n"/>
      <c r="AIE178" s="364" t="n"/>
      <c r="AIF178" s="364" t="n"/>
      <c r="AIG178" s="364" t="n"/>
      <c r="AIH178" s="364" t="n"/>
      <c r="AII178" s="364" t="n"/>
      <c r="AIJ178" s="364" t="n"/>
      <c r="AIK178" s="364" t="n"/>
      <c r="AIL178" s="364" t="n"/>
      <c r="AIM178" s="364" t="n"/>
      <c r="AIN178" s="364" t="n"/>
      <c r="AIO178" s="364" t="n"/>
      <c r="AIP178" s="364" t="n"/>
      <c r="AIQ178" s="364" t="n"/>
      <c r="AIR178" s="364" t="n"/>
      <c r="AIS178" s="364" t="n"/>
      <c r="AIT178" s="364" t="n"/>
      <c r="AIU178" s="364" t="n"/>
      <c r="AIV178" s="364" t="n"/>
      <c r="AIW178" s="364" t="n"/>
      <c r="AIX178" s="364" t="n"/>
      <c r="AIY178" s="364" t="n"/>
      <c r="AIZ178" s="364" t="n"/>
      <c r="AJA178" s="364" t="n"/>
      <c r="AJB178" s="364" t="n"/>
      <c r="AJC178" s="364" t="n"/>
      <c r="AJD178" s="364" t="n"/>
      <c r="AJE178" s="364" t="n"/>
      <c r="AJF178" s="364" t="n"/>
      <c r="AJG178" s="364" t="n"/>
      <c r="AJH178" s="364" t="n"/>
      <c r="AJI178" s="364" t="n"/>
      <c r="AJJ178" s="364" t="n"/>
      <c r="AJK178" s="364" t="n"/>
      <c r="AJL178" s="364" t="n"/>
      <c r="AJM178" s="364" t="n"/>
      <c r="AJN178" s="364" t="n"/>
      <c r="AJO178" s="364" t="n"/>
      <c r="AJP178" s="364" t="n"/>
      <c r="AJQ178" s="364" t="n"/>
      <c r="AJR178" s="364" t="n"/>
      <c r="AJS178" s="364" t="n"/>
      <c r="AJT178" s="364" t="n"/>
      <c r="AJU178" s="364" t="n"/>
      <c r="AJV178" s="364" t="n"/>
      <c r="AJW178" s="364" t="n"/>
      <c r="AJX178" s="364" t="n"/>
      <c r="AJY178" s="364" t="n"/>
      <c r="AJZ178" s="364" t="n"/>
      <c r="AKA178" s="364" t="n"/>
      <c r="AKB178" s="364" t="n"/>
      <c r="AKC178" s="364" t="n"/>
      <c r="AKD178" s="364" t="n"/>
      <c r="AKE178" s="364" t="n"/>
      <c r="AKF178" s="364" t="n"/>
      <c r="AKG178" s="364" t="n"/>
      <c r="AKH178" s="364" t="n"/>
      <c r="AKI178" s="364" t="n"/>
      <c r="AKJ178" s="364" t="n"/>
      <c r="AKK178" s="364" t="n"/>
      <c r="AKL178" s="364" t="n"/>
      <c r="AKM178" s="364" t="n"/>
      <c r="AKN178" s="364" t="n"/>
      <c r="AKO178" s="364" t="n"/>
      <c r="AKP178" s="364" t="n"/>
      <c r="AKQ178" s="364" t="n"/>
      <c r="AKR178" s="364" t="n"/>
      <c r="AKS178" s="364" t="n"/>
      <c r="AKT178" s="364" t="n"/>
      <c r="AKU178" s="364" t="n"/>
      <c r="AKV178" s="364" t="n"/>
      <c r="AKW178" s="364" t="n"/>
      <c r="AKX178" s="364" t="n"/>
      <c r="AKY178" s="364" t="n"/>
      <c r="AKZ178" s="364" t="n"/>
      <c r="ALA178" s="364" t="n"/>
      <c r="ALB178" s="364" t="n"/>
      <c r="ALC178" s="364" t="n"/>
      <c r="ALD178" s="364" t="n"/>
      <c r="ALE178" s="364" t="n"/>
      <c r="ALF178" s="364" t="n"/>
      <c r="ALG178" s="364" t="n"/>
      <c r="ALH178" s="364" t="n"/>
      <c r="ALI178" s="364" t="n"/>
      <c r="ALJ178" s="364" t="n"/>
      <c r="ALK178" s="364" t="n"/>
      <c r="ALL178" s="364" t="n"/>
      <c r="ALM178" s="364" t="n"/>
      <c r="ALN178" s="364" t="n"/>
      <c r="ALO178" s="364" t="n"/>
      <c r="ALP178" s="364" t="n"/>
      <c r="ALQ178" s="364" t="n"/>
      <c r="ALR178" s="364" t="n"/>
      <c r="ALS178" s="364" t="n"/>
      <c r="ALT178" s="364" t="n"/>
      <c r="ALU178" s="364" t="n"/>
      <c r="ALV178" s="364" t="n"/>
      <c r="ALW178" s="364" t="n"/>
      <c r="ALX178" s="364" t="n"/>
      <c r="ALY178" s="364" t="n"/>
      <c r="ALZ178" s="364" t="n"/>
      <c r="AMA178" s="364" t="n"/>
      <c r="AMB178" s="364" t="n"/>
      <c r="AMC178" s="364" t="n"/>
      <c r="AMD178" s="364" t="n"/>
      <c r="AME178" s="364" t="n"/>
      <c r="AMF178" s="364" t="n"/>
      <c r="AMG178" s="364" t="n"/>
      <c r="AMH178" s="364" t="n"/>
      <c r="AMI178" s="364" t="n"/>
      <c r="AMJ178" s="364" t="n"/>
      <c r="AMK178" s="364" t="n"/>
      <c r="AML178" s="364" t="n"/>
      <c r="AMM178" s="364" t="n"/>
      <c r="AMN178" s="364" t="n"/>
      <c r="AMO178" s="364" t="n"/>
      <c r="AMP178" s="364" t="n"/>
      <c r="AMQ178" s="364" t="n"/>
      <c r="AMR178" s="364" t="n"/>
      <c r="AMS178" s="364" t="n"/>
      <c r="AMT178" s="364" t="n"/>
      <c r="AMU178" s="364" t="n"/>
      <c r="AMV178" s="364" t="n"/>
      <c r="AMW178" s="364" t="n"/>
      <c r="AMX178" s="364" t="n"/>
      <c r="AMY178" s="364" t="n"/>
      <c r="AMZ178" s="364" t="n"/>
      <c r="ANA178" s="364" t="n"/>
      <c r="ANB178" s="364" t="n"/>
      <c r="ANC178" s="364" t="n"/>
      <c r="AND178" s="364" t="n"/>
      <c r="ANE178" s="364" t="n"/>
      <c r="ANF178" s="364" t="n"/>
      <c r="ANG178" s="364" t="n"/>
      <c r="ANH178" s="364" t="n"/>
      <c r="ANI178" s="364" t="n"/>
      <c r="ANJ178" s="364" t="n"/>
      <c r="ANK178" s="364" t="n"/>
      <c r="ANL178" s="364" t="n"/>
      <c r="ANM178" s="364" t="n"/>
      <c r="ANN178" s="364" t="n"/>
      <c r="ANO178" s="364" t="n"/>
      <c r="ANP178" s="364" t="n"/>
      <c r="ANQ178" s="364" t="n"/>
      <c r="ANR178" s="364" t="n"/>
      <c r="ANS178" s="364" t="n"/>
      <c r="ANT178" s="364" t="n"/>
      <c r="ANU178" s="364" t="n"/>
      <c r="ANV178" s="364" t="n"/>
      <c r="ANW178" s="364" t="n"/>
      <c r="ANX178" s="364" t="n"/>
      <c r="ANY178" s="364" t="n"/>
      <c r="ANZ178" s="364" t="n"/>
      <c r="AOA178" s="364" t="n"/>
      <c r="AOB178" s="364" t="n"/>
      <c r="AOC178" s="364" t="n"/>
      <c r="AOD178" s="364" t="n"/>
      <c r="AOE178" s="364" t="n"/>
      <c r="AOF178" s="364" t="n"/>
      <c r="AOG178" s="364" t="n"/>
      <c r="AOH178" s="364" t="n"/>
      <c r="AOI178" s="364" t="n"/>
      <c r="AOJ178" s="364" t="n"/>
      <c r="AOK178" s="364" t="n"/>
      <c r="AOL178" s="364" t="n"/>
      <c r="AOM178" s="364" t="n"/>
      <c r="AON178" s="364" t="n"/>
      <c r="AOO178" s="364" t="n"/>
      <c r="AOP178" s="364" t="n"/>
      <c r="AOQ178" s="364" t="n"/>
      <c r="AOR178" s="364" t="n"/>
      <c r="AOS178" s="364" t="n"/>
      <c r="AOT178" s="364" t="n"/>
      <c r="AOU178" s="364" t="n"/>
      <c r="AOV178" s="364" t="n"/>
      <c r="AOW178" s="364" t="n"/>
      <c r="AOX178" s="364" t="n"/>
      <c r="AOY178" s="364" t="n"/>
      <c r="AOZ178" s="364" t="n"/>
      <c r="APA178" s="364" t="n"/>
      <c r="APB178" s="364" t="n"/>
      <c r="APC178" s="364" t="n"/>
      <c r="APD178" s="364" t="n"/>
      <c r="APE178" s="364" t="n"/>
      <c r="APF178" s="364" t="n"/>
      <c r="APG178" s="364" t="n"/>
      <c r="APH178" s="364" t="n"/>
      <c r="API178" s="364" t="n"/>
      <c r="APJ178" s="364" t="n"/>
      <c r="APK178" s="364" t="n"/>
      <c r="APL178" s="364" t="n"/>
      <c r="APM178" s="364" t="n"/>
      <c r="APN178" s="364" t="n"/>
      <c r="APO178" s="364" t="n"/>
      <c r="APP178" s="364" t="n"/>
      <c r="APQ178" s="364" t="n"/>
      <c r="APR178" s="364" t="n"/>
      <c r="APS178" s="364" t="n"/>
      <c r="APT178" s="364" t="n"/>
      <c r="APU178" s="364" t="n"/>
      <c r="APV178" s="364" t="n"/>
      <c r="APW178" s="364" t="n"/>
      <c r="APX178" s="364" t="n"/>
      <c r="APY178" s="364" t="n"/>
      <c r="APZ178" s="364" t="n"/>
      <c r="AQA178" s="364" t="n"/>
      <c r="AQB178" s="364" t="n"/>
      <c r="AQC178" s="364" t="n"/>
      <c r="AQD178" s="364" t="n"/>
      <c r="AQE178" s="364" t="n"/>
      <c r="AQF178" s="364" t="n"/>
      <c r="AQG178" s="364" t="n"/>
      <c r="AQH178" s="364" t="n"/>
      <c r="AQI178" s="364" t="n"/>
      <c r="AQJ178" s="364" t="n"/>
      <c r="AQK178" s="364" t="n"/>
      <c r="AQL178" s="364" t="n"/>
      <c r="AQM178" s="364" t="n"/>
      <c r="AQN178" s="364" t="n"/>
      <c r="AQO178" s="364" t="n"/>
      <c r="AQP178" s="364" t="n"/>
      <c r="AQQ178" s="364" t="n"/>
      <c r="AQR178" s="364" t="n"/>
      <c r="AQS178" s="364" t="n"/>
      <c r="AQT178" s="364" t="n"/>
      <c r="AQU178" s="364" t="n"/>
      <c r="AQV178" s="364" t="n"/>
      <c r="AQW178" s="364" t="n"/>
      <c r="AQX178" s="364" t="n"/>
      <c r="AQY178" s="364" t="n"/>
      <c r="AQZ178" s="364" t="n"/>
      <c r="ARA178" s="364" t="n"/>
      <c r="ARB178" s="364" t="n"/>
      <c r="ARC178" s="364" t="n"/>
      <c r="ARD178" s="364" t="n"/>
      <c r="ARE178" s="364" t="n"/>
      <c r="ARF178" s="364" t="n"/>
      <c r="ARG178" s="364" t="n"/>
      <c r="ARH178" s="364" t="n"/>
      <c r="ARI178" s="364" t="n"/>
      <c r="ARJ178" s="364" t="n"/>
      <c r="ARK178" s="364" t="n"/>
      <c r="ARL178" s="364" t="n"/>
      <c r="ARM178" s="364" t="n"/>
      <c r="ARN178" s="364" t="n"/>
      <c r="ARO178" s="364" t="n"/>
    </row>
    <row r="179" outlineLevel="1">
      <c r="A179" s="220" t="inlineStr">
        <is>
          <t>50.04</t>
        </is>
      </c>
      <c r="B179" s="233" t="inlineStr">
        <is>
          <t>Investimentos em infra-estrutura</t>
        </is>
      </c>
      <c r="C179" s="86" t="inlineStr">
        <is>
          <t>Analítica</t>
        </is>
      </c>
      <c r="D179" s="86" t="inlineStr">
        <is>
          <t>Saída</t>
        </is>
      </c>
      <c r="E179" s="86">
        <f>VLOOKUP($A179,PL.C!$B:$F,5,0)</f>
        <v/>
      </c>
      <c r="F179" s="86" t="inlineStr">
        <is>
          <t>sim</t>
        </is>
      </c>
      <c r="G179" s="86" t="inlineStr">
        <is>
          <t>Budget</t>
        </is>
      </c>
      <c r="I179" s="511" t="n">
        <v>0</v>
      </c>
      <c r="J179" s="511" t="n">
        <v>0</v>
      </c>
      <c r="K179" s="511" t="n">
        <v>0</v>
      </c>
      <c r="L179" s="511" t="n">
        <v>0</v>
      </c>
      <c r="M179" s="511" t="n">
        <v>0</v>
      </c>
      <c r="N179" s="511" t="n">
        <v>0</v>
      </c>
      <c r="O179" s="511" t="n">
        <v>0</v>
      </c>
      <c r="P179" s="511" t="n">
        <v>0</v>
      </c>
      <c r="Q179" s="511" t="n">
        <v>0</v>
      </c>
      <c r="R179" s="511" t="n">
        <v>0</v>
      </c>
      <c r="S179" s="511" t="n">
        <v>0</v>
      </c>
      <c r="T179" s="512" t="n">
        <v>-550</v>
      </c>
      <c r="V179" s="511" t="n">
        <v>0</v>
      </c>
      <c r="W179" s="511" t="n">
        <v>0</v>
      </c>
      <c r="X179" s="511" t="n">
        <v>0</v>
      </c>
      <c r="Y179" s="511" t="n">
        <v>0</v>
      </c>
      <c r="Z179" s="511" t="n">
        <v>0</v>
      </c>
      <c r="AA179" s="511" t="n">
        <v>0</v>
      </c>
      <c r="AB179" s="511" t="n">
        <v>-2613</v>
      </c>
      <c r="AC179" s="511" t="n">
        <v>0</v>
      </c>
      <c r="AD179" s="511" t="n">
        <v>-1960</v>
      </c>
      <c r="AE179" s="511" t="n">
        <v>-1960</v>
      </c>
      <c r="AF179" s="511" t="n">
        <v>0</v>
      </c>
      <c r="AG179" s="512" t="n">
        <v>0</v>
      </c>
      <c r="AI179" s="511" t="n">
        <v>0</v>
      </c>
      <c r="AJ179" s="511" t="n">
        <v>0</v>
      </c>
      <c r="AK179" s="511" t="n">
        <v>0</v>
      </c>
      <c r="AL179" s="511" t="n">
        <v>0</v>
      </c>
      <c r="AM179" s="511" t="n">
        <v>0</v>
      </c>
      <c r="AN179" s="511" t="n">
        <v>0</v>
      </c>
      <c r="AO179" s="511" t="n">
        <v>0</v>
      </c>
      <c r="AP179" s="511" t="n">
        <v>0</v>
      </c>
      <c r="AQ179" s="511" t="n">
        <v>-207276</v>
      </c>
      <c r="AR179" s="511" t="n">
        <v>-70897</v>
      </c>
      <c r="AS179" s="511" t="n">
        <v>-2989</v>
      </c>
      <c r="AT179" s="511" t="n">
        <v>-52760</v>
      </c>
      <c r="AV179" s="513" t="n">
        <v>0</v>
      </c>
      <c r="AW179" s="513" t="n">
        <v>0</v>
      </c>
      <c r="AX179" s="513" t="n">
        <v>0</v>
      </c>
      <c r="AY179" s="513" t="n">
        <v>0</v>
      </c>
      <c r="AZ179" s="513" t="n">
        <v>0</v>
      </c>
      <c r="BA179" s="513" t="n">
        <v>0</v>
      </c>
      <c r="BB179" s="513" t="n">
        <v>0</v>
      </c>
      <c r="BC179" s="513" t="n">
        <v>0</v>
      </c>
      <c r="BD179" s="513" t="n">
        <v>0</v>
      </c>
      <c r="BE179" s="513" t="n">
        <v>0</v>
      </c>
      <c r="BF179" s="513" t="n">
        <v>0</v>
      </c>
      <c r="BG179" s="513" t="n">
        <v>-55503.52</v>
      </c>
      <c r="BI179" s="298" t="n">
        <v>1.05</v>
      </c>
      <c r="BJ179" s="514" t="n">
        <v>-2940</v>
      </c>
      <c r="BK179" s="514" t="n">
        <v>-189</v>
      </c>
      <c r="BL179" s="514" t="n">
        <v>-19264.35</v>
      </c>
      <c r="BM179" s="514" t="n">
        <v>-3255</v>
      </c>
      <c r="BN179" s="514" t="n">
        <v>-25959.15</v>
      </c>
      <c r="BO179" s="514" t="n">
        <v>-41964.3</v>
      </c>
      <c r="BP179" s="514" t="n">
        <v>-30180.15</v>
      </c>
      <c r="BQ179" s="514" t="n">
        <v>-43413.3</v>
      </c>
      <c r="BR179" s="514" t="n">
        <v>-28466.55</v>
      </c>
      <c r="BS179" s="514" t="n">
        <v>-23092.65</v>
      </c>
      <c r="BT179" s="514" t="n">
        <v>-18525.15</v>
      </c>
      <c r="BU179" s="514" t="n">
        <v>-8094.450000000001</v>
      </c>
      <c r="BW179" s="515">
        <f>_xlfn.SINGLE(_xlfn.XLOOKUP($A179,$A$203:$A$399,BJ$203:BJ$399,"Não Existe"))*$BI179</f>
        <v/>
      </c>
      <c r="BX179" s="515">
        <f>_xlfn.SINGLE(_xlfn.XLOOKUP($A179,$A$203:$A$399,BK$203:BK$399,"Não Existe"))*$BI179</f>
        <v/>
      </c>
      <c r="BY179" s="515">
        <f>_xlfn.SINGLE(_xlfn.XLOOKUP($A179,$A$203:$A$399,BL$203:BL$399,"Não Existe"))*$BI179</f>
        <v/>
      </c>
      <c r="BZ179" s="515">
        <f>_xlfn.SINGLE(_xlfn.XLOOKUP($A179,$A$203:$A$399,BM$203:BM$399,"Não Existe"))*$BI179</f>
        <v/>
      </c>
      <c r="CA179" s="515">
        <f>_xlfn.SINGLE(_xlfn.XLOOKUP($A179,$A$203:$A$399,BN$203:BN$399,"Não Existe"))*$BI179</f>
        <v/>
      </c>
      <c r="CB179" s="515">
        <f>_xlfn.SINGLE(_xlfn.XLOOKUP($A179,$A$203:$A$399,BO$203:BO$399,"Não Existe"))*$BI179</f>
        <v/>
      </c>
      <c r="CC179" s="515">
        <f>_xlfn.SINGLE(_xlfn.XLOOKUP($A179,$A$203:$A$399,BP$203:BP$399,"Não Existe"))*$BI179</f>
        <v/>
      </c>
      <c r="CD179" s="515">
        <f>_xlfn.SINGLE(_xlfn.XLOOKUP($A179,$A$203:$A$399,BQ$203:BQ$399,"Não Existe"))*$BI179</f>
        <v/>
      </c>
      <c r="CE179" s="515">
        <f>_xlfn.SINGLE(_xlfn.XLOOKUP($A179,$A$203:$A$399,BR$203:BR$399,"Não Existe"))*$BI179</f>
        <v/>
      </c>
      <c r="CF179" s="515">
        <f>_xlfn.SINGLE(_xlfn.XLOOKUP($A179,$A$203:$A$399,BS$203:BS$399,"Não Existe"))*$BI179</f>
        <v/>
      </c>
      <c r="CG179" s="515">
        <f>_xlfn.SINGLE(_xlfn.XLOOKUP($A179,$A$203:$A$399,BT$203:BT$399,"Não Existe"))*$BI179</f>
        <v/>
      </c>
      <c r="CH179" s="515">
        <f>_xlfn.SINGLE(_xlfn.XLOOKUP($A179,$A$203:$A$399,BU$203:BU$399,"Não Existe"))*$BI179</f>
        <v/>
      </c>
    </row>
    <row r="180" outlineLevel="1" customFormat="1" s="213">
      <c r="A180" s="257" t="inlineStr">
        <is>
          <t>50.05</t>
        </is>
      </c>
      <c r="B180" s="212" t="inlineStr">
        <is>
          <t>Vendas de Máquinas e Equipamentos</t>
        </is>
      </c>
      <c r="C180" s="213" t="inlineStr">
        <is>
          <t>Analítica</t>
        </is>
      </c>
      <c r="D180" s="213" t="inlineStr">
        <is>
          <t>Entrada</t>
        </is>
      </c>
      <c r="E180" s="213">
        <f>VLOOKUP($A180,PL.C!$B:$F,5,0)</f>
        <v/>
      </c>
      <c r="F180" s="213" t="inlineStr">
        <is>
          <t>sim</t>
        </is>
      </c>
      <c r="G180" s="213" t="inlineStr">
        <is>
          <t>Budget</t>
        </is>
      </c>
      <c r="I180" s="506" t="n">
        <v>0</v>
      </c>
      <c r="J180" s="506" t="n">
        <v>0</v>
      </c>
      <c r="K180" s="506" t="n">
        <v>0</v>
      </c>
      <c r="L180" s="506" t="n">
        <v>10000</v>
      </c>
      <c r="M180" s="506" t="n">
        <v>0</v>
      </c>
      <c r="N180" s="506" t="n">
        <v>12000</v>
      </c>
      <c r="O180" s="506" t="n">
        <v>12000</v>
      </c>
      <c r="P180" s="506" t="n">
        <v>0</v>
      </c>
      <c r="Q180" s="506" t="n">
        <v>0</v>
      </c>
      <c r="R180" s="506" t="n">
        <v>0</v>
      </c>
      <c r="S180" s="506" t="n">
        <v>0</v>
      </c>
      <c r="T180" s="507" t="n">
        <v>0</v>
      </c>
      <c r="U180" s="86" t="n"/>
      <c r="V180" s="506" t="n">
        <v>0</v>
      </c>
      <c r="W180" s="506" t="n">
        <v>0</v>
      </c>
      <c r="X180" s="506" t="n">
        <v>0</v>
      </c>
      <c r="Y180" s="506" t="n">
        <v>0</v>
      </c>
      <c r="Z180" s="506" t="n">
        <v>0</v>
      </c>
      <c r="AA180" s="506" t="n">
        <v>0</v>
      </c>
      <c r="AB180" s="506" t="n">
        <v>0</v>
      </c>
      <c r="AC180" s="506" t="n">
        <v>0</v>
      </c>
      <c r="AD180" s="506" t="n">
        <v>0</v>
      </c>
      <c r="AE180" s="506" t="n">
        <v>0</v>
      </c>
      <c r="AF180" s="506" t="n">
        <v>0</v>
      </c>
      <c r="AG180" s="507" t="n">
        <v>0</v>
      </c>
      <c r="AH180" s="364" t="n"/>
      <c r="AI180" s="506" t="n">
        <v>0</v>
      </c>
      <c r="AJ180" s="506" t="n">
        <v>0</v>
      </c>
      <c r="AK180" s="506" t="n">
        <v>0</v>
      </c>
      <c r="AL180" s="506" t="n">
        <v>0</v>
      </c>
      <c r="AM180" s="506" t="n">
        <v>0</v>
      </c>
      <c r="AN180" s="506" t="n">
        <v>0</v>
      </c>
      <c r="AO180" s="506" t="n">
        <v>0</v>
      </c>
      <c r="AP180" s="506" t="n">
        <v>0</v>
      </c>
      <c r="AQ180" s="506" t="n">
        <v>0</v>
      </c>
      <c r="AR180" s="506" t="n">
        <v>0</v>
      </c>
      <c r="AS180" s="506" t="n">
        <v>0</v>
      </c>
      <c r="AT180" s="506" t="n">
        <v>0</v>
      </c>
      <c r="AU180" s="364" t="n"/>
      <c r="AV180" s="508" t="n">
        <v>0</v>
      </c>
      <c r="AW180" s="508" t="n">
        <v>0</v>
      </c>
      <c r="AX180" s="508" t="n">
        <v>0</v>
      </c>
      <c r="AY180" s="508" t="n">
        <v>0</v>
      </c>
      <c r="AZ180" s="508" t="n">
        <v>0</v>
      </c>
      <c r="BA180" s="508" t="n">
        <v>0</v>
      </c>
      <c r="BB180" s="508" t="n">
        <v>0</v>
      </c>
      <c r="BC180" s="508" t="n">
        <v>0</v>
      </c>
      <c r="BD180" s="508" t="n">
        <v>0</v>
      </c>
      <c r="BE180" s="508" t="n">
        <v>0</v>
      </c>
      <c r="BF180" s="508" t="n">
        <v>0</v>
      </c>
      <c r="BG180" s="508" t="n">
        <v>0</v>
      </c>
      <c r="BH180" s="364" t="n"/>
      <c r="BI180" s="298" t="n">
        <v>1.05</v>
      </c>
      <c r="BJ180" s="509" t="n">
        <v>0</v>
      </c>
      <c r="BK180" s="509" t="n">
        <v>0</v>
      </c>
      <c r="BL180" s="509" t="n">
        <v>0</v>
      </c>
      <c r="BM180" s="509" t="n">
        <v>0</v>
      </c>
      <c r="BN180" s="509" t="n">
        <v>0</v>
      </c>
      <c r="BO180" s="509" t="n">
        <v>0</v>
      </c>
      <c r="BP180" s="509" t="n">
        <v>0</v>
      </c>
      <c r="BQ180" s="509" t="n">
        <v>0</v>
      </c>
      <c r="BR180" s="509" t="n">
        <v>0</v>
      </c>
      <c r="BS180" s="509" t="n">
        <v>0</v>
      </c>
      <c r="BT180" s="509" t="n">
        <v>0</v>
      </c>
      <c r="BU180" s="509" t="n">
        <v>0</v>
      </c>
      <c r="BV180" s="364" t="n"/>
      <c r="BW180" s="510">
        <f>_xlfn.SINGLE(_xlfn.XLOOKUP($A180,$A$203:$A$399,BJ$203:BJ$399,"Não Existe"))*$BI180</f>
        <v/>
      </c>
      <c r="BX180" s="510">
        <f>_xlfn.SINGLE(_xlfn.XLOOKUP($A180,$A$203:$A$399,BK$203:BK$399,"Não Existe"))*$BI180</f>
        <v/>
      </c>
      <c r="BY180" s="510">
        <f>_xlfn.SINGLE(_xlfn.XLOOKUP($A180,$A$203:$A$399,BL$203:BL$399,"Não Existe"))*$BI180</f>
        <v/>
      </c>
      <c r="BZ180" s="510">
        <f>_xlfn.SINGLE(_xlfn.XLOOKUP($A180,$A$203:$A$399,BM$203:BM$399,"Não Existe"))*$BI180</f>
        <v/>
      </c>
      <c r="CA180" s="510">
        <f>_xlfn.SINGLE(_xlfn.XLOOKUP($A180,$A$203:$A$399,BN$203:BN$399,"Não Existe"))*$BI180</f>
        <v/>
      </c>
      <c r="CB180" s="510">
        <f>_xlfn.SINGLE(_xlfn.XLOOKUP($A180,$A$203:$A$399,BO$203:BO$399,"Não Existe"))*$BI180</f>
        <v/>
      </c>
      <c r="CC180" s="510">
        <f>_xlfn.SINGLE(_xlfn.XLOOKUP($A180,$A$203:$A$399,BP$203:BP$399,"Não Existe"))*$BI180</f>
        <v/>
      </c>
      <c r="CD180" s="510">
        <f>_xlfn.SINGLE(_xlfn.XLOOKUP($A180,$A$203:$A$399,BQ$203:BQ$399,"Não Existe"))*$BI180</f>
        <v/>
      </c>
      <c r="CE180" s="510">
        <f>_xlfn.SINGLE(_xlfn.XLOOKUP($A180,$A$203:$A$399,BR$203:BR$399,"Não Existe"))*$BI180</f>
        <v/>
      </c>
      <c r="CF180" s="510">
        <f>_xlfn.SINGLE(_xlfn.XLOOKUP($A180,$A$203:$A$399,BS$203:BS$399,"Não Existe"))*$BI180</f>
        <v/>
      </c>
      <c r="CG180" s="510">
        <f>_xlfn.SINGLE(_xlfn.XLOOKUP($A180,$A$203:$A$399,BT$203:BT$399,"Não Existe"))*$BI180</f>
        <v/>
      </c>
      <c r="CH180" s="510">
        <f>_xlfn.SINGLE(_xlfn.XLOOKUP($A180,$A$203:$A$399,BU$203:BU$399,"Não Existe"))*$BI180</f>
        <v/>
      </c>
      <c r="CI180" s="364" t="n"/>
      <c r="CJ180" s="364" t="n"/>
      <c r="CK180" s="364" t="n"/>
      <c r="CL180" s="364" t="n"/>
      <c r="CM180" s="364" t="n"/>
      <c r="CN180" s="364" t="n"/>
      <c r="CO180" s="364" t="n"/>
      <c r="CP180" s="364" t="n"/>
      <c r="CQ180" s="364" t="n"/>
      <c r="CR180" s="364" t="n"/>
      <c r="CS180" s="364" t="n"/>
      <c r="CT180" s="364" t="n"/>
      <c r="CU180" s="364" t="n"/>
      <c r="CV180" s="364" t="n"/>
      <c r="CW180" s="364" t="n"/>
      <c r="CX180" s="364" t="n"/>
      <c r="CY180" s="364" t="n"/>
      <c r="CZ180" s="364" t="n"/>
      <c r="DA180" s="364" t="n"/>
      <c r="DB180" s="364" t="n"/>
      <c r="DC180" s="364" t="n"/>
      <c r="DD180" s="364" t="n"/>
      <c r="DE180" s="364" t="n"/>
      <c r="DF180" s="364" t="n"/>
      <c r="DG180" s="364" t="n"/>
      <c r="DH180" s="364" t="n"/>
      <c r="DI180" s="364" t="n"/>
      <c r="DJ180" s="364" t="n"/>
      <c r="DK180" s="364" t="n"/>
      <c r="DL180" s="364" t="n"/>
      <c r="DM180" s="364" t="n"/>
      <c r="DN180" s="364" t="n"/>
      <c r="DO180" s="364" t="n"/>
      <c r="DP180" s="364" t="n"/>
      <c r="DQ180" s="364" t="n"/>
      <c r="DR180" s="364" t="n"/>
      <c r="DS180" s="364" t="n"/>
      <c r="DT180" s="364" t="n"/>
      <c r="DU180" s="364" t="n"/>
      <c r="DV180" s="364" t="n"/>
      <c r="DW180" s="364" t="n"/>
      <c r="DX180" s="364" t="n"/>
      <c r="DY180" s="364" t="n"/>
      <c r="DZ180" s="364" t="n"/>
      <c r="EA180" s="364" t="n"/>
      <c r="EB180" s="364" t="n"/>
      <c r="EC180" s="364" t="n"/>
      <c r="ED180" s="364" t="n"/>
      <c r="EE180" s="364" t="n"/>
      <c r="EF180" s="364" t="n"/>
      <c r="EG180" s="364" t="n"/>
      <c r="EH180" s="364" t="n"/>
      <c r="EI180" s="364" t="n"/>
      <c r="EJ180" s="364" t="n"/>
      <c r="EK180" s="364" t="n"/>
      <c r="EL180" s="364" t="n"/>
      <c r="EM180" s="364" t="n"/>
      <c r="EN180" s="364" t="n"/>
      <c r="EO180" s="364" t="n"/>
      <c r="EP180" s="364" t="n"/>
      <c r="EQ180" s="364" t="n"/>
      <c r="ER180" s="364" t="n"/>
      <c r="ES180" s="364" t="n"/>
      <c r="ET180" s="364" t="n"/>
      <c r="EU180" s="364" t="n"/>
      <c r="EV180" s="364" t="n"/>
      <c r="EW180" s="364" t="n"/>
      <c r="EX180" s="364" t="n"/>
      <c r="EY180" s="364" t="n"/>
      <c r="EZ180" s="364" t="n"/>
      <c r="FA180" s="364" t="n"/>
      <c r="FB180" s="364" t="n"/>
      <c r="FC180" s="364" t="n"/>
      <c r="FD180" s="364" t="n"/>
      <c r="FE180" s="364" t="n"/>
      <c r="FF180" s="364" t="n"/>
      <c r="FG180" s="364" t="n"/>
      <c r="FH180" s="364" t="n"/>
      <c r="FI180" s="364" t="n"/>
      <c r="FJ180" s="364" t="n"/>
      <c r="FK180" s="364" t="n"/>
      <c r="FL180" s="364" t="n"/>
      <c r="FM180" s="364" t="n"/>
      <c r="FN180" s="364" t="n"/>
      <c r="FO180" s="364" t="n"/>
      <c r="FP180" s="364" t="n"/>
      <c r="FQ180" s="364" t="n"/>
      <c r="FR180" s="364" t="n"/>
      <c r="FS180" s="364" t="n"/>
      <c r="FT180" s="364" t="n"/>
      <c r="FU180" s="364" t="n"/>
      <c r="FV180" s="364" t="n"/>
      <c r="FW180" s="364" t="n"/>
      <c r="FX180" s="364" t="n"/>
      <c r="FY180" s="364" t="n"/>
      <c r="FZ180" s="364" t="n"/>
      <c r="GA180" s="364" t="n"/>
      <c r="GB180" s="364" t="n"/>
      <c r="GC180" s="364" t="n"/>
      <c r="GD180" s="364" t="n"/>
      <c r="GE180" s="364" t="n"/>
      <c r="GF180" s="364" t="n"/>
      <c r="GG180" s="364" t="n"/>
      <c r="GH180" s="364" t="n"/>
      <c r="GI180" s="364" t="n"/>
      <c r="GJ180" s="364" t="n"/>
      <c r="GK180" s="364" t="n"/>
      <c r="GL180" s="364" t="n"/>
      <c r="GM180" s="364" t="n"/>
      <c r="GN180" s="364" t="n"/>
      <c r="GO180" s="364" t="n"/>
      <c r="GP180" s="364" t="n"/>
      <c r="GQ180" s="364" t="n"/>
      <c r="GR180" s="364" t="n"/>
      <c r="GS180" s="364" t="n"/>
      <c r="GT180" s="364" t="n"/>
      <c r="GU180" s="364" t="n"/>
      <c r="GV180" s="364" t="n"/>
      <c r="GW180" s="364" t="n"/>
      <c r="GX180" s="364" t="n"/>
      <c r="GY180" s="364" t="n"/>
      <c r="GZ180" s="364" t="n"/>
      <c r="HA180" s="364" t="n"/>
      <c r="HB180" s="364" t="n"/>
      <c r="HC180" s="364" t="n"/>
      <c r="HD180" s="364" t="n"/>
      <c r="HE180" s="364" t="n"/>
      <c r="HF180" s="364" t="n"/>
      <c r="HG180" s="364" t="n"/>
      <c r="HH180" s="364" t="n"/>
      <c r="HI180" s="364" t="n"/>
      <c r="HJ180" s="364" t="n"/>
      <c r="HK180" s="364" t="n"/>
      <c r="HL180" s="364" t="n"/>
      <c r="HM180" s="364" t="n"/>
      <c r="HN180" s="364" t="n"/>
      <c r="HO180" s="364" t="n"/>
      <c r="HP180" s="364" t="n"/>
      <c r="HQ180" s="364" t="n"/>
      <c r="HR180" s="364" t="n"/>
      <c r="HS180" s="364" t="n"/>
      <c r="HT180" s="364" t="n"/>
      <c r="HU180" s="364" t="n"/>
      <c r="HV180" s="364" t="n"/>
      <c r="HW180" s="364" t="n"/>
      <c r="HX180" s="364" t="n"/>
      <c r="HY180" s="364" t="n"/>
      <c r="HZ180" s="364" t="n"/>
      <c r="IA180" s="364" t="n"/>
      <c r="IB180" s="364" t="n"/>
      <c r="IC180" s="364" t="n"/>
      <c r="ID180" s="364" t="n"/>
      <c r="IE180" s="364" t="n"/>
      <c r="IF180" s="364" t="n"/>
      <c r="IG180" s="364" t="n"/>
      <c r="IH180" s="364" t="n"/>
      <c r="II180" s="364" t="n"/>
      <c r="IJ180" s="364" t="n"/>
      <c r="IK180" s="364" t="n"/>
      <c r="IL180" s="364" t="n"/>
      <c r="IM180" s="364" t="n"/>
      <c r="IN180" s="364" t="n"/>
      <c r="IO180" s="364" t="n"/>
      <c r="IP180" s="364" t="n"/>
      <c r="IQ180" s="364" t="n"/>
      <c r="IR180" s="364" t="n"/>
      <c r="IS180" s="364" t="n"/>
      <c r="IT180" s="364" t="n"/>
      <c r="IU180" s="364" t="n"/>
      <c r="IV180" s="364" t="n"/>
      <c r="IW180" s="364" t="n"/>
      <c r="IX180" s="364" t="n"/>
      <c r="IY180" s="364" t="n"/>
      <c r="IZ180" s="364" t="n"/>
      <c r="JA180" s="364" t="n"/>
      <c r="JB180" s="364" t="n"/>
      <c r="JC180" s="364" t="n"/>
      <c r="JD180" s="364" t="n"/>
      <c r="JE180" s="364" t="n"/>
      <c r="JF180" s="364" t="n"/>
      <c r="JG180" s="364" t="n"/>
      <c r="JH180" s="364" t="n"/>
      <c r="JI180" s="364" t="n"/>
      <c r="JJ180" s="364" t="n"/>
      <c r="JK180" s="364" t="n"/>
      <c r="JL180" s="364" t="n"/>
      <c r="JM180" s="364" t="n"/>
      <c r="JN180" s="364" t="n"/>
      <c r="JO180" s="364" t="n"/>
      <c r="JP180" s="364" t="n"/>
      <c r="JQ180" s="364" t="n"/>
      <c r="JR180" s="364" t="n"/>
      <c r="JS180" s="364" t="n"/>
      <c r="JT180" s="364" t="n"/>
      <c r="JU180" s="364" t="n"/>
      <c r="JV180" s="364" t="n"/>
      <c r="JW180" s="364" t="n"/>
      <c r="JX180" s="364" t="n"/>
      <c r="JY180" s="364" t="n"/>
      <c r="JZ180" s="364" t="n"/>
      <c r="KA180" s="364" t="n"/>
      <c r="KB180" s="364" t="n"/>
      <c r="KC180" s="364" t="n"/>
      <c r="KD180" s="364" t="n"/>
      <c r="KE180" s="364" t="n"/>
      <c r="KF180" s="364" t="n"/>
      <c r="KG180" s="364" t="n"/>
      <c r="KH180" s="364" t="n"/>
      <c r="KI180" s="364" t="n"/>
      <c r="KJ180" s="364" t="n"/>
      <c r="KK180" s="364" t="n"/>
      <c r="KL180" s="364" t="n"/>
      <c r="KM180" s="364" t="n"/>
      <c r="KN180" s="364" t="n"/>
      <c r="KO180" s="364" t="n"/>
      <c r="KP180" s="364" t="n"/>
      <c r="KQ180" s="364" t="n"/>
      <c r="KR180" s="364" t="n"/>
      <c r="KS180" s="364" t="n"/>
      <c r="KT180" s="364" t="n"/>
      <c r="KU180" s="364" t="n"/>
      <c r="KV180" s="364" t="n"/>
      <c r="KW180" s="364" t="n"/>
      <c r="KX180" s="364" t="n"/>
      <c r="KY180" s="364" t="n"/>
      <c r="KZ180" s="364" t="n"/>
      <c r="LA180" s="364" t="n"/>
      <c r="LB180" s="364" t="n"/>
      <c r="LC180" s="364" t="n"/>
      <c r="LD180" s="364" t="n"/>
      <c r="LE180" s="364" t="n"/>
      <c r="LF180" s="364" t="n"/>
      <c r="LG180" s="364" t="n"/>
      <c r="LH180" s="364" t="n"/>
      <c r="LI180" s="364" t="n"/>
      <c r="LJ180" s="364" t="n"/>
      <c r="LK180" s="364" t="n"/>
      <c r="LL180" s="364" t="n"/>
      <c r="LM180" s="364" t="n"/>
      <c r="LN180" s="364" t="n"/>
      <c r="LO180" s="364" t="n"/>
      <c r="LP180" s="364" t="n"/>
      <c r="LQ180" s="364" t="n"/>
      <c r="LR180" s="364" t="n"/>
      <c r="LS180" s="364" t="n"/>
      <c r="LT180" s="364" t="n"/>
      <c r="LU180" s="364" t="n"/>
      <c r="LV180" s="364" t="n"/>
      <c r="LW180" s="364" t="n"/>
      <c r="LX180" s="364" t="n"/>
      <c r="LY180" s="364" t="n"/>
      <c r="LZ180" s="364" t="n"/>
      <c r="MA180" s="364" t="n"/>
      <c r="MB180" s="364" t="n"/>
      <c r="MC180" s="364" t="n"/>
      <c r="MD180" s="364" t="n"/>
      <c r="ME180" s="364" t="n"/>
      <c r="MF180" s="364" t="n"/>
      <c r="MG180" s="364" t="n"/>
      <c r="MH180" s="364" t="n"/>
      <c r="MI180" s="364" t="n"/>
      <c r="MJ180" s="364" t="n"/>
      <c r="MK180" s="364" t="n"/>
      <c r="ML180" s="364" t="n"/>
      <c r="MM180" s="364" t="n"/>
      <c r="MN180" s="364" t="n"/>
      <c r="MO180" s="364" t="n"/>
      <c r="MP180" s="364" t="n"/>
      <c r="MQ180" s="364" t="n"/>
      <c r="MR180" s="364" t="n"/>
      <c r="MS180" s="364" t="n"/>
      <c r="MT180" s="364" t="n"/>
      <c r="MU180" s="364" t="n"/>
      <c r="MV180" s="364" t="n"/>
      <c r="MW180" s="364" t="n"/>
      <c r="MX180" s="364" t="n"/>
      <c r="MY180" s="364" t="n"/>
      <c r="MZ180" s="364" t="n"/>
      <c r="NA180" s="364" t="n"/>
      <c r="NB180" s="364" t="n"/>
      <c r="NC180" s="364" t="n"/>
      <c r="ND180" s="364" t="n"/>
      <c r="NE180" s="364" t="n"/>
      <c r="NF180" s="364" t="n"/>
      <c r="NG180" s="364" t="n"/>
      <c r="NH180" s="364" t="n"/>
      <c r="NI180" s="364" t="n"/>
      <c r="NJ180" s="364" t="n"/>
      <c r="NK180" s="364" t="n"/>
      <c r="NL180" s="364" t="n"/>
      <c r="NM180" s="364" t="n"/>
      <c r="NN180" s="364" t="n"/>
      <c r="NO180" s="364" t="n"/>
      <c r="NP180" s="364" t="n"/>
      <c r="NQ180" s="364" t="n"/>
      <c r="NR180" s="364" t="n"/>
      <c r="NS180" s="364" t="n"/>
      <c r="NT180" s="364" t="n"/>
      <c r="NU180" s="364" t="n"/>
      <c r="NV180" s="364" t="n"/>
      <c r="NW180" s="364" t="n"/>
      <c r="NX180" s="364" t="n"/>
      <c r="NY180" s="364" t="n"/>
      <c r="NZ180" s="364" t="n"/>
      <c r="OA180" s="364" t="n"/>
      <c r="OB180" s="364" t="n"/>
      <c r="OC180" s="364" t="n"/>
      <c r="OD180" s="364" t="n"/>
      <c r="OE180" s="364" t="n"/>
      <c r="OF180" s="364" t="n"/>
      <c r="OG180" s="364" t="n"/>
      <c r="OH180" s="364" t="n"/>
      <c r="OI180" s="364" t="n"/>
      <c r="OJ180" s="364" t="n"/>
      <c r="OK180" s="364" t="n"/>
      <c r="OL180" s="364" t="n"/>
      <c r="OM180" s="364" t="n"/>
      <c r="ON180" s="364" t="n"/>
      <c r="OO180" s="364" t="n"/>
      <c r="OP180" s="364" t="n"/>
      <c r="OQ180" s="364" t="n"/>
      <c r="OR180" s="364" t="n"/>
      <c r="OS180" s="364" t="n"/>
      <c r="OT180" s="364" t="n"/>
      <c r="OU180" s="364" t="n"/>
      <c r="OV180" s="364" t="n"/>
      <c r="OW180" s="364" t="n"/>
      <c r="OX180" s="364" t="n"/>
      <c r="OY180" s="364" t="n"/>
      <c r="OZ180" s="364" t="n"/>
      <c r="PA180" s="364" t="n"/>
      <c r="PB180" s="364" t="n"/>
      <c r="PC180" s="364" t="n"/>
      <c r="PD180" s="364" t="n"/>
      <c r="PE180" s="364" t="n"/>
      <c r="PF180" s="364" t="n"/>
      <c r="PG180" s="364" t="n"/>
      <c r="PH180" s="364" t="n"/>
      <c r="PI180" s="364" t="n"/>
      <c r="PJ180" s="364" t="n"/>
      <c r="PK180" s="364" t="n"/>
      <c r="PL180" s="364" t="n"/>
      <c r="PM180" s="364" t="n"/>
      <c r="PN180" s="364" t="n"/>
      <c r="PO180" s="364" t="n"/>
      <c r="PP180" s="364" t="n"/>
      <c r="PQ180" s="364" t="n"/>
      <c r="PR180" s="364" t="n"/>
      <c r="PS180" s="364" t="n"/>
      <c r="PT180" s="364" t="n"/>
      <c r="PU180" s="364" t="n"/>
      <c r="PV180" s="364" t="n"/>
      <c r="PW180" s="364" t="n"/>
      <c r="PX180" s="364" t="n"/>
      <c r="PY180" s="364" t="n"/>
      <c r="PZ180" s="364" t="n"/>
      <c r="QA180" s="364" t="n"/>
      <c r="QB180" s="364" t="n"/>
      <c r="QC180" s="364" t="n"/>
      <c r="QD180" s="364" t="n"/>
      <c r="QE180" s="364" t="n"/>
      <c r="QF180" s="364" t="n"/>
      <c r="QG180" s="364" t="n"/>
      <c r="QH180" s="364" t="n"/>
      <c r="QI180" s="364" t="n"/>
      <c r="QJ180" s="364" t="n"/>
      <c r="QK180" s="364" t="n"/>
      <c r="QL180" s="364" t="n"/>
      <c r="QM180" s="364" t="n"/>
      <c r="QN180" s="364" t="n"/>
      <c r="QO180" s="364" t="n"/>
      <c r="QP180" s="364" t="n"/>
      <c r="QQ180" s="364" t="n"/>
      <c r="QR180" s="364" t="n"/>
      <c r="QS180" s="364" t="n"/>
      <c r="QT180" s="364" t="n"/>
      <c r="QU180" s="364" t="n"/>
      <c r="QV180" s="364" t="n"/>
      <c r="QW180" s="364" t="n"/>
      <c r="QX180" s="364" t="n"/>
      <c r="QY180" s="364" t="n"/>
      <c r="QZ180" s="364" t="n"/>
      <c r="RA180" s="364" t="n"/>
      <c r="RB180" s="364" t="n"/>
      <c r="RC180" s="364" t="n"/>
      <c r="RD180" s="364" t="n"/>
      <c r="RE180" s="364" t="n"/>
      <c r="RF180" s="364" t="n"/>
      <c r="RG180" s="364" t="n"/>
      <c r="RH180" s="364" t="n"/>
      <c r="RI180" s="364" t="n"/>
      <c r="RJ180" s="364" t="n"/>
      <c r="RK180" s="364" t="n"/>
      <c r="RL180" s="364" t="n"/>
      <c r="RM180" s="364" t="n"/>
      <c r="RN180" s="364" t="n"/>
      <c r="RO180" s="364" t="n"/>
      <c r="RP180" s="364" t="n"/>
      <c r="RQ180" s="364" t="n"/>
      <c r="RR180" s="364" t="n"/>
      <c r="RS180" s="364" t="n"/>
      <c r="RT180" s="364" t="n"/>
      <c r="RU180" s="364" t="n"/>
      <c r="RV180" s="364" t="n"/>
      <c r="RW180" s="364" t="n"/>
      <c r="RX180" s="364" t="n"/>
      <c r="RY180" s="364" t="n"/>
      <c r="RZ180" s="364" t="n"/>
      <c r="SA180" s="364" t="n"/>
      <c r="SB180" s="364" t="n"/>
      <c r="SC180" s="364" t="n"/>
      <c r="SD180" s="364" t="n"/>
      <c r="SE180" s="364" t="n"/>
      <c r="SF180" s="364" t="n"/>
      <c r="SG180" s="364" t="n"/>
      <c r="SH180" s="364" t="n"/>
      <c r="SI180" s="364" t="n"/>
      <c r="SJ180" s="364" t="n"/>
      <c r="SK180" s="364" t="n"/>
      <c r="SL180" s="364" t="n"/>
      <c r="SM180" s="364" t="n"/>
      <c r="SN180" s="364" t="n"/>
      <c r="SO180" s="364" t="n"/>
      <c r="SP180" s="364" t="n"/>
      <c r="SQ180" s="364" t="n"/>
      <c r="SR180" s="364" t="n"/>
      <c r="SS180" s="364" t="n"/>
      <c r="ST180" s="364" t="n"/>
      <c r="SU180" s="364" t="n"/>
      <c r="SV180" s="364" t="n"/>
      <c r="SW180" s="364" t="n"/>
      <c r="SX180" s="364" t="n"/>
      <c r="SY180" s="364" t="n"/>
      <c r="SZ180" s="364" t="n"/>
      <c r="TA180" s="364" t="n"/>
      <c r="TB180" s="364" t="n"/>
      <c r="TC180" s="364" t="n"/>
      <c r="TD180" s="364" t="n"/>
      <c r="TE180" s="364" t="n"/>
      <c r="TF180" s="364" t="n"/>
      <c r="TG180" s="364" t="n"/>
      <c r="TH180" s="364" t="n"/>
      <c r="TI180" s="364" t="n"/>
      <c r="TJ180" s="364" t="n"/>
      <c r="TK180" s="364" t="n"/>
      <c r="TL180" s="364" t="n"/>
      <c r="TM180" s="364" t="n"/>
      <c r="TN180" s="364" t="n"/>
      <c r="TO180" s="364" t="n"/>
      <c r="TP180" s="364" t="n"/>
      <c r="TQ180" s="364" t="n"/>
      <c r="TR180" s="364" t="n"/>
      <c r="TS180" s="364" t="n"/>
      <c r="TT180" s="364" t="n"/>
      <c r="TU180" s="364" t="n"/>
      <c r="TV180" s="364" t="n"/>
      <c r="TW180" s="364" t="n"/>
      <c r="TX180" s="364" t="n"/>
      <c r="TY180" s="364" t="n"/>
      <c r="TZ180" s="364" t="n"/>
      <c r="UA180" s="364" t="n"/>
      <c r="UB180" s="364" t="n"/>
      <c r="UC180" s="364" t="n"/>
      <c r="UD180" s="364" t="n"/>
      <c r="UE180" s="364" t="n"/>
      <c r="UF180" s="364" t="n"/>
      <c r="UG180" s="364" t="n"/>
      <c r="UH180" s="364" t="n"/>
      <c r="UI180" s="364" t="n"/>
      <c r="UJ180" s="364" t="n"/>
      <c r="UK180" s="364" t="n"/>
      <c r="UL180" s="364" t="n"/>
      <c r="UM180" s="364" t="n"/>
      <c r="UN180" s="364" t="n"/>
      <c r="UO180" s="364" t="n"/>
      <c r="UP180" s="364" t="n"/>
      <c r="UQ180" s="364" t="n"/>
      <c r="UR180" s="364" t="n"/>
      <c r="US180" s="364" t="n"/>
      <c r="UT180" s="364" t="n"/>
      <c r="UU180" s="364" t="n"/>
      <c r="UV180" s="364" t="n"/>
      <c r="UW180" s="364" t="n"/>
      <c r="UX180" s="364" t="n"/>
      <c r="UY180" s="364" t="n"/>
      <c r="UZ180" s="364" t="n"/>
      <c r="VA180" s="364" t="n"/>
      <c r="VB180" s="364" t="n"/>
      <c r="VC180" s="364" t="n"/>
      <c r="VD180" s="364" t="n"/>
      <c r="VE180" s="364" t="n"/>
      <c r="VF180" s="364" t="n"/>
      <c r="VG180" s="364" t="n"/>
      <c r="VH180" s="364" t="n"/>
      <c r="VI180" s="364" t="n"/>
      <c r="VJ180" s="364" t="n"/>
      <c r="VK180" s="364" t="n"/>
      <c r="VL180" s="364" t="n"/>
      <c r="VM180" s="364" t="n"/>
      <c r="VN180" s="364" t="n"/>
      <c r="VO180" s="364" t="n"/>
      <c r="VP180" s="364" t="n"/>
      <c r="VQ180" s="364" t="n"/>
      <c r="VR180" s="364" t="n"/>
      <c r="VS180" s="364" t="n"/>
      <c r="VT180" s="364" t="n"/>
      <c r="VU180" s="364" t="n"/>
      <c r="VV180" s="364" t="n"/>
      <c r="VW180" s="364" t="n"/>
      <c r="VX180" s="364" t="n"/>
      <c r="VY180" s="364" t="n"/>
      <c r="VZ180" s="364" t="n"/>
      <c r="WA180" s="364" t="n"/>
      <c r="WB180" s="364" t="n"/>
      <c r="WC180" s="364" t="n"/>
      <c r="WD180" s="364" t="n"/>
      <c r="WE180" s="364" t="n"/>
      <c r="WF180" s="364" t="n"/>
      <c r="WG180" s="364" t="n"/>
      <c r="WH180" s="364" t="n"/>
      <c r="WI180" s="364" t="n"/>
      <c r="WJ180" s="364" t="n"/>
      <c r="WK180" s="364" t="n"/>
      <c r="WL180" s="364" t="n"/>
      <c r="WM180" s="364" t="n"/>
      <c r="WN180" s="364" t="n"/>
      <c r="WO180" s="364" t="n"/>
      <c r="WP180" s="364" t="n"/>
      <c r="WQ180" s="364" t="n"/>
      <c r="WR180" s="364" t="n"/>
      <c r="WS180" s="364" t="n"/>
      <c r="WT180" s="364" t="n"/>
      <c r="WU180" s="364" t="n"/>
      <c r="WV180" s="364" t="n"/>
      <c r="WW180" s="364" t="n"/>
      <c r="WX180" s="364" t="n"/>
      <c r="WY180" s="364" t="n"/>
      <c r="WZ180" s="364" t="n"/>
      <c r="XA180" s="364" t="n"/>
      <c r="XB180" s="364" t="n"/>
      <c r="XC180" s="364" t="n"/>
      <c r="XD180" s="364" t="n"/>
      <c r="XE180" s="364" t="n"/>
      <c r="XF180" s="364" t="n"/>
      <c r="XG180" s="364" t="n"/>
      <c r="XH180" s="364" t="n"/>
      <c r="XI180" s="364" t="n"/>
      <c r="XJ180" s="364" t="n"/>
      <c r="XK180" s="364" t="n"/>
      <c r="XL180" s="364" t="n"/>
      <c r="XM180" s="364" t="n"/>
      <c r="XN180" s="364" t="n"/>
      <c r="XO180" s="364" t="n"/>
      <c r="XP180" s="364" t="n"/>
      <c r="XQ180" s="364" t="n"/>
      <c r="XR180" s="364" t="n"/>
      <c r="XS180" s="364" t="n"/>
      <c r="XT180" s="364" t="n"/>
      <c r="XU180" s="364" t="n"/>
      <c r="XV180" s="364" t="n"/>
      <c r="XW180" s="364" t="n"/>
      <c r="XX180" s="364" t="n"/>
      <c r="XY180" s="364" t="n"/>
      <c r="XZ180" s="364" t="n"/>
      <c r="YA180" s="364" t="n"/>
      <c r="YB180" s="364" t="n"/>
      <c r="YC180" s="364" t="n"/>
      <c r="YD180" s="364" t="n"/>
      <c r="YE180" s="364" t="n"/>
      <c r="YF180" s="364" t="n"/>
      <c r="YG180" s="364" t="n"/>
      <c r="YH180" s="364" t="n"/>
      <c r="YI180" s="364" t="n"/>
      <c r="YJ180" s="364" t="n"/>
      <c r="YK180" s="364" t="n"/>
      <c r="YL180" s="364" t="n"/>
      <c r="YM180" s="364" t="n"/>
      <c r="YN180" s="364" t="n"/>
      <c r="YO180" s="364" t="n"/>
      <c r="YP180" s="364" t="n"/>
      <c r="YQ180" s="364" t="n"/>
      <c r="YR180" s="364" t="n"/>
      <c r="YS180" s="364" t="n"/>
      <c r="YT180" s="364" t="n"/>
      <c r="YU180" s="364" t="n"/>
      <c r="YV180" s="364" t="n"/>
      <c r="YW180" s="364" t="n"/>
      <c r="YX180" s="364" t="n"/>
      <c r="YY180" s="364" t="n"/>
      <c r="YZ180" s="364" t="n"/>
      <c r="ZA180" s="364" t="n"/>
      <c r="ZB180" s="364" t="n"/>
      <c r="ZC180" s="364" t="n"/>
      <c r="ZD180" s="364" t="n"/>
      <c r="ZE180" s="364" t="n"/>
      <c r="ZF180" s="364" t="n"/>
      <c r="ZG180" s="364" t="n"/>
      <c r="ZH180" s="364" t="n"/>
      <c r="ZI180" s="364" t="n"/>
      <c r="ZJ180" s="364" t="n"/>
      <c r="ZK180" s="364" t="n"/>
      <c r="ZL180" s="364" t="n"/>
      <c r="ZM180" s="364" t="n"/>
      <c r="ZN180" s="364" t="n"/>
      <c r="ZO180" s="364" t="n"/>
      <c r="ZP180" s="364" t="n"/>
      <c r="ZQ180" s="364" t="n"/>
      <c r="ZR180" s="364" t="n"/>
      <c r="ZS180" s="364" t="n"/>
      <c r="ZT180" s="364" t="n"/>
      <c r="ZU180" s="364" t="n"/>
      <c r="ZV180" s="364" t="n"/>
      <c r="ZW180" s="364" t="n"/>
      <c r="ZX180" s="364" t="n"/>
      <c r="ZY180" s="364" t="n"/>
      <c r="ZZ180" s="364" t="n"/>
      <c r="AAA180" s="364" t="n"/>
      <c r="AAB180" s="364" t="n"/>
      <c r="AAC180" s="364" t="n"/>
      <c r="AAD180" s="364" t="n"/>
      <c r="AAE180" s="364" t="n"/>
      <c r="AAF180" s="364" t="n"/>
      <c r="AAG180" s="364" t="n"/>
      <c r="AAH180" s="364" t="n"/>
      <c r="AAI180" s="364" t="n"/>
      <c r="AAJ180" s="364" t="n"/>
      <c r="AAK180" s="364" t="n"/>
      <c r="AAL180" s="364" t="n"/>
      <c r="AAM180" s="364" t="n"/>
      <c r="AAN180" s="364" t="n"/>
      <c r="AAO180" s="364" t="n"/>
      <c r="AAP180" s="364" t="n"/>
      <c r="AAQ180" s="364" t="n"/>
      <c r="AAR180" s="364" t="n"/>
      <c r="AAS180" s="364" t="n"/>
      <c r="AAT180" s="364" t="n"/>
      <c r="AAU180" s="364" t="n"/>
      <c r="AAV180" s="364" t="n"/>
      <c r="AAW180" s="364" t="n"/>
      <c r="AAX180" s="364" t="n"/>
      <c r="AAY180" s="364" t="n"/>
      <c r="AAZ180" s="364" t="n"/>
      <c r="ABA180" s="364" t="n"/>
      <c r="ABB180" s="364" t="n"/>
      <c r="ABC180" s="364" t="n"/>
      <c r="ABD180" s="364" t="n"/>
      <c r="ABE180" s="364" t="n"/>
      <c r="ABF180" s="364" t="n"/>
      <c r="ABG180" s="364" t="n"/>
      <c r="ABH180" s="364" t="n"/>
      <c r="ABI180" s="364" t="n"/>
      <c r="ABJ180" s="364" t="n"/>
      <c r="ABK180" s="364" t="n"/>
      <c r="ABL180" s="364" t="n"/>
      <c r="ABM180" s="364" t="n"/>
      <c r="ABN180" s="364" t="n"/>
      <c r="ABO180" s="364" t="n"/>
      <c r="ABP180" s="364" t="n"/>
      <c r="ABQ180" s="364" t="n"/>
      <c r="ABR180" s="364" t="n"/>
      <c r="ABS180" s="364" t="n"/>
      <c r="ABT180" s="364" t="n"/>
      <c r="ABU180" s="364" t="n"/>
      <c r="ABV180" s="364" t="n"/>
      <c r="ABW180" s="364" t="n"/>
      <c r="ABX180" s="364" t="n"/>
      <c r="ABY180" s="364" t="n"/>
      <c r="ABZ180" s="364" t="n"/>
      <c r="ACA180" s="364" t="n"/>
      <c r="ACB180" s="364" t="n"/>
      <c r="ACC180" s="364" t="n"/>
      <c r="ACD180" s="364" t="n"/>
      <c r="ACE180" s="364" t="n"/>
      <c r="ACF180" s="364" t="n"/>
      <c r="ACG180" s="364" t="n"/>
      <c r="ACH180" s="364" t="n"/>
      <c r="ACI180" s="364" t="n"/>
      <c r="ACJ180" s="364" t="n"/>
      <c r="ACK180" s="364" t="n"/>
      <c r="ACL180" s="364" t="n"/>
      <c r="ACM180" s="364" t="n"/>
      <c r="ACN180" s="364" t="n"/>
      <c r="ACO180" s="364" t="n"/>
      <c r="ACP180" s="364" t="n"/>
      <c r="ACQ180" s="364" t="n"/>
      <c r="ACR180" s="364" t="n"/>
      <c r="ACS180" s="364" t="n"/>
      <c r="ACT180" s="364" t="n"/>
      <c r="ACU180" s="364" t="n"/>
      <c r="ACV180" s="364" t="n"/>
      <c r="ACW180" s="364" t="n"/>
      <c r="ACX180" s="364" t="n"/>
      <c r="ACY180" s="364" t="n"/>
      <c r="ACZ180" s="364" t="n"/>
      <c r="ADA180" s="364" t="n"/>
      <c r="ADB180" s="364" t="n"/>
      <c r="ADC180" s="364" t="n"/>
      <c r="ADD180" s="364" t="n"/>
      <c r="ADE180" s="364" t="n"/>
      <c r="ADF180" s="364" t="n"/>
      <c r="ADG180" s="364" t="n"/>
      <c r="ADH180" s="364" t="n"/>
      <c r="ADI180" s="364" t="n"/>
      <c r="ADJ180" s="364" t="n"/>
      <c r="ADK180" s="364" t="n"/>
      <c r="ADL180" s="364" t="n"/>
      <c r="ADM180" s="364" t="n"/>
      <c r="ADN180" s="364" t="n"/>
      <c r="ADO180" s="364" t="n"/>
      <c r="ADP180" s="364" t="n"/>
      <c r="ADQ180" s="364" t="n"/>
      <c r="ADR180" s="364" t="n"/>
      <c r="ADS180" s="364" t="n"/>
      <c r="ADT180" s="364" t="n"/>
      <c r="ADU180" s="364" t="n"/>
      <c r="ADV180" s="364" t="n"/>
      <c r="ADW180" s="364" t="n"/>
      <c r="ADX180" s="364" t="n"/>
      <c r="ADY180" s="364" t="n"/>
      <c r="ADZ180" s="364" t="n"/>
      <c r="AEA180" s="364" t="n"/>
      <c r="AEB180" s="364" t="n"/>
      <c r="AEC180" s="364" t="n"/>
      <c r="AED180" s="364" t="n"/>
      <c r="AEE180" s="364" t="n"/>
      <c r="AEF180" s="364" t="n"/>
      <c r="AEG180" s="364" t="n"/>
      <c r="AEH180" s="364" t="n"/>
      <c r="AEI180" s="364" t="n"/>
      <c r="AEJ180" s="364" t="n"/>
      <c r="AEK180" s="364" t="n"/>
      <c r="AEL180" s="364" t="n"/>
      <c r="AEM180" s="364" t="n"/>
      <c r="AEN180" s="364" t="n"/>
      <c r="AEO180" s="364" t="n"/>
      <c r="AEP180" s="364" t="n"/>
      <c r="AEQ180" s="364" t="n"/>
      <c r="AER180" s="364" t="n"/>
      <c r="AES180" s="364" t="n"/>
      <c r="AET180" s="364" t="n"/>
      <c r="AEU180" s="364" t="n"/>
      <c r="AEV180" s="364" t="n"/>
      <c r="AEW180" s="364" t="n"/>
      <c r="AEX180" s="364" t="n"/>
      <c r="AEY180" s="364" t="n"/>
      <c r="AEZ180" s="364" t="n"/>
      <c r="AFA180" s="364" t="n"/>
      <c r="AFB180" s="364" t="n"/>
      <c r="AFC180" s="364" t="n"/>
      <c r="AFD180" s="364" t="n"/>
      <c r="AFE180" s="364" t="n"/>
      <c r="AFF180" s="364" t="n"/>
      <c r="AFG180" s="364" t="n"/>
      <c r="AFH180" s="364" t="n"/>
      <c r="AFI180" s="364" t="n"/>
      <c r="AFJ180" s="364" t="n"/>
      <c r="AFK180" s="364" t="n"/>
      <c r="AFL180" s="364" t="n"/>
      <c r="AFM180" s="364" t="n"/>
      <c r="AFN180" s="364" t="n"/>
      <c r="AFO180" s="364" t="n"/>
      <c r="AFP180" s="364" t="n"/>
      <c r="AFQ180" s="364" t="n"/>
      <c r="AFR180" s="364" t="n"/>
      <c r="AFS180" s="364" t="n"/>
      <c r="AFT180" s="364" t="n"/>
      <c r="AFU180" s="364" t="n"/>
      <c r="AFV180" s="364" t="n"/>
      <c r="AFW180" s="364" t="n"/>
      <c r="AFX180" s="364" t="n"/>
      <c r="AFY180" s="364" t="n"/>
      <c r="AFZ180" s="364" t="n"/>
      <c r="AGA180" s="364" t="n"/>
      <c r="AGB180" s="364" t="n"/>
      <c r="AGC180" s="364" t="n"/>
      <c r="AGD180" s="364" t="n"/>
      <c r="AGE180" s="364" t="n"/>
      <c r="AGF180" s="364" t="n"/>
      <c r="AGG180" s="364" t="n"/>
      <c r="AGH180" s="364" t="n"/>
      <c r="AGI180" s="364" t="n"/>
      <c r="AGJ180" s="364" t="n"/>
      <c r="AGK180" s="364" t="n"/>
      <c r="AGL180" s="364" t="n"/>
      <c r="AGM180" s="364" t="n"/>
      <c r="AGN180" s="364" t="n"/>
      <c r="AGO180" s="364" t="n"/>
      <c r="AGP180" s="364" t="n"/>
      <c r="AGQ180" s="364" t="n"/>
      <c r="AGR180" s="364" t="n"/>
      <c r="AGS180" s="364" t="n"/>
      <c r="AGT180" s="364" t="n"/>
      <c r="AGU180" s="364" t="n"/>
      <c r="AGV180" s="364" t="n"/>
      <c r="AGW180" s="364" t="n"/>
      <c r="AGX180" s="364" t="n"/>
      <c r="AGY180" s="364" t="n"/>
      <c r="AGZ180" s="364" t="n"/>
      <c r="AHA180" s="364" t="n"/>
      <c r="AHB180" s="364" t="n"/>
      <c r="AHC180" s="364" t="n"/>
      <c r="AHD180" s="364" t="n"/>
      <c r="AHE180" s="364" t="n"/>
      <c r="AHF180" s="364" t="n"/>
      <c r="AHG180" s="364" t="n"/>
      <c r="AHH180" s="364" t="n"/>
      <c r="AHI180" s="364" t="n"/>
      <c r="AHJ180" s="364" t="n"/>
      <c r="AHK180" s="364" t="n"/>
      <c r="AHL180" s="364" t="n"/>
      <c r="AHM180" s="364" t="n"/>
      <c r="AHN180" s="364" t="n"/>
      <c r="AHO180" s="364" t="n"/>
      <c r="AHP180" s="364" t="n"/>
      <c r="AHQ180" s="364" t="n"/>
      <c r="AHR180" s="364" t="n"/>
      <c r="AHS180" s="364" t="n"/>
      <c r="AHT180" s="364" t="n"/>
      <c r="AHU180" s="364" t="n"/>
      <c r="AHV180" s="364" t="n"/>
      <c r="AHW180" s="364" t="n"/>
      <c r="AHX180" s="364" t="n"/>
      <c r="AHY180" s="364" t="n"/>
      <c r="AHZ180" s="364" t="n"/>
      <c r="AIA180" s="364" t="n"/>
      <c r="AIB180" s="364" t="n"/>
      <c r="AIC180" s="364" t="n"/>
      <c r="AID180" s="364" t="n"/>
      <c r="AIE180" s="364" t="n"/>
      <c r="AIF180" s="364" t="n"/>
      <c r="AIG180" s="364" t="n"/>
      <c r="AIH180" s="364" t="n"/>
      <c r="AII180" s="364" t="n"/>
      <c r="AIJ180" s="364" t="n"/>
      <c r="AIK180" s="364" t="n"/>
      <c r="AIL180" s="364" t="n"/>
      <c r="AIM180" s="364" t="n"/>
      <c r="AIN180" s="364" t="n"/>
      <c r="AIO180" s="364" t="n"/>
      <c r="AIP180" s="364" t="n"/>
      <c r="AIQ180" s="364" t="n"/>
      <c r="AIR180" s="364" t="n"/>
      <c r="AIS180" s="364" t="n"/>
      <c r="AIT180" s="364" t="n"/>
      <c r="AIU180" s="364" t="n"/>
      <c r="AIV180" s="364" t="n"/>
      <c r="AIW180" s="364" t="n"/>
      <c r="AIX180" s="364" t="n"/>
      <c r="AIY180" s="364" t="n"/>
      <c r="AIZ180" s="364" t="n"/>
      <c r="AJA180" s="364" t="n"/>
      <c r="AJB180" s="364" t="n"/>
      <c r="AJC180" s="364" t="n"/>
      <c r="AJD180" s="364" t="n"/>
      <c r="AJE180" s="364" t="n"/>
      <c r="AJF180" s="364" t="n"/>
      <c r="AJG180" s="364" t="n"/>
      <c r="AJH180" s="364" t="n"/>
      <c r="AJI180" s="364" t="n"/>
      <c r="AJJ180" s="364" t="n"/>
      <c r="AJK180" s="364" t="n"/>
      <c r="AJL180" s="364" t="n"/>
      <c r="AJM180" s="364" t="n"/>
      <c r="AJN180" s="364" t="n"/>
      <c r="AJO180" s="364" t="n"/>
      <c r="AJP180" s="364" t="n"/>
      <c r="AJQ180" s="364" t="n"/>
      <c r="AJR180" s="364" t="n"/>
      <c r="AJS180" s="364" t="n"/>
      <c r="AJT180" s="364" t="n"/>
      <c r="AJU180" s="364" t="n"/>
      <c r="AJV180" s="364" t="n"/>
      <c r="AJW180" s="364" t="n"/>
      <c r="AJX180" s="364" t="n"/>
      <c r="AJY180" s="364" t="n"/>
      <c r="AJZ180" s="364" t="n"/>
      <c r="AKA180" s="364" t="n"/>
      <c r="AKB180" s="364" t="n"/>
      <c r="AKC180" s="364" t="n"/>
      <c r="AKD180" s="364" t="n"/>
      <c r="AKE180" s="364" t="n"/>
      <c r="AKF180" s="364" t="n"/>
      <c r="AKG180" s="364" t="n"/>
      <c r="AKH180" s="364" t="n"/>
      <c r="AKI180" s="364" t="n"/>
      <c r="AKJ180" s="364" t="n"/>
      <c r="AKK180" s="364" t="n"/>
      <c r="AKL180" s="364" t="n"/>
      <c r="AKM180" s="364" t="n"/>
      <c r="AKN180" s="364" t="n"/>
      <c r="AKO180" s="364" t="n"/>
      <c r="AKP180" s="364" t="n"/>
      <c r="AKQ180" s="364" t="n"/>
      <c r="AKR180" s="364" t="n"/>
      <c r="AKS180" s="364" t="n"/>
      <c r="AKT180" s="364" t="n"/>
      <c r="AKU180" s="364" t="n"/>
      <c r="AKV180" s="364" t="n"/>
      <c r="AKW180" s="364" t="n"/>
      <c r="AKX180" s="364" t="n"/>
      <c r="AKY180" s="364" t="n"/>
      <c r="AKZ180" s="364" t="n"/>
      <c r="ALA180" s="364" t="n"/>
      <c r="ALB180" s="364" t="n"/>
      <c r="ALC180" s="364" t="n"/>
      <c r="ALD180" s="364" t="n"/>
      <c r="ALE180" s="364" t="n"/>
      <c r="ALF180" s="364" t="n"/>
      <c r="ALG180" s="364" t="n"/>
      <c r="ALH180" s="364" t="n"/>
      <c r="ALI180" s="364" t="n"/>
      <c r="ALJ180" s="364" t="n"/>
      <c r="ALK180" s="364" t="n"/>
      <c r="ALL180" s="364" t="n"/>
      <c r="ALM180" s="364" t="n"/>
      <c r="ALN180" s="364" t="n"/>
      <c r="ALO180" s="364" t="n"/>
      <c r="ALP180" s="364" t="n"/>
      <c r="ALQ180" s="364" t="n"/>
      <c r="ALR180" s="364" t="n"/>
      <c r="ALS180" s="364" t="n"/>
      <c r="ALT180" s="364" t="n"/>
      <c r="ALU180" s="364" t="n"/>
      <c r="ALV180" s="364" t="n"/>
      <c r="ALW180" s="364" t="n"/>
      <c r="ALX180" s="364" t="n"/>
      <c r="ALY180" s="364" t="n"/>
      <c r="ALZ180" s="364" t="n"/>
      <c r="AMA180" s="364" t="n"/>
      <c r="AMB180" s="364" t="n"/>
      <c r="AMC180" s="364" t="n"/>
      <c r="AMD180" s="364" t="n"/>
      <c r="AME180" s="364" t="n"/>
      <c r="AMF180" s="364" t="n"/>
      <c r="AMG180" s="364" t="n"/>
      <c r="AMH180" s="364" t="n"/>
      <c r="AMI180" s="364" t="n"/>
      <c r="AMJ180" s="364" t="n"/>
      <c r="AMK180" s="364" t="n"/>
      <c r="AML180" s="364" t="n"/>
      <c r="AMM180" s="364" t="n"/>
      <c r="AMN180" s="364" t="n"/>
      <c r="AMO180" s="364" t="n"/>
      <c r="AMP180" s="364" t="n"/>
      <c r="AMQ180" s="364" t="n"/>
      <c r="AMR180" s="364" t="n"/>
      <c r="AMS180" s="364" t="n"/>
      <c r="AMT180" s="364" t="n"/>
      <c r="AMU180" s="364" t="n"/>
      <c r="AMV180" s="364" t="n"/>
      <c r="AMW180" s="364" t="n"/>
      <c r="AMX180" s="364" t="n"/>
      <c r="AMY180" s="364" t="n"/>
      <c r="AMZ180" s="364" t="n"/>
      <c r="ANA180" s="364" t="n"/>
      <c r="ANB180" s="364" t="n"/>
      <c r="ANC180" s="364" t="n"/>
      <c r="AND180" s="364" t="n"/>
      <c r="ANE180" s="364" t="n"/>
      <c r="ANF180" s="364" t="n"/>
      <c r="ANG180" s="364" t="n"/>
      <c r="ANH180" s="364" t="n"/>
      <c r="ANI180" s="364" t="n"/>
      <c r="ANJ180" s="364" t="n"/>
      <c r="ANK180" s="364" t="n"/>
      <c r="ANL180" s="364" t="n"/>
      <c r="ANM180" s="364" t="n"/>
      <c r="ANN180" s="364" t="n"/>
      <c r="ANO180" s="364" t="n"/>
      <c r="ANP180" s="364" t="n"/>
      <c r="ANQ180" s="364" t="n"/>
      <c r="ANR180" s="364" t="n"/>
      <c r="ANS180" s="364" t="n"/>
      <c r="ANT180" s="364" t="n"/>
      <c r="ANU180" s="364" t="n"/>
      <c r="ANV180" s="364" t="n"/>
      <c r="ANW180" s="364" t="n"/>
      <c r="ANX180" s="364" t="n"/>
      <c r="ANY180" s="364" t="n"/>
      <c r="ANZ180" s="364" t="n"/>
      <c r="AOA180" s="364" t="n"/>
      <c r="AOB180" s="364" t="n"/>
      <c r="AOC180" s="364" t="n"/>
      <c r="AOD180" s="364" t="n"/>
      <c r="AOE180" s="364" t="n"/>
      <c r="AOF180" s="364" t="n"/>
      <c r="AOG180" s="364" t="n"/>
      <c r="AOH180" s="364" t="n"/>
      <c r="AOI180" s="364" t="n"/>
      <c r="AOJ180" s="364" t="n"/>
      <c r="AOK180" s="364" t="n"/>
      <c r="AOL180" s="364" t="n"/>
      <c r="AOM180" s="364" t="n"/>
      <c r="AON180" s="364" t="n"/>
      <c r="AOO180" s="364" t="n"/>
      <c r="AOP180" s="364" t="n"/>
      <c r="AOQ180" s="364" t="n"/>
      <c r="AOR180" s="364" t="n"/>
      <c r="AOS180" s="364" t="n"/>
      <c r="AOT180" s="364" t="n"/>
      <c r="AOU180" s="364" t="n"/>
      <c r="AOV180" s="364" t="n"/>
      <c r="AOW180" s="364" t="n"/>
      <c r="AOX180" s="364" t="n"/>
      <c r="AOY180" s="364" t="n"/>
      <c r="AOZ180" s="364" t="n"/>
      <c r="APA180" s="364" t="n"/>
      <c r="APB180" s="364" t="n"/>
      <c r="APC180" s="364" t="n"/>
      <c r="APD180" s="364" t="n"/>
      <c r="APE180" s="364" t="n"/>
      <c r="APF180" s="364" t="n"/>
      <c r="APG180" s="364" t="n"/>
      <c r="APH180" s="364" t="n"/>
      <c r="API180" s="364" t="n"/>
      <c r="APJ180" s="364" t="n"/>
      <c r="APK180" s="364" t="n"/>
      <c r="APL180" s="364" t="n"/>
      <c r="APM180" s="364" t="n"/>
      <c r="APN180" s="364" t="n"/>
      <c r="APO180" s="364" t="n"/>
      <c r="APP180" s="364" t="n"/>
      <c r="APQ180" s="364" t="n"/>
      <c r="APR180" s="364" t="n"/>
      <c r="APS180" s="364" t="n"/>
      <c r="APT180" s="364" t="n"/>
      <c r="APU180" s="364" t="n"/>
      <c r="APV180" s="364" t="n"/>
      <c r="APW180" s="364" t="n"/>
      <c r="APX180" s="364" t="n"/>
      <c r="APY180" s="364" t="n"/>
      <c r="APZ180" s="364" t="n"/>
      <c r="AQA180" s="364" t="n"/>
      <c r="AQB180" s="364" t="n"/>
      <c r="AQC180" s="364" t="n"/>
      <c r="AQD180" s="364" t="n"/>
      <c r="AQE180" s="364" t="n"/>
      <c r="AQF180" s="364" t="n"/>
      <c r="AQG180" s="364" t="n"/>
      <c r="AQH180" s="364" t="n"/>
      <c r="AQI180" s="364" t="n"/>
      <c r="AQJ180" s="364" t="n"/>
      <c r="AQK180" s="364" t="n"/>
      <c r="AQL180" s="364" t="n"/>
      <c r="AQM180" s="364" t="n"/>
      <c r="AQN180" s="364" t="n"/>
      <c r="AQO180" s="364" t="n"/>
      <c r="AQP180" s="364" t="n"/>
      <c r="AQQ180" s="364" t="n"/>
      <c r="AQR180" s="364" t="n"/>
      <c r="AQS180" s="364" t="n"/>
      <c r="AQT180" s="364" t="n"/>
      <c r="AQU180" s="364" t="n"/>
      <c r="AQV180" s="364" t="n"/>
      <c r="AQW180" s="364" t="n"/>
      <c r="AQX180" s="364" t="n"/>
      <c r="AQY180" s="364" t="n"/>
      <c r="AQZ180" s="364" t="n"/>
      <c r="ARA180" s="364" t="n"/>
      <c r="ARB180" s="364" t="n"/>
      <c r="ARC180" s="364" t="n"/>
      <c r="ARD180" s="364" t="n"/>
      <c r="ARE180" s="364" t="n"/>
      <c r="ARF180" s="364" t="n"/>
      <c r="ARG180" s="364" t="n"/>
      <c r="ARH180" s="364" t="n"/>
      <c r="ARI180" s="364" t="n"/>
      <c r="ARJ180" s="364" t="n"/>
      <c r="ARK180" s="364" t="n"/>
      <c r="ARL180" s="364" t="n"/>
      <c r="ARM180" s="364" t="n"/>
      <c r="ARN180" s="364" t="n"/>
      <c r="ARO180" s="364" t="n"/>
    </row>
    <row r="181" outlineLevel="1">
      <c r="A181" s="220" t="inlineStr">
        <is>
          <t>50.06</t>
        </is>
      </c>
      <c r="B181" s="233" t="inlineStr">
        <is>
          <t>Venda de veículos</t>
        </is>
      </c>
      <c r="C181" s="86" t="inlineStr">
        <is>
          <t>Analítica</t>
        </is>
      </c>
      <c r="D181" s="86" t="inlineStr">
        <is>
          <t>Entrada</t>
        </is>
      </c>
      <c r="E181" s="86">
        <f>VLOOKUP($A181,PL.C!$B:$F,5,0)</f>
        <v/>
      </c>
      <c r="F181" s="86" t="inlineStr">
        <is>
          <t>sim</t>
        </is>
      </c>
      <c r="G181" s="86" t="inlineStr">
        <is>
          <t>Budget</t>
        </is>
      </c>
      <c r="I181" s="511" t="n">
        <v>0</v>
      </c>
      <c r="J181" s="511" t="n">
        <v>0</v>
      </c>
      <c r="K181" s="511" t="n">
        <v>0</v>
      </c>
      <c r="L181" s="511" t="n">
        <v>0</v>
      </c>
      <c r="M181" s="511" t="n">
        <v>0</v>
      </c>
      <c r="N181" s="511" t="n">
        <v>0</v>
      </c>
      <c r="O181" s="511" t="n">
        <v>0</v>
      </c>
      <c r="P181" s="511" t="n">
        <v>0</v>
      </c>
      <c r="Q181" s="511" t="n">
        <v>0</v>
      </c>
      <c r="R181" s="511" t="n">
        <v>0</v>
      </c>
      <c r="S181" s="511" t="n">
        <v>0</v>
      </c>
      <c r="T181" s="512" t="n">
        <v>0</v>
      </c>
      <c r="V181" s="511" t="n">
        <v>0</v>
      </c>
      <c r="W181" s="511" t="n">
        <v>0</v>
      </c>
      <c r="X181" s="511" t="n">
        <v>86400</v>
      </c>
      <c r="Y181" s="511" t="n">
        <v>0</v>
      </c>
      <c r="Z181" s="511" t="n">
        <v>0</v>
      </c>
      <c r="AA181" s="511" t="n">
        <v>0</v>
      </c>
      <c r="AB181" s="511" t="n">
        <v>0</v>
      </c>
      <c r="AC181" s="511" t="n">
        <v>0</v>
      </c>
      <c r="AD181" s="511" t="n">
        <v>0</v>
      </c>
      <c r="AE181" s="511" t="n">
        <v>0</v>
      </c>
      <c r="AF181" s="511" t="n">
        <v>0</v>
      </c>
      <c r="AG181" s="512" t="n">
        <v>0</v>
      </c>
      <c r="AI181" s="511" t="n">
        <v>0</v>
      </c>
      <c r="AJ181" s="511" t="n">
        <v>0</v>
      </c>
      <c r="AK181" s="511" t="n">
        <v>0</v>
      </c>
      <c r="AL181" s="511" t="n">
        <v>0</v>
      </c>
      <c r="AM181" s="511" t="n">
        <v>0</v>
      </c>
      <c r="AN181" s="511" t="n">
        <v>0</v>
      </c>
      <c r="AO181" s="511" t="n">
        <v>0</v>
      </c>
      <c r="AP181" s="511" t="n">
        <v>0</v>
      </c>
      <c r="AQ181" s="511" t="n">
        <v>0</v>
      </c>
      <c r="AR181" s="511" t="n">
        <v>0</v>
      </c>
      <c r="AS181" s="511" t="n">
        <v>0</v>
      </c>
      <c r="AT181" s="511" t="n">
        <v>0</v>
      </c>
      <c r="AV181" s="513" t="n">
        <v>0</v>
      </c>
      <c r="AW181" s="513" t="n">
        <v>0</v>
      </c>
      <c r="AX181" s="513" t="n">
        <v>0</v>
      </c>
      <c r="AY181" s="513" t="n">
        <v>0</v>
      </c>
      <c r="AZ181" s="513" t="n">
        <v>0</v>
      </c>
      <c r="BA181" s="513" t="n">
        <v>0</v>
      </c>
      <c r="BB181" s="513" t="n">
        <v>0</v>
      </c>
      <c r="BC181" s="513" t="n">
        <v>0</v>
      </c>
      <c r="BD181" s="513" t="n">
        <v>0</v>
      </c>
      <c r="BE181" s="513" t="n">
        <v>0</v>
      </c>
      <c r="BF181" s="513" t="n">
        <v>0</v>
      </c>
      <c r="BG181" s="513" t="n">
        <v>0</v>
      </c>
      <c r="BI181" s="298" t="n">
        <v>1.05</v>
      </c>
      <c r="BJ181" s="514" t="n">
        <v>0</v>
      </c>
      <c r="BK181" s="514" t="n">
        <v>0</v>
      </c>
      <c r="BL181" s="514" t="n">
        <v>0</v>
      </c>
      <c r="BM181" s="514" t="n">
        <v>0</v>
      </c>
      <c r="BN181" s="514" t="n">
        <v>0</v>
      </c>
      <c r="BO181" s="514" t="n">
        <v>0</v>
      </c>
      <c r="BP181" s="514" t="n">
        <v>0</v>
      </c>
      <c r="BQ181" s="514" t="n">
        <v>0</v>
      </c>
      <c r="BR181" s="514" t="n">
        <v>0</v>
      </c>
      <c r="BS181" s="514" t="n">
        <v>0</v>
      </c>
      <c r="BT181" s="514" t="n">
        <v>15847.65</v>
      </c>
      <c r="BU181" s="514" t="n">
        <v>14700</v>
      </c>
      <c r="BW181" s="515">
        <f>_xlfn.SINGLE(_xlfn.XLOOKUP($A181,$A$203:$A$399,BJ$203:BJ$399,"Não Existe"))*$BI181</f>
        <v/>
      </c>
      <c r="BX181" s="515">
        <f>_xlfn.SINGLE(_xlfn.XLOOKUP($A181,$A$203:$A$399,BK$203:BK$399,"Não Existe"))*$BI181</f>
        <v/>
      </c>
      <c r="BY181" s="515">
        <f>_xlfn.SINGLE(_xlfn.XLOOKUP($A181,$A$203:$A$399,BL$203:BL$399,"Não Existe"))*$BI181</f>
        <v/>
      </c>
      <c r="BZ181" s="515">
        <f>_xlfn.SINGLE(_xlfn.XLOOKUP($A181,$A$203:$A$399,BM$203:BM$399,"Não Existe"))*$BI181</f>
        <v/>
      </c>
      <c r="CA181" s="515">
        <f>_xlfn.SINGLE(_xlfn.XLOOKUP($A181,$A$203:$A$399,BN$203:BN$399,"Não Existe"))*$BI181</f>
        <v/>
      </c>
      <c r="CB181" s="515">
        <f>_xlfn.SINGLE(_xlfn.XLOOKUP($A181,$A$203:$A$399,BO$203:BO$399,"Não Existe"))*$BI181</f>
        <v/>
      </c>
      <c r="CC181" s="515">
        <f>_xlfn.SINGLE(_xlfn.XLOOKUP($A181,$A$203:$A$399,BP$203:BP$399,"Não Existe"))*$BI181</f>
        <v/>
      </c>
      <c r="CD181" s="515">
        <f>_xlfn.SINGLE(_xlfn.XLOOKUP($A181,$A$203:$A$399,BQ$203:BQ$399,"Não Existe"))*$BI181</f>
        <v/>
      </c>
      <c r="CE181" s="515">
        <f>_xlfn.SINGLE(_xlfn.XLOOKUP($A181,$A$203:$A$399,BR$203:BR$399,"Não Existe"))*$BI181</f>
        <v/>
      </c>
      <c r="CF181" s="515">
        <f>_xlfn.SINGLE(_xlfn.XLOOKUP($A181,$A$203:$A$399,BS$203:BS$399,"Não Existe"))*$BI181</f>
        <v/>
      </c>
      <c r="CG181" s="515">
        <f>_xlfn.SINGLE(_xlfn.XLOOKUP($A181,$A$203:$A$399,BT$203:BT$399,"Não Existe"))*$BI181</f>
        <v/>
      </c>
      <c r="CH181" s="515">
        <f>_xlfn.SINGLE(_xlfn.XLOOKUP($A181,$A$203:$A$399,BU$203:BU$399,"Não Existe"))*$BI181</f>
        <v/>
      </c>
    </row>
    <row r="182" outlineLevel="1" customFormat="1" s="213">
      <c r="A182" s="257" t="inlineStr">
        <is>
          <t>51.01</t>
        </is>
      </c>
      <c r="B182" s="212" t="inlineStr">
        <is>
          <t>Liberação de Empréstimos</t>
        </is>
      </c>
      <c r="C182" s="213" t="inlineStr">
        <is>
          <t>Analítica</t>
        </is>
      </c>
      <c r="D182" s="213" t="inlineStr">
        <is>
          <t>Entrada</t>
        </is>
      </c>
      <c r="E182" s="213">
        <f>VLOOKUP($A182,PL.C!$B:$F,5,0)</f>
        <v/>
      </c>
      <c r="F182" s="213" t="inlineStr">
        <is>
          <t>sim</t>
        </is>
      </c>
      <c r="G182" s="213" t="inlineStr">
        <is>
          <t>Budget</t>
        </is>
      </c>
      <c r="I182" s="506" t="n">
        <v>0</v>
      </c>
      <c r="J182" s="506" t="n">
        <v>0</v>
      </c>
      <c r="K182" s="506" t="n">
        <v>0</v>
      </c>
      <c r="L182" s="506" t="n">
        <v>0</v>
      </c>
      <c r="M182" s="506" t="n">
        <v>86096</v>
      </c>
      <c r="N182" s="506" t="n">
        <v>86752</v>
      </c>
      <c r="O182" s="506" t="n">
        <v>0</v>
      </c>
      <c r="P182" s="506" t="n">
        <v>0</v>
      </c>
      <c r="Q182" s="506" t="n">
        <v>0</v>
      </c>
      <c r="R182" s="506" t="n">
        <v>0</v>
      </c>
      <c r="S182" s="506" t="n">
        <v>0</v>
      </c>
      <c r="T182" s="507" t="n">
        <v>0</v>
      </c>
      <c r="U182" s="86" t="n"/>
      <c r="V182" s="506" t="n">
        <v>0</v>
      </c>
      <c r="W182" s="506" t="n">
        <v>0</v>
      </c>
      <c r="X182" s="506" t="n">
        <v>0</v>
      </c>
      <c r="Y182" s="506" t="n">
        <v>0</v>
      </c>
      <c r="Z182" s="506" t="n">
        <v>0</v>
      </c>
      <c r="AA182" s="506" t="n">
        <v>0</v>
      </c>
      <c r="AB182" s="506" t="n">
        <v>0</v>
      </c>
      <c r="AC182" s="506" t="n">
        <v>0</v>
      </c>
      <c r="AD182" s="506" t="n">
        <v>0</v>
      </c>
      <c r="AE182" s="506" t="n">
        <v>0</v>
      </c>
      <c r="AF182" s="506" t="n">
        <v>0</v>
      </c>
      <c r="AG182" s="507" t="n">
        <v>0</v>
      </c>
      <c r="AH182" s="364" t="n"/>
      <c r="AI182" s="506" t="n">
        <v>0</v>
      </c>
      <c r="AJ182" s="506" t="n">
        <v>0</v>
      </c>
      <c r="AK182" s="506" t="n">
        <v>0</v>
      </c>
      <c r="AL182" s="506" t="n">
        <v>0</v>
      </c>
      <c r="AM182" s="506" t="n">
        <v>0</v>
      </c>
      <c r="AN182" s="506" t="n">
        <v>0</v>
      </c>
      <c r="AO182" s="506" t="n">
        <v>0</v>
      </c>
      <c r="AP182" s="506" t="n">
        <v>0</v>
      </c>
      <c r="AQ182" s="506" t="n">
        <v>0</v>
      </c>
      <c r="AR182" s="506" t="n">
        <v>0</v>
      </c>
      <c r="AS182" s="506" t="n">
        <v>0</v>
      </c>
      <c r="AT182" s="506" t="n">
        <v>0</v>
      </c>
      <c r="AU182" s="364" t="n"/>
      <c r="AV182" s="508" t="n">
        <v>0</v>
      </c>
      <c r="AW182" s="508" t="n">
        <v>0</v>
      </c>
      <c r="AX182" s="508" t="n">
        <v>0</v>
      </c>
      <c r="AY182" s="508" t="n">
        <v>0</v>
      </c>
      <c r="AZ182" s="508" t="n">
        <v>0</v>
      </c>
      <c r="BA182" s="508" t="n">
        <v>0</v>
      </c>
      <c r="BB182" s="508" t="n">
        <v>0</v>
      </c>
      <c r="BC182" s="508" t="n">
        <v>0</v>
      </c>
      <c r="BD182" s="508" t="n">
        <v>0</v>
      </c>
      <c r="BE182" s="508" t="n">
        <v>0</v>
      </c>
      <c r="BF182" s="508" t="n">
        <v>0</v>
      </c>
      <c r="BG182" s="508" t="n">
        <v>0</v>
      </c>
      <c r="BH182" s="364" t="n"/>
      <c r="BI182" s="298" t="n">
        <v>1.05</v>
      </c>
      <c r="BJ182" s="509" t="n">
        <v>0</v>
      </c>
      <c r="BK182" s="509" t="n">
        <v>0</v>
      </c>
      <c r="BL182" s="509" t="n">
        <v>0</v>
      </c>
      <c r="BM182" s="509" t="n">
        <v>0</v>
      </c>
      <c r="BN182" s="509" t="n">
        <v>0</v>
      </c>
      <c r="BO182" s="509" t="n">
        <v>0</v>
      </c>
      <c r="BP182" s="509" t="n">
        <v>0</v>
      </c>
      <c r="BQ182" s="509" t="n">
        <v>0</v>
      </c>
      <c r="BR182" s="509" t="n">
        <v>0</v>
      </c>
      <c r="BS182" s="509" t="n">
        <v>0</v>
      </c>
      <c r="BT182" s="509" t="n">
        <v>0</v>
      </c>
      <c r="BU182" s="509" t="n">
        <v>0</v>
      </c>
      <c r="BV182" s="364" t="n"/>
      <c r="BW182" s="510">
        <f>_xlfn.SINGLE(_xlfn.XLOOKUP($A182,$A$203:$A$399,BJ$203:BJ$399,"Não Existe"))*$BI182</f>
        <v/>
      </c>
      <c r="BX182" s="510">
        <f>_xlfn.SINGLE(_xlfn.XLOOKUP($A182,$A$203:$A$399,BK$203:BK$399,"Não Existe"))*$BI182</f>
        <v/>
      </c>
      <c r="BY182" s="510">
        <f>_xlfn.SINGLE(_xlfn.XLOOKUP($A182,$A$203:$A$399,BL$203:BL$399,"Não Existe"))*$BI182</f>
        <v/>
      </c>
      <c r="BZ182" s="510">
        <f>_xlfn.SINGLE(_xlfn.XLOOKUP($A182,$A$203:$A$399,BM$203:BM$399,"Não Existe"))*$BI182</f>
        <v/>
      </c>
      <c r="CA182" s="510">
        <f>_xlfn.SINGLE(_xlfn.XLOOKUP($A182,$A$203:$A$399,BN$203:BN$399,"Não Existe"))*$BI182</f>
        <v/>
      </c>
      <c r="CB182" s="510">
        <f>_xlfn.SINGLE(_xlfn.XLOOKUP($A182,$A$203:$A$399,BO$203:BO$399,"Não Existe"))*$BI182</f>
        <v/>
      </c>
      <c r="CC182" s="510">
        <f>_xlfn.SINGLE(_xlfn.XLOOKUP($A182,$A$203:$A$399,BP$203:BP$399,"Não Existe"))*$BI182</f>
        <v/>
      </c>
      <c r="CD182" s="510">
        <f>_xlfn.SINGLE(_xlfn.XLOOKUP($A182,$A$203:$A$399,BQ$203:BQ$399,"Não Existe"))*$BI182</f>
        <v/>
      </c>
      <c r="CE182" s="510">
        <f>_xlfn.SINGLE(_xlfn.XLOOKUP($A182,$A$203:$A$399,BR$203:BR$399,"Não Existe"))*$BI182</f>
        <v/>
      </c>
      <c r="CF182" s="510">
        <f>_xlfn.SINGLE(_xlfn.XLOOKUP($A182,$A$203:$A$399,BS$203:BS$399,"Não Existe"))*$BI182</f>
        <v/>
      </c>
      <c r="CG182" s="510">
        <f>_xlfn.SINGLE(_xlfn.XLOOKUP($A182,$A$203:$A$399,BT$203:BT$399,"Não Existe"))*$BI182</f>
        <v/>
      </c>
      <c r="CH182" s="510">
        <f>_xlfn.SINGLE(_xlfn.XLOOKUP($A182,$A$203:$A$399,BU$203:BU$399,"Não Existe"))*$BI182</f>
        <v/>
      </c>
      <c r="CI182" s="364" t="n"/>
      <c r="CJ182" s="364" t="n"/>
      <c r="CK182" s="364" t="n"/>
      <c r="CL182" s="364" t="n"/>
      <c r="CM182" s="364" t="n"/>
      <c r="CN182" s="364" t="n"/>
      <c r="CO182" s="364" t="n"/>
      <c r="CP182" s="364" t="n"/>
      <c r="CQ182" s="364" t="n"/>
      <c r="CR182" s="364" t="n"/>
      <c r="CS182" s="364" t="n"/>
      <c r="CT182" s="364" t="n"/>
      <c r="CU182" s="364" t="n"/>
      <c r="CV182" s="364" t="n"/>
      <c r="CW182" s="364" t="n"/>
      <c r="CX182" s="364" t="n"/>
      <c r="CY182" s="364" t="n"/>
      <c r="CZ182" s="364" t="n"/>
      <c r="DA182" s="364" t="n"/>
      <c r="DB182" s="364" t="n"/>
      <c r="DC182" s="364" t="n"/>
      <c r="DD182" s="364" t="n"/>
      <c r="DE182" s="364" t="n"/>
      <c r="DF182" s="364" t="n"/>
      <c r="DG182" s="364" t="n"/>
      <c r="DH182" s="364" t="n"/>
      <c r="DI182" s="364" t="n"/>
      <c r="DJ182" s="364" t="n"/>
      <c r="DK182" s="364" t="n"/>
      <c r="DL182" s="364" t="n"/>
      <c r="DM182" s="364" t="n"/>
      <c r="DN182" s="364" t="n"/>
      <c r="DO182" s="364" t="n"/>
      <c r="DP182" s="364" t="n"/>
      <c r="DQ182" s="364" t="n"/>
      <c r="DR182" s="364" t="n"/>
      <c r="DS182" s="364" t="n"/>
      <c r="DT182" s="364" t="n"/>
      <c r="DU182" s="364" t="n"/>
      <c r="DV182" s="364" t="n"/>
      <c r="DW182" s="364" t="n"/>
      <c r="DX182" s="364" t="n"/>
      <c r="DY182" s="364" t="n"/>
      <c r="DZ182" s="364" t="n"/>
      <c r="EA182" s="364" t="n"/>
      <c r="EB182" s="364" t="n"/>
      <c r="EC182" s="364" t="n"/>
      <c r="ED182" s="364" t="n"/>
      <c r="EE182" s="364" t="n"/>
      <c r="EF182" s="364" t="n"/>
      <c r="EG182" s="364" t="n"/>
      <c r="EH182" s="364" t="n"/>
      <c r="EI182" s="364" t="n"/>
      <c r="EJ182" s="364" t="n"/>
      <c r="EK182" s="364" t="n"/>
      <c r="EL182" s="364" t="n"/>
      <c r="EM182" s="364" t="n"/>
      <c r="EN182" s="364" t="n"/>
      <c r="EO182" s="364" t="n"/>
      <c r="EP182" s="364" t="n"/>
      <c r="EQ182" s="364" t="n"/>
      <c r="ER182" s="364" t="n"/>
      <c r="ES182" s="364" t="n"/>
      <c r="ET182" s="364" t="n"/>
      <c r="EU182" s="364" t="n"/>
      <c r="EV182" s="364" t="n"/>
      <c r="EW182" s="364" t="n"/>
      <c r="EX182" s="364" t="n"/>
      <c r="EY182" s="364" t="n"/>
      <c r="EZ182" s="364" t="n"/>
      <c r="FA182" s="364" t="n"/>
      <c r="FB182" s="364" t="n"/>
      <c r="FC182" s="364" t="n"/>
      <c r="FD182" s="364" t="n"/>
      <c r="FE182" s="364" t="n"/>
      <c r="FF182" s="364" t="n"/>
      <c r="FG182" s="364" t="n"/>
      <c r="FH182" s="364" t="n"/>
      <c r="FI182" s="364" t="n"/>
      <c r="FJ182" s="364" t="n"/>
      <c r="FK182" s="364" t="n"/>
      <c r="FL182" s="364" t="n"/>
      <c r="FM182" s="364" t="n"/>
      <c r="FN182" s="364" t="n"/>
      <c r="FO182" s="364" t="n"/>
      <c r="FP182" s="364" t="n"/>
      <c r="FQ182" s="364" t="n"/>
      <c r="FR182" s="364" t="n"/>
      <c r="FS182" s="364" t="n"/>
      <c r="FT182" s="364" t="n"/>
      <c r="FU182" s="364" t="n"/>
      <c r="FV182" s="364" t="n"/>
      <c r="FW182" s="364" t="n"/>
      <c r="FX182" s="364" t="n"/>
      <c r="FY182" s="364" t="n"/>
      <c r="FZ182" s="364" t="n"/>
      <c r="GA182" s="364" t="n"/>
      <c r="GB182" s="364" t="n"/>
      <c r="GC182" s="364" t="n"/>
      <c r="GD182" s="364" t="n"/>
      <c r="GE182" s="364" t="n"/>
      <c r="GF182" s="364" t="n"/>
      <c r="GG182" s="364" t="n"/>
      <c r="GH182" s="364" t="n"/>
      <c r="GI182" s="364" t="n"/>
      <c r="GJ182" s="364" t="n"/>
      <c r="GK182" s="364" t="n"/>
      <c r="GL182" s="364" t="n"/>
      <c r="GM182" s="364" t="n"/>
      <c r="GN182" s="364" t="n"/>
      <c r="GO182" s="364" t="n"/>
      <c r="GP182" s="364" t="n"/>
      <c r="GQ182" s="364" t="n"/>
      <c r="GR182" s="364" t="n"/>
      <c r="GS182" s="364" t="n"/>
      <c r="GT182" s="364" t="n"/>
      <c r="GU182" s="364" t="n"/>
      <c r="GV182" s="364" t="n"/>
      <c r="GW182" s="364" t="n"/>
      <c r="GX182" s="364" t="n"/>
      <c r="GY182" s="364" t="n"/>
      <c r="GZ182" s="364" t="n"/>
      <c r="HA182" s="364" t="n"/>
      <c r="HB182" s="364" t="n"/>
      <c r="HC182" s="364" t="n"/>
      <c r="HD182" s="364" t="n"/>
      <c r="HE182" s="364" t="n"/>
      <c r="HF182" s="364" t="n"/>
      <c r="HG182" s="364" t="n"/>
      <c r="HH182" s="364" t="n"/>
      <c r="HI182" s="364" t="n"/>
      <c r="HJ182" s="364" t="n"/>
      <c r="HK182" s="364" t="n"/>
      <c r="HL182" s="364" t="n"/>
      <c r="HM182" s="364" t="n"/>
      <c r="HN182" s="364" t="n"/>
      <c r="HO182" s="364" t="n"/>
      <c r="HP182" s="364" t="n"/>
      <c r="HQ182" s="364" t="n"/>
      <c r="HR182" s="364" t="n"/>
      <c r="HS182" s="364" t="n"/>
      <c r="HT182" s="364" t="n"/>
      <c r="HU182" s="364" t="n"/>
      <c r="HV182" s="364" t="n"/>
      <c r="HW182" s="364" t="n"/>
      <c r="HX182" s="364" t="n"/>
      <c r="HY182" s="364" t="n"/>
      <c r="HZ182" s="364" t="n"/>
      <c r="IA182" s="364" t="n"/>
      <c r="IB182" s="364" t="n"/>
      <c r="IC182" s="364" t="n"/>
      <c r="ID182" s="364" t="n"/>
      <c r="IE182" s="364" t="n"/>
      <c r="IF182" s="364" t="n"/>
      <c r="IG182" s="364" t="n"/>
      <c r="IH182" s="364" t="n"/>
      <c r="II182" s="364" t="n"/>
      <c r="IJ182" s="364" t="n"/>
      <c r="IK182" s="364" t="n"/>
      <c r="IL182" s="364" t="n"/>
      <c r="IM182" s="364" t="n"/>
      <c r="IN182" s="364" t="n"/>
      <c r="IO182" s="364" t="n"/>
      <c r="IP182" s="364" t="n"/>
      <c r="IQ182" s="364" t="n"/>
      <c r="IR182" s="364" t="n"/>
      <c r="IS182" s="364" t="n"/>
      <c r="IT182" s="364" t="n"/>
      <c r="IU182" s="364" t="n"/>
      <c r="IV182" s="364" t="n"/>
      <c r="IW182" s="364" t="n"/>
      <c r="IX182" s="364" t="n"/>
      <c r="IY182" s="364" t="n"/>
      <c r="IZ182" s="364" t="n"/>
      <c r="JA182" s="364" t="n"/>
      <c r="JB182" s="364" t="n"/>
      <c r="JC182" s="364" t="n"/>
      <c r="JD182" s="364" t="n"/>
      <c r="JE182" s="364" t="n"/>
      <c r="JF182" s="364" t="n"/>
      <c r="JG182" s="364" t="n"/>
      <c r="JH182" s="364" t="n"/>
      <c r="JI182" s="364" t="n"/>
      <c r="JJ182" s="364" t="n"/>
      <c r="JK182" s="364" t="n"/>
      <c r="JL182" s="364" t="n"/>
      <c r="JM182" s="364" t="n"/>
      <c r="JN182" s="364" t="n"/>
      <c r="JO182" s="364" t="n"/>
      <c r="JP182" s="364" t="n"/>
      <c r="JQ182" s="364" t="n"/>
      <c r="JR182" s="364" t="n"/>
      <c r="JS182" s="364" t="n"/>
      <c r="JT182" s="364" t="n"/>
      <c r="JU182" s="364" t="n"/>
      <c r="JV182" s="364" t="n"/>
      <c r="JW182" s="364" t="n"/>
      <c r="JX182" s="364" t="n"/>
      <c r="JY182" s="364" t="n"/>
      <c r="JZ182" s="364" t="n"/>
      <c r="KA182" s="364" t="n"/>
      <c r="KB182" s="364" t="n"/>
      <c r="KC182" s="364" t="n"/>
      <c r="KD182" s="364" t="n"/>
      <c r="KE182" s="364" t="n"/>
      <c r="KF182" s="364" t="n"/>
      <c r="KG182" s="364" t="n"/>
      <c r="KH182" s="364" t="n"/>
      <c r="KI182" s="364" t="n"/>
      <c r="KJ182" s="364" t="n"/>
      <c r="KK182" s="364" t="n"/>
      <c r="KL182" s="364" t="n"/>
      <c r="KM182" s="364" t="n"/>
      <c r="KN182" s="364" t="n"/>
      <c r="KO182" s="364" t="n"/>
      <c r="KP182" s="364" t="n"/>
      <c r="KQ182" s="364" t="n"/>
      <c r="KR182" s="364" t="n"/>
      <c r="KS182" s="364" t="n"/>
      <c r="KT182" s="364" t="n"/>
      <c r="KU182" s="364" t="n"/>
      <c r="KV182" s="364" t="n"/>
      <c r="KW182" s="364" t="n"/>
      <c r="KX182" s="364" t="n"/>
      <c r="KY182" s="364" t="n"/>
      <c r="KZ182" s="364" t="n"/>
      <c r="LA182" s="364" t="n"/>
      <c r="LB182" s="364" t="n"/>
      <c r="LC182" s="364" t="n"/>
      <c r="LD182" s="364" t="n"/>
      <c r="LE182" s="364" t="n"/>
      <c r="LF182" s="364" t="n"/>
      <c r="LG182" s="364" t="n"/>
      <c r="LH182" s="364" t="n"/>
      <c r="LI182" s="364" t="n"/>
      <c r="LJ182" s="364" t="n"/>
      <c r="LK182" s="364" t="n"/>
      <c r="LL182" s="364" t="n"/>
      <c r="LM182" s="364" t="n"/>
      <c r="LN182" s="364" t="n"/>
      <c r="LO182" s="364" t="n"/>
      <c r="LP182" s="364" t="n"/>
      <c r="LQ182" s="364" t="n"/>
      <c r="LR182" s="364" t="n"/>
      <c r="LS182" s="364" t="n"/>
      <c r="LT182" s="364" t="n"/>
      <c r="LU182" s="364" t="n"/>
      <c r="LV182" s="364" t="n"/>
      <c r="LW182" s="364" t="n"/>
      <c r="LX182" s="364" t="n"/>
      <c r="LY182" s="364" t="n"/>
      <c r="LZ182" s="364" t="n"/>
      <c r="MA182" s="364" t="n"/>
      <c r="MB182" s="364" t="n"/>
      <c r="MC182" s="364" t="n"/>
      <c r="MD182" s="364" t="n"/>
      <c r="ME182" s="364" t="n"/>
      <c r="MF182" s="364" t="n"/>
      <c r="MG182" s="364" t="n"/>
      <c r="MH182" s="364" t="n"/>
      <c r="MI182" s="364" t="n"/>
      <c r="MJ182" s="364" t="n"/>
      <c r="MK182" s="364" t="n"/>
      <c r="ML182" s="364" t="n"/>
      <c r="MM182" s="364" t="n"/>
      <c r="MN182" s="364" t="n"/>
      <c r="MO182" s="364" t="n"/>
      <c r="MP182" s="364" t="n"/>
      <c r="MQ182" s="364" t="n"/>
      <c r="MR182" s="364" t="n"/>
      <c r="MS182" s="364" t="n"/>
      <c r="MT182" s="364" t="n"/>
      <c r="MU182" s="364" t="n"/>
      <c r="MV182" s="364" t="n"/>
      <c r="MW182" s="364" t="n"/>
      <c r="MX182" s="364" t="n"/>
      <c r="MY182" s="364" t="n"/>
      <c r="MZ182" s="364" t="n"/>
      <c r="NA182" s="364" t="n"/>
      <c r="NB182" s="364" t="n"/>
      <c r="NC182" s="364" t="n"/>
      <c r="ND182" s="364" t="n"/>
      <c r="NE182" s="364" t="n"/>
      <c r="NF182" s="364" t="n"/>
      <c r="NG182" s="364" t="n"/>
      <c r="NH182" s="364" t="n"/>
      <c r="NI182" s="364" t="n"/>
      <c r="NJ182" s="364" t="n"/>
      <c r="NK182" s="364" t="n"/>
      <c r="NL182" s="364" t="n"/>
      <c r="NM182" s="364" t="n"/>
      <c r="NN182" s="364" t="n"/>
      <c r="NO182" s="364" t="n"/>
      <c r="NP182" s="364" t="n"/>
      <c r="NQ182" s="364" t="n"/>
      <c r="NR182" s="364" t="n"/>
      <c r="NS182" s="364" t="n"/>
      <c r="NT182" s="364" t="n"/>
      <c r="NU182" s="364" t="n"/>
      <c r="NV182" s="364" t="n"/>
      <c r="NW182" s="364" t="n"/>
      <c r="NX182" s="364" t="n"/>
      <c r="NY182" s="364" t="n"/>
      <c r="NZ182" s="364" t="n"/>
      <c r="OA182" s="364" t="n"/>
      <c r="OB182" s="364" t="n"/>
      <c r="OC182" s="364" t="n"/>
      <c r="OD182" s="364" t="n"/>
      <c r="OE182" s="364" t="n"/>
      <c r="OF182" s="364" t="n"/>
      <c r="OG182" s="364" t="n"/>
      <c r="OH182" s="364" t="n"/>
      <c r="OI182" s="364" t="n"/>
      <c r="OJ182" s="364" t="n"/>
      <c r="OK182" s="364" t="n"/>
      <c r="OL182" s="364" t="n"/>
      <c r="OM182" s="364" t="n"/>
      <c r="ON182" s="364" t="n"/>
      <c r="OO182" s="364" t="n"/>
      <c r="OP182" s="364" t="n"/>
      <c r="OQ182" s="364" t="n"/>
      <c r="OR182" s="364" t="n"/>
      <c r="OS182" s="364" t="n"/>
      <c r="OT182" s="364" t="n"/>
      <c r="OU182" s="364" t="n"/>
      <c r="OV182" s="364" t="n"/>
      <c r="OW182" s="364" t="n"/>
      <c r="OX182" s="364" t="n"/>
      <c r="OY182" s="364" t="n"/>
      <c r="OZ182" s="364" t="n"/>
      <c r="PA182" s="364" t="n"/>
      <c r="PB182" s="364" t="n"/>
      <c r="PC182" s="364" t="n"/>
      <c r="PD182" s="364" t="n"/>
      <c r="PE182" s="364" t="n"/>
      <c r="PF182" s="364" t="n"/>
      <c r="PG182" s="364" t="n"/>
      <c r="PH182" s="364" t="n"/>
      <c r="PI182" s="364" t="n"/>
      <c r="PJ182" s="364" t="n"/>
      <c r="PK182" s="364" t="n"/>
      <c r="PL182" s="364" t="n"/>
      <c r="PM182" s="364" t="n"/>
      <c r="PN182" s="364" t="n"/>
      <c r="PO182" s="364" t="n"/>
      <c r="PP182" s="364" t="n"/>
      <c r="PQ182" s="364" t="n"/>
      <c r="PR182" s="364" t="n"/>
      <c r="PS182" s="364" t="n"/>
      <c r="PT182" s="364" t="n"/>
      <c r="PU182" s="364" t="n"/>
      <c r="PV182" s="364" t="n"/>
      <c r="PW182" s="364" t="n"/>
      <c r="PX182" s="364" t="n"/>
      <c r="PY182" s="364" t="n"/>
      <c r="PZ182" s="364" t="n"/>
      <c r="QA182" s="364" t="n"/>
      <c r="QB182" s="364" t="n"/>
      <c r="QC182" s="364" t="n"/>
      <c r="QD182" s="364" t="n"/>
      <c r="QE182" s="364" t="n"/>
      <c r="QF182" s="364" t="n"/>
      <c r="QG182" s="364" t="n"/>
      <c r="QH182" s="364" t="n"/>
      <c r="QI182" s="364" t="n"/>
      <c r="QJ182" s="364" t="n"/>
      <c r="QK182" s="364" t="n"/>
      <c r="QL182" s="364" t="n"/>
      <c r="QM182" s="364" t="n"/>
      <c r="QN182" s="364" t="n"/>
      <c r="QO182" s="364" t="n"/>
      <c r="QP182" s="364" t="n"/>
      <c r="QQ182" s="364" t="n"/>
      <c r="QR182" s="364" t="n"/>
      <c r="QS182" s="364" t="n"/>
      <c r="QT182" s="364" t="n"/>
      <c r="QU182" s="364" t="n"/>
      <c r="QV182" s="364" t="n"/>
      <c r="QW182" s="364" t="n"/>
      <c r="QX182" s="364" t="n"/>
      <c r="QY182" s="364" t="n"/>
      <c r="QZ182" s="364" t="n"/>
      <c r="RA182" s="364" t="n"/>
      <c r="RB182" s="364" t="n"/>
      <c r="RC182" s="364" t="n"/>
      <c r="RD182" s="364" t="n"/>
      <c r="RE182" s="364" t="n"/>
      <c r="RF182" s="364" t="n"/>
      <c r="RG182" s="364" t="n"/>
      <c r="RH182" s="364" t="n"/>
      <c r="RI182" s="364" t="n"/>
      <c r="RJ182" s="364" t="n"/>
      <c r="RK182" s="364" t="n"/>
      <c r="RL182" s="364" t="n"/>
      <c r="RM182" s="364" t="n"/>
      <c r="RN182" s="364" t="n"/>
      <c r="RO182" s="364" t="n"/>
      <c r="RP182" s="364" t="n"/>
      <c r="RQ182" s="364" t="n"/>
      <c r="RR182" s="364" t="n"/>
      <c r="RS182" s="364" t="n"/>
      <c r="RT182" s="364" t="n"/>
      <c r="RU182" s="364" t="n"/>
      <c r="RV182" s="364" t="n"/>
      <c r="RW182" s="364" t="n"/>
      <c r="RX182" s="364" t="n"/>
      <c r="RY182" s="364" t="n"/>
      <c r="RZ182" s="364" t="n"/>
      <c r="SA182" s="364" t="n"/>
      <c r="SB182" s="364" t="n"/>
      <c r="SC182" s="364" t="n"/>
      <c r="SD182" s="364" t="n"/>
      <c r="SE182" s="364" t="n"/>
      <c r="SF182" s="364" t="n"/>
      <c r="SG182" s="364" t="n"/>
      <c r="SH182" s="364" t="n"/>
      <c r="SI182" s="364" t="n"/>
      <c r="SJ182" s="364" t="n"/>
      <c r="SK182" s="364" t="n"/>
      <c r="SL182" s="364" t="n"/>
      <c r="SM182" s="364" t="n"/>
      <c r="SN182" s="364" t="n"/>
      <c r="SO182" s="364" t="n"/>
      <c r="SP182" s="364" t="n"/>
      <c r="SQ182" s="364" t="n"/>
      <c r="SR182" s="364" t="n"/>
      <c r="SS182" s="364" t="n"/>
      <c r="ST182" s="364" t="n"/>
      <c r="SU182" s="364" t="n"/>
      <c r="SV182" s="364" t="n"/>
      <c r="SW182" s="364" t="n"/>
      <c r="SX182" s="364" t="n"/>
      <c r="SY182" s="364" t="n"/>
      <c r="SZ182" s="364" t="n"/>
      <c r="TA182" s="364" t="n"/>
      <c r="TB182" s="364" t="n"/>
      <c r="TC182" s="364" t="n"/>
      <c r="TD182" s="364" t="n"/>
      <c r="TE182" s="364" t="n"/>
      <c r="TF182" s="364" t="n"/>
      <c r="TG182" s="364" t="n"/>
      <c r="TH182" s="364" t="n"/>
      <c r="TI182" s="364" t="n"/>
      <c r="TJ182" s="364" t="n"/>
      <c r="TK182" s="364" t="n"/>
      <c r="TL182" s="364" t="n"/>
      <c r="TM182" s="364" t="n"/>
      <c r="TN182" s="364" t="n"/>
      <c r="TO182" s="364" t="n"/>
      <c r="TP182" s="364" t="n"/>
      <c r="TQ182" s="364" t="n"/>
      <c r="TR182" s="364" t="n"/>
      <c r="TS182" s="364" t="n"/>
      <c r="TT182" s="364" t="n"/>
      <c r="TU182" s="364" t="n"/>
      <c r="TV182" s="364" t="n"/>
      <c r="TW182" s="364" t="n"/>
      <c r="TX182" s="364" t="n"/>
      <c r="TY182" s="364" t="n"/>
      <c r="TZ182" s="364" t="n"/>
      <c r="UA182" s="364" t="n"/>
      <c r="UB182" s="364" t="n"/>
      <c r="UC182" s="364" t="n"/>
      <c r="UD182" s="364" t="n"/>
      <c r="UE182" s="364" t="n"/>
      <c r="UF182" s="364" t="n"/>
      <c r="UG182" s="364" t="n"/>
      <c r="UH182" s="364" t="n"/>
      <c r="UI182" s="364" t="n"/>
      <c r="UJ182" s="364" t="n"/>
      <c r="UK182" s="364" t="n"/>
      <c r="UL182" s="364" t="n"/>
      <c r="UM182" s="364" t="n"/>
      <c r="UN182" s="364" t="n"/>
      <c r="UO182" s="364" t="n"/>
      <c r="UP182" s="364" t="n"/>
      <c r="UQ182" s="364" t="n"/>
      <c r="UR182" s="364" t="n"/>
      <c r="US182" s="364" t="n"/>
      <c r="UT182" s="364" t="n"/>
      <c r="UU182" s="364" t="n"/>
      <c r="UV182" s="364" t="n"/>
      <c r="UW182" s="364" t="n"/>
      <c r="UX182" s="364" t="n"/>
      <c r="UY182" s="364" t="n"/>
      <c r="UZ182" s="364" t="n"/>
      <c r="VA182" s="364" t="n"/>
      <c r="VB182" s="364" t="n"/>
      <c r="VC182" s="364" t="n"/>
      <c r="VD182" s="364" t="n"/>
      <c r="VE182" s="364" t="n"/>
      <c r="VF182" s="364" t="n"/>
      <c r="VG182" s="364" t="n"/>
      <c r="VH182" s="364" t="n"/>
      <c r="VI182" s="364" t="n"/>
      <c r="VJ182" s="364" t="n"/>
      <c r="VK182" s="364" t="n"/>
      <c r="VL182" s="364" t="n"/>
      <c r="VM182" s="364" t="n"/>
      <c r="VN182" s="364" t="n"/>
      <c r="VO182" s="364" t="n"/>
      <c r="VP182" s="364" t="n"/>
      <c r="VQ182" s="364" t="n"/>
      <c r="VR182" s="364" t="n"/>
      <c r="VS182" s="364" t="n"/>
      <c r="VT182" s="364" t="n"/>
      <c r="VU182" s="364" t="n"/>
      <c r="VV182" s="364" t="n"/>
      <c r="VW182" s="364" t="n"/>
      <c r="VX182" s="364" t="n"/>
      <c r="VY182" s="364" t="n"/>
      <c r="VZ182" s="364" t="n"/>
      <c r="WA182" s="364" t="n"/>
      <c r="WB182" s="364" t="n"/>
      <c r="WC182" s="364" t="n"/>
      <c r="WD182" s="364" t="n"/>
      <c r="WE182" s="364" t="n"/>
      <c r="WF182" s="364" t="n"/>
      <c r="WG182" s="364" t="n"/>
      <c r="WH182" s="364" t="n"/>
      <c r="WI182" s="364" t="n"/>
      <c r="WJ182" s="364" t="n"/>
      <c r="WK182" s="364" t="n"/>
      <c r="WL182" s="364" t="n"/>
      <c r="WM182" s="364" t="n"/>
      <c r="WN182" s="364" t="n"/>
      <c r="WO182" s="364" t="n"/>
      <c r="WP182" s="364" t="n"/>
      <c r="WQ182" s="364" t="n"/>
      <c r="WR182" s="364" t="n"/>
      <c r="WS182" s="364" t="n"/>
      <c r="WT182" s="364" t="n"/>
      <c r="WU182" s="364" t="n"/>
      <c r="WV182" s="364" t="n"/>
      <c r="WW182" s="364" t="n"/>
      <c r="WX182" s="364" t="n"/>
      <c r="WY182" s="364" t="n"/>
      <c r="WZ182" s="364" t="n"/>
      <c r="XA182" s="364" t="n"/>
      <c r="XB182" s="364" t="n"/>
      <c r="XC182" s="364" t="n"/>
      <c r="XD182" s="364" t="n"/>
      <c r="XE182" s="364" t="n"/>
      <c r="XF182" s="364" t="n"/>
      <c r="XG182" s="364" t="n"/>
      <c r="XH182" s="364" t="n"/>
      <c r="XI182" s="364" t="n"/>
      <c r="XJ182" s="364" t="n"/>
      <c r="XK182" s="364" t="n"/>
      <c r="XL182" s="364" t="n"/>
      <c r="XM182" s="364" t="n"/>
      <c r="XN182" s="364" t="n"/>
      <c r="XO182" s="364" t="n"/>
      <c r="XP182" s="364" t="n"/>
      <c r="XQ182" s="364" t="n"/>
      <c r="XR182" s="364" t="n"/>
      <c r="XS182" s="364" t="n"/>
      <c r="XT182" s="364" t="n"/>
      <c r="XU182" s="364" t="n"/>
      <c r="XV182" s="364" t="n"/>
      <c r="XW182" s="364" t="n"/>
      <c r="XX182" s="364" t="n"/>
      <c r="XY182" s="364" t="n"/>
      <c r="XZ182" s="364" t="n"/>
      <c r="YA182" s="364" t="n"/>
      <c r="YB182" s="364" t="n"/>
      <c r="YC182" s="364" t="n"/>
      <c r="YD182" s="364" t="n"/>
      <c r="YE182" s="364" t="n"/>
      <c r="YF182" s="364" t="n"/>
      <c r="YG182" s="364" t="n"/>
      <c r="YH182" s="364" t="n"/>
      <c r="YI182" s="364" t="n"/>
      <c r="YJ182" s="364" t="n"/>
      <c r="YK182" s="364" t="n"/>
      <c r="YL182" s="364" t="n"/>
      <c r="YM182" s="364" t="n"/>
      <c r="YN182" s="364" t="n"/>
      <c r="YO182" s="364" t="n"/>
      <c r="YP182" s="364" t="n"/>
      <c r="YQ182" s="364" t="n"/>
      <c r="YR182" s="364" t="n"/>
      <c r="YS182" s="364" t="n"/>
      <c r="YT182" s="364" t="n"/>
      <c r="YU182" s="364" t="n"/>
      <c r="YV182" s="364" t="n"/>
      <c r="YW182" s="364" t="n"/>
      <c r="YX182" s="364" t="n"/>
      <c r="YY182" s="364" t="n"/>
      <c r="YZ182" s="364" t="n"/>
      <c r="ZA182" s="364" t="n"/>
      <c r="ZB182" s="364" t="n"/>
      <c r="ZC182" s="364" t="n"/>
      <c r="ZD182" s="364" t="n"/>
      <c r="ZE182" s="364" t="n"/>
      <c r="ZF182" s="364" t="n"/>
      <c r="ZG182" s="364" t="n"/>
      <c r="ZH182" s="364" t="n"/>
      <c r="ZI182" s="364" t="n"/>
      <c r="ZJ182" s="364" t="n"/>
      <c r="ZK182" s="364" t="n"/>
      <c r="ZL182" s="364" t="n"/>
      <c r="ZM182" s="364" t="n"/>
      <c r="ZN182" s="364" t="n"/>
      <c r="ZO182" s="364" t="n"/>
      <c r="ZP182" s="364" t="n"/>
      <c r="ZQ182" s="364" t="n"/>
      <c r="ZR182" s="364" t="n"/>
      <c r="ZS182" s="364" t="n"/>
      <c r="ZT182" s="364" t="n"/>
      <c r="ZU182" s="364" t="n"/>
      <c r="ZV182" s="364" t="n"/>
      <c r="ZW182" s="364" t="n"/>
      <c r="ZX182" s="364" t="n"/>
      <c r="ZY182" s="364" t="n"/>
      <c r="ZZ182" s="364" t="n"/>
      <c r="AAA182" s="364" t="n"/>
      <c r="AAB182" s="364" t="n"/>
      <c r="AAC182" s="364" t="n"/>
      <c r="AAD182" s="364" t="n"/>
      <c r="AAE182" s="364" t="n"/>
      <c r="AAF182" s="364" t="n"/>
      <c r="AAG182" s="364" t="n"/>
      <c r="AAH182" s="364" t="n"/>
      <c r="AAI182" s="364" t="n"/>
      <c r="AAJ182" s="364" t="n"/>
      <c r="AAK182" s="364" t="n"/>
      <c r="AAL182" s="364" t="n"/>
      <c r="AAM182" s="364" t="n"/>
      <c r="AAN182" s="364" t="n"/>
      <c r="AAO182" s="364" t="n"/>
      <c r="AAP182" s="364" t="n"/>
      <c r="AAQ182" s="364" t="n"/>
      <c r="AAR182" s="364" t="n"/>
      <c r="AAS182" s="364" t="n"/>
      <c r="AAT182" s="364" t="n"/>
      <c r="AAU182" s="364" t="n"/>
      <c r="AAV182" s="364" t="n"/>
      <c r="AAW182" s="364" t="n"/>
      <c r="AAX182" s="364" t="n"/>
      <c r="AAY182" s="364" t="n"/>
      <c r="AAZ182" s="364" t="n"/>
      <c r="ABA182" s="364" t="n"/>
      <c r="ABB182" s="364" t="n"/>
      <c r="ABC182" s="364" t="n"/>
      <c r="ABD182" s="364" t="n"/>
      <c r="ABE182" s="364" t="n"/>
      <c r="ABF182" s="364" t="n"/>
      <c r="ABG182" s="364" t="n"/>
      <c r="ABH182" s="364" t="n"/>
      <c r="ABI182" s="364" t="n"/>
      <c r="ABJ182" s="364" t="n"/>
      <c r="ABK182" s="364" t="n"/>
      <c r="ABL182" s="364" t="n"/>
      <c r="ABM182" s="364" t="n"/>
      <c r="ABN182" s="364" t="n"/>
      <c r="ABO182" s="364" t="n"/>
      <c r="ABP182" s="364" t="n"/>
      <c r="ABQ182" s="364" t="n"/>
      <c r="ABR182" s="364" t="n"/>
      <c r="ABS182" s="364" t="n"/>
      <c r="ABT182" s="364" t="n"/>
      <c r="ABU182" s="364" t="n"/>
      <c r="ABV182" s="364" t="n"/>
      <c r="ABW182" s="364" t="n"/>
      <c r="ABX182" s="364" t="n"/>
      <c r="ABY182" s="364" t="n"/>
      <c r="ABZ182" s="364" t="n"/>
      <c r="ACA182" s="364" t="n"/>
      <c r="ACB182" s="364" t="n"/>
      <c r="ACC182" s="364" t="n"/>
      <c r="ACD182" s="364" t="n"/>
      <c r="ACE182" s="364" t="n"/>
      <c r="ACF182" s="364" t="n"/>
      <c r="ACG182" s="364" t="n"/>
      <c r="ACH182" s="364" t="n"/>
      <c r="ACI182" s="364" t="n"/>
      <c r="ACJ182" s="364" t="n"/>
      <c r="ACK182" s="364" t="n"/>
      <c r="ACL182" s="364" t="n"/>
      <c r="ACM182" s="364" t="n"/>
      <c r="ACN182" s="364" t="n"/>
      <c r="ACO182" s="364" t="n"/>
      <c r="ACP182" s="364" t="n"/>
      <c r="ACQ182" s="364" t="n"/>
      <c r="ACR182" s="364" t="n"/>
      <c r="ACS182" s="364" t="n"/>
      <c r="ACT182" s="364" t="n"/>
      <c r="ACU182" s="364" t="n"/>
      <c r="ACV182" s="364" t="n"/>
      <c r="ACW182" s="364" t="n"/>
      <c r="ACX182" s="364" t="n"/>
      <c r="ACY182" s="364" t="n"/>
      <c r="ACZ182" s="364" t="n"/>
      <c r="ADA182" s="364" t="n"/>
      <c r="ADB182" s="364" t="n"/>
      <c r="ADC182" s="364" t="n"/>
      <c r="ADD182" s="364" t="n"/>
      <c r="ADE182" s="364" t="n"/>
      <c r="ADF182" s="364" t="n"/>
      <c r="ADG182" s="364" t="n"/>
      <c r="ADH182" s="364" t="n"/>
      <c r="ADI182" s="364" t="n"/>
      <c r="ADJ182" s="364" t="n"/>
      <c r="ADK182" s="364" t="n"/>
      <c r="ADL182" s="364" t="n"/>
      <c r="ADM182" s="364" t="n"/>
      <c r="ADN182" s="364" t="n"/>
      <c r="ADO182" s="364" t="n"/>
      <c r="ADP182" s="364" t="n"/>
      <c r="ADQ182" s="364" t="n"/>
      <c r="ADR182" s="364" t="n"/>
      <c r="ADS182" s="364" t="n"/>
      <c r="ADT182" s="364" t="n"/>
      <c r="ADU182" s="364" t="n"/>
      <c r="ADV182" s="364" t="n"/>
      <c r="ADW182" s="364" t="n"/>
      <c r="ADX182" s="364" t="n"/>
      <c r="ADY182" s="364" t="n"/>
      <c r="ADZ182" s="364" t="n"/>
      <c r="AEA182" s="364" t="n"/>
      <c r="AEB182" s="364" t="n"/>
      <c r="AEC182" s="364" t="n"/>
      <c r="AED182" s="364" t="n"/>
      <c r="AEE182" s="364" t="n"/>
      <c r="AEF182" s="364" t="n"/>
      <c r="AEG182" s="364" t="n"/>
      <c r="AEH182" s="364" t="n"/>
      <c r="AEI182" s="364" t="n"/>
      <c r="AEJ182" s="364" t="n"/>
      <c r="AEK182" s="364" t="n"/>
      <c r="AEL182" s="364" t="n"/>
      <c r="AEM182" s="364" t="n"/>
      <c r="AEN182" s="364" t="n"/>
      <c r="AEO182" s="364" t="n"/>
      <c r="AEP182" s="364" t="n"/>
      <c r="AEQ182" s="364" t="n"/>
      <c r="AER182" s="364" t="n"/>
      <c r="AES182" s="364" t="n"/>
      <c r="AET182" s="364" t="n"/>
      <c r="AEU182" s="364" t="n"/>
      <c r="AEV182" s="364" t="n"/>
      <c r="AEW182" s="364" t="n"/>
      <c r="AEX182" s="364" t="n"/>
      <c r="AEY182" s="364" t="n"/>
      <c r="AEZ182" s="364" t="n"/>
      <c r="AFA182" s="364" t="n"/>
      <c r="AFB182" s="364" t="n"/>
      <c r="AFC182" s="364" t="n"/>
      <c r="AFD182" s="364" t="n"/>
      <c r="AFE182" s="364" t="n"/>
      <c r="AFF182" s="364" t="n"/>
      <c r="AFG182" s="364" t="n"/>
      <c r="AFH182" s="364" t="n"/>
      <c r="AFI182" s="364" t="n"/>
      <c r="AFJ182" s="364" t="n"/>
      <c r="AFK182" s="364" t="n"/>
      <c r="AFL182" s="364" t="n"/>
      <c r="AFM182" s="364" t="n"/>
      <c r="AFN182" s="364" t="n"/>
      <c r="AFO182" s="364" t="n"/>
      <c r="AFP182" s="364" t="n"/>
      <c r="AFQ182" s="364" t="n"/>
      <c r="AFR182" s="364" t="n"/>
      <c r="AFS182" s="364" t="n"/>
      <c r="AFT182" s="364" t="n"/>
      <c r="AFU182" s="364" t="n"/>
      <c r="AFV182" s="364" t="n"/>
      <c r="AFW182" s="364" t="n"/>
      <c r="AFX182" s="364" t="n"/>
      <c r="AFY182" s="364" t="n"/>
      <c r="AFZ182" s="364" t="n"/>
      <c r="AGA182" s="364" t="n"/>
      <c r="AGB182" s="364" t="n"/>
      <c r="AGC182" s="364" t="n"/>
      <c r="AGD182" s="364" t="n"/>
      <c r="AGE182" s="364" t="n"/>
      <c r="AGF182" s="364" t="n"/>
      <c r="AGG182" s="364" t="n"/>
      <c r="AGH182" s="364" t="n"/>
      <c r="AGI182" s="364" t="n"/>
      <c r="AGJ182" s="364" t="n"/>
      <c r="AGK182" s="364" t="n"/>
      <c r="AGL182" s="364" t="n"/>
      <c r="AGM182" s="364" t="n"/>
      <c r="AGN182" s="364" t="n"/>
      <c r="AGO182" s="364" t="n"/>
      <c r="AGP182" s="364" t="n"/>
      <c r="AGQ182" s="364" t="n"/>
      <c r="AGR182" s="364" t="n"/>
      <c r="AGS182" s="364" t="n"/>
      <c r="AGT182" s="364" t="n"/>
      <c r="AGU182" s="364" t="n"/>
      <c r="AGV182" s="364" t="n"/>
      <c r="AGW182" s="364" t="n"/>
      <c r="AGX182" s="364" t="n"/>
      <c r="AGY182" s="364" t="n"/>
      <c r="AGZ182" s="364" t="n"/>
      <c r="AHA182" s="364" t="n"/>
      <c r="AHB182" s="364" t="n"/>
      <c r="AHC182" s="364" t="n"/>
      <c r="AHD182" s="364" t="n"/>
      <c r="AHE182" s="364" t="n"/>
      <c r="AHF182" s="364" t="n"/>
      <c r="AHG182" s="364" t="n"/>
      <c r="AHH182" s="364" t="n"/>
      <c r="AHI182" s="364" t="n"/>
      <c r="AHJ182" s="364" t="n"/>
      <c r="AHK182" s="364" t="n"/>
      <c r="AHL182" s="364" t="n"/>
      <c r="AHM182" s="364" t="n"/>
      <c r="AHN182" s="364" t="n"/>
      <c r="AHO182" s="364" t="n"/>
      <c r="AHP182" s="364" t="n"/>
      <c r="AHQ182" s="364" t="n"/>
      <c r="AHR182" s="364" t="n"/>
      <c r="AHS182" s="364" t="n"/>
      <c r="AHT182" s="364" t="n"/>
      <c r="AHU182" s="364" t="n"/>
      <c r="AHV182" s="364" t="n"/>
      <c r="AHW182" s="364" t="n"/>
      <c r="AHX182" s="364" t="n"/>
      <c r="AHY182" s="364" t="n"/>
      <c r="AHZ182" s="364" t="n"/>
      <c r="AIA182" s="364" t="n"/>
      <c r="AIB182" s="364" t="n"/>
      <c r="AIC182" s="364" t="n"/>
      <c r="AID182" s="364" t="n"/>
      <c r="AIE182" s="364" t="n"/>
      <c r="AIF182" s="364" t="n"/>
      <c r="AIG182" s="364" t="n"/>
      <c r="AIH182" s="364" t="n"/>
      <c r="AII182" s="364" t="n"/>
      <c r="AIJ182" s="364" t="n"/>
      <c r="AIK182" s="364" t="n"/>
      <c r="AIL182" s="364" t="n"/>
      <c r="AIM182" s="364" t="n"/>
      <c r="AIN182" s="364" t="n"/>
      <c r="AIO182" s="364" t="n"/>
      <c r="AIP182" s="364" t="n"/>
      <c r="AIQ182" s="364" t="n"/>
      <c r="AIR182" s="364" t="n"/>
      <c r="AIS182" s="364" t="n"/>
      <c r="AIT182" s="364" t="n"/>
      <c r="AIU182" s="364" t="n"/>
      <c r="AIV182" s="364" t="n"/>
      <c r="AIW182" s="364" t="n"/>
      <c r="AIX182" s="364" t="n"/>
      <c r="AIY182" s="364" t="n"/>
      <c r="AIZ182" s="364" t="n"/>
      <c r="AJA182" s="364" t="n"/>
      <c r="AJB182" s="364" t="n"/>
      <c r="AJC182" s="364" t="n"/>
      <c r="AJD182" s="364" t="n"/>
      <c r="AJE182" s="364" t="n"/>
      <c r="AJF182" s="364" t="n"/>
      <c r="AJG182" s="364" t="n"/>
      <c r="AJH182" s="364" t="n"/>
      <c r="AJI182" s="364" t="n"/>
      <c r="AJJ182" s="364" t="n"/>
      <c r="AJK182" s="364" t="n"/>
      <c r="AJL182" s="364" t="n"/>
      <c r="AJM182" s="364" t="n"/>
      <c r="AJN182" s="364" t="n"/>
      <c r="AJO182" s="364" t="n"/>
      <c r="AJP182" s="364" t="n"/>
      <c r="AJQ182" s="364" t="n"/>
      <c r="AJR182" s="364" t="n"/>
      <c r="AJS182" s="364" t="n"/>
      <c r="AJT182" s="364" t="n"/>
      <c r="AJU182" s="364" t="n"/>
      <c r="AJV182" s="364" t="n"/>
      <c r="AJW182" s="364" t="n"/>
      <c r="AJX182" s="364" t="n"/>
      <c r="AJY182" s="364" t="n"/>
      <c r="AJZ182" s="364" t="n"/>
      <c r="AKA182" s="364" t="n"/>
      <c r="AKB182" s="364" t="n"/>
      <c r="AKC182" s="364" t="n"/>
      <c r="AKD182" s="364" t="n"/>
      <c r="AKE182" s="364" t="n"/>
      <c r="AKF182" s="364" t="n"/>
      <c r="AKG182" s="364" t="n"/>
      <c r="AKH182" s="364" t="n"/>
      <c r="AKI182" s="364" t="n"/>
      <c r="AKJ182" s="364" t="n"/>
      <c r="AKK182" s="364" t="n"/>
      <c r="AKL182" s="364" t="n"/>
      <c r="AKM182" s="364" t="n"/>
      <c r="AKN182" s="364" t="n"/>
      <c r="AKO182" s="364" t="n"/>
      <c r="AKP182" s="364" t="n"/>
      <c r="AKQ182" s="364" t="n"/>
      <c r="AKR182" s="364" t="n"/>
      <c r="AKS182" s="364" t="n"/>
      <c r="AKT182" s="364" t="n"/>
      <c r="AKU182" s="364" t="n"/>
      <c r="AKV182" s="364" t="n"/>
      <c r="AKW182" s="364" t="n"/>
      <c r="AKX182" s="364" t="n"/>
      <c r="AKY182" s="364" t="n"/>
      <c r="AKZ182" s="364" t="n"/>
      <c r="ALA182" s="364" t="n"/>
      <c r="ALB182" s="364" t="n"/>
      <c r="ALC182" s="364" t="n"/>
      <c r="ALD182" s="364" t="n"/>
      <c r="ALE182" s="364" t="n"/>
      <c r="ALF182" s="364" t="n"/>
      <c r="ALG182" s="364" t="n"/>
      <c r="ALH182" s="364" t="n"/>
      <c r="ALI182" s="364" t="n"/>
      <c r="ALJ182" s="364" t="n"/>
      <c r="ALK182" s="364" t="n"/>
      <c r="ALL182" s="364" t="n"/>
      <c r="ALM182" s="364" t="n"/>
      <c r="ALN182" s="364" t="n"/>
      <c r="ALO182" s="364" t="n"/>
      <c r="ALP182" s="364" t="n"/>
      <c r="ALQ182" s="364" t="n"/>
      <c r="ALR182" s="364" t="n"/>
      <c r="ALS182" s="364" t="n"/>
      <c r="ALT182" s="364" t="n"/>
      <c r="ALU182" s="364" t="n"/>
      <c r="ALV182" s="364" t="n"/>
      <c r="ALW182" s="364" t="n"/>
      <c r="ALX182" s="364" t="n"/>
      <c r="ALY182" s="364" t="n"/>
      <c r="ALZ182" s="364" t="n"/>
      <c r="AMA182" s="364" t="n"/>
      <c r="AMB182" s="364" t="n"/>
      <c r="AMC182" s="364" t="n"/>
      <c r="AMD182" s="364" t="n"/>
      <c r="AME182" s="364" t="n"/>
      <c r="AMF182" s="364" t="n"/>
      <c r="AMG182" s="364" t="n"/>
      <c r="AMH182" s="364" t="n"/>
      <c r="AMI182" s="364" t="n"/>
      <c r="AMJ182" s="364" t="n"/>
      <c r="AMK182" s="364" t="n"/>
      <c r="AML182" s="364" t="n"/>
      <c r="AMM182" s="364" t="n"/>
      <c r="AMN182" s="364" t="n"/>
      <c r="AMO182" s="364" t="n"/>
      <c r="AMP182" s="364" t="n"/>
      <c r="AMQ182" s="364" t="n"/>
      <c r="AMR182" s="364" t="n"/>
      <c r="AMS182" s="364" t="n"/>
      <c r="AMT182" s="364" t="n"/>
      <c r="AMU182" s="364" t="n"/>
      <c r="AMV182" s="364" t="n"/>
      <c r="AMW182" s="364" t="n"/>
      <c r="AMX182" s="364" t="n"/>
      <c r="AMY182" s="364" t="n"/>
      <c r="AMZ182" s="364" t="n"/>
      <c r="ANA182" s="364" t="n"/>
      <c r="ANB182" s="364" t="n"/>
      <c r="ANC182" s="364" t="n"/>
      <c r="AND182" s="364" t="n"/>
      <c r="ANE182" s="364" t="n"/>
      <c r="ANF182" s="364" t="n"/>
      <c r="ANG182" s="364" t="n"/>
      <c r="ANH182" s="364" t="n"/>
      <c r="ANI182" s="364" t="n"/>
      <c r="ANJ182" s="364" t="n"/>
      <c r="ANK182" s="364" t="n"/>
      <c r="ANL182" s="364" t="n"/>
      <c r="ANM182" s="364" t="n"/>
      <c r="ANN182" s="364" t="n"/>
      <c r="ANO182" s="364" t="n"/>
      <c r="ANP182" s="364" t="n"/>
      <c r="ANQ182" s="364" t="n"/>
      <c r="ANR182" s="364" t="n"/>
      <c r="ANS182" s="364" t="n"/>
      <c r="ANT182" s="364" t="n"/>
      <c r="ANU182" s="364" t="n"/>
      <c r="ANV182" s="364" t="n"/>
      <c r="ANW182" s="364" t="n"/>
      <c r="ANX182" s="364" t="n"/>
      <c r="ANY182" s="364" t="n"/>
      <c r="ANZ182" s="364" t="n"/>
      <c r="AOA182" s="364" t="n"/>
      <c r="AOB182" s="364" t="n"/>
      <c r="AOC182" s="364" t="n"/>
      <c r="AOD182" s="364" t="n"/>
      <c r="AOE182" s="364" t="n"/>
      <c r="AOF182" s="364" t="n"/>
      <c r="AOG182" s="364" t="n"/>
      <c r="AOH182" s="364" t="n"/>
      <c r="AOI182" s="364" t="n"/>
      <c r="AOJ182" s="364" t="n"/>
      <c r="AOK182" s="364" t="n"/>
      <c r="AOL182" s="364" t="n"/>
      <c r="AOM182" s="364" t="n"/>
      <c r="AON182" s="364" t="n"/>
      <c r="AOO182" s="364" t="n"/>
      <c r="AOP182" s="364" t="n"/>
      <c r="AOQ182" s="364" t="n"/>
      <c r="AOR182" s="364" t="n"/>
      <c r="AOS182" s="364" t="n"/>
      <c r="AOT182" s="364" t="n"/>
      <c r="AOU182" s="364" t="n"/>
      <c r="AOV182" s="364" t="n"/>
      <c r="AOW182" s="364" t="n"/>
      <c r="AOX182" s="364" t="n"/>
      <c r="AOY182" s="364" t="n"/>
      <c r="AOZ182" s="364" t="n"/>
      <c r="APA182" s="364" t="n"/>
      <c r="APB182" s="364" t="n"/>
      <c r="APC182" s="364" t="n"/>
      <c r="APD182" s="364" t="n"/>
      <c r="APE182" s="364" t="n"/>
      <c r="APF182" s="364" t="n"/>
      <c r="APG182" s="364" t="n"/>
      <c r="APH182" s="364" t="n"/>
      <c r="API182" s="364" t="n"/>
      <c r="APJ182" s="364" t="n"/>
      <c r="APK182" s="364" t="n"/>
      <c r="APL182" s="364" t="n"/>
      <c r="APM182" s="364" t="n"/>
      <c r="APN182" s="364" t="n"/>
      <c r="APO182" s="364" t="n"/>
      <c r="APP182" s="364" t="n"/>
      <c r="APQ182" s="364" t="n"/>
      <c r="APR182" s="364" t="n"/>
      <c r="APS182" s="364" t="n"/>
      <c r="APT182" s="364" t="n"/>
      <c r="APU182" s="364" t="n"/>
      <c r="APV182" s="364" t="n"/>
      <c r="APW182" s="364" t="n"/>
      <c r="APX182" s="364" t="n"/>
      <c r="APY182" s="364" t="n"/>
      <c r="APZ182" s="364" t="n"/>
      <c r="AQA182" s="364" t="n"/>
      <c r="AQB182" s="364" t="n"/>
      <c r="AQC182" s="364" t="n"/>
      <c r="AQD182" s="364" t="n"/>
      <c r="AQE182" s="364" t="n"/>
      <c r="AQF182" s="364" t="n"/>
      <c r="AQG182" s="364" t="n"/>
      <c r="AQH182" s="364" t="n"/>
      <c r="AQI182" s="364" t="n"/>
      <c r="AQJ182" s="364" t="n"/>
      <c r="AQK182" s="364" t="n"/>
      <c r="AQL182" s="364" t="n"/>
      <c r="AQM182" s="364" t="n"/>
      <c r="AQN182" s="364" t="n"/>
      <c r="AQO182" s="364" t="n"/>
      <c r="AQP182" s="364" t="n"/>
      <c r="AQQ182" s="364" t="n"/>
      <c r="AQR182" s="364" t="n"/>
      <c r="AQS182" s="364" t="n"/>
      <c r="AQT182" s="364" t="n"/>
      <c r="AQU182" s="364" t="n"/>
      <c r="AQV182" s="364" t="n"/>
      <c r="AQW182" s="364" t="n"/>
      <c r="AQX182" s="364" t="n"/>
      <c r="AQY182" s="364" t="n"/>
      <c r="AQZ182" s="364" t="n"/>
      <c r="ARA182" s="364" t="n"/>
      <c r="ARB182" s="364" t="n"/>
      <c r="ARC182" s="364" t="n"/>
      <c r="ARD182" s="364" t="n"/>
      <c r="ARE182" s="364" t="n"/>
      <c r="ARF182" s="364" t="n"/>
      <c r="ARG182" s="364" t="n"/>
      <c r="ARH182" s="364" t="n"/>
      <c r="ARI182" s="364" t="n"/>
      <c r="ARJ182" s="364" t="n"/>
      <c r="ARK182" s="364" t="n"/>
      <c r="ARL182" s="364" t="n"/>
      <c r="ARM182" s="364" t="n"/>
      <c r="ARN182" s="364" t="n"/>
      <c r="ARO182" s="364" t="n"/>
    </row>
    <row r="183" outlineLevel="1">
      <c r="A183" s="220" t="inlineStr">
        <is>
          <t>51.02</t>
        </is>
      </c>
      <c r="B183" s="233" t="inlineStr">
        <is>
          <t>Pagamento de empréstimo</t>
        </is>
      </c>
      <c r="C183" s="86" t="inlineStr">
        <is>
          <t>Analítica</t>
        </is>
      </c>
      <c r="D183" s="86" t="inlineStr">
        <is>
          <t>Saída</t>
        </is>
      </c>
      <c r="E183" s="86">
        <f>VLOOKUP($A183,PL.C!$B:$F,5,0)</f>
        <v/>
      </c>
      <c r="F183" s="86" t="inlineStr">
        <is>
          <t>sim</t>
        </is>
      </c>
      <c r="G183" s="86" t="inlineStr">
        <is>
          <t>Budget</t>
        </is>
      </c>
      <c r="I183" s="511" t="n">
        <v>0</v>
      </c>
      <c r="J183" s="511" t="n">
        <v>0</v>
      </c>
      <c r="K183" s="511" t="n">
        <v>0</v>
      </c>
      <c r="L183" s="511" t="n">
        <v>0</v>
      </c>
      <c r="M183" s="511" t="n">
        <v>0</v>
      </c>
      <c r="N183" s="511" t="n">
        <v>0</v>
      </c>
      <c r="O183" s="511" t="n">
        <v>0</v>
      </c>
      <c r="P183" s="511" t="n">
        <v>0</v>
      </c>
      <c r="Q183" s="511" t="n">
        <v>-5818</v>
      </c>
      <c r="R183" s="511" t="n">
        <v>-5818</v>
      </c>
      <c r="S183" s="511" t="n">
        <v>-5818</v>
      </c>
      <c r="T183" s="512" t="n">
        <v>-3066</v>
      </c>
      <c r="V183" s="511" t="n">
        <v>-6155</v>
      </c>
      <c r="W183" s="511" t="n">
        <v>-6155</v>
      </c>
      <c r="X183" s="511" t="n">
        <v>-6155</v>
      </c>
      <c r="Y183" s="511" t="n">
        <v>-6155</v>
      </c>
      <c r="Z183" s="511" t="n">
        <v>-6155</v>
      </c>
      <c r="AA183" s="511" t="n">
        <v>-6155</v>
      </c>
      <c r="AB183" s="511" t="n">
        <v>-6155</v>
      </c>
      <c r="AC183" s="511" t="n">
        <v>-6155</v>
      </c>
      <c r="AD183" s="511" t="n">
        <v>-6155</v>
      </c>
      <c r="AE183" s="511" t="n">
        <v>-6155</v>
      </c>
      <c r="AF183" s="511" t="n">
        <v>-6155</v>
      </c>
      <c r="AG183" s="512" t="n">
        <v>-6155</v>
      </c>
      <c r="AI183" s="511" t="n">
        <v>-6155</v>
      </c>
      <c r="AJ183" s="511" t="n">
        <v>-6155</v>
      </c>
      <c r="AK183" s="511" t="n">
        <v>-6155</v>
      </c>
      <c r="AL183" s="511" t="n">
        <v>-6155</v>
      </c>
      <c r="AM183" s="511" t="n">
        <v>-6155</v>
      </c>
      <c r="AN183" s="511" t="n">
        <v>-6155</v>
      </c>
      <c r="AO183" s="511" t="n">
        <v>-6155</v>
      </c>
      <c r="AP183" s="511" t="n">
        <v>-6155</v>
      </c>
      <c r="AQ183" s="511" t="n">
        <v>-6155</v>
      </c>
      <c r="AR183" s="511" t="n">
        <v>-6155</v>
      </c>
      <c r="AS183" s="511" t="n">
        <v>-6155</v>
      </c>
      <c r="AT183" s="511" t="n">
        <v>-6155</v>
      </c>
      <c r="AV183" s="513" t="n">
        <v>-6155</v>
      </c>
      <c r="AW183" s="513" t="n">
        <v>-6155</v>
      </c>
      <c r="AX183" s="513" t="n">
        <v>-6155</v>
      </c>
      <c r="AY183" s="513" t="n">
        <v>-6155</v>
      </c>
      <c r="AZ183" s="513" t="n">
        <v>-6155</v>
      </c>
      <c r="BA183" s="513" t="n">
        <v>-6155</v>
      </c>
      <c r="BB183" s="513" t="n">
        <v>-6155</v>
      </c>
      <c r="BC183" s="513" t="n">
        <v>-6155</v>
      </c>
      <c r="BD183" s="513" t="n">
        <v>-6155</v>
      </c>
      <c r="BE183" s="513" t="n">
        <v>-6155</v>
      </c>
      <c r="BF183" s="513" t="n">
        <v>-6155</v>
      </c>
      <c r="BG183" s="513" t="n">
        <v>-6155</v>
      </c>
      <c r="BI183" s="298" t="n">
        <v>1.05</v>
      </c>
      <c r="BJ183" s="514" t="n">
        <v>-6462.75</v>
      </c>
      <c r="BK183" s="514" t="n">
        <v>-6462.75</v>
      </c>
      <c r="BL183" s="514" t="n">
        <v>-6462.75</v>
      </c>
      <c r="BM183" s="514" t="n">
        <v>-6462.75</v>
      </c>
      <c r="BN183" s="514" t="n">
        <v>-6462.75</v>
      </c>
      <c r="BO183" s="514" t="n">
        <v>-3243.45</v>
      </c>
      <c r="BP183" s="514" t="n">
        <v>0</v>
      </c>
      <c r="BQ183" s="514" t="n">
        <v>0</v>
      </c>
      <c r="BR183" s="514" t="n">
        <v>0</v>
      </c>
      <c r="BS183" s="514" t="n">
        <v>0</v>
      </c>
      <c r="BT183" s="514" t="n">
        <v>0</v>
      </c>
      <c r="BU183" s="514" t="n">
        <v>0</v>
      </c>
      <c r="BW183" s="515">
        <f>_xlfn.SINGLE(_xlfn.XLOOKUP($A183,$A$203:$A$399,BJ$203:BJ$399,"Não Existe"))*$BI183</f>
        <v/>
      </c>
      <c r="BX183" s="515">
        <f>_xlfn.SINGLE(_xlfn.XLOOKUP($A183,$A$203:$A$399,BK$203:BK$399,"Não Existe"))*$BI183</f>
        <v/>
      </c>
      <c r="BY183" s="515">
        <f>_xlfn.SINGLE(_xlfn.XLOOKUP($A183,$A$203:$A$399,BL$203:BL$399,"Não Existe"))*$BI183</f>
        <v/>
      </c>
      <c r="BZ183" s="515">
        <f>_xlfn.SINGLE(_xlfn.XLOOKUP($A183,$A$203:$A$399,BM$203:BM$399,"Não Existe"))*$BI183</f>
        <v/>
      </c>
      <c r="CA183" s="515">
        <f>_xlfn.SINGLE(_xlfn.XLOOKUP($A183,$A$203:$A$399,BN$203:BN$399,"Não Existe"))*$BI183</f>
        <v/>
      </c>
      <c r="CB183" s="515">
        <f>_xlfn.SINGLE(_xlfn.XLOOKUP($A183,$A$203:$A$399,BO$203:BO$399,"Não Existe"))*$BI183</f>
        <v/>
      </c>
      <c r="CC183" s="515">
        <f>_xlfn.SINGLE(_xlfn.XLOOKUP($A183,$A$203:$A$399,BP$203:BP$399,"Não Existe"))*$BI183</f>
        <v/>
      </c>
      <c r="CD183" s="515">
        <f>_xlfn.SINGLE(_xlfn.XLOOKUP($A183,$A$203:$A$399,BQ$203:BQ$399,"Não Existe"))*$BI183</f>
        <v/>
      </c>
      <c r="CE183" s="515">
        <f>_xlfn.SINGLE(_xlfn.XLOOKUP($A183,$A$203:$A$399,BR$203:BR$399,"Não Existe"))*$BI183</f>
        <v/>
      </c>
      <c r="CF183" s="515">
        <f>_xlfn.SINGLE(_xlfn.XLOOKUP($A183,$A$203:$A$399,BS$203:BS$399,"Não Existe"))*$BI183</f>
        <v/>
      </c>
      <c r="CG183" s="515">
        <f>_xlfn.SINGLE(_xlfn.XLOOKUP($A183,$A$203:$A$399,BT$203:BT$399,"Não Existe"))*$BI183</f>
        <v/>
      </c>
      <c r="CH183" s="515">
        <f>_xlfn.SINGLE(_xlfn.XLOOKUP($A183,$A$203:$A$399,BU$203:BU$399,"Não Existe"))*$BI183</f>
        <v/>
      </c>
    </row>
    <row r="184" outlineLevel="1" customFormat="1" s="213">
      <c r="A184" s="257" t="inlineStr">
        <is>
          <t>51.03</t>
        </is>
      </c>
      <c r="B184" s="212" t="inlineStr">
        <is>
          <t>Aporte de Investimentos Sócios</t>
        </is>
      </c>
      <c r="C184" s="213" t="inlineStr">
        <is>
          <t>Analítica</t>
        </is>
      </c>
      <c r="D184" s="213" t="inlineStr">
        <is>
          <t>Entrada</t>
        </is>
      </c>
      <c r="E184" s="213">
        <f>VLOOKUP($A184,PL.C!$B:$F,5,0)</f>
        <v/>
      </c>
      <c r="F184" s="213" t="inlineStr">
        <is>
          <t>sim</t>
        </is>
      </c>
      <c r="G184" s="213" t="inlineStr">
        <is>
          <t>Budget</t>
        </is>
      </c>
      <c r="I184" s="506" t="n">
        <v>0</v>
      </c>
      <c r="J184" s="506" t="n">
        <v>0</v>
      </c>
      <c r="K184" s="506" t="n">
        <v>0</v>
      </c>
      <c r="L184" s="506" t="n">
        <v>0</v>
      </c>
      <c r="M184" s="506" t="n">
        <v>0</v>
      </c>
      <c r="N184" s="506" t="n">
        <v>0</v>
      </c>
      <c r="O184" s="506" t="n">
        <v>0</v>
      </c>
      <c r="P184" s="506" t="n">
        <v>0</v>
      </c>
      <c r="Q184" s="506" t="n">
        <v>0</v>
      </c>
      <c r="R184" s="506" t="n">
        <v>0</v>
      </c>
      <c r="S184" s="506" t="n">
        <v>0</v>
      </c>
      <c r="T184" s="507" t="n">
        <v>0</v>
      </c>
      <c r="U184" s="86" t="n"/>
      <c r="V184" s="506" t="n">
        <v>0</v>
      </c>
      <c r="W184" s="506" t="n">
        <v>0</v>
      </c>
      <c r="X184" s="506" t="n">
        <v>0</v>
      </c>
      <c r="Y184" s="506" t="n">
        <v>0</v>
      </c>
      <c r="Z184" s="506" t="n">
        <v>0</v>
      </c>
      <c r="AA184" s="506" t="n">
        <v>0</v>
      </c>
      <c r="AB184" s="506" t="n">
        <v>0</v>
      </c>
      <c r="AC184" s="506" t="n">
        <v>0</v>
      </c>
      <c r="AD184" s="506" t="n">
        <v>0</v>
      </c>
      <c r="AE184" s="506" t="n">
        <v>0</v>
      </c>
      <c r="AF184" s="506" t="n">
        <v>0</v>
      </c>
      <c r="AG184" s="507" t="n">
        <v>0</v>
      </c>
      <c r="AH184" s="364" t="n"/>
      <c r="AI184" s="506" t="n">
        <v>0</v>
      </c>
      <c r="AJ184" s="506" t="n">
        <v>0</v>
      </c>
      <c r="AK184" s="506" t="n">
        <v>0</v>
      </c>
      <c r="AL184" s="506" t="n">
        <v>0</v>
      </c>
      <c r="AM184" s="506" t="n">
        <v>0</v>
      </c>
      <c r="AN184" s="506" t="n">
        <v>0</v>
      </c>
      <c r="AO184" s="506" t="n">
        <v>0</v>
      </c>
      <c r="AP184" s="506" t="n">
        <v>0</v>
      </c>
      <c r="AQ184" s="506" t="n">
        <v>0</v>
      </c>
      <c r="AR184" s="506" t="n">
        <v>0</v>
      </c>
      <c r="AS184" s="506" t="n">
        <v>0</v>
      </c>
      <c r="AT184" s="506" t="n">
        <v>0</v>
      </c>
      <c r="AU184" s="364" t="n"/>
      <c r="AV184" s="508" t="n">
        <v>0</v>
      </c>
      <c r="AW184" s="508" t="n">
        <v>0</v>
      </c>
      <c r="AX184" s="508" t="n">
        <v>0</v>
      </c>
      <c r="AY184" s="508" t="n">
        <v>0</v>
      </c>
      <c r="AZ184" s="508" t="n">
        <v>0</v>
      </c>
      <c r="BA184" s="508" t="n">
        <v>0</v>
      </c>
      <c r="BB184" s="508" t="n">
        <v>0</v>
      </c>
      <c r="BC184" s="508" t="n">
        <v>0</v>
      </c>
      <c r="BD184" s="508" t="n">
        <v>0</v>
      </c>
      <c r="BE184" s="508" t="n">
        <v>0</v>
      </c>
      <c r="BF184" s="508" t="n">
        <v>0</v>
      </c>
      <c r="BG184" s="508" t="n">
        <v>0</v>
      </c>
      <c r="BH184" s="364" t="n"/>
      <c r="BI184" s="298" t="n">
        <v>1.05</v>
      </c>
      <c r="BJ184" s="509" t="n">
        <v>0</v>
      </c>
      <c r="BK184" s="509" t="n">
        <v>0</v>
      </c>
      <c r="BL184" s="509" t="n">
        <v>0</v>
      </c>
      <c r="BM184" s="509" t="n">
        <v>0</v>
      </c>
      <c r="BN184" s="509" t="n">
        <v>0</v>
      </c>
      <c r="BO184" s="509" t="n">
        <v>0</v>
      </c>
      <c r="BP184" s="509" t="n">
        <v>0</v>
      </c>
      <c r="BQ184" s="509" t="n">
        <v>0</v>
      </c>
      <c r="BR184" s="509" t="n">
        <v>0</v>
      </c>
      <c r="BS184" s="509" t="n">
        <v>0</v>
      </c>
      <c r="BT184" s="509" t="n">
        <v>0</v>
      </c>
      <c r="BU184" s="509" t="n">
        <v>0</v>
      </c>
      <c r="BV184" s="364" t="n"/>
      <c r="BW184" s="510">
        <f>_xlfn.SINGLE(_xlfn.XLOOKUP($A184,$A$203:$A$399,BJ$203:BJ$399,"Não Existe"))*$BI184</f>
        <v/>
      </c>
      <c r="BX184" s="510">
        <f>_xlfn.SINGLE(_xlfn.XLOOKUP($A184,$A$203:$A$399,BK$203:BK$399,"Não Existe"))*$BI184</f>
        <v/>
      </c>
      <c r="BY184" s="510">
        <f>_xlfn.SINGLE(_xlfn.XLOOKUP($A184,$A$203:$A$399,BL$203:BL$399,"Não Existe"))*$BI184</f>
        <v/>
      </c>
      <c r="BZ184" s="510">
        <f>_xlfn.SINGLE(_xlfn.XLOOKUP($A184,$A$203:$A$399,BM$203:BM$399,"Não Existe"))*$BI184</f>
        <v/>
      </c>
      <c r="CA184" s="510">
        <f>_xlfn.SINGLE(_xlfn.XLOOKUP($A184,$A$203:$A$399,BN$203:BN$399,"Não Existe"))*$BI184</f>
        <v/>
      </c>
      <c r="CB184" s="510">
        <f>_xlfn.SINGLE(_xlfn.XLOOKUP($A184,$A$203:$A$399,BO$203:BO$399,"Não Existe"))*$BI184</f>
        <v/>
      </c>
      <c r="CC184" s="510">
        <f>_xlfn.SINGLE(_xlfn.XLOOKUP($A184,$A$203:$A$399,BP$203:BP$399,"Não Existe"))*$BI184</f>
        <v/>
      </c>
      <c r="CD184" s="510">
        <f>_xlfn.SINGLE(_xlfn.XLOOKUP($A184,$A$203:$A$399,BQ$203:BQ$399,"Não Existe"))*$BI184</f>
        <v/>
      </c>
      <c r="CE184" s="510">
        <f>_xlfn.SINGLE(_xlfn.XLOOKUP($A184,$A$203:$A$399,BR$203:BR$399,"Não Existe"))*$BI184</f>
        <v/>
      </c>
      <c r="CF184" s="510">
        <f>_xlfn.SINGLE(_xlfn.XLOOKUP($A184,$A$203:$A$399,BS$203:BS$399,"Não Existe"))*$BI184</f>
        <v/>
      </c>
      <c r="CG184" s="510">
        <f>_xlfn.SINGLE(_xlfn.XLOOKUP($A184,$A$203:$A$399,BT$203:BT$399,"Não Existe"))*$BI184</f>
        <v/>
      </c>
      <c r="CH184" s="510">
        <f>_xlfn.SINGLE(_xlfn.XLOOKUP($A184,$A$203:$A$399,BU$203:BU$399,"Não Existe"))*$BI184</f>
        <v/>
      </c>
      <c r="CI184" s="364" t="n"/>
      <c r="CJ184" s="364" t="n"/>
      <c r="CK184" s="364" t="n"/>
      <c r="CL184" s="364" t="n"/>
      <c r="CM184" s="364" t="n"/>
      <c r="CN184" s="364" t="n"/>
      <c r="CO184" s="364" t="n"/>
      <c r="CP184" s="364" t="n"/>
      <c r="CQ184" s="364" t="n"/>
      <c r="CR184" s="364" t="n"/>
      <c r="CS184" s="364" t="n"/>
      <c r="CT184" s="364" t="n"/>
      <c r="CU184" s="364" t="n"/>
      <c r="CV184" s="364" t="n"/>
      <c r="CW184" s="364" t="n"/>
      <c r="CX184" s="364" t="n"/>
      <c r="CY184" s="364" t="n"/>
      <c r="CZ184" s="364" t="n"/>
      <c r="DA184" s="364" t="n"/>
      <c r="DB184" s="364" t="n"/>
      <c r="DC184" s="364" t="n"/>
      <c r="DD184" s="364" t="n"/>
      <c r="DE184" s="364" t="n"/>
      <c r="DF184" s="364" t="n"/>
      <c r="DG184" s="364" t="n"/>
      <c r="DH184" s="364" t="n"/>
      <c r="DI184" s="364" t="n"/>
      <c r="DJ184" s="364" t="n"/>
      <c r="DK184" s="364" t="n"/>
      <c r="DL184" s="364" t="n"/>
      <c r="DM184" s="364" t="n"/>
      <c r="DN184" s="364" t="n"/>
      <c r="DO184" s="364" t="n"/>
      <c r="DP184" s="364" t="n"/>
      <c r="DQ184" s="364" t="n"/>
      <c r="DR184" s="364" t="n"/>
      <c r="DS184" s="364" t="n"/>
      <c r="DT184" s="364" t="n"/>
      <c r="DU184" s="364" t="n"/>
      <c r="DV184" s="364" t="n"/>
      <c r="DW184" s="364" t="n"/>
      <c r="DX184" s="364" t="n"/>
      <c r="DY184" s="364" t="n"/>
      <c r="DZ184" s="364" t="n"/>
      <c r="EA184" s="364" t="n"/>
      <c r="EB184" s="364" t="n"/>
      <c r="EC184" s="364" t="n"/>
      <c r="ED184" s="364" t="n"/>
      <c r="EE184" s="364" t="n"/>
      <c r="EF184" s="364" t="n"/>
      <c r="EG184" s="364" t="n"/>
      <c r="EH184" s="364" t="n"/>
      <c r="EI184" s="364" t="n"/>
      <c r="EJ184" s="364" t="n"/>
      <c r="EK184" s="364" t="n"/>
      <c r="EL184" s="364" t="n"/>
      <c r="EM184" s="364" t="n"/>
      <c r="EN184" s="364" t="n"/>
      <c r="EO184" s="364" t="n"/>
      <c r="EP184" s="364" t="n"/>
      <c r="EQ184" s="364" t="n"/>
      <c r="ER184" s="364" t="n"/>
      <c r="ES184" s="364" t="n"/>
      <c r="ET184" s="364" t="n"/>
      <c r="EU184" s="364" t="n"/>
      <c r="EV184" s="364" t="n"/>
      <c r="EW184" s="364" t="n"/>
      <c r="EX184" s="364" t="n"/>
      <c r="EY184" s="364" t="n"/>
      <c r="EZ184" s="364" t="n"/>
      <c r="FA184" s="364" t="n"/>
      <c r="FB184" s="364" t="n"/>
      <c r="FC184" s="364" t="n"/>
      <c r="FD184" s="364" t="n"/>
      <c r="FE184" s="364" t="n"/>
      <c r="FF184" s="364" t="n"/>
      <c r="FG184" s="364" t="n"/>
      <c r="FH184" s="364" t="n"/>
      <c r="FI184" s="364" t="n"/>
      <c r="FJ184" s="364" t="n"/>
      <c r="FK184" s="364" t="n"/>
      <c r="FL184" s="364" t="n"/>
      <c r="FM184" s="364" t="n"/>
      <c r="FN184" s="364" t="n"/>
      <c r="FO184" s="364" t="n"/>
      <c r="FP184" s="364" t="n"/>
      <c r="FQ184" s="364" t="n"/>
      <c r="FR184" s="364" t="n"/>
      <c r="FS184" s="364" t="n"/>
      <c r="FT184" s="364" t="n"/>
      <c r="FU184" s="364" t="n"/>
      <c r="FV184" s="364" t="n"/>
      <c r="FW184" s="364" t="n"/>
      <c r="FX184" s="364" t="n"/>
      <c r="FY184" s="364" t="n"/>
      <c r="FZ184" s="364" t="n"/>
      <c r="GA184" s="364" t="n"/>
      <c r="GB184" s="364" t="n"/>
      <c r="GC184" s="364" t="n"/>
      <c r="GD184" s="364" t="n"/>
      <c r="GE184" s="364" t="n"/>
      <c r="GF184" s="364" t="n"/>
      <c r="GG184" s="364" t="n"/>
      <c r="GH184" s="364" t="n"/>
      <c r="GI184" s="364" t="n"/>
      <c r="GJ184" s="364" t="n"/>
      <c r="GK184" s="364" t="n"/>
      <c r="GL184" s="364" t="n"/>
      <c r="GM184" s="364" t="n"/>
      <c r="GN184" s="364" t="n"/>
      <c r="GO184" s="364" t="n"/>
      <c r="GP184" s="364" t="n"/>
      <c r="GQ184" s="364" t="n"/>
      <c r="GR184" s="364" t="n"/>
      <c r="GS184" s="364" t="n"/>
      <c r="GT184" s="364" t="n"/>
      <c r="GU184" s="364" t="n"/>
      <c r="GV184" s="364" t="n"/>
      <c r="GW184" s="364" t="n"/>
      <c r="GX184" s="364" t="n"/>
      <c r="GY184" s="364" t="n"/>
      <c r="GZ184" s="364" t="n"/>
      <c r="HA184" s="364" t="n"/>
      <c r="HB184" s="364" t="n"/>
      <c r="HC184" s="364" t="n"/>
      <c r="HD184" s="364" t="n"/>
      <c r="HE184" s="364" t="n"/>
      <c r="HF184" s="364" t="n"/>
      <c r="HG184" s="364" t="n"/>
      <c r="HH184" s="364" t="n"/>
      <c r="HI184" s="364" t="n"/>
      <c r="HJ184" s="364" t="n"/>
      <c r="HK184" s="364" t="n"/>
      <c r="HL184" s="364" t="n"/>
      <c r="HM184" s="364" t="n"/>
      <c r="HN184" s="364" t="n"/>
      <c r="HO184" s="364" t="n"/>
      <c r="HP184" s="364" t="n"/>
      <c r="HQ184" s="364" t="n"/>
      <c r="HR184" s="364" t="n"/>
      <c r="HS184" s="364" t="n"/>
      <c r="HT184" s="364" t="n"/>
      <c r="HU184" s="364" t="n"/>
      <c r="HV184" s="364" t="n"/>
      <c r="HW184" s="364" t="n"/>
      <c r="HX184" s="364" t="n"/>
      <c r="HY184" s="364" t="n"/>
      <c r="HZ184" s="364" t="n"/>
      <c r="IA184" s="364" t="n"/>
      <c r="IB184" s="364" t="n"/>
      <c r="IC184" s="364" t="n"/>
      <c r="ID184" s="364" t="n"/>
      <c r="IE184" s="364" t="n"/>
      <c r="IF184" s="364" t="n"/>
      <c r="IG184" s="364" t="n"/>
      <c r="IH184" s="364" t="n"/>
      <c r="II184" s="364" t="n"/>
      <c r="IJ184" s="364" t="n"/>
      <c r="IK184" s="364" t="n"/>
      <c r="IL184" s="364" t="n"/>
      <c r="IM184" s="364" t="n"/>
      <c r="IN184" s="364" t="n"/>
      <c r="IO184" s="364" t="n"/>
      <c r="IP184" s="364" t="n"/>
      <c r="IQ184" s="364" t="n"/>
      <c r="IR184" s="364" t="n"/>
      <c r="IS184" s="364" t="n"/>
      <c r="IT184" s="364" t="n"/>
      <c r="IU184" s="364" t="n"/>
      <c r="IV184" s="364" t="n"/>
      <c r="IW184" s="364" t="n"/>
      <c r="IX184" s="364" t="n"/>
      <c r="IY184" s="364" t="n"/>
      <c r="IZ184" s="364" t="n"/>
      <c r="JA184" s="364" t="n"/>
      <c r="JB184" s="364" t="n"/>
      <c r="JC184" s="364" t="n"/>
      <c r="JD184" s="364" t="n"/>
      <c r="JE184" s="364" t="n"/>
      <c r="JF184" s="364" t="n"/>
      <c r="JG184" s="364" t="n"/>
      <c r="JH184" s="364" t="n"/>
      <c r="JI184" s="364" t="n"/>
      <c r="JJ184" s="364" t="n"/>
      <c r="JK184" s="364" t="n"/>
      <c r="JL184" s="364" t="n"/>
      <c r="JM184" s="364" t="n"/>
      <c r="JN184" s="364" t="n"/>
      <c r="JO184" s="364" t="n"/>
      <c r="JP184" s="364" t="n"/>
      <c r="JQ184" s="364" t="n"/>
      <c r="JR184" s="364" t="n"/>
      <c r="JS184" s="364" t="n"/>
      <c r="JT184" s="364" t="n"/>
      <c r="JU184" s="364" t="n"/>
      <c r="JV184" s="364" t="n"/>
      <c r="JW184" s="364" t="n"/>
      <c r="JX184" s="364" t="n"/>
      <c r="JY184" s="364" t="n"/>
      <c r="JZ184" s="364" t="n"/>
      <c r="KA184" s="364" t="n"/>
      <c r="KB184" s="364" t="n"/>
      <c r="KC184" s="364" t="n"/>
      <c r="KD184" s="364" t="n"/>
      <c r="KE184" s="364" t="n"/>
      <c r="KF184" s="364" t="n"/>
      <c r="KG184" s="364" t="n"/>
      <c r="KH184" s="364" t="n"/>
      <c r="KI184" s="364" t="n"/>
      <c r="KJ184" s="364" t="n"/>
      <c r="KK184" s="364" t="n"/>
      <c r="KL184" s="364" t="n"/>
      <c r="KM184" s="364" t="n"/>
      <c r="KN184" s="364" t="n"/>
      <c r="KO184" s="364" t="n"/>
      <c r="KP184" s="364" t="n"/>
      <c r="KQ184" s="364" t="n"/>
      <c r="KR184" s="364" t="n"/>
      <c r="KS184" s="364" t="n"/>
      <c r="KT184" s="364" t="n"/>
      <c r="KU184" s="364" t="n"/>
      <c r="KV184" s="364" t="n"/>
      <c r="KW184" s="364" t="n"/>
      <c r="KX184" s="364" t="n"/>
      <c r="KY184" s="364" t="n"/>
      <c r="KZ184" s="364" t="n"/>
      <c r="LA184" s="364" t="n"/>
      <c r="LB184" s="364" t="n"/>
      <c r="LC184" s="364" t="n"/>
      <c r="LD184" s="364" t="n"/>
      <c r="LE184" s="364" t="n"/>
      <c r="LF184" s="364" t="n"/>
      <c r="LG184" s="364" t="n"/>
      <c r="LH184" s="364" t="n"/>
      <c r="LI184" s="364" t="n"/>
      <c r="LJ184" s="364" t="n"/>
      <c r="LK184" s="364" t="n"/>
      <c r="LL184" s="364" t="n"/>
      <c r="LM184" s="364" t="n"/>
      <c r="LN184" s="364" t="n"/>
      <c r="LO184" s="364" t="n"/>
      <c r="LP184" s="364" t="n"/>
      <c r="LQ184" s="364" t="n"/>
      <c r="LR184" s="364" t="n"/>
      <c r="LS184" s="364" t="n"/>
      <c r="LT184" s="364" t="n"/>
      <c r="LU184" s="364" t="n"/>
      <c r="LV184" s="364" t="n"/>
      <c r="LW184" s="364" t="n"/>
      <c r="LX184" s="364" t="n"/>
      <c r="LY184" s="364" t="n"/>
      <c r="LZ184" s="364" t="n"/>
      <c r="MA184" s="364" t="n"/>
      <c r="MB184" s="364" t="n"/>
      <c r="MC184" s="364" t="n"/>
      <c r="MD184" s="364" t="n"/>
      <c r="ME184" s="364" t="n"/>
      <c r="MF184" s="364" t="n"/>
      <c r="MG184" s="364" t="n"/>
      <c r="MH184" s="364" t="n"/>
      <c r="MI184" s="364" t="n"/>
      <c r="MJ184" s="364" t="n"/>
      <c r="MK184" s="364" t="n"/>
      <c r="ML184" s="364" t="n"/>
      <c r="MM184" s="364" t="n"/>
      <c r="MN184" s="364" t="n"/>
      <c r="MO184" s="364" t="n"/>
      <c r="MP184" s="364" t="n"/>
      <c r="MQ184" s="364" t="n"/>
      <c r="MR184" s="364" t="n"/>
      <c r="MS184" s="364" t="n"/>
      <c r="MT184" s="364" t="n"/>
      <c r="MU184" s="364" t="n"/>
      <c r="MV184" s="364" t="n"/>
      <c r="MW184" s="364" t="n"/>
      <c r="MX184" s="364" t="n"/>
      <c r="MY184" s="364" t="n"/>
      <c r="MZ184" s="364" t="n"/>
      <c r="NA184" s="364" t="n"/>
      <c r="NB184" s="364" t="n"/>
      <c r="NC184" s="364" t="n"/>
      <c r="ND184" s="364" t="n"/>
      <c r="NE184" s="364" t="n"/>
      <c r="NF184" s="364" t="n"/>
      <c r="NG184" s="364" t="n"/>
      <c r="NH184" s="364" t="n"/>
      <c r="NI184" s="364" t="n"/>
      <c r="NJ184" s="364" t="n"/>
      <c r="NK184" s="364" t="n"/>
      <c r="NL184" s="364" t="n"/>
      <c r="NM184" s="364" t="n"/>
      <c r="NN184" s="364" t="n"/>
      <c r="NO184" s="364" t="n"/>
      <c r="NP184" s="364" t="n"/>
      <c r="NQ184" s="364" t="n"/>
      <c r="NR184" s="364" t="n"/>
      <c r="NS184" s="364" t="n"/>
      <c r="NT184" s="364" t="n"/>
      <c r="NU184" s="364" t="n"/>
      <c r="NV184" s="364" t="n"/>
      <c r="NW184" s="364" t="n"/>
      <c r="NX184" s="364" t="n"/>
      <c r="NY184" s="364" t="n"/>
      <c r="NZ184" s="364" t="n"/>
      <c r="OA184" s="364" t="n"/>
      <c r="OB184" s="364" t="n"/>
      <c r="OC184" s="364" t="n"/>
      <c r="OD184" s="364" t="n"/>
      <c r="OE184" s="364" t="n"/>
      <c r="OF184" s="364" t="n"/>
      <c r="OG184" s="364" t="n"/>
      <c r="OH184" s="364" t="n"/>
      <c r="OI184" s="364" t="n"/>
      <c r="OJ184" s="364" t="n"/>
      <c r="OK184" s="364" t="n"/>
      <c r="OL184" s="364" t="n"/>
      <c r="OM184" s="364" t="n"/>
      <c r="ON184" s="364" t="n"/>
      <c r="OO184" s="364" t="n"/>
      <c r="OP184" s="364" t="n"/>
      <c r="OQ184" s="364" t="n"/>
      <c r="OR184" s="364" t="n"/>
      <c r="OS184" s="364" t="n"/>
      <c r="OT184" s="364" t="n"/>
      <c r="OU184" s="364" t="n"/>
      <c r="OV184" s="364" t="n"/>
      <c r="OW184" s="364" t="n"/>
      <c r="OX184" s="364" t="n"/>
      <c r="OY184" s="364" t="n"/>
      <c r="OZ184" s="364" t="n"/>
      <c r="PA184" s="364" t="n"/>
      <c r="PB184" s="364" t="n"/>
      <c r="PC184" s="364" t="n"/>
      <c r="PD184" s="364" t="n"/>
      <c r="PE184" s="364" t="n"/>
      <c r="PF184" s="364" t="n"/>
      <c r="PG184" s="364" t="n"/>
      <c r="PH184" s="364" t="n"/>
      <c r="PI184" s="364" t="n"/>
      <c r="PJ184" s="364" t="n"/>
      <c r="PK184" s="364" t="n"/>
      <c r="PL184" s="364" t="n"/>
      <c r="PM184" s="364" t="n"/>
      <c r="PN184" s="364" t="n"/>
      <c r="PO184" s="364" t="n"/>
      <c r="PP184" s="364" t="n"/>
      <c r="PQ184" s="364" t="n"/>
      <c r="PR184" s="364" t="n"/>
      <c r="PS184" s="364" t="n"/>
      <c r="PT184" s="364" t="n"/>
      <c r="PU184" s="364" t="n"/>
      <c r="PV184" s="364" t="n"/>
      <c r="PW184" s="364" t="n"/>
      <c r="PX184" s="364" t="n"/>
      <c r="PY184" s="364" t="n"/>
      <c r="PZ184" s="364" t="n"/>
      <c r="QA184" s="364" t="n"/>
      <c r="QB184" s="364" t="n"/>
      <c r="QC184" s="364" t="n"/>
      <c r="QD184" s="364" t="n"/>
      <c r="QE184" s="364" t="n"/>
      <c r="QF184" s="364" t="n"/>
      <c r="QG184" s="364" t="n"/>
      <c r="QH184" s="364" t="n"/>
      <c r="QI184" s="364" t="n"/>
      <c r="QJ184" s="364" t="n"/>
      <c r="QK184" s="364" t="n"/>
      <c r="QL184" s="364" t="n"/>
      <c r="QM184" s="364" t="n"/>
      <c r="QN184" s="364" t="n"/>
      <c r="QO184" s="364" t="n"/>
      <c r="QP184" s="364" t="n"/>
      <c r="QQ184" s="364" t="n"/>
      <c r="QR184" s="364" t="n"/>
      <c r="QS184" s="364" t="n"/>
      <c r="QT184" s="364" t="n"/>
      <c r="QU184" s="364" t="n"/>
      <c r="QV184" s="364" t="n"/>
      <c r="QW184" s="364" t="n"/>
      <c r="QX184" s="364" t="n"/>
      <c r="QY184" s="364" t="n"/>
      <c r="QZ184" s="364" t="n"/>
      <c r="RA184" s="364" t="n"/>
      <c r="RB184" s="364" t="n"/>
      <c r="RC184" s="364" t="n"/>
      <c r="RD184" s="364" t="n"/>
      <c r="RE184" s="364" t="n"/>
      <c r="RF184" s="364" t="n"/>
      <c r="RG184" s="364" t="n"/>
      <c r="RH184" s="364" t="n"/>
      <c r="RI184" s="364" t="n"/>
      <c r="RJ184" s="364" t="n"/>
      <c r="RK184" s="364" t="n"/>
      <c r="RL184" s="364" t="n"/>
      <c r="RM184" s="364" t="n"/>
      <c r="RN184" s="364" t="n"/>
      <c r="RO184" s="364" t="n"/>
      <c r="RP184" s="364" t="n"/>
      <c r="RQ184" s="364" t="n"/>
      <c r="RR184" s="364" t="n"/>
      <c r="RS184" s="364" t="n"/>
      <c r="RT184" s="364" t="n"/>
      <c r="RU184" s="364" t="n"/>
      <c r="RV184" s="364" t="n"/>
      <c r="RW184" s="364" t="n"/>
      <c r="RX184" s="364" t="n"/>
      <c r="RY184" s="364" t="n"/>
      <c r="RZ184" s="364" t="n"/>
      <c r="SA184" s="364" t="n"/>
      <c r="SB184" s="364" t="n"/>
      <c r="SC184" s="364" t="n"/>
      <c r="SD184" s="364" t="n"/>
      <c r="SE184" s="364" t="n"/>
      <c r="SF184" s="364" t="n"/>
      <c r="SG184" s="364" t="n"/>
      <c r="SH184" s="364" t="n"/>
      <c r="SI184" s="364" t="n"/>
      <c r="SJ184" s="364" t="n"/>
      <c r="SK184" s="364" t="n"/>
      <c r="SL184" s="364" t="n"/>
      <c r="SM184" s="364" t="n"/>
      <c r="SN184" s="364" t="n"/>
      <c r="SO184" s="364" t="n"/>
      <c r="SP184" s="364" t="n"/>
      <c r="SQ184" s="364" t="n"/>
      <c r="SR184" s="364" t="n"/>
      <c r="SS184" s="364" t="n"/>
      <c r="ST184" s="364" t="n"/>
      <c r="SU184" s="364" t="n"/>
      <c r="SV184" s="364" t="n"/>
      <c r="SW184" s="364" t="n"/>
      <c r="SX184" s="364" t="n"/>
      <c r="SY184" s="364" t="n"/>
      <c r="SZ184" s="364" t="n"/>
      <c r="TA184" s="364" t="n"/>
      <c r="TB184" s="364" t="n"/>
      <c r="TC184" s="364" t="n"/>
      <c r="TD184" s="364" t="n"/>
      <c r="TE184" s="364" t="n"/>
      <c r="TF184" s="364" t="n"/>
      <c r="TG184" s="364" t="n"/>
      <c r="TH184" s="364" t="n"/>
      <c r="TI184" s="364" t="n"/>
      <c r="TJ184" s="364" t="n"/>
      <c r="TK184" s="364" t="n"/>
      <c r="TL184" s="364" t="n"/>
      <c r="TM184" s="364" t="n"/>
      <c r="TN184" s="364" t="n"/>
      <c r="TO184" s="364" t="n"/>
      <c r="TP184" s="364" t="n"/>
      <c r="TQ184" s="364" t="n"/>
      <c r="TR184" s="364" t="n"/>
      <c r="TS184" s="364" t="n"/>
      <c r="TT184" s="364" t="n"/>
      <c r="TU184" s="364" t="n"/>
      <c r="TV184" s="364" t="n"/>
      <c r="TW184" s="364" t="n"/>
      <c r="TX184" s="364" t="n"/>
      <c r="TY184" s="364" t="n"/>
      <c r="TZ184" s="364" t="n"/>
      <c r="UA184" s="364" t="n"/>
      <c r="UB184" s="364" t="n"/>
      <c r="UC184" s="364" t="n"/>
      <c r="UD184" s="364" t="n"/>
      <c r="UE184" s="364" t="n"/>
      <c r="UF184" s="364" t="n"/>
      <c r="UG184" s="364" t="n"/>
      <c r="UH184" s="364" t="n"/>
      <c r="UI184" s="364" t="n"/>
      <c r="UJ184" s="364" t="n"/>
      <c r="UK184" s="364" t="n"/>
      <c r="UL184" s="364" t="n"/>
      <c r="UM184" s="364" t="n"/>
      <c r="UN184" s="364" t="n"/>
      <c r="UO184" s="364" t="n"/>
      <c r="UP184" s="364" t="n"/>
      <c r="UQ184" s="364" t="n"/>
      <c r="UR184" s="364" t="n"/>
      <c r="US184" s="364" t="n"/>
      <c r="UT184" s="364" t="n"/>
      <c r="UU184" s="364" t="n"/>
      <c r="UV184" s="364" t="n"/>
      <c r="UW184" s="364" t="n"/>
      <c r="UX184" s="364" t="n"/>
      <c r="UY184" s="364" t="n"/>
      <c r="UZ184" s="364" t="n"/>
      <c r="VA184" s="364" t="n"/>
      <c r="VB184" s="364" t="n"/>
      <c r="VC184" s="364" t="n"/>
      <c r="VD184" s="364" t="n"/>
      <c r="VE184" s="364" t="n"/>
      <c r="VF184" s="364" t="n"/>
      <c r="VG184" s="364" t="n"/>
      <c r="VH184" s="364" t="n"/>
      <c r="VI184" s="364" t="n"/>
      <c r="VJ184" s="364" t="n"/>
      <c r="VK184" s="364" t="n"/>
      <c r="VL184" s="364" t="n"/>
      <c r="VM184" s="364" t="n"/>
      <c r="VN184" s="364" t="n"/>
      <c r="VO184" s="364" t="n"/>
      <c r="VP184" s="364" t="n"/>
      <c r="VQ184" s="364" t="n"/>
      <c r="VR184" s="364" t="n"/>
      <c r="VS184" s="364" t="n"/>
      <c r="VT184" s="364" t="n"/>
      <c r="VU184" s="364" t="n"/>
      <c r="VV184" s="364" t="n"/>
      <c r="VW184" s="364" t="n"/>
      <c r="VX184" s="364" t="n"/>
      <c r="VY184" s="364" t="n"/>
      <c r="VZ184" s="364" t="n"/>
      <c r="WA184" s="364" t="n"/>
      <c r="WB184" s="364" t="n"/>
      <c r="WC184" s="364" t="n"/>
      <c r="WD184" s="364" t="n"/>
      <c r="WE184" s="364" t="n"/>
      <c r="WF184" s="364" t="n"/>
      <c r="WG184" s="364" t="n"/>
      <c r="WH184" s="364" t="n"/>
      <c r="WI184" s="364" t="n"/>
      <c r="WJ184" s="364" t="n"/>
      <c r="WK184" s="364" t="n"/>
      <c r="WL184" s="364" t="n"/>
      <c r="WM184" s="364" t="n"/>
      <c r="WN184" s="364" t="n"/>
      <c r="WO184" s="364" t="n"/>
      <c r="WP184" s="364" t="n"/>
      <c r="WQ184" s="364" t="n"/>
      <c r="WR184" s="364" t="n"/>
      <c r="WS184" s="364" t="n"/>
      <c r="WT184" s="364" t="n"/>
      <c r="WU184" s="364" t="n"/>
      <c r="WV184" s="364" t="n"/>
      <c r="WW184" s="364" t="n"/>
      <c r="WX184" s="364" t="n"/>
      <c r="WY184" s="364" t="n"/>
      <c r="WZ184" s="364" t="n"/>
      <c r="XA184" s="364" t="n"/>
      <c r="XB184" s="364" t="n"/>
      <c r="XC184" s="364" t="n"/>
      <c r="XD184" s="364" t="n"/>
      <c r="XE184" s="364" t="n"/>
      <c r="XF184" s="364" t="n"/>
      <c r="XG184" s="364" t="n"/>
      <c r="XH184" s="364" t="n"/>
      <c r="XI184" s="364" t="n"/>
      <c r="XJ184" s="364" t="n"/>
      <c r="XK184" s="364" t="n"/>
      <c r="XL184" s="364" t="n"/>
      <c r="XM184" s="364" t="n"/>
      <c r="XN184" s="364" t="n"/>
      <c r="XO184" s="364" t="n"/>
      <c r="XP184" s="364" t="n"/>
      <c r="XQ184" s="364" t="n"/>
      <c r="XR184" s="364" t="n"/>
      <c r="XS184" s="364" t="n"/>
      <c r="XT184" s="364" t="n"/>
      <c r="XU184" s="364" t="n"/>
      <c r="XV184" s="364" t="n"/>
      <c r="XW184" s="364" t="n"/>
      <c r="XX184" s="364" t="n"/>
      <c r="XY184" s="364" t="n"/>
      <c r="XZ184" s="364" t="n"/>
      <c r="YA184" s="364" t="n"/>
      <c r="YB184" s="364" t="n"/>
      <c r="YC184" s="364" t="n"/>
      <c r="YD184" s="364" t="n"/>
      <c r="YE184" s="364" t="n"/>
      <c r="YF184" s="364" t="n"/>
      <c r="YG184" s="364" t="n"/>
      <c r="YH184" s="364" t="n"/>
      <c r="YI184" s="364" t="n"/>
      <c r="YJ184" s="364" t="n"/>
      <c r="YK184" s="364" t="n"/>
      <c r="YL184" s="364" t="n"/>
      <c r="YM184" s="364" t="n"/>
      <c r="YN184" s="364" t="n"/>
      <c r="YO184" s="364" t="n"/>
      <c r="YP184" s="364" t="n"/>
      <c r="YQ184" s="364" t="n"/>
      <c r="YR184" s="364" t="n"/>
      <c r="YS184" s="364" t="n"/>
      <c r="YT184" s="364" t="n"/>
      <c r="YU184" s="364" t="n"/>
      <c r="YV184" s="364" t="n"/>
      <c r="YW184" s="364" t="n"/>
      <c r="YX184" s="364" t="n"/>
      <c r="YY184" s="364" t="n"/>
      <c r="YZ184" s="364" t="n"/>
      <c r="ZA184" s="364" t="n"/>
      <c r="ZB184" s="364" t="n"/>
      <c r="ZC184" s="364" t="n"/>
      <c r="ZD184" s="364" t="n"/>
      <c r="ZE184" s="364" t="n"/>
      <c r="ZF184" s="364" t="n"/>
      <c r="ZG184" s="364" t="n"/>
      <c r="ZH184" s="364" t="n"/>
      <c r="ZI184" s="364" t="n"/>
      <c r="ZJ184" s="364" t="n"/>
      <c r="ZK184" s="364" t="n"/>
      <c r="ZL184" s="364" t="n"/>
      <c r="ZM184" s="364" t="n"/>
      <c r="ZN184" s="364" t="n"/>
      <c r="ZO184" s="364" t="n"/>
      <c r="ZP184" s="364" t="n"/>
      <c r="ZQ184" s="364" t="n"/>
      <c r="ZR184" s="364" t="n"/>
      <c r="ZS184" s="364" t="n"/>
      <c r="ZT184" s="364" t="n"/>
      <c r="ZU184" s="364" t="n"/>
      <c r="ZV184" s="364" t="n"/>
      <c r="ZW184" s="364" t="n"/>
      <c r="ZX184" s="364" t="n"/>
      <c r="ZY184" s="364" t="n"/>
      <c r="ZZ184" s="364" t="n"/>
      <c r="AAA184" s="364" t="n"/>
      <c r="AAB184" s="364" t="n"/>
      <c r="AAC184" s="364" t="n"/>
      <c r="AAD184" s="364" t="n"/>
      <c r="AAE184" s="364" t="n"/>
      <c r="AAF184" s="364" t="n"/>
      <c r="AAG184" s="364" t="n"/>
      <c r="AAH184" s="364" t="n"/>
      <c r="AAI184" s="364" t="n"/>
      <c r="AAJ184" s="364" t="n"/>
      <c r="AAK184" s="364" t="n"/>
      <c r="AAL184" s="364" t="n"/>
      <c r="AAM184" s="364" t="n"/>
      <c r="AAN184" s="364" t="n"/>
      <c r="AAO184" s="364" t="n"/>
      <c r="AAP184" s="364" t="n"/>
      <c r="AAQ184" s="364" t="n"/>
      <c r="AAR184" s="364" t="n"/>
      <c r="AAS184" s="364" t="n"/>
      <c r="AAT184" s="364" t="n"/>
      <c r="AAU184" s="364" t="n"/>
      <c r="AAV184" s="364" t="n"/>
      <c r="AAW184" s="364" t="n"/>
      <c r="AAX184" s="364" t="n"/>
      <c r="AAY184" s="364" t="n"/>
      <c r="AAZ184" s="364" t="n"/>
      <c r="ABA184" s="364" t="n"/>
      <c r="ABB184" s="364" t="n"/>
      <c r="ABC184" s="364" t="n"/>
      <c r="ABD184" s="364" t="n"/>
      <c r="ABE184" s="364" t="n"/>
      <c r="ABF184" s="364" t="n"/>
      <c r="ABG184" s="364" t="n"/>
      <c r="ABH184" s="364" t="n"/>
      <c r="ABI184" s="364" t="n"/>
      <c r="ABJ184" s="364" t="n"/>
      <c r="ABK184" s="364" t="n"/>
      <c r="ABL184" s="364" t="n"/>
      <c r="ABM184" s="364" t="n"/>
      <c r="ABN184" s="364" t="n"/>
      <c r="ABO184" s="364" t="n"/>
      <c r="ABP184" s="364" t="n"/>
      <c r="ABQ184" s="364" t="n"/>
      <c r="ABR184" s="364" t="n"/>
      <c r="ABS184" s="364" t="n"/>
      <c r="ABT184" s="364" t="n"/>
      <c r="ABU184" s="364" t="n"/>
      <c r="ABV184" s="364" t="n"/>
      <c r="ABW184" s="364" t="n"/>
      <c r="ABX184" s="364" t="n"/>
      <c r="ABY184" s="364" t="n"/>
      <c r="ABZ184" s="364" t="n"/>
      <c r="ACA184" s="364" t="n"/>
      <c r="ACB184" s="364" t="n"/>
      <c r="ACC184" s="364" t="n"/>
      <c r="ACD184" s="364" t="n"/>
      <c r="ACE184" s="364" t="n"/>
      <c r="ACF184" s="364" t="n"/>
      <c r="ACG184" s="364" t="n"/>
      <c r="ACH184" s="364" t="n"/>
      <c r="ACI184" s="364" t="n"/>
      <c r="ACJ184" s="364" t="n"/>
      <c r="ACK184" s="364" t="n"/>
      <c r="ACL184" s="364" t="n"/>
      <c r="ACM184" s="364" t="n"/>
      <c r="ACN184" s="364" t="n"/>
      <c r="ACO184" s="364" t="n"/>
      <c r="ACP184" s="364" t="n"/>
      <c r="ACQ184" s="364" t="n"/>
      <c r="ACR184" s="364" t="n"/>
      <c r="ACS184" s="364" t="n"/>
      <c r="ACT184" s="364" t="n"/>
      <c r="ACU184" s="364" t="n"/>
      <c r="ACV184" s="364" t="n"/>
      <c r="ACW184" s="364" t="n"/>
      <c r="ACX184" s="364" t="n"/>
      <c r="ACY184" s="364" t="n"/>
      <c r="ACZ184" s="364" t="n"/>
      <c r="ADA184" s="364" t="n"/>
      <c r="ADB184" s="364" t="n"/>
      <c r="ADC184" s="364" t="n"/>
      <c r="ADD184" s="364" t="n"/>
      <c r="ADE184" s="364" t="n"/>
      <c r="ADF184" s="364" t="n"/>
      <c r="ADG184" s="364" t="n"/>
      <c r="ADH184" s="364" t="n"/>
      <c r="ADI184" s="364" t="n"/>
      <c r="ADJ184" s="364" t="n"/>
      <c r="ADK184" s="364" t="n"/>
      <c r="ADL184" s="364" t="n"/>
      <c r="ADM184" s="364" t="n"/>
      <c r="ADN184" s="364" t="n"/>
      <c r="ADO184" s="364" t="n"/>
      <c r="ADP184" s="364" t="n"/>
      <c r="ADQ184" s="364" t="n"/>
      <c r="ADR184" s="364" t="n"/>
      <c r="ADS184" s="364" t="n"/>
      <c r="ADT184" s="364" t="n"/>
      <c r="ADU184" s="364" t="n"/>
      <c r="ADV184" s="364" t="n"/>
      <c r="ADW184" s="364" t="n"/>
      <c r="ADX184" s="364" t="n"/>
      <c r="ADY184" s="364" t="n"/>
      <c r="ADZ184" s="364" t="n"/>
      <c r="AEA184" s="364" t="n"/>
      <c r="AEB184" s="364" t="n"/>
      <c r="AEC184" s="364" t="n"/>
      <c r="AED184" s="364" t="n"/>
      <c r="AEE184" s="364" t="n"/>
      <c r="AEF184" s="364" t="n"/>
      <c r="AEG184" s="364" t="n"/>
      <c r="AEH184" s="364" t="n"/>
      <c r="AEI184" s="364" t="n"/>
      <c r="AEJ184" s="364" t="n"/>
      <c r="AEK184" s="364" t="n"/>
      <c r="AEL184" s="364" t="n"/>
      <c r="AEM184" s="364" t="n"/>
      <c r="AEN184" s="364" t="n"/>
      <c r="AEO184" s="364" t="n"/>
      <c r="AEP184" s="364" t="n"/>
      <c r="AEQ184" s="364" t="n"/>
      <c r="AER184" s="364" t="n"/>
      <c r="AES184" s="364" t="n"/>
      <c r="AET184" s="364" t="n"/>
      <c r="AEU184" s="364" t="n"/>
      <c r="AEV184" s="364" t="n"/>
      <c r="AEW184" s="364" t="n"/>
      <c r="AEX184" s="364" t="n"/>
      <c r="AEY184" s="364" t="n"/>
      <c r="AEZ184" s="364" t="n"/>
      <c r="AFA184" s="364" t="n"/>
      <c r="AFB184" s="364" t="n"/>
      <c r="AFC184" s="364" t="n"/>
      <c r="AFD184" s="364" t="n"/>
      <c r="AFE184" s="364" t="n"/>
      <c r="AFF184" s="364" t="n"/>
      <c r="AFG184" s="364" t="n"/>
      <c r="AFH184" s="364" t="n"/>
      <c r="AFI184" s="364" t="n"/>
      <c r="AFJ184" s="364" t="n"/>
      <c r="AFK184" s="364" t="n"/>
      <c r="AFL184" s="364" t="n"/>
      <c r="AFM184" s="364" t="n"/>
      <c r="AFN184" s="364" t="n"/>
      <c r="AFO184" s="364" t="n"/>
      <c r="AFP184" s="364" t="n"/>
      <c r="AFQ184" s="364" t="n"/>
      <c r="AFR184" s="364" t="n"/>
      <c r="AFS184" s="364" t="n"/>
      <c r="AFT184" s="364" t="n"/>
      <c r="AFU184" s="364" t="n"/>
      <c r="AFV184" s="364" t="n"/>
      <c r="AFW184" s="364" t="n"/>
      <c r="AFX184" s="364" t="n"/>
      <c r="AFY184" s="364" t="n"/>
      <c r="AFZ184" s="364" t="n"/>
      <c r="AGA184" s="364" t="n"/>
      <c r="AGB184" s="364" t="n"/>
      <c r="AGC184" s="364" t="n"/>
      <c r="AGD184" s="364" t="n"/>
      <c r="AGE184" s="364" t="n"/>
      <c r="AGF184" s="364" t="n"/>
      <c r="AGG184" s="364" t="n"/>
      <c r="AGH184" s="364" t="n"/>
      <c r="AGI184" s="364" t="n"/>
      <c r="AGJ184" s="364" t="n"/>
      <c r="AGK184" s="364" t="n"/>
      <c r="AGL184" s="364" t="n"/>
      <c r="AGM184" s="364" t="n"/>
      <c r="AGN184" s="364" t="n"/>
      <c r="AGO184" s="364" t="n"/>
      <c r="AGP184" s="364" t="n"/>
      <c r="AGQ184" s="364" t="n"/>
      <c r="AGR184" s="364" t="n"/>
      <c r="AGS184" s="364" t="n"/>
      <c r="AGT184" s="364" t="n"/>
      <c r="AGU184" s="364" t="n"/>
      <c r="AGV184" s="364" t="n"/>
      <c r="AGW184" s="364" t="n"/>
      <c r="AGX184" s="364" t="n"/>
      <c r="AGY184" s="364" t="n"/>
      <c r="AGZ184" s="364" t="n"/>
      <c r="AHA184" s="364" t="n"/>
      <c r="AHB184" s="364" t="n"/>
      <c r="AHC184" s="364" t="n"/>
      <c r="AHD184" s="364" t="n"/>
      <c r="AHE184" s="364" t="n"/>
      <c r="AHF184" s="364" t="n"/>
      <c r="AHG184" s="364" t="n"/>
      <c r="AHH184" s="364" t="n"/>
      <c r="AHI184" s="364" t="n"/>
      <c r="AHJ184" s="364" t="n"/>
      <c r="AHK184" s="364" t="n"/>
      <c r="AHL184" s="364" t="n"/>
      <c r="AHM184" s="364" t="n"/>
      <c r="AHN184" s="364" t="n"/>
      <c r="AHO184" s="364" t="n"/>
      <c r="AHP184" s="364" t="n"/>
      <c r="AHQ184" s="364" t="n"/>
      <c r="AHR184" s="364" t="n"/>
      <c r="AHS184" s="364" t="n"/>
      <c r="AHT184" s="364" t="n"/>
      <c r="AHU184" s="364" t="n"/>
      <c r="AHV184" s="364" t="n"/>
      <c r="AHW184" s="364" t="n"/>
      <c r="AHX184" s="364" t="n"/>
      <c r="AHY184" s="364" t="n"/>
      <c r="AHZ184" s="364" t="n"/>
      <c r="AIA184" s="364" t="n"/>
      <c r="AIB184" s="364" t="n"/>
      <c r="AIC184" s="364" t="n"/>
      <c r="AID184" s="364" t="n"/>
      <c r="AIE184" s="364" t="n"/>
      <c r="AIF184" s="364" t="n"/>
      <c r="AIG184" s="364" t="n"/>
      <c r="AIH184" s="364" t="n"/>
      <c r="AII184" s="364" t="n"/>
      <c r="AIJ184" s="364" t="n"/>
      <c r="AIK184" s="364" t="n"/>
      <c r="AIL184" s="364" t="n"/>
      <c r="AIM184" s="364" t="n"/>
      <c r="AIN184" s="364" t="n"/>
      <c r="AIO184" s="364" t="n"/>
      <c r="AIP184" s="364" t="n"/>
      <c r="AIQ184" s="364" t="n"/>
      <c r="AIR184" s="364" t="n"/>
      <c r="AIS184" s="364" t="n"/>
      <c r="AIT184" s="364" t="n"/>
      <c r="AIU184" s="364" t="n"/>
      <c r="AIV184" s="364" t="n"/>
      <c r="AIW184" s="364" t="n"/>
      <c r="AIX184" s="364" t="n"/>
      <c r="AIY184" s="364" t="n"/>
      <c r="AIZ184" s="364" t="n"/>
      <c r="AJA184" s="364" t="n"/>
      <c r="AJB184" s="364" t="n"/>
      <c r="AJC184" s="364" t="n"/>
      <c r="AJD184" s="364" t="n"/>
      <c r="AJE184" s="364" t="n"/>
      <c r="AJF184" s="364" t="n"/>
      <c r="AJG184" s="364" t="n"/>
      <c r="AJH184" s="364" t="n"/>
      <c r="AJI184" s="364" t="n"/>
      <c r="AJJ184" s="364" t="n"/>
      <c r="AJK184" s="364" t="n"/>
      <c r="AJL184" s="364" t="n"/>
      <c r="AJM184" s="364" t="n"/>
      <c r="AJN184" s="364" t="n"/>
      <c r="AJO184" s="364" t="n"/>
      <c r="AJP184" s="364" t="n"/>
      <c r="AJQ184" s="364" t="n"/>
      <c r="AJR184" s="364" t="n"/>
      <c r="AJS184" s="364" t="n"/>
      <c r="AJT184" s="364" t="n"/>
      <c r="AJU184" s="364" t="n"/>
      <c r="AJV184" s="364" t="n"/>
      <c r="AJW184" s="364" t="n"/>
      <c r="AJX184" s="364" t="n"/>
      <c r="AJY184" s="364" t="n"/>
      <c r="AJZ184" s="364" t="n"/>
      <c r="AKA184" s="364" t="n"/>
      <c r="AKB184" s="364" t="n"/>
      <c r="AKC184" s="364" t="n"/>
      <c r="AKD184" s="364" t="n"/>
      <c r="AKE184" s="364" t="n"/>
      <c r="AKF184" s="364" t="n"/>
      <c r="AKG184" s="364" t="n"/>
      <c r="AKH184" s="364" t="n"/>
      <c r="AKI184" s="364" t="n"/>
      <c r="AKJ184" s="364" t="n"/>
      <c r="AKK184" s="364" t="n"/>
      <c r="AKL184" s="364" t="n"/>
      <c r="AKM184" s="364" t="n"/>
      <c r="AKN184" s="364" t="n"/>
      <c r="AKO184" s="364" t="n"/>
      <c r="AKP184" s="364" t="n"/>
      <c r="AKQ184" s="364" t="n"/>
      <c r="AKR184" s="364" t="n"/>
      <c r="AKS184" s="364" t="n"/>
      <c r="AKT184" s="364" t="n"/>
      <c r="AKU184" s="364" t="n"/>
      <c r="AKV184" s="364" t="n"/>
      <c r="AKW184" s="364" t="n"/>
      <c r="AKX184" s="364" t="n"/>
      <c r="AKY184" s="364" t="n"/>
      <c r="AKZ184" s="364" t="n"/>
      <c r="ALA184" s="364" t="n"/>
      <c r="ALB184" s="364" t="n"/>
      <c r="ALC184" s="364" t="n"/>
      <c r="ALD184" s="364" t="n"/>
      <c r="ALE184" s="364" t="n"/>
      <c r="ALF184" s="364" t="n"/>
      <c r="ALG184" s="364" t="n"/>
      <c r="ALH184" s="364" t="n"/>
      <c r="ALI184" s="364" t="n"/>
      <c r="ALJ184" s="364" t="n"/>
      <c r="ALK184" s="364" t="n"/>
      <c r="ALL184" s="364" t="n"/>
      <c r="ALM184" s="364" t="n"/>
      <c r="ALN184" s="364" t="n"/>
      <c r="ALO184" s="364" t="n"/>
      <c r="ALP184" s="364" t="n"/>
      <c r="ALQ184" s="364" t="n"/>
      <c r="ALR184" s="364" t="n"/>
      <c r="ALS184" s="364" t="n"/>
      <c r="ALT184" s="364" t="n"/>
      <c r="ALU184" s="364" t="n"/>
      <c r="ALV184" s="364" t="n"/>
      <c r="ALW184" s="364" t="n"/>
      <c r="ALX184" s="364" t="n"/>
      <c r="ALY184" s="364" t="n"/>
      <c r="ALZ184" s="364" t="n"/>
      <c r="AMA184" s="364" t="n"/>
      <c r="AMB184" s="364" t="n"/>
      <c r="AMC184" s="364" t="n"/>
      <c r="AMD184" s="364" t="n"/>
      <c r="AME184" s="364" t="n"/>
      <c r="AMF184" s="364" t="n"/>
      <c r="AMG184" s="364" t="n"/>
      <c r="AMH184" s="364" t="n"/>
      <c r="AMI184" s="364" t="n"/>
      <c r="AMJ184" s="364" t="n"/>
      <c r="AMK184" s="364" t="n"/>
      <c r="AML184" s="364" t="n"/>
      <c r="AMM184" s="364" t="n"/>
      <c r="AMN184" s="364" t="n"/>
      <c r="AMO184" s="364" t="n"/>
      <c r="AMP184" s="364" t="n"/>
      <c r="AMQ184" s="364" t="n"/>
      <c r="AMR184" s="364" t="n"/>
      <c r="AMS184" s="364" t="n"/>
      <c r="AMT184" s="364" t="n"/>
      <c r="AMU184" s="364" t="n"/>
      <c r="AMV184" s="364" t="n"/>
      <c r="AMW184" s="364" t="n"/>
      <c r="AMX184" s="364" t="n"/>
      <c r="AMY184" s="364" t="n"/>
      <c r="AMZ184" s="364" t="n"/>
      <c r="ANA184" s="364" t="n"/>
      <c r="ANB184" s="364" t="n"/>
      <c r="ANC184" s="364" t="n"/>
      <c r="AND184" s="364" t="n"/>
      <c r="ANE184" s="364" t="n"/>
      <c r="ANF184" s="364" t="n"/>
      <c r="ANG184" s="364" t="n"/>
      <c r="ANH184" s="364" t="n"/>
      <c r="ANI184" s="364" t="n"/>
      <c r="ANJ184" s="364" t="n"/>
      <c r="ANK184" s="364" t="n"/>
      <c r="ANL184" s="364" t="n"/>
      <c r="ANM184" s="364" t="n"/>
      <c r="ANN184" s="364" t="n"/>
      <c r="ANO184" s="364" t="n"/>
      <c r="ANP184" s="364" t="n"/>
      <c r="ANQ184" s="364" t="n"/>
      <c r="ANR184" s="364" t="n"/>
      <c r="ANS184" s="364" t="n"/>
      <c r="ANT184" s="364" t="n"/>
      <c r="ANU184" s="364" t="n"/>
      <c r="ANV184" s="364" t="n"/>
      <c r="ANW184" s="364" t="n"/>
      <c r="ANX184" s="364" t="n"/>
      <c r="ANY184" s="364" t="n"/>
      <c r="ANZ184" s="364" t="n"/>
      <c r="AOA184" s="364" t="n"/>
      <c r="AOB184" s="364" t="n"/>
      <c r="AOC184" s="364" t="n"/>
      <c r="AOD184" s="364" t="n"/>
      <c r="AOE184" s="364" t="n"/>
      <c r="AOF184" s="364" t="n"/>
      <c r="AOG184" s="364" t="n"/>
      <c r="AOH184" s="364" t="n"/>
      <c r="AOI184" s="364" t="n"/>
      <c r="AOJ184" s="364" t="n"/>
      <c r="AOK184" s="364" t="n"/>
      <c r="AOL184" s="364" t="n"/>
      <c r="AOM184" s="364" t="n"/>
      <c r="AON184" s="364" t="n"/>
      <c r="AOO184" s="364" t="n"/>
      <c r="AOP184" s="364" t="n"/>
      <c r="AOQ184" s="364" t="n"/>
      <c r="AOR184" s="364" t="n"/>
      <c r="AOS184" s="364" t="n"/>
      <c r="AOT184" s="364" t="n"/>
      <c r="AOU184" s="364" t="n"/>
      <c r="AOV184" s="364" t="n"/>
      <c r="AOW184" s="364" t="n"/>
      <c r="AOX184" s="364" t="n"/>
      <c r="AOY184" s="364" t="n"/>
      <c r="AOZ184" s="364" t="n"/>
      <c r="APA184" s="364" t="n"/>
      <c r="APB184" s="364" t="n"/>
      <c r="APC184" s="364" t="n"/>
      <c r="APD184" s="364" t="n"/>
      <c r="APE184" s="364" t="n"/>
      <c r="APF184" s="364" t="n"/>
      <c r="APG184" s="364" t="n"/>
      <c r="APH184" s="364" t="n"/>
      <c r="API184" s="364" t="n"/>
      <c r="APJ184" s="364" t="n"/>
      <c r="APK184" s="364" t="n"/>
      <c r="APL184" s="364" t="n"/>
      <c r="APM184" s="364" t="n"/>
      <c r="APN184" s="364" t="n"/>
      <c r="APO184" s="364" t="n"/>
      <c r="APP184" s="364" t="n"/>
      <c r="APQ184" s="364" t="n"/>
      <c r="APR184" s="364" t="n"/>
      <c r="APS184" s="364" t="n"/>
      <c r="APT184" s="364" t="n"/>
      <c r="APU184" s="364" t="n"/>
      <c r="APV184" s="364" t="n"/>
      <c r="APW184" s="364" t="n"/>
      <c r="APX184" s="364" t="n"/>
      <c r="APY184" s="364" t="n"/>
      <c r="APZ184" s="364" t="n"/>
      <c r="AQA184" s="364" t="n"/>
      <c r="AQB184" s="364" t="n"/>
      <c r="AQC184" s="364" t="n"/>
      <c r="AQD184" s="364" t="n"/>
      <c r="AQE184" s="364" t="n"/>
      <c r="AQF184" s="364" t="n"/>
      <c r="AQG184" s="364" t="n"/>
      <c r="AQH184" s="364" t="n"/>
      <c r="AQI184" s="364" t="n"/>
      <c r="AQJ184" s="364" t="n"/>
      <c r="AQK184" s="364" t="n"/>
      <c r="AQL184" s="364" t="n"/>
      <c r="AQM184" s="364" t="n"/>
      <c r="AQN184" s="364" t="n"/>
      <c r="AQO184" s="364" t="n"/>
      <c r="AQP184" s="364" t="n"/>
      <c r="AQQ184" s="364" t="n"/>
      <c r="AQR184" s="364" t="n"/>
      <c r="AQS184" s="364" t="n"/>
      <c r="AQT184" s="364" t="n"/>
      <c r="AQU184" s="364" t="n"/>
      <c r="AQV184" s="364" t="n"/>
      <c r="AQW184" s="364" t="n"/>
      <c r="AQX184" s="364" t="n"/>
      <c r="AQY184" s="364" t="n"/>
      <c r="AQZ184" s="364" t="n"/>
      <c r="ARA184" s="364" t="n"/>
      <c r="ARB184" s="364" t="n"/>
      <c r="ARC184" s="364" t="n"/>
      <c r="ARD184" s="364" t="n"/>
      <c r="ARE184" s="364" t="n"/>
      <c r="ARF184" s="364" t="n"/>
      <c r="ARG184" s="364" t="n"/>
      <c r="ARH184" s="364" t="n"/>
      <c r="ARI184" s="364" t="n"/>
      <c r="ARJ184" s="364" t="n"/>
      <c r="ARK184" s="364" t="n"/>
      <c r="ARL184" s="364" t="n"/>
      <c r="ARM184" s="364" t="n"/>
      <c r="ARN184" s="364" t="n"/>
      <c r="ARO184" s="364" t="n"/>
    </row>
    <row r="185" outlineLevel="1">
      <c r="A185" s="220" t="inlineStr">
        <is>
          <t>51.04</t>
        </is>
      </c>
      <c r="B185" s="233" t="inlineStr">
        <is>
          <t>Pagamento de empréstimo Sócios</t>
        </is>
      </c>
      <c r="C185" s="86" t="inlineStr">
        <is>
          <t>Analítica</t>
        </is>
      </c>
      <c r="D185" s="86" t="inlineStr">
        <is>
          <t>Saída</t>
        </is>
      </c>
      <c r="E185" s="86">
        <f>VLOOKUP($A185,PL.C!$B:$F,5,0)</f>
        <v/>
      </c>
      <c r="F185" s="86" t="inlineStr">
        <is>
          <t>sim</t>
        </is>
      </c>
      <c r="G185" s="86" t="inlineStr">
        <is>
          <t>Budget</t>
        </is>
      </c>
      <c r="I185" s="511" t="n">
        <v>0</v>
      </c>
      <c r="J185" s="511" t="n">
        <v>0</v>
      </c>
      <c r="K185" s="511" t="n">
        <v>0</v>
      </c>
      <c r="L185" s="511" t="n">
        <v>-5750</v>
      </c>
      <c r="M185" s="511" t="n">
        <v>-5750</v>
      </c>
      <c r="N185" s="511" t="n">
        <v>-5750</v>
      </c>
      <c r="O185" s="511" t="n">
        <v>-2659</v>
      </c>
      <c r="P185" s="511" t="n">
        <v>-8841</v>
      </c>
      <c r="Q185" s="511" t="n">
        <v>-5750</v>
      </c>
      <c r="R185" s="511" t="n">
        <v>-5750</v>
      </c>
      <c r="S185" s="511" t="n">
        <v>-5750</v>
      </c>
      <c r="T185" s="512" t="n">
        <v>-5750</v>
      </c>
      <c r="V185" s="511" t="n">
        <v>-5750</v>
      </c>
      <c r="W185" s="511" t="n">
        <v>-5750</v>
      </c>
      <c r="X185" s="511" t="n">
        <v>-5750</v>
      </c>
      <c r="Y185" s="511" t="n">
        <v>-5750</v>
      </c>
      <c r="Z185" s="511" t="n">
        <v>0</v>
      </c>
      <c r="AA185" s="511" t="n">
        <v>0</v>
      </c>
      <c r="AB185" s="511" t="n">
        <v>0</v>
      </c>
      <c r="AC185" s="511" t="n">
        <v>0</v>
      </c>
      <c r="AD185" s="511" t="n">
        <v>0</v>
      </c>
      <c r="AE185" s="511" t="n">
        <v>0</v>
      </c>
      <c r="AF185" s="511" t="n">
        <v>0</v>
      </c>
      <c r="AG185" s="512" t="n">
        <v>0</v>
      </c>
      <c r="AI185" s="511" t="n">
        <v>0</v>
      </c>
      <c r="AJ185" s="511" t="n">
        <v>0</v>
      </c>
      <c r="AK185" s="511" t="n">
        <v>0</v>
      </c>
      <c r="AL185" s="511" t="n">
        <v>0</v>
      </c>
      <c r="AM185" s="511" t="n">
        <v>0</v>
      </c>
      <c r="AN185" s="511" t="n">
        <v>0</v>
      </c>
      <c r="AO185" s="511" t="n">
        <v>0</v>
      </c>
      <c r="AP185" s="511" t="n">
        <v>0</v>
      </c>
      <c r="AQ185" s="511" t="n">
        <v>0</v>
      </c>
      <c r="AR185" s="511" t="n">
        <v>0</v>
      </c>
      <c r="AS185" s="511" t="n">
        <v>0</v>
      </c>
      <c r="AT185" s="511" t="n">
        <v>0</v>
      </c>
      <c r="AV185" s="513" t="n">
        <v>0</v>
      </c>
      <c r="AW185" s="513" t="n">
        <v>0</v>
      </c>
      <c r="AX185" s="513" t="n">
        <v>0</v>
      </c>
      <c r="AY185" s="513" t="n">
        <v>0</v>
      </c>
      <c r="AZ185" s="513" t="n">
        <v>0</v>
      </c>
      <c r="BA185" s="513" t="n">
        <v>0</v>
      </c>
      <c r="BB185" s="513" t="n">
        <v>0</v>
      </c>
      <c r="BC185" s="513" t="n">
        <v>0</v>
      </c>
      <c r="BD185" s="513" t="n">
        <v>0</v>
      </c>
      <c r="BE185" s="513" t="n">
        <v>0</v>
      </c>
      <c r="BF185" s="513" t="n">
        <v>0</v>
      </c>
      <c r="BG185" s="513" t="n">
        <v>0</v>
      </c>
      <c r="BI185" s="298" t="n">
        <v>1.05</v>
      </c>
      <c r="BJ185" s="514" t="n">
        <v>0</v>
      </c>
      <c r="BK185" s="514" t="n">
        <v>0</v>
      </c>
      <c r="BL185" s="514" t="n">
        <v>0</v>
      </c>
      <c r="BM185" s="514" t="n">
        <v>0</v>
      </c>
      <c r="BN185" s="514" t="n">
        <v>0</v>
      </c>
      <c r="BO185" s="514" t="n">
        <v>0</v>
      </c>
      <c r="BP185" s="514" t="n">
        <v>0</v>
      </c>
      <c r="BQ185" s="514" t="n">
        <v>0</v>
      </c>
      <c r="BR185" s="514" t="n">
        <v>0</v>
      </c>
      <c r="BS185" s="514" t="n">
        <v>0</v>
      </c>
      <c r="BT185" s="514" t="n">
        <v>0</v>
      </c>
      <c r="BU185" s="514" t="n">
        <v>0</v>
      </c>
      <c r="BW185" s="515">
        <f>_xlfn.SINGLE(_xlfn.XLOOKUP($A185,$A$203:$A$399,BJ$203:BJ$399,"Não Existe"))*$BI185</f>
        <v/>
      </c>
      <c r="BX185" s="515">
        <f>_xlfn.SINGLE(_xlfn.XLOOKUP($A185,$A$203:$A$399,BK$203:BK$399,"Não Existe"))*$BI185</f>
        <v/>
      </c>
      <c r="BY185" s="515">
        <f>_xlfn.SINGLE(_xlfn.XLOOKUP($A185,$A$203:$A$399,BL$203:BL$399,"Não Existe"))*$BI185</f>
        <v/>
      </c>
      <c r="BZ185" s="515">
        <f>_xlfn.SINGLE(_xlfn.XLOOKUP($A185,$A$203:$A$399,BM$203:BM$399,"Não Existe"))*$BI185</f>
        <v/>
      </c>
      <c r="CA185" s="515">
        <f>_xlfn.SINGLE(_xlfn.XLOOKUP($A185,$A$203:$A$399,BN$203:BN$399,"Não Existe"))*$BI185</f>
        <v/>
      </c>
      <c r="CB185" s="515">
        <f>_xlfn.SINGLE(_xlfn.XLOOKUP($A185,$A$203:$A$399,BO$203:BO$399,"Não Existe"))*$BI185</f>
        <v/>
      </c>
      <c r="CC185" s="515">
        <f>_xlfn.SINGLE(_xlfn.XLOOKUP($A185,$A$203:$A$399,BP$203:BP$399,"Não Existe"))*$BI185</f>
        <v/>
      </c>
      <c r="CD185" s="515">
        <f>_xlfn.SINGLE(_xlfn.XLOOKUP($A185,$A$203:$A$399,BQ$203:BQ$399,"Não Existe"))*$BI185</f>
        <v/>
      </c>
      <c r="CE185" s="515">
        <f>_xlfn.SINGLE(_xlfn.XLOOKUP($A185,$A$203:$A$399,BR$203:BR$399,"Não Existe"))*$BI185</f>
        <v/>
      </c>
      <c r="CF185" s="515">
        <f>_xlfn.SINGLE(_xlfn.XLOOKUP($A185,$A$203:$A$399,BS$203:BS$399,"Não Existe"))*$BI185</f>
        <v/>
      </c>
      <c r="CG185" s="515">
        <f>_xlfn.SINGLE(_xlfn.XLOOKUP($A185,$A$203:$A$399,BT$203:BT$399,"Não Existe"))*$BI185</f>
        <v/>
      </c>
      <c r="CH185" s="515">
        <f>_xlfn.SINGLE(_xlfn.XLOOKUP($A185,$A$203:$A$399,BU$203:BU$399,"Não Existe"))*$BI185</f>
        <v/>
      </c>
    </row>
    <row r="186" outlineLevel="1" customFormat="1" s="213">
      <c r="A186" s="257" t="inlineStr">
        <is>
          <t>51.05</t>
        </is>
      </c>
      <c r="B186" s="212" t="inlineStr">
        <is>
          <t>Parcelamento de Impostos</t>
        </is>
      </c>
      <c r="C186" s="213" t="inlineStr">
        <is>
          <t>Analítica</t>
        </is>
      </c>
      <c r="D186" s="213" t="inlineStr">
        <is>
          <t>Saída</t>
        </is>
      </c>
      <c r="E186" s="213">
        <f>VLOOKUP($A186,PL.C!$B:$F,5,0)</f>
        <v/>
      </c>
      <c r="F186" s="213" t="inlineStr">
        <is>
          <t>sim</t>
        </is>
      </c>
      <c r="G186" s="213" t="inlineStr">
        <is>
          <t>Budget</t>
        </is>
      </c>
      <c r="I186" s="506" t="n">
        <v>0</v>
      </c>
      <c r="J186" s="506" t="n">
        <v>0</v>
      </c>
      <c r="K186" s="506" t="n">
        <v>0</v>
      </c>
      <c r="L186" s="506" t="n">
        <v>0</v>
      </c>
      <c r="M186" s="506" t="n">
        <v>0</v>
      </c>
      <c r="N186" s="506" t="n">
        <v>0</v>
      </c>
      <c r="O186" s="506" t="n">
        <v>0</v>
      </c>
      <c r="P186" s="506" t="n">
        <v>0</v>
      </c>
      <c r="Q186" s="506" t="n">
        <v>0</v>
      </c>
      <c r="R186" s="506" t="n">
        <v>0</v>
      </c>
      <c r="S186" s="506" t="n">
        <v>0</v>
      </c>
      <c r="T186" s="507" t="n">
        <v>0</v>
      </c>
      <c r="U186" s="86" t="n"/>
      <c r="V186" s="506" t="n">
        <v>0</v>
      </c>
      <c r="W186" s="506" t="n">
        <v>0</v>
      </c>
      <c r="X186" s="506" t="n">
        <v>0</v>
      </c>
      <c r="Y186" s="506" t="n">
        <v>0</v>
      </c>
      <c r="Z186" s="506" t="n">
        <v>0</v>
      </c>
      <c r="AA186" s="506" t="n">
        <v>0</v>
      </c>
      <c r="AB186" s="506" t="n">
        <v>0</v>
      </c>
      <c r="AC186" s="506" t="n">
        <v>0</v>
      </c>
      <c r="AD186" s="506" t="n">
        <v>0</v>
      </c>
      <c r="AE186" s="506" t="n">
        <v>0</v>
      </c>
      <c r="AF186" s="506" t="n">
        <v>0</v>
      </c>
      <c r="AG186" s="507" t="n">
        <v>0</v>
      </c>
      <c r="AH186" s="364" t="n"/>
      <c r="AI186" s="506" t="n">
        <v>0</v>
      </c>
      <c r="AJ186" s="506" t="n">
        <v>0</v>
      </c>
      <c r="AK186" s="506" t="n">
        <v>0</v>
      </c>
      <c r="AL186" s="506" t="n">
        <v>0</v>
      </c>
      <c r="AM186" s="506" t="n">
        <v>0</v>
      </c>
      <c r="AN186" s="506" t="n">
        <v>0</v>
      </c>
      <c r="AO186" s="506" t="n">
        <v>0</v>
      </c>
      <c r="AP186" s="506" t="n">
        <v>0</v>
      </c>
      <c r="AQ186" s="506" t="n">
        <v>0</v>
      </c>
      <c r="AR186" s="506" t="n">
        <v>0</v>
      </c>
      <c r="AS186" s="506" t="n">
        <v>0</v>
      </c>
      <c r="AT186" s="506" t="n">
        <v>0</v>
      </c>
      <c r="AU186" s="364" t="n"/>
      <c r="AV186" s="508" t="n">
        <v>0</v>
      </c>
      <c r="AW186" s="508" t="n">
        <v>0</v>
      </c>
      <c r="AX186" s="508" t="n">
        <v>0</v>
      </c>
      <c r="AY186" s="508" t="n">
        <v>0</v>
      </c>
      <c r="AZ186" s="508" t="n">
        <v>0</v>
      </c>
      <c r="BA186" s="508" t="n">
        <v>0</v>
      </c>
      <c r="BB186" s="508" t="n">
        <v>0</v>
      </c>
      <c r="BC186" s="508" t="n">
        <v>0</v>
      </c>
      <c r="BD186" s="508" t="n">
        <v>0</v>
      </c>
      <c r="BE186" s="508" t="n">
        <v>0</v>
      </c>
      <c r="BF186" s="508" t="n">
        <v>0</v>
      </c>
      <c r="BG186" s="508" t="n">
        <v>0</v>
      </c>
      <c r="BH186" s="364" t="n"/>
      <c r="BI186" s="298" t="n">
        <v>1.05</v>
      </c>
      <c r="BJ186" s="509" t="n">
        <v>0</v>
      </c>
      <c r="BK186" s="509" t="n">
        <v>0</v>
      </c>
      <c r="BL186" s="509" t="n">
        <v>0</v>
      </c>
      <c r="BM186" s="509" t="n">
        <v>0</v>
      </c>
      <c r="BN186" s="509" t="n">
        <v>0</v>
      </c>
      <c r="BO186" s="509" t="n">
        <v>0</v>
      </c>
      <c r="BP186" s="509" t="n">
        <v>0</v>
      </c>
      <c r="BQ186" s="509" t="n">
        <v>0</v>
      </c>
      <c r="BR186" s="509" t="n">
        <v>0</v>
      </c>
      <c r="BS186" s="509" t="n">
        <v>0</v>
      </c>
      <c r="BT186" s="509" t="n">
        <v>0</v>
      </c>
      <c r="BU186" s="509" t="n">
        <v>0</v>
      </c>
      <c r="BV186" s="364" t="n"/>
      <c r="BW186" s="510">
        <f>_xlfn.SINGLE(_xlfn.XLOOKUP($A186,$A$203:$A$399,BJ$203:BJ$399,"Não Existe"))*$BI186</f>
        <v/>
      </c>
      <c r="BX186" s="510">
        <f>_xlfn.SINGLE(_xlfn.XLOOKUP($A186,$A$203:$A$399,BK$203:BK$399,"Não Existe"))*$BI186</f>
        <v/>
      </c>
      <c r="BY186" s="510">
        <f>_xlfn.SINGLE(_xlfn.XLOOKUP($A186,$A$203:$A$399,BL$203:BL$399,"Não Existe"))*$BI186</f>
        <v/>
      </c>
      <c r="BZ186" s="510">
        <f>_xlfn.SINGLE(_xlfn.XLOOKUP($A186,$A$203:$A$399,BM$203:BM$399,"Não Existe"))*$BI186</f>
        <v/>
      </c>
      <c r="CA186" s="510">
        <f>_xlfn.SINGLE(_xlfn.XLOOKUP($A186,$A$203:$A$399,BN$203:BN$399,"Não Existe"))*$BI186</f>
        <v/>
      </c>
      <c r="CB186" s="510">
        <f>_xlfn.SINGLE(_xlfn.XLOOKUP($A186,$A$203:$A$399,BO$203:BO$399,"Não Existe"))*$BI186</f>
        <v/>
      </c>
      <c r="CC186" s="510">
        <f>_xlfn.SINGLE(_xlfn.XLOOKUP($A186,$A$203:$A$399,BP$203:BP$399,"Não Existe"))*$BI186</f>
        <v/>
      </c>
      <c r="CD186" s="510">
        <f>_xlfn.SINGLE(_xlfn.XLOOKUP($A186,$A$203:$A$399,BQ$203:BQ$399,"Não Existe"))*$BI186</f>
        <v/>
      </c>
      <c r="CE186" s="510">
        <f>_xlfn.SINGLE(_xlfn.XLOOKUP($A186,$A$203:$A$399,BR$203:BR$399,"Não Existe"))*$BI186</f>
        <v/>
      </c>
      <c r="CF186" s="510">
        <f>_xlfn.SINGLE(_xlfn.XLOOKUP($A186,$A$203:$A$399,BS$203:BS$399,"Não Existe"))*$BI186</f>
        <v/>
      </c>
      <c r="CG186" s="510">
        <f>_xlfn.SINGLE(_xlfn.XLOOKUP($A186,$A$203:$A$399,BT$203:BT$399,"Não Existe"))*$BI186</f>
        <v/>
      </c>
      <c r="CH186" s="510">
        <f>_xlfn.SINGLE(_xlfn.XLOOKUP($A186,$A$203:$A$399,BU$203:BU$399,"Não Existe"))*$BI186</f>
        <v/>
      </c>
      <c r="CI186" s="364" t="n"/>
      <c r="CJ186" s="364" t="n"/>
      <c r="CK186" s="364" t="n"/>
      <c r="CL186" s="364" t="n"/>
      <c r="CM186" s="364" t="n"/>
      <c r="CN186" s="364" t="n"/>
      <c r="CO186" s="364" t="n"/>
      <c r="CP186" s="364" t="n"/>
      <c r="CQ186" s="364" t="n"/>
      <c r="CR186" s="364" t="n"/>
      <c r="CS186" s="364" t="n"/>
      <c r="CT186" s="364" t="n"/>
      <c r="CU186" s="364" t="n"/>
      <c r="CV186" s="364" t="n"/>
      <c r="CW186" s="364" t="n"/>
      <c r="CX186" s="364" t="n"/>
      <c r="CY186" s="364" t="n"/>
      <c r="CZ186" s="364" t="n"/>
      <c r="DA186" s="364" t="n"/>
      <c r="DB186" s="364" t="n"/>
      <c r="DC186" s="364" t="n"/>
      <c r="DD186" s="364" t="n"/>
      <c r="DE186" s="364" t="n"/>
      <c r="DF186" s="364" t="n"/>
      <c r="DG186" s="364" t="n"/>
      <c r="DH186" s="364" t="n"/>
      <c r="DI186" s="364" t="n"/>
      <c r="DJ186" s="364" t="n"/>
      <c r="DK186" s="364" t="n"/>
      <c r="DL186" s="364" t="n"/>
      <c r="DM186" s="364" t="n"/>
      <c r="DN186" s="364" t="n"/>
      <c r="DO186" s="364" t="n"/>
      <c r="DP186" s="364" t="n"/>
      <c r="DQ186" s="364" t="n"/>
      <c r="DR186" s="364" t="n"/>
      <c r="DS186" s="364" t="n"/>
      <c r="DT186" s="364" t="n"/>
      <c r="DU186" s="364" t="n"/>
      <c r="DV186" s="364" t="n"/>
      <c r="DW186" s="364" t="n"/>
      <c r="DX186" s="364" t="n"/>
      <c r="DY186" s="364" t="n"/>
      <c r="DZ186" s="364" t="n"/>
      <c r="EA186" s="364" t="n"/>
      <c r="EB186" s="364" t="n"/>
      <c r="EC186" s="364" t="n"/>
      <c r="ED186" s="364" t="n"/>
      <c r="EE186" s="364" t="n"/>
      <c r="EF186" s="364" t="n"/>
      <c r="EG186" s="364" t="n"/>
      <c r="EH186" s="364" t="n"/>
      <c r="EI186" s="364" t="n"/>
      <c r="EJ186" s="364" t="n"/>
      <c r="EK186" s="364" t="n"/>
      <c r="EL186" s="364" t="n"/>
      <c r="EM186" s="364" t="n"/>
      <c r="EN186" s="364" t="n"/>
      <c r="EO186" s="364" t="n"/>
      <c r="EP186" s="364" t="n"/>
      <c r="EQ186" s="364" t="n"/>
      <c r="ER186" s="364" t="n"/>
      <c r="ES186" s="364" t="n"/>
      <c r="ET186" s="364" t="n"/>
      <c r="EU186" s="364" t="n"/>
      <c r="EV186" s="364" t="n"/>
      <c r="EW186" s="364" t="n"/>
      <c r="EX186" s="364" t="n"/>
      <c r="EY186" s="364" t="n"/>
      <c r="EZ186" s="364" t="n"/>
      <c r="FA186" s="364" t="n"/>
      <c r="FB186" s="364" t="n"/>
      <c r="FC186" s="364" t="n"/>
      <c r="FD186" s="364" t="n"/>
      <c r="FE186" s="364" t="n"/>
      <c r="FF186" s="364" t="n"/>
      <c r="FG186" s="364" t="n"/>
      <c r="FH186" s="364" t="n"/>
      <c r="FI186" s="364" t="n"/>
      <c r="FJ186" s="364" t="n"/>
      <c r="FK186" s="364" t="n"/>
      <c r="FL186" s="364" t="n"/>
      <c r="FM186" s="364" t="n"/>
      <c r="FN186" s="364" t="n"/>
      <c r="FO186" s="364" t="n"/>
      <c r="FP186" s="364" t="n"/>
      <c r="FQ186" s="364" t="n"/>
      <c r="FR186" s="364" t="n"/>
      <c r="FS186" s="364" t="n"/>
      <c r="FT186" s="364" t="n"/>
      <c r="FU186" s="364" t="n"/>
      <c r="FV186" s="364" t="n"/>
      <c r="FW186" s="364" t="n"/>
      <c r="FX186" s="364" t="n"/>
      <c r="FY186" s="364" t="n"/>
      <c r="FZ186" s="364" t="n"/>
      <c r="GA186" s="364" t="n"/>
      <c r="GB186" s="364" t="n"/>
      <c r="GC186" s="364" t="n"/>
      <c r="GD186" s="364" t="n"/>
      <c r="GE186" s="364" t="n"/>
      <c r="GF186" s="364" t="n"/>
      <c r="GG186" s="364" t="n"/>
      <c r="GH186" s="364" t="n"/>
      <c r="GI186" s="364" t="n"/>
      <c r="GJ186" s="364" t="n"/>
      <c r="GK186" s="364" t="n"/>
      <c r="GL186" s="364" t="n"/>
      <c r="GM186" s="364" t="n"/>
      <c r="GN186" s="364" t="n"/>
      <c r="GO186" s="364" t="n"/>
      <c r="GP186" s="364" t="n"/>
      <c r="GQ186" s="364" t="n"/>
      <c r="GR186" s="364" t="n"/>
      <c r="GS186" s="364" t="n"/>
      <c r="GT186" s="364" t="n"/>
      <c r="GU186" s="364" t="n"/>
      <c r="GV186" s="364" t="n"/>
      <c r="GW186" s="364" t="n"/>
      <c r="GX186" s="364" t="n"/>
      <c r="GY186" s="364" t="n"/>
      <c r="GZ186" s="364" t="n"/>
      <c r="HA186" s="364" t="n"/>
      <c r="HB186" s="364" t="n"/>
      <c r="HC186" s="364" t="n"/>
      <c r="HD186" s="364" t="n"/>
      <c r="HE186" s="364" t="n"/>
      <c r="HF186" s="364" t="n"/>
      <c r="HG186" s="364" t="n"/>
      <c r="HH186" s="364" t="n"/>
      <c r="HI186" s="364" t="n"/>
      <c r="HJ186" s="364" t="n"/>
      <c r="HK186" s="364" t="n"/>
      <c r="HL186" s="364" t="n"/>
      <c r="HM186" s="364" t="n"/>
      <c r="HN186" s="364" t="n"/>
      <c r="HO186" s="364" t="n"/>
      <c r="HP186" s="364" t="n"/>
      <c r="HQ186" s="364" t="n"/>
      <c r="HR186" s="364" t="n"/>
      <c r="HS186" s="364" t="n"/>
      <c r="HT186" s="364" t="n"/>
      <c r="HU186" s="364" t="n"/>
      <c r="HV186" s="364" t="n"/>
      <c r="HW186" s="364" t="n"/>
      <c r="HX186" s="364" t="n"/>
      <c r="HY186" s="364" t="n"/>
      <c r="HZ186" s="364" t="n"/>
      <c r="IA186" s="364" t="n"/>
      <c r="IB186" s="364" t="n"/>
      <c r="IC186" s="364" t="n"/>
      <c r="ID186" s="364" t="n"/>
      <c r="IE186" s="364" t="n"/>
      <c r="IF186" s="364" t="n"/>
      <c r="IG186" s="364" t="n"/>
      <c r="IH186" s="364" t="n"/>
      <c r="II186" s="364" t="n"/>
      <c r="IJ186" s="364" t="n"/>
      <c r="IK186" s="364" t="n"/>
      <c r="IL186" s="364" t="n"/>
      <c r="IM186" s="364" t="n"/>
      <c r="IN186" s="364" t="n"/>
      <c r="IO186" s="364" t="n"/>
      <c r="IP186" s="364" t="n"/>
      <c r="IQ186" s="364" t="n"/>
      <c r="IR186" s="364" t="n"/>
      <c r="IS186" s="364" t="n"/>
      <c r="IT186" s="364" t="n"/>
      <c r="IU186" s="364" t="n"/>
      <c r="IV186" s="364" t="n"/>
      <c r="IW186" s="364" t="n"/>
      <c r="IX186" s="364" t="n"/>
      <c r="IY186" s="364" t="n"/>
      <c r="IZ186" s="364" t="n"/>
      <c r="JA186" s="364" t="n"/>
      <c r="JB186" s="364" t="n"/>
      <c r="JC186" s="364" t="n"/>
      <c r="JD186" s="364" t="n"/>
      <c r="JE186" s="364" t="n"/>
      <c r="JF186" s="364" t="n"/>
      <c r="JG186" s="364" t="n"/>
      <c r="JH186" s="364" t="n"/>
      <c r="JI186" s="364" t="n"/>
      <c r="JJ186" s="364" t="n"/>
      <c r="JK186" s="364" t="n"/>
      <c r="JL186" s="364" t="n"/>
      <c r="JM186" s="364" t="n"/>
      <c r="JN186" s="364" t="n"/>
      <c r="JO186" s="364" t="n"/>
      <c r="JP186" s="364" t="n"/>
      <c r="JQ186" s="364" t="n"/>
      <c r="JR186" s="364" t="n"/>
      <c r="JS186" s="364" t="n"/>
      <c r="JT186" s="364" t="n"/>
      <c r="JU186" s="364" t="n"/>
      <c r="JV186" s="364" t="n"/>
      <c r="JW186" s="364" t="n"/>
      <c r="JX186" s="364" t="n"/>
      <c r="JY186" s="364" t="n"/>
      <c r="JZ186" s="364" t="n"/>
      <c r="KA186" s="364" t="n"/>
      <c r="KB186" s="364" t="n"/>
      <c r="KC186" s="364" t="n"/>
      <c r="KD186" s="364" t="n"/>
      <c r="KE186" s="364" t="n"/>
      <c r="KF186" s="364" t="n"/>
      <c r="KG186" s="364" t="n"/>
      <c r="KH186" s="364" t="n"/>
      <c r="KI186" s="364" t="n"/>
      <c r="KJ186" s="364" t="n"/>
      <c r="KK186" s="364" t="n"/>
      <c r="KL186" s="364" t="n"/>
      <c r="KM186" s="364" t="n"/>
      <c r="KN186" s="364" t="n"/>
      <c r="KO186" s="364" t="n"/>
      <c r="KP186" s="364" t="n"/>
      <c r="KQ186" s="364" t="n"/>
      <c r="KR186" s="364" t="n"/>
      <c r="KS186" s="364" t="n"/>
      <c r="KT186" s="364" t="n"/>
      <c r="KU186" s="364" t="n"/>
      <c r="KV186" s="364" t="n"/>
      <c r="KW186" s="364" t="n"/>
      <c r="KX186" s="364" t="n"/>
      <c r="KY186" s="364" t="n"/>
      <c r="KZ186" s="364" t="n"/>
      <c r="LA186" s="364" t="n"/>
      <c r="LB186" s="364" t="n"/>
      <c r="LC186" s="364" t="n"/>
      <c r="LD186" s="364" t="n"/>
      <c r="LE186" s="364" t="n"/>
      <c r="LF186" s="364" t="n"/>
      <c r="LG186" s="364" t="n"/>
      <c r="LH186" s="364" t="n"/>
      <c r="LI186" s="364" t="n"/>
      <c r="LJ186" s="364" t="n"/>
      <c r="LK186" s="364" t="n"/>
      <c r="LL186" s="364" t="n"/>
      <c r="LM186" s="364" t="n"/>
      <c r="LN186" s="364" t="n"/>
      <c r="LO186" s="364" t="n"/>
      <c r="LP186" s="364" t="n"/>
      <c r="LQ186" s="364" t="n"/>
      <c r="LR186" s="364" t="n"/>
      <c r="LS186" s="364" t="n"/>
      <c r="LT186" s="364" t="n"/>
      <c r="LU186" s="364" t="n"/>
      <c r="LV186" s="364" t="n"/>
      <c r="LW186" s="364" t="n"/>
      <c r="LX186" s="364" t="n"/>
      <c r="LY186" s="364" t="n"/>
      <c r="LZ186" s="364" t="n"/>
      <c r="MA186" s="364" t="n"/>
      <c r="MB186" s="364" t="n"/>
      <c r="MC186" s="364" t="n"/>
      <c r="MD186" s="364" t="n"/>
      <c r="ME186" s="364" t="n"/>
      <c r="MF186" s="364" t="n"/>
      <c r="MG186" s="364" t="n"/>
      <c r="MH186" s="364" t="n"/>
      <c r="MI186" s="364" t="n"/>
      <c r="MJ186" s="364" t="n"/>
      <c r="MK186" s="364" t="n"/>
      <c r="ML186" s="364" t="n"/>
      <c r="MM186" s="364" t="n"/>
      <c r="MN186" s="364" t="n"/>
      <c r="MO186" s="364" t="n"/>
      <c r="MP186" s="364" t="n"/>
      <c r="MQ186" s="364" t="n"/>
      <c r="MR186" s="364" t="n"/>
      <c r="MS186" s="364" t="n"/>
      <c r="MT186" s="364" t="n"/>
      <c r="MU186" s="364" t="n"/>
      <c r="MV186" s="364" t="n"/>
      <c r="MW186" s="364" t="n"/>
      <c r="MX186" s="364" t="n"/>
      <c r="MY186" s="364" t="n"/>
      <c r="MZ186" s="364" t="n"/>
      <c r="NA186" s="364" t="n"/>
      <c r="NB186" s="364" t="n"/>
      <c r="NC186" s="364" t="n"/>
      <c r="ND186" s="364" t="n"/>
      <c r="NE186" s="364" t="n"/>
      <c r="NF186" s="364" t="n"/>
      <c r="NG186" s="364" t="n"/>
      <c r="NH186" s="364" t="n"/>
      <c r="NI186" s="364" t="n"/>
      <c r="NJ186" s="364" t="n"/>
      <c r="NK186" s="364" t="n"/>
      <c r="NL186" s="364" t="n"/>
      <c r="NM186" s="364" t="n"/>
      <c r="NN186" s="364" t="n"/>
      <c r="NO186" s="364" t="n"/>
      <c r="NP186" s="364" t="n"/>
      <c r="NQ186" s="364" t="n"/>
      <c r="NR186" s="364" t="n"/>
      <c r="NS186" s="364" t="n"/>
      <c r="NT186" s="364" t="n"/>
      <c r="NU186" s="364" t="n"/>
      <c r="NV186" s="364" t="n"/>
      <c r="NW186" s="364" t="n"/>
      <c r="NX186" s="364" t="n"/>
      <c r="NY186" s="364" t="n"/>
      <c r="NZ186" s="364" t="n"/>
      <c r="OA186" s="364" t="n"/>
      <c r="OB186" s="364" t="n"/>
      <c r="OC186" s="364" t="n"/>
      <c r="OD186" s="364" t="n"/>
      <c r="OE186" s="364" t="n"/>
      <c r="OF186" s="364" t="n"/>
      <c r="OG186" s="364" t="n"/>
      <c r="OH186" s="364" t="n"/>
      <c r="OI186" s="364" t="n"/>
      <c r="OJ186" s="364" t="n"/>
      <c r="OK186" s="364" t="n"/>
      <c r="OL186" s="364" t="n"/>
      <c r="OM186" s="364" t="n"/>
      <c r="ON186" s="364" t="n"/>
      <c r="OO186" s="364" t="n"/>
      <c r="OP186" s="364" t="n"/>
      <c r="OQ186" s="364" t="n"/>
      <c r="OR186" s="364" t="n"/>
      <c r="OS186" s="364" t="n"/>
      <c r="OT186" s="364" t="n"/>
      <c r="OU186" s="364" t="n"/>
      <c r="OV186" s="364" t="n"/>
      <c r="OW186" s="364" t="n"/>
      <c r="OX186" s="364" t="n"/>
      <c r="OY186" s="364" t="n"/>
      <c r="OZ186" s="364" t="n"/>
      <c r="PA186" s="364" t="n"/>
      <c r="PB186" s="364" t="n"/>
      <c r="PC186" s="364" t="n"/>
      <c r="PD186" s="364" t="n"/>
      <c r="PE186" s="364" t="n"/>
      <c r="PF186" s="364" t="n"/>
      <c r="PG186" s="364" t="n"/>
      <c r="PH186" s="364" t="n"/>
      <c r="PI186" s="364" t="n"/>
      <c r="PJ186" s="364" t="n"/>
      <c r="PK186" s="364" t="n"/>
      <c r="PL186" s="364" t="n"/>
      <c r="PM186" s="364" t="n"/>
      <c r="PN186" s="364" t="n"/>
      <c r="PO186" s="364" t="n"/>
      <c r="PP186" s="364" t="n"/>
      <c r="PQ186" s="364" t="n"/>
      <c r="PR186" s="364" t="n"/>
      <c r="PS186" s="364" t="n"/>
      <c r="PT186" s="364" t="n"/>
      <c r="PU186" s="364" t="n"/>
      <c r="PV186" s="364" t="n"/>
      <c r="PW186" s="364" t="n"/>
      <c r="PX186" s="364" t="n"/>
      <c r="PY186" s="364" t="n"/>
      <c r="PZ186" s="364" t="n"/>
      <c r="QA186" s="364" t="n"/>
      <c r="QB186" s="364" t="n"/>
      <c r="QC186" s="364" t="n"/>
      <c r="QD186" s="364" t="n"/>
      <c r="QE186" s="364" t="n"/>
      <c r="QF186" s="364" t="n"/>
      <c r="QG186" s="364" t="n"/>
      <c r="QH186" s="364" t="n"/>
      <c r="QI186" s="364" t="n"/>
      <c r="QJ186" s="364" t="n"/>
      <c r="QK186" s="364" t="n"/>
      <c r="QL186" s="364" t="n"/>
      <c r="QM186" s="364" t="n"/>
      <c r="QN186" s="364" t="n"/>
      <c r="QO186" s="364" t="n"/>
      <c r="QP186" s="364" t="n"/>
      <c r="QQ186" s="364" t="n"/>
      <c r="QR186" s="364" t="n"/>
      <c r="QS186" s="364" t="n"/>
      <c r="QT186" s="364" t="n"/>
      <c r="QU186" s="364" t="n"/>
      <c r="QV186" s="364" t="n"/>
      <c r="QW186" s="364" t="n"/>
      <c r="QX186" s="364" t="n"/>
      <c r="QY186" s="364" t="n"/>
      <c r="QZ186" s="364" t="n"/>
      <c r="RA186" s="364" t="n"/>
      <c r="RB186" s="364" t="n"/>
      <c r="RC186" s="364" t="n"/>
      <c r="RD186" s="364" t="n"/>
      <c r="RE186" s="364" t="n"/>
      <c r="RF186" s="364" t="n"/>
      <c r="RG186" s="364" t="n"/>
      <c r="RH186" s="364" t="n"/>
      <c r="RI186" s="364" t="n"/>
      <c r="RJ186" s="364" t="n"/>
      <c r="RK186" s="364" t="n"/>
      <c r="RL186" s="364" t="n"/>
      <c r="RM186" s="364" t="n"/>
      <c r="RN186" s="364" t="n"/>
      <c r="RO186" s="364" t="n"/>
      <c r="RP186" s="364" t="n"/>
      <c r="RQ186" s="364" t="n"/>
      <c r="RR186" s="364" t="n"/>
      <c r="RS186" s="364" t="n"/>
      <c r="RT186" s="364" t="n"/>
      <c r="RU186" s="364" t="n"/>
      <c r="RV186" s="364" t="n"/>
      <c r="RW186" s="364" t="n"/>
      <c r="RX186" s="364" t="n"/>
      <c r="RY186" s="364" t="n"/>
      <c r="RZ186" s="364" t="n"/>
      <c r="SA186" s="364" t="n"/>
      <c r="SB186" s="364" t="n"/>
      <c r="SC186" s="364" t="n"/>
      <c r="SD186" s="364" t="n"/>
      <c r="SE186" s="364" t="n"/>
      <c r="SF186" s="364" t="n"/>
      <c r="SG186" s="364" t="n"/>
      <c r="SH186" s="364" t="n"/>
      <c r="SI186" s="364" t="n"/>
      <c r="SJ186" s="364" t="n"/>
      <c r="SK186" s="364" t="n"/>
      <c r="SL186" s="364" t="n"/>
      <c r="SM186" s="364" t="n"/>
      <c r="SN186" s="364" t="n"/>
      <c r="SO186" s="364" t="n"/>
      <c r="SP186" s="364" t="n"/>
      <c r="SQ186" s="364" t="n"/>
      <c r="SR186" s="364" t="n"/>
      <c r="SS186" s="364" t="n"/>
      <c r="ST186" s="364" t="n"/>
      <c r="SU186" s="364" t="n"/>
      <c r="SV186" s="364" t="n"/>
      <c r="SW186" s="364" t="n"/>
      <c r="SX186" s="364" t="n"/>
      <c r="SY186" s="364" t="n"/>
      <c r="SZ186" s="364" t="n"/>
      <c r="TA186" s="364" t="n"/>
      <c r="TB186" s="364" t="n"/>
      <c r="TC186" s="364" t="n"/>
      <c r="TD186" s="364" t="n"/>
      <c r="TE186" s="364" t="n"/>
      <c r="TF186" s="364" t="n"/>
      <c r="TG186" s="364" t="n"/>
      <c r="TH186" s="364" t="n"/>
      <c r="TI186" s="364" t="n"/>
      <c r="TJ186" s="364" t="n"/>
      <c r="TK186" s="364" t="n"/>
      <c r="TL186" s="364" t="n"/>
      <c r="TM186" s="364" t="n"/>
      <c r="TN186" s="364" t="n"/>
      <c r="TO186" s="364" t="n"/>
      <c r="TP186" s="364" t="n"/>
      <c r="TQ186" s="364" t="n"/>
      <c r="TR186" s="364" t="n"/>
      <c r="TS186" s="364" t="n"/>
      <c r="TT186" s="364" t="n"/>
      <c r="TU186" s="364" t="n"/>
      <c r="TV186" s="364" t="n"/>
      <c r="TW186" s="364" t="n"/>
      <c r="TX186" s="364" t="n"/>
      <c r="TY186" s="364" t="n"/>
      <c r="TZ186" s="364" t="n"/>
      <c r="UA186" s="364" t="n"/>
      <c r="UB186" s="364" t="n"/>
      <c r="UC186" s="364" t="n"/>
      <c r="UD186" s="364" t="n"/>
      <c r="UE186" s="364" t="n"/>
      <c r="UF186" s="364" t="n"/>
      <c r="UG186" s="364" t="n"/>
      <c r="UH186" s="364" t="n"/>
      <c r="UI186" s="364" t="n"/>
      <c r="UJ186" s="364" t="n"/>
      <c r="UK186" s="364" t="n"/>
      <c r="UL186" s="364" t="n"/>
      <c r="UM186" s="364" t="n"/>
      <c r="UN186" s="364" t="n"/>
      <c r="UO186" s="364" t="n"/>
      <c r="UP186" s="364" t="n"/>
      <c r="UQ186" s="364" t="n"/>
      <c r="UR186" s="364" t="n"/>
      <c r="US186" s="364" t="n"/>
      <c r="UT186" s="364" t="n"/>
      <c r="UU186" s="364" t="n"/>
      <c r="UV186" s="364" t="n"/>
      <c r="UW186" s="364" t="n"/>
      <c r="UX186" s="364" t="n"/>
      <c r="UY186" s="364" t="n"/>
      <c r="UZ186" s="364" t="n"/>
      <c r="VA186" s="364" t="n"/>
      <c r="VB186" s="364" t="n"/>
      <c r="VC186" s="364" t="n"/>
      <c r="VD186" s="364" t="n"/>
      <c r="VE186" s="364" t="n"/>
      <c r="VF186" s="364" t="n"/>
      <c r="VG186" s="364" t="n"/>
      <c r="VH186" s="364" t="n"/>
      <c r="VI186" s="364" t="n"/>
      <c r="VJ186" s="364" t="n"/>
      <c r="VK186" s="364" t="n"/>
      <c r="VL186" s="364" t="n"/>
      <c r="VM186" s="364" t="n"/>
      <c r="VN186" s="364" t="n"/>
      <c r="VO186" s="364" t="n"/>
      <c r="VP186" s="364" t="n"/>
      <c r="VQ186" s="364" t="n"/>
      <c r="VR186" s="364" t="n"/>
      <c r="VS186" s="364" t="n"/>
      <c r="VT186" s="364" t="n"/>
      <c r="VU186" s="364" t="n"/>
      <c r="VV186" s="364" t="n"/>
      <c r="VW186" s="364" t="n"/>
      <c r="VX186" s="364" t="n"/>
      <c r="VY186" s="364" t="n"/>
      <c r="VZ186" s="364" t="n"/>
      <c r="WA186" s="364" t="n"/>
      <c r="WB186" s="364" t="n"/>
      <c r="WC186" s="364" t="n"/>
      <c r="WD186" s="364" t="n"/>
      <c r="WE186" s="364" t="n"/>
      <c r="WF186" s="364" t="n"/>
      <c r="WG186" s="364" t="n"/>
      <c r="WH186" s="364" t="n"/>
      <c r="WI186" s="364" t="n"/>
      <c r="WJ186" s="364" t="n"/>
      <c r="WK186" s="364" t="n"/>
      <c r="WL186" s="364" t="n"/>
      <c r="WM186" s="364" t="n"/>
      <c r="WN186" s="364" t="n"/>
      <c r="WO186" s="364" t="n"/>
      <c r="WP186" s="364" t="n"/>
      <c r="WQ186" s="364" t="n"/>
      <c r="WR186" s="364" t="n"/>
      <c r="WS186" s="364" t="n"/>
      <c r="WT186" s="364" t="n"/>
      <c r="WU186" s="364" t="n"/>
      <c r="WV186" s="364" t="n"/>
      <c r="WW186" s="364" t="n"/>
      <c r="WX186" s="364" t="n"/>
      <c r="WY186" s="364" t="n"/>
      <c r="WZ186" s="364" t="n"/>
      <c r="XA186" s="364" t="n"/>
      <c r="XB186" s="364" t="n"/>
      <c r="XC186" s="364" t="n"/>
      <c r="XD186" s="364" t="n"/>
      <c r="XE186" s="364" t="n"/>
      <c r="XF186" s="364" t="n"/>
      <c r="XG186" s="364" t="n"/>
      <c r="XH186" s="364" t="n"/>
      <c r="XI186" s="364" t="n"/>
      <c r="XJ186" s="364" t="n"/>
      <c r="XK186" s="364" t="n"/>
      <c r="XL186" s="364" t="n"/>
      <c r="XM186" s="364" t="n"/>
      <c r="XN186" s="364" t="n"/>
      <c r="XO186" s="364" t="n"/>
      <c r="XP186" s="364" t="n"/>
      <c r="XQ186" s="364" t="n"/>
      <c r="XR186" s="364" t="n"/>
      <c r="XS186" s="364" t="n"/>
      <c r="XT186" s="364" t="n"/>
      <c r="XU186" s="364" t="n"/>
      <c r="XV186" s="364" t="n"/>
      <c r="XW186" s="364" t="n"/>
      <c r="XX186" s="364" t="n"/>
      <c r="XY186" s="364" t="n"/>
      <c r="XZ186" s="364" t="n"/>
      <c r="YA186" s="364" t="n"/>
      <c r="YB186" s="364" t="n"/>
      <c r="YC186" s="364" t="n"/>
      <c r="YD186" s="364" t="n"/>
      <c r="YE186" s="364" t="n"/>
      <c r="YF186" s="364" t="n"/>
      <c r="YG186" s="364" t="n"/>
      <c r="YH186" s="364" t="n"/>
      <c r="YI186" s="364" t="n"/>
      <c r="YJ186" s="364" t="n"/>
      <c r="YK186" s="364" t="n"/>
      <c r="YL186" s="364" t="n"/>
      <c r="YM186" s="364" t="n"/>
      <c r="YN186" s="364" t="n"/>
      <c r="YO186" s="364" t="n"/>
      <c r="YP186" s="364" t="n"/>
      <c r="YQ186" s="364" t="n"/>
      <c r="YR186" s="364" t="n"/>
      <c r="YS186" s="364" t="n"/>
      <c r="YT186" s="364" t="n"/>
      <c r="YU186" s="364" t="n"/>
      <c r="YV186" s="364" t="n"/>
      <c r="YW186" s="364" t="n"/>
      <c r="YX186" s="364" t="n"/>
      <c r="YY186" s="364" t="n"/>
      <c r="YZ186" s="364" t="n"/>
      <c r="ZA186" s="364" t="n"/>
      <c r="ZB186" s="364" t="n"/>
      <c r="ZC186" s="364" t="n"/>
      <c r="ZD186" s="364" t="n"/>
      <c r="ZE186" s="364" t="n"/>
      <c r="ZF186" s="364" t="n"/>
      <c r="ZG186" s="364" t="n"/>
      <c r="ZH186" s="364" t="n"/>
      <c r="ZI186" s="364" t="n"/>
      <c r="ZJ186" s="364" t="n"/>
      <c r="ZK186" s="364" t="n"/>
      <c r="ZL186" s="364" t="n"/>
      <c r="ZM186" s="364" t="n"/>
      <c r="ZN186" s="364" t="n"/>
      <c r="ZO186" s="364" t="n"/>
      <c r="ZP186" s="364" t="n"/>
      <c r="ZQ186" s="364" t="n"/>
      <c r="ZR186" s="364" t="n"/>
      <c r="ZS186" s="364" t="n"/>
      <c r="ZT186" s="364" t="n"/>
      <c r="ZU186" s="364" t="n"/>
      <c r="ZV186" s="364" t="n"/>
      <c r="ZW186" s="364" t="n"/>
      <c r="ZX186" s="364" t="n"/>
      <c r="ZY186" s="364" t="n"/>
      <c r="ZZ186" s="364" t="n"/>
      <c r="AAA186" s="364" t="n"/>
      <c r="AAB186" s="364" t="n"/>
      <c r="AAC186" s="364" t="n"/>
      <c r="AAD186" s="364" t="n"/>
      <c r="AAE186" s="364" t="n"/>
      <c r="AAF186" s="364" t="n"/>
      <c r="AAG186" s="364" t="n"/>
      <c r="AAH186" s="364" t="n"/>
      <c r="AAI186" s="364" t="n"/>
      <c r="AAJ186" s="364" t="n"/>
      <c r="AAK186" s="364" t="n"/>
      <c r="AAL186" s="364" t="n"/>
      <c r="AAM186" s="364" t="n"/>
      <c r="AAN186" s="364" t="n"/>
      <c r="AAO186" s="364" t="n"/>
      <c r="AAP186" s="364" t="n"/>
      <c r="AAQ186" s="364" t="n"/>
      <c r="AAR186" s="364" t="n"/>
      <c r="AAS186" s="364" t="n"/>
      <c r="AAT186" s="364" t="n"/>
      <c r="AAU186" s="364" t="n"/>
      <c r="AAV186" s="364" t="n"/>
      <c r="AAW186" s="364" t="n"/>
      <c r="AAX186" s="364" t="n"/>
      <c r="AAY186" s="364" t="n"/>
      <c r="AAZ186" s="364" t="n"/>
      <c r="ABA186" s="364" t="n"/>
      <c r="ABB186" s="364" t="n"/>
      <c r="ABC186" s="364" t="n"/>
      <c r="ABD186" s="364" t="n"/>
      <c r="ABE186" s="364" t="n"/>
      <c r="ABF186" s="364" t="n"/>
      <c r="ABG186" s="364" t="n"/>
      <c r="ABH186" s="364" t="n"/>
      <c r="ABI186" s="364" t="n"/>
      <c r="ABJ186" s="364" t="n"/>
      <c r="ABK186" s="364" t="n"/>
      <c r="ABL186" s="364" t="n"/>
      <c r="ABM186" s="364" t="n"/>
      <c r="ABN186" s="364" t="n"/>
      <c r="ABO186" s="364" t="n"/>
      <c r="ABP186" s="364" t="n"/>
      <c r="ABQ186" s="364" t="n"/>
      <c r="ABR186" s="364" t="n"/>
      <c r="ABS186" s="364" t="n"/>
      <c r="ABT186" s="364" t="n"/>
      <c r="ABU186" s="364" t="n"/>
      <c r="ABV186" s="364" t="n"/>
      <c r="ABW186" s="364" t="n"/>
      <c r="ABX186" s="364" t="n"/>
      <c r="ABY186" s="364" t="n"/>
      <c r="ABZ186" s="364" t="n"/>
      <c r="ACA186" s="364" t="n"/>
      <c r="ACB186" s="364" t="n"/>
      <c r="ACC186" s="364" t="n"/>
      <c r="ACD186" s="364" t="n"/>
      <c r="ACE186" s="364" t="n"/>
      <c r="ACF186" s="364" t="n"/>
      <c r="ACG186" s="364" t="n"/>
      <c r="ACH186" s="364" t="n"/>
      <c r="ACI186" s="364" t="n"/>
      <c r="ACJ186" s="364" t="n"/>
      <c r="ACK186" s="364" t="n"/>
      <c r="ACL186" s="364" t="n"/>
      <c r="ACM186" s="364" t="n"/>
      <c r="ACN186" s="364" t="n"/>
      <c r="ACO186" s="364" t="n"/>
      <c r="ACP186" s="364" t="n"/>
      <c r="ACQ186" s="364" t="n"/>
      <c r="ACR186" s="364" t="n"/>
      <c r="ACS186" s="364" t="n"/>
      <c r="ACT186" s="364" t="n"/>
      <c r="ACU186" s="364" t="n"/>
      <c r="ACV186" s="364" t="n"/>
      <c r="ACW186" s="364" t="n"/>
      <c r="ACX186" s="364" t="n"/>
      <c r="ACY186" s="364" t="n"/>
      <c r="ACZ186" s="364" t="n"/>
      <c r="ADA186" s="364" t="n"/>
      <c r="ADB186" s="364" t="n"/>
      <c r="ADC186" s="364" t="n"/>
      <c r="ADD186" s="364" t="n"/>
      <c r="ADE186" s="364" t="n"/>
      <c r="ADF186" s="364" t="n"/>
      <c r="ADG186" s="364" t="n"/>
      <c r="ADH186" s="364" t="n"/>
      <c r="ADI186" s="364" t="n"/>
      <c r="ADJ186" s="364" t="n"/>
      <c r="ADK186" s="364" t="n"/>
      <c r="ADL186" s="364" t="n"/>
      <c r="ADM186" s="364" t="n"/>
      <c r="ADN186" s="364" t="n"/>
      <c r="ADO186" s="364" t="n"/>
      <c r="ADP186" s="364" t="n"/>
      <c r="ADQ186" s="364" t="n"/>
      <c r="ADR186" s="364" t="n"/>
      <c r="ADS186" s="364" t="n"/>
      <c r="ADT186" s="364" t="n"/>
      <c r="ADU186" s="364" t="n"/>
      <c r="ADV186" s="364" t="n"/>
      <c r="ADW186" s="364" t="n"/>
      <c r="ADX186" s="364" t="n"/>
      <c r="ADY186" s="364" t="n"/>
      <c r="ADZ186" s="364" t="n"/>
      <c r="AEA186" s="364" t="n"/>
      <c r="AEB186" s="364" t="n"/>
      <c r="AEC186" s="364" t="n"/>
      <c r="AED186" s="364" t="n"/>
      <c r="AEE186" s="364" t="n"/>
      <c r="AEF186" s="364" t="n"/>
      <c r="AEG186" s="364" t="n"/>
      <c r="AEH186" s="364" t="n"/>
      <c r="AEI186" s="364" t="n"/>
      <c r="AEJ186" s="364" t="n"/>
      <c r="AEK186" s="364" t="n"/>
      <c r="AEL186" s="364" t="n"/>
      <c r="AEM186" s="364" t="n"/>
      <c r="AEN186" s="364" t="n"/>
      <c r="AEO186" s="364" t="n"/>
      <c r="AEP186" s="364" t="n"/>
      <c r="AEQ186" s="364" t="n"/>
      <c r="AER186" s="364" t="n"/>
      <c r="AES186" s="364" t="n"/>
      <c r="AET186" s="364" t="n"/>
      <c r="AEU186" s="364" t="n"/>
      <c r="AEV186" s="364" t="n"/>
      <c r="AEW186" s="364" t="n"/>
      <c r="AEX186" s="364" t="n"/>
      <c r="AEY186" s="364" t="n"/>
      <c r="AEZ186" s="364" t="n"/>
      <c r="AFA186" s="364" t="n"/>
      <c r="AFB186" s="364" t="n"/>
      <c r="AFC186" s="364" t="n"/>
      <c r="AFD186" s="364" t="n"/>
      <c r="AFE186" s="364" t="n"/>
      <c r="AFF186" s="364" t="n"/>
      <c r="AFG186" s="364" t="n"/>
      <c r="AFH186" s="364" t="n"/>
      <c r="AFI186" s="364" t="n"/>
      <c r="AFJ186" s="364" t="n"/>
      <c r="AFK186" s="364" t="n"/>
      <c r="AFL186" s="364" t="n"/>
      <c r="AFM186" s="364" t="n"/>
      <c r="AFN186" s="364" t="n"/>
      <c r="AFO186" s="364" t="n"/>
      <c r="AFP186" s="364" t="n"/>
      <c r="AFQ186" s="364" t="n"/>
      <c r="AFR186" s="364" t="n"/>
      <c r="AFS186" s="364" t="n"/>
      <c r="AFT186" s="364" t="n"/>
      <c r="AFU186" s="364" t="n"/>
      <c r="AFV186" s="364" t="n"/>
      <c r="AFW186" s="364" t="n"/>
      <c r="AFX186" s="364" t="n"/>
      <c r="AFY186" s="364" t="n"/>
      <c r="AFZ186" s="364" t="n"/>
      <c r="AGA186" s="364" t="n"/>
      <c r="AGB186" s="364" t="n"/>
      <c r="AGC186" s="364" t="n"/>
      <c r="AGD186" s="364" t="n"/>
      <c r="AGE186" s="364" t="n"/>
      <c r="AGF186" s="364" t="n"/>
      <c r="AGG186" s="364" t="n"/>
      <c r="AGH186" s="364" t="n"/>
      <c r="AGI186" s="364" t="n"/>
      <c r="AGJ186" s="364" t="n"/>
      <c r="AGK186" s="364" t="n"/>
      <c r="AGL186" s="364" t="n"/>
      <c r="AGM186" s="364" t="n"/>
      <c r="AGN186" s="364" t="n"/>
      <c r="AGO186" s="364" t="n"/>
      <c r="AGP186" s="364" t="n"/>
      <c r="AGQ186" s="364" t="n"/>
      <c r="AGR186" s="364" t="n"/>
      <c r="AGS186" s="364" t="n"/>
      <c r="AGT186" s="364" t="n"/>
      <c r="AGU186" s="364" t="n"/>
      <c r="AGV186" s="364" t="n"/>
      <c r="AGW186" s="364" t="n"/>
      <c r="AGX186" s="364" t="n"/>
      <c r="AGY186" s="364" t="n"/>
      <c r="AGZ186" s="364" t="n"/>
      <c r="AHA186" s="364" t="n"/>
      <c r="AHB186" s="364" t="n"/>
      <c r="AHC186" s="364" t="n"/>
      <c r="AHD186" s="364" t="n"/>
      <c r="AHE186" s="364" t="n"/>
      <c r="AHF186" s="364" t="n"/>
      <c r="AHG186" s="364" t="n"/>
      <c r="AHH186" s="364" t="n"/>
      <c r="AHI186" s="364" t="n"/>
      <c r="AHJ186" s="364" t="n"/>
      <c r="AHK186" s="364" t="n"/>
      <c r="AHL186" s="364" t="n"/>
      <c r="AHM186" s="364" t="n"/>
      <c r="AHN186" s="364" t="n"/>
      <c r="AHO186" s="364" t="n"/>
      <c r="AHP186" s="364" t="n"/>
      <c r="AHQ186" s="364" t="n"/>
      <c r="AHR186" s="364" t="n"/>
      <c r="AHS186" s="364" t="n"/>
      <c r="AHT186" s="364" t="n"/>
      <c r="AHU186" s="364" t="n"/>
      <c r="AHV186" s="364" t="n"/>
      <c r="AHW186" s="364" t="n"/>
      <c r="AHX186" s="364" t="n"/>
      <c r="AHY186" s="364" t="n"/>
      <c r="AHZ186" s="364" t="n"/>
      <c r="AIA186" s="364" t="n"/>
      <c r="AIB186" s="364" t="n"/>
      <c r="AIC186" s="364" t="n"/>
      <c r="AID186" s="364" t="n"/>
      <c r="AIE186" s="364" t="n"/>
      <c r="AIF186" s="364" t="n"/>
      <c r="AIG186" s="364" t="n"/>
      <c r="AIH186" s="364" t="n"/>
      <c r="AII186" s="364" t="n"/>
      <c r="AIJ186" s="364" t="n"/>
      <c r="AIK186" s="364" t="n"/>
      <c r="AIL186" s="364" t="n"/>
      <c r="AIM186" s="364" t="n"/>
      <c r="AIN186" s="364" t="n"/>
      <c r="AIO186" s="364" t="n"/>
      <c r="AIP186" s="364" t="n"/>
      <c r="AIQ186" s="364" t="n"/>
      <c r="AIR186" s="364" t="n"/>
      <c r="AIS186" s="364" t="n"/>
      <c r="AIT186" s="364" t="n"/>
      <c r="AIU186" s="364" t="n"/>
      <c r="AIV186" s="364" t="n"/>
      <c r="AIW186" s="364" t="n"/>
      <c r="AIX186" s="364" t="n"/>
      <c r="AIY186" s="364" t="n"/>
      <c r="AIZ186" s="364" t="n"/>
      <c r="AJA186" s="364" t="n"/>
      <c r="AJB186" s="364" t="n"/>
      <c r="AJC186" s="364" t="n"/>
      <c r="AJD186" s="364" t="n"/>
      <c r="AJE186" s="364" t="n"/>
      <c r="AJF186" s="364" t="n"/>
      <c r="AJG186" s="364" t="n"/>
      <c r="AJH186" s="364" t="n"/>
      <c r="AJI186" s="364" t="n"/>
      <c r="AJJ186" s="364" t="n"/>
      <c r="AJK186" s="364" t="n"/>
      <c r="AJL186" s="364" t="n"/>
      <c r="AJM186" s="364" t="n"/>
      <c r="AJN186" s="364" t="n"/>
      <c r="AJO186" s="364" t="n"/>
      <c r="AJP186" s="364" t="n"/>
      <c r="AJQ186" s="364" t="n"/>
      <c r="AJR186" s="364" t="n"/>
      <c r="AJS186" s="364" t="n"/>
      <c r="AJT186" s="364" t="n"/>
      <c r="AJU186" s="364" t="n"/>
      <c r="AJV186" s="364" t="n"/>
      <c r="AJW186" s="364" t="n"/>
      <c r="AJX186" s="364" t="n"/>
      <c r="AJY186" s="364" t="n"/>
      <c r="AJZ186" s="364" t="n"/>
      <c r="AKA186" s="364" t="n"/>
      <c r="AKB186" s="364" t="n"/>
      <c r="AKC186" s="364" t="n"/>
      <c r="AKD186" s="364" t="n"/>
      <c r="AKE186" s="364" t="n"/>
      <c r="AKF186" s="364" t="n"/>
      <c r="AKG186" s="364" t="n"/>
      <c r="AKH186" s="364" t="n"/>
      <c r="AKI186" s="364" t="n"/>
      <c r="AKJ186" s="364" t="n"/>
      <c r="AKK186" s="364" t="n"/>
      <c r="AKL186" s="364" t="n"/>
      <c r="AKM186" s="364" t="n"/>
      <c r="AKN186" s="364" t="n"/>
      <c r="AKO186" s="364" t="n"/>
      <c r="AKP186" s="364" t="n"/>
      <c r="AKQ186" s="364" t="n"/>
      <c r="AKR186" s="364" t="n"/>
      <c r="AKS186" s="364" t="n"/>
      <c r="AKT186" s="364" t="n"/>
      <c r="AKU186" s="364" t="n"/>
      <c r="AKV186" s="364" t="n"/>
      <c r="AKW186" s="364" t="n"/>
      <c r="AKX186" s="364" t="n"/>
      <c r="AKY186" s="364" t="n"/>
      <c r="AKZ186" s="364" t="n"/>
      <c r="ALA186" s="364" t="n"/>
      <c r="ALB186" s="364" t="n"/>
      <c r="ALC186" s="364" t="n"/>
      <c r="ALD186" s="364" t="n"/>
      <c r="ALE186" s="364" t="n"/>
      <c r="ALF186" s="364" t="n"/>
      <c r="ALG186" s="364" t="n"/>
      <c r="ALH186" s="364" t="n"/>
      <c r="ALI186" s="364" t="n"/>
      <c r="ALJ186" s="364" t="n"/>
      <c r="ALK186" s="364" t="n"/>
      <c r="ALL186" s="364" t="n"/>
      <c r="ALM186" s="364" t="n"/>
      <c r="ALN186" s="364" t="n"/>
      <c r="ALO186" s="364" t="n"/>
      <c r="ALP186" s="364" t="n"/>
      <c r="ALQ186" s="364" t="n"/>
      <c r="ALR186" s="364" t="n"/>
      <c r="ALS186" s="364" t="n"/>
      <c r="ALT186" s="364" t="n"/>
      <c r="ALU186" s="364" t="n"/>
      <c r="ALV186" s="364" t="n"/>
      <c r="ALW186" s="364" t="n"/>
      <c r="ALX186" s="364" t="n"/>
      <c r="ALY186" s="364" t="n"/>
      <c r="ALZ186" s="364" t="n"/>
      <c r="AMA186" s="364" t="n"/>
      <c r="AMB186" s="364" t="n"/>
      <c r="AMC186" s="364" t="n"/>
      <c r="AMD186" s="364" t="n"/>
      <c r="AME186" s="364" t="n"/>
      <c r="AMF186" s="364" t="n"/>
      <c r="AMG186" s="364" t="n"/>
      <c r="AMH186" s="364" t="n"/>
      <c r="AMI186" s="364" t="n"/>
      <c r="AMJ186" s="364" t="n"/>
      <c r="AMK186" s="364" t="n"/>
      <c r="AML186" s="364" t="n"/>
      <c r="AMM186" s="364" t="n"/>
      <c r="AMN186" s="364" t="n"/>
      <c r="AMO186" s="364" t="n"/>
      <c r="AMP186" s="364" t="n"/>
      <c r="AMQ186" s="364" t="n"/>
      <c r="AMR186" s="364" t="n"/>
      <c r="AMS186" s="364" t="n"/>
      <c r="AMT186" s="364" t="n"/>
      <c r="AMU186" s="364" t="n"/>
      <c r="AMV186" s="364" t="n"/>
      <c r="AMW186" s="364" t="n"/>
      <c r="AMX186" s="364" t="n"/>
      <c r="AMY186" s="364" t="n"/>
      <c r="AMZ186" s="364" t="n"/>
      <c r="ANA186" s="364" t="n"/>
      <c r="ANB186" s="364" t="n"/>
      <c r="ANC186" s="364" t="n"/>
      <c r="AND186" s="364" t="n"/>
      <c r="ANE186" s="364" t="n"/>
      <c r="ANF186" s="364" t="n"/>
      <c r="ANG186" s="364" t="n"/>
      <c r="ANH186" s="364" t="n"/>
      <c r="ANI186" s="364" t="n"/>
      <c r="ANJ186" s="364" t="n"/>
      <c r="ANK186" s="364" t="n"/>
      <c r="ANL186" s="364" t="n"/>
      <c r="ANM186" s="364" t="n"/>
      <c r="ANN186" s="364" t="n"/>
      <c r="ANO186" s="364" t="n"/>
      <c r="ANP186" s="364" t="n"/>
      <c r="ANQ186" s="364" t="n"/>
      <c r="ANR186" s="364" t="n"/>
      <c r="ANS186" s="364" t="n"/>
      <c r="ANT186" s="364" t="n"/>
      <c r="ANU186" s="364" t="n"/>
      <c r="ANV186" s="364" t="n"/>
      <c r="ANW186" s="364" t="n"/>
      <c r="ANX186" s="364" t="n"/>
      <c r="ANY186" s="364" t="n"/>
      <c r="ANZ186" s="364" t="n"/>
      <c r="AOA186" s="364" t="n"/>
      <c r="AOB186" s="364" t="n"/>
      <c r="AOC186" s="364" t="n"/>
      <c r="AOD186" s="364" t="n"/>
      <c r="AOE186" s="364" t="n"/>
      <c r="AOF186" s="364" t="n"/>
      <c r="AOG186" s="364" t="n"/>
      <c r="AOH186" s="364" t="n"/>
      <c r="AOI186" s="364" t="n"/>
      <c r="AOJ186" s="364" t="n"/>
      <c r="AOK186" s="364" t="n"/>
      <c r="AOL186" s="364" t="n"/>
      <c r="AOM186" s="364" t="n"/>
      <c r="AON186" s="364" t="n"/>
      <c r="AOO186" s="364" t="n"/>
      <c r="AOP186" s="364" t="n"/>
      <c r="AOQ186" s="364" t="n"/>
      <c r="AOR186" s="364" t="n"/>
      <c r="AOS186" s="364" t="n"/>
      <c r="AOT186" s="364" t="n"/>
      <c r="AOU186" s="364" t="n"/>
      <c r="AOV186" s="364" t="n"/>
      <c r="AOW186" s="364" t="n"/>
      <c r="AOX186" s="364" t="n"/>
      <c r="AOY186" s="364" t="n"/>
      <c r="AOZ186" s="364" t="n"/>
      <c r="APA186" s="364" t="n"/>
      <c r="APB186" s="364" t="n"/>
      <c r="APC186" s="364" t="n"/>
      <c r="APD186" s="364" t="n"/>
      <c r="APE186" s="364" t="n"/>
      <c r="APF186" s="364" t="n"/>
      <c r="APG186" s="364" t="n"/>
      <c r="APH186" s="364" t="n"/>
      <c r="API186" s="364" t="n"/>
      <c r="APJ186" s="364" t="n"/>
      <c r="APK186" s="364" t="n"/>
      <c r="APL186" s="364" t="n"/>
      <c r="APM186" s="364" t="n"/>
      <c r="APN186" s="364" t="n"/>
      <c r="APO186" s="364" t="n"/>
      <c r="APP186" s="364" t="n"/>
      <c r="APQ186" s="364" t="n"/>
      <c r="APR186" s="364" t="n"/>
      <c r="APS186" s="364" t="n"/>
      <c r="APT186" s="364" t="n"/>
      <c r="APU186" s="364" t="n"/>
      <c r="APV186" s="364" t="n"/>
      <c r="APW186" s="364" t="n"/>
      <c r="APX186" s="364" t="n"/>
      <c r="APY186" s="364" t="n"/>
      <c r="APZ186" s="364" t="n"/>
      <c r="AQA186" s="364" t="n"/>
      <c r="AQB186" s="364" t="n"/>
      <c r="AQC186" s="364" t="n"/>
      <c r="AQD186" s="364" t="n"/>
      <c r="AQE186" s="364" t="n"/>
      <c r="AQF186" s="364" t="n"/>
      <c r="AQG186" s="364" t="n"/>
      <c r="AQH186" s="364" t="n"/>
      <c r="AQI186" s="364" t="n"/>
      <c r="AQJ186" s="364" t="n"/>
      <c r="AQK186" s="364" t="n"/>
      <c r="AQL186" s="364" t="n"/>
      <c r="AQM186" s="364" t="n"/>
      <c r="AQN186" s="364" t="n"/>
      <c r="AQO186" s="364" t="n"/>
      <c r="AQP186" s="364" t="n"/>
      <c r="AQQ186" s="364" t="n"/>
      <c r="AQR186" s="364" t="n"/>
      <c r="AQS186" s="364" t="n"/>
      <c r="AQT186" s="364" t="n"/>
      <c r="AQU186" s="364" t="n"/>
      <c r="AQV186" s="364" t="n"/>
      <c r="AQW186" s="364" t="n"/>
      <c r="AQX186" s="364" t="n"/>
      <c r="AQY186" s="364" t="n"/>
      <c r="AQZ186" s="364" t="n"/>
      <c r="ARA186" s="364" t="n"/>
      <c r="ARB186" s="364" t="n"/>
      <c r="ARC186" s="364" t="n"/>
      <c r="ARD186" s="364" t="n"/>
      <c r="ARE186" s="364" t="n"/>
      <c r="ARF186" s="364" t="n"/>
      <c r="ARG186" s="364" t="n"/>
      <c r="ARH186" s="364" t="n"/>
      <c r="ARI186" s="364" t="n"/>
      <c r="ARJ186" s="364" t="n"/>
      <c r="ARK186" s="364" t="n"/>
      <c r="ARL186" s="364" t="n"/>
      <c r="ARM186" s="364" t="n"/>
      <c r="ARN186" s="364" t="n"/>
      <c r="ARO186" s="364" t="n"/>
    </row>
    <row r="187" outlineLevel="1">
      <c r="A187" s="220" t="inlineStr">
        <is>
          <t>51.06</t>
        </is>
      </c>
      <c r="B187" s="233" t="inlineStr">
        <is>
          <t>Empréstimos a Colaboradores</t>
        </is>
      </c>
      <c r="C187" s="86" t="inlineStr">
        <is>
          <t>Analítica</t>
        </is>
      </c>
      <c r="D187" s="86" t="inlineStr">
        <is>
          <t>Saída</t>
        </is>
      </c>
      <c r="E187" s="86">
        <f>VLOOKUP($A187,PL.C!$B:$F,5,0)</f>
        <v/>
      </c>
      <c r="F187" s="86" t="inlineStr">
        <is>
          <t>sim</t>
        </is>
      </c>
      <c r="G187" s="86" t="inlineStr">
        <is>
          <t>Budget</t>
        </is>
      </c>
      <c r="I187" s="511" t="n">
        <v>0</v>
      </c>
      <c r="J187" s="511" t="n">
        <v>0</v>
      </c>
      <c r="K187" s="511" t="n">
        <v>0</v>
      </c>
      <c r="L187" s="511" t="n">
        <v>0</v>
      </c>
      <c r="M187" s="511" t="n">
        <v>0</v>
      </c>
      <c r="N187" s="511" t="n">
        <v>0</v>
      </c>
      <c r="O187" s="511" t="n">
        <v>0</v>
      </c>
      <c r="P187" s="511" t="n">
        <v>0</v>
      </c>
      <c r="Q187" s="511" t="n">
        <v>0</v>
      </c>
      <c r="R187" s="511" t="n">
        <v>0</v>
      </c>
      <c r="S187" s="511" t="n">
        <v>0</v>
      </c>
      <c r="T187" s="512" t="n">
        <v>0</v>
      </c>
      <c r="V187" s="511" t="n">
        <v>0</v>
      </c>
      <c r="W187" s="511" t="n">
        <v>0</v>
      </c>
      <c r="X187" s="511" t="n">
        <v>0</v>
      </c>
      <c r="Y187" s="511" t="n">
        <v>0</v>
      </c>
      <c r="Z187" s="511" t="n">
        <v>-3000</v>
      </c>
      <c r="AA187" s="511" t="n">
        <v>0</v>
      </c>
      <c r="AB187" s="511" t="n">
        <v>0</v>
      </c>
      <c r="AC187" s="511" t="n">
        <v>0</v>
      </c>
      <c r="AD187" s="511" t="n">
        <v>0</v>
      </c>
      <c r="AE187" s="511" t="n">
        <v>0</v>
      </c>
      <c r="AF187" s="511" t="n">
        <v>0</v>
      </c>
      <c r="AG187" s="512" t="n">
        <v>0</v>
      </c>
      <c r="AI187" s="511" t="n">
        <v>0</v>
      </c>
      <c r="AJ187" s="511" t="n">
        <v>0</v>
      </c>
      <c r="AK187" s="511" t="n">
        <v>0</v>
      </c>
      <c r="AL187" s="511" t="n">
        <v>0</v>
      </c>
      <c r="AM187" s="511" t="n">
        <v>0</v>
      </c>
      <c r="AN187" s="511" t="n">
        <v>0</v>
      </c>
      <c r="AO187" s="511" t="n">
        <v>0</v>
      </c>
      <c r="AP187" s="511" t="n">
        <v>-18000</v>
      </c>
      <c r="AQ187" s="511" t="n">
        <v>0</v>
      </c>
      <c r="AR187" s="511" t="n">
        <v>0</v>
      </c>
      <c r="AS187" s="511" t="n">
        <v>0</v>
      </c>
      <c r="AT187" s="511" t="n">
        <v>0</v>
      </c>
      <c r="AV187" s="513" t="n">
        <v>0</v>
      </c>
      <c r="AW187" s="513" t="n">
        <v>0</v>
      </c>
      <c r="AX187" s="513" t="n">
        <v>0</v>
      </c>
      <c r="AY187" s="513" t="n">
        <v>0</v>
      </c>
      <c r="AZ187" s="513" t="n">
        <v>0</v>
      </c>
      <c r="BA187" s="513" t="n">
        <v>0</v>
      </c>
      <c r="BB187" s="513" t="n">
        <v>0</v>
      </c>
      <c r="BC187" s="513" t="n">
        <v>0</v>
      </c>
      <c r="BD187" s="513" t="n">
        <v>0</v>
      </c>
      <c r="BE187" s="513" t="n">
        <v>0</v>
      </c>
      <c r="BF187" s="513" t="n">
        <v>0</v>
      </c>
      <c r="BG187" s="513" t="n">
        <v>0</v>
      </c>
      <c r="BI187" s="298" t="n">
        <v>1.05</v>
      </c>
      <c r="BJ187" s="514" t="n">
        <v>0</v>
      </c>
      <c r="BK187" s="514" t="n">
        <v>0</v>
      </c>
      <c r="BL187" s="514" t="n">
        <v>0</v>
      </c>
      <c r="BM187" s="514" t="n">
        <v>0</v>
      </c>
      <c r="BN187" s="514" t="n">
        <v>0</v>
      </c>
      <c r="BO187" s="514" t="n">
        <v>0</v>
      </c>
      <c r="BP187" s="514" t="n">
        <v>0</v>
      </c>
      <c r="BQ187" s="514" t="n">
        <v>0</v>
      </c>
      <c r="BR187" s="514" t="n">
        <v>0</v>
      </c>
      <c r="BS187" s="514" t="n">
        <v>0</v>
      </c>
      <c r="BT187" s="514" t="n">
        <v>0</v>
      </c>
      <c r="BU187" s="514" t="n">
        <v>0</v>
      </c>
      <c r="BW187" s="515">
        <f>_xlfn.SINGLE(_xlfn.XLOOKUP($A187,$A$203:$A$399,BJ$203:BJ$399,"Não Existe"))*$BI187</f>
        <v/>
      </c>
      <c r="BX187" s="515">
        <f>_xlfn.SINGLE(_xlfn.XLOOKUP($A187,$A$203:$A$399,BK$203:BK$399,"Não Existe"))*$BI187</f>
        <v/>
      </c>
      <c r="BY187" s="515">
        <f>_xlfn.SINGLE(_xlfn.XLOOKUP($A187,$A$203:$A$399,BL$203:BL$399,"Não Existe"))*$BI187</f>
        <v/>
      </c>
      <c r="BZ187" s="515">
        <f>_xlfn.SINGLE(_xlfn.XLOOKUP($A187,$A$203:$A$399,BM$203:BM$399,"Não Existe"))*$BI187</f>
        <v/>
      </c>
      <c r="CA187" s="515">
        <f>_xlfn.SINGLE(_xlfn.XLOOKUP($A187,$A$203:$A$399,BN$203:BN$399,"Não Existe"))*$BI187</f>
        <v/>
      </c>
      <c r="CB187" s="515">
        <f>_xlfn.SINGLE(_xlfn.XLOOKUP($A187,$A$203:$A$399,BO$203:BO$399,"Não Existe"))*$BI187</f>
        <v/>
      </c>
      <c r="CC187" s="515">
        <f>_xlfn.SINGLE(_xlfn.XLOOKUP($A187,$A$203:$A$399,BP$203:BP$399,"Não Existe"))*$BI187</f>
        <v/>
      </c>
      <c r="CD187" s="515">
        <f>_xlfn.SINGLE(_xlfn.XLOOKUP($A187,$A$203:$A$399,BQ$203:BQ$399,"Não Existe"))*$BI187</f>
        <v/>
      </c>
      <c r="CE187" s="515">
        <f>_xlfn.SINGLE(_xlfn.XLOOKUP($A187,$A$203:$A$399,BR$203:BR$399,"Não Existe"))*$BI187</f>
        <v/>
      </c>
      <c r="CF187" s="515">
        <f>_xlfn.SINGLE(_xlfn.XLOOKUP($A187,$A$203:$A$399,BS$203:BS$399,"Não Existe"))*$BI187</f>
        <v/>
      </c>
      <c r="CG187" s="515">
        <f>_xlfn.SINGLE(_xlfn.XLOOKUP($A187,$A$203:$A$399,BT$203:BT$399,"Não Existe"))*$BI187</f>
        <v/>
      </c>
      <c r="CH187" s="515">
        <f>_xlfn.SINGLE(_xlfn.XLOOKUP($A187,$A$203:$A$399,BU$203:BU$399,"Não Existe"))*$BI187</f>
        <v/>
      </c>
    </row>
    <row r="188" outlineLevel="1" customFormat="1" s="213">
      <c r="A188" s="257" t="inlineStr">
        <is>
          <t>51.07</t>
        </is>
      </c>
      <c r="B188" s="212" t="inlineStr">
        <is>
          <t>Recebimento de empréstimos a colaboradores</t>
        </is>
      </c>
      <c r="C188" s="213" t="inlineStr">
        <is>
          <t>Analítica</t>
        </is>
      </c>
      <c r="D188" s="213" t="inlineStr">
        <is>
          <t>Entrada</t>
        </is>
      </c>
      <c r="E188" s="213">
        <f>VLOOKUP($A188,PL.C!$B:$F,5,0)</f>
        <v/>
      </c>
      <c r="F188" s="213" t="inlineStr">
        <is>
          <t>sim</t>
        </is>
      </c>
      <c r="G188" s="213" t="inlineStr">
        <is>
          <t>Budget</t>
        </is>
      </c>
      <c r="I188" s="506" t="n">
        <v>0</v>
      </c>
      <c r="J188" s="506" t="n">
        <v>0</v>
      </c>
      <c r="K188" s="506" t="n">
        <v>0</v>
      </c>
      <c r="L188" s="506" t="n">
        <v>0</v>
      </c>
      <c r="M188" s="506" t="n">
        <v>0</v>
      </c>
      <c r="N188" s="506" t="n">
        <v>0</v>
      </c>
      <c r="O188" s="506" t="n">
        <v>0</v>
      </c>
      <c r="P188" s="506" t="n">
        <v>0</v>
      </c>
      <c r="Q188" s="506" t="n">
        <v>0</v>
      </c>
      <c r="R188" s="506" t="n">
        <v>0</v>
      </c>
      <c r="S188" s="506" t="n">
        <v>0</v>
      </c>
      <c r="T188" s="507" t="n">
        <v>0</v>
      </c>
      <c r="U188" s="86" t="n"/>
      <c r="V188" s="506" t="n">
        <v>0</v>
      </c>
      <c r="W188" s="506" t="n">
        <v>0</v>
      </c>
      <c r="X188" s="506" t="n">
        <v>0</v>
      </c>
      <c r="Y188" s="506" t="n">
        <v>0</v>
      </c>
      <c r="Z188" s="506" t="n">
        <v>0</v>
      </c>
      <c r="AA188" s="506" t="n">
        <v>303</v>
      </c>
      <c r="AB188" s="506" t="n">
        <v>303</v>
      </c>
      <c r="AC188" s="506" t="n">
        <v>303</v>
      </c>
      <c r="AD188" s="506" t="n">
        <v>303</v>
      </c>
      <c r="AE188" s="506" t="n">
        <v>303</v>
      </c>
      <c r="AF188" s="506" t="n">
        <v>303</v>
      </c>
      <c r="AG188" s="507" t="n">
        <v>303</v>
      </c>
      <c r="AH188" s="364" t="n"/>
      <c r="AI188" s="506" t="n">
        <v>303</v>
      </c>
      <c r="AJ188" s="506" t="n">
        <v>303</v>
      </c>
      <c r="AK188" s="506" t="n">
        <v>303</v>
      </c>
      <c r="AL188" s="506" t="n">
        <v>0</v>
      </c>
      <c r="AM188" s="506" t="n">
        <v>0</v>
      </c>
      <c r="AN188" s="506" t="n">
        <v>0</v>
      </c>
      <c r="AO188" s="506" t="n">
        <v>0</v>
      </c>
      <c r="AP188" s="506" t="n">
        <v>700</v>
      </c>
      <c r="AQ188" s="506" t="n">
        <v>700</v>
      </c>
      <c r="AR188" s="506" t="n">
        <v>700</v>
      </c>
      <c r="AS188" s="506" t="n">
        <v>700</v>
      </c>
      <c r="AT188" s="506" t="n">
        <v>700</v>
      </c>
      <c r="AU188" s="364" t="n"/>
      <c r="AV188" s="508" t="n">
        <v>700</v>
      </c>
      <c r="AW188" s="508" t="n">
        <v>700</v>
      </c>
      <c r="AX188" s="508" t="n">
        <v>700</v>
      </c>
      <c r="AY188" s="508" t="n">
        <v>700</v>
      </c>
      <c r="AZ188" s="508" t="n">
        <v>700</v>
      </c>
      <c r="BA188" s="508" t="n">
        <v>700</v>
      </c>
      <c r="BB188" s="508" t="n">
        <v>700</v>
      </c>
      <c r="BC188" s="508" t="n">
        <v>700</v>
      </c>
      <c r="BD188" s="508" t="n">
        <v>700</v>
      </c>
      <c r="BE188" s="508" t="n">
        <v>700</v>
      </c>
      <c r="BF188" s="508" t="n">
        <v>700</v>
      </c>
      <c r="BG188" s="508" t="n">
        <v>700</v>
      </c>
      <c r="BH188" s="364" t="n"/>
      <c r="BI188" s="298" t="n">
        <v>1.05</v>
      </c>
      <c r="BJ188" s="509" t="n">
        <v>735</v>
      </c>
      <c r="BK188" s="509" t="n">
        <v>0</v>
      </c>
      <c r="BL188" s="509" t="n">
        <v>1470</v>
      </c>
      <c r="BM188" s="509" t="n">
        <v>735</v>
      </c>
      <c r="BN188" s="509" t="n">
        <v>735</v>
      </c>
      <c r="BO188" s="509" t="n">
        <v>735</v>
      </c>
      <c r="BP188" s="509" t="n">
        <v>735</v>
      </c>
      <c r="BQ188" s="509" t="n">
        <v>735</v>
      </c>
      <c r="BR188" s="509" t="n">
        <v>735</v>
      </c>
      <c r="BS188" s="509" t="n">
        <v>735</v>
      </c>
      <c r="BT188" s="509" t="n">
        <v>0</v>
      </c>
      <c r="BU188" s="509" t="n">
        <v>1470</v>
      </c>
      <c r="BV188" s="364" t="n"/>
      <c r="BW188" s="510">
        <f>_xlfn.SINGLE(_xlfn.XLOOKUP($A188,$A$203:$A$399,BJ$203:BJ$399,"Não Existe"))*$BI188</f>
        <v/>
      </c>
      <c r="BX188" s="510">
        <f>_xlfn.SINGLE(_xlfn.XLOOKUP($A188,$A$203:$A$399,BK$203:BK$399,"Não Existe"))*$BI188</f>
        <v/>
      </c>
      <c r="BY188" s="510">
        <f>_xlfn.SINGLE(_xlfn.XLOOKUP($A188,$A$203:$A$399,BL$203:BL$399,"Não Existe"))*$BI188</f>
        <v/>
      </c>
      <c r="BZ188" s="510">
        <f>_xlfn.SINGLE(_xlfn.XLOOKUP($A188,$A$203:$A$399,BM$203:BM$399,"Não Existe"))*$BI188</f>
        <v/>
      </c>
      <c r="CA188" s="510">
        <f>_xlfn.SINGLE(_xlfn.XLOOKUP($A188,$A$203:$A$399,BN$203:BN$399,"Não Existe"))*$BI188</f>
        <v/>
      </c>
      <c r="CB188" s="510">
        <f>_xlfn.SINGLE(_xlfn.XLOOKUP($A188,$A$203:$A$399,BO$203:BO$399,"Não Existe"))*$BI188</f>
        <v/>
      </c>
      <c r="CC188" s="510">
        <f>_xlfn.SINGLE(_xlfn.XLOOKUP($A188,$A$203:$A$399,BP$203:BP$399,"Não Existe"))*$BI188</f>
        <v/>
      </c>
      <c r="CD188" s="510">
        <f>_xlfn.SINGLE(_xlfn.XLOOKUP($A188,$A$203:$A$399,BQ$203:BQ$399,"Não Existe"))*$BI188</f>
        <v/>
      </c>
      <c r="CE188" s="510">
        <f>_xlfn.SINGLE(_xlfn.XLOOKUP($A188,$A$203:$A$399,BR$203:BR$399,"Não Existe"))*$BI188</f>
        <v/>
      </c>
      <c r="CF188" s="510">
        <f>_xlfn.SINGLE(_xlfn.XLOOKUP($A188,$A$203:$A$399,BS$203:BS$399,"Não Existe"))*$BI188</f>
        <v/>
      </c>
      <c r="CG188" s="510">
        <f>_xlfn.SINGLE(_xlfn.XLOOKUP($A188,$A$203:$A$399,BT$203:BT$399,"Não Existe"))*$BI188</f>
        <v/>
      </c>
      <c r="CH188" s="510">
        <f>_xlfn.SINGLE(_xlfn.XLOOKUP($A188,$A$203:$A$399,BU$203:BU$399,"Não Existe"))*$BI188</f>
        <v/>
      </c>
      <c r="CI188" s="364" t="n"/>
      <c r="CJ188" s="364" t="n"/>
      <c r="CK188" s="364" t="n"/>
      <c r="CL188" s="364" t="n"/>
      <c r="CM188" s="364" t="n"/>
      <c r="CN188" s="364" t="n"/>
      <c r="CO188" s="364" t="n"/>
      <c r="CP188" s="364" t="n"/>
      <c r="CQ188" s="364" t="n"/>
      <c r="CR188" s="364" t="n"/>
      <c r="CS188" s="364" t="n"/>
      <c r="CT188" s="364" t="n"/>
      <c r="CU188" s="364" t="n"/>
      <c r="CV188" s="364" t="n"/>
      <c r="CW188" s="364" t="n"/>
      <c r="CX188" s="364" t="n"/>
      <c r="CY188" s="364" t="n"/>
      <c r="CZ188" s="364" t="n"/>
      <c r="DA188" s="364" t="n"/>
      <c r="DB188" s="364" t="n"/>
      <c r="DC188" s="364" t="n"/>
      <c r="DD188" s="364" t="n"/>
      <c r="DE188" s="364" t="n"/>
      <c r="DF188" s="364" t="n"/>
      <c r="DG188" s="364" t="n"/>
      <c r="DH188" s="364" t="n"/>
      <c r="DI188" s="364" t="n"/>
      <c r="DJ188" s="364" t="n"/>
      <c r="DK188" s="364" t="n"/>
      <c r="DL188" s="364" t="n"/>
      <c r="DM188" s="364" t="n"/>
      <c r="DN188" s="364" t="n"/>
      <c r="DO188" s="364" t="n"/>
      <c r="DP188" s="364" t="n"/>
      <c r="DQ188" s="364" t="n"/>
      <c r="DR188" s="364" t="n"/>
      <c r="DS188" s="364" t="n"/>
      <c r="DT188" s="364" t="n"/>
      <c r="DU188" s="364" t="n"/>
      <c r="DV188" s="364" t="n"/>
      <c r="DW188" s="364" t="n"/>
      <c r="DX188" s="364" t="n"/>
      <c r="DY188" s="364" t="n"/>
      <c r="DZ188" s="364" t="n"/>
      <c r="EA188" s="364" t="n"/>
      <c r="EB188" s="364" t="n"/>
      <c r="EC188" s="364" t="n"/>
      <c r="ED188" s="364" t="n"/>
      <c r="EE188" s="364" t="n"/>
      <c r="EF188" s="364" t="n"/>
      <c r="EG188" s="364" t="n"/>
      <c r="EH188" s="364" t="n"/>
      <c r="EI188" s="364" t="n"/>
      <c r="EJ188" s="364" t="n"/>
      <c r="EK188" s="364" t="n"/>
      <c r="EL188" s="364" t="n"/>
      <c r="EM188" s="364" t="n"/>
      <c r="EN188" s="364" t="n"/>
      <c r="EO188" s="364" t="n"/>
      <c r="EP188" s="364" t="n"/>
      <c r="EQ188" s="364" t="n"/>
      <c r="ER188" s="364" t="n"/>
      <c r="ES188" s="364" t="n"/>
      <c r="ET188" s="364" t="n"/>
      <c r="EU188" s="364" t="n"/>
      <c r="EV188" s="364" t="n"/>
      <c r="EW188" s="364" t="n"/>
      <c r="EX188" s="364" t="n"/>
      <c r="EY188" s="364" t="n"/>
      <c r="EZ188" s="364" t="n"/>
      <c r="FA188" s="364" t="n"/>
      <c r="FB188" s="364" t="n"/>
      <c r="FC188" s="364" t="n"/>
      <c r="FD188" s="364" t="n"/>
      <c r="FE188" s="364" t="n"/>
      <c r="FF188" s="364" t="n"/>
      <c r="FG188" s="364" t="n"/>
      <c r="FH188" s="364" t="n"/>
      <c r="FI188" s="364" t="n"/>
      <c r="FJ188" s="364" t="n"/>
      <c r="FK188" s="364" t="n"/>
      <c r="FL188" s="364" t="n"/>
      <c r="FM188" s="364" t="n"/>
      <c r="FN188" s="364" t="n"/>
      <c r="FO188" s="364" t="n"/>
      <c r="FP188" s="364" t="n"/>
      <c r="FQ188" s="364" t="n"/>
      <c r="FR188" s="364" t="n"/>
      <c r="FS188" s="364" t="n"/>
      <c r="FT188" s="364" t="n"/>
      <c r="FU188" s="364" t="n"/>
      <c r="FV188" s="364" t="n"/>
      <c r="FW188" s="364" t="n"/>
      <c r="FX188" s="364" t="n"/>
      <c r="FY188" s="364" t="n"/>
      <c r="FZ188" s="364" t="n"/>
      <c r="GA188" s="364" t="n"/>
      <c r="GB188" s="364" t="n"/>
      <c r="GC188" s="364" t="n"/>
      <c r="GD188" s="364" t="n"/>
      <c r="GE188" s="364" t="n"/>
      <c r="GF188" s="364" t="n"/>
      <c r="GG188" s="364" t="n"/>
      <c r="GH188" s="364" t="n"/>
      <c r="GI188" s="364" t="n"/>
      <c r="GJ188" s="364" t="n"/>
      <c r="GK188" s="364" t="n"/>
      <c r="GL188" s="364" t="n"/>
      <c r="GM188" s="364" t="n"/>
      <c r="GN188" s="364" t="n"/>
      <c r="GO188" s="364" t="n"/>
      <c r="GP188" s="364" t="n"/>
      <c r="GQ188" s="364" t="n"/>
      <c r="GR188" s="364" t="n"/>
      <c r="GS188" s="364" t="n"/>
      <c r="GT188" s="364" t="n"/>
      <c r="GU188" s="364" t="n"/>
      <c r="GV188" s="364" t="n"/>
      <c r="GW188" s="364" t="n"/>
      <c r="GX188" s="364" t="n"/>
      <c r="GY188" s="364" t="n"/>
      <c r="GZ188" s="364" t="n"/>
      <c r="HA188" s="364" t="n"/>
      <c r="HB188" s="364" t="n"/>
      <c r="HC188" s="364" t="n"/>
      <c r="HD188" s="364" t="n"/>
      <c r="HE188" s="364" t="n"/>
      <c r="HF188" s="364" t="n"/>
      <c r="HG188" s="364" t="n"/>
      <c r="HH188" s="364" t="n"/>
      <c r="HI188" s="364" t="n"/>
      <c r="HJ188" s="364" t="n"/>
      <c r="HK188" s="364" t="n"/>
      <c r="HL188" s="364" t="n"/>
      <c r="HM188" s="364" t="n"/>
      <c r="HN188" s="364" t="n"/>
      <c r="HO188" s="364" t="n"/>
      <c r="HP188" s="364" t="n"/>
      <c r="HQ188" s="364" t="n"/>
      <c r="HR188" s="364" t="n"/>
      <c r="HS188" s="364" t="n"/>
      <c r="HT188" s="364" t="n"/>
      <c r="HU188" s="364" t="n"/>
      <c r="HV188" s="364" t="n"/>
      <c r="HW188" s="364" t="n"/>
      <c r="HX188" s="364" t="n"/>
      <c r="HY188" s="364" t="n"/>
      <c r="HZ188" s="364" t="n"/>
      <c r="IA188" s="364" t="n"/>
      <c r="IB188" s="364" t="n"/>
      <c r="IC188" s="364" t="n"/>
      <c r="ID188" s="364" t="n"/>
      <c r="IE188" s="364" t="n"/>
      <c r="IF188" s="364" t="n"/>
      <c r="IG188" s="364" t="n"/>
      <c r="IH188" s="364" t="n"/>
      <c r="II188" s="364" t="n"/>
      <c r="IJ188" s="364" t="n"/>
      <c r="IK188" s="364" t="n"/>
      <c r="IL188" s="364" t="n"/>
      <c r="IM188" s="364" t="n"/>
      <c r="IN188" s="364" t="n"/>
      <c r="IO188" s="364" t="n"/>
      <c r="IP188" s="364" t="n"/>
      <c r="IQ188" s="364" t="n"/>
      <c r="IR188" s="364" t="n"/>
      <c r="IS188" s="364" t="n"/>
      <c r="IT188" s="364" t="n"/>
      <c r="IU188" s="364" t="n"/>
      <c r="IV188" s="364" t="n"/>
      <c r="IW188" s="364" t="n"/>
      <c r="IX188" s="364" t="n"/>
      <c r="IY188" s="364" t="n"/>
      <c r="IZ188" s="364" t="n"/>
      <c r="JA188" s="364" t="n"/>
      <c r="JB188" s="364" t="n"/>
      <c r="JC188" s="364" t="n"/>
      <c r="JD188" s="364" t="n"/>
      <c r="JE188" s="364" t="n"/>
      <c r="JF188" s="364" t="n"/>
      <c r="JG188" s="364" t="n"/>
      <c r="JH188" s="364" t="n"/>
      <c r="JI188" s="364" t="n"/>
      <c r="JJ188" s="364" t="n"/>
      <c r="JK188" s="364" t="n"/>
      <c r="JL188" s="364" t="n"/>
      <c r="JM188" s="364" t="n"/>
      <c r="JN188" s="364" t="n"/>
      <c r="JO188" s="364" t="n"/>
      <c r="JP188" s="364" t="n"/>
      <c r="JQ188" s="364" t="n"/>
      <c r="JR188" s="364" t="n"/>
      <c r="JS188" s="364" t="n"/>
      <c r="JT188" s="364" t="n"/>
      <c r="JU188" s="364" t="n"/>
      <c r="JV188" s="364" t="n"/>
      <c r="JW188" s="364" t="n"/>
      <c r="JX188" s="364" t="n"/>
      <c r="JY188" s="364" t="n"/>
      <c r="JZ188" s="364" t="n"/>
      <c r="KA188" s="364" t="n"/>
      <c r="KB188" s="364" t="n"/>
      <c r="KC188" s="364" t="n"/>
      <c r="KD188" s="364" t="n"/>
      <c r="KE188" s="364" t="n"/>
      <c r="KF188" s="364" t="n"/>
      <c r="KG188" s="364" t="n"/>
      <c r="KH188" s="364" t="n"/>
      <c r="KI188" s="364" t="n"/>
      <c r="KJ188" s="364" t="n"/>
      <c r="KK188" s="364" t="n"/>
      <c r="KL188" s="364" t="n"/>
      <c r="KM188" s="364" t="n"/>
      <c r="KN188" s="364" t="n"/>
      <c r="KO188" s="364" t="n"/>
      <c r="KP188" s="364" t="n"/>
      <c r="KQ188" s="364" t="n"/>
      <c r="KR188" s="364" t="n"/>
      <c r="KS188" s="364" t="n"/>
      <c r="KT188" s="364" t="n"/>
      <c r="KU188" s="364" t="n"/>
      <c r="KV188" s="364" t="n"/>
      <c r="KW188" s="364" t="n"/>
      <c r="KX188" s="364" t="n"/>
      <c r="KY188" s="364" t="n"/>
      <c r="KZ188" s="364" t="n"/>
      <c r="LA188" s="364" t="n"/>
      <c r="LB188" s="364" t="n"/>
      <c r="LC188" s="364" t="n"/>
      <c r="LD188" s="364" t="n"/>
      <c r="LE188" s="364" t="n"/>
      <c r="LF188" s="364" t="n"/>
      <c r="LG188" s="364" t="n"/>
      <c r="LH188" s="364" t="n"/>
      <c r="LI188" s="364" t="n"/>
      <c r="LJ188" s="364" t="n"/>
      <c r="LK188" s="364" t="n"/>
      <c r="LL188" s="364" t="n"/>
      <c r="LM188" s="364" t="n"/>
      <c r="LN188" s="364" t="n"/>
      <c r="LO188" s="364" t="n"/>
      <c r="LP188" s="364" t="n"/>
      <c r="LQ188" s="364" t="n"/>
      <c r="LR188" s="364" t="n"/>
      <c r="LS188" s="364" t="n"/>
      <c r="LT188" s="364" t="n"/>
      <c r="LU188" s="364" t="n"/>
      <c r="LV188" s="364" t="n"/>
      <c r="LW188" s="364" t="n"/>
      <c r="LX188" s="364" t="n"/>
      <c r="LY188" s="364" t="n"/>
      <c r="LZ188" s="364" t="n"/>
      <c r="MA188" s="364" t="n"/>
      <c r="MB188" s="364" t="n"/>
      <c r="MC188" s="364" t="n"/>
      <c r="MD188" s="364" t="n"/>
      <c r="ME188" s="364" t="n"/>
      <c r="MF188" s="364" t="n"/>
      <c r="MG188" s="364" t="n"/>
      <c r="MH188" s="364" t="n"/>
      <c r="MI188" s="364" t="n"/>
      <c r="MJ188" s="364" t="n"/>
      <c r="MK188" s="364" t="n"/>
      <c r="ML188" s="364" t="n"/>
      <c r="MM188" s="364" t="n"/>
      <c r="MN188" s="364" t="n"/>
      <c r="MO188" s="364" t="n"/>
      <c r="MP188" s="364" t="n"/>
      <c r="MQ188" s="364" t="n"/>
      <c r="MR188" s="364" t="n"/>
      <c r="MS188" s="364" t="n"/>
      <c r="MT188" s="364" t="n"/>
      <c r="MU188" s="364" t="n"/>
      <c r="MV188" s="364" t="n"/>
      <c r="MW188" s="364" t="n"/>
      <c r="MX188" s="364" t="n"/>
      <c r="MY188" s="364" t="n"/>
      <c r="MZ188" s="364" t="n"/>
      <c r="NA188" s="364" t="n"/>
      <c r="NB188" s="364" t="n"/>
      <c r="NC188" s="364" t="n"/>
      <c r="ND188" s="364" t="n"/>
      <c r="NE188" s="364" t="n"/>
      <c r="NF188" s="364" t="n"/>
      <c r="NG188" s="364" t="n"/>
      <c r="NH188" s="364" t="n"/>
      <c r="NI188" s="364" t="n"/>
      <c r="NJ188" s="364" t="n"/>
      <c r="NK188" s="364" t="n"/>
      <c r="NL188" s="364" t="n"/>
      <c r="NM188" s="364" t="n"/>
      <c r="NN188" s="364" t="n"/>
      <c r="NO188" s="364" t="n"/>
      <c r="NP188" s="364" t="n"/>
      <c r="NQ188" s="364" t="n"/>
      <c r="NR188" s="364" t="n"/>
      <c r="NS188" s="364" t="n"/>
      <c r="NT188" s="364" t="n"/>
      <c r="NU188" s="364" t="n"/>
      <c r="NV188" s="364" t="n"/>
      <c r="NW188" s="364" t="n"/>
      <c r="NX188" s="364" t="n"/>
      <c r="NY188" s="364" t="n"/>
      <c r="NZ188" s="364" t="n"/>
      <c r="OA188" s="364" t="n"/>
      <c r="OB188" s="364" t="n"/>
      <c r="OC188" s="364" t="n"/>
      <c r="OD188" s="364" t="n"/>
      <c r="OE188" s="364" t="n"/>
      <c r="OF188" s="364" t="n"/>
      <c r="OG188" s="364" t="n"/>
      <c r="OH188" s="364" t="n"/>
      <c r="OI188" s="364" t="n"/>
      <c r="OJ188" s="364" t="n"/>
      <c r="OK188" s="364" t="n"/>
      <c r="OL188" s="364" t="n"/>
      <c r="OM188" s="364" t="n"/>
      <c r="ON188" s="364" t="n"/>
      <c r="OO188" s="364" t="n"/>
      <c r="OP188" s="364" t="n"/>
      <c r="OQ188" s="364" t="n"/>
      <c r="OR188" s="364" t="n"/>
      <c r="OS188" s="364" t="n"/>
      <c r="OT188" s="364" t="n"/>
      <c r="OU188" s="364" t="n"/>
      <c r="OV188" s="364" t="n"/>
      <c r="OW188" s="364" t="n"/>
      <c r="OX188" s="364" t="n"/>
      <c r="OY188" s="364" t="n"/>
      <c r="OZ188" s="364" t="n"/>
      <c r="PA188" s="364" t="n"/>
      <c r="PB188" s="364" t="n"/>
      <c r="PC188" s="364" t="n"/>
      <c r="PD188" s="364" t="n"/>
      <c r="PE188" s="364" t="n"/>
      <c r="PF188" s="364" t="n"/>
      <c r="PG188" s="364" t="n"/>
      <c r="PH188" s="364" t="n"/>
      <c r="PI188" s="364" t="n"/>
      <c r="PJ188" s="364" t="n"/>
      <c r="PK188" s="364" t="n"/>
      <c r="PL188" s="364" t="n"/>
      <c r="PM188" s="364" t="n"/>
      <c r="PN188" s="364" t="n"/>
      <c r="PO188" s="364" t="n"/>
      <c r="PP188" s="364" t="n"/>
      <c r="PQ188" s="364" t="n"/>
      <c r="PR188" s="364" t="n"/>
      <c r="PS188" s="364" t="n"/>
      <c r="PT188" s="364" t="n"/>
      <c r="PU188" s="364" t="n"/>
      <c r="PV188" s="364" t="n"/>
      <c r="PW188" s="364" t="n"/>
      <c r="PX188" s="364" t="n"/>
      <c r="PY188" s="364" t="n"/>
      <c r="PZ188" s="364" t="n"/>
      <c r="QA188" s="364" t="n"/>
      <c r="QB188" s="364" t="n"/>
      <c r="QC188" s="364" t="n"/>
      <c r="QD188" s="364" t="n"/>
      <c r="QE188" s="364" t="n"/>
      <c r="QF188" s="364" t="n"/>
      <c r="QG188" s="364" t="n"/>
      <c r="QH188" s="364" t="n"/>
      <c r="QI188" s="364" t="n"/>
      <c r="QJ188" s="364" t="n"/>
      <c r="QK188" s="364" t="n"/>
      <c r="QL188" s="364" t="n"/>
      <c r="QM188" s="364" t="n"/>
      <c r="QN188" s="364" t="n"/>
      <c r="QO188" s="364" t="n"/>
      <c r="QP188" s="364" t="n"/>
      <c r="QQ188" s="364" t="n"/>
      <c r="QR188" s="364" t="n"/>
      <c r="QS188" s="364" t="n"/>
      <c r="QT188" s="364" t="n"/>
      <c r="QU188" s="364" t="n"/>
      <c r="QV188" s="364" t="n"/>
      <c r="QW188" s="364" t="n"/>
      <c r="QX188" s="364" t="n"/>
      <c r="QY188" s="364" t="n"/>
      <c r="QZ188" s="364" t="n"/>
      <c r="RA188" s="364" t="n"/>
      <c r="RB188" s="364" t="n"/>
      <c r="RC188" s="364" t="n"/>
      <c r="RD188" s="364" t="n"/>
      <c r="RE188" s="364" t="n"/>
      <c r="RF188" s="364" t="n"/>
      <c r="RG188" s="364" t="n"/>
      <c r="RH188" s="364" t="n"/>
      <c r="RI188" s="364" t="n"/>
      <c r="RJ188" s="364" t="n"/>
      <c r="RK188" s="364" t="n"/>
      <c r="RL188" s="364" t="n"/>
      <c r="RM188" s="364" t="n"/>
      <c r="RN188" s="364" t="n"/>
      <c r="RO188" s="364" t="n"/>
      <c r="RP188" s="364" t="n"/>
      <c r="RQ188" s="364" t="n"/>
      <c r="RR188" s="364" t="n"/>
      <c r="RS188" s="364" t="n"/>
      <c r="RT188" s="364" t="n"/>
      <c r="RU188" s="364" t="n"/>
      <c r="RV188" s="364" t="n"/>
      <c r="RW188" s="364" t="n"/>
      <c r="RX188" s="364" t="n"/>
      <c r="RY188" s="364" t="n"/>
      <c r="RZ188" s="364" t="n"/>
      <c r="SA188" s="364" t="n"/>
      <c r="SB188" s="364" t="n"/>
      <c r="SC188" s="364" t="n"/>
      <c r="SD188" s="364" t="n"/>
      <c r="SE188" s="364" t="n"/>
      <c r="SF188" s="364" t="n"/>
      <c r="SG188" s="364" t="n"/>
      <c r="SH188" s="364" t="n"/>
      <c r="SI188" s="364" t="n"/>
      <c r="SJ188" s="364" t="n"/>
      <c r="SK188" s="364" t="n"/>
      <c r="SL188" s="364" t="n"/>
      <c r="SM188" s="364" t="n"/>
      <c r="SN188" s="364" t="n"/>
      <c r="SO188" s="364" t="n"/>
      <c r="SP188" s="364" t="n"/>
      <c r="SQ188" s="364" t="n"/>
      <c r="SR188" s="364" t="n"/>
      <c r="SS188" s="364" t="n"/>
      <c r="ST188" s="364" t="n"/>
      <c r="SU188" s="364" t="n"/>
      <c r="SV188" s="364" t="n"/>
      <c r="SW188" s="364" t="n"/>
      <c r="SX188" s="364" t="n"/>
      <c r="SY188" s="364" t="n"/>
      <c r="SZ188" s="364" t="n"/>
      <c r="TA188" s="364" t="n"/>
      <c r="TB188" s="364" t="n"/>
      <c r="TC188" s="364" t="n"/>
      <c r="TD188" s="364" t="n"/>
      <c r="TE188" s="364" t="n"/>
      <c r="TF188" s="364" t="n"/>
      <c r="TG188" s="364" t="n"/>
      <c r="TH188" s="364" t="n"/>
      <c r="TI188" s="364" t="n"/>
      <c r="TJ188" s="364" t="n"/>
      <c r="TK188" s="364" t="n"/>
      <c r="TL188" s="364" t="n"/>
      <c r="TM188" s="364" t="n"/>
      <c r="TN188" s="364" t="n"/>
      <c r="TO188" s="364" t="n"/>
      <c r="TP188" s="364" t="n"/>
      <c r="TQ188" s="364" t="n"/>
      <c r="TR188" s="364" t="n"/>
      <c r="TS188" s="364" t="n"/>
      <c r="TT188" s="364" t="n"/>
      <c r="TU188" s="364" t="n"/>
      <c r="TV188" s="364" t="n"/>
      <c r="TW188" s="364" t="n"/>
      <c r="TX188" s="364" t="n"/>
      <c r="TY188" s="364" t="n"/>
      <c r="TZ188" s="364" t="n"/>
      <c r="UA188" s="364" t="n"/>
      <c r="UB188" s="364" t="n"/>
      <c r="UC188" s="364" t="n"/>
      <c r="UD188" s="364" t="n"/>
      <c r="UE188" s="364" t="n"/>
      <c r="UF188" s="364" t="n"/>
      <c r="UG188" s="364" t="n"/>
      <c r="UH188" s="364" t="n"/>
      <c r="UI188" s="364" t="n"/>
      <c r="UJ188" s="364" t="n"/>
      <c r="UK188" s="364" t="n"/>
      <c r="UL188" s="364" t="n"/>
      <c r="UM188" s="364" t="n"/>
      <c r="UN188" s="364" t="n"/>
      <c r="UO188" s="364" t="n"/>
      <c r="UP188" s="364" t="n"/>
      <c r="UQ188" s="364" t="n"/>
      <c r="UR188" s="364" t="n"/>
      <c r="US188" s="364" t="n"/>
      <c r="UT188" s="364" t="n"/>
      <c r="UU188" s="364" t="n"/>
      <c r="UV188" s="364" t="n"/>
      <c r="UW188" s="364" t="n"/>
      <c r="UX188" s="364" t="n"/>
      <c r="UY188" s="364" t="n"/>
      <c r="UZ188" s="364" t="n"/>
      <c r="VA188" s="364" t="n"/>
      <c r="VB188" s="364" t="n"/>
      <c r="VC188" s="364" t="n"/>
      <c r="VD188" s="364" t="n"/>
      <c r="VE188" s="364" t="n"/>
      <c r="VF188" s="364" t="n"/>
      <c r="VG188" s="364" t="n"/>
      <c r="VH188" s="364" t="n"/>
      <c r="VI188" s="364" t="n"/>
      <c r="VJ188" s="364" t="n"/>
      <c r="VK188" s="364" t="n"/>
      <c r="VL188" s="364" t="n"/>
      <c r="VM188" s="364" t="n"/>
      <c r="VN188" s="364" t="n"/>
      <c r="VO188" s="364" t="n"/>
      <c r="VP188" s="364" t="n"/>
      <c r="VQ188" s="364" t="n"/>
      <c r="VR188" s="364" t="n"/>
      <c r="VS188" s="364" t="n"/>
      <c r="VT188" s="364" t="n"/>
      <c r="VU188" s="364" t="n"/>
      <c r="VV188" s="364" t="n"/>
      <c r="VW188" s="364" t="n"/>
      <c r="VX188" s="364" t="n"/>
      <c r="VY188" s="364" t="n"/>
      <c r="VZ188" s="364" t="n"/>
      <c r="WA188" s="364" t="n"/>
      <c r="WB188" s="364" t="n"/>
      <c r="WC188" s="364" t="n"/>
      <c r="WD188" s="364" t="n"/>
      <c r="WE188" s="364" t="n"/>
      <c r="WF188" s="364" t="n"/>
      <c r="WG188" s="364" t="n"/>
      <c r="WH188" s="364" t="n"/>
      <c r="WI188" s="364" t="n"/>
      <c r="WJ188" s="364" t="n"/>
      <c r="WK188" s="364" t="n"/>
      <c r="WL188" s="364" t="n"/>
      <c r="WM188" s="364" t="n"/>
      <c r="WN188" s="364" t="n"/>
      <c r="WO188" s="364" t="n"/>
      <c r="WP188" s="364" t="n"/>
      <c r="WQ188" s="364" t="n"/>
      <c r="WR188" s="364" t="n"/>
      <c r="WS188" s="364" t="n"/>
      <c r="WT188" s="364" t="n"/>
      <c r="WU188" s="364" t="n"/>
      <c r="WV188" s="364" t="n"/>
      <c r="WW188" s="364" t="n"/>
      <c r="WX188" s="364" t="n"/>
      <c r="WY188" s="364" t="n"/>
      <c r="WZ188" s="364" t="n"/>
      <c r="XA188" s="364" t="n"/>
      <c r="XB188" s="364" t="n"/>
      <c r="XC188" s="364" t="n"/>
      <c r="XD188" s="364" t="n"/>
      <c r="XE188" s="364" t="n"/>
      <c r="XF188" s="364" t="n"/>
      <c r="XG188" s="364" t="n"/>
      <c r="XH188" s="364" t="n"/>
      <c r="XI188" s="364" t="n"/>
      <c r="XJ188" s="364" t="n"/>
      <c r="XK188" s="364" t="n"/>
      <c r="XL188" s="364" t="n"/>
      <c r="XM188" s="364" t="n"/>
      <c r="XN188" s="364" t="n"/>
      <c r="XO188" s="364" t="n"/>
      <c r="XP188" s="364" t="n"/>
      <c r="XQ188" s="364" t="n"/>
      <c r="XR188" s="364" t="n"/>
      <c r="XS188" s="364" t="n"/>
      <c r="XT188" s="364" t="n"/>
      <c r="XU188" s="364" t="n"/>
      <c r="XV188" s="364" t="n"/>
      <c r="XW188" s="364" t="n"/>
      <c r="XX188" s="364" t="n"/>
      <c r="XY188" s="364" t="n"/>
      <c r="XZ188" s="364" t="n"/>
      <c r="YA188" s="364" t="n"/>
      <c r="YB188" s="364" t="n"/>
      <c r="YC188" s="364" t="n"/>
      <c r="YD188" s="364" t="n"/>
      <c r="YE188" s="364" t="n"/>
      <c r="YF188" s="364" t="n"/>
      <c r="YG188" s="364" t="n"/>
      <c r="YH188" s="364" t="n"/>
      <c r="YI188" s="364" t="n"/>
      <c r="YJ188" s="364" t="n"/>
      <c r="YK188" s="364" t="n"/>
      <c r="YL188" s="364" t="n"/>
      <c r="YM188" s="364" t="n"/>
      <c r="YN188" s="364" t="n"/>
      <c r="YO188" s="364" t="n"/>
      <c r="YP188" s="364" t="n"/>
      <c r="YQ188" s="364" t="n"/>
      <c r="YR188" s="364" t="n"/>
      <c r="YS188" s="364" t="n"/>
      <c r="YT188" s="364" t="n"/>
      <c r="YU188" s="364" t="n"/>
      <c r="YV188" s="364" t="n"/>
      <c r="YW188" s="364" t="n"/>
      <c r="YX188" s="364" t="n"/>
      <c r="YY188" s="364" t="n"/>
      <c r="YZ188" s="364" t="n"/>
      <c r="ZA188" s="364" t="n"/>
      <c r="ZB188" s="364" t="n"/>
      <c r="ZC188" s="364" t="n"/>
      <c r="ZD188" s="364" t="n"/>
      <c r="ZE188" s="364" t="n"/>
      <c r="ZF188" s="364" t="n"/>
      <c r="ZG188" s="364" t="n"/>
      <c r="ZH188" s="364" t="n"/>
      <c r="ZI188" s="364" t="n"/>
      <c r="ZJ188" s="364" t="n"/>
      <c r="ZK188" s="364" t="n"/>
      <c r="ZL188" s="364" t="n"/>
      <c r="ZM188" s="364" t="n"/>
      <c r="ZN188" s="364" t="n"/>
      <c r="ZO188" s="364" t="n"/>
      <c r="ZP188" s="364" t="n"/>
      <c r="ZQ188" s="364" t="n"/>
      <c r="ZR188" s="364" t="n"/>
      <c r="ZS188" s="364" t="n"/>
      <c r="ZT188" s="364" t="n"/>
      <c r="ZU188" s="364" t="n"/>
      <c r="ZV188" s="364" t="n"/>
      <c r="ZW188" s="364" t="n"/>
      <c r="ZX188" s="364" t="n"/>
      <c r="ZY188" s="364" t="n"/>
      <c r="ZZ188" s="364" t="n"/>
      <c r="AAA188" s="364" t="n"/>
      <c r="AAB188" s="364" t="n"/>
      <c r="AAC188" s="364" t="n"/>
      <c r="AAD188" s="364" t="n"/>
      <c r="AAE188" s="364" t="n"/>
      <c r="AAF188" s="364" t="n"/>
      <c r="AAG188" s="364" t="n"/>
      <c r="AAH188" s="364" t="n"/>
      <c r="AAI188" s="364" t="n"/>
      <c r="AAJ188" s="364" t="n"/>
      <c r="AAK188" s="364" t="n"/>
      <c r="AAL188" s="364" t="n"/>
      <c r="AAM188" s="364" t="n"/>
      <c r="AAN188" s="364" t="n"/>
      <c r="AAO188" s="364" t="n"/>
      <c r="AAP188" s="364" t="n"/>
      <c r="AAQ188" s="364" t="n"/>
      <c r="AAR188" s="364" t="n"/>
      <c r="AAS188" s="364" t="n"/>
      <c r="AAT188" s="364" t="n"/>
      <c r="AAU188" s="364" t="n"/>
      <c r="AAV188" s="364" t="n"/>
      <c r="AAW188" s="364" t="n"/>
      <c r="AAX188" s="364" t="n"/>
      <c r="AAY188" s="364" t="n"/>
      <c r="AAZ188" s="364" t="n"/>
      <c r="ABA188" s="364" t="n"/>
      <c r="ABB188" s="364" t="n"/>
      <c r="ABC188" s="364" t="n"/>
      <c r="ABD188" s="364" t="n"/>
      <c r="ABE188" s="364" t="n"/>
      <c r="ABF188" s="364" t="n"/>
      <c r="ABG188" s="364" t="n"/>
      <c r="ABH188" s="364" t="n"/>
      <c r="ABI188" s="364" t="n"/>
      <c r="ABJ188" s="364" t="n"/>
      <c r="ABK188" s="364" t="n"/>
      <c r="ABL188" s="364" t="n"/>
      <c r="ABM188" s="364" t="n"/>
      <c r="ABN188" s="364" t="n"/>
      <c r="ABO188" s="364" t="n"/>
      <c r="ABP188" s="364" t="n"/>
      <c r="ABQ188" s="364" t="n"/>
      <c r="ABR188" s="364" t="n"/>
      <c r="ABS188" s="364" t="n"/>
      <c r="ABT188" s="364" t="n"/>
      <c r="ABU188" s="364" t="n"/>
      <c r="ABV188" s="364" t="n"/>
      <c r="ABW188" s="364" t="n"/>
      <c r="ABX188" s="364" t="n"/>
      <c r="ABY188" s="364" t="n"/>
      <c r="ABZ188" s="364" t="n"/>
      <c r="ACA188" s="364" t="n"/>
      <c r="ACB188" s="364" t="n"/>
      <c r="ACC188" s="364" t="n"/>
      <c r="ACD188" s="364" t="n"/>
      <c r="ACE188" s="364" t="n"/>
      <c r="ACF188" s="364" t="n"/>
      <c r="ACG188" s="364" t="n"/>
      <c r="ACH188" s="364" t="n"/>
      <c r="ACI188" s="364" t="n"/>
      <c r="ACJ188" s="364" t="n"/>
      <c r="ACK188" s="364" t="n"/>
      <c r="ACL188" s="364" t="n"/>
      <c r="ACM188" s="364" t="n"/>
      <c r="ACN188" s="364" t="n"/>
      <c r="ACO188" s="364" t="n"/>
      <c r="ACP188" s="364" t="n"/>
      <c r="ACQ188" s="364" t="n"/>
      <c r="ACR188" s="364" t="n"/>
      <c r="ACS188" s="364" t="n"/>
      <c r="ACT188" s="364" t="n"/>
      <c r="ACU188" s="364" t="n"/>
      <c r="ACV188" s="364" t="n"/>
      <c r="ACW188" s="364" t="n"/>
      <c r="ACX188" s="364" t="n"/>
      <c r="ACY188" s="364" t="n"/>
      <c r="ACZ188" s="364" t="n"/>
      <c r="ADA188" s="364" t="n"/>
      <c r="ADB188" s="364" t="n"/>
      <c r="ADC188" s="364" t="n"/>
      <c r="ADD188" s="364" t="n"/>
      <c r="ADE188" s="364" t="n"/>
      <c r="ADF188" s="364" t="n"/>
      <c r="ADG188" s="364" t="n"/>
      <c r="ADH188" s="364" t="n"/>
      <c r="ADI188" s="364" t="n"/>
      <c r="ADJ188" s="364" t="n"/>
      <c r="ADK188" s="364" t="n"/>
      <c r="ADL188" s="364" t="n"/>
      <c r="ADM188" s="364" t="n"/>
      <c r="ADN188" s="364" t="n"/>
      <c r="ADO188" s="364" t="n"/>
      <c r="ADP188" s="364" t="n"/>
      <c r="ADQ188" s="364" t="n"/>
      <c r="ADR188" s="364" t="n"/>
      <c r="ADS188" s="364" t="n"/>
      <c r="ADT188" s="364" t="n"/>
      <c r="ADU188" s="364" t="n"/>
      <c r="ADV188" s="364" t="n"/>
      <c r="ADW188" s="364" t="n"/>
      <c r="ADX188" s="364" t="n"/>
      <c r="ADY188" s="364" t="n"/>
      <c r="ADZ188" s="364" t="n"/>
      <c r="AEA188" s="364" t="n"/>
      <c r="AEB188" s="364" t="n"/>
      <c r="AEC188" s="364" t="n"/>
      <c r="AED188" s="364" t="n"/>
      <c r="AEE188" s="364" t="n"/>
      <c r="AEF188" s="364" t="n"/>
      <c r="AEG188" s="364" t="n"/>
      <c r="AEH188" s="364" t="n"/>
      <c r="AEI188" s="364" t="n"/>
      <c r="AEJ188" s="364" t="n"/>
      <c r="AEK188" s="364" t="n"/>
      <c r="AEL188" s="364" t="n"/>
      <c r="AEM188" s="364" t="n"/>
      <c r="AEN188" s="364" t="n"/>
      <c r="AEO188" s="364" t="n"/>
      <c r="AEP188" s="364" t="n"/>
      <c r="AEQ188" s="364" t="n"/>
      <c r="AER188" s="364" t="n"/>
      <c r="AES188" s="364" t="n"/>
      <c r="AET188" s="364" t="n"/>
      <c r="AEU188" s="364" t="n"/>
      <c r="AEV188" s="364" t="n"/>
      <c r="AEW188" s="364" t="n"/>
      <c r="AEX188" s="364" t="n"/>
      <c r="AEY188" s="364" t="n"/>
      <c r="AEZ188" s="364" t="n"/>
      <c r="AFA188" s="364" t="n"/>
      <c r="AFB188" s="364" t="n"/>
      <c r="AFC188" s="364" t="n"/>
      <c r="AFD188" s="364" t="n"/>
      <c r="AFE188" s="364" t="n"/>
      <c r="AFF188" s="364" t="n"/>
      <c r="AFG188" s="364" t="n"/>
      <c r="AFH188" s="364" t="n"/>
      <c r="AFI188" s="364" t="n"/>
      <c r="AFJ188" s="364" t="n"/>
      <c r="AFK188" s="364" t="n"/>
      <c r="AFL188" s="364" t="n"/>
      <c r="AFM188" s="364" t="n"/>
      <c r="AFN188" s="364" t="n"/>
      <c r="AFO188" s="364" t="n"/>
      <c r="AFP188" s="364" t="n"/>
      <c r="AFQ188" s="364" t="n"/>
      <c r="AFR188" s="364" t="n"/>
      <c r="AFS188" s="364" t="n"/>
      <c r="AFT188" s="364" t="n"/>
      <c r="AFU188" s="364" t="n"/>
      <c r="AFV188" s="364" t="n"/>
      <c r="AFW188" s="364" t="n"/>
      <c r="AFX188" s="364" t="n"/>
      <c r="AFY188" s="364" t="n"/>
      <c r="AFZ188" s="364" t="n"/>
      <c r="AGA188" s="364" t="n"/>
      <c r="AGB188" s="364" t="n"/>
      <c r="AGC188" s="364" t="n"/>
      <c r="AGD188" s="364" t="n"/>
      <c r="AGE188" s="364" t="n"/>
      <c r="AGF188" s="364" t="n"/>
      <c r="AGG188" s="364" t="n"/>
      <c r="AGH188" s="364" t="n"/>
      <c r="AGI188" s="364" t="n"/>
      <c r="AGJ188" s="364" t="n"/>
      <c r="AGK188" s="364" t="n"/>
      <c r="AGL188" s="364" t="n"/>
      <c r="AGM188" s="364" t="n"/>
      <c r="AGN188" s="364" t="n"/>
      <c r="AGO188" s="364" t="n"/>
      <c r="AGP188" s="364" t="n"/>
      <c r="AGQ188" s="364" t="n"/>
      <c r="AGR188" s="364" t="n"/>
      <c r="AGS188" s="364" t="n"/>
      <c r="AGT188" s="364" t="n"/>
      <c r="AGU188" s="364" t="n"/>
      <c r="AGV188" s="364" t="n"/>
      <c r="AGW188" s="364" t="n"/>
      <c r="AGX188" s="364" t="n"/>
      <c r="AGY188" s="364" t="n"/>
      <c r="AGZ188" s="364" t="n"/>
      <c r="AHA188" s="364" t="n"/>
      <c r="AHB188" s="364" t="n"/>
      <c r="AHC188" s="364" t="n"/>
      <c r="AHD188" s="364" t="n"/>
      <c r="AHE188" s="364" t="n"/>
      <c r="AHF188" s="364" t="n"/>
      <c r="AHG188" s="364" t="n"/>
      <c r="AHH188" s="364" t="n"/>
      <c r="AHI188" s="364" t="n"/>
      <c r="AHJ188" s="364" t="n"/>
      <c r="AHK188" s="364" t="n"/>
      <c r="AHL188" s="364" t="n"/>
      <c r="AHM188" s="364" t="n"/>
      <c r="AHN188" s="364" t="n"/>
      <c r="AHO188" s="364" t="n"/>
      <c r="AHP188" s="364" t="n"/>
      <c r="AHQ188" s="364" t="n"/>
      <c r="AHR188" s="364" t="n"/>
      <c r="AHS188" s="364" t="n"/>
      <c r="AHT188" s="364" t="n"/>
      <c r="AHU188" s="364" t="n"/>
      <c r="AHV188" s="364" t="n"/>
      <c r="AHW188" s="364" t="n"/>
      <c r="AHX188" s="364" t="n"/>
      <c r="AHY188" s="364" t="n"/>
      <c r="AHZ188" s="364" t="n"/>
      <c r="AIA188" s="364" t="n"/>
      <c r="AIB188" s="364" t="n"/>
      <c r="AIC188" s="364" t="n"/>
      <c r="AID188" s="364" t="n"/>
      <c r="AIE188" s="364" t="n"/>
      <c r="AIF188" s="364" t="n"/>
      <c r="AIG188" s="364" t="n"/>
      <c r="AIH188" s="364" t="n"/>
      <c r="AII188" s="364" t="n"/>
      <c r="AIJ188" s="364" t="n"/>
      <c r="AIK188" s="364" t="n"/>
      <c r="AIL188" s="364" t="n"/>
      <c r="AIM188" s="364" t="n"/>
      <c r="AIN188" s="364" t="n"/>
      <c r="AIO188" s="364" t="n"/>
      <c r="AIP188" s="364" t="n"/>
      <c r="AIQ188" s="364" t="n"/>
      <c r="AIR188" s="364" t="n"/>
      <c r="AIS188" s="364" t="n"/>
      <c r="AIT188" s="364" t="n"/>
      <c r="AIU188" s="364" t="n"/>
      <c r="AIV188" s="364" t="n"/>
      <c r="AIW188" s="364" t="n"/>
      <c r="AIX188" s="364" t="n"/>
      <c r="AIY188" s="364" t="n"/>
      <c r="AIZ188" s="364" t="n"/>
      <c r="AJA188" s="364" t="n"/>
      <c r="AJB188" s="364" t="n"/>
      <c r="AJC188" s="364" t="n"/>
      <c r="AJD188" s="364" t="n"/>
      <c r="AJE188" s="364" t="n"/>
      <c r="AJF188" s="364" t="n"/>
      <c r="AJG188" s="364" t="n"/>
      <c r="AJH188" s="364" t="n"/>
      <c r="AJI188" s="364" t="n"/>
      <c r="AJJ188" s="364" t="n"/>
      <c r="AJK188" s="364" t="n"/>
      <c r="AJL188" s="364" t="n"/>
      <c r="AJM188" s="364" t="n"/>
      <c r="AJN188" s="364" t="n"/>
      <c r="AJO188" s="364" t="n"/>
      <c r="AJP188" s="364" t="n"/>
      <c r="AJQ188" s="364" t="n"/>
      <c r="AJR188" s="364" t="n"/>
      <c r="AJS188" s="364" t="n"/>
      <c r="AJT188" s="364" t="n"/>
      <c r="AJU188" s="364" t="n"/>
      <c r="AJV188" s="364" t="n"/>
      <c r="AJW188" s="364" t="n"/>
      <c r="AJX188" s="364" t="n"/>
      <c r="AJY188" s="364" t="n"/>
      <c r="AJZ188" s="364" t="n"/>
      <c r="AKA188" s="364" t="n"/>
      <c r="AKB188" s="364" t="n"/>
      <c r="AKC188" s="364" t="n"/>
      <c r="AKD188" s="364" t="n"/>
      <c r="AKE188" s="364" t="n"/>
      <c r="AKF188" s="364" t="n"/>
      <c r="AKG188" s="364" t="n"/>
      <c r="AKH188" s="364" t="n"/>
      <c r="AKI188" s="364" t="n"/>
      <c r="AKJ188" s="364" t="n"/>
      <c r="AKK188" s="364" t="n"/>
      <c r="AKL188" s="364" t="n"/>
      <c r="AKM188" s="364" t="n"/>
      <c r="AKN188" s="364" t="n"/>
      <c r="AKO188" s="364" t="n"/>
      <c r="AKP188" s="364" t="n"/>
      <c r="AKQ188" s="364" t="n"/>
      <c r="AKR188" s="364" t="n"/>
      <c r="AKS188" s="364" t="n"/>
      <c r="AKT188" s="364" t="n"/>
      <c r="AKU188" s="364" t="n"/>
      <c r="AKV188" s="364" t="n"/>
      <c r="AKW188" s="364" t="n"/>
      <c r="AKX188" s="364" t="n"/>
      <c r="AKY188" s="364" t="n"/>
      <c r="AKZ188" s="364" t="n"/>
      <c r="ALA188" s="364" t="n"/>
      <c r="ALB188" s="364" t="n"/>
      <c r="ALC188" s="364" t="n"/>
      <c r="ALD188" s="364" t="n"/>
      <c r="ALE188" s="364" t="n"/>
      <c r="ALF188" s="364" t="n"/>
      <c r="ALG188" s="364" t="n"/>
      <c r="ALH188" s="364" t="n"/>
      <c r="ALI188" s="364" t="n"/>
      <c r="ALJ188" s="364" t="n"/>
      <c r="ALK188" s="364" t="n"/>
      <c r="ALL188" s="364" t="n"/>
      <c r="ALM188" s="364" t="n"/>
      <c r="ALN188" s="364" t="n"/>
      <c r="ALO188" s="364" t="n"/>
      <c r="ALP188" s="364" t="n"/>
      <c r="ALQ188" s="364" t="n"/>
      <c r="ALR188" s="364" t="n"/>
      <c r="ALS188" s="364" t="n"/>
      <c r="ALT188" s="364" t="n"/>
      <c r="ALU188" s="364" t="n"/>
      <c r="ALV188" s="364" t="n"/>
      <c r="ALW188" s="364" t="n"/>
      <c r="ALX188" s="364" t="n"/>
      <c r="ALY188" s="364" t="n"/>
      <c r="ALZ188" s="364" t="n"/>
      <c r="AMA188" s="364" t="n"/>
      <c r="AMB188" s="364" t="n"/>
      <c r="AMC188" s="364" t="n"/>
      <c r="AMD188" s="364" t="n"/>
      <c r="AME188" s="364" t="n"/>
      <c r="AMF188" s="364" t="n"/>
      <c r="AMG188" s="364" t="n"/>
      <c r="AMH188" s="364" t="n"/>
      <c r="AMI188" s="364" t="n"/>
      <c r="AMJ188" s="364" t="n"/>
      <c r="AMK188" s="364" t="n"/>
      <c r="AML188" s="364" t="n"/>
      <c r="AMM188" s="364" t="n"/>
      <c r="AMN188" s="364" t="n"/>
      <c r="AMO188" s="364" t="n"/>
      <c r="AMP188" s="364" t="n"/>
      <c r="AMQ188" s="364" t="n"/>
      <c r="AMR188" s="364" t="n"/>
      <c r="AMS188" s="364" t="n"/>
      <c r="AMT188" s="364" t="n"/>
      <c r="AMU188" s="364" t="n"/>
      <c r="AMV188" s="364" t="n"/>
      <c r="AMW188" s="364" t="n"/>
      <c r="AMX188" s="364" t="n"/>
      <c r="AMY188" s="364" t="n"/>
      <c r="AMZ188" s="364" t="n"/>
      <c r="ANA188" s="364" t="n"/>
      <c r="ANB188" s="364" t="n"/>
      <c r="ANC188" s="364" t="n"/>
      <c r="AND188" s="364" t="n"/>
      <c r="ANE188" s="364" t="n"/>
      <c r="ANF188" s="364" t="n"/>
      <c r="ANG188" s="364" t="n"/>
      <c r="ANH188" s="364" t="n"/>
      <c r="ANI188" s="364" t="n"/>
      <c r="ANJ188" s="364" t="n"/>
      <c r="ANK188" s="364" t="n"/>
      <c r="ANL188" s="364" t="n"/>
      <c r="ANM188" s="364" t="n"/>
      <c r="ANN188" s="364" t="n"/>
      <c r="ANO188" s="364" t="n"/>
      <c r="ANP188" s="364" t="n"/>
      <c r="ANQ188" s="364" t="n"/>
      <c r="ANR188" s="364" t="n"/>
      <c r="ANS188" s="364" t="n"/>
      <c r="ANT188" s="364" t="n"/>
      <c r="ANU188" s="364" t="n"/>
      <c r="ANV188" s="364" t="n"/>
      <c r="ANW188" s="364" t="n"/>
      <c r="ANX188" s="364" t="n"/>
      <c r="ANY188" s="364" t="n"/>
      <c r="ANZ188" s="364" t="n"/>
      <c r="AOA188" s="364" t="n"/>
      <c r="AOB188" s="364" t="n"/>
      <c r="AOC188" s="364" t="n"/>
      <c r="AOD188" s="364" t="n"/>
      <c r="AOE188" s="364" t="n"/>
      <c r="AOF188" s="364" t="n"/>
      <c r="AOG188" s="364" t="n"/>
      <c r="AOH188" s="364" t="n"/>
      <c r="AOI188" s="364" t="n"/>
      <c r="AOJ188" s="364" t="n"/>
      <c r="AOK188" s="364" t="n"/>
      <c r="AOL188" s="364" t="n"/>
      <c r="AOM188" s="364" t="n"/>
      <c r="AON188" s="364" t="n"/>
      <c r="AOO188" s="364" t="n"/>
      <c r="AOP188" s="364" t="n"/>
      <c r="AOQ188" s="364" t="n"/>
      <c r="AOR188" s="364" t="n"/>
      <c r="AOS188" s="364" t="n"/>
      <c r="AOT188" s="364" t="n"/>
      <c r="AOU188" s="364" t="n"/>
      <c r="AOV188" s="364" t="n"/>
      <c r="AOW188" s="364" t="n"/>
      <c r="AOX188" s="364" t="n"/>
      <c r="AOY188" s="364" t="n"/>
      <c r="AOZ188" s="364" t="n"/>
      <c r="APA188" s="364" t="n"/>
      <c r="APB188" s="364" t="n"/>
      <c r="APC188" s="364" t="n"/>
      <c r="APD188" s="364" t="n"/>
      <c r="APE188" s="364" t="n"/>
      <c r="APF188" s="364" t="n"/>
      <c r="APG188" s="364" t="n"/>
      <c r="APH188" s="364" t="n"/>
      <c r="API188" s="364" t="n"/>
      <c r="APJ188" s="364" t="n"/>
      <c r="APK188" s="364" t="n"/>
      <c r="APL188" s="364" t="n"/>
      <c r="APM188" s="364" t="n"/>
      <c r="APN188" s="364" t="n"/>
      <c r="APO188" s="364" t="n"/>
      <c r="APP188" s="364" t="n"/>
      <c r="APQ188" s="364" t="n"/>
      <c r="APR188" s="364" t="n"/>
      <c r="APS188" s="364" t="n"/>
      <c r="APT188" s="364" t="n"/>
      <c r="APU188" s="364" t="n"/>
      <c r="APV188" s="364" t="n"/>
      <c r="APW188" s="364" t="n"/>
      <c r="APX188" s="364" t="n"/>
      <c r="APY188" s="364" t="n"/>
      <c r="APZ188" s="364" t="n"/>
      <c r="AQA188" s="364" t="n"/>
      <c r="AQB188" s="364" t="n"/>
      <c r="AQC188" s="364" t="n"/>
      <c r="AQD188" s="364" t="n"/>
      <c r="AQE188" s="364" t="n"/>
      <c r="AQF188" s="364" t="n"/>
      <c r="AQG188" s="364" t="n"/>
      <c r="AQH188" s="364" t="n"/>
      <c r="AQI188" s="364" t="n"/>
      <c r="AQJ188" s="364" t="n"/>
      <c r="AQK188" s="364" t="n"/>
      <c r="AQL188" s="364" t="n"/>
      <c r="AQM188" s="364" t="n"/>
      <c r="AQN188" s="364" t="n"/>
      <c r="AQO188" s="364" t="n"/>
      <c r="AQP188" s="364" t="n"/>
      <c r="AQQ188" s="364" t="n"/>
      <c r="AQR188" s="364" t="n"/>
      <c r="AQS188" s="364" t="n"/>
      <c r="AQT188" s="364" t="n"/>
      <c r="AQU188" s="364" t="n"/>
      <c r="AQV188" s="364" t="n"/>
      <c r="AQW188" s="364" t="n"/>
      <c r="AQX188" s="364" t="n"/>
      <c r="AQY188" s="364" t="n"/>
      <c r="AQZ188" s="364" t="n"/>
      <c r="ARA188" s="364" t="n"/>
      <c r="ARB188" s="364" t="n"/>
      <c r="ARC188" s="364" t="n"/>
      <c r="ARD188" s="364" t="n"/>
      <c r="ARE188" s="364" t="n"/>
      <c r="ARF188" s="364" t="n"/>
      <c r="ARG188" s="364" t="n"/>
      <c r="ARH188" s="364" t="n"/>
      <c r="ARI188" s="364" t="n"/>
      <c r="ARJ188" s="364" t="n"/>
      <c r="ARK188" s="364" t="n"/>
      <c r="ARL188" s="364" t="n"/>
      <c r="ARM188" s="364" t="n"/>
      <c r="ARN188" s="364" t="n"/>
      <c r="ARO188" s="364" t="n"/>
    </row>
    <row r="189" outlineLevel="1">
      <c r="A189" s="220" t="inlineStr">
        <is>
          <t>51.08</t>
        </is>
      </c>
      <c r="B189" s="233" t="inlineStr">
        <is>
          <t>Empréstimo a sócios</t>
        </is>
      </c>
      <c r="C189" s="86" t="inlineStr">
        <is>
          <t>Analítica</t>
        </is>
      </c>
      <c r="D189" s="86" t="inlineStr">
        <is>
          <t>Saída</t>
        </is>
      </c>
      <c r="E189" s="86">
        <f>VLOOKUP($A189,PL.C!$B:$F,5,0)</f>
        <v/>
      </c>
      <c r="F189" s="86" t="inlineStr">
        <is>
          <t>sim</t>
        </is>
      </c>
      <c r="G189" s="86" t="inlineStr">
        <is>
          <t>Budget</t>
        </is>
      </c>
      <c r="I189" s="511" t="n">
        <v>0</v>
      </c>
      <c r="J189" s="511" t="n">
        <v>0</v>
      </c>
      <c r="K189" s="511" t="n">
        <v>0</v>
      </c>
      <c r="L189" s="511" t="n">
        <v>0</v>
      </c>
      <c r="M189" s="511" t="n">
        <v>0</v>
      </c>
      <c r="N189" s="511" t="n">
        <v>0</v>
      </c>
      <c r="O189" s="511" t="n">
        <v>0</v>
      </c>
      <c r="P189" s="511" t="n">
        <v>0</v>
      </c>
      <c r="Q189" s="511" t="n">
        <v>0</v>
      </c>
      <c r="R189" s="511" t="n">
        <v>0</v>
      </c>
      <c r="S189" s="511" t="n">
        <v>0</v>
      </c>
      <c r="T189" s="512" t="n">
        <v>0</v>
      </c>
      <c r="V189" s="511" t="n">
        <v>0</v>
      </c>
      <c r="W189" s="511" t="n">
        <v>0</v>
      </c>
      <c r="X189" s="511" t="n">
        <v>0</v>
      </c>
      <c r="Y189" s="511" t="n">
        <v>0</v>
      </c>
      <c r="Z189" s="511" t="n">
        <v>0</v>
      </c>
      <c r="AA189" s="511" t="n">
        <v>0</v>
      </c>
      <c r="AB189" s="511" t="n">
        <v>0</v>
      </c>
      <c r="AC189" s="511" t="n">
        <v>0</v>
      </c>
      <c r="AD189" s="511" t="n">
        <v>0</v>
      </c>
      <c r="AE189" s="511" t="n">
        <v>0</v>
      </c>
      <c r="AF189" s="511" t="n">
        <v>0</v>
      </c>
      <c r="AG189" s="512" t="n">
        <v>0</v>
      </c>
      <c r="AI189" s="511" t="n">
        <v>0</v>
      </c>
      <c r="AJ189" s="511" t="n">
        <v>0</v>
      </c>
      <c r="AK189" s="511" t="n">
        <v>0</v>
      </c>
      <c r="AL189" s="511" t="n">
        <v>0</v>
      </c>
      <c r="AM189" s="511" t="n">
        <v>0</v>
      </c>
      <c r="AN189" s="511" t="n">
        <v>0</v>
      </c>
      <c r="AO189" s="511" t="n">
        <v>0</v>
      </c>
      <c r="AP189" s="511" t="n">
        <v>0</v>
      </c>
      <c r="AQ189" s="511" t="n">
        <v>-13600</v>
      </c>
      <c r="AR189" s="511" t="n">
        <v>-69205</v>
      </c>
      <c r="AS189" s="511" t="n">
        <v>-21831</v>
      </c>
      <c r="AT189" s="511" t="n">
        <v>-28000</v>
      </c>
      <c r="AV189" s="513" t="n">
        <v>0</v>
      </c>
      <c r="AW189" s="513" t="n">
        <v>0</v>
      </c>
      <c r="AX189" s="513" t="n">
        <v>0</v>
      </c>
      <c r="AY189" s="513" t="n">
        <v>0</v>
      </c>
      <c r="AZ189" s="513" t="n">
        <v>0</v>
      </c>
      <c r="BA189" s="513" t="n">
        <v>0</v>
      </c>
      <c r="BB189" s="513" t="n">
        <v>0</v>
      </c>
      <c r="BC189" s="513" t="n">
        <v>0</v>
      </c>
      <c r="BD189" s="513" t="n">
        <v>0</v>
      </c>
      <c r="BE189" s="513" t="n">
        <v>0</v>
      </c>
      <c r="BF189" s="513" t="n">
        <v>0</v>
      </c>
      <c r="BG189" s="513" t="n">
        <v>0</v>
      </c>
      <c r="BI189" s="298" t="n">
        <v>1.05</v>
      </c>
      <c r="BJ189" s="514" t="n">
        <v>0</v>
      </c>
      <c r="BK189" s="514" t="n">
        <v>0</v>
      </c>
      <c r="BL189" s="514" t="n">
        <v>-31842.3</v>
      </c>
      <c r="BM189" s="514" t="n">
        <v>0</v>
      </c>
      <c r="BN189" s="514" t="n">
        <v>-14017.5</v>
      </c>
      <c r="BO189" s="514" t="n">
        <v>0</v>
      </c>
      <c r="BP189" s="514" t="n">
        <v>-7087.5</v>
      </c>
      <c r="BQ189" s="514" t="n">
        <v>-11176.2</v>
      </c>
      <c r="BR189" s="514" t="n">
        <v>-7301.700000000001</v>
      </c>
      <c r="BS189" s="514" t="n">
        <v>-5184.900000000001</v>
      </c>
      <c r="BT189" s="514" t="n">
        <v>-4219.95</v>
      </c>
      <c r="BU189" s="514" t="n">
        <v>-5798.1</v>
      </c>
      <c r="BW189" s="515">
        <f>_xlfn.SINGLE(_xlfn.XLOOKUP($A189,$A$203:$A$399,BJ$203:BJ$399,"Não Existe"))*$BI189</f>
        <v/>
      </c>
      <c r="BX189" s="515">
        <f>_xlfn.SINGLE(_xlfn.XLOOKUP($A189,$A$203:$A$399,BK$203:BK$399,"Não Existe"))*$BI189</f>
        <v/>
      </c>
      <c r="BY189" s="515">
        <f>_xlfn.SINGLE(_xlfn.XLOOKUP($A189,$A$203:$A$399,BL$203:BL$399,"Não Existe"))*$BI189</f>
        <v/>
      </c>
      <c r="BZ189" s="515">
        <f>_xlfn.SINGLE(_xlfn.XLOOKUP($A189,$A$203:$A$399,BM$203:BM$399,"Não Existe"))*$BI189</f>
        <v/>
      </c>
      <c r="CA189" s="515">
        <f>_xlfn.SINGLE(_xlfn.XLOOKUP($A189,$A$203:$A$399,BN$203:BN$399,"Não Existe"))*$BI189</f>
        <v/>
      </c>
      <c r="CB189" s="515">
        <f>_xlfn.SINGLE(_xlfn.XLOOKUP($A189,$A$203:$A$399,BO$203:BO$399,"Não Existe"))*$BI189</f>
        <v/>
      </c>
      <c r="CC189" s="515">
        <f>_xlfn.SINGLE(_xlfn.XLOOKUP($A189,$A$203:$A$399,BP$203:BP$399,"Não Existe"))*$BI189</f>
        <v/>
      </c>
      <c r="CD189" s="515">
        <f>_xlfn.SINGLE(_xlfn.XLOOKUP($A189,$A$203:$A$399,BQ$203:BQ$399,"Não Existe"))*$BI189</f>
        <v/>
      </c>
      <c r="CE189" s="515">
        <f>_xlfn.SINGLE(_xlfn.XLOOKUP($A189,$A$203:$A$399,BR$203:BR$399,"Não Existe"))*$BI189</f>
        <v/>
      </c>
      <c r="CF189" s="515">
        <f>_xlfn.SINGLE(_xlfn.XLOOKUP($A189,$A$203:$A$399,BS$203:BS$399,"Não Existe"))*$BI189</f>
        <v/>
      </c>
      <c r="CG189" s="515">
        <f>_xlfn.SINGLE(_xlfn.XLOOKUP($A189,$A$203:$A$399,BT$203:BT$399,"Não Existe"))*$BI189</f>
        <v/>
      </c>
      <c r="CH189" s="515">
        <f>_xlfn.SINGLE(_xlfn.XLOOKUP($A189,$A$203:$A$399,BU$203:BU$399,"Não Existe"))*$BI189</f>
        <v/>
      </c>
    </row>
    <row r="190" outlineLevel="1" customFormat="1" s="213">
      <c r="A190" s="257" t="inlineStr">
        <is>
          <t>52.01</t>
        </is>
      </c>
      <c r="B190" s="212" t="inlineStr">
        <is>
          <t>Investimento em aplicações financeiras</t>
        </is>
      </c>
      <c r="C190" s="213" t="inlineStr">
        <is>
          <t>Analítica</t>
        </is>
      </c>
      <c r="D190" s="213" t="inlineStr">
        <is>
          <t>Entrada</t>
        </is>
      </c>
      <c r="E190" s="213">
        <f>VLOOKUP($A190,PL.C!$B:$F,5,0)</f>
        <v/>
      </c>
      <c r="F190" s="213" t="inlineStr">
        <is>
          <t>sim</t>
        </is>
      </c>
      <c r="G190" s="213" t="inlineStr">
        <is>
          <t>Budget</t>
        </is>
      </c>
      <c r="I190" s="506" t="n">
        <v>0</v>
      </c>
      <c r="J190" s="506" t="n">
        <v>0</v>
      </c>
      <c r="K190" s="506" t="n">
        <v>0</v>
      </c>
      <c r="L190" s="506" t="n">
        <v>-10</v>
      </c>
      <c r="M190" s="506" t="n">
        <v>-10</v>
      </c>
      <c r="N190" s="506" t="n">
        <v>0</v>
      </c>
      <c r="O190" s="506" t="n">
        <v>-10</v>
      </c>
      <c r="P190" s="506" t="n">
        <v>-10</v>
      </c>
      <c r="Q190" s="506" t="n">
        <v>-10</v>
      </c>
      <c r="R190" s="506" t="n">
        <v>-10</v>
      </c>
      <c r="S190" s="506" t="n">
        <v>-10</v>
      </c>
      <c r="T190" s="507" t="n">
        <v>-10</v>
      </c>
      <c r="U190" s="86" t="n"/>
      <c r="V190" s="506" t="n">
        <v>-10</v>
      </c>
      <c r="W190" s="506" t="n">
        <v>-10</v>
      </c>
      <c r="X190" s="506" t="n">
        <v>-10</v>
      </c>
      <c r="Y190" s="506" t="n">
        <v>-10</v>
      </c>
      <c r="Z190" s="506" t="n">
        <v>-10</v>
      </c>
      <c r="AA190" s="506" t="n">
        <v>-10</v>
      </c>
      <c r="AB190" s="506" t="n">
        <v>-10</v>
      </c>
      <c r="AC190" s="506" t="n">
        <v>-10</v>
      </c>
      <c r="AD190" s="506" t="n">
        <v>-10</v>
      </c>
      <c r="AE190" s="506" t="n">
        <v>-10</v>
      </c>
      <c r="AF190" s="506" t="n">
        <v>-10</v>
      </c>
      <c r="AG190" s="507" t="n">
        <v>-10</v>
      </c>
      <c r="AH190" s="364" t="n"/>
      <c r="AI190" s="506" t="n">
        <v>-10</v>
      </c>
      <c r="AJ190" s="506" t="n">
        <v>-10</v>
      </c>
      <c r="AK190" s="506" t="n">
        <v>-110</v>
      </c>
      <c r="AL190" s="506" t="n">
        <v>-10</v>
      </c>
      <c r="AM190" s="506" t="n">
        <v>-10</v>
      </c>
      <c r="AN190" s="506" t="n">
        <v>-10</v>
      </c>
      <c r="AO190" s="506" t="n">
        <v>-10</v>
      </c>
      <c r="AP190" s="506" t="n">
        <v>-6026</v>
      </c>
      <c r="AQ190" s="506" t="n">
        <v>-10</v>
      </c>
      <c r="AR190" s="506" t="n">
        <v>-6036</v>
      </c>
      <c r="AS190" s="506" t="n">
        <v>-6026</v>
      </c>
      <c r="AT190" s="506" t="n">
        <v>-6026</v>
      </c>
      <c r="AU190" s="364" t="n"/>
      <c r="AV190" s="508" t="n">
        <v>10.52</v>
      </c>
      <c r="AW190" s="508" t="n">
        <v>10.52</v>
      </c>
      <c r="AX190" s="508" t="n">
        <v>115.72</v>
      </c>
      <c r="AY190" s="508" t="n">
        <v>10.52</v>
      </c>
      <c r="AZ190" s="508" t="n">
        <v>10.52</v>
      </c>
      <c r="BA190" s="508" t="n">
        <v>10.52</v>
      </c>
      <c r="BB190" s="508" t="n">
        <v>10.52</v>
      </c>
      <c r="BC190" s="508" t="n">
        <v>6339.352</v>
      </c>
      <c r="BD190" s="508" t="n">
        <v>10.52</v>
      </c>
      <c r="BE190" s="508" t="n">
        <v>6349.872</v>
      </c>
      <c r="BF190" s="508" t="n">
        <v>6339.352</v>
      </c>
      <c r="BG190" s="508" t="n">
        <v>6339.352</v>
      </c>
      <c r="BH190" s="364" t="n"/>
      <c r="BI190" s="298" t="n">
        <v>1.05</v>
      </c>
      <c r="BJ190" s="509" t="n">
        <v>-6327.3</v>
      </c>
      <c r="BK190" s="509" t="n">
        <v>-6327.3</v>
      </c>
      <c r="BL190" s="509" t="n">
        <v>-6327.3</v>
      </c>
      <c r="BM190" s="509" t="n">
        <v>-6316.8</v>
      </c>
      <c r="BN190" s="509" t="n">
        <v>-6631.8</v>
      </c>
      <c r="BO190" s="509" t="n">
        <v>-6621.3</v>
      </c>
      <c r="BP190" s="509" t="n">
        <v>-6621.3</v>
      </c>
      <c r="BQ190" s="509" t="n">
        <v>-6621.3</v>
      </c>
      <c r="BR190" s="509" t="n">
        <v>-6621.3</v>
      </c>
      <c r="BS190" s="509" t="n">
        <v>-6621.3</v>
      </c>
      <c r="BT190" s="509" t="n">
        <v>-6621.3</v>
      </c>
      <c r="BU190" s="509" t="n">
        <v>-6621.3</v>
      </c>
      <c r="BV190" s="364" t="n"/>
      <c r="BW190" s="510">
        <f>_xlfn.SINGLE(_xlfn.XLOOKUP($A190,$A$203:$A$399,BJ$203:BJ$399,"Não Existe"))*$BI190</f>
        <v/>
      </c>
      <c r="BX190" s="510">
        <f>_xlfn.SINGLE(_xlfn.XLOOKUP($A190,$A$203:$A$399,BK$203:BK$399,"Não Existe"))*$BI190</f>
        <v/>
      </c>
      <c r="BY190" s="510">
        <f>_xlfn.SINGLE(_xlfn.XLOOKUP($A190,$A$203:$A$399,BL$203:BL$399,"Não Existe"))*$BI190</f>
        <v/>
      </c>
      <c r="BZ190" s="510">
        <f>_xlfn.SINGLE(_xlfn.XLOOKUP($A190,$A$203:$A$399,BM$203:BM$399,"Não Existe"))*$BI190</f>
        <v/>
      </c>
      <c r="CA190" s="510">
        <f>_xlfn.SINGLE(_xlfn.XLOOKUP($A190,$A$203:$A$399,BN$203:BN$399,"Não Existe"))*$BI190</f>
        <v/>
      </c>
      <c r="CB190" s="510">
        <f>_xlfn.SINGLE(_xlfn.XLOOKUP($A190,$A$203:$A$399,BO$203:BO$399,"Não Existe"))*$BI190</f>
        <v/>
      </c>
      <c r="CC190" s="510">
        <f>_xlfn.SINGLE(_xlfn.XLOOKUP($A190,$A$203:$A$399,BP$203:BP$399,"Não Existe"))*$BI190</f>
        <v/>
      </c>
      <c r="CD190" s="510">
        <f>_xlfn.SINGLE(_xlfn.XLOOKUP($A190,$A$203:$A$399,BQ$203:BQ$399,"Não Existe"))*$BI190</f>
        <v/>
      </c>
      <c r="CE190" s="510">
        <f>_xlfn.SINGLE(_xlfn.XLOOKUP($A190,$A$203:$A$399,BR$203:BR$399,"Não Existe"))*$BI190</f>
        <v/>
      </c>
      <c r="CF190" s="510">
        <f>_xlfn.SINGLE(_xlfn.XLOOKUP($A190,$A$203:$A$399,BS$203:BS$399,"Não Existe"))*$BI190</f>
        <v/>
      </c>
      <c r="CG190" s="510">
        <f>_xlfn.SINGLE(_xlfn.XLOOKUP($A190,$A$203:$A$399,BT$203:BT$399,"Não Existe"))*$BI190</f>
        <v/>
      </c>
      <c r="CH190" s="510">
        <f>_xlfn.SINGLE(_xlfn.XLOOKUP($A190,$A$203:$A$399,BU$203:BU$399,"Não Existe"))*$BI190</f>
        <v/>
      </c>
      <c r="CI190" s="364" t="n"/>
      <c r="CJ190" s="364" t="n"/>
      <c r="CK190" s="364" t="n"/>
      <c r="CL190" s="364" t="n"/>
      <c r="CM190" s="364" t="n"/>
      <c r="CN190" s="364" t="n"/>
      <c r="CO190" s="364" t="n"/>
      <c r="CP190" s="364" t="n"/>
      <c r="CQ190" s="364" t="n"/>
      <c r="CR190" s="364" t="n"/>
      <c r="CS190" s="364" t="n"/>
      <c r="CT190" s="364" t="n"/>
      <c r="CU190" s="364" t="n"/>
      <c r="CV190" s="364" t="n"/>
      <c r="CW190" s="364" t="n"/>
      <c r="CX190" s="364" t="n"/>
      <c r="CY190" s="364" t="n"/>
      <c r="CZ190" s="364" t="n"/>
      <c r="DA190" s="364" t="n"/>
      <c r="DB190" s="364" t="n"/>
      <c r="DC190" s="364" t="n"/>
      <c r="DD190" s="364" t="n"/>
      <c r="DE190" s="364" t="n"/>
      <c r="DF190" s="364" t="n"/>
      <c r="DG190" s="364" t="n"/>
      <c r="DH190" s="364" t="n"/>
      <c r="DI190" s="364" t="n"/>
      <c r="DJ190" s="364" t="n"/>
      <c r="DK190" s="364" t="n"/>
      <c r="DL190" s="364" t="n"/>
      <c r="DM190" s="364" t="n"/>
      <c r="DN190" s="364" t="n"/>
      <c r="DO190" s="364" t="n"/>
      <c r="DP190" s="364" t="n"/>
      <c r="DQ190" s="364" t="n"/>
      <c r="DR190" s="364" t="n"/>
      <c r="DS190" s="364" t="n"/>
      <c r="DT190" s="364" t="n"/>
      <c r="DU190" s="364" t="n"/>
      <c r="DV190" s="364" t="n"/>
      <c r="DW190" s="364" t="n"/>
      <c r="DX190" s="364" t="n"/>
      <c r="DY190" s="364" t="n"/>
      <c r="DZ190" s="364" t="n"/>
      <c r="EA190" s="364" t="n"/>
      <c r="EB190" s="364" t="n"/>
      <c r="EC190" s="364" t="n"/>
      <c r="ED190" s="364" t="n"/>
      <c r="EE190" s="364" t="n"/>
      <c r="EF190" s="364" t="n"/>
      <c r="EG190" s="364" t="n"/>
      <c r="EH190" s="364" t="n"/>
      <c r="EI190" s="364" t="n"/>
      <c r="EJ190" s="364" t="n"/>
      <c r="EK190" s="364" t="n"/>
      <c r="EL190" s="364" t="n"/>
      <c r="EM190" s="364" t="n"/>
      <c r="EN190" s="364" t="n"/>
      <c r="EO190" s="364" t="n"/>
      <c r="EP190" s="364" t="n"/>
      <c r="EQ190" s="364" t="n"/>
      <c r="ER190" s="364" t="n"/>
      <c r="ES190" s="364" t="n"/>
      <c r="ET190" s="364" t="n"/>
      <c r="EU190" s="364" t="n"/>
      <c r="EV190" s="364" t="n"/>
      <c r="EW190" s="364" t="n"/>
      <c r="EX190" s="364" t="n"/>
      <c r="EY190" s="364" t="n"/>
      <c r="EZ190" s="364" t="n"/>
      <c r="FA190" s="364" t="n"/>
      <c r="FB190" s="364" t="n"/>
      <c r="FC190" s="364" t="n"/>
      <c r="FD190" s="364" t="n"/>
      <c r="FE190" s="364" t="n"/>
      <c r="FF190" s="364" t="n"/>
      <c r="FG190" s="364" t="n"/>
      <c r="FH190" s="364" t="n"/>
      <c r="FI190" s="364" t="n"/>
      <c r="FJ190" s="364" t="n"/>
      <c r="FK190" s="364" t="n"/>
      <c r="FL190" s="364" t="n"/>
      <c r="FM190" s="364" t="n"/>
      <c r="FN190" s="364" t="n"/>
      <c r="FO190" s="364" t="n"/>
      <c r="FP190" s="364" t="n"/>
      <c r="FQ190" s="364" t="n"/>
      <c r="FR190" s="364" t="n"/>
      <c r="FS190" s="364" t="n"/>
      <c r="FT190" s="364" t="n"/>
      <c r="FU190" s="364" t="n"/>
      <c r="FV190" s="364" t="n"/>
      <c r="FW190" s="364" t="n"/>
      <c r="FX190" s="364" t="n"/>
      <c r="FY190" s="364" t="n"/>
      <c r="FZ190" s="364" t="n"/>
      <c r="GA190" s="364" t="n"/>
      <c r="GB190" s="364" t="n"/>
      <c r="GC190" s="364" t="n"/>
      <c r="GD190" s="364" t="n"/>
      <c r="GE190" s="364" t="n"/>
      <c r="GF190" s="364" t="n"/>
      <c r="GG190" s="364" t="n"/>
      <c r="GH190" s="364" t="n"/>
      <c r="GI190" s="364" t="n"/>
      <c r="GJ190" s="364" t="n"/>
      <c r="GK190" s="364" t="n"/>
      <c r="GL190" s="364" t="n"/>
      <c r="GM190" s="364" t="n"/>
      <c r="GN190" s="364" t="n"/>
      <c r="GO190" s="364" t="n"/>
      <c r="GP190" s="364" t="n"/>
      <c r="GQ190" s="364" t="n"/>
      <c r="GR190" s="364" t="n"/>
      <c r="GS190" s="364" t="n"/>
      <c r="GT190" s="364" t="n"/>
      <c r="GU190" s="364" t="n"/>
      <c r="GV190" s="364" t="n"/>
      <c r="GW190" s="364" t="n"/>
      <c r="GX190" s="364" t="n"/>
      <c r="GY190" s="364" t="n"/>
      <c r="GZ190" s="364" t="n"/>
      <c r="HA190" s="364" t="n"/>
      <c r="HB190" s="364" t="n"/>
      <c r="HC190" s="364" t="n"/>
      <c r="HD190" s="364" t="n"/>
      <c r="HE190" s="364" t="n"/>
      <c r="HF190" s="364" t="n"/>
      <c r="HG190" s="364" t="n"/>
      <c r="HH190" s="364" t="n"/>
      <c r="HI190" s="364" t="n"/>
      <c r="HJ190" s="364" t="n"/>
      <c r="HK190" s="364" t="n"/>
      <c r="HL190" s="364" t="n"/>
      <c r="HM190" s="364" t="n"/>
      <c r="HN190" s="364" t="n"/>
      <c r="HO190" s="364" t="n"/>
      <c r="HP190" s="364" t="n"/>
      <c r="HQ190" s="364" t="n"/>
      <c r="HR190" s="364" t="n"/>
      <c r="HS190" s="364" t="n"/>
      <c r="HT190" s="364" t="n"/>
      <c r="HU190" s="364" t="n"/>
      <c r="HV190" s="364" t="n"/>
      <c r="HW190" s="364" t="n"/>
      <c r="HX190" s="364" t="n"/>
      <c r="HY190" s="364" t="n"/>
      <c r="HZ190" s="364" t="n"/>
      <c r="IA190" s="364" t="n"/>
      <c r="IB190" s="364" t="n"/>
      <c r="IC190" s="364" t="n"/>
      <c r="ID190" s="364" t="n"/>
      <c r="IE190" s="364" t="n"/>
      <c r="IF190" s="364" t="n"/>
      <c r="IG190" s="364" t="n"/>
      <c r="IH190" s="364" t="n"/>
      <c r="II190" s="364" t="n"/>
      <c r="IJ190" s="364" t="n"/>
      <c r="IK190" s="364" t="n"/>
      <c r="IL190" s="364" t="n"/>
      <c r="IM190" s="364" t="n"/>
      <c r="IN190" s="364" t="n"/>
      <c r="IO190" s="364" t="n"/>
      <c r="IP190" s="364" t="n"/>
      <c r="IQ190" s="364" t="n"/>
      <c r="IR190" s="364" t="n"/>
      <c r="IS190" s="364" t="n"/>
      <c r="IT190" s="364" t="n"/>
      <c r="IU190" s="364" t="n"/>
      <c r="IV190" s="364" t="n"/>
      <c r="IW190" s="364" t="n"/>
      <c r="IX190" s="364" t="n"/>
      <c r="IY190" s="364" t="n"/>
      <c r="IZ190" s="364" t="n"/>
      <c r="JA190" s="364" t="n"/>
      <c r="JB190" s="364" t="n"/>
      <c r="JC190" s="364" t="n"/>
      <c r="JD190" s="364" t="n"/>
      <c r="JE190" s="364" t="n"/>
      <c r="JF190" s="364" t="n"/>
      <c r="JG190" s="364" t="n"/>
      <c r="JH190" s="364" t="n"/>
      <c r="JI190" s="364" t="n"/>
      <c r="JJ190" s="364" t="n"/>
      <c r="JK190" s="364" t="n"/>
      <c r="JL190" s="364" t="n"/>
      <c r="JM190" s="364" t="n"/>
      <c r="JN190" s="364" t="n"/>
      <c r="JO190" s="364" t="n"/>
      <c r="JP190" s="364" t="n"/>
      <c r="JQ190" s="364" t="n"/>
      <c r="JR190" s="364" t="n"/>
      <c r="JS190" s="364" t="n"/>
      <c r="JT190" s="364" t="n"/>
      <c r="JU190" s="364" t="n"/>
      <c r="JV190" s="364" t="n"/>
      <c r="JW190" s="364" t="n"/>
      <c r="JX190" s="364" t="n"/>
      <c r="JY190" s="364" t="n"/>
      <c r="JZ190" s="364" t="n"/>
      <c r="KA190" s="364" t="n"/>
      <c r="KB190" s="364" t="n"/>
      <c r="KC190" s="364" t="n"/>
      <c r="KD190" s="364" t="n"/>
      <c r="KE190" s="364" t="n"/>
      <c r="KF190" s="364" t="n"/>
      <c r="KG190" s="364" t="n"/>
      <c r="KH190" s="364" t="n"/>
      <c r="KI190" s="364" t="n"/>
      <c r="KJ190" s="364" t="n"/>
      <c r="KK190" s="364" t="n"/>
      <c r="KL190" s="364" t="n"/>
      <c r="KM190" s="364" t="n"/>
      <c r="KN190" s="364" t="n"/>
      <c r="KO190" s="364" t="n"/>
      <c r="KP190" s="364" t="n"/>
      <c r="KQ190" s="364" t="n"/>
      <c r="KR190" s="364" t="n"/>
      <c r="KS190" s="364" t="n"/>
      <c r="KT190" s="364" t="n"/>
      <c r="KU190" s="364" t="n"/>
      <c r="KV190" s="364" t="n"/>
      <c r="KW190" s="364" t="n"/>
      <c r="KX190" s="364" t="n"/>
      <c r="KY190" s="364" t="n"/>
      <c r="KZ190" s="364" t="n"/>
      <c r="LA190" s="364" t="n"/>
      <c r="LB190" s="364" t="n"/>
      <c r="LC190" s="364" t="n"/>
      <c r="LD190" s="364" t="n"/>
      <c r="LE190" s="364" t="n"/>
      <c r="LF190" s="364" t="n"/>
      <c r="LG190" s="364" t="n"/>
      <c r="LH190" s="364" t="n"/>
      <c r="LI190" s="364" t="n"/>
      <c r="LJ190" s="364" t="n"/>
      <c r="LK190" s="364" t="n"/>
      <c r="LL190" s="364" t="n"/>
      <c r="LM190" s="364" t="n"/>
      <c r="LN190" s="364" t="n"/>
      <c r="LO190" s="364" t="n"/>
      <c r="LP190" s="364" t="n"/>
      <c r="LQ190" s="364" t="n"/>
      <c r="LR190" s="364" t="n"/>
      <c r="LS190" s="364" t="n"/>
      <c r="LT190" s="364" t="n"/>
      <c r="LU190" s="364" t="n"/>
      <c r="LV190" s="364" t="n"/>
      <c r="LW190" s="364" t="n"/>
      <c r="LX190" s="364" t="n"/>
      <c r="LY190" s="364" t="n"/>
      <c r="LZ190" s="364" t="n"/>
      <c r="MA190" s="364" t="n"/>
      <c r="MB190" s="364" t="n"/>
      <c r="MC190" s="364" t="n"/>
      <c r="MD190" s="364" t="n"/>
      <c r="ME190" s="364" t="n"/>
      <c r="MF190" s="364" t="n"/>
      <c r="MG190" s="364" t="n"/>
      <c r="MH190" s="364" t="n"/>
      <c r="MI190" s="364" t="n"/>
      <c r="MJ190" s="364" t="n"/>
      <c r="MK190" s="364" t="n"/>
      <c r="ML190" s="364" t="n"/>
      <c r="MM190" s="364" t="n"/>
      <c r="MN190" s="364" t="n"/>
      <c r="MO190" s="364" t="n"/>
      <c r="MP190" s="364" t="n"/>
      <c r="MQ190" s="364" t="n"/>
      <c r="MR190" s="364" t="n"/>
      <c r="MS190" s="364" t="n"/>
      <c r="MT190" s="364" t="n"/>
      <c r="MU190" s="364" t="n"/>
      <c r="MV190" s="364" t="n"/>
      <c r="MW190" s="364" t="n"/>
      <c r="MX190" s="364" t="n"/>
      <c r="MY190" s="364" t="n"/>
      <c r="MZ190" s="364" t="n"/>
      <c r="NA190" s="364" t="n"/>
      <c r="NB190" s="364" t="n"/>
      <c r="NC190" s="364" t="n"/>
      <c r="ND190" s="364" t="n"/>
      <c r="NE190" s="364" t="n"/>
      <c r="NF190" s="364" t="n"/>
      <c r="NG190" s="364" t="n"/>
      <c r="NH190" s="364" t="n"/>
      <c r="NI190" s="364" t="n"/>
      <c r="NJ190" s="364" t="n"/>
      <c r="NK190" s="364" t="n"/>
      <c r="NL190" s="364" t="n"/>
      <c r="NM190" s="364" t="n"/>
      <c r="NN190" s="364" t="n"/>
      <c r="NO190" s="364" t="n"/>
      <c r="NP190" s="364" t="n"/>
      <c r="NQ190" s="364" t="n"/>
      <c r="NR190" s="364" t="n"/>
      <c r="NS190" s="364" t="n"/>
      <c r="NT190" s="364" t="n"/>
      <c r="NU190" s="364" t="n"/>
      <c r="NV190" s="364" t="n"/>
      <c r="NW190" s="364" t="n"/>
      <c r="NX190" s="364" t="n"/>
      <c r="NY190" s="364" t="n"/>
      <c r="NZ190" s="364" t="n"/>
      <c r="OA190" s="364" t="n"/>
      <c r="OB190" s="364" t="n"/>
      <c r="OC190" s="364" t="n"/>
      <c r="OD190" s="364" t="n"/>
      <c r="OE190" s="364" t="n"/>
      <c r="OF190" s="364" t="n"/>
      <c r="OG190" s="364" t="n"/>
      <c r="OH190" s="364" t="n"/>
      <c r="OI190" s="364" t="n"/>
      <c r="OJ190" s="364" t="n"/>
      <c r="OK190" s="364" t="n"/>
      <c r="OL190" s="364" t="n"/>
      <c r="OM190" s="364" t="n"/>
      <c r="ON190" s="364" t="n"/>
      <c r="OO190" s="364" t="n"/>
      <c r="OP190" s="364" t="n"/>
      <c r="OQ190" s="364" t="n"/>
      <c r="OR190" s="364" t="n"/>
      <c r="OS190" s="364" t="n"/>
      <c r="OT190" s="364" t="n"/>
      <c r="OU190" s="364" t="n"/>
      <c r="OV190" s="364" t="n"/>
      <c r="OW190" s="364" t="n"/>
      <c r="OX190" s="364" t="n"/>
      <c r="OY190" s="364" t="n"/>
      <c r="OZ190" s="364" t="n"/>
      <c r="PA190" s="364" t="n"/>
      <c r="PB190" s="364" t="n"/>
      <c r="PC190" s="364" t="n"/>
      <c r="PD190" s="364" t="n"/>
      <c r="PE190" s="364" t="n"/>
      <c r="PF190" s="364" t="n"/>
      <c r="PG190" s="364" t="n"/>
      <c r="PH190" s="364" t="n"/>
      <c r="PI190" s="364" t="n"/>
      <c r="PJ190" s="364" t="n"/>
      <c r="PK190" s="364" t="n"/>
      <c r="PL190" s="364" t="n"/>
      <c r="PM190" s="364" t="n"/>
      <c r="PN190" s="364" t="n"/>
      <c r="PO190" s="364" t="n"/>
      <c r="PP190" s="364" t="n"/>
      <c r="PQ190" s="364" t="n"/>
      <c r="PR190" s="364" t="n"/>
      <c r="PS190" s="364" t="n"/>
      <c r="PT190" s="364" t="n"/>
      <c r="PU190" s="364" t="n"/>
      <c r="PV190" s="364" t="n"/>
      <c r="PW190" s="364" t="n"/>
      <c r="PX190" s="364" t="n"/>
      <c r="PY190" s="364" t="n"/>
      <c r="PZ190" s="364" t="n"/>
      <c r="QA190" s="364" t="n"/>
      <c r="QB190" s="364" t="n"/>
      <c r="QC190" s="364" t="n"/>
      <c r="QD190" s="364" t="n"/>
      <c r="QE190" s="364" t="n"/>
      <c r="QF190" s="364" t="n"/>
      <c r="QG190" s="364" t="n"/>
      <c r="QH190" s="364" t="n"/>
      <c r="QI190" s="364" t="n"/>
      <c r="QJ190" s="364" t="n"/>
      <c r="QK190" s="364" t="n"/>
      <c r="QL190" s="364" t="n"/>
      <c r="QM190" s="364" t="n"/>
      <c r="QN190" s="364" t="n"/>
      <c r="QO190" s="364" t="n"/>
      <c r="QP190" s="364" t="n"/>
      <c r="QQ190" s="364" t="n"/>
      <c r="QR190" s="364" t="n"/>
      <c r="QS190" s="364" t="n"/>
      <c r="QT190" s="364" t="n"/>
      <c r="QU190" s="364" t="n"/>
      <c r="QV190" s="364" t="n"/>
      <c r="QW190" s="364" t="n"/>
      <c r="QX190" s="364" t="n"/>
      <c r="QY190" s="364" t="n"/>
      <c r="QZ190" s="364" t="n"/>
      <c r="RA190" s="364" t="n"/>
      <c r="RB190" s="364" t="n"/>
      <c r="RC190" s="364" t="n"/>
      <c r="RD190" s="364" t="n"/>
      <c r="RE190" s="364" t="n"/>
      <c r="RF190" s="364" t="n"/>
      <c r="RG190" s="364" t="n"/>
      <c r="RH190" s="364" t="n"/>
      <c r="RI190" s="364" t="n"/>
      <c r="RJ190" s="364" t="n"/>
      <c r="RK190" s="364" t="n"/>
      <c r="RL190" s="364" t="n"/>
      <c r="RM190" s="364" t="n"/>
      <c r="RN190" s="364" t="n"/>
      <c r="RO190" s="364" t="n"/>
      <c r="RP190" s="364" t="n"/>
      <c r="RQ190" s="364" t="n"/>
      <c r="RR190" s="364" t="n"/>
      <c r="RS190" s="364" t="n"/>
      <c r="RT190" s="364" t="n"/>
      <c r="RU190" s="364" t="n"/>
      <c r="RV190" s="364" t="n"/>
      <c r="RW190" s="364" t="n"/>
      <c r="RX190" s="364" t="n"/>
      <c r="RY190" s="364" t="n"/>
      <c r="RZ190" s="364" t="n"/>
      <c r="SA190" s="364" t="n"/>
      <c r="SB190" s="364" t="n"/>
      <c r="SC190" s="364" t="n"/>
      <c r="SD190" s="364" t="n"/>
      <c r="SE190" s="364" t="n"/>
      <c r="SF190" s="364" t="n"/>
      <c r="SG190" s="364" t="n"/>
      <c r="SH190" s="364" t="n"/>
      <c r="SI190" s="364" t="n"/>
      <c r="SJ190" s="364" t="n"/>
      <c r="SK190" s="364" t="n"/>
      <c r="SL190" s="364" t="n"/>
      <c r="SM190" s="364" t="n"/>
      <c r="SN190" s="364" t="n"/>
      <c r="SO190" s="364" t="n"/>
      <c r="SP190" s="364" t="n"/>
      <c r="SQ190" s="364" t="n"/>
      <c r="SR190" s="364" t="n"/>
      <c r="SS190" s="364" t="n"/>
      <c r="ST190" s="364" t="n"/>
      <c r="SU190" s="364" t="n"/>
      <c r="SV190" s="364" t="n"/>
      <c r="SW190" s="364" t="n"/>
      <c r="SX190" s="364" t="n"/>
      <c r="SY190" s="364" t="n"/>
      <c r="SZ190" s="364" t="n"/>
      <c r="TA190" s="364" t="n"/>
      <c r="TB190" s="364" t="n"/>
      <c r="TC190" s="364" t="n"/>
      <c r="TD190" s="364" t="n"/>
      <c r="TE190" s="364" t="n"/>
      <c r="TF190" s="364" t="n"/>
      <c r="TG190" s="364" t="n"/>
      <c r="TH190" s="364" t="n"/>
      <c r="TI190" s="364" t="n"/>
      <c r="TJ190" s="364" t="n"/>
      <c r="TK190" s="364" t="n"/>
      <c r="TL190" s="364" t="n"/>
      <c r="TM190" s="364" t="n"/>
      <c r="TN190" s="364" t="n"/>
      <c r="TO190" s="364" t="n"/>
      <c r="TP190" s="364" t="n"/>
      <c r="TQ190" s="364" t="n"/>
      <c r="TR190" s="364" t="n"/>
      <c r="TS190" s="364" t="n"/>
      <c r="TT190" s="364" t="n"/>
      <c r="TU190" s="364" t="n"/>
      <c r="TV190" s="364" t="n"/>
      <c r="TW190" s="364" t="n"/>
      <c r="TX190" s="364" t="n"/>
      <c r="TY190" s="364" t="n"/>
      <c r="TZ190" s="364" t="n"/>
      <c r="UA190" s="364" t="n"/>
      <c r="UB190" s="364" t="n"/>
      <c r="UC190" s="364" t="n"/>
      <c r="UD190" s="364" t="n"/>
      <c r="UE190" s="364" t="n"/>
      <c r="UF190" s="364" t="n"/>
      <c r="UG190" s="364" t="n"/>
      <c r="UH190" s="364" t="n"/>
      <c r="UI190" s="364" t="n"/>
      <c r="UJ190" s="364" t="n"/>
      <c r="UK190" s="364" t="n"/>
      <c r="UL190" s="364" t="n"/>
      <c r="UM190" s="364" t="n"/>
      <c r="UN190" s="364" t="n"/>
      <c r="UO190" s="364" t="n"/>
      <c r="UP190" s="364" t="n"/>
      <c r="UQ190" s="364" t="n"/>
      <c r="UR190" s="364" t="n"/>
      <c r="US190" s="364" t="n"/>
      <c r="UT190" s="364" t="n"/>
      <c r="UU190" s="364" t="n"/>
      <c r="UV190" s="364" t="n"/>
      <c r="UW190" s="364" t="n"/>
      <c r="UX190" s="364" t="n"/>
      <c r="UY190" s="364" t="n"/>
      <c r="UZ190" s="364" t="n"/>
      <c r="VA190" s="364" t="n"/>
      <c r="VB190" s="364" t="n"/>
      <c r="VC190" s="364" t="n"/>
      <c r="VD190" s="364" t="n"/>
      <c r="VE190" s="364" t="n"/>
      <c r="VF190" s="364" t="n"/>
      <c r="VG190" s="364" t="n"/>
      <c r="VH190" s="364" t="n"/>
      <c r="VI190" s="364" t="n"/>
      <c r="VJ190" s="364" t="n"/>
      <c r="VK190" s="364" t="n"/>
      <c r="VL190" s="364" t="n"/>
      <c r="VM190" s="364" t="n"/>
      <c r="VN190" s="364" t="n"/>
      <c r="VO190" s="364" t="n"/>
      <c r="VP190" s="364" t="n"/>
      <c r="VQ190" s="364" t="n"/>
      <c r="VR190" s="364" t="n"/>
      <c r="VS190" s="364" t="n"/>
      <c r="VT190" s="364" t="n"/>
      <c r="VU190" s="364" t="n"/>
      <c r="VV190" s="364" t="n"/>
      <c r="VW190" s="364" t="n"/>
      <c r="VX190" s="364" t="n"/>
      <c r="VY190" s="364" t="n"/>
      <c r="VZ190" s="364" t="n"/>
      <c r="WA190" s="364" t="n"/>
      <c r="WB190" s="364" t="n"/>
      <c r="WC190" s="364" t="n"/>
      <c r="WD190" s="364" t="n"/>
      <c r="WE190" s="364" t="n"/>
      <c r="WF190" s="364" t="n"/>
      <c r="WG190" s="364" t="n"/>
      <c r="WH190" s="364" t="n"/>
      <c r="WI190" s="364" t="n"/>
      <c r="WJ190" s="364" t="n"/>
      <c r="WK190" s="364" t="n"/>
      <c r="WL190" s="364" t="n"/>
      <c r="WM190" s="364" t="n"/>
      <c r="WN190" s="364" t="n"/>
      <c r="WO190" s="364" t="n"/>
      <c r="WP190" s="364" t="n"/>
      <c r="WQ190" s="364" t="n"/>
      <c r="WR190" s="364" t="n"/>
      <c r="WS190" s="364" t="n"/>
      <c r="WT190" s="364" t="n"/>
      <c r="WU190" s="364" t="n"/>
      <c r="WV190" s="364" t="n"/>
      <c r="WW190" s="364" t="n"/>
      <c r="WX190" s="364" t="n"/>
      <c r="WY190" s="364" t="n"/>
      <c r="WZ190" s="364" t="n"/>
      <c r="XA190" s="364" t="n"/>
      <c r="XB190" s="364" t="n"/>
      <c r="XC190" s="364" t="n"/>
      <c r="XD190" s="364" t="n"/>
      <c r="XE190" s="364" t="n"/>
      <c r="XF190" s="364" t="n"/>
      <c r="XG190" s="364" t="n"/>
      <c r="XH190" s="364" t="n"/>
      <c r="XI190" s="364" t="n"/>
      <c r="XJ190" s="364" t="n"/>
      <c r="XK190" s="364" t="n"/>
      <c r="XL190" s="364" t="n"/>
      <c r="XM190" s="364" t="n"/>
      <c r="XN190" s="364" t="n"/>
      <c r="XO190" s="364" t="n"/>
      <c r="XP190" s="364" t="n"/>
      <c r="XQ190" s="364" t="n"/>
      <c r="XR190" s="364" t="n"/>
      <c r="XS190" s="364" t="n"/>
      <c r="XT190" s="364" t="n"/>
      <c r="XU190" s="364" t="n"/>
      <c r="XV190" s="364" t="n"/>
      <c r="XW190" s="364" t="n"/>
      <c r="XX190" s="364" t="n"/>
      <c r="XY190" s="364" t="n"/>
      <c r="XZ190" s="364" t="n"/>
      <c r="YA190" s="364" t="n"/>
      <c r="YB190" s="364" t="n"/>
      <c r="YC190" s="364" t="n"/>
      <c r="YD190" s="364" t="n"/>
      <c r="YE190" s="364" t="n"/>
      <c r="YF190" s="364" t="n"/>
      <c r="YG190" s="364" t="n"/>
      <c r="YH190" s="364" t="n"/>
      <c r="YI190" s="364" t="n"/>
      <c r="YJ190" s="364" t="n"/>
      <c r="YK190" s="364" t="n"/>
      <c r="YL190" s="364" t="n"/>
      <c r="YM190" s="364" t="n"/>
      <c r="YN190" s="364" t="n"/>
      <c r="YO190" s="364" t="n"/>
      <c r="YP190" s="364" t="n"/>
      <c r="YQ190" s="364" t="n"/>
      <c r="YR190" s="364" t="n"/>
      <c r="YS190" s="364" t="n"/>
      <c r="YT190" s="364" t="n"/>
      <c r="YU190" s="364" t="n"/>
      <c r="YV190" s="364" t="n"/>
      <c r="YW190" s="364" t="n"/>
      <c r="YX190" s="364" t="n"/>
      <c r="YY190" s="364" t="n"/>
      <c r="YZ190" s="364" t="n"/>
      <c r="ZA190" s="364" t="n"/>
      <c r="ZB190" s="364" t="n"/>
      <c r="ZC190" s="364" t="n"/>
      <c r="ZD190" s="364" t="n"/>
      <c r="ZE190" s="364" t="n"/>
      <c r="ZF190" s="364" t="n"/>
      <c r="ZG190" s="364" t="n"/>
      <c r="ZH190" s="364" t="n"/>
      <c r="ZI190" s="364" t="n"/>
      <c r="ZJ190" s="364" t="n"/>
      <c r="ZK190" s="364" t="n"/>
      <c r="ZL190" s="364" t="n"/>
      <c r="ZM190" s="364" t="n"/>
      <c r="ZN190" s="364" t="n"/>
      <c r="ZO190" s="364" t="n"/>
      <c r="ZP190" s="364" t="n"/>
      <c r="ZQ190" s="364" t="n"/>
      <c r="ZR190" s="364" t="n"/>
      <c r="ZS190" s="364" t="n"/>
      <c r="ZT190" s="364" t="n"/>
      <c r="ZU190" s="364" t="n"/>
      <c r="ZV190" s="364" t="n"/>
      <c r="ZW190" s="364" t="n"/>
      <c r="ZX190" s="364" t="n"/>
      <c r="ZY190" s="364" t="n"/>
      <c r="ZZ190" s="364" t="n"/>
      <c r="AAA190" s="364" t="n"/>
      <c r="AAB190" s="364" t="n"/>
      <c r="AAC190" s="364" t="n"/>
      <c r="AAD190" s="364" t="n"/>
      <c r="AAE190" s="364" t="n"/>
      <c r="AAF190" s="364" t="n"/>
      <c r="AAG190" s="364" t="n"/>
      <c r="AAH190" s="364" t="n"/>
      <c r="AAI190" s="364" t="n"/>
      <c r="AAJ190" s="364" t="n"/>
      <c r="AAK190" s="364" t="n"/>
      <c r="AAL190" s="364" t="n"/>
      <c r="AAM190" s="364" t="n"/>
      <c r="AAN190" s="364" t="n"/>
      <c r="AAO190" s="364" t="n"/>
      <c r="AAP190" s="364" t="n"/>
      <c r="AAQ190" s="364" t="n"/>
      <c r="AAR190" s="364" t="n"/>
      <c r="AAS190" s="364" t="n"/>
      <c r="AAT190" s="364" t="n"/>
      <c r="AAU190" s="364" t="n"/>
      <c r="AAV190" s="364" t="n"/>
      <c r="AAW190" s="364" t="n"/>
      <c r="AAX190" s="364" t="n"/>
      <c r="AAY190" s="364" t="n"/>
      <c r="AAZ190" s="364" t="n"/>
      <c r="ABA190" s="364" t="n"/>
      <c r="ABB190" s="364" t="n"/>
      <c r="ABC190" s="364" t="n"/>
      <c r="ABD190" s="364" t="n"/>
      <c r="ABE190" s="364" t="n"/>
      <c r="ABF190" s="364" t="n"/>
      <c r="ABG190" s="364" t="n"/>
      <c r="ABH190" s="364" t="n"/>
      <c r="ABI190" s="364" t="n"/>
      <c r="ABJ190" s="364" t="n"/>
      <c r="ABK190" s="364" t="n"/>
      <c r="ABL190" s="364" t="n"/>
      <c r="ABM190" s="364" t="n"/>
      <c r="ABN190" s="364" t="n"/>
      <c r="ABO190" s="364" t="n"/>
      <c r="ABP190" s="364" t="n"/>
      <c r="ABQ190" s="364" t="n"/>
      <c r="ABR190" s="364" t="n"/>
      <c r="ABS190" s="364" t="n"/>
      <c r="ABT190" s="364" t="n"/>
      <c r="ABU190" s="364" t="n"/>
      <c r="ABV190" s="364" t="n"/>
      <c r="ABW190" s="364" t="n"/>
      <c r="ABX190" s="364" t="n"/>
      <c r="ABY190" s="364" t="n"/>
      <c r="ABZ190" s="364" t="n"/>
      <c r="ACA190" s="364" t="n"/>
      <c r="ACB190" s="364" t="n"/>
      <c r="ACC190" s="364" t="n"/>
      <c r="ACD190" s="364" t="n"/>
      <c r="ACE190" s="364" t="n"/>
      <c r="ACF190" s="364" t="n"/>
      <c r="ACG190" s="364" t="n"/>
      <c r="ACH190" s="364" t="n"/>
      <c r="ACI190" s="364" t="n"/>
      <c r="ACJ190" s="364" t="n"/>
      <c r="ACK190" s="364" t="n"/>
      <c r="ACL190" s="364" t="n"/>
      <c r="ACM190" s="364" t="n"/>
      <c r="ACN190" s="364" t="n"/>
      <c r="ACO190" s="364" t="n"/>
      <c r="ACP190" s="364" t="n"/>
      <c r="ACQ190" s="364" t="n"/>
      <c r="ACR190" s="364" t="n"/>
      <c r="ACS190" s="364" t="n"/>
      <c r="ACT190" s="364" t="n"/>
      <c r="ACU190" s="364" t="n"/>
      <c r="ACV190" s="364" t="n"/>
      <c r="ACW190" s="364" t="n"/>
      <c r="ACX190" s="364" t="n"/>
      <c r="ACY190" s="364" t="n"/>
      <c r="ACZ190" s="364" t="n"/>
      <c r="ADA190" s="364" t="n"/>
      <c r="ADB190" s="364" t="n"/>
      <c r="ADC190" s="364" t="n"/>
      <c r="ADD190" s="364" t="n"/>
      <c r="ADE190" s="364" t="n"/>
      <c r="ADF190" s="364" t="n"/>
      <c r="ADG190" s="364" t="n"/>
      <c r="ADH190" s="364" t="n"/>
      <c r="ADI190" s="364" t="n"/>
      <c r="ADJ190" s="364" t="n"/>
      <c r="ADK190" s="364" t="n"/>
      <c r="ADL190" s="364" t="n"/>
      <c r="ADM190" s="364" t="n"/>
      <c r="ADN190" s="364" t="n"/>
      <c r="ADO190" s="364" t="n"/>
      <c r="ADP190" s="364" t="n"/>
      <c r="ADQ190" s="364" t="n"/>
      <c r="ADR190" s="364" t="n"/>
      <c r="ADS190" s="364" t="n"/>
      <c r="ADT190" s="364" t="n"/>
      <c r="ADU190" s="364" t="n"/>
      <c r="ADV190" s="364" t="n"/>
      <c r="ADW190" s="364" t="n"/>
      <c r="ADX190" s="364" t="n"/>
      <c r="ADY190" s="364" t="n"/>
      <c r="ADZ190" s="364" t="n"/>
      <c r="AEA190" s="364" t="n"/>
      <c r="AEB190" s="364" t="n"/>
      <c r="AEC190" s="364" t="n"/>
      <c r="AED190" s="364" t="n"/>
      <c r="AEE190" s="364" t="n"/>
      <c r="AEF190" s="364" t="n"/>
      <c r="AEG190" s="364" t="n"/>
      <c r="AEH190" s="364" t="n"/>
      <c r="AEI190" s="364" t="n"/>
      <c r="AEJ190" s="364" t="n"/>
      <c r="AEK190" s="364" t="n"/>
      <c r="AEL190" s="364" t="n"/>
      <c r="AEM190" s="364" t="n"/>
      <c r="AEN190" s="364" t="n"/>
      <c r="AEO190" s="364" t="n"/>
      <c r="AEP190" s="364" t="n"/>
      <c r="AEQ190" s="364" t="n"/>
      <c r="AER190" s="364" t="n"/>
      <c r="AES190" s="364" t="n"/>
      <c r="AET190" s="364" t="n"/>
      <c r="AEU190" s="364" t="n"/>
      <c r="AEV190" s="364" t="n"/>
      <c r="AEW190" s="364" t="n"/>
      <c r="AEX190" s="364" t="n"/>
      <c r="AEY190" s="364" t="n"/>
      <c r="AEZ190" s="364" t="n"/>
      <c r="AFA190" s="364" t="n"/>
      <c r="AFB190" s="364" t="n"/>
      <c r="AFC190" s="364" t="n"/>
      <c r="AFD190" s="364" t="n"/>
      <c r="AFE190" s="364" t="n"/>
      <c r="AFF190" s="364" t="n"/>
      <c r="AFG190" s="364" t="n"/>
      <c r="AFH190" s="364" t="n"/>
      <c r="AFI190" s="364" t="n"/>
      <c r="AFJ190" s="364" t="n"/>
      <c r="AFK190" s="364" t="n"/>
      <c r="AFL190" s="364" t="n"/>
      <c r="AFM190" s="364" t="n"/>
      <c r="AFN190" s="364" t="n"/>
      <c r="AFO190" s="364" t="n"/>
      <c r="AFP190" s="364" t="n"/>
      <c r="AFQ190" s="364" t="n"/>
      <c r="AFR190" s="364" t="n"/>
      <c r="AFS190" s="364" t="n"/>
      <c r="AFT190" s="364" t="n"/>
      <c r="AFU190" s="364" t="n"/>
      <c r="AFV190" s="364" t="n"/>
      <c r="AFW190" s="364" t="n"/>
      <c r="AFX190" s="364" t="n"/>
      <c r="AFY190" s="364" t="n"/>
      <c r="AFZ190" s="364" t="n"/>
      <c r="AGA190" s="364" t="n"/>
      <c r="AGB190" s="364" t="n"/>
      <c r="AGC190" s="364" t="n"/>
      <c r="AGD190" s="364" t="n"/>
      <c r="AGE190" s="364" t="n"/>
      <c r="AGF190" s="364" t="n"/>
      <c r="AGG190" s="364" t="n"/>
      <c r="AGH190" s="364" t="n"/>
      <c r="AGI190" s="364" t="n"/>
      <c r="AGJ190" s="364" t="n"/>
      <c r="AGK190" s="364" t="n"/>
      <c r="AGL190" s="364" t="n"/>
      <c r="AGM190" s="364" t="n"/>
      <c r="AGN190" s="364" t="n"/>
      <c r="AGO190" s="364" t="n"/>
      <c r="AGP190" s="364" t="n"/>
      <c r="AGQ190" s="364" t="n"/>
      <c r="AGR190" s="364" t="n"/>
      <c r="AGS190" s="364" t="n"/>
      <c r="AGT190" s="364" t="n"/>
      <c r="AGU190" s="364" t="n"/>
      <c r="AGV190" s="364" t="n"/>
      <c r="AGW190" s="364" t="n"/>
      <c r="AGX190" s="364" t="n"/>
      <c r="AGY190" s="364" t="n"/>
      <c r="AGZ190" s="364" t="n"/>
      <c r="AHA190" s="364" t="n"/>
      <c r="AHB190" s="364" t="n"/>
      <c r="AHC190" s="364" t="n"/>
      <c r="AHD190" s="364" t="n"/>
      <c r="AHE190" s="364" t="n"/>
      <c r="AHF190" s="364" t="n"/>
      <c r="AHG190" s="364" t="n"/>
      <c r="AHH190" s="364" t="n"/>
      <c r="AHI190" s="364" t="n"/>
      <c r="AHJ190" s="364" t="n"/>
      <c r="AHK190" s="364" t="n"/>
      <c r="AHL190" s="364" t="n"/>
      <c r="AHM190" s="364" t="n"/>
      <c r="AHN190" s="364" t="n"/>
      <c r="AHO190" s="364" t="n"/>
      <c r="AHP190" s="364" t="n"/>
      <c r="AHQ190" s="364" t="n"/>
      <c r="AHR190" s="364" t="n"/>
      <c r="AHS190" s="364" t="n"/>
      <c r="AHT190" s="364" t="n"/>
      <c r="AHU190" s="364" t="n"/>
      <c r="AHV190" s="364" t="n"/>
      <c r="AHW190" s="364" t="n"/>
      <c r="AHX190" s="364" t="n"/>
      <c r="AHY190" s="364" t="n"/>
      <c r="AHZ190" s="364" t="n"/>
      <c r="AIA190" s="364" t="n"/>
      <c r="AIB190" s="364" t="n"/>
      <c r="AIC190" s="364" t="n"/>
      <c r="AID190" s="364" t="n"/>
      <c r="AIE190" s="364" t="n"/>
      <c r="AIF190" s="364" t="n"/>
      <c r="AIG190" s="364" t="n"/>
      <c r="AIH190" s="364" t="n"/>
      <c r="AII190" s="364" t="n"/>
      <c r="AIJ190" s="364" t="n"/>
      <c r="AIK190" s="364" t="n"/>
      <c r="AIL190" s="364" t="n"/>
      <c r="AIM190" s="364" t="n"/>
      <c r="AIN190" s="364" t="n"/>
      <c r="AIO190" s="364" t="n"/>
      <c r="AIP190" s="364" t="n"/>
      <c r="AIQ190" s="364" t="n"/>
      <c r="AIR190" s="364" t="n"/>
      <c r="AIS190" s="364" t="n"/>
      <c r="AIT190" s="364" t="n"/>
      <c r="AIU190" s="364" t="n"/>
      <c r="AIV190" s="364" t="n"/>
      <c r="AIW190" s="364" t="n"/>
      <c r="AIX190" s="364" t="n"/>
      <c r="AIY190" s="364" t="n"/>
      <c r="AIZ190" s="364" t="n"/>
      <c r="AJA190" s="364" t="n"/>
      <c r="AJB190" s="364" t="n"/>
      <c r="AJC190" s="364" t="n"/>
      <c r="AJD190" s="364" t="n"/>
      <c r="AJE190" s="364" t="n"/>
      <c r="AJF190" s="364" t="n"/>
      <c r="AJG190" s="364" t="n"/>
      <c r="AJH190" s="364" t="n"/>
      <c r="AJI190" s="364" t="n"/>
      <c r="AJJ190" s="364" t="n"/>
      <c r="AJK190" s="364" t="n"/>
      <c r="AJL190" s="364" t="n"/>
      <c r="AJM190" s="364" t="n"/>
      <c r="AJN190" s="364" t="n"/>
      <c r="AJO190" s="364" t="n"/>
      <c r="AJP190" s="364" t="n"/>
      <c r="AJQ190" s="364" t="n"/>
      <c r="AJR190" s="364" t="n"/>
      <c r="AJS190" s="364" t="n"/>
      <c r="AJT190" s="364" t="n"/>
      <c r="AJU190" s="364" t="n"/>
      <c r="AJV190" s="364" t="n"/>
      <c r="AJW190" s="364" t="n"/>
      <c r="AJX190" s="364" t="n"/>
      <c r="AJY190" s="364" t="n"/>
      <c r="AJZ190" s="364" t="n"/>
      <c r="AKA190" s="364" t="n"/>
      <c r="AKB190" s="364" t="n"/>
      <c r="AKC190" s="364" t="n"/>
      <c r="AKD190" s="364" t="n"/>
      <c r="AKE190" s="364" t="n"/>
      <c r="AKF190" s="364" t="n"/>
      <c r="AKG190" s="364" t="n"/>
      <c r="AKH190" s="364" t="n"/>
      <c r="AKI190" s="364" t="n"/>
      <c r="AKJ190" s="364" t="n"/>
      <c r="AKK190" s="364" t="n"/>
      <c r="AKL190" s="364" t="n"/>
      <c r="AKM190" s="364" t="n"/>
      <c r="AKN190" s="364" t="n"/>
      <c r="AKO190" s="364" t="n"/>
      <c r="AKP190" s="364" t="n"/>
      <c r="AKQ190" s="364" t="n"/>
      <c r="AKR190" s="364" t="n"/>
      <c r="AKS190" s="364" t="n"/>
      <c r="AKT190" s="364" t="n"/>
      <c r="AKU190" s="364" t="n"/>
      <c r="AKV190" s="364" t="n"/>
      <c r="AKW190" s="364" t="n"/>
      <c r="AKX190" s="364" t="n"/>
      <c r="AKY190" s="364" t="n"/>
      <c r="AKZ190" s="364" t="n"/>
      <c r="ALA190" s="364" t="n"/>
      <c r="ALB190" s="364" t="n"/>
      <c r="ALC190" s="364" t="n"/>
      <c r="ALD190" s="364" t="n"/>
      <c r="ALE190" s="364" t="n"/>
      <c r="ALF190" s="364" t="n"/>
      <c r="ALG190" s="364" t="n"/>
      <c r="ALH190" s="364" t="n"/>
      <c r="ALI190" s="364" t="n"/>
      <c r="ALJ190" s="364" t="n"/>
      <c r="ALK190" s="364" t="n"/>
      <c r="ALL190" s="364" t="n"/>
      <c r="ALM190" s="364" t="n"/>
      <c r="ALN190" s="364" t="n"/>
      <c r="ALO190" s="364" t="n"/>
      <c r="ALP190" s="364" t="n"/>
      <c r="ALQ190" s="364" t="n"/>
      <c r="ALR190" s="364" t="n"/>
      <c r="ALS190" s="364" t="n"/>
      <c r="ALT190" s="364" t="n"/>
      <c r="ALU190" s="364" t="n"/>
      <c r="ALV190" s="364" t="n"/>
      <c r="ALW190" s="364" t="n"/>
      <c r="ALX190" s="364" t="n"/>
      <c r="ALY190" s="364" t="n"/>
      <c r="ALZ190" s="364" t="n"/>
      <c r="AMA190" s="364" t="n"/>
      <c r="AMB190" s="364" t="n"/>
      <c r="AMC190" s="364" t="n"/>
      <c r="AMD190" s="364" t="n"/>
      <c r="AME190" s="364" t="n"/>
      <c r="AMF190" s="364" t="n"/>
      <c r="AMG190" s="364" t="n"/>
      <c r="AMH190" s="364" t="n"/>
      <c r="AMI190" s="364" t="n"/>
      <c r="AMJ190" s="364" t="n"/>
      <c r="AMK190" s="364" t="n"/>
      <c r="AML190" s="364" t="n"/>
      <c r="AMM190" s="364" t="n"/>
      <c r="AMN190" s="364" t="n"/>
      <c r="AMO190" s="364" t="n"/>
      <c r="AMP190" s="364" t="n"/>
      <c r="AMQ190" s="364" t="n"/>
      <c r="AMR190" s="364" t="n"/>
      <c r="AMS190" s="364" t="n"/>
      <c r="AMT190" s="364" t="n"/>
      <c r="AMU190" s="364" t="n"/>
      <c r="AMV190" s="364" t="n"/>
      <c r="AMW190" s="364" t="n"/>
      <c r="AMX190" s="364" t="n"/>
      <c r="AMY190" s="364" t="n"/>
      <c r="AMZ190" s="364" t="n"/>
      <c r="ANA190" s="364" t="n"/>
      <c r="ANB190" s="364" t="n"/>
      <c r="ANC190" s="364" t="n"/>
      <c r="AND190" s="364" t="n"/>
      <c r="ANE190" s="364" t="n"/>
      <c r="ANF190" s="364" t="n"/>
      <c r="ANG190" s="364" t="n"/>
      <c r="ANH190" s="364" t="n"/>
      <c r="ANI190" s="364" t="n"/>
      <c r="ANJ190" s="364" t="n"/>
      <c r="ANK190" s="364" t="n"/>
      <c r="ANL190" s="364" t="n"/>
      <c r="ANM190" s="364" t="n"/>
      <c r="ANN190" s="364" t="n"/>
      <c r="ANO190" s="364" t="n"/>
      <c r="ANP190" s="364" t="n"/>
      <c r="ANQ190" s="364" t="n"/>
      <c r="ANR190" s="364" t="n"/>
      <c r="ANS190" s="364" t="n"/>
      <c r="ANT190" s="364" t="n"/>
      <c r="ANU190" s="364" t="n"/>
      <c r="ANV190" s="364" t="n"/>
      <c r="ANW190" s="364" t="n"/>
      <c r="ANX190" s="364" t="n"/>
      <c r="ANY190" s="364" t="n"/>
      <c r="ANZ190" s="364" t="n"/>
      <c r="AOA190" s="364" t="n"/>
      <c r="AOB190" s="364" t="n"/>
      <c r="AOC190" s="364" t="n"/>
      <c r="AOD190" s="364" t="n"/>
      <c r="AOE190" s="364" t="n"/>
      <c r="AOF190" s="364" t="n"/>
      <c r="AOG190" s="364" t="n"/>
      <c r="AOH190" s="364" t="n"/>
      <c r="AOI190" s="364" t="n"/>
      <c r="AOJ190" s="364" t="n"/>
      <c r="AOK190" s="364" t="n"/>
      <c r="AOL190" s="364" t="n"/>
      <c r="AOM190" s="364" t="n"/>
      <c r="AON190" s="364" t="n"/>
      <c r="AOO190" s="364" t="n"/>
      <c r="AOP190" s="364" t="n"/>
      <c r="AOQ190" s="364" t="n"/>
      <c r="AOR190" s="364" t="n"/>
      <c r="AOS190" s="364" t="n"/>
      <c r="AOT190" s="364" t="n"/>
      <c r="AOU190" s="364" t="n"/>
      <c r="AOV190" s="364" t="n"/>
      <c r="AOW190" s="364" t="n"/>
      <c r="AOX190" s="364" t="n"/>
      <c r="AOY190" s="364" t="n"/>
      <c r="AOZ190" s="364" t="n"/>
      <c r="APA190" s="364" t="n"/>
      <c r="APB190" s="364" t="n"/>
      <c r="APC190" s="364" t="n"/>
      <c r="APD190" s="364" t="n"/>
      <c r="APE190" s="364" t="n"/>
      <c r="APF190" s="364" t="n"/>
      <c r="APG190" s="364" t="n"/>
      <c r="APH190" s="364" t="n"/>
      <c r="API190" s="364" t="n"/>
      <c r="APJ190" s="364" t="n"/>
      <c r="APK190" s="364" t="n"/>
      <c r="APL190" s="364" t="n"/>
      <c r="APM190" s="364" t="n"/>
      <c r="APN190" s="364" t="n"/>
      <c r="APO190" s="364" t="n"/>
      <c r="APP190" s="364" t="n"/>
      <c r="APQ190" s="364" t="n"/>
      <c r="APR190" s="364" t="n"/>
      <c r="APS190" s="364" t="n"/>
      <c r="APT190" s="364" t="n"/>
      <c r="APU190" s="364" t="n"/>
      <c r="APV190" s="364" t="n"/>
      <c r="APW190" s="364" t="n"/>
      <c r="APX190" s="364" t="n"/>
      <c r="APY190" s="364" t="n"/>
      <c r="APZ190" s="364" t="n"/>
      <c r="AQA190" s="364" t="n"/>
      <c r="AQB190" s="364" t="n"/>
      <c r="AQC190" s="364" t="n"/>
      <c r="AQD190" s="364" t="n"/>
      <c r="AQE190" s="364" t="n"/>
      <c r="AQF190" s="364" t="n"/>
      <c r="AQG190" s="364" t="n"/>
      <c r="AQH190" s="364" t="n"/>
      <c r="AQI190" s="364" t="n"/>
      <c r="AQJ190" s="364" t="n"/>
      <c r="AQK190" s="364" t="n"/>
      <c r="AQL190" s="364" t="n"/>
      <c r="AQM190" s="364" t="n"/>
      <c r="AQN190" s="364" t="n"/>
      <c r="AQO190" s="364" t="n"/>
      <c r="AQP190" s="364" t="n"/>
      <c r="AQQ190" s="364" t="n"/>
      <c r="AQR190" s="364" t="n"/>
      <c r="AQS190" s="364" t="n"/>
      <c r="AQT190" s="364" t="n"/>
      <c r="AQU190" s="364" t="n"/>
      <c r="AQV190" s="364" t="n"/>
      <c r="AQW190" s="364" t="n"/>
      <c r="AQX190" s="364" t="n"/>
      <c r="AQY190" s="364" t="n"/>
      <c r="AQZ190" s="364" t="n"/>
      <c r="ARA190" s="364" t="n"/>
      <c r="ARB190" s="364" t="n"/>
      <c r="ARC190" s="364" t="n"/>
      <c r="ARD190" s="364" t="n"/>
      <c r="ARE190" s="364" t="n"/>
      <c r="ARF190" s="364" t="n"/>
      <c r="ARG190" s="364" t="n"/>
      <c r="ARH190" s="364" t="n"/>
      <c r="ARI190" s="364" t="n"/>
      <c r="ARJ190" s="364" t="n"/>
      <c r="ARK190" s="364" t="n"/>
      <c r="ARL190" s="364" t="n"/>
      <c r="ARM190" s="364" t="n"/>
      <c r="ARN190" s="364" t="n"/>
      <c r="ARO190" s="364" t="n"/>
    </row>
    <row r="191" outlineLevel="1">
      <c r="A191" s="220" t="inlineStr">
        <is>
          <t>52.02</t>
        </is>
      </c>
      <c r="B191" s="233" t="inlineStr">
        <is>
          <t>Resgate de aplicações financeiras</t>
        </is>
      </c>
      <c r="C191" s="86" t="inlineStr">
        <is>
          <t>Analítica</t>
        </is>
      </c>
      <c r="D191" s="86" t="inlineStr">
        <is>
          <t>Entrada</t>
        </is>
      </c>
      <c r="E191" s="86">
        <f>VLOOKUP($A191,PL.C!$B:$F,5,0)</f>
        <v/>
      </c>
      <c r="F191" s="86" t="inlineStr">
        <is>
          <t>sim</t>
        </is>
      </c>
      <c r="G191" s="86" t="inlineStr">
        <is>
          <t>Budget</t>
        </is>
      </c>
      <c r="I191" s="511" t="n">
        <v>0</v>
      </c>
      <c r="J191" s="511" t="n">
        <v>0</v>
      </c>
      <c r="K191" s="511" t="n">
        <v>0</v>
      </c>
      <c r="L191" s="511" t="n">
        <v>0</v>
      </c>
      <c r="M191" s="511" t="n">
        <v>0</v>
      </c>
      <c r="N191" s="511" t="n">
        <v>0</v>
      </c>
      <c r="O191" s="511" t="n">
        <v>0</v>
      </c>
      <c r="P191" s="511" t="n">
        <v>0</v>
      </c>
      <c r="Q191" s="511" t="n">
        <v>0</v>
      </c>
      <c r="R191" s="511" t="n">
        <v>0</v>
      </c>
      <c r="S191" s="511" t="n">
        <v>0</v>
      </c>
      <c r="T191" s="512" t="n">
        <v>0</v>
      </c>
      <c r="V191" s="511" t="n">
        <v>0</v>
      </c>
      <c r="W191" s="511" t="n">
        <v>0</v>
      </c>
      <c r="X191" s="511" t="n">
        <v>0</v>
      </c>
      <c r="Y191" s="511" t="n">
        <v>0</v>
      </c>
      <c r="Z191" s="511" t="n">
        <v>0</v>
      </c>
      <c r="AA191" s="511" t="n">
        <v>0</v>
      </c>
      <c r="AB191" s="511" t="n">
        <v>0</v>
      </c>
      <c r="AC191" s="511" t="n">
        <v>0</v>
      </c>
      <c r="AD191" s="511" t="n">
        <v>0</v>
      </c>
      <c r="AE191" s="511" t="n">
        <v>0</v>
      </c>
      <c r="AF191" s="511" t="n">
        <v>0</v>
      </c>
      <c r="AG191" s="512" t="n">
        <v>0</v>
      </c>
      <c r="AI191" s="511" t="n">
        <v>0</v>
      </c>
      <c r="AJ191" s="511" t="n">
        <v>0</v>
      </c>
      <c r="AK191" s="511" t="n">
        <v>0</v>
      </c>
      <c r="AL191" s="511" t="n">
        <v>0</v>
      </c>
      <c r="AM191" s="511" t="n">
        <v>0</v>
      </c>
      <c r="AN191" s="511" t="n">
        <v>0</v>
      </c>
      <c r="AO191" s="511" t="n">
        <v>0</v>
      </c>
      <c r="AP191" s="511" t="n">
        <v>0</v>
      </c>
      <c r="AQ191" s="511" t="n">
        <v>0</v>
      </c>
      <c r="AR191" s="511" t="n">
        <v>0</v>
      </c>
      <c r="AS191" s="511" t="n">
        <v>0</v>
      </c>
      <c r="AT191" s="511" t="n">
        <v>0</v>
      </c>
      <c r="AV191" s="513" t="n">
        <v>0</v>
      </c>
      <c r="AW191" s="513" t="n">
        <v>0</v>
      </c>
      <c r="AX191" s="513" t="n">
        <v>0</v>
      </c>
      <c r="AY191" s="513" t="n">
        <v>0</v>
      </c>
      <c r="AZ191" s="513" t="n">
        <v>0</v>
      </c>
      <c r="BA191" s="513" t="n">
        <v>0</v>
      </c>
      <c r="BB191" s="513" t="n">
        <v>0</v>
      </c>
      <c r="BC191" s="513" t="n">
        <v>0</v>
      </c>
      <c r="BD191" s="513" t="n">
        <v>0</v>
      </c>
      <c r="BE191" s="513" t="n">
        <v>0</v>
      </c>
      <c r="BF191" s="513" t="n">
        <v>0</v>
      </c>
      <c r="BG191" s="513" t="n">
        <v>0</v>
      </c>
      <c r="BI191" s="298" t="n">
        <v>1.05</v>
      </c>
      <c r="BJ191" s="514" t="n">
        <v>0</v>
      </c>
      <c r="BK191" s="514" t="n">
        <v>0</v>
      </c>
      <c r="BL191" s="514" t="n">
        <v>0</v>
      </c>
      <c r="BM191" s="514" t="n">
        <v>0</v>
      </c>
      <c r="BN191" s="514" t="n">
        <v>0</v>
      </c>
      <c r="BO191" s="514" t="n">
        <v>0</v>
      </c>
      <c r="BP191" s="514" t="n">
        <v>0</v>
      </c>
      <c r="BQ191" s="514" t="n">
        <v>0</v>
      </c>
      <c r="BR191" s="514" t="n">
        <v>0</v>
      </c>
      <c r="BS191" s="514" t="n">
        <v>0</v>
      </c>
      <c r="BT191" s="514" t="n">
        <v>0</v>
      </c>
      <c r="BU191" s="514" t="n">
        <v>0</v>
      </c>
      <c r="BW191" s="515">
        <f>_xlfn.SINGLE(_xlfn.XLOOKUP($A191,$A$203:$A$399,BJ$203:BJ$399,"Não Existe"))*$BI191</f>
        <v/>
      </c>
      <c r="BX191" s="515">
        <f>_xlfn.SINGLE(_xlfn.XLOOKUP($A191,$A$203:$A$399,BK$203:BK$399,"Não Existe"))*$BI191</f>
        <v/>
      </c>
      <c r="BY191" s="515">
        <f>_xlfn.SINGLE(_xlfn.XLOOKUP($A191,$A$203:$A$399,BL$203:BL$399,"Não Existe"))*$BI191</f>
        <v/>
      </c>
      <c r="BZ191" s="515">
        <f>_xlfn.SINGLE(_xlfn.XLOOKUP($A191,$A$203:$A$399,BM$203:BM$399,"Não Existe"))*$BI191</f>
        <v/>
      </c>
      <c r="CA191" s="515">
        <f>_xlfn.SINGLE(_xlfn.XLOOKUP($A191,$A$203:$A$399,BN$203:BN$399,"Não Existe"))*$BI191</f>
        <v/>
      </c>
      <c r="CB191" s="515">
        <f>_xlfn.SINGLE(_xlfn.XLOOKUP($A191,$A$203:$A$399,BO$203:BO$399,"Não Existe"))*$BI191</f>
        <v/>
      </c>
      <c r="CC191" s="515">
        <f>_xlfn.SINGLE(_xlfn.XLOOKUP($A191,$A$203:$A$399,BP$203:BP$399,"Não Existe"))*$BI191</f>
        <v/>
      </c>
      <c r="CD191" s="515">
        <f>_xlfn.SINGLE(_xlfn.XLOOKUP($A191,$A$203:$A$399,BQ$203:BQ$399,"Não Existe"))*$BI191</f>
        <v/>
      </c>
      <c r="CE191" s="515">
        <f>_xlfn.SINGLE(_xlfn.XLOOKUP($A191,$A$203:$A$399,BR$203:BR$399,"Não Existe"))*$BI191</f>
        <v/>
      </c>
      <c r="CF191" s="515">
        <f>_xlfn.SINGLE(_xlfn.XLOOKUP($A191,$A$203:$A$399,BS$203:BS$399,"Não Existe"))*$BI191</f>
        <v/>
      </c>
      <c r="CG191" s="515">
        <f>_xlfn.SINGLE(_xlfn.XLOOKUP($A191,$A$203:$A$399,BT$203:BT$399,"Não Existe"))*$BI191</f>
        <v/>
      </c>
      <c r="CH191" s="515">
        <f>_xlfn.SINGLE(_xlfn.XLOOKUP($A191,$A$203:$A$399,BU$203:BU$399,"Não Existe"))*$BI191</f>
        <v/>
      </c>
    </row>
    <row r="192" outlineLevel="1" customFormat="1" s="213">
      <c r="A192" s="257" t="inlineStr">
        <is>
          <t>52.03</t>
        </is>
      </c>
      <c r="B192" s="212" t="inlineStr">
        <is>
          <t>Ganhos com aplicações financeiras</t>
        </is>
      </c>
      <c r="C192" s="213" t="inlineStr">
        <is>
          <t>Analítica</t>
        </is>
      </c>
      <c r="D192" s="213" t="inlineStr">
        <is>
          <t>Entrada</t>
        </is>
      </c>
      <c r="E192" s="213">
        <f>VLOOKUP($A192,PL.C!$B:$F,5,0)</f>
        <v/>
      </c>
      <c r="F192" s="213" t="inlineStr">
        <is>
          <t>sim</t>
        </is>
      </c>
      <c r="G192" s="213" t="inlineStr">
        <is>
          <t>Budget</t>
        </is>
      </c>
      <c r="I192" s="506" t="n">
        <v>0</v>
      </c>
      <c r="J192" s="506" t="n">
        <v>0</v>
      </c>
      <c r="K192" s="506" t="n">
        <v>0</v>
      </c>
      <c r="L192" s="506" t="n">
        <v>0</v>
      </c>
      <c r="M192" s="506" t="n">
        <v>0</v>
      </c>
      <c r="N192" s="506" t="n">
        <v>0</v>
      </c>
      <c r="O192" s="506" t="n">
        <v>0</v>
      </c>
      <c r="P192" s="506" t="n">
        <v>0</v>
      </c>
      <c r="Q192" s="506" t="n">
        <v>0</v>
      </c>
      <c r="R192" s="506" t="n">
        <v>0</v>
      </c>
      <c r="S192" s="506" t="n">
        <v>0</v>
      </c>
      <c r="T192" s="507" t="n">
        <v>0</v>
      </c>
      <c r="U192" s="86" t="n"/>
      <c r="V192" s="506" t="n">
        <v>0</v>
      </c>
      <c r="W192" s="506" t="n">
        <v>0</v>
      </c>
      <c r="X192" s="506" t="n">
        <v>0</v>
      </c>
      <c r="Y192" s="506" t="n">
        <v>0</v>
      </c>
      <c r="Z192" s="506" t="n">
        <v>0</v>
      </c>
      <c r="AA192" s="506" t="n">
        <v>0</v>
      </c>
      <c r="AB192" s="506" t="n">
        <v>0</v>
      </c>
      <c r="AC192" s="506" t="n">
        <v>0</v>
      </c>
      <c r="AD192" s="506" t="n">
        <v>0</v>
      </c>
      <c r="AE192" s="506" t="n">
        <v>0</v>
      </c>
      <c r="AF192" s="506" t="n">
        <v>0</v>
      </c>
      <c r="AG192" s="507" t="n">
        <v>0</v>
      </c>
      <c r="AH192" s="364" t="n"/>
      <c r="AI192" s="506" t="n">
        <v>0</v>
      </c>
      <c r="AJ192" s="506" t="n">
        <v>0</v>
      </c>
      <c r="AK192" s="506" t="n">
        <v>0</v>
      </c>
      <c r="AL192" s="506" t="n">
        <v>0</v>
      </c>
      <c r="AM192" s="506" t="n">
        <v>0</v>
      </c>
      <c r="AN192" s="506" t="n">
        <v>0</v>
      </c>
      <c r="AO192" s="506" t="n">
        <v>0</v>
      </c>
      <c r="AP192" s="506" t="n">
        <v>0</v>
      </c>
      <c r="AQ192" s="506" t="n">
        <v>0</v>
      </c>
      <c r="AR192" s="506" t="n">
        <v>0</v>
      </c>
      <c r="AS192" s="506" t="n">
        <v>0</v>
      </c>
      <c r="AT192" s="506" t="n">
        <v>0</v>
      </c>
      <c r="AU192" s="364" t="n"/>
      <c r="AV192" s="508" t="n">
        <v>0</v>
      </c>
      <c r="AW192" s="508" t="n">
        <v>0</v>
      </c>
      <c r="AX192" s="508" t="n">
        <v>0</v>
      </c>
      <c r="AY192" s="508" t="n">
        <v>0</v>
      </c>
      <c r="AZ192" s="508" t="n">
        <v>0</v>
      </c>
      <c r="BA192" s="508" t="n">
        <v>0</v>
      </c>
      <c r="BB192" s="508" t="n">
        <v>0</v>
      </c>
      <c r="BC192" s="508" t="n">
        <v>0</v>
      </c>
      <c r="BD192" s="508" t="n">
        <v>0</v>
      </c>
      <c r="BE192" s="508" t="n">
        <v>0</v>
      </c>
      <c r="BF192" s="508" t="n">
        <v>0</v>
      </c>
      <c r="BG192" s="508" t="n">
        <v>0</v>
      </c>
      <c r="BH192" s="364" t="n"/>
      <c r="BI192" s="298" t="n">
        <v>1.05</v>
      </c>
      <c r="BJ192" s="509" t="n">
        <v>0</v>
      </c>
      <c r="BK192" s="509" t="n">
        <v>0</v>
      </c>
      <c r="BL192" s="509" t="n">
        <v>0</v>
      </c>
      <c r="BM192" s="509" t="n">
        <v>0</v>
      </c>
      <c r="BN192" s="509" t="n">
        <v>0</v>
      </c>
      <c r="BO192" s="509" t="n">
        <v>0</v>
      </c>
      <c r="BP192" s="509" t="n">
        <v>0</v>
      </c>
      <c r="BQ192" s="509" t="n">
        <v>0</v>
      </c>
      <c r="BR192" s="509" t="n">
        <v>0</v>
      </c>
      <c r="BS192" s="509" t="n">
        <v>0</v>
      </c>
      <c r="BT192" s="509" t="n">
        <v>0</v>
      </c>
      <c r="BU192" s="509" t="n">
        <v>0</v>
      </c>
      <c r="BV192" s="364" t="n"/>
      <c r="BW192" s="510">
        <f>_xlfn.SINGLE(_xlfn.XLOOKUP($A192,$A$203:$A$399,BJ$203:BJ$399,"Não Existe"))*$BI192</f>
        <v/>
      </c>
      <c r="BX192" s="510">
        <f>_xlfn.SINGLE(_xlfn.XLOOKUP($A192,$A$203:$A$399,BK$203:BK$399,"Não Existe"))*$BI192</f>
        <v/>
      </c>
      <c r="BY192" s="510">
        <f>_xlfn.SINGLE(_xlfn.XLOOKUP($A192,$A$203:$A$399,BL$203:BL$399,"Não Existe"))*$BI192</f>
        <v/>
      </c>
      <c r="BZ192" s="510">
        <f>_xlfn.SINGLE(_xlfn.XLOOKUP($A192,$A$203:$A$399,BM$203:BM$399,"Não Existe"))*$BI192</f>
        <v/>
      </c>
      <c r="CA192" s="510">
        <f>_xlfn.SINGLE(_xlfn.XLOOKUP($A192,$A$203:$A$399,BN$203:BN$399,"Não Existe"))*$BI192</f>
        <v/>
      </c>
      <c r="CB192" s="510">
        <f>_xlfn.SINGLE(_xlfn.XLOOKUP($A192,$A$203:$A$399,BO$203:BO$399,"Não Existe"))*$BI192</f>
        <v/>
      </c>
      <c r="CC192" s="510">
        <f>_xlfn.SINGLE(_xlfn.XLOOKUP($A192,$A$203:$A$399,BP$203:BP$399,"Não Existe"))*$BI192</f>
        <v/>
      </c>
      <c r="CD192" s="510">
        <f>_xlfn.SINGLE(_xlfn.XLOOKUP($A192,$A$203:$A$399,BQ$203:BQ$399,"Não Existe"))*$BI192</f>
        <v/>
      </c>
      <c r="CE192" s="510">
        <f>_xlfn.SINGLE(_xlfn.XLOOKUP($A192,$A$203:$A$399,BR$203:BR$399,"Não Existe"))*$BI192</f>
        <v/>
      </c>
      <c r="CF192" s="510">
        <f>_xlfn.SINGLE(_xlfn.XLOOKUP($A192,$A$203:$A$399,BS$203:BS$399,"Não Existe"))*$BI192</f>
        <v/>
      </c>
      <c r="CG192" s="510">
        <f>_xlfn.SINGLE(_xlfn.XLOOKUP($A192,$A$203:$A$399,BT$203:BT$399,"Não Existe"))*$BI192</f>
        <v/>
      </c>
      <c r="CH192" s="510">
        <f>_xlfn.SINGLE(_xlfn.XLOOKUP($A192,$A$203:$A$399,BU$203:BU$399,"Não Existe"))*$BI192</f>
        <v/>
      </c>
      <c r="CI192" s="364" t="n"/>
      <c r="CJ192" s="364" t="n"/>
      <c r="CK192" s="364" t="n"/>
      <c r="CL192" s="364" t="n"/>
      <c r="CM192" s="364" t="n"/>
      <c r="CN192" s="364" t="n"/>
      <c r="CO192" s="364" t="n"/>
      <c r="CP192" s="364" t="n"/>
      <c r="CQ192" s="364" t="n"/>
      <c r="CR192" s="364" t="n"/>
      <c r="CS192" s="364" t="n"/>
      <c r="CT192" s="364" t="n"/>
      <c r="CU192" s="364" t="n"/>
      <c r="CV192" s="364" t="n"/>
      <c r="CW192" s="364" t="n"/>
      <c r="CX192" s="364" t="n"/>
      <c r="CY192" s="364" t="n"/>
      <c r="CZ192" s="364" t="n"/>
      <c r="DA192" s="364" t="n"/>
      <c r="DB192" s="364" t="n"/>
      <c r="DC192" s="364" t="n"/>
      <c r="DD192" s="364" t="n"/>
      <c r="DE192" s="364" t="n"/>
      <c r="DF192" s="364" t="n"/>
      <c r="DG192" s="364" t="n"/>
      <c r="DH192" s="364" t="n"/>
      <c r="DI192" s="364" t="n"/>
      <c r="DJ192" s="364" t="n"/>
      <c r="DK192" s="364" t="n"/>
      <c r="DL192" s="364" t="n"/>
      <c r="DM192" s="364" t="n"/>
      <c r="DN192" s="364" t="n"/>
      <c r="DO192" s="364" t="n"/>
      <c r="DP192" s="364" t="n"/>
      <c r="DQ192" s="364" t="n"/>
      <c r="DR192" s="364" t="n"/>
      <c r="DS192" s="364" t="n"/>
      <c r="DT192" s="364" t="n"/>
      <c r="DU192" s="364" t="n"/>
      <c r="DV192" s="364" t="n"/>
      <c r="DW192" s="364" t="n"/>
      <c r="DX192" s="364" t="n"/>
      <c r="DY192" s="364" t="n"/>
      <c r="DZ192" s="364" t="n"/>
      <c r="EA192" s="364" t="n"/>
      <c r="EB192" s="364" t="n"/>
      <c r="EC192" s="364" t="n"/>
      <c r="ED192" s="364" t="n"/>
      <c r="EE192" s="364" t="n"/>
      <c r="EF192" s="364" t="n"/>
      <c r="EG192" s="364" t="n"/>
      <c r="EH192" s="364" t="n"/>
      <c r="EI192" s="364" t="n"/>
      <c r="EJ192" s="364" t="n"/>
      <c r="EK192" s="364" t="n"/>
      <c r="EL192" s="364" t="n"/>
      <c r="EM192" s="364" t="n"/>
      <c r="EN192" s="364" t="n"/>
      <c r="EO192" s="364" t="n"/>
      <c r="EP192" s="364" t="n"/>
      <c r="EQ192" s="364" t="n"/>
      <c r="ER192" s="364" t="n"/>
      <c r="ES192" s="364" t="n"/>
      <c r="ET192" s="364" t="n"/>
      <c r="EU192" s="364" t="n"/>
      <c r="EV192" s="364" t="n"/>
      <c r="EW192" s="364" t="n"/>
      <c r="EX192" s="364" t="n"/>
      <c r="EY192" s="364" t="n"/>
      <c r="EZ192" s="364" t="n"/>
      <c r="FA192" s="364" t="n"/>
      <c r="FB192" s="364" t="n"/>
      <c r="FC192" s="364" t="n"/>
      <c r="FD192" s="364" t="n"/>
      <c r="FE192" s="364" t="n"/>
      <c r="FF192" s="364" t="n"/>
      <c r="FG192" s="364" t="n"/>
      <c r="FH192" s="364" t="n"/>
      <c r="FI192" s="364" t="n"/>
      <c r="FJ192" s="364" t="n"/>
      <c r="FK192" s="364" t="n"/>
      <c r="FL192" s="364" t="n"/>
      <c r="FM192" s="364" t="n"/>
      <c r="FN192" s="364" t="n"/>
      <c r="FO192" s="364" t="n"/>
      <c r="FP192" s="364" t="n"/>
      <c r="FQ192" s="364" t="n"/>
      <c r="FR192" s="364" t="n"/>
      <c r="FS192" s="364" t="n"/>
      <c r="FT192" s="364" t="n"/>
      <c r="FU192" s="364" t="n"/>
      <c r="FV192" s="364" t="n"/>
      <c r="FW192" s="364" t="n"/>
      <c r="FX192" s="364" t="n"/>
      <c r="FY192" s="364" t="n"/>
      <c r="FZ192" s="364" t="n"/>
      <c r="GA192" s="364" t="n"/>
      <c r="GB192" s="364" t="n"/>
      <c r="GC192" s="364" t="n"/>
      <c r="GD192" s="364" t="n"/>
      <c r="GE192" s="364" t="n"/>
      <c r="GF192" s="364" t="n"/>
      <c r="GG192" s="364" t="n"/>
      <c r="GH192" s="364" t="n"/>
      <c r="GI192" s="364" t="n"/>
      <c r="GJ192" s="364" t="n"/>
      <c r="GK192" s="364" t="n"/>
      <c r="GL192" s="364" t="n"/>
      <c r="GM192" s="364" t="n"/>
      <c r="GN192" s="364" t="n"/>
      <c r="GO192" s="364" t="n"/>
      <c r="GP192" s="364" t="n"/>
      <c r="GQ192" s="364" t="n"/>
      <c r="GR192" s="364" t="n"/>
      <c r="GS192" s="364" t="n"/>
      <c r="GT192" s="364" t="n"/>
      <c r="GU192" s="364" t="n"/>
      <c r="GV192" s="364" t="n"/>
      <c r="GW192" s="364" t="n"/>
      <c r="GX192" s="364" t="n"/>
      <c r="GY192" s="364" t="n"/>
      <c r="GZ192" s="364" t="n"/>
      <c r="HA192" s="364" t="n"/>
      <c r="HB192" s="364" t="n"/>
      <c r="HC192" s="364" t="n"/>
      <c r="HD192" s="364" t="n"/>
      <c r="HE192" s="364" t="n"/>
      <c r="HF192" s="364" t="n"/>
      <c r="HG192" s="364" t="n"/>
      <c r="HH192" s="364" t="n"/>
      <c r="HI192" s="364" t="n"/>
      <c r="HJ192" s="364" t="n"/>
      <c r="HK192" s="364" t="n"/>
      <c r="HL192" s="364" t="n"/>
      <c r="HM192" s="364" t="n"/>
      <c r="HN192" s="364" t="n"/>
      <c r="HO192" s="364" t="n"/>
      <c r="HP192" s="364" t="n"/>
      <c r="HQ192" s="364" t="n"/>
      <c r="HR192" s="364" t="n"/>
      <c r="HS192" s="364" t="n"/>
      <c r="HT192" s="364" t="n"/>
      <c r="HU192" s="364" t="n"/>
      <c r="HV192" s="364" t="n"/>
      <c r="HW192" s="364" t="n"/>
      <c r="HX192" s="364" t="n"/>
      <c r="HY192" s="364" t="n"/>
      <c r="HZ192" s="364" t="n"/>
      <c r="IA192" s="364" t="n"/>
      <c r="IB192" s="364" t="n"/>
      <c r="IC192" s="364" t="n"/>
      <c r="ID192" s="364" t="n"/>
      <c r="IE192" s="364" t="n"/>
      <c r="IF192" s="364" t="n"/>
      <c r="IG192" s="364" t="n"/>
      <c r="IH192" s="364" t="n"/>
      <c r="II192" s="364" t="n"/>
      <c r="IJ192" s="364" t="n"/>
      <c r="IK192" s="364" t="n"/>
      <c r="IL192" s="364" t="n"/>
      <c r="IM192" s="364" t="n"/>
      <c r="IN192" s="364" t="n"/>
      <c r="IO192" s="364" t="n"/>
      <c r="IP192" s="364" t="n"/>
      <c r="IQ192" s="364" t="n"/>
      <c r="IR192" s="364" t="n"/>
      <c r="IS192" s="364" t="n"/>
      <c r="IT192" s="364" t="n"/>
      <c r="IU192" s="364" t="n"/>
      <c r="IV192" s="364" t="n"/>
      <c r="IW192" s="364" t="n"/>
      <c r="IX192" s="364" t="n"/>
      <c r="IY192" s="364" t="n"/>
      <c r="IZ192" s="364" t="n"/>
      <c r="JA192" s="364" t="n"/>
      <c r="JB192" s="364" t="n"/>
      <c r="JC192" s="364" t="n"/>
      <c r="JD192" s="364" t="n"/>
      <c r="JE192" s="364" t="n"/>
      <c r="JF192" s="364" t="n"/>
      <c r="JG192" s="364" t="n"/>
      <c r="JH192" s="364" t="n"/>
      <c r="JI192" s="364" t="n"/>
      <c r="JJ192" s="364" t="n"/>
      <c r="JK192" s="364" t="n"/>
      <c r="JL192" s="364" t="n"/>
      <c r="JM192" s="364" t="n"/>
      <c r="JN192" s="364" t="n"/>
      <c r="JO192" s="364" t="n"/>
      <c r="JP192" s="364" t="n"/>
      <c r="JQ192" s="364" t="n"/>
      <c r="JR192" s="364" t="n"/>
      <c r="JS192" s="364" t="n"/>
      <c r="JT192" s="364" t="n"/>
      <c r="JU192" s="364" t="n"/>
      <c r="JV192" s="364" t="n"/>
      <c r="JW192" s="364" t="n"/>
      <c r="JX192" s="364" t="n"/>
      <c r="JY192" s="364" t="n"/>
      <c r="JZ192" s="364" t="n"/>
      <c r="KA192" s="364" t="n"/>
      <c r="KB192" s="364" t="n"/>
      <c r="KC192" s="364" t="n"/>
      <c r="KD192" s="364" t="n"/>
      <c r="KE192" s="364" t="n"/>
      <c r="KF192" s="364" t="n"/>
      <c r="KG192" s="364" t="n"/>
      <c r="KH192" s="364" t="n"/>
      <c r="KI192" s="364" t="n"/>
      <c r="KJ192" s="364" t="n"/>
      <c r="KK192" s="364" t="n"/>
      <c r="KL192" s="364" t="n"/>
      <c r="KM192" s="364" t="n"/>
      <c r="KN192" s="364" t="n"/>
      <c r="KO192" s="364" t="n"/>
      <c r="KP192" s="364" t="n"/>
      <c r="KQ192" s="364" t="n"/>
      <c r="KR192" s="364" t="n"/>
      <c r="KS192" s="364" t="n"/>
      <c r="KT192" s="364" t="n"/>
      <c r="KU192" s="364" t="n"/>
      <c r="KV192" s="364" t="n"/>
      <c r="KW192" s="364" t="n"/>
      <c r="KX192" s="364" t="n"/>
      <c r="KY192" s="364" t="n"/>
      <c r="KZ192" s="364" t="n"/>
      <c r="LA192" s="364" t="n"/>
      <c r="LB192" s="364" t="n"/>
      <c r="LC192" s="364" t="n"/>
      <c r="LD192" s="364" t="n"/>
      <c r="LE192" s="364" t="n"/>
      <c r="LF192" s="364" t="n"/>
      <c r="LG192" s="364" t="n"/>
      <c r="LH192" s="364" t="n"/>
      <c r="LI192" s="364" t="n"/>
      <c r="LJ192" s="364" t="n"/>
      <c r="LK192" s="364" t="n"/>
      <c r="LL192" s="364" t="n"/>
      <c r="LM192" s="364" t="n"/>
      <c r="LN192" s="364" t="n"/>
      <c r="LO192" s="364" t="n"/>
      <c r="LP192" s="364" t="n"/>
      <c r="LQ192" s="364" t="n"/>
      <c r="LR192" s="364" t="n"/>
      <c r="LS192" s="364" t="n"/>
      <c r="LT192" s="364" t="n"/>
      <c r="LU192" s="364" t="n"/>
      <c r="LV192" s="364" t="n"/>
      <c r="LW192" s="364" t="n"/>
      <c r="LX192" s="364" t="n"/>
      <c r="LY192" s="364" t="n"/>
      <c r="LZ192" s="364" t="n"/>
      <c r="MA192" s="364" t="n"/>
      <c r="MB192" s="364" t="n"/>
      <c r="MC192" s="364" t="n"/>
      <c r="MD192" s="364" t="n"/>
      <c r="ME192" s="364" t="n"/>
      <c r="MF192" s="364" t="n"/>
      <c r="MG192" s="364" t="n"/>
      <c r="MH192" s="364" t="n"/>
      <c r="MI192" s="364" t="n"/>
      <c r="MJ192" s="364" t="n"/>
      <c r="MK192" s="364" t="n"/>
      <c r="ML192" s="364" t="n"/>
      <c r="MM192" s="364" t="n"/>
      <c r="MN192" s="364" t="n"/>
      <c r="MO192" s="364" t="n"/>
      <c r="MP192" s="364" t="n"/>
      <c r="MQ192" s="364" t="n"/>
      <c r="MR192" s="364" t="n"/>
      <c r="MS192" s="364" t="n"/>
      <c r="MT192" s="364" t="n"/>
      <c r="MU192" s="364" t="n"/>
      <c r="MV192" s="364" t="n"/>
      <c r="MW192" s="364" t="n"/>
      <c r="MX192" s="364" t="n"/>
      <c r="MY192" s="364" t="n"/>
      <c r="MZ192" s="364" t="n"/>
      <c r="NA192" s="364" t="n"/>
      <c r="NB192" s="364" t="n"/>
      <c r="NC192" s="364" t="n"/>
      <c r="ND192" s="364" t="n"/>
      <c r="NE192" s="364" t="n"/>
      <c r="NF192" s="364" t="n"/>
      <c r="NG192" s="364" t="n"/>
      <c r="NH192" s="364" t="n"/>
      <c r="NI192" s="364" t="n"/>
      <c r="NJ192" s="364" t="n"/>
      <c r="NK192" s="364" t="n"/>
      <c r="NL192" s="364" t="n"/>
      <c r="NM192" s="364" t="n"/>
      <c r="NN192" s="364" t="n"/>
      <c r="NO192" s="364" t="n"/>
      <c r="NP192" s="364" t="n"/>
      <c r="NQ192" s="364" t="n"/>
      <c r="NR192" s="364" t="n"/>
      <c r="NS192" s="364" t="n"/>
      <c r="NT192" s="364" t="n"/>
      <c r="NU192" s="364" t="n"/>
      <c r="NV192" s="364" t="n"/>
      <c r="NW192" s="364" t="n"/>
      <c r="NX192" s="364" t="n"/>
      <c r="NY192" s="364" t="n"/>
      <c r="NZ192" s="364" t="n"/>
      <c r="OA192" s="364" t="n"/>
      <c r="OB192" s="364" t="n"/>
      <c r="OC192" s="364" t="n"/>
      <c r="OD192" s="364" t="n"/>
      <c r="OE192" s="364" t="n"/>
      <c r="OF192" s="364" t="n"/>
      <c r="OG192" s="364" t="n"/>
      <c r="OH192" s="364" t="n"/>
      <c r="OI192" s="364" t="n"/>
      <c r="OJ192" s="364" t="n"/>
      <c r="OK192" s="364" t="n"/>
      <c r="OL192" s="364" t="n"/>
      <c r="OM192" s="364" t="n"/>
      <c r="ON192" s="364" t="n"/>
      <c r="OO192" s="364" t="n"/>
      <c r="OP192" s="364" t="n"/>
      <c r="OQ192" s="364" t="n"/>
      <c r="OR192" s="364" t="n"/>
      <c r="OS192" s="364" t="n"/>
      <c r="OT192" s="364" t="n"/>
      <c r="OU192" s="364" t="n"/>
      <c r="OV192" s="364" t="n"/>
      <c r="OW192" s="364" t="n"/>
      <c r="OX192" s="364" t="n"/>
      <c r="OY192" s="364" t="n"/>
      <c r="OZ192" s="364" t="n"/>
      <c r="PA192" s="364" t="n"/>
      <c r="PB192" s="364" t="n"/>
      <c r="PC192" s="364" t="n"/>
      <c r="PD192" s="364" t="n"/>
      <c r="PE192" s="364" t="n"/>
      <c r="PF192" s="364" t="n"/>
      <c r="PG192" s="364" t="n"/>
      <c r="PH192" s="364" t="n"/>
      <c r="PI192" s="364" t="n"/>
      <c r="PJ192" s="364" t="n"/>
      <c r="PK192" s="364" t="n"/>
      <c r="PL192" s="364" t="n"/>
      <c r="PM192" s="364" t="n"/>
      <c r="PN192" s="364" t="n"/>
      <c r="PO192" s="364" t="n"/>
      <c r="PP192" s="364" t="n"/>
      <c r="PQ192" s="364" t="n"/>
      <c r="PR192" s="364" t="n"/>
      <c r="PS192" s="364" t="n"/>
      <c r="PT192" s="364" t="n"/>
      <c r="PU192" s="364" t="n"/>
      <c r="PV192" s="364" t="n"/>
      <c r="PW192" s="364" t="n"/>
      <c r="PX192" s="364" t="n"/>
      <c r="PY192" s="364" t="n"/>
      <c r="PZ192" s="364" t="n"/>
      <c r="QA192" s="364" t="n"/>
      <c r="QB192" s="364" t="n"/>
      <c r="QC192" s="364" t="n"/>
      <c r="QD192" s="364" t="n"/>
      <c r="QE192" s="364" t="n"/>
      <c r="QF192" s="364" t="n"/>
      <c r="QG192" s="364" t="n"/>
      <c r="QH192" s="364" t="n"/>
      <c r="QI192" s="364" t="n"/>
      <c r="QJ192" s="364" t="n"/>
      <c r="QK192" s="364" t="n"/>
      <c r="QL192" s="364" t="n"/>
      <c r="QM192" s="364" t="n"/>
      <c r="QN192" s="364" t="n"/>
      <c r="QO192" s="364" t="n"/>
      <c r="QP192" s="364" t="n"/>
      <c r="QQ192" s="364" t="n"/>
      <c r="QR192" s="364" t="n"/>
      <c r="QS192" s="364" t="n"/>
      <c r="QT192" s="364" t="n"/>
      <c r="QU192" s="364" t="n"/>
      <c r="QV192" s="364" t="n"/>
      <c r="QW192" s="364" t="n"/>
      <c r="QX192" s="364" t="n"/>
      <c r="QY192" s="364" t="n"/>
      <c r="QZ192" s="364" t="n"/>
      <c r="RA192" s="364" t="n"/>
      <c r="RB192" s="364" t="n"/>
      <c r="RC192" s="364" t="n"/>
      <c r="RD192" s="364" t="n"/>
      <c r="RE192" s="364" t="n"/>
      <c r="RF192" s="364" t="n"/>
      <c r="RG192" s="364" t="n"/>
      <c r="RH192" s="364" t="n"/>
      <c r="RI192" s="364" t="n"/>
      <c r="RJ192" s="364" t="n"/>
      <c r="RK192" s="364" t="n"/>
      <c r="RL192" s="364" t="n"/>
      <c r="RM192" s="364" t="n"/>
      <c r="RN192" s="364" t="n"/>
      <c r="RO192" s="364" t="n"/>
      <c r="RP192" s="364" t="n"/>
      <c r="RQ192" s="364" t="n"/>
      <c r="RR192" s="364" t="n"/>
      <c r="RS192" s="364" t="n"/>
      <c r="RT192" s="364" t="n"/>
      <c r="RU192" s="364" t="n"/>
      <c r="RV192" s="364" t="n"/>
      <c r="RW192" s="364" t="n"/>
      <c r="RX192" s="364" t="n"/>
      <c r="RY192" s="364" t="n"/>
      <c r="RZ192" s="364" t="n"/>
      <c r="SA192" s="364" t="n"/>
      <c r="SB192" s="364" t="n"/>
      <c r="SC192" s="364" t="n"/>
      <c r="SD192" s="364" t="n"/>
      <c r="SE192" s="364" t="n"/>
      <c r="SF192" s="364" t="n"/>
      <c r="SG192" s="364" t="n"/>
      <c r="SH192" s="364" t="n"/>
      <c r="SI192" s="364" t="n"/>
      <c r="SJ192" s="364" t="n"/>
      <c r="SK192" s="364" t="n"/>
      <c r="SL192" s="364" t="n"/>
      <c r="SM192" s="364" t="n"/>
      <c r="SN192" s="364" t="n"/>
      <c r="SO192" s="364" t="n"/>
      <c r="SP192" s="364" t="n"/>
      <c r="SQ192" s="364" t="n"/>
      <c r="SR192" s="364" t="n"/>
      <c r="SS192" s="364" t="n"/>
      <c r="ST192" s="364" t="n"/>
      <c r="SU192" s="364" t="n"/>
      <c r="SV192" s="364" t="n"/>
      <c r="SW192" s="364" t="n"/>
      <c r="SX192" s="364" t="n"/>
      <c r="SY192" s="364" t="n"/>
      <c r="SZ192" s="364" t="n"/>
      <c r="TA192" s="364" t="n"/>
      <c r="TB192" s="364" t="n"/>
      <c r="TC192" s="364" t="n"/>
      <c r="TD192" s="364" t="n"/>
      <c r="TE192" s="364" t="n"/>
      <c r="TF192" s="364" t="n"/>
      <c r="TG192" s="364" t="n"/>
      <c r="TH192" s="364" t="n"/>
      <c r="TI192" s="364" t="n"/>
      <c r="TJ192" s="364" t="n"/>
      <c r="TK192" s="364" t="n"/>
      <c r="TL192" s="364" t="n"/>
      <c r="TM192" s="364" t="n"/>
      <c r="TN192" s="364" t="n"/>
      <c r="TO192" s="364" t="n"/>
      <c r="TP192" s="364" t="n"/>
      <c r="TQ192" s="364" t="n"/>
      <c r="TR192" s="364" t="n"/>
      <c r="TS192" s="364" t="n"/>
      <c r="TT192" s="364" t="n"/>
      <c r="TU192" s="364" t="n"/>
      <c r="TV192" s="364" t="n"/>
      <c r="TW192" s="364" t="n"/>
      <c r="TX192" s="364" t="n"/>
      <c r="TY192" s="364" t="n"/>
      <c r="TZ192" s="364" t="n"/>
      <c r="UA192" s="364" t="n"/>
      <c r="UB192" s="364" t="n"/>
      <c r="UC192" s="364" t="n"/>
      <c r="UD192" s="364" t="n"/>
      <c r="UE192" s="364" t="n"/>
      <c r="UF192" s="364" t="n"/>
      <c r="UG192" s="364" t="n"/>
      <c r="UH192" s="364" t="n"/>
      <c r="UI192" s="364" t="n"/>
      <c r="UJ192" s="364" t="n"/>
      <c r="UK192" s="364" t="n"/>
      <c r="UL192" s="364" t="n"/>
      <c r="UM192" s="364" t="n"/>
      <c r="UN192" s="364" t="n"/>
      <c r="UO192" s="364" t="n"/>
      <c r="UP192" s="364" t="n"/>
      <c r="UQ192" s="364" t="n"/>
      <c r="UR192" s="364" t="n"/>
      <c r="US192" s="364" t="n"/>
      <c r="UT192" s="364" t="n"/>
      <c r="UU192" s="364" t="n"/>
      <c r="UV192" s="364" t="n"/>
      <c r="UW192" s="364" t="n"/>
      <c r="UX192" s="364" t="n"/>
      <c r="UY192" s="364" t="n"/>
      <c r="UZ192" s="364" t="n"/>
      <c r="VA192" s="364" t="n"/>
      <c r="VB192" s="364" t="n"/>
      <c r="VC192" s="364" t="n"/>
      <c r="VD192" s="364" t="n"/>
      <c r="VE192" s="364" t="n"/>
      <c r="VF192" s="364" t="n"/>
      <c r="VG192" s="364" t="n"/>
      <c r="VH192" s="364" t="n"/>
      <c r="VI192" s="364" t="n"/>
      <c r="VJ192" s="364" t="n"/>
      <c r="VK192" s="364" t="n"/>
      <c r="VL192" s="364" t="n"/>
      <c r="VM192" s="364" t="n"/>
      <c r="VN192" s="364" t="n"/>
      <c r="VO192" s="364" t="n"/>
      <c r="VP192" s="364" t="n"/>
      <c r="VQ192" s="364" t="n"/>
      <c r="VR192" s="364" t="n"/>
      <c r="VS192" s="364" t="n"/>
      <c r="VT192" s="364" t="n"/>
      <c r="VU192" s="364" t="n"/>
      <c r="VV192" s="364" t="n"/>
      <c r="VW192" s="364" t="n"/>
      <c r="VX192" s="364" t="n"/>
      <c r="VY192" s="364" t="n"/>
      <c r="VZ192" s="364" t="n"/>
      <c r="WA192" s="364" t="n"/>
      <c r="WB192" s="364" t="n"/>
      <c r="WC192" s="364" t="n"/>
      <c r="WD192" s="364" t="n"/>
      <c r="WE192" s="364" t="n"/>
      <c r="WF192" s="364" t="n"/>
      <c r="WG192" s="364" t="n"/>
      <c r="WH192" s="364" t="n"/>
      <c r="WI192" s="364" t="n"/>
      <c r="WJ192" s="364" t="n"/>
      <c r="WK192" s="364" t="n"/>
      <c r="WL192" s="364" t="n"/>
      <c r="WM192" s="364" t="n"/>
      <c r="WN192" s="364" t="n"/>
      <c r="WO192" s="364" t="n"/>
      <c r="WP192" s="364" t="n"/>
      <c r="WQ192" s="364" t="n"/>
      <c r="WR192" s="364" t="n"/>
      <c r="WS192" s="364" t="n"/>
      <c r="WT192" s="364" t="n"/>
      <c r="WU192" s="364" t="n"/>
      <c r="WV192" s="364" t="n"/>
      <c r="WW192" s="364" t="n"/>
      <c r="WX192" s="364" t="n"/>
      <c r="WY192" s="364" t="n"/>
      <c r="WZ192" s="364" t="n"/>
      <c r="XA192" s="364" t="n"/>
      <c r="XB192" s="364" t="n"/>
      <c r="XC192" s="364" t="n"/>
      <c r="XD192" s="364" t="n"/>
      <c r="XE192" s="364" t="n"/>
      <c r="XF192" s="364" t="n"/>
      <c r="XG192" s="364" t="n"/>
      <c r="XH192" s="364" t="n"/>
      <c r="XI192" s="364" t="n"/>
      <c r="XJ192" s="364" t="n"/>
      <c r="XK192" s="364" t="n"/>
      <c r="XL192" s="364" t="n"/>
      <c r="XM192" s="364" t="n"/>
      <c r="XN192" s="364" t="n"/>
      <c r="XO192" s="364" t="n"/>
      <c r="XP192" s="364" t="n"/>
      <c r="XQ192" s="364" t="n"/>
      <c r="XR192" s="364" t="n"/>
      <c r="XS192" s="364" t="n"/>
      <c r="XT192" s="364" t="n"/>
      <c r="XU192" s="364" t="n"/>
      <c r="XV192" s="364" t="n"/>
      <c r="XW192" s="364" t="n"/>
      <c r="XX192" s="364" t="n"/>
      <c r="XY192" s="364" t="n"/>
      <c r="XZ192" s="364" t="n"/>
      <c r="YA192" s="364" t="n"/>
      <c r="YB192" s="364" t="n"/>
      <c r="YC192" s="364" t="n"/>
      <c r="YD192" s="364" t="n"/>
      <c r="YE192" s="364" t="n"/>
      <c r="YF192" s="364" t="n"/>
      <c r="YG192" s="364" t="n"/>
      <c r="YH192" s="364" t="n"/>
      <c r="YI192" s="364" t="n"/>
      <c r="YJ192" s="364" t="n"/>
      <c r="YK192" s="364" t="n"/>
      <c r="YL192" s="364" t="n"/>
      <c r="YM192" s="364" t="n"/>
      <c r="YN192" s="364" t="n"/>
      <c r="YO192" s="364" t="n"/>
      <c r="YP192" s="364" t="n"/>
      <c r="YQ192" s="364" t="n"/>
      <c r="YR192" s="364" t="n"/>
      <c r="YS192" s="364" t="n"/>
      <c r="YT192" s="364" t="n"/>
      <c r="YU192" s="364" t="n"/>
      <c r="YV192" s="364" t="n"/>
      <c r="YW192" s="364" t="n"/>
      <c r="YX192" s="364" t="n"/>
      <c r="YY192" s="364" t="n"/>
      <c r="YZ192" s="364" t="n"/>
      <c r="ZA192" s="364" t="n"/>
      <c r="ZB192" s="364" t="n"/>
      <c r="ZC192" s="364" t="n"/>
      <c r="ZD192" s="364" t="n"/>
      <c r="ZE192" s="364" t="n"/>
      <c r="ZF192" s="364" t="n"/>
      <c r="ZG192" s="364" t="n"/>
      <c r="ZH192" s="364" t="n"/>
      <c r="ZI192" s="364" t="n"/>
      <c r="ZJ192" s="364" t="n"/>
      <c r="ZK192" s="364" t="n"/>
      <c r="ZL192" s="364" t="n"/>
      <c r="ZM192" s="364" t="n"/>
      <c r="ZN192" s="364" t="n"/>
      <c r="ZO192" s="364" t="n"/>
      <c r="ZP192" s="364" t="n"/>
      <c r="ZQ192" s="364" t="n"/>
      <c r="ZR192" s="364" t="n"/>
      <c r="ZS192" s="364" t="n"/>
      <c r="ZT192" s="364" t="n"/>
      <c r="ZU192" s="364" t="n"/>
      <c r="ZV192" s="364" t="n"/>
      <c r="ZW192" s="364" t="n"/>
      <c r="ZX192" s="364" t="n"/>
      <c r="ZY192" s="364" t="n"/>
      <c r="ZZ192" s="364" t="n"/>
      <c r="AAA192" s="364" t="n"/>
      <c r="AAB192" s="364" t="n"/>
      <c r="AAC192" s="364" t="n"/>
      <c r="AAD192" s="364" t="n"/>
      <c r="AAE192" s="364" t="n"/>
      <c r="AAF192" s="364" t="n"/>
      <c r="AAG192" s="364" t="n"/>
      <c r="AAH192" s="364" t="n"/>
      <c r="AAI192" s="364" t="n"/>
      <c r="AAJ192" s="364" t="n"/>
      <c r="AAK192" s="364" t="n"/>
      <c r="AAL192" s="364" t="n"/>
      <c r="AAM192" s="364" t="n"/>
      <c r="AAN192" s="364" t="n"/>
      <c r="AAO192" s="364" t="n"/>
      <c r="AAP192" s="364" t="n"/>
      <c r="AAQ192" s="364" t="n"/>
      <c r="AAR192" s="364" t="n"/>
      <c r="AAS192" s="364" t="n"/>
      <c r="AAT192" s="364" t="n"/>
      <c r="AAU192" s="364" t="n"/>
      <c r="AAV192" s="364" t="n"/>
      <c r="AAW192" s="364" t="n"/>
      <c r="AAX192" s="364" t="n"/>
      <c r="AAY192" s="364" t="n"/>
      <c r="AAZ192" s="364" t="n"/>
      <c r="ABA192" s="364" t="n"/>
      <c r="ABB192" s="364" t="n"/>
      <c r="ABC192" s="364" t="n"/>
      <c r="ABD192" s="364" t="n"/>
      <c r="ABE192" s="364" t="n"/>
      <c r="ABF192" s="364" t="n"/>
      <c r="ABG192" s="364" t="n"/>
      <c r="ABH192" s="364" t="n"/>
      <c r="ABI192" s="364" t="n"/>
      <c r="ABJ192" s="364" t="n"/>
      <c r="ABK192" s="364" t="n"/>
      <c r="ABL192" s="364" t="n"/>
      <c r="ABM192" s="364" t="n"/>
      <c r="ABN192" s="364" t="n"/>
      <c r="ABO192" s="364" t="n"/>
      <c r="ABP192" s="364" t="n"/>
      <c r="ABQ192" s="364" t="n"/>
      <c r="ABR192" s="364" t="n"/>
      <c r="ABS192" s="364" t="n"/>
      <c r="ABT192" s="364" t="n"/>
      <c r="ABU192" s="364" t="n"/>
      <c r="ABV192" s="364" t="n"/>
      <c r="ABW192" s="364" t="n"/>
      <c r="ABX192" s="364" t="n"/>
      <c r="ABY192" s="364" t="n"/>
      <c r="ABZ192" s="364" t="n"/>
      <c r="ACA192" s="364" t="n"/>
      <c r="ACB192" s="364" t="n"/>
      <c r="ACC192" s="364" t="n"/>
      <c r="ACD192" s="364" t="n"/>
      <c r="ACE192" s="364" t="n"/>
      <c r="ACF192" s="364" t="n"/>
      <c r="ACG192" s="364" t="n"/>
      <c r="ACH192" s="364" t="n"/>
      <c r="ACI192" s="364" t="n"/>
      <c r="ACJ192" s="364" t="n"/>
      <c r="ACK192" s="364" t="n"/>
      <c r="ACL192" s="364" t="n"/>
      <c r="ACM192" s="364" t="n"/>
      <c r="ACN192" s="364" t="n"/>
      <c r="ACO192" s="364" t="n"/>
      <c r="ACP192" s="364" t="n"/>
      <c r="ACQ192" s="364" t="n"/>
      <c r="ACR192" s="364" t="n"/>
      <c r="ACS192" s="364" t="n"/>
      <c r="ACT192" s="364" t="n"/>
      <c r="ACU192" s="364" t="n"/>
      <c r="ACV192" s="364" t="n"/>
      <c r="ACW192" s="364" t="n"/>
      <c r="ACX192" s="364" t="n"/>
      <c r="ACY192" s="364" t="n"/>
      <c r="ACZ192" s="364" t="n"/>
      <c r="ADA192" s="364" t="n"/>
      <c r="ADB192" s="364" t="n"/>
      <c r="ADC192" s="364" t="n"/>
      <c r="ADD192" s="364" t="n"/>
      <c r="ADE192" s="364" t="n"/>
      <c r="ADF192" s="364" t="n"/>
      <c r="ADG192" s="364" t="n"/>
      <c r="ADH192" s="364" t="n"/>
      <c r="ADI192" s="364" t="n"/>
      <c r="ADJ192" s="364" t="n"/>
      <c r="ADK192" s="364" t="n"/>
      <c r="ADL192" s="364" t="n"/>
      <c r="ADM192" s="364" t="n"/>
      <c r="ADN192" s="364" t="n"/>
      <c r="ADO192" s="364" t="n"/>
      <c r="ADP192" s="364" t="n"/>
      <c r="ADQ192" s="364" t="n"/>
      <c r="ADR192" s="364" t="n"/>
      <c r="ADS192" s="364" t="n"/>
      <c r="ADT192" s="364" t="n"/>
      <c r="ADU192" s="364" t="n"/>
      <c r="ADV192" s="364" t="n"/>
      <c r="ADW192" s="364" t="n"/>
      <c r="ADX192" s="364" t="n"/>
      <c r="ADY192" s="364" t="n"/>
      <c r="ADZ192" s="364" t="n"/>
      <c r="AEA192" s="364" t="n"/>
      <c r="AEB192" s="364" t="n"/>
      <c r="AEC192" s="364" t="n"/>
      <c r="AED192" s="364" t="n"/>
      <c r="AEE192" s="364" t="n"/>
      <c r="AEF192" s="364" t="n"/>
      <c r="AEG192" s="364" t="n"/>
      <c r="AEH192" s="364" t="n"/>
      <c r="AEI192" s="364" t="n"/>
      <c r="AEJ192" s="364" t="n"/>
      <c r="AEK192" s="364" t="n"/>
      <c r="AEL192" s="364" t="n"/>
      <c r="AEM192" s="364" t="n"/>
      <c r="AEN192" s="364" t="n"/>
      <c r="AEO192" s="364" t="n"/>
      <c r="AEP192" s="364" t="n"/>
      <c r="AEQ192" s="364" t="n"/>
      <c r="AER192" s="364" t="n"/>
      <c r="AES192" s="364" t="n"/>
      <c r="AET192" s="364" t="n"/>
      <c r="AEU192" s="364" t="n"/>
      <c r="AEV192" s="364" t="n"/>
      <c r="AEW192" s="364" t="n"/>
      <c r="AEX192" s="364" t="n"/>
      <c r="AEY192" s="364" t="n"/>
      <c r="AEZ192" s="364" t="n"/>
      <c r="AFA192" s="364" t="n"/>
      <c r="AFB192" s="364" t="n"/>
      <c r="AFC192" s="364" t="n"/>
      <c r="AFD192" s="364" t="n"/>
      <c r="AFE192" s="364" t="n"/>
      <c r="AFF192" s="364" t="n"/>
      <c r="AFG192" s="364" t="n"/>
      <c r="AFH192" s="364" t="n"/>
      <c r="AFI192" s="364" t="n"/>
      <c r="AFJ192" s="364" t="n"/>
      <c r="AFK192" s="364" t="n"/>
      <c r="AFL192" s="364" t="n"/>
      <c r="AFM192" s="364" t="n"/>
      <c r="AFN192" s="364" t="n"/>
      <c r="AFO192" s="364" t="n"/>
      <c r="AFP192" s="364" t="n"/>
      <c r="AFQ192" s="364" t="n"/>
      <c r="AFR192" s="364" t="n"/>
      <c r="AFS192" s="364" t="n"/>
      <c r="AFT192" s="364" t="n"/>
      <c r="AFU192" s="364" t="n"/>
      <c r="AFV192" s="364" t="n"/>
      <c r="AFW192" s="364" t="n"/>
      <c r="AFX192" s="364" t="n"/>
      <c r="AFY192" s="364" t="n"/>
      <c r="AFZ192" s="364" t="n"/>
      <c r="AGA192" s="364" t="n"/>
      <c r="AGB192" s="364" t="n"/>
      <c r="AGC192" s="364" t="n"/>
      <c r="AGD192" s="364" t="n"/>
      <c r="AGE192" s="364" t="n"/>
      <c r="AGF192" s="364" t="n"/>
      <c r="AGG192" s="364" t="n"/>
      <c r="AGH192" s="364" t="n"/>
      <c r="AGI192" s="364" t="n"/>
      <c r="AGJ192" s="364" t="n"/>
      <c r="AGK192" s="364" t="n"/>
      <c r="AGL192" s="364" t="n"/>
      <c r="AGM192" s="364" t="n"/>
      <c r="AGN192" s="364" t="n"/>
      <c r="AGO192" s="364" t="n"/>
      <c r="AGP192" s="364" t="n"/>
      <c r="AGQ192" s="364" t="n"/>
      <c r="AGR192" s="364" t="n"/>
      <c r="AGS192" s="364" t="n"/>
      <c r="AGT192" s="364" t="n"/>
      <c r="AGU192" s="364" t="n"/>
      <c r="AGV192" s="364" t="n"/>
      <c r="AGW192" s="364" t="n"/>
      <c r="AGX192" s="364" t="n"/>
      <c r="AGY192" s="364" t="n"/>
      <c r="AGZ192" s="364" t="n"/>
      <c r="AHA192" s="364" t="n"/>
      <c r="AHB192" s="364" t="n"/>
      <c r="AHC192" s="364" t="n"/>
      <c r="AHD192" s="364" t="n"/>
      <c r="AHE192" s="364" t="n"/>
      <c r="AHF192" s="364" t="n"/>
      <c r="AHG192" s="364" t="n"/>
      <c r="AHH192" s="364" t="n"/>
      <c r="AHI192" s="364" t="n"/>
      <c r="AHJ192" s="364" t="n"/>
      <c r="AHK192" s="364" t="n"/>
      <c r="AHL192" s="364" t="n"/>
      <c r="AHM192" s="364" t="n"/>
      <c r="AHN192" s="364" t="n"/>
      <c r="AHO192" s="364" t="n"/>
      <c r="AHP192" s="364" t="n"/>
      <c r="AHQ192" s="364" t="n"/>
      <c r="AHR192" s="364" t="n"/>
      <c r="AHS192" s="364" t="n"/>
      <c r="AHT192" s="364" t="n"/>
      <c r="AHU192" s="364" t="n"/>
      <c r="AHV192" s="364" t="n"/>
      <c r="AHW192" s="364" t="n"/>
      <c r="AHX192" s="364" t="n"/>
      <c r="AHY192" s="364" t="n"/>
      <c r="AHZ192" s="364" t="n"/>
      <c r="AIA192" s="364" t="n"/>
      <c r="AIB192" s="364" t="n"/>
      <c r="AIC192" s="364" t="n"/>
      <c r="AID192" s="364" t="n"/>
      <c r="AIE192" s="364" t="n"/>
      <c r="AIF192" s="364" t="n"/>
      <c r="AIG192" s="364" t="n"/>
      <c r="AIH192" s="364" t="n"/>
      <c r="AII192" s="364" t="n"/>
      <c r="AIJ192" s="364" t="n"/>
      <c r="AIK192" s="364" t="n"/>
      <c r="AIL192" s="364" t="n"/>
      <c r="AIM192" s="364" t="n"/>
      <c r="AIN192" s="364" t="n"/>
      <c r="AIO192" s="364" t="n"/>
      <c r="AIP192" s="364" t="n"/>
      <c r="AIQ192" s="364" t="n"/>
      <c r="AIR192" s="364" t="n"/>
      <c r="AIS192" s="364" t="n"/>
      <c r="AIT192" s="364" t="n"/>
      <c r="AIU192" s="364" t="n"/>
      <c r="AIV192" s="364" t="n"/>
      <c r="AIW192" s="364" t="n"/>
      <c r="AIX192" s="364" t="n"/>
      <c r="AIY192" s="364" t="n"/>
      <c r="AIZ192" s="364" t="n"/>
      <c r="AJA192" s="364" t="n"/>
      <c r="AJB192" s="364" t="n"/>
      <c r="AJC192" s="364" t="n"/>
      <c r="AJD192" s="364" t="n"/>
      <c r="AJE192" s="364" t="n"/>
      <c r="AJF192" s="364" t="n"/>
      <c r="AJG192" s="364" t="n"/>
      <c r="AJH192" s="364" t="n"/>
      <c r="AJI192" s="364" t="n"/>
      <c r="AJJ192" s="364" t="n"/>
      <c r="AJK192" s="364" t="n"/>
      <c r="AJL192" s="364" t="n"/>
      <c r="AJM192" s="364" t="n"/>
      <c r="AJN192" s="364" t="n"/>
      <c r="AJO192" s="364" t="n"/>
      <c r="AJP192" s="364" t="n"/>
      <c r="AJQ192" s="364" t="n"/>
      <c r="AJR192" s="364" t="n"/>
      <c r="AJS192" s="364" t="n"/>
      <c r="AJT192" s="364" t="n"/>
      <c r="AJU192" s="364" t="n"/>
      <c r="AJV192" s="364" t="n"/>
      <c r="AJW192" s="364" t="n"/>
      <c r="AJX192" s="364" t="n"/>
      <c r="AJY192" s="364" t="n"/>
      <c r="AJZ192" s="364" t="n"/>
      <c r="AKA192" s="364" t="n"/>
      <c r="AKB192" s="364" t="n"/>
      <c r="AKC192" s="364" t="n"/>
      <c r="AKD192" s="364" t="n"/>
      <c r="AKE192" s="364" t="n"/>
      <c r="AKF192" s="364" t="n"/>
      <c r="AKG192" s="364" t="n"/>
      <c r="AKH192" s="364" t="n"/>
      <c r="AKI192" s="364" t="n"/>
      <c r="AKJ192" s="364" t="n"/>
      <c r="AKK192" s="364" t="n"/>
      <c r="AKL192" s="364" t="n"/>
      <c r="AKM192" s="364" t="n"/>
      <c r="AKN192" s="364" t="n"/>
      <c r="AKO192" s="364" t="n"/>
      <c r="AKP192" s="364" t="n"/>
      <c r="AKQ192" s="364" t="n"/>
      <c r="AKR192" s="364" t="n"/>
      <c r="AKS192" s="364" t="n"/>
      <c r="AKT192" s="364" t="n"/>
      <c r="AKU192" s="364" t="n"/>
      <c r="AKV192" s="364" t="n"/>
      <c r="AKW192" s="364" t="n"/>
      <c r="AKX192" s="364" t="n"/>
      <c r="AKY192" s="364" t="n"/>
      <c r="AKZ192" s="364" t="n"/>
      <c r="ALA192" s="364" t="n"/>
      <c r="ALB192" s="364" t="n"/>
      <c r="ALC192" s="364" t="n"/>
      <c r="ALD192" s="364" t="n"/>
      <c r="ALE192" s="364" t="n"/>
      <c r="ALF192" s="364" t="n"/>
      <c r="ALG192" s="364" t="n"/>
      <c r="ALH192" s="364" t="n"/>
      <c r="ALI192" s="364" t="n"/>
      <c r="ALJ192" s="364" t="n"/>
      <c r="ALK192" s="364" t="n"/>
      <c r="ALL192" s="364" t="n"/>
      <c r="ALM192" s="364" t="n"/>
      <c r="ALN192" s="364" t="n"/>
      <c r="ALO192" s="364" t="n"/>
      <c r="ALP192" s="364" t="n"/>
      <c r="ALQ192" s="364" t="n"/>
      <c r="ALR192" s="364" t="n"/>
      <c r="ALS192" s="364" t="n"/>
      <c r="ALT192" s="364" t="n"/>
      <c r="ALU192" s="364" t="n"/>
      <c r="ALV192" s="364" t="n"/>
      <c r="ALW192" s="364" t="n"/>
      <c r="ALX192" s="364" t="n"/>
      <c r="ALY192" s="364" t="n"/>
      <c r="ALZ192" s="364" t="n"/>
      <c r="AMA192" s="364" t="n"/>
      <c r="AMB192" s="364" t="n"/>
      <c r="AMC192" s="364" t="n"/>
      <c r="AMD192" s="364" t="n"/>
      <c r="AME192" s="364" t="n"/>
      <c r="AMF192" s="364" t="n"/>
      <c r="AMG192" s="364" t="n"/>
      <c r="AMH192" s="364" t="n"/>
      <c r="AMI192" s="364" t="n"/>
      <c r="AMJ192" s="364" t="n"/>
      <c r="AMK192" s="364" t="n"/>
      <c r="AML192" s="364" t="n"/>
      <c r="AMM192" s="364" t="n"/>
      <c r="AMN192" s="364" t="n"/>
      <c r="AMO192" s="364" t="n"/>
      <c r="AMP192" s="364" t="n"/>
      <c r="AMQ192" s="364" t="n"/>
      <c r="AMR192" s="364" t="n"/>
      <c r="AMS192" s="364" t="n"/>
      <c r="AMT192" s="364" t="n"/>
      <c r="AMU192" s="364" t="n"/>
      <c r="AMV192" s="364" t="n"/>
      <c r="AMW192" s="364" t="n"/>
      <c r="AMX192" s="364" t="n"/>
      <c r="AMY192" s="364" t="n"/>
      <c r="AMZ192" s="364" t="n"/>
      <c r="ANA192" s="364" t="n"/>
      <c r="ANB192" s="364" t="n"/>
      <c r="ANC192" s="364" t="n"/>
      <c r="AND192" s="364" t="n"/>
      <c r="ANE192" s="364" t="n"/>
      <c r="ANF192" s="364" t="n"/>
      <c r="ANG192" s="364" t="n"/>
      <c r="ANH192" s="364" t="n"/>
      <c r="ANI192" s="364" t="n"/>
      <c r="ANJ192" s="364" t="n"/>
      <c r="ANK192" s="364" t="n"/>
      <c r="ANL192" s="364" t="n"/>
      <c r="ANM192" s="364" t="n"/>
      <c r="ANN192" s="364" t="n"/>
      <c r="ANO192" s="364" t="n"/>
      <c r="ANP192" s="364" t="n"/>
      <c r="ANQ192" s="364" t="n"/>
      <c r="ANR192" s="364" t="n"/>
      <c r="ANS192" s="364" t="n"/>
      <c r="ANT192" s="364" t="n"/>
      <c r="ANU192" s="364" t="n"/>
      <c r="ANV192" s="364" t="n"/>
      <c r="ANW192" s="364" t="n"/>
      <c r="ANX192" s="364" t="n"/>
      <c r="ANY192" s="364" t="n"/>
      <c r="ANZ192" s="364" t="n"/>
      <c r="AOA192" s="364" t="n"/>
      <c r="AOB192" s="364" t="n"/>
      <c r="AOC192" s="364" t="n"/>
      <c r="AOD192" s="364" t="n"/>
      <c r="AOE192" s="364" t="n"/>
      <c r="AOF192" s="364" t="n"/>
      <c r="AOG192" s="364" t="n"/>
      <c r="AOH192" s="364" t="n"/>
      <c r="AOI192" s="364" t="n"/>
      <c r="AOJ192" s="364" t="n"/>
      <c r="AOK192" s="364" t="n"/>
      <c r="AOL192" s="364" t="n"/>
      <c r="AOM192" s="364" t="n"/>
      <c r="AON192" s="364" t="n"/>
      <c r="AOO192" s="364" t="n"/>
      <c r="AOP192" s="364" t="n"/>
      <c r="AOQ192" s="364" t="n"/>
      <c r="AOR192" s="364" t="n"/>
      <c r="AOS192" s="364" t="n"/>
      <c r="AOT192" s="364" t="n"/>
      <c r="AOU192" s="364" t="n"/>
      <c r="AOV192" s="364" t="n"/>
      <c r="AOW192" s="364" t="n"/>
      <c r="AOX192" s="364" t="n"/>
      <c r="AOY192" s="364" t="n"/>
      <c r="AOZ192" s="364" t="n"/>
      <c r="APA192" s="364" t="n"/>
      <c r="APB192" s="364" t="n"/>
      <c r="APC192" s="364" t="n"/>
      <c r="APD192" s="364" t="n"/>
      <c r="APE192" s="364" t="n"/>
      <c r="APF192" s="364" t="n"/>
      <c r="APG192" s="364" t="n"/>
      <c r="APH192" s="364" t="n"/>
      <c r="API192" s="364" t="n"/>
      <c r="APJ192" s="364" t="n"/>
      <c r="APK192" s="364" t="n"/>
      <c r="APL192" s="364" t="n"/>
      <c r="APM192" s="364" t="n"/>
      <c r="APN192" s="364" t="n"/>
      <c r="APO192" s="364" t="n"/>
      <c r="APP192" s="364" t="n"/>
      <c r="APQ192" s="364" t="n"/>
      <c r="APR192" s="364" t="n"/>
      <c r="APS192" s="364" t="n"/>
      <c r="APT192" s="364" t="n"/>
      <c r="APU192" s="364" t="n"/>
      <c r="APV192" s="364" t="n"/>
      <c r="APW192" s="364" t="n"/>
      <c r="APX192" s="364" t="n"/>
      <c r="APY192" s="364" t="n"/>
      <c r="APZ192" s="364" t="n"/>
      <c r="AQA192" s="364" t="n"/>
      <c r="AQB192" s="364" t="n"/>
      <c r="AQC192" s="364" t="n"/>
      <c r="AQD192" s="364" t="n"/>
      <c r="AQE192" s="364" t="n"/>
      <c r="AQF192" s="364" t="n"/>
      <c r="AQG192" s="364" t="n"/>
      <c r="AQH192" s="364" t="n"/>
      <c r="AQI192" s="364" t="n"/>
      <c r="AQJ192" s="364" t="n"/>
      <c r="AQK192" s="364" t="n"/>
      <c r="AQL192" s="364" t="n"/>
      <c r="AQM192" s="364" t="n"/>
      <c r="AQN192" s="364" t="n"/>
      <c r="AQO192" s="364" t="n"/>
      <c r="AQP192" s="364" t="n"/>
      <c r="AQQ192" s="364" t="n"/>
      <c r="AQR192" s="364" t="n"/>
      <c r="AQS192" s="364" t="n"/>
      <c r="AQT192" s="364" t="n"/>
      <c r="AQU192" s="364" t="n"/>
      <c r="AQV192" s="364" t="n"/>
      <c r="AQW192" s="364" t="n"/>
      <c r="AQX192" s="364" t="n"/>
      <c r="AQY192" s="364" t="n"/>
      <c r="AQZ192" s="364" t="n"/>
      <c r="ARA192" s="364" t="n"/>
      <c r="ARB192" s="364" t="n"/>
      <c r="ARC192" s="364" t="n"/>
      <c r="ARD192" s="364" t="n"/>
      <c r="ARE192" s="364" t="n"/>
      <c r="ARF192" s="364" t="n"/>
      <c r="ARG192" s="364" t="n"/>
      <c r="ARH192" s="364" t="n"/>
      <c r="ARI192" s="364" t="n"/>
      <c r="ARJ192" s="364" t="n"/>
      <c r="ARK192" s="364" t="n"/>
      <c r="ARL192" s="364" t="n"/>
      <c r="ARM192" s="364" t="n"/>
      <c r="ARN192" s="364" t="n"/>
      <c r="ARO192" s="364" t="n"/>
    </row>
    <row r="193" outlineLevel="1">
      <c r="A193" s="220" t="inlineStr">
        <is>
          <t>52.04</t>
        </is>
      </c>
      <c r="B193" s="233" t="inlineStr">
        <is>
          <t>Perdas com aplicações financeiras</t>
        </is>
      </c>
      <c r="C193" s="86" t="inlineStr">
        <is>
          <t>Analítica</t>
        </is>
      </c>
      <c r="D193" s="86" t="inlineStr">
        <is>
          <t>Saída</t>
        </is>
      </c>
      <c r="E193" s="86">
        <f>VLOOKUP($A193,PL.C!$B:$F,5,0)</f>
        <v/>
      </c>
      <c r="F193" s="86" t="inlineStr">
        <is>
          <t>sim</t>
        </is>
      </c>
      <c r="G193" s="86" t="inlineStr">
        <is>
          <t>Budget</t>
        </is>
      </c>
      <c r="I193" s="511" t="n">
        <v>0</v>
      </c>
      <c r="J193" s="511" t="n">
        <v>0</v>
      </c>
      <c r="K193" s="511" t="n">
        <v>0</v>
      </c>
      <c r="L193" s="511" t="n">
        <v>0</v>
      </c>
      <c r="M193" s="511" t="n">
        <v>0</v>
      </c>
      <c r="N193" s="511" t="n">
        <v>0</v>
      </c>
      <c r="O193" s="511" t="n">
        <v>0</v>
      </c>
      <c r="P193" s="511" t="n">
        <v>0</v>
      </c>
      <c r="Q193" s="511" t="n">
        <v>0</v>
      </c>
      <c r="R193" s="511" t="n">
        <v>0</v>
      </c>
      <c r="S193" s="511" t="n">
        <v>0</v>
      </c>
      <c r="T193" s="512" t="n">
        <v>0</v>
      </c>
      <c r="V193" s="511" t="n">
        <v>0</v>
      </c>
      <c r="W193" s="511" t="n">
        <v>0</v>
      </c>
      <c r="X193" s="511" t="n">
        <v>0</v>
      </c>
      <c r="Y193" s="511" t="n">
        <v>0</v>
      </c>
      <c r="Z193" s="511" t="n">
        <v>0</v>
      </c>
      <c r="AA193" s="511" t="n">
        <v>0</v>
      </c>
      <c r="AB193" s="511" t="n">
        <v>0</v>
      </c>
      <c r="AC193" s="511" t="n">
        <v>0</v>
      </c>
      <c r="AD193" s="511" t="n">
        <v>0</v>
      </c>
      <c r="AE193" s="511" t="n">
        <v>0</v>
      </c>
      <c r="AF193" s="511" t="n">
        <v>0</v>
      </c>
      <c r="AG193" s="512" t="n">
        <v>0</v>
      </c>
      <c r="AI193" s="511" t="n">
        <v>0</v>
      </c>
      <c r="AJ193" s="511" t="n">
        <v>0</v>
      </c>
      <c r="AK193" s="511" t="n">
        <v>0</v>
      </c>
      <c r="AL193" s="511" t="n">
        <v>0</v>
      </c>
      <c r="AM193" s="511" t="n">
        <v>0</v>
      </c>
      <c r="AN193" s="511" t="n">
        <v>0</v>
      </c>
      <c r="AO193" s="511" t="n">
        <v>0</v>
      </c>
      <c r="AP193" s="511" t="n">
        <v>0</v>
      </c>
      <c r="AQ193" s="511" t="n">
        <v>0</v>
      </c>
      <c r="AR193" s="511" t="n">
        <v>0</v>
      </c>
      <c r="AS193" s="511" t="n">
        <v>0</v>
      </c>
      <c r="AT193" s="511" t="n">
        <v>0</v>
      </c>
      <c r="AV193" s="513" t="n">
        <v>0</v>
      </c>
      <c r="AW193" s="513" t="n">
        <v>0</v>
      </c>
      <c r="AX193" s="513" t="n">
        <v>0</v>
      </c>
      <c r="AY193" s="513" t="n">
        <v>0</v>
      </c>
      <c r="AZ193" s="513" t="n">
        <v>0</v>
      </c>
      <c r="BA193" s="513" t="n">
        <v>0</v>
      </c>
      <c r="BB193" s="513" t="n">
        <v>0</v>
      </c>
      <c r="BC193" s="513" t="n">
        <v>0</v>
      </c>
      <c r="BD193" s="513" t="n">
        <v>0</v>
      </c>
      <c r="BE193" s="513" t="n">
        <v>0</v>
      </c>
      <c r="BF193" s="513" t="n">
        <v>0</v>
      </c>
      <c r="BG193" s="513" t="n">
        <v>0</v>
      </c>
      <c r="BI193" s="298" t="n">
        <v>1.05</v>
      </c>
      <c r="BJ193" s="514" t="n">
        <v>0</v>
      </c>
      <c r="BK193" s="514" t="n">
        <v>0</v>
      </c>
      <c r="BL193" s="514" t="n">
        <v>0</v>
      </c>
      <c r="BM193" s="514" t="n">
        <v>0</v>
      </c>
      <c r="BN193" s="514" t="n">
        <v>0</v>
      </c>
      <c r="BO193" s="514" t="n">
        <v>0</v>
      </c>
      <c r="BP193" s="514" t="n">
        <v>0</v>
      </c>
      <c r="BQ193" s="514" t="n">
        <v>0</v>
      </c>
      <c r="BR193" s="514" t="n">
        <v>0</v>
      </c>
      <c r="BS193" s="514" t="n">
        <v>0</v>
      </c>
      <c r="BT193" s="514" t="n">
        <v>0</v>
      </c>
      <c r="BU193" s="514" t="n">
        <v>0</v>
      </c>
      <c r="BW193" s="515">
        <f>_xlfn.SINGLE(_xlfn.XLOOKUP($A193,$A$203:$A$399,BJ$203:BJ$399,"Não Existe"))*$BI193</f>
        <v/>
      </c>
      <c r="BX193" s="515">
        <f>_xlfn.SINGLE(_xlfn.XLOOKUP($A193,$A$203:$A$399,BK$203:BK$399,"Não Existe"))*$BI193</f>
        <v/>
      </c>
      <c r="BY193" s="515">
        <f>_xlfn.SINGLE(_xlfn.XLOOKUP($A193,$A$203:$A$399,BL$203:BL$399,"Não Existe"))*$BI193</f>
        <v/>
      </c>
      <c r="BZ193" s="515">
        <f>_xlfn.SINGLE(_xlfn.XLOOKUP($A193,$A$203:$A$399,BM$203:BM$399,"Não Existe"))*$BI193</f>
        <v/>
      </c>
      <c r="CA193" s="515">
        <f>_xlfn.SINGLE(_xlfn.XLOOKUP($A193,$A$203:$A$399,BN$203:BN$399,"Não Existe"))*$BI193</f>
        <v/>
      </c>
      <c r="CB193" s="515">
        <f>_xlfn.SINGLE(_xlfn.XLOOKUP($A193,$A$203:$A$399,BO$203:BO$399,"Não Existe"))*$BI193</f>
        <v/>
      </c>
      <c r="CC193" s="515">
        <f>_xlfn.SINGLE(_xlfn.XLOOKUP($A193,$A$203:$A$399,BP$203:BP$399,"Não Existe"))*$BI193</f>
        <v/>
      </c>
      <c r="CD193" s="515">
        <f>_xlfn.SINGLE(_xlfn.XLOOKUP($A193,$A$203:$A$399,BQ$203:BQ$399,"Não Existe"))*$BI193</f>
        <v/>
      </c>
      <c r="CE193" s="515">
        <f>_xlfn.SINGLE(_xlfn.XLOOKUP($A193,$A$203:$A$399,BR$203:BR$399,"Não Existe"))*$BI193</f>
        <v/>
      </c>
      <c r="CF193" s="515">
        <f>_xlfn.SINGLE(_xlfn.XLOOKUP($A193,$A$203:$A$399,BS$203:BS$399,"Não Existe"))*$BI193</f>
        <v/>
      </c>
      <c r="CG193" s="515">
        <f>_xlfn.SINGLE(_xlfn.XLOOKUP($A193,$A$203:$A$399,BT$203:BT$399,"Não Existe"))*$BI193</f>
        <v/>
      </c>
      <c r="CH193" s="515">
        <f>_xlfn.SINGLE(_xlfn.XLOOKUP($A193,$A$203:$A$399,BU$203:BU$399,"Não Existe"))*$BI193</f>
        <v/>
      </c>
    </row>
    <row r="194" outlineLevel="1" customFormat="1" s="213">
      <c r="A194" s="257" t="inlineStr">
        <is>
          <t>53.01</t>
        </is>
      </c>
      <c r="B194" s="212" t="inlineStr">
        <is>
          <t>Participações nos lucros para funcionários</t>
        </is>
      </c>
      <c r="C194" s="213" t="inlineStr">
        <is>
          <t>Analítica</t>
        </is>
      </c>
      <c r="D194" s="213" t="inlineStr">
        <is>
          <t>Saída</t>
        </is>
      </c>
      <c r="E194" s="213">
        <f>VLOOKUP($A194,PL.C!$B:$F,5,0)</f>
        <v/>
      </c>
      <c r="F194" s="213" t="inlineStr">
        <is>
          <t>sim</t>
        </is>
      </c>
      <c r="G194" s="213" t="inlineStr">
        <is>
          <t>Budget</t>
        </is>
      </c>
      <c r="I194" s="506" t="n">
        <v>0</v>
      </c>
      <c r="J194" s="506" t="n">
        <v>0</v>
      </c>
      <c r="K194" s="506" t="n">
        <v>0</v>
      </c>
      <c r="L194" s="506" t="n">
        <v>0</v>
      </c>
      <c r="M194" s="506" t="n">
        <v>0</v>
      </c>
      <c r="N194" s="506" t="n">
        <v>0</v>
      </c>
      <c r="O194" s="506" t="n">
        <v>0</v>
      </c>
      <c r="P194" s="506" t="n">
        <v>0</v>
      </c>
      <c r="Q194" s="506" t="n">
        <v>0</v>
      </c>
      <c r="R194" s="506" t="n">
        <v>0</v>
      </c>
      <c r="S194" s="506" t="n">
        <v>0</v>
      </c>
      <c r="T194" s="507" t="n">
        <v>0</v>
      </c>
      <c r="U194" s="86" t="n"/>
      <c r="V194" s="506" t="n">
        <v>0</v>
      </c>
      <c r="W194" s="506" t="n">
        <v>0</v>
      </c>
      <c r="X194" s="506" t="n">
        <v>0</v>
      </c>
      <c r="Y194" s="506" t="n">
        <v>0</v>
      </c>
      <c r="Z194" s="506" t="n">
        <v>0</v>
      </c>
      <c r="AA194" s="506" t="n">
        <v>0</v>
      </c>
      <c r="AB194" s="506" t="n">
        <v>0</v>
      </c>
      <c r="AC194" s="506" t="n">
        <v>0</v>
      </c>
      <c r="AD194" s="506" t="n">
        <v>0</v>
      </c>
      <c r="AE194" s="506" t="n">
        <v>0</v>
      </c>
      <c r="AF194" s="506" t="n">
        <v>0</v>
      </c>
      <c r="AG194" s="507" t="n">
        <v>0</v>
      </c>
      <c r="AH194" s="364" t="n"/>
      <c r="AI194" s="506" t="n">
        <v>0</v>
      </c>
      <c r="AJ194" s="506" t="n">
        <v>0</v>
      </c>
      <c r="AK194" s="506" t="n">
        <v>0</v>
      </c>
      <c r="AL194" s="506" t="n">
        <v>0</v>
      </c>
      <c r="AM194" s="506" t="n">
        <v>0</v>
      </c>
      <c r="AN194" s="506" t="n">
        <v>0</v>
      </c>
      <c r="AO194" s="506" t="n">
        <v>0</v>
      </c>
      <c r="AP194" s="506" t="n">
        <v>0</v>
      </c>
      <c r="AQ194" s="506" t="n">
        <v>0</v>
      </c>
      <c r="AR194" s="506" t="n">
        <v>0</v>
      </c>
      <c r="AS194" s="506" t="n">
        <v>0</v>
      </c>
      <c r="AT194" s="506" t="n">
        <v>0</v>
      </c>
      <c r="AU194" s="364" t="n"/>
      <c r="AV194" s="508" t="n">
        <v>0</v>
      </c>
      <c r="AW194" s="508" t="n">
        <v>0</v>
      </c>
      <c r="AX194" s="508" t="n">
        <v>0</v>
      </c>
      <c r="AY194" s="508" t="n">
        <v>0</v>
      </c>
      <c r="AZ194" s="508" t="n">
        <v>0</v>
      </c>
      <c r="BA194" s="508" t="n">
        <v>0</v>
      </c>
      <c r="BB194" s="508" t="n">
        <v>0</v>
      </c>
      <c r="BC194" s="508" t="n">
        <v>0</v>
      </c>
      <c r="BD194" s="508" t="n">
        <v>0</v>
      </c>
      <c r="BE194" s="508" t="n">
        <v>0</v>
      </c>
      <c r="BF194" s="508" t="n">
        <v>0</v>
      </c>
      <c r="BG194" s="508" t="n">
        <v>0</v>
      </c>
      <c r="BH194" s="364" t="n"/>
      <c r="BI194" s="298" t="n">
        <v>1.05</v>
      </c>
      <c r="BJ194" s="509" t="n">
        <v>0</v>
      </c>
      <c r="BK194" s="509" t="n">
        <v>0</v>
      </c>
      <c r="BL194" s="509" t="n">
        <v>0</v>
      </c>
      <c r="BM194" s="509" t="n">
        <v>0</v>
      </c>
      <c r="BN194" s="509" t="n">
        <v>0</v>
      </c>
      <c r="BO194" s="509" t="n">
        <v>0</v>
      </c>
      <c r="BP194" s="509" t="n">
        <v>0</v>
      </c>
      <c r="BQ194" s="509" t="n">
        <v>0</v>
      </c>
      <c r="BR194" s="509" t="n">
        <v>0</v>
      </c>
      <c r="BS194" s="509" t="n">
        <v>0</v>
      </c>
      <c r="BT194" s="509" t="n">
        <v>0</v>
      </c>
      <c r="BU194" s="509" t="n">
        <v>0</v>
      </c>
      <c r="BV194" s="364" t="n"/>
      <c r="BW194" s="510">
        <f>_xlfn.SINGLE(_xlfn.XLOOKUP($A194,$A$203:$A$399,BJ$203:BJ$399,"Não Existe"))*$BI194</f>
        <v/>
      </c>
      <c r="BX194" s="510">
        <f>_xlfn.SINGLE(_xlfn.XLOOKUP($A194,$A$203:$A$399,BK$203:BK$399,"Não Existe"))*$BI194</f>
        <v/>
      </c>
      <c r="BY194" s="510">
        <f>_xlfn.SINGLE(_xlfn.XLOOKUP($A194,$A$203:$A$399,BL$203:BL$399,"Não Existe"))*$BI194</f>
        <v/>
      </c>
      <c r="BZ194" s="510">
        <f>_xlfn.SINGLE(_xlfn.XLOOKUP($A194,$A$203:$A$399,BM$203:BM$399,"Não Existe"))*$BI194</f>
        <v/>
      </c>
      <c r="CA194" s="510">
        <f>_xlfn.SINGLE(_xlfn.XLOOKUP($A194,$A$203:$A$399,BN$203:BN$399,"Não Existe"))*$BI194</f>
        <v/>
      </c>
      <c r="CB194" s="510">
        <f>_xlfn.SINGLE(_xlfn.XLOOKUP($A194,$A$203:$A$399,BO$203:BO$399,"Não Existe"))*$BI194</f>
        <v/>
      </c>
      <c r="CC194" s="510">
        <f>_xlfn.SINGLE(_xlfn.XLOOKUP($A194,$A$203:$A$399,BP$203:BP$399,"Não Existe"))*$BI194</f>
        <v/>
      </c>
      <c r="CD194" s="510">
        <f>_xlfn.SINGLE(_xlfn.XLOOKUP($A194,$A$203:$A$399,BQ$203:BQ$399,"Não Existe"))*$BI194</f>
        <v/>
      </c>
      <c r="CE194" s="510">
        <f>_xlfn.SINGLE(_xlfn.XLOOKUP($A194,$A$203:$A$399,BR$203:BR$399,"Não Existe"))*$BI194</f>
        <v/>
      </c>
      <c r="CF194" s="510">
        <f>_xlfn.SINGLE(_xlfn.XLOOKUP($A194,$A$203:$A$399,BS$203:BS$399,"Não Existe"))*$BI194</f>
        <v/>
      </c>
      <c r="CG194" s="510">
        <f>_xlfn.SINGLE(_xlfn.XLOOKUP($A194,$A$203:$A$399,BT$203:BT$399,"Não Existe"))*$BI194</f>
        <v/>
      </c>
      <c r="CH194" s="510">
        <f>_xlfn.SINGLE(_xlfn.XLOOKUP($A194,$A$203:$A$399,BU$203:BU$399,"Não Existe"))*$BI194</f>
        <v/>
      </c>
      <c r="CI194" s="364" t="n"/>
      <c r="CJ194" s="364" t="n"/>
      <c r="CK194" s="364" t="n"/>
      <c r="CL194" s="364" t="n"/>
      <c r="CM194" s="364" t="n"/>
      <c r="CN194" s="364" t="n"/>
      <c r="CO194" s="364" t="n"/>
      <c r="CP194" s="364" t="n"/>
      <c r="CQ194" s="364" t="n"/>
      <c r="CR194" s="364" t="n"/>
      <c r="CS194" s="364" t="n"/>
      <c r="CT194" s="364" t="n"/>
      <c r="CU194" s="364" t="n"/>
      <c r="CV194" s="364" t="n"/>
      <c r="CW194" s="364" t="n"/>
      <c r="CX194" s="364" t="n"/>
      <c r="CY194" s="364" t="n"/>
      <c r="CZ194" s="364" t="n"/>
      <c r="DA194" s="364" t="n"/>
      <c r="DB194" s="364" t="n"/>
      <c r="DC194" s="364" t="n"/>
      <c r="DD194" s="364" t="n"/>
      <c r="DE194" s="364" t="n"/>
      <c r="DF194" s="364" t="n"/>
      <c r="DG194" s="364" t="n"/>
      <c r="DH194" s="364" t="n"/>
      <c r="DI194" s="364" t="n"/>
      <c r="DJ194" s="364" t="n"/>
      <c r="DK194" s="364" t="n"/>
      <c r="DL194" s="364" t="n"/>
      <c r="DM194" s="364" t="n"/>
      <c r="DN194" s="364" t="n"/>
      <c r="DO194" s="364" t="n"/>
      <c r="DP194" s="364" t="n"/>
      <c r="DQ194" s="364" t="n"/>
      <c r="DR194" s="364" t="n"/>
      <c r="DS194" s="364" t="n"/>
      <c r="DT194" s="364" t="n"/>
      <c r="DU194" s="364" t="n"/>
      <c r="DV194" s="364" t="n"/>
      <c r="DW194" s="364" t="n"/>
      <c r="DX194" s="364" t="n"/>
      <c r="DY194" s="364" t="n"/>
      <c r="DZ194" s="364" t="n"/>
      <c r="EA194" s="364" t="n"/>
      <c r="EB194" s="364" t="n"/>
      <c r="EC194" s="364" t="n"/>
      <c r="ED194" s="364" t="n"/>
      <c r="EE194" s="364" t="n"/>
      <c r="EF194" s="364" t="n"/>
      <c r="EG194" s="364" t="n"/>
      <c r="EH194" s="364" t="n"/>
      <c r="EI194" s="364" t="n"/>
      <c r="EJ194" s="364" t="n"/>
      <c r="EK194" s="364" t="n"/>
      <c r="EL194" s="364" t="n"/>
      <c r="EM194" s="364" t="n"/>
      <c r="EN194" s="364" t="n"/>
      <c r="EO194" s="364" t="n"/>
      <c r="EP194" s="364" t="n"/>
      <c r="EQ194" s="364" t="n"/>
      <c r="ER194" s="364" t="n"/>
      <c r="ES194" s="364" t="n"/>
      <c r="ET194" s="364" t="n"/>
      <c r="EU194" s="364" t="n"/>
      <c r="EV194" s="364" t="n"/>
      <c r="EW194" s="364" t="n"/>
      <c r="EX194" s="364" t="n"/>
      <c r="EY194" s="364" t="n"/>
      <c r="EZ194" s="364" t="n"/>
      <c r="FA194" s="364" t="n"/>
      <c r="FB194" s="364" t="n"/>
      <c r="FC194" s="364" t="n"/>
      <c r="FD194" s="364" t="n"/>
      <c r="FE194" s="364" t="n"/>
      <c r="FF194" s="364" t="n"/>
      <c r="FG194" s="364" t="n"/>
      <c r="FH194" s="364" t="n"/>
      <c r="FI194" s="364" t="n"/>
      <c r="FJ194" s="364" t="n"/>
      <c r="FK194" s="364" t="n"/>
      <c r="FL194" s="364" t="n"/>
      <c r="FM194" s="364" t="n"/>
      <c r="FN194" s="364" t="n"/>
      <c r="FO194" s="364" t="n"/>
      <c r="FP194" s="364" t="n"/>
      <c r="FQ194" s="364" t="n"/>
      <c r="FR194" s="364" t="n"/>
      <c r="FS194" s="364" t="n"/>
      <c r="FT194" s="364" t="n"/>
      <c r="FU194" s="364" t="n"/>
      <c r="FV194" s="364" t="n"/>
      <c r="FW194" s="364" t="n"/>
      <c r="FX194" s="364" t="n"/>
      <c r="FY194" s="364" t="n"/>
      <c r="FZ194" s="364" t="n"/>
      <c r="GA194" s="364" t="n"/>
      <c r="GB194" s="364" t="n"/>
      <c r="GC194" s="364" t="n"/>
      <c r="GD194" s="364" t="n"/>
      <c r="GE194" s="364" t="n"/>
      <c r="GF194" s="364" t="n"/>
      <c r="GG194" s="364" t="n"/>
      <c r="GH194" s="364" t="n"/>
      <c r="GI194" s="364" t="n"/>
      <c r="GJ194" s="364" t="n"/>
      <c r="GK194" s="364" t="n"/>
      <c r="GL194" s="364" t="n"/>
      <c r="GM194" s="364" t="n"/>
      <c r="GN194" s="364" t="n"/>
      <c r="GO194" s="364" t="n"/>
      <c r="GP194" s="364" t="n"/>
      <c r="GQ194" s="364" t="n"/>
      <c r="GR194" s="364" t="n"/>
      <c r="GS194" s="364" t="n"/>
      <c r="GT194" s="364" t="n"/>
      <c r="GU194" s="364" t="n"/>
      <c r="GV194" s="364" t="n"/>
      <c r="GW194" s="364" t="n"/>
      <c r="GX194" s="364" t="n"/>
      <c r="GY194" s="364" t="n"/>
      <c r="GZ194" s="364" t="n"/>
      <c r="HA194" s="364" t="n"/>
      <c r="HB194" s="364" t="n"/>
      <c r="HC194" s="364" t="n"/>
      <c r="HD194" s="364" t="n"/>
      <c r="HE194" s="364" t="n"/>
      <c r="HF194" s="364" t="n"/>
      <c r="HG194" s="364" t="n"/>
      <c r="HH194" s="364" t="n"/>
      <c r="HI194" s="364" t="n"/>
      <c r="HJ194" s="364" t="n"/>
      <c r="HK194" s="364" t="n"/>
      <c r="HL194" s="364" t="n"/>
      <c r="HM194" s="364" t="n"/>
      <c r="HN194" s="364" t="n"/>
      <c r="HO194" s="364" t="n"/>
      <c r="HP194" s="364" t="n"/>
      <c r="HQ194" s="364" t="n"/>
      <c r="HR194" s="364" t="n"/>
      <c r="HS194" s="364" t="n"/>
      <c r="HT194" s="364" t="n"/>
      <c r="HU194" s="364" t="n"/>
      <c r="HV194" s="364" t="n"/>
      <c r="HW194" s="364" t="n"/>
      <c r="HX194" s="364" t="n"/>
      <c r="HY194" s="364" t="n"/>
      <c r="HZ194" s="364" t="n"/>
      <c r="IA194" s="364" t="n"/>
      <c r="IB194" s="364" t="n"/>
      <c r="IC194" s="364" t="n"/>
      <c r="ID194" s="364" t="n"/>
      <c r="IE194" s="364" t="n"/>
      <c r="IF194" s="364" t="n"/>
      <c r="IG194" s="364" t="n"/>
      <c r="IH194" s="364" t="n"/>
      <c r="II194" s="364" t="n"/>
      <c r="IJ194" s="364" t="n"/>
      <c r="IK194" s="364" t="n"/>
      <c r="IL194" s="364" t="n"/>
      <c r="IM194" s="364" t="n"/>
      <c r="IN194" s="364" t="n"/>
      <c r="IO194" s="364" t="n"/>
      <c r="IP194" s="364" t="n"/>
      <c r="IQ194" s="364" t="n"/>
      <c r="IR194" s="364" t="n"/>
      <c r="IS194" s="364" t="n"/>
      <c r="IT194" s="364" t="n"/>
      <c r="IU194" s="364" t="n"/>
      <c r="IV194" s="364" t="n"/>
      <c r="IW194" s="364" t="n"/>
      <c r="IX194" s="364" t="n"/>
      <c r="IY194" s="364" t="n"/>
      <c r="IZ194" s="364" t="n"/>
      <c r="JA194" s="364" t="n"/>
      <c r="JB194" s="364" t="n"/>
      <c r="JC194" s="364" t="n"/>
      <c r="JD194" s="364" t="n"/>
      <c r="JE194" s="364" t="n"/>
      <c r="JF194" s="364" t="n"/>
      <c r="JG194" s="364" t="n"/>
      <c r="JH194" s="364" t="n"/>
      <c r="JI194" s="364" t="n"/>
      <c r="JJ194" s="364" t="n"/>
      <c r="JK194" s="364" t="n"/>
      <c r="JL194" s="364" t="n"/>
      <c r="JM194" s="364" t="n"/>
      <c r="JN194" s="364" t="n"/>
      <c r="JO194" s="364" t="n"/>
      <c r="JP194" s="364" t="n"/>
      <c r="JQ194" s="364" t="n"/>
      <c r="JR194" s="364" t="n"/>
      <c r="JS194" s="364" t="n"/>
      <c r="JT194" s="364" t="n"/>
      <c r="JU194" s="364" t="n"/>
      <c r="JV194" s="364" t="n"/>
      <c r="JW194" s="364" t="n"/>
      <c r="JX194" s="364" t="n"/>
      <c r="JY194" s="364" t="n"/>
      <c r="JZ194" s="364" t="n"/>
      <c r="KA194" s="364" t="n"/>
      <c r="KB194" s="364" t="n"/>
      <c r="KC194" s="364" t="n"/>
      <c r="KD194" s="364" t="n"/>
      <c r="KE194" s="364" t="n"/>
      <c r="KF194" s="364" t="n"/>
      <c r="KG194" s="364" t="n"/>
      <c r="KH194" s="364" t="n"/>
      <c r="KI194" s="364" t="n"/>
      <c r="KJ194" s="364" t="n"/>
      <c r="KK194" s="364" t="n"/>
      <c r="KL194" s="364" t="n"/>
      <c r="KM194" s="364" t="n"/>
      <c r="KN194" s="364" t="n"/>
      <c r="KO194" s="364" t="n"/>
      <c r="KP194" s="364" t="n"/>
      <c r="KQ194" s="364" t="n"/>
      <c r="KR194" s="364" t="n"/>
      <c r="KS194" s="364" t="n"/>
      <c r="KT194" s="364" t="n"/>
      <c r="KU194" s="364" t="n"/>
      <c r="KV194" s="364" t="n"/>
      <c r="KW194" s="364" t="n"/>
      <c r="KX194" s="364" t="n"/>
      <c r="KY194" s="364" t="n"/>
      <c r="KZ194" s="364" t="n"/>
      <c r="LA194" s="364" t="n"/>
      <c r="LB194" s="364" t="n"/>
      <c r="LC194" s="364" t="n"/>
      <c r="LD194" s="364" t="n"/>
      <c r="LE194" s="364" t="n"/>
      <c r="LF194" s="364" t="n"/>
      <c r="LG194" s="364" t="n"/>
      <c r="LH194" s="364" t="n"/>
      <c r="LI194" s="364" t="n"/>
      <c r="LJ194" s="364" t="n"/>
      <c r="LK194" s="364" t="n"/>
      <c r="LL194" s="364" t="n"/>
      <c r="LM194" s="364" t="n"/>
      <c r="LN194" s="364" t="n"/>
      <c r="LO194" s="364" t="n"/>
      <c r="LP194" s="364" t="n"/>
      <c r="LQ194" s="364" t="n"/>
      <c r="LR194" s="364" t="n"/>
      <c r="LS194" s="364" t="n"/>
      <c r="LT194" s="364" t="n"/>
      <c r="LU194" s="364" t="n"/>
      <c r="LV194" s="364" t="n"/>
      <c r="LW194" s="364" t="n"/>
      <c r="LX194" s="364" t="n"/>
      <c r="LY194" s="364" t="n"/>
      <c r="LZ194" s="364" t="n"/>
      <c r="MA194" s="364" t="n"/>
      <c r="MB194" s="364" t="n"/>
      <c r="MC194" s="364" t="n"/>
      <c r="MD194" s="364" t="n"/>
      <c r="ME194" s="364" t="n"/>
      <c r="MF194" s="364" t="n"/>
      <c r="MG194" s="364" t="n"/>
      <c r="MH194" s="364" t="n"/>
      <c r="MI194" s="364" t="n"/>
      <c r="MJ194" s="364" t="n"/>
      <c r="MK194" s="364" t="n"/>
      <c r="ML194" s="364" t="n"/>
      <c r="MM194" s="364" t="n"/>
      <c r="MN194" s="364" t="n"/>
      <c r="MO194" s="364" t="n"/>
      <c r="MP194" s="364" t="n"/>
      <c r="MQ194" s="364" t="n"/>
      <c r="MR194" s="364" t="n"/>
      <c r="MS194" s="364" t="n"/>
      <c r="MT194" s="364" t="n"/>
      <c r="MU194" s="364" t="n"/>
      <c r="MV194" s="364" t="n"/>
      <c r="MW194" s="364" t="n"/>
      <c r="MX194" s="364" t="n"/>
      <c r="MY194" s="364" t="n"/>
      <c r="MZ194" s="364" t="n"/>
      <c r="NA194" s="364" t="n"/>
      <c r="NB194" s="364" t="n"/>
      <c r="NC194" s="364" t="n"/>
      <c r="ND194" s="364" t="n"/>
      <c r="NE194" s="364" t="n"/>
      <c r="NF194" s="364" t="n"/>
      <c r="NG194" s="364" t="n"/>
      <c r="NH194" s="364" t="n"/>
      <c r="NI194" s="364" t="n"/>
      <c r="NJ194" s="364" t="n"/>
      <c r="NK194" s="364" t="n"/>
      <c r="NL194" s="364" t="n"/>
      <c r="NM194" s="364" t="n"/>
      <c r="NN194" s="364" t="n"/>
      <c r="NO194" s="364" t="n"/>
      <c r="NP194" s="364" t="n"/>
      <c r="NQ194" s="364" t="n"/>
      <c r="NR194" s="364" t="n"/>
      <c r="NS194" s="364" t="n"/>
      <c r="NT194" s="364" t="n"/>
      <c r="NU194" s="364" t="n"/>
      <c r="NV194" s="364" t="n"/>
      <c r="NW194" s="364" t="n"/>
      <c r="NX194" s="364" t="n"/>
      <c r="NY194" s="364" t="n"/>
      <c r="NZ194" s="364" t="n"/>
      <c r="OA194" s="364" t="n"/>
      <c r="OB194" s="364" t="n"/>
      <c r="OC194" s="364" t="n"/>
      <c r="OD194" s="364" t="n"/>
      <c r="OE194" s="364" t="n"/>
      <c r="OF194" s="364" t="n"/>
      <c r="OG194" s="364" t="n"/>
      <c r="OH194" s="364" t="n"/>
      <c r="OI194" s="364" t="n"/>
      <c r="OJ194" s="364" t="n"/>
      <c r="OK194" s="364" t="n"/>
      <c r="OL194" s="364" t="n"/>
      <c r="OM194" s="364" t="n"/>
      <c r="ON194" s="364" t="n"/>
      <c r="OO194" s="364" t="n"/>
      <c r="OP194" s="364" t="n"/>
      <c r="OQ194" s="364" t="n"/>
      <c r="OR194" s="364" t="n"/>
      <c r="OS194" s="364" t="n"/>
      <c r="OT194" s="364" t="n"/>
      <c r="OU194" s="364" t="n"/>
      <c r="OV194" s="364" t="n"/>
      <c r="OW194" s="364" t="n"/>
      <c r="OX194" s="364" t="n"/>
      <c r="OY194" s="364" t="n"/>
      <c r="OZ194" s="364" t="n"/>
      <c r="PA194" s="364" t="n"/>
      <c r="PB194" s="364" t="n"/>
      <c r="PC194" s="364" t="n"/>
      <c r="PD194" s="364" t="n"/>
      <c r="PE194" s="364" t="n"/>
      <c r="PF194" s="364" t="n"/>
      <c r="PG194" s="364" t="n"/>
      <c r="PH194" s="364" t="n"/>
      <c r="PI194" s="364" t="n"/>
      <c r="PJ194" s="364" t="n"/>
      <c r="PK194" s="364" t="n"/>
      <c r="PL194" s="364" t="n"/>
      <c r="PM194" s="364" t="n"/>
      <c r="PN194" s="364" t="n"/>
      <c r="PO194" s="364" t="n"/>
      <c r="PP194" s="364" t="n"/>
      <c r="PQ194" s="364" t="n"/>
      <c r="PR194" s="364" t="n"/>
      <c r="PS194" s="364" t="n"/>
      <c r="PT194" s="364" t="n"/>
      <c r="PU194" s="364" t="n"/>
      <c r="PV194" s="364" t="n"/>
      <c r="PW194" s="364" t="n"/>
      <c r="PX194" s="364" t="n"/>
      <c r="PY194" s="364" t="n"/>
      <c r="PZ194" s="364" t="n"/>
      <c r="QA194" s="364" t="n"/>
      <c r="QB194" s="364" t="n"/>
      <c r="QC194" s="364" t="n"/>
      <c r="QD194" s="364" t="n"/>
      <c r="QE194" s="364" t="n"/>
      <c r="QF194" s="364" t="n"/>
      <c r="QG194" s="364" t="n"/>
      <c r="QH194" s="364" t="n"/>
      <c r="QI194" s="364" t="n"/>
      <c r="QJ194" s="364" t="n"/>
      <c r="QK194" s="364" t="n"/>
      <c r="QL194" s="364" t="n"/>
      <c r="QM194" s="364" t="n"/>
      <c r="QN194" s="364" t="n"/>
      <c r="QO194" s="364" t="n"/>
      <c r="QP194" s="364" t="n"/>
      <c r="QQ194" s="364" t="n"/>
      <c r="QR194" s="364" t="n"/>
      <c r="QS194" s="364" t="n"/>
      <c r="QT194" s="364" t="n"/>
      <c r="QU194" s="364" t="n"/>
      <c r="QV194" s="364" t="n"/>
      <c r="QW194" s="364" t="n"/>
      <c r="QX194" s="364" t="n"/>
      <c r="QY194" s="364" t="n"/>
      <c r="QZ194" s="364" t="n"/>
      <c r="RA194" s="364" t="n"/>
      <c r="RB194" s="364" t="n"/>
      <c r="RC194" s="364" t="n"/>
      <c r="RD194" s="364" t="n"/>
      <c r="RE194" s="364" t="n"/>
      <c r="RF194" s="364" t="n"/>
      <c r="RG194" s="364" t="n"/>
      <c r="RH194" s="364" t="n"/>
      <c r="RI194" s="364" t="n"/>
      <c r="RJ194" s="364" t="n"/>
      <c r="RK194" s="364" t="n"/>
      <c r="RL194" s="364" t="n"/>
      <c r="RM194" s="364" t="n"/>
      <c r="RN194" s="364" t="n"/>
      <c r="RO194" s="364" t="n"/>
      <c r="RP194" s="364" t="n"/>
      <c r="RQ194" s="364" t="n"/>
      <c r="RR194" s="364" t="n"/>
      <c r="RS194" s="364" t="n"/>
      <c r="RT194" s="364" t="n"/>
      <c r="RU194" s="364" t="n"/>
      <c r="RV194" s="364" t="n"/>
      <c r="RW194" s="364" t="n"/>
      <c r="RX194" s="364" t="n"/>
      <c r="RY194" s="364" t="n"/>
      <c r="RZ194" s="364" t="n"/>
      <c r="SA194" s="364" t="n"/>
      <c r="SB194" s="364" t="n"/>
      <c r="SC194" s="364" t="n"/>
      <c r="SD194" s="364" t="n"/>
      <c r="SE194" s="364" t="n"/>
      <c r="SF194" s="364" t="n"/>
      <c r="SG194" s="364" t="n"/>
      <c r="SH194" s="364" t="n"/>
      <c r="SI194" s="364" t="n"/>
      <c r="SJ194" s="364" t="n"/>
      <c r="SK194" s="364" t="n"/>
      <c r="SL194" s="364" t="n"/>
      <c r="SM194" s="364" t="n"/>
      <c r="SN194" s="364" t="n"/>
      <c r="SO194" s="364" t="n"/>
      <c r="SP194" s="364" t="n"/>
      <c r="SQ194" s="364" t="n"/>
      <c r="SR194" s="364" t="n"/>
      <c r="SS194" s="364" t="n"/>
      <c r="ST194" s="364" t="n"/>
      <c r="SU194" s="364" t="n"/>
      <c r="SV194" s="364" t="n"/>
      <c r="SW194" s="364" t="n"/>
      <c r="SX194" s="364" t="n"/>
      <c r="SY194" s="364" t="n"/>
      <c r="SZ194" s="364" t="n"/>
      <c r="TA194" s="364" t="n"/>
      <c r="TB194" s="364" t="n"/>
      <c r="TC194" s="364" t="n"/>
      <c r="TD194" s="364" t="n"/>
      <c r="TE194" s="364" t="n"/>
      <c r="TF194" s="364" t="n"/>
      <c r="TG194" s="364" t="n"/>
      <c r="TH194" s="364" t="n"/>
      <c r="TI194" s="364" t="n"/>
      <c r="TJ194" s="364" t="n"/>
      <c r="TK194" s="364" t="n"/>
      <c r="TL194" s="364" t="n"/>
      <c r="TM194" s="364" t="n"/>
      <c r="TN194" s="364" t="n"/>
      <c r="TO194" s="364" t="n"/>
      <c r="TP194" s="364" t="n"/>
      <c r="TQ194" s="364" t="n"/>
      <c r="TR194" s="364" t="n"/>
      <c r="TS194" s="364" t="n"/>
      <c r="TT194" s="364" t="n"/>
      <c r="TU194" s="364" t="n"/>
      <c r="TV194" s="364" t="n"/>
      <c r="TW194" s="364" t="n"/>
      <c r="TX194" s="364" t="n"/>
      <c r="TY194" s="364" t="n"/>
      <c r="TZ194" s="364" t="n"/>
      <c r="UA194" s="364" t="n"/>
      <c r="UB194" s="364" t="n"/>
      <c r="UC194" s="364" t="n"/>
      <c r="UD194" s="364" t="n"/>
      <c r="UE194" s="364" t="n"/>
      <c r="UF194" s="364" t="n"/>
      <c r="UG194" s="364" t="n"/>
      <c r="UH194" s="364" t="n"/>
      <c r="UI194" s="364" t="n"/>
      <c r="UJ194" s="364" t="n"/>
      <c r="UK194" s="364" t="n"/>
      <c r="UL194" s="364" t="n"/>
      <c r="UM194" s="364" t="n"/>
      <c r="UN194" s="364" t="n"/>
      <c r="UO194" s="364" t="n"/>
      <c r="UP194" s="364" t="n"/>
      <c r="UQ194" s="364" t="n"/>
      <c r="UR194" s="364" t="n"/>
      <c r="US194" s="364" t="n"/>
      <c r="UT194" s="364" t="n"/>
      <c r="UU194" s="364" t="n"/>
      <c r="UV194" s="364" t="n"/>
      <c r="UW194" s="364" t="n"/>
      <c r="UX194" s="364" t="n"/>
      <c r="UY194" s="364" t="n"/>
      <c r="UZ194" s="364" t="n"/>
      <c r="VA194" s="364" t="n"/>
      <c r="VB194" s="364" t="n"/>
      <c r="VC194" s="364" t="n"/>
      <c r="VD194" s="364" t="n"/>
      <c r="VE194" s="364" t="n"/>
      <c r="VF194" s="364" t="n"/>
      <c r="VG194" s="364" t="n"/>
      <c r="VH194" s="364" t="n"/>
      <c r="VI194" s="364" t="n"/>
      <c r="VJ194" s="364" t="n"/>
      <c r="VK194" s="364" t="n"/>
      <c r="VL194" s="364" t="n"/>
      <c r="VM194" s="364" t="n"/>
      <c r="VN194" s="364" t="n"/>
      <c r="VO194" s="364" t="n"/>
      <c r="VP194" s="364" t="n"/>
      <c r="VQ194" s="364" t="n"/>
      <c r="VR194" s="364" t="n"/>
      <c r="VS194" s="364" t="n"/>
      <c r="VT194" s="364" t="n"/>
      <c r="VU194" s="364" t="n"/>
      <c r="VV194" s="364" t="n"/>
      <c r="VW194" s="364" t="n"/>
      <c r="VX194" s="364" t="n"/>
      <c r="VY194" s="364" t="n"/>
      <c r="VZ194" s="364" t="n"/>
      <c r="WA194" s="364" t="n"/>
      <c r="WB194" s="364" t="n"/>
      <c r="WC194" s="364" t="n"/>
      <c r="WD194" s="364" t="n"/>
      <c r="WE194" s="364" t="n"/>
      <c r="WF194" s="364" t="n"/>
      <c r="WG194" s="364" t="n"/>
      <c r="WH194" s="364" t="n"/>
      <c r="WI194" s="364" t="n"/>
      <c r="WJ194" s="364" t="n"/>
      <c r="WK194" s="364" t="n"/>
      <c r="WL194" s="364" t="n"/>
      <c r="WM194" s="364" t="n"/>
      <c r="WN194" s="364" t="n"/>
      <c r="WO194" s="364" t="n"/>
      <c r="WP194" s="364" t="n"/>
      <c r="WQ194" s="364" t="n"/>
      <c r="WR194" s="364" t="n"/>
      <c r="WS194" s="364" t="n"/>
      <c r="WT194" s="364" t="n"/>
      <c r="WU194" s="364" t="n"/>
      <c r="WV194" s="364" t="n"/>
      <c r="WW194" s="364" t="n"/>
      <c r="WX194" s="364" t="n"/>
      <c r="WY194" s="364" t="n"/>
      <c r="WZ194" s="364" t="n"/>
      <c r="XA194" s="364" t="n"/>
      <c r="XB194" s="364" t="n"/>
      <c r="XC194" s="364" t="n"/>
      <c r="XD194" s="364" t="n"/>
      <c r="XE194" s="364" t="n"/>
      <c r="XF194" s="364" t="n"/>
      <c r="XG194" s="364" t="n"/>
      <c r="XH194" s="364" t="n"/>
      <c r="XI194" s="364" t="n"/>
      <c r="XJ194" s="364" t="n"/>
      <c r="XK194" s="364" t="n"/>
      <c r="XL194" s="364" t="n"/>
      <c r="XM194" s="364" t="n"/>
      <c r="XN194" s="364" t="n"/>
      <c r="XO194" s="364" t="n"/>
      <c r="XP194" s="364" t="n"/>
      <c r="XQ194" s="364" t="n"/>
      <c r="XR194" s="364" t="n"/>
      <c r="XS194" s="364" t="n"/>
      <c r="XT194" s="364" t="n"/>
      <c r="XU194" s="364" t="n"/>
      <c r="XV194" s="364" t="n"/>
      <c r="XW194" s="364" t="n"/>
      <c r="XX194" s="364" t="n"/>
      <c r="XY194" s="364" t="n"/>
      <c r="XZ194" s="364" t="n"/>
      <c r="YA194" s="364" t="n"/>
      <c r="YB194" s="364" t="n"/>
      <c r="YC194" s="364" t="n"/>
      <c r="YD194" s="364" t="n"/>
      <c r="YE194" s="364" t="n"/>
      <c r="YF194" s="364" t="n"/>
      <c r="YG194" s="364" t="n"/>
      <c r="YH194" s="364" t="n"/>
      <c r="YI194" s="364" t="n"/>
      <c r="YJ194" s="364" t="n"/>
      <c r="YK194" s="364" t="n"/>
      <c r="YL194" s="364" t="n"/>
      <c r="YM194" s="364" t="n"/>
      <c r="YN194" s="364" t="n"/>
      <c r="YO194" s="364" t="n"/>
      <c r="YP194" s="364" t="n"/>
      <c r="YQ194" s="364" t="n"/>
      <c r="YR194" s="364" t="n"/>
      <c r="YS194" s="364" t="n"/>
      <c r="YT194" s="364" t="n"/>
      <c r="YU194" s="364" t="n"/>
      <c r="YV194" s="364" t="n"/>
      <c r="YW194" s="364" t="n"/>
      <c r="YX194" s="364" t="n"/>
      <c r="YY194" s="364" t="n"/>
      <c r="YZ194" s="364" t="n"/>
      <c r="ZA194" s="364" t="n"/>
      <c r="ZB194" s="364" t="n"/>
      <c r="ZC194" s="364" t="n"/>
      <c r="ZD194" s="364" t="n"/>
      <c r="ZE194" s="364" t="n"/>
      <c r="ZF194" s="364" t="n"/>
      <c r="ZG194" s="364" t="n"/>
      <c r="ZH194" s="364" t="n"/>
      <c r="ZI194" s="364" t="n"/>
      <c r="ZJ194" s="364" t="n"/>
      <c r="ZK194" s="364" t="n"/>
      <c r="ZL194" s="364" t="n"/>
      <c r="ZM194" s="364" t="n"/>
      <c r="ZN194" s="364" t="n"/>
      <c r="ZO194" s="364" t="n"/>
      <c r="ZP194" s="364" t="n"/>
      <c r="ZQ194" s="364" t="n"/>
      <c r="ZR194" s="364" t="n"/>
      <c r="ZS194" s="364" t="n"/>
      <c r="ZT194" s="364" t="n"/>
      <c r="ZU194" s="364" t="n"/>
      <c r="ZV194" s="364" t="n"/>
      <c r="ZW194" s="364" t="n"/>
      <c r="ZX194" s="364" t="n"/>
      <c r="ZY194" s="364" t="n"/>
      <c r="ZZ194" s="364" t="n"/>
      <c r="AAA194" s="364" t="n"/>
      <c r="AAB194" s="364" t="n"/>
      <c r="AAC194" s="364" t="n"/>
      <c r="AAD194" s="364" t="n"/>
      <c r="AAE194" s="364" t="n"/>
      <c r="AAF194" s="364" t="n"/>
      <c r="AAG194" s="364" t="n"/>
      <c r="AAH194" s="364" t="n"/>
      <c r="AAI194" s="364" t="n"/>
      <c r="AAJ194" s="364" t="n"/>
      <c r="AAK194" s="364" t="n"/>
      <c r="AAL194" s="364" t="n"/>
      <c r="AAM194" s="364" t="n"/>
      <c r="AAN194" s="364" t="n"/>
      <c r="AAO194" s="364" t="n"/>
      <c r="AAP194" s="364" t="n"/>
      <c r="AAQ194" s="364" t="n"/>
      <c r="AAR194" s="364" t="n"/>
      <c r="AAS194" s="364" t="n"/>
      <c r="AAT194" s="364" t="n"/>
      <c r="AAU194" s="364" t="n"/>
      <c r="AAV194" s="364" t="n"/>
      <c r="AAW194" s="364" t="n"/>
      <c r="AAX194" s="364" t="n"/>
      <c r="AAY194" s="364" t="n"/>
      <c r="AAZ194" s="364" t="n"/>
      <c r="ABA194" s="364" t="n"/>
      <c r="ABB194" s="364" t="n"/>
      <c r="ABC194" s="364" t="n"/>
      <c r="ABD194" s="364" t="n"/>
      <c r="ABE194" s="364" t="n"/>
      <c r="ABF194" s="364" t="n"/>
      <c r="ABG194" s="364" t="n"/>
      <c r="ABH194" s="364" t="n"/>
      <c r="ABI194" s="364" t="n"/>
      <c r="ABJ194" s="364" t="n"/>
      <c r="ABK194" s="364" t="n"/>
      <c r="ABL194" s="364" t="n"/>
      <c r="ABM194" s="364" t="n"/>
      <c r="ABN194" s="364" t="n"/>
      <c r="ABO194" s="364" t="n"/>
      <c r="ABP194" s="364" t="n"/>
      <c r="ABQ194" s="364" t="n"/>
      <c r="ABR194" s="364" t="n"/>
      <c r="ABS194" s="364" t="n"/>
      <c r="ABT194" s="364" t="n"/>
      <c r="ABU194" s="364" t="n"/>
      <c r="ABV194" s="364" t="n"/>
      <c r="ABW194" s="364" t="n"/>
      <c r="ABX194" s="364" t="n"/>
      <c r="ABY194" s="364" t="n"/>
      <c r="ABZ194" s="364" t="n"/>
      <c r="ACA194" s="364" t="n"/>
      <c r="ACB194" s="364" t="n"/>
      <c r="ACC194" s="364" t="n"/>
      <c r="ACD194" s="364" t="n"/>
      <c r="ACE194" s="364" t="n"/>
      <c r="ACF194" s="364" t="n"/>
      <c r="ACG194" s="364" t="n"/>
      <c r="ACH194" s="364" t="n"/>
      <c r="ACI194" s="364" t="n"/>
      <c r="ACJ194" s="364" t="n"/>
      <c r="ACK194" s="364" t="n"/>
      <c r="ACL194" s="364" t="n"/>
      <c r="ACM194" s="364" t="n"/>
      <c r="ACN194" s="364" t="n"/>
      <c r="ACO194" s="364" t="n"/>
      <c r="ACP194" s="364" t="n"/>
      <c r="ACQ194" s="364" t="n"/>
      <c r="ACR194" s="364" t="n"/>
      <c r="ACS194" s="364" t="n"/>
      <c r="ACT194" s="364" t="n"/>
      <c r="ACU194" s="364" t="n"/>
      <c r="ACV194" s="364" t="n"/>
      <c r="ACW194" s="364" t="n"/>
      <c r="ACX194" s="364" t="n"/>
      <c r="ACY194" s="364" t="n"/>
      <c r="ACZ194" s="364" t="n"/>
      <c r="ADA194" s="364" t="n"/>
      <c r="ADB194" s="364" t="n"/>
      <c r="ADC194" s="364" t="n"/>
      <c r="ADD194" s="364" t="n"/>
      <c r="ADE194" s="364" t="n"/>
      <c r="ADF194" s="364" t="n"/>
      <c r="ADG194" s="364" t="n"/>
      <c r="ADH194" s="364" t="n"/>
      <c r="ADI194" s="364" t="n"/>
      <c r="ADJ194" s="364" t="n"/>
      <c r="ADK194" s="364" t="n"/>
      <c r="ADL194" s="364" t="n"/>
      <c r="ADM194" s="364" t="n"/>
      <c r="ADN194" s="364" t="n"/>
      <c r="ADO194" s="364" t="n"/>
      <c r="ADP194" s="364" t="n"/>
      <c r="ADQ194" s="364" t="n"/>
      <c r="ADR194" s="364" t="n"/>
      <c r="ADS194" s="364" t="n"/>
      <c r="ADT194" s="364" t="n"/>
      <c r="ADU194" s="364" t="n"/>
      <c r="ADV194" s="364" t="n"/>
      <c r="ADW194" s="364" t="n"/>
      <c r="ADX194" s="364" t="n"/>
      <c r="ADY194" s="364" t="n"/>
      <c r="ADZ194" s="364" t="n"/>
      <c r="AEA194" s="364" t="n"/>
      <c r="AEB194" s="364" t="n"/>
      <c r="AEC194" s="364" t="n"/>
      <c r="AED194" s="364" t="n"/>
      <c r="AEE194" s="364" t="n"/>
      <c r="AEF194" s="364" t="n"/>
      <c r="AEG194" s="364" t="n"/>
      <c r="AEH194" s="364" t="n"/>
      <c r="AEI194" s="364" t="n"/>
      <c r="AEJ194" s="364" t="n"/>
      <c r="AEK194" s="364" t="n"/>
      <c r="AEL194" s="364" t="n"/>
      <c r="AEM194" s="364" t="n"/>
      <c r="AEN194" s="364" t="n"/>
      <c r="AEO194" s="364" t="n"/>
      <c r="AEP194" s="364" t="n"/>
      <c r="AEQ194" s="364" t="n"/>
      <c r="AER194" s="364" t="n"/>
      <c r="AES194" s="364" t="n"/>
      <c r="AET194" s="364" t="n"/>
      <c r="AEU194" s="364" t="n"/>
      <c r="AEV194" s="364" t="n"/>
      <c r="AEW194" s="364" t="n"/>
      <c r="AEX194" s="364" t="n"/>
      <c r="AEY194" s="364" t="n"/>
      <c r="AEZ194" s="364" t="n"/>
      <c r="AFA194" s="364" t="n"/>
      <c r="AFB194" s="364" t="n"/>
      <c r="AFC194" s="364" t="n"/>
      <c r="AFD194" s="364" t="n"/>
      <c r="AFE194" s="364" t="n"/>
      <c r="AFF194" s="364" t="n"/>
      <c r="AFG194" s="364" t="n"/>
      <c r="AFH194" s="364" t="n"/>
      <c r="AFI194" s="364" t="n"/>
      <c r="AFJ194" s="364" t="n"/>
      <c r="AFK194" s="364" t="n"/>
      <c r="AFL194" s="364" t="n"/>
      <c r="AFM194" s="364" t="n"/>
      <c r="AFN194" s="364" t="n"/>
      <c r="AFO194" s="364" t="n"/>
      <c r="AFP194" s="364" t="n"/>
      <c r="AFQ194" s="364" t="n"/>
      <c r="AFR194" s="364" t="n"/>
      <c r="AFS194" s="364" t="n"/>
      <c r="AFT194" s="364" t="n"/>
      <c r="AFU194" s="364" t="n"/>
      <c r="AFV194" s="364" t="n"/>
      <c r="AFW194" s="364" t="n"/>
      <c r="AFX194" s="364" t="n"/>
      <c r="AFY194" s="364" t="n"/>
      <c r="AFZ194" s="364" t="n"/>
      <c r="AGA194" s="364" t="n"/>
      <c r="AGB194" s="364" t="n"/>
      <c r="AGC194" s="364" t="n"/>
      <c r="AGD194" s="364" t="n"/>
      <c r="AGE194" s="364" t="n"/>
      <c r="AGF194" s="364" t="n"/>
      <c r="AGG194" s="364" t="n"/>
      <c r="AGH194" s="364" t="n"/>
      <c r="AGI194" s="364" t="n"/>
      <c r="AGJ194" s="364" t="n"/>
      <c r="AGK194" s="364" t="n"/>
      <c r="AGL194" s="364" t="n"/>
      <c r="AGM194" s="364" t="n"/>
      <c r="AGN194" s="364" t="n"/>
      <c r="AGO194" s="364" t="n"/>
      <c r="AGP194" s="364" t="n"/>
      <c r="AGQ194" s="364" t="n"/>
      <c r="AGR194" s="364" t="n"/>
      <c r="AGS194" s="364" t="n"/>
      <c r="AGT194" s="364" t="n"/>
      <c r="AGU194" s="364" t="n"/>
      <c r="AGV194" s="364" t="n"/>
      <c r="AGW194" s="364" t="n"/>
      <c r="AGX194" s="364" t="n"/>
      <c r="AGY194" s="364" t="n"/>
      <c r="AGZ194" s="364" t="n"/>
      <c r="AHA194" s="364" t="n"/>
      <c r="AHB194" s="364" t="n"/>
      <c r="AHC194" s="364" t="n"/>
      <c r="AHD194" s="364" t="n"/>
      <c r="AHE194" s="364" t="n"/>
      <c r="AHF194" s="364" t="n"/>
      <c r="AHG194" s="364" t="n"/>
      <c r="AHH194" s="364" t="n"/>
      <c r="AHI194" s="364" t="n"/>
      <c r="AHJ194" s="364" t="n"/>
      <c r="AHK194" s="364" t="n"/>
      <c r="AHL194" s="364" t="n"/>
      <c r="AHM194" s="364" t="n"/>
      <c r="AHN194" s="364" t="n"/>
      <c r="AHO194" s="364" t="n"/>
      <c r="AHP194" s="364" t="n"/>
      <c r="AHQ194" s="364" t="n"/>
      <c r="AHR194" s="364" t="n"/>
      <c r="AHS194" s="364" t="n"/>
      <c r="AHT194" s="364" t="n"/>
      <c r="AHU194" s="364" t="n"/>
      <c r="AHV194" s="364" t="n"/>
      <c r="AHW194" s="364" t="n"/>
      <c r="AHX194" s="364" t="n"/>
      <c r="AHY194" s="364" t="n"/>
      <c r="AHZ194" s="364" t="n"/>
      <c r="AIA194" s="364" t="n"/>
      <c r="AIB194" s="364" t="n"/>
      <c r="AIC194" s="364" t="n"/>
      <c r="AID194" s="364" t="n"/>
      <c r="AIE194" s="364" t="n"/>
      <c r="AIF194" s="364" t="n"/>
      <c r="AIG194" s="364" t="n"/>
      <c r="AIH194" s="364" t="n"/>
      <c r="AII194" s="364" t="n"/>
      <c r="AIJ194" s="364" t="n"/>
      <c r="AIK194" s="364" t="n"/>
      <c r="AIL194" s="364" t="n"/>
      <c r="AIM194" s="364" t="n"/>
      <c r="AIN194" s="364" t="n"/>
      <c r="AIO194" s="364" t="n"/>
      <c r="AIP194" s="364" t="n"/>
      <c r="AIQ194" s="364" t="n"/>
      <c r="AIR194" s="364" t="n"/>
      <c r="AIS194" s="364" t="n"/>
      <c r="AIT194" s="364" t="n"/>
      <c r="AIU194" s="364" t="n"/>
      <c r="AIV194" s="364" t="n"/>
      <c r="AIW194" s="364" t="n"/>
      <c r="AIX194" s="364" t="n"/>
      <c r="AIY194" s="364" t="n"/>
      <c r="AIZ194" s="364" t="n"/>
      <c r="AJA194" s="364" t="n"/>
      <c r="AJB194" s="364" t="n"/>
      <c r="AJC194" s="364" t="n"/>
      <c r="AJD194" s="364" t="n"/>
      <c r="AJE194" s="364" t="n"/>
      <c r="AJF194" s="364" t="n"/>
      <c r="AJG194" s="364" t="n"/>
      <c r="AJH194" s="364" t="n"/>
      <c r="AJI194" s="364" t="n"/>
      <c r="AJJ194" s="364" t="n"/>
      <c r="AJK194" s="364" t="n"/>
      <c r="AJL194" s="364" t="n"/>
      <c r="AJM194" s="364" t="n"/>
      <c r="AJN194" s="364" t="n"/>
      <c r="AJO194" s="364" t="n"/>
      <c r="AJP194" s="364" t="n"/>
      <c r="AJQ194" s="364" t="n"/>
      <c r="AJR194" s="364" t="n"/>
      <c r="AJS194" s="364" t="n"/>
      <c r="AJT194" s="364" t="n"/>
      <c r="AJU194" s="364" t="n"/>
      <c r="AJV194" s="364" t="n"/>
      <c r="AJW194" s="364" t="n"/>
      <c r="AJX194" s="364" t="n"/>
      <c r="AJY194" s="364" t="n"/>
      <c r="AJZ194" s="364" t="n"/>
      <c r="AKA194" s="364" t="n"/>
      <c r="AKB194" s="364" t="n"/>
      <c r="AKC194" s="364" t="n"/>
      <c r="AKD194" s="364" t="n"/>
      <c r="AKE194" s="364" t="n"/>
      <c r="AKF194" s="364" t="n"/>
      <c r="AKG194" s="364" t="n"/>
      <c r="AKH194" s="364" t="n"/>
      <c r="AKI194" s="364" t="n"/>
      <c r="AKJ194" s="364" t="n"/>
      <c r="AKK194" s="364" t="n"/>
      <c r="AKL194" s="364" t="n"/>
      <c r="AKM194" s="364" t="n"/>
      <c r="AKN194" s="364" t="n"/>
      <c r="AKO194" s="364" t="n"/>
      <c r="AKP194" s="364" t="n"/>
      <c r="AKQ194" s="364" t="n"/>
      <c r="AKR194" s="364" t="n"/>
      <c r="AKS194" s="364" t="n"/>
      <c r="AKT194" s="364" t="n"/>
      <c r="AKU194" s="364" t="n"/>
      <c r="AKV194" s="364" t="n"/>
      <c r="AKW194" s="364" t="n"/>
      <c r="AKX194" s="364" t="n"/>
      <c r="AKY194" s="364" t="n"/>
      <c r="AKZ194" s="364" t="n"/>
      <c r="ALA194" s="364" t="n"/>
      <c r="ALB194" s="364" t="n"/>
      <c r="ALC194" s="364" t="n"/>
      <c r="ALD194" s="364" t="n"/>
      <c r="ALE194" s="364" t="n"/>
      <c r="ALF194" s="364" t="n"/>
      <c r="ALG194" s="364" t="n"/>
      <c r="ALH194" s="364" t="n"/>
      <c r="ALI194" s="364" t="n"/>
      <c r="ALJ194" s="364" t="n"/>
      <c r="ALK194" s="364" t="n"/>
      <c r="ALL194" s="364" t="n"/>
      <c r="ALM194" s="364" t="n"/>
      <c r="ALN194" s="364" t="n"/>
      <c r="ALO194" s="364" t="n"/>
      <c r="ALP194" s="364" t="n"/>
      <c r="ALQ194" s="364" t="n"/>
      <c r="ALR194" s="364" t="n"/>
      <c r="ALS194" s="364" t="n"/>
      <c r="ALT194" s="364" t="n"/>
      <c r="ALU194" s="364" t="n"/>
      <c r="ALV194" s="364" t="n"/>
      <c r="ALW194" s="364" t="n"/>
      <c r="ALX194" s="364" t="n"/>
      <c r="ALY194" s="364" t="n"/>
      <c r="ALZ194" s="364" t="n"/>
      <c r="AMA194" s="364" t="n"/>
      <c r="AMB194" s="364" t="n"/>
      <c r="AMC194" s="364" t="n"/>
      <c r="AMD194" s="364" t="n"/>
      <c r="AME194" s="364" t="n"/>
      <c r="AMF194" s="364" t="n"/>
      <c r="AMG194" s="364" t="n"/>
      <c r="AMH194" s="364" t="n"/>
      <c r="AMI194" s="364" t="n"/>
      <c r="AMJ194" s="364" t="n"/>
      <c r="AMK194" s="364" t="n"/>
      <c r="AML194" s="364" t="n"/>
      <c r="AMM194" s="364" t="n"/>
      <c r="AMN194" s="364" t="n"/>
      <c r="AMO194" s="364" t="n"/>
      <c r="AMP194" s="364" t="n"/>
      <c r="AMQ194" s="364" t="n"/>
      <c r="AMR194" s="364" t="n"/>
      <c r="AMS194" s="364" t="n"/>
      <c r="AMT194" s="364" t="n"/>
      <c r="AMU194" s="364" t="n"/>
      <c r="AMV194" s="364" t="n"/>
      <c r="AMW194" s="364" t="n"/>
      <c r="AMX194" s="364" t="n"/>
      <c r="AMY194" s="364" t="n"/>
      <c r="AMZ194" s="364" t="n"/>
      <c r="ANA194" s="364" t="n"/>
      <c r="ANB194" s="364" t="n"/>
      <c r="ANC194" s="364" t="n"/>
      <c r="AND194" s="364" t="n"/>
      <c r="ANE194" s="364" t="n"/>
      <c r="ANF194" s="364" t="n"/>
      <c r="ANG194" s="364" t="n"/>
      <c r="ANH194" s="364" t="n"/>
      <c r="ANI194" s="364" t="n"/>
      <c r="ANJ194" s="364" t="n"/>
      <c r="ANK194" s="364" t="n"/>
      <c r="ANL194" s="364" t="n"/>
      <c r="ANM194" s="364" t="n"/>
      <c r="ANN194" s="364" t="n"/>
      <c r="ANO194" s="364" t="n"/>
      <c r="ANP194" s="364" t="n"/>
      <c r="ANQ194" s="364" t="n"/>
      <c r="ANR194" s="364" t="n"/>
      <c r="ANS194" s="364" t="n"/>
      <c r="ANT194" s="364" t="n"/>
      <c r="ANU194" s="364" t="n"/>
      <c r="ANV194" s="364" t="n"/>
      <c r="ANW194" s="364" t="n"/>
      <c r="ANX194" s="364" t="n"/>
      <c r="ANY194" s="364" t="n"/>
      <c r="ANZ194" s="364" t="n"/>
      <c r="AOA194" s="364" t="n"/>
      <c r="AOB194" s="364" t="n"/>
      <c r="AOC194" s="364" t="n"/>
      <c r="AOD194" s="364" t="n"/>
      <c r="AOE194" s="364" t="n"/>
      <c r="AOF194" s="364" t="n"/>
      <c r="AOG194" s="364" t="n"/>
      <c r="AOH194" s="364" t="n"/>
      <c r="AOI194" s="364" t="n"/>
      <c r="AOJ194" s="364" t="n"/>
      <c r="AOK194" s="364" t="n"/>
      <c r="AOL194" s="364" t="n"/>
      <c r="AOM194" s="364" t="n"/>
      <c r="AON194" s="364" t="n"/>
      <c r="AOO194" s="364" t="n"/>
      <c r="AOP194" s="364" t="n"/>
      <c r="AOQ194" s="364" t="n"/>
      <c r="AOR194" s="364" t="n"/>
      <c r="AOS194" s="364" t="n"/>
      <c r="AOT194" s="364" t="n"/>
      <c r="AOU194" s="364" t="n"/>
      <c r="AOV194" s="364" t="n"/>
      <c r="AOW194" s="364" t="n"/>
      <c r="AOX194" s="364" t="n"/>
      <c r="AOY194" s="364" t="n"/>
      <c r="AOZ194" s="364" t="n"/>
      <c r="APA194" s="364" t="n"/>
      <c r="APB194" s="364" t="n"/>
      <c r="APC194" s="364" t="n"/>
      <c r="APD194" s="364" t="n"/>
      <c r="APE194" s="364" t="n"/>
      <c r="APF194" s="364" t="n"/>
      <c r="APG194" s="364" t="n"/>
      <c r="APH194" s="364" t="n"/>
      <c r="API194" s="364" t="n"/>
      <c r="APJ194" s="364" t="n"/>
      <c r="APK194" s="364" t="n"/>
      <c r="APL194" s="364" t="n"/>
      <c r="APM194" s="364" t="n"/>
      <c r="APN194" s="364" t="n"/>
      <c r="APO194" s="364" t="n"/>
      <c r="APP194" s="364" t="n"/>
      <c r="APQ194" s="364" t="n"/>
      <c r="APR194" s="364" t="n"/>
      <c r="APS194" s="364" t="n"/>
      <c r="APT194" s="364" t="n"/>
      <c r="APU194" s="364" t="n"/>
      <c r="APV194" s="364" t="n"/>
      <c r="APW194" s="364" t="n"/>
      <c r="APX194" s="364" t="n"/>
      <c r="APY194" s="364" t="n"/>
      <c r="APZ194" s="364" t="n"/>
      <c r="AQA194" s="364" t="n"/>
      <c r="AQB194" s="364" t="n"/>
      <c r="AQC194" s="364" t="n"/>
      <c r="AQD194" s="364" t="n"/>
      <c r="AQE194" s="364" t="n"/>
      <c r="AQF194" s="364" t="n"/>
      <c r="AQG194" s="364" t="n"/>
      <c r="AQH194" s="364" t="n"/>
      <c r="AQI194" s="364" t="n"/>
      <c r="AQJ194" s="364" t="n"/>
      <c r="AQK194" s="364" t="n"/>
      <c r="AQL194" s="364" t="n"/>
      <c r="AQM194" s="364" t="n"/>
      <c r="AQN194" s="364" t="n"/>
      <c r="AQO194" s="364" t="n"/>
      <c r="AQP194" s="364" t="n"/>
      <c r="AQQ194" s="364" t="n"/>
      <c r="AQR194" s="364" t="n"/>
      <c r="AQS194" s="364" t="n"/>
      <c r="AQT194" s="364" t="n"/>
      <c r="AQU194" s="364" t="n"/>
      <c r="AQV194" s="364" t="n"/>
      <c r="AQW194" s="364" t="n"/>
      <c r="AQX194" s="364" t="n"/>
      <c r="AQY194" s="364" t="n"/>
      <c r="AQZ194" s="364" t="n"/>
      <c r="ARA194" s="364" t="n"/>
      <c r="ARB194" s="364" t="n"/>
      <c r="ARC194" s="364" t="n"/>
      <c r="ARD194" s="364" t="n"/>
      <c r="ARE194" s="364" t="n"/>
      <c r="ARF194" s="364" t="n"/>
      <c r="ARG194" s="364" t="n"/>
      <c r="ARH194" s="364" t="n"/>
      <c r="ARI194" s="364" t="n"/>
      <c r="ARJ194" s="364" t="n"/>
      <c r="ARK194" s="364" t="n"/>
      <c r="ARL194" s="364" t="n"/>
      <c r="ARM194" s="364" t="n"/>
      <c r="ARN194" s="364" t="n"/>
      <c r="ARO194" s="364" t="n"/>
    </row>
    <row r="195" outlineLevel="1">
      <c r="A195" s="220" t="inlineStr">
        <is>
          <t>53.02</t>
        </is>
      </c>
      <c r="B195" s="233" t="inlineStr">
        <is>
          <t>Distribuição de lucros e dividendos para sócios</t>
        </is>
      </c>
      <c r="C195" s="86" t="inlineStr">
        <is>
          <t>Analítica</t>
        </is>
      </c>
      <c r="D195" s="86" t="inlineStr">
        <is>
          <t>Saída</t>
        </is>
      </c>
      <c r="E195" s="86">
        <f>VLOOKUP($A195,PL.C!$B:$F,5,0)</f>
        <v/>
      </c>
      <c r="F195" s="86" t="inlineStr">
        <is>
          <t>sim</t>
        </is>
      </c>
      <c r="G195" s="86" t="inlineStr">
        <is>
          <t>Budget</t>
        </is>
      </c>
      <c r="I195" s="511" t="n">
        <v>0</v>
      </c>
      <c r="J195" s="511" t="n">
        <v>0</v>
      </c>
      <c r="K195" s="511" t="n">
        <v>0</v>
      </c>
      <c r="L195" s="511" t="n">
        <v>-16478</v>
      </c>
      <c r="M195" s="511" t="n">
        <v>-19420</v>
      </c>
      <c r="N195" s="511" t="n">
        <v>-22325</v>
      </c>
      <c r="O195" s="511" t="n">
        <v>-21574</v>
      </c>
      <c r="P195" s="511" t="n">
        <v>-53595</v>
      </c>
      <c r="Q195" s="511" t="n">
        <v>-21931</v>
      </c>
      <c r="R195" s="511" t="n">
        <v>-26227</v>
      </c>
      <c r="S195" s="511" t="n">
        <v>-35101</v>
      </c>
      <c r="T195" s="512" t="n">
        <v>-15645</v>
      </c>
      <c r="V195" s="511" t="n">
        <v>-17403</v>
      </c>
      <c r="W195" s="511" t="n">
        <v>-37395</v>
      </c>
      <c r="X195" s="511" t="n">
        <v>-52021</v>
      </c>
      <c r="Y195" s="511" t="n">
        <v>-118440</v>
      </c>
      <c r="Z195" s="511" t="n">
        <v>-49588</v>
      </c>
      <c r="AA195" s="511" t="n">
        <v>-53691</v>
      </c>
      <c r="AB195" s="511" t="n">
        <v>-37471</v>
      </c>
      <c r="AC195" s="511" t="n">
        <v>-44058</v>
      </c>
      <c r="AD195" s="511" t="n">
        <v>-39022</v>
      </c>
      <c r="AE195" s="511" t="n">
        <v>-46491</v>
      </c>
      <c r="AF195" s="511" t="n">
        <v>-36750</v>
      </c>
      <c r="AG195" s="512" t="n">
        <v>-43847</v>
      </c>
      <c r="AI195" s="511" t="n">
        <v>-24761</v>
      </c>
      <c r="AJ195" s="511" t="n">
        <v>-45160</v>
      </c>
      <c r="AK195" s="511" t="n">
        <v>-35089</v>
      </c>
      <c r="AL195" s="511" t="n">
        <v>-32651</v>
      </c>
      <c r="AM195" s="511" t="n">
        <v>-40590</v>
      </c>
      <c r="AN195" s="511" t="n">
        <v>-33874</v>
      </c>
      <c r="AO195" s="511" t="n">
        <v>-34259</v>
      </c>
      <c r="AP195" s="511" t="n">
        <v>-35049</v>
      </c>
      <c r="AQ195" s="511" t="n">
        <v>-37090</v>
      </c>
      <c r="AR195" s="511" t="n">
        <v>-32809</v>
      </c>
      <c r="AS195" s="511" t="n">
        <v>-34142</v>
      </c>
      <c r="AT195" s="511" t="n">
        <v>-33328</v>
      </c>
      <c r="AV195" s="513" t="n">
        <v>0</v>
      </c>
      <c r="AW195" s="513" t="n">
        <v>0</v>
      </c>
      <c r="AX195" s="513" t="n">
        <v>0</v>
      </c>
      <c r="AY195" s="513" t="n">
        <v>0</v>
      </c>
      <c r="AZ195" s="513" t="n">
        <v>0</v>
      </c>
      <c r="BA195" s="513" t="n">
        <v>0</v>
      </c>
      <c r="BB195" s="513" t="n">
        <v>0</v>
      </c>
      <c r="BC195" s="513" t="n">
        <v>0</v>
      </c>
      <c r="BD195" s="513" t="n">
        <v>0</v>
      </c>
      <c r="BE195" s="513" t="n">
        <v>0</v>
      </c>
      <c r="BF195" s="513" t="n">
        <v>0</v>
      </c>
      <c r="BG195" s="513" t="n">
        <v>0</v>
      </c>
      <c r="BI195" s="298" t="n">
        <v>1.05</v>
      </c>
      <c r="BJ195" s="514" t="n">
        <v>-33897.15</v>
      </c>
      <c r="BK195" s="514" t="n">
        <v>-34005.3</v>
      </c>
      <c r="BL195" s="514" t="n">
        <v>-54264</v>
      </c>
      <c r="BM195" s="514" t="n">
        <v>-34743.45</v>
      </c>
      <c r="BN195" s="514" t="n">
        <v>-47849.55</v>
      </c>
      <c r="BO195" s="514" t="n">
        <v>-38415.3</v>
      </c>
      <c r="BP195" s="514" t="n">
        <v>-34895.7</v>
      </c>
      <c r="BQ195" s="514" t="n">
        <v>-25975.95</v>
      </c>
      <c r="BR195" s="514" t="n">
        <v>-45436.65</v>
      </c>
      <c r="BS195" s="514" t="n">
        <v>-84911.40000000001</v>
      </c>
      <c r="BT195" s="514" t="n">
        <v>-73629.15000000001</v>
      </c>
      <c r="BU195" s="514" t="n">
        <v>-223174.35</v>
      </c>
      <c r="BW195" s="515">
        <f>_xlfn.SINGLE(_xlfn.XLOOKUP($A195,$A$203:$A$399,BJ$203:BJ$399,"Não Existe"))*$BI195</f>
        <v/>
      </c>
      <c r="BX195" s="515">
        <f>_xlfn.SINGLE(_xlfn.XLOOKUP($A195,$A$203:$A$399,BK$203:BK$399,"Não Existe"))*$BI195</f>
        <v/>
      </c>
      <c r="BY195" s="515">
        <f>_xlfn.SINGLE(_xlfn.XLOOKUP($A195,$A$203:$A$399,BL$203:BL$399,"Não Existe"))*$BI195</f>
        <v/>
      </c>
      <c r="BZ195" s="515">
        <f>_xlfn.SINGLE(_xlfn.XLOOKUP($A195,$A$203:$A$399,BM$203:BM$399,"Não Existe"))*$BI195</f>
        <v/>
      </c>
      <c r="CA195" s="515">
        <f>_xlfn.SINGLE(_xlfn.XLOOKUP($A195,$A$203:$A$399,BN$203:BN$399,"Não Existe"))*$BI195</f>
        <v/>
      </c>
      <c r="CB195" s="515">
        <f>_xlfn.SINGLE(_xlfn.XLOOKUP($A195,$A$203:$A$399,BO$203:BO$399,"Não Existe"))*$BI195</f>
        <v/>
      </c>
      <c r="CC195" s="515">
        <f>_xlfn.SINGLE(_xlfn.XLOOKUP($A195,$A$203:$A$399,BP$203:BP$399,"Não Existe"))*$BI195</f>
        <v/>
      </c>
      <c r="CD195" s="515">
        <f>_xlfn.SINGLE(_xlfn.XLOOKUP($A195,$A$203:$A$399,BQ$203:BQ$399,"Não Existe"))*$BI195</f>
        <v/>
      </c>
      <c r="CE195" s="515">
        <f>_xlfn.SINGLE(_xlfn.XLOOKUP($A195,$A$203:$A$399,BR$203:BR$399,"Não Existe"))*$BI195</f>
        <v/>
      </c>
      <c r="CF195" s="515">
        <f>_xlfn.SINGLE(_xlfn.XLOOKUP($A195,$A$203:$A$399,BS$203:BS$399,"Não Existe"))*$BI195</f>
        <v/>
      </c>
      <c r="CG195" s="515">
        <f>_xlfn.SINGLE(_xlfn.XLOOKUP($A195,$A$203:$A$399,BT$203:BT$399,"Não Existe"))*$BI195</f>
        <v/>
      </c>
      <c r="CH195" s="515">
        <f>_xlfn.SINGLE(_xlfn.XLOOKUP($A195,$A$203:$A$399,BU$203:BU$399,"Não Existe"))*$BI195</f>
        <v/>
      </c>
    </row>
    <row r="196" outlineLevel="1" customFormat="1" s="213">
      <c r="A196" s="257" t="inlineStr">
        <is>
          <t>54.01</t>
        </is>
      </c>
      <c r="B196" s="212" t="inlineStr">
        <is>
          <t>Entrada para ajuste de saldo inicial</t>
        </is>
      </c>
      <c r="C196" s="213" t="inlineStr">
        <is>
          <t>Analítica</t>
        </is>
      </c>
      <c r="D196" s="213" t="inlineStr">
        <is>
          <t>Entrada</t>
        </is>
      </c>
      <c r="E196" s="213">
        <f>VLOOKUP($A196,PL.C!$B:$F,5,0)</f>
        <v/>
      </c>
      <c r="F196" s="213" t="inlineStr">
        <is>
          <t>sim</t>
        </is>
      </c>
      <c r="G196" s="213" t="inlineStr">
        <is>
          <t>Budget</t>
        </is>
      </c>
      <c r="I196" s="506" t="n">
        <v>195</v>
      </c>
      <c r="J196" s="506" t="n">
        <v>0</v>
      </c>
      <c r="K196" s="506" t="n">
        <v>815382</v>
      </c>
      <c r="L196" s="506" t="n">
        <v>2876</v>
      </c>
      <c r="M196" s="506" t="n">
        <v>0</v>
      </c>
      <c r="N196" s="506" t="n">
        <v>0</v>
      </c>
      <c r="O196" s="506" t="n">
        <v>0</v>
      </c>
      <c r="P196" s="506" t="n">
        <v>0</v>
      </c>
      <c r="Q196" s="506" t="n">
        <v>0</v>
      </c>
      <c r="R196" s="506" t="n">
        <v>0</v>
      </c>
      <c r="S196" s="506" t="n">
        <v>0</v>
      </c>
      <c r="T196" s="507" t="n">
        <v>0</v>
      </c>
      <c r="U196" s="86" t="n"/>
      <c r="V196" s="506" t="n">
        <v>0</v>
      </c>
      <c r="W196" s="506" t="n">
        <v>0</v>
      </c>
      <c r="X196" s="506" t="n">
        <v>0</v>
      </c>
      <c r="Y196" s="506" t="n">
        <v>0</v>
      </c>
      <c r="Z196" s="506" t="n">
        <v>0</v>
      </c>
      <c r="AA196" s="506" t="n">
        <v>0</v>
      </c>
      <c r="AB196" s="506" t="n">
        <v>0</v>
      </c>
      <c r="AC196" s="506" t="n">
        <v>0</v>
      </c>
      <c r="AD196" s="506" t="n">
        <v>0</v>
      </c>
      <c r="AE196" s="506" t="n">
        <v>0</v>
      </c>
      <c r="AF196" s="506" t="n">
        <v>0</v>
      </c>
      <c r="AG196" s="507" t="n">
        <v>0</v>
      </c>
      <c r="AH196" s="364" t="n"/>
      <c r="AI196" s="506" t="n">
        <v>0</v>
      </c>
      <c r="AJ196" s="506" t="n">
        <v>0</v>
      </c>
      <c r="AK196" s="506" t="n">
        <v>0</v>
      </c>
      <c r="AL196" s="506" t="n">
        <v>0</v>
      </c>
      <c r="AM196" s="506" t="n">
        <v>0</v>
      </c>
      <c r="AN196" s="506" t="n">
        <v>0</v>
      </c>
      <c r="AO196" s="506" t="n">
        <v>0</v>
      </c>
      <c r="AP196" s="506" t="n">
        <v>0</v>
      </c>
      <c r="AQ196" s="506" t="n">
        <v>0</v>
      </c>
      <c r="AR196" s="506" t="n">
        <v>0</v>
      </c>
      <c r="AS196" s="506" t="n">
        <v>0</v>
      </c>
      <c r="AT196" s="506" t="n">
        <v>0</v>
      </c>
      <c r="AU196" s="364" t="n"/>
      <c r="AV196" s="508" t="n">
        <v>0</v>
      </c>
      <c r="AW196" s="508" t="n">
        <v>0</v>
      </c>
      <c r="AX196" s="508" t="n">
        <v>0</v>
      </c>
      <c r="AY196" s="508" t="n">
        <v>0</v>
      </c>
      <c r="AZ196" s="508" t="n">
        <v>0</v>
      </c>
      <c r="BA196" s="508" t="n">
        <v>0</v>
      </c>
      <c r="BB196" s="508" t="n">
        <v>0</v>
      </c>
      <c r="BC196" s="508" t="n">
        <v>0</v>
      </c>
      <c r="BD196" s="508" t="n">
        <v>0</v>
      </c>
      <c r="BE196" s="508" t="n">
        <v>0</v>
      </c>
      <c r="BF196" s="508" t="n">
        <v>0</v>
      </c>
      <c r="BG196" s="508" t="n">
        <v>0</v>
      </c>
      <c r="BH196" s="364" t="n"/>
      <c r="BI196" s="298" t="n">
        <v>1.05</v>
      </c>
      <c r="BJ196" s="509" t="n">
        <v>0</v>
      </c>
      <c r="BK196" s="509" t="n">
        <v>0</v>
      </c>
      <c r="BL196" s="509" t="n">
        <v>0</v>
      </c>
      <c r="BM196" s="509" t="n">
        <v>0</v>
      </c>
      <c r="BN196" s="509" t="n">
        <v>0</v>
      </c>
      <c r="BO196" s="509" t="n">
        <v>0</v>
      </c>
      <c r="BP196" s="509" t="n">
        <v>0</v>
      </c>
      <c r="BQ196" s="509" t="n">
        <v>0</v>
      </c>
      <c r="BR196" s="509" t="n">
        <v>0</v>
      </c>
      <c r="BS196" s="509" t="n">
        <v>0</v>
      </c>
      <c r="BT196" s="509" t="n">
        <v>0</v>
      </c>
      <c r="BU196" s="509" t="n">
        <v>0</v>
      </c>
      <c r="BV196" s="364" t="n"/>
      <c r="BW196" s="510">
        <f>_xlfn.SINGLE(_xlfn.XLOOKUP($A196,$A$203:$A$399,BJ$203:BJ$399,"Não Existe"))*$BI196</f>
        <v/>
      </c>
      <c r="BX196" s="510">
        <f>_xlfn.SINGLE(_xlfn.XLOOKUP($A196,$A$203:$A$399,BK$203:BK$399,"Não Existe"))*$BI196</f>
        <v/>
      </c>
      <c r="BY196" s="510">
        <f>_xlfn.SINGLE(_xlfn.XLOOKUP($A196,$A$203:$A$399,BL$203:BL$399,"Não Existe"))*$BI196</f>
        <v/>
      </c>
      <c r="BZ196" s="510">
        <f>_xlfn.SINGLE(_xlfn.XLOOKUP($A196,$A$203:$A$399,BM$203:BM$399,"Não Existe"))*$BI196</f>
        <v/>
      </c>
      <c r="CA196" s="510">
        <f>_xlfn.SINGLE(_xlfn.XLOOKUP($A196,$A$203:$A$399,BN$203:BN$399,"Não Existe"))*$BI196</f>
        <v/>
      </c>
      <c r="CB196" s="510">
        <f>_xlfn.SINGLE(_xlfn.XLOOKUP($A196,$A$203:$A$399,BO$203:BO$399,"Não Existe"))*$BI196</f>
        <v/>
      </c>
      <c r="CC196" s="510">
        <f>_xlfn.SINGLE(_xlfn.XLOOKUP($A196,$A$203:$A$399,BP$203:BP$399,"Não Existe"))*$BI196</f>
        <v/>
      </c>
      <c r="CD196" s="510">
        <f>_xlfn.SINGLE(_xlfn.XLOOKUP($A196,$A$203:$A$399,BQ$203:BQ$399,"Não Existe"))*$BI196</f>
        <v/>
      </c>
      <c r="CE196" s="510">
        <f>_xlfn.SINGLE(_xlfn.XLOOKUP($A196,$A$203:$A$399,BR$203:BR$399,"Não Existe"))*$BI196</f>
        <v/>
      </c>
      <c r="CF196" s="510">
        <f>_xlfn.SINGLE(_xlfn.XLOOKUP($A196,$A$203:$A$399,BS$203:BS$399,"Não Existe"))*$BI196</f>
        <v/>
      </c>
      <c r="CG196" s="510">
        <f>_xlfn.SINGLE(_xlfn.XLOOKUP($A196,$A$203:$A$399,BT$203:BT$399,"Não Existe"))*$BI196</f>
        <v/>
      </c>
      <c r="CH196" s="510">
        <f>_xlfn.SINGLE(_xlfn.XLOOKUP($A196,$A$203:$A$399,BU$203:BU$399,"Não Existe"))*$BI196</f>
        <v/>
      </c>
      <c r="CI196" s="364" t="n"/>
      <c r="CJ196" s="364" t="n"/>
      <c r="CK196" s="364" t="n"/>
      <c r="CL196" s="364" t="n"/>
      <c r="CM196" s="364" t="n"/>
      <c r="CN196" s="364" t="n"/>
      <c r="CO196" s="364" t="n"/>
      <c r="CP196" s="364" t="n"/>
      <c r="CQ196" s="364" t="n"/>
      <c r="CR196" s="364" t="n"/>
      <c r="CS196" s="364" t="n"/>
      <c r="CT196" s="364" t="n"/>
      <c r="CU196" s="364" t="n"/>
      <c r="CV196" s="364" t="n"/>
      <c r="CW196" s="364" t="n"/>
      <c r="CX196" s="364" t="n"/>
      <c r="CY196" s="364" t="n"/>
      <c r="CZ196" s="364" t="n"/>
      <c r="DA196" s="364" t="n"/>
      <c r="DB196" s="364" t="n"/>
      <c r="DC196" s="364" t="n"/>
      <c r="DD196" s="364" t="n"/>
      <c r="DE196" s="364" t="n"/>
      <c r="DF196" s="364" t="n"/>
      <c r="DG196" s="364" t="n"/>
      <c r="DH196" s="364" t="n"/>
      <c r="DI196" s="364" t="n"/>
      <c r="DJ196" s="364" t="n"/>
      <c r="DK196" s="364" t="n"/>
      <c r="DL196" s="364" t="n"/>
      <c r="DM196" s="364" t="n"/>
      <c r="DN196" s="364" t="n"/>
      <c r="DO196" s="364" t="n"/>
      <c r="DP196" s="364" t="n"/>
      <c r="DQ196" s="364" t="n"/>
      <c r="DR196" s="364" t="n"/>
      <c r="DS196" s="364" t="n"/>
      <c r="DT196" s="364" t="n"/>
      <c r="DU196" s="364" t="n"/>
      <c r="DV196" s="364" t="n"/>
      <c r="DW196" s="364" t="n"/>
      <c r="DX196" s="364" t="n"/>
      <c r="DY196" s="364" t="n"/>
      <c r="DZ196" s="364" t="n"/>
      <c r="EA196" s="364" t="n"/>
      <c r="EB196" s="364" t="n"/>
      <c r="EC196" s="364" t="n"/>
      <c r="ED196" s="364" t="n"/>
      <c r="EE196" s="364" t="n"/>
      <c r="EF196" s="364" t="n"/>
      <c r="EG196" s="364" t="n"/>
      <c r="EH196" s="364" t="n"/>
      <c r="EI196" s="364" t="n"/>
      <c r="EJ196" s="364" t="n"/>
      <c r="EK196" s="364" t="n"/>
      <c r="EL196" s="364" t="n"/>
      <c r="EM196" s="364" t="n"/>
      <c r="EN196" s="364" t="n"/>
      <c r="EO196" s="364" t="n"/>
      <c r="EP196" s="364" t="n"/>
      <c r="EQ196" s="364" t="n"/>
      <c r="ER196" s="364" t="n"/>
      <c r="ES196" s="364" t="n"/>
      <c r="ET196" s="364" t="n"/>
      <c r="EU196" s="364" t="n"/>
      <c r="EV196" s="364" t="n"/>
      <c r="EW196" s="364" t="n"/>
      <c r="EX196" s="364" t="n"/>
      <c r="EY196" s="364" t="n"/>
      <c r="EZ196" s="364" t="n"/>
      <c r="FA196" s="364" t="n"/>
      <c r="FB196" s="364" t="n"/>
      <c r="FC196" s="364" t="n"/>
      <c r="FD196" s="364" t="n"/>
      <c r="FE196" s="364" t="n"/>
      <c r="FF196" s="364" t="n"/>
      <c r="FG196" s="364" t="n"/>
      <c r="FH196" s="364" t="n"/>
      <c r="FI196" s="364" t="n"/>
      <c r="FJ196" s="364" t="n"/>
      <c r="FK196" s="364" t="n"/>
      <c r="FL196" s="364" t="n"/>
      <c r="FM196" s="364" t="n"/>
      <c r="FN196" s="364" t="n"/>
      <c r="FO196" s="364" t="n"/>
      <c r="FP196" s="364" t="n"/>
      <c r="FQ196" s="364" t="n"/>
      <c r="FR196" s="364" t="n"/>
      <c r="FS196" s="364" t="n"/>
      <c r="FT196" s="364" t="n"/>
      <c r="FU196" s="364" t="n"/>
      <c r="FV196" s="364" t="n"/>
      <c r="FW196" s="364" t="n"/>
      <c r="FX196" s="364" t="n"/>
      <c r="FY196" s="364" t="n"/>
      <c r="FZ196" s="364" t="n"/>
      <c r="GA196" s="364" t="n"/>
      <c r="GB196" s="364" t="n"/>
      <c r="GC196" s="364" t="n"/>
      <c r="GD196" s="364" t="n"/>
      <c r="GE196" s="364" t="n"/>
      <c r="GF196" s="364" t="n"/>
      <c r="GG196" s="364" t="n"/>
      <c r="GH196" s="364" t="n"/>
      <c r="GI196" s="364" t="n"/>
      <c r="GJ196" s="364" t="n"/>
      <c r="GK196" s="364" t="n"/>
      <c r="GL196" s="364" t="n"/>
      <c r="GM196" s="364" t="n"/>
      <c r="GN196" s="364" t="n"/>
      <c r="GO196" s="364" t="n"/>
      <c r="GP196" s="364" t="n"/>
      <c r="GQ196" s="364" t="n"/>
      <c r="GR196" s="364" t="n"/>
      <c r="GS196" s="364" t="n"/>
      <c r="GT196" s="364" t="n"/>
      <c r="GU196" s="364" t="n"/>
      <c r="GV196" s="364" t="n"/>
      <c r="GW196" s="364" t="n"/>
      <c r="GX196" s="364" t="n"/>
      <c r="GY196" s="364" t="n"/>
      <c r="GZ196" s="364" t="n"/>
      <c r="HA196" s="364" t="n"/>
      <c r="HB196" s="364" t="n"/>
      <c r="HC196" s="364" t="n"/>
      <c r="HD196" s="364" t="n"/>
      <c r="HE196" s="364" t="n"/>
      <c r="HF196" s="364" t="n"/>
      <c r="HG196" s="364" t="n"/>
      <c r="HH196" s="364" t="n"/>
      <c r="HI196" s="364" t="n"/>
      <c r="HJ196" s="364" t="n"/>
      <c r="HK196" s="364" t="n"/>
      <c r="HL196" s="364" t="n"/>
      <c r="HM196" s="364" t="n"/>
      <c r="HN196" s="364" t="n"/>
      <c r="HO196" s="364" t="n"/>
      <c r="HP196" s="364" t="n"/>
      <c r="HQ196" s="364" t="n"/>
      <c r="HR196" s="364" t="n"/>
      <c r="HS196" s="364" t="n"/>
      <c r="HT196" s="364" t="n"/>
      <c r="HU196" s="364" t="n"/>
      <c r="HV196" s="364" t="n"/>
      <c r="HW196" s="364" t="n"/>
      <c r="HX196" s="364" t="n"/>
      <c r="HY196" s="364" t="n"/>
      <c r="HZ196" s="364" t="n"/>
      <c r="IA196" s="364" t="n"/>
      <c r="IB196" s="364" t="n"/>
      <c r="IC196" s="364" t="n"/>
      <c r="ID196" s="364" t="n"/>
      <c r="IE196" s="364" t="n"/>
      <c r="IF196" s="364" t="n"/>
      <c r="IG196" s="364" t="n"/>
      <c r="IH196" s="364" t="n"/>
      <c r="II196" s="364" t="n"/>
      <c r="IJ196" s="364" t="n"/>
      <c r="IK196" s="364" t="n"/>
      <c r="IL196" s="364" t="n"/>
      <c r="IM196" s="364" t="n"/>
      <c r="IN196" s="364" t="n"/>
      <c r="IO196" s="364" t="n"/>
      <c r="IP196" s="364" t="n"/>
      <c r="IQ196" s="364" t="n"/>
      <c r="IR196" s="364" t="n"/>
      <c r="IS196" s="364" t="n"/>
      <c r="IT196" s="364" t="n"/>
      <c r="IU196" s="364" t="n"/>
      <c r="IV196" s="364" t="n"/>
      <c r="IW196" s="364" t="n"/>
      <c r="IX196" s="364" t="n"/>
      <c r="IY196" s="364" t="n"/>
      <c r="IZ196" s="364" t="n"/>
      <c r="JA196" s="364" t="n"/>
      <c r="JB196" s="364" t="n"/>
      <c r="JC196" s="364" t="n"/>
      <c r="JD196" s="364" t="n"/>
      <c r="JE196" s="364" t="n"/>
      <c r="JF196" s="364" t="n"/>
      <c r="JG196" s="364" t="n"/>
      <c r="JH196" s="364" t="n"/>
      <c r="JI196" s="364" t="n"/>
      <c r="JJ196" s="364" t="n"/>
      <c r="JK196" s="364" t="n"/>
      <c r="JL196" s="364" t="n"/>
      <c r="JM196" s="364" t="n"/>
      <c r="JN196" s="364" t="n"/>
      <c r="JO196" s="364" t="n"/>
      <c r="JP196" s="364" t="n"/>
      <c r="JQ196" s="364" t="n"/>
      <c r="JR196" s="364" t="n"/>
      <c r="JS196" s="364" t="n"/>
      <c r="JT196" s="364" t="n"/>
      <c r="JU196" s="364" t="n"/>
      <c r="JV196" s="364" t="n"/>
      <c r="JW196" s="364" t="n"/>
      <c r="JX196" s="364" t="n"/>
      <c r="JY196" s="364" t="n"/>
      <c r="JZ196" s="364" t="n"/>
      <c r="KA196" s="364" t="n"/>
      <c r="KB196" s="364" t="n"/>
      <c r="KC196" s="364" t="n"/>
      <c r="KD196" s="364" t="n"/>
      <c r="KE196" s="364" t="n"/>
      <c r="KF196" s="364" t="n"/>
      <c r="KG196" s="364" t="n"/>
      <c r="KH196" s="364" t="n"/>
      <c r="KI196" s="364" t="n"/>
      <c r="KJ196" s="364" t="n"/>
      <c r="KK196" s="364" t="n"/>
      <c r="KL196" s="364" t="n"/>
      <c r="KM196" s="364" t="n"/>
      <c r="KN196" s="364" t="n"/>
      <c r="KO196" s="364" t="n"/>
      <c r="KP196" s="364" t="n"/>
      <c r="KQ196" s="364" t="n"/>
      <c r="KR196" s="364" t="n"/>
      <c r="KS196" s="364" t="n"/>
      <c r="KT196" s="364" t="n"/>
      <c r="KU196" s="364" t="n"/>
      <c r="KV196" s="364" t="n"/>
      <c r="KW196" s="364" t="n"/>
      <c r="KX196" s="364" t="n"/>
      <c r="KY196" s="364" t="n"/>
      <c r="KZ196" s="364" t="n"/>
      <c r="LA196" s="364" t="n"/>
      <c r="LB196" s="364" t="n"/>
      <c r="LC196" s="364" t="n"/>
      <c r="LD196" s="364" t="n"/>
      <c r="LE196" s="364" t="n"/>
      <c r="LF196" s="364" t="n"/>
      <c r="LG196" s="364" t="n"/>
      <c r="LH196" s="364" t="n"/>
      <c r="LI196" s="364" t="n"/>
      <c r="LJ196" s="364" t="n"/>
      <c r="LK196" s="364" t="n"/>
      <c r="LL196" s="364" t="n"/>
      <c r="LM196" s="364" t="n"/>
      <c r="LN196" s="364" t="n"/>
      <c r="LO196" s="364" t="n"/>
      <c r="LP196" s="364" t="n"/>
      <c r="LQ196" s="364" t="n"/>
      <c r="LR196" s="364" t="n"/>
      <c r="LS196" s="364" t="n"/>
      <c r="LT196" s="364" t="n"/>
      <c r="LU196" s="364" t="n"/>
      <c r="LV196" s="364" t="n"/>
      <c r="LW196" s="364" t="n"/>
      <c r="LX196" s="364" t="n"/>
      <c r="LY196" s="364" t="n"/>
      <c r="LZ196" s="364" t="n"/>
      <c r="MA196" s="364" t="n"/>
      <c r="MB196" s="364" t="n"/>
      <c r="MC196" s="364" t="n"/>
      <c r="MD196" s="364" t="n"/>
      <c r="ME196" s="364" t="n"/>
      <c r="MF196" s="364" t="n"/>
      <c r="MG196" s="364" t="n"/>
      <c r="MH196" s="364" t="n"/>
      <c r="MI196" s="364" t="n"/>
      <c r="MJ196" s="364" t="n"/>
      <c r="MK196" s="364" t="n"/>
      <c r="ML196" s="364" t="n"/>
      <c r="MM196" s="364" t="n"/>
      <c r="MN196" s="364" t="n"/>
      <c r="MO196" s="364" t="n"/>
      <c r="MP196" s="364" t="n"/>
      <c r="MQ196" s="364" t="n"/>
      <c r="MR196" s="364" t="n"/>
      <c r="MS196" s="364" t="n"/>
      <c r="MT196" s="364" t="n"/>
      <c r="MU196" s="364" t="n"/>
      <c r="MV196" s="364" t="n"/>
      <c r="MW196" s="364" t="n"/>
      <c r="MX196" s="364" t="n"/>
      <c r="MY196" s="364" t="n"/>
      <c r="MZ196" s="364" t="n"/>
      <c r="NA196" s="364" t="n"/>
      <c r="NB196" s="364" t="n"/>
      <c r="NC196" s="364" t="n"/>
      <c r="ND196" s="364" t="n"/>
      <c r="NE196" s="364" t="n"/>
      <c r="NF196" s="364" t="n"/>
      <c r="NG196" s="364" t="n"/>
      <c r="NH196" s="364" t="n"/>
      <c r="NI196" s="364" t="n"/>
      <c r="NJ196" s="364" t="n"/>
      <c r="NK196" s="364" t="n"/>
      <c r="NL196" s="364" t="n"/>
      <c r="NM196" s="364" t="n"/>
      <c r="NN196" s="364" t="n"/>
      <c r="NO196" s="364" t="n"/>
      <c r="NP196" s="364" t="n"/>
      <c r="NQ196" s="364" t="n"/>
      <c r="NR196" s="364" t="n"/>
      <c r="NS196" s="364" t="n"/>
      <c r="NT196" s="364" t="n"/>
      <c r="NU196" s="364" t="n"/>
      <c r="NV196" s="364" t="n"/>
      <c r="NW196" s="364" t="n"/>
      <c r="NX196" s="364" t="n"/>
      <c r="NY196" s="364" t="n"/>
      <c r="NZ196" s="364" t="n"/>
      <c r="OA196" s="364" t="n"/>
      <c r="OB196" s="364" t="n"/>
      <c r="OC196" s="364" t="n"/>
      <c r="OD196" s="364" t="n"/>
      <c r="OE196" s="364" t="n"/>
      <c r="OF196" s="364" t="n"/>
      <c r="OG196" s="364" t="n"/>
      <c r="OH196" s="364" t="n"/>
      <c r="OI196" s="364" t="n"/>
      <c r="OJ196" s="364" t="n"/>
      <c r="OK196" s="364" t="n"/>
      <c r="OL196" s="364" t="n"/>
      <c r="OM196" s="364" t="n"/>
      <c r="ON196" s="364" t="n"/>
      <c r="OO196" s="364" t="n"/>
      <c r="OP196" s="364" t="n"/>
      <c r="OQ196" s="364" t="n"/>
      <c r="OR196" s="364" t="n"/>
      <c r="OS196" s="364" t="n"/>
      <c r="OT196" s="364" t="n"/>
      <c r="OU196" s="364" t="n"/>
      <c r="OV196" s="364" t="n"/>
      <c r="OW196" s="364" t="n"/>
      <c r="OX196" s="364" t="n"/>
      <c r="OY196" s="364" t="n"/>
      <c r="OZ196" s="364" t="n"/>
      <c r="PA196" s="364" t="n"/>
      <c r="PB196" s="364" t="n"/>
      <c r="PC196" s="364" t="n"/>
      <c r="PD196" s="364" t="n"/>
      <c r="PE196" s="364" t="n"/>
      <c r="PF196" s="364" t="n"/>
      <c r="PG196" s="364" t="n"/>
      <c r="PH196" s="364" t="n"/>
      <c r="PI196" s="364" t="n"/>
      <c r="PJ196" s="364" t="n"/>
      <c r="PK196" s="364" t="n"/>
      <c r="PL196" s="364" t="n"/>
      <c r="PM196" s="364" t="n"/>
      <c r="PN196" s="364" t="n"/>
      <c r="PO196" s="364" t="n"/>
      <c r="PP196" s="364" t="n"/>
      <c r="PQ196" s="364" t="n"/>
      <c r="PR196" s="364" t="n"/>
      <c r="PS196" s="364" t="n"/>
      <c r="PT196" s="364" t="n"/>
      <c r="PU196" s="364" t="n"/>
      <c r="PV196" s="364" t="n"/>
      <c r="PW196" s="364" t="n"/>
      <c r="PX196" s="364" t="n"/>
      <c r="PY196" s="364" t="n"/>
      <c r="PZ196" s="364" t="n"/>
      <c r="QA196" s="364" t="n"/>
      <c r="QB196" s="364" t="n"/>
      <c r="QC196" s="364" t="n"/>
      <c r="QD196" s="364" t="n"/>
      <c r="QE196" s="364" t="n"/>
      <c r="QF196" s="364" t="n"/>
      <c r="QG196" s="364" t="n"/>
      <c r="QH196" s="364" t="n"/>
      <c r="QI196" s="364" t="n"/>
      <c r="QJ196" s="364" t="n"/>
      <c r="QK196" s="364" t="n"/>
      <c r="QL196" s="364" t="n"/>
      <c r="QM196" s="364" t="n"/>
      <c r="QN196" s="364" t="n"/>
      <c r="QO196" s="364" t="n"/>
      <c r="QP196" s="364" t="n"/>
      <c r="QQ196" s="364" t="n"/>
      <c r="QR196" s="364" t="n"/>
      <c r="QS196" s="364" t="n"/>
      <c r="QT196" s="364" t="n"/>
      <c r="QU196" s="364" t="n"/>
      <c r="QV196" s="364" t="n"/>
      <c r="QW196" s="364" t="n"/>
      <c r="QX196" s="364" t="n"/>
      <c r="QY196" s="364" t="n"/>
      <c r="QZ196" s="364" t="n"/>
      <c r="RA196" s="364" t="n"/>
      <c r="RB196" s="364" t="n"/>
      <c r="RC196" s="364" t="n"/>
      <c r="RD196" s="364" t="n"/>
      <c r="RE196" s="364" t="n"/>
      <c r="RF196" s="364" t="n"/>
      <c r="RG196" s="364" t="n"/>
      <c r="RH196" s="364" t="n"/>
      <c r="RI196" s="364" t="n"/>
      <c r="RJ196" s="364" t="n"/>
      <c r="RK196" s="364" t="n"/>
      <c r="RL196" s="364" t="n"/>
      <c r="RM196" s="364" t="n"/>
      <c r="RN196" s="364" t="n"/>
      <c r="RO196" s="364" t="n"/>
      <c r="RP196" s="364" t="n"/>
      <c r="RQ196" s="364" t="n"/>
      <c r="RR196" s="364" t="n"/>
      <c r="RS196" s="364" t="n"/>
      <c r="RT196" s="364" t="n"/>
      <c r="RU196" s="364" t="n"/>
      <c r="RV196" s="364" t="n"/>
      <c r="RW196" s="364" t="n"/>
      <c r="RX196" s="364" t="n"/>
      <c r="RY196" s="364" t="n"/>
      <c r="RZ196" s="364" t="n"/>
      <c r="SA196" s="364" t="n"/>
      <c r="SB196" s="364" t="n"/>
      <c r="SC196" s="364" t="n"/>
      <c r="SD196" s="364" t="n"/>
      <c r="SE196" s="364" t="n"/>
      <c r="SF196" s="364" t="n"/>
      <c r="SG196" s="364" t="n"/>
      <c r="SH196" s="364" t="n"/>
      <c r="SI196" s="364" t="n"/>
      <c r="SJ196" s="364" t="n"/>
      <c r="SK196" s="364" t="n"/>
      <c r="SL196" s="364" t="n"/>
      <c r="SM196" s="364" t="n"/>
      <c r="SN196" s="364" t="n"/>
      <c r="SO196" s="364" t="n"/>
      <c r="SP196" s="364" t="n"/>
      <c r="SQ196" s="364" t="n"/>
      <c r="SR196" s="364" t="n"/>
      <c r="SS196" s="364" t="n"/>
      <c r="ST196" s="364" t="n"/>
      <c r="SU196" s="364" t="n"/>
      <c r="SV196" s="364" t="n"/>
      <c r="SW196" s="364" t="n"/>
      <c r="SX196" s="364" t="n"/>
      <c r="SY196" s="364" t="n"/>
      <c r="SZ196" s="364" t="n"/>
      <c r="TA196" s="364" t="n"/>
      <c r="TB196" s="364" t="n"/>
      <c r="TC196" s="364" t="n"/>
      <c r="TD196" s="364" t="n"/>
      <c r="TE196" s="364" t="n"/>
      <c r="TF196" s="364" t="n"/>
      <c r="TG196" s="364" t="n"/>
      <c r="TH196" s="364" t="n"/>
      <c r="TI196" s="364" t="n"/>
      <c r="TJ196" s="364" t="n"/>
      <c r="TK196" s="364" t="n"/>
      <c r="TL196" s="364" t="n"/>
      <c r="TM196" s="364" t="n"/>
      <c r="TN196" s="364" t="n"/>
      <c r="TO196" s="364" t="n"/>
      <c r="TP196" s="364" t="n"/>
      <c r="TQ196" s="364" t="n"/>
      <c r="TR196" s="364" t="n"/>
      <c r="TS196" s="364" t="n"/>
      <c r="TT196" s="364" t="n"/>
      <c r="TU196" s="364" t="n"/>
      <c r="TV196" s="364" t="n"/>
      <c r="TW196" s="364" t="n"/>
      <c r="TX196" s="364" t="n"/>
      <c r="TY196" s="364" t="n"/>
      <c r="TZ196" s="364" t="n"/>
      <c r="UA196" s="364" t="n"/>
      <c r="UB196" s="364" t="n"/>
      <c r="UC196" s="364" t="n"/>
      <c r="UD196" s="364" t="n"/>
      <c r="UE196" s="364" t="n"/>
      <c r="UF196" s="364" t="n"/>
      <c r="UG196" s="364" t="n"/>
      <c r="UH196" s="364" t="n"/>
      <c r="UI196" s="364" t="n"/>
      <c r="UJ196" s="364" t="n"/>
      <c r="UK196" s="364" t="n"/>
      <c r="UL196" s="364" t="n"/>
      <c r="UM196" s="364" t="n"/>
      <c r="UN196" s="364" t="n"/>
      <c r="UO196" s="364" t="n"/>
      <c r="UP196" s="364" t="n"/>
      <c r="UQ196" s="364" t="n"/>
      <c r="UR196" s="364" t="n"/>
      <c r="US196" s="364" t="n"/>
      <c r="UT196" s="364" t="n"/>
      <c r="UU196" s="364" t="n"/>
      <c r="UV196" s="364" t="n"/>
      <c r="UW196" s="364" t="n"/>
      <c r="UX196" s="364" t="n"/>
      <c r="UY196" s="364" t="n"/>
      <c r="UZ196" s="364" t="n"/>
      <c r="VA196" s="364" t="n"/>
      <c r="VB196" s="364" t="n"/>
      <c r="VC196" s="364" t="n"/>
      <c r="VD196" s="364" t="n"/>
      <c r="VE196" s="364" t="n"/>
      <c r="VF196" s="364" t="n"/>
      <c r="VG196" s="364" t="n"/>
      <c r="VH196" s="364" t="n"/>
      <c r="VI196" s="364" t="n"/>
      <c r="VJ196" s="364" t="n"/>
      <c r="VK196" s="364" t="n"/>
      <c r="VL196" s="364" t="n"/>
      <c r="VM196" s="364" t="n"/>
      <c r="VN196" s="364" t="n"/>
      <c r="VO196" s="364" t="n"/>
      <c r="VP196" s="364" t="n"/>
      <c r="VQ196" s="364" t="n"/>
      <c r="VR196" s="364" t="n"/>
      <c r="VS196" s="364" t="n"/>
      <c r="VT196" s="364" t="n"/>
      <c r="VU196" s="364" t="n"/>
      <c r="VV196" s="364" t="n"/>
      <c r="VW196" s="364" t="n"/>
      <c r="VX196" s="364" t="n"/>
      <c r="VY196" s="364" t="n"/>
      <c r="VZ196" s="364" t="n"/>
      <c r="WA196" s="364" t="n"/>
      <c r="WB196" s="364" t="n"/>
      <c r="WC196" s="364" t="n"/>
      <c r="WD196" s="364" t="n"/>
      <c r="WE196" s="364" t="n"/>
      <c r="WF196" s="364" t="n"/>
      <c r="WG196" s="364" t="n"/>
      <c r="WH196" s="364" t="n"/>
      <c r="WI196" s="364" t="n"/>
      <c r="WJ196" s="364" t="n"/>
      <c r="WK196" s="364" t="n"/>
      <c r="WL196" s="364" t="n"/>
      <c r="WM196" s="364" t="n"/>
      <c r="WN196" s="364" t="n"/>
      <c r="WO196" s="364" t="n"/>
      <c r="WP196" s="364" t="n"/>
      <c r="WQ196" s="364" t="n"/>
      <c r="WR196" s="364" t="n"/>
      <c r="WS196" s="364" t="n"/>
      <c r="WT196" s="364" t="n"/>
      <c r="WU196" s="364" t="n"/>
      <c r="WV196" s="364" t="n"/>
      <c r="WW196" s="364" t="n"/>
      <c r="WX196" s="364" t="n"/>
      <c r="WY196" s="364" t="n"/>
      <c r="WZ196" s="364" t="n"/>
      <c r="XA196" s="364" t="n"/>
      <c r="XB196" s="364" t="n"/>
      <c r="XC196" s="364" t="n"/>
      <c r="XD196" s="364" t="n"/>
      <c r="XE196" s="364" t="n"/>
      <c r="XF196" s="364" t="n"/>
      <c r="XG196" s="364" t="n"/>
      <c r="XH196" s="364" t="n"/>
      <c r="XI196" s="364" t="n"/>
      <c r="XJ196" s="364" t="n"/>
      <c r="XK196" s="364" t="n"/>
      <c r="XL196" s="364" t="n"/>
      <c r="XM196" s="364" t="n"/>
      <c r="XN196" s="364" t="n"/>
      <c r="XO196" s="364" t="n"/>
      <c r="XP196" s="364" t="n"/>
      <c r="XQ196" s="364" t="n"/>
      <c r="XR196" s="364" t="n"/>
      <c r="XS196" s="364" t="n"/>
      <c r="XT196" s="364" t="n"/>
      <c r="XU196" s="364" t="n"/>
      <c r="XV196" s="364" t="n"/>
      <c r="XW196" s="364" t="n"/>
      <c r="XX196" s="364" t="n"/>
      <c r="XY196" s="364" t="n"/>
      <c r="XZ196" s="364" t="n"/>
      <c r="YA196" s="364" t="n"/>
      <c r="YB196" s="364" t="n"/>
      <c r="YC196" s="364" t="n"/>
      <c r="YD196" s="364" t="n"/>
      <c r="YE196" s="364" t="n"/>
      <c r="YF196" s="364" t="n"/>
      <c r="YG196" s="364" t="n"/>
      <c r="YH196" s="364" t="n"/>
      <c r="YI196" s="364" t="n"/>
      <c r="YJ196" s="364" t="n"/>
      <c r="YK196" s="364" t="n"/>
      <c r="YL196" s="364" t="n"/>
      <c r="YM196" s="364" t="n"/>
      <c r="YN196" s="364" t="n"/>
      <c r="YO196" s="364" t="n"/>
      <c r="YP196" s="364" t="n"/>
      <c r="YQ196" s="364" t="n"/>
      <c r="YR196" s="364" t="n"/>
      <c r="YS196" s="364" t="n"/>
      <c r="YT196" s="364" t="n"/>
      <c r="YU196" s="364" t="n"/>
      <c r="YV196" s="364" t="n"/>
      <c r="YW196" s="364" t="n"/>
      <c r="YX196" s="364" t="n"/>
      <c r="YY196" s="364" t="n"/>
      <c r="YZ196" s="364" t="n"/>
      <c r="ZA196" s="364" t="n"/>
      <c r="ZB196" s="364" t="n"/>
      <c r="ZC196" s="364" t="n"/>
      <c r="ZD196" s="364" t="n"/>
      <c r="ZE196" s="364" t="n"/>
      <c r="ZF196" s="364" t="n"/>
      <c r="ZG196" s="364" t="n"/>
      <c r="ZH196" s="364" t="n"/>
      <c r="ZI196" s="364" t="n"/>
      <c r="ZJ196" s="364" t="n"/>
      <c r="ZK196" s="364" t="n"/>
      <c r="ZL196" s="364" t="n"/>
      <c r="ZM196" s="364" t="n"/>
      <c r="ZN196" s="364" t="n"/>
      <c r="ZO196" s="364" t="n"/>
      <c r="ZP196" s="364" t="n"/>
      <c r="ZQ196" s="364" t="n"/>
      <c r="ZR196" s="364" t="n"/>
      <c r="ZS196" s="364" t="n"/>
      <c r="ZT196" s="364" t="n"/>
      <c r="ZU196" s="364" t="n"/>
      <c r="ZV196" s="364" t="n"/>
      <c r="ZW196" s="364" t="n"/>
      <c r="ZX196" s="364" t="n"/>
      <c r="ZY196" s="364" t="n"/>
      <c r="ZZ196" s="364" t="n"/>
      <c r="AAA196" s="364" t="n"/>
      <c r="AAB196" s="364" t="n"/>
      <c r="AAC196" s="364" t="n"/>
      <c r="AAD196" s="364" t="n"/>
      <c r="AAE196" s="364" t="n"/>
      <c r="AAF196" s="364" t="n"/>
      <c r="AAG196" s="364" t="n"/>
      <c r="AAH196" s="364" t="n"/>
      <c r="AAI196" s="364" t="n"/>
      <c r="AAJ196" s="364" t="n"/>
      <c r="AAK196" s="364" t="n"/>
      <c r="AAL196" s="364" t="n"/>
      <c r="AAM196" s="364" t="n"/>
      <c r="AAN196" s="364" t="n"/>
      <c r="AAO196" s="364" t="n"/>
      <c r="AAP196" s="364" t="n"/>
      <c r="AAQ196" s="364" t="n"/>
      <c r="AAR196" s="364" t="n"/>
      <c r="AAS196" s="364" t="n"/>
      <c r="AAT196" s="364" t="n"/>
      <c r="AAU196" s="364" t="n"/>
      <c r="AAV196" s="364" t="n"/>
      <c r="AAW196" s="364" t="n"/>
      <c r="AAX196" s="364" t="n"/>
      <c r="AAY196" s="364" t="n"/>
      <c r="AAZ196" s="364" t="n"/>
      <c r="ABA196" s="364" t="n"/>
      <c r="ABB196" s="364" t="n"/>
      <c r="ABC196" s="364" t="n"/>
      <c r="ABD196" s="364" t="n"/>
      <c r="ABE196" s="364" t="n"/>
      <c r="ABF196" s="364" t="n"/>
      <c r="ABG196" s="364" t="n"/>
      <c r="ABH196" s="364" t="n"/>
      <c r="ABI196" s="364" t="n"/>
      <c r="ABJ196" s="364" t="n"/>
      <c r="ABK196" s="364" t="n"/>
      <c r="ABL196" s="364" t="n"/>
      <c r="ABM196" s="364" t="n"/>
      <c r="ABN196" s="364" t="n"/>
      <c r="ABO196" s="364" t="n"/>
      <c r="ABP196" s="364" t="n"/>
      <c r="ABQ196" s="364" t="n"/>
      <c r="ABR196" s="364" t="n"/>
      <c r="ABS196" s="364" t="n"/>
      <c r="ABT196" s="364" t="n"/>
      <c r="ABU196" s="364" t="n"/>
      <c r="ABV196" s="364" t="n"/>
      <c r="ABW196" s="364" t="n"/>
      <c r="ABX196" s="364" t="n"/>
      <c r="ABY196" s="364" t="n"/>
      <c r="ABZ196" s="364" t="n"/>
      <c r="ACA196" s="364" t="n"/>
      <c r="ACB196" s="364" t="n"/>
      <c r="ACC196" s="364" t="n"/>
      <c r="ACD196" s="364" t="n"/>
      <c r="ACE196" s="364" t="n"/>
      <c r="ACF196" s="364" t="n"/>
      <c r="ACG196" s="364" t="n"/>
      <c r="ACH196" s="364" t="n"/>
      <c r="ACI196" s="364" t="n"/>
      <c r="ACJ196" s="364" t="n"/>
      <c r="ACK196" s="364" t="n"/>
      <c r="ACL196" s="364" t="n"/>
      <c r="ACM196" s="364" t="n"/>
      <c r="ACN196" s="364" t="n"/>
      <c r="ACO196" s="364" t="n"/>
      <c r="ACP196" s="364" t="n"/>
      <c r="ACQ196" s="364" t="n"/>
      <c r="ACR196" s="364" t="n"/>
      <c r="ACS196" s="364" t="n"/>
      <c r="ACT196" s="364" t="n"/>
      <c r="ACU196" s="364" t="n"/>
      <c r="ACV196" s="364" t="n"/>
      <c r="ACW196" s="364" t="n"/>
      <c r="ACX196" s="364" t="n"/>
      <c r="ACY196" s="364" t="n"/>
      <c r="ACZ196" s="364" t="n"/>
      <c r="ADA196" s="364" t="n"/>
      <c r="ADB196" s="364" t="n"/>
      <c r="ADC196" s="364" t="n"/>
      <c r="ADD196" s="364" t="n"/>
      <c r="ADE196" s="364" t="n"/>
      <c r="ADF196" s="364" t="n"/>
      <c r="ADG196" s="364" t="n"/>
      <c r="ADH196" s="364" t="n"/>
      <c r="ADI196" s="364" t="n"/>
      <c r="ADJ196" s="364" t="n"/>
      <c r="ADK196" s="364" t="n"/>
      <c r="ADL196" s="364" t="n"/>
      <c r="ADM196" s="364" t="n"/>
      <c r="ADN196" s="364" t="n"/>
      <c r="ADO196" s="364" t="n"/>
      <c r="ADP196" s="364" t="n"/>
      <c r="ADQ196" s="364" t="n"/>
      <c r="ADR196" s="364" t="n"/>
      <c r="ADS196" s="364" t="n"/>
      <c r="ADT196" s="364" t="n"/>
      <c r="ADU196" s="364" t="n"/>
      <c r="ADV196" s="364" t="n"/>
      <c r="ADW196" s="364" t="n"/>
      <c r="ADX196" s="364" t="n"/>
      <c r="ADY196" s="364" t="n"/>
      <c r="ADZ196" s="364" t="n"/>
      <c r="AEA196" s="364" t="n"/>
      <c r="AEB196" s="364" t="n"/>
      <c r="AEC196" s="364" t="n"/>
      <c r="AED196" s="364" t="n"/>
      <c r="AEE196" s="364" t="n"/>
      <c r="AEF196" s="364" t="n"/>
      <c r="AEG196" s="364" t="n"/>
      <c r="AEH196" s="364" t="n"/>
      <c r="AEI196" s="364" t="n"/>
      <c r="AEJ196" s="364" t="n"/>
      <c r="AEK196" s="364" t="n"/>
      <c r="AEL196" s="364" t="n"/>
      <c r="AEM196" s="364" t="n"/>
      <c r="AEN196" s="364" t="n"/>
      <c r="AEO196" s="364" t="n"/>
      <c r="AEP196" s="364" t="n"/>
      <c r="AEQ196" s="364" t="n"/>
      <c r="AER196" s="364" t="n"/>
      <c r="AES196" s="364" t="n"/>
      <c r="AET196" s="364" t="n"/>
      <c r="AEU196" s="364" t="n"/>
      <c r="AEV196" s="364" t="n"/>
      <c r="AEW196" s="364" t="n"/>
      <c r="AEX196" s="364" t="n"/>
      <c r="AEY196" s="364" t="n"/>
      <c r="AEZ196" s="364" t="n"/>
      <c r="AFA196" s="364" t="n"/>
      <c r="AFB196" s="364" t="n"/>
      <c r="AFC196" s="364" t="n"/>
      <c r="AFD196" s="364" t="n"/>
      <c r="AFE196" s="364" t="n"/>
      <c r="AFF196" s="364" t="n"/>
      <c r="AFG196" s="364" t="n"/>
      <c r="AFH196" s="364" t="n"/>
      <c r="AFI196" s="364" t="n"/>
      <c r="AFJ196" s="364" t="n"/>
      <c r="AFK196" s="364" t="n"/>
      <c r="AFL196" s="364" t="n"/>
      <c r="AFM196" s="364" t="n"/>
      <c r="AFN196" s="364" t="n"/>
      <c r="AFO196" s="364" t="n"/>
      <c r="AFP196" s="364" t="n"/>
      <c r="AFQ196" s="364" t="n"/>
      <c r="AFR196" s="364" t="n"/>
      <c r="AFS196" s="364" t="n"/>
      <c r="AFT196" s="364" t="n"/>
      <c r="AFU196" s="364" t="n"/>
      <c r="AFV196" s="364" t="n"/>
      <c r="AFW196" s="364" t="n"/>
      <c r="AFX196" s="364" t="n"/>
      <c r="AFY196" s="364" t="n"/>
      <c r="AFZ196" s="364" t="n"/>
      <c r="AGA196" s="364" t="n"/>
      <c r="AGB196" s="364" t="n"/>
      <c r="AGC196" s="364" t="n"/>
      <c r="AGD196" s="364" t="n"/>
      <c r="AGE196" s="364" t="n"/>
      <c r="AGF196" s="364" t="n"/>
      <c r="AGG196" s="364" t="n"/>
      <c r="AGH196" s="364" t="n"/>
      <c r="AGI196" s="364" t="n"/>
      <c r="AGJ196" s="364" t="n"/>
      <c r="AGK196" s="364" t="n"/>
      <c r="AGL196" s="364" t="n"/>
      <c r="AGM196" s="364" t="n"/>
      <c r="AGN196" s="364" t="n"/>
      <c r="AGO196" s="364" t="n"/>
      <c r="AGP196" s="364" t="n"/>
      <c r="AGQ196" s="364" t="n"/>
      <c r="AGR196" s="364" t="n"/>
      <c r="AGS196" s="364" t="n"/>
      <c r="AGT196" s="364" t="n"/>
      <c r="AGU196" s="364" t="n"/>
      <c r="AGV196" s="364" t="n"/>
      <c r="AGW196" s="364" t="n"/>
      <c r="AGX196" s="364" t="n"/>
      <c r="AGY196" s="364" t="n"/>
      <c r="AGZ196" s="364" t="n"/>
      <c r="AHA196" s="364" t="n"/>
      <c r="AHB196" s="364" t="n"/>
      <c r="AHC196" s="364" t="n"/>
      <c r="AHD196" s="364" t="n"/>
      <c r="AHE196" s="364" t="n"/>
      <c r="AHF196" s="364" t="n"/>
      <c r="AHG196" s="364" t="n"/>
      <c r="AHH196" s="364" t="n"/>
      <c r="AHI196" s="364" t="n"/>
      <c r="AHJ196" s="364" t="n"/>
      <c r="AHK196" s="364" t="n"/>
      <c r="AHL196" s="364" t="n"/>
      <c r="AHM196" s="364" t="n"/>
      <c r="AHN196" s="364" t="n"/>
      <c r="AHO196" s="364" t="n"/>
      <c r="AHP196" s="364" t="n"/>
      <c r="AHQ196" s="364" t="n"/>
      <c r="AHR196" s="364" t="n"/>
      <c r="AHS196" s="364" t="n"/>
      <c r="AHT196" s="364" t="n"/>
      <c r="AHU196" s="364" t="n"/>
      <c r="AHV196" s="364" t="n"/>
      <c r="AHW196" s="364" t="n"/>
      <c r="AHX196" s="364" t="n"/>
      <c r="AHY196" s="364" t="n"/>
      <c r="AHZ196" s="364" t="n"/>
      <c r="AIA196" s="364" t="n"/>
      <c r="AIB196" s="364" t="n"/>
      <c r="AIC196" s="364" t="n"/>
      <c r="AID196" s="364" t="n"/>
      <c r="AIE196" s="364" t="n"/>
      <c r="AIF196" s="364" t="n"/>
      <c r="AIG196" s="364" t="n"/>
      <c r="AIH196" s="364" t="n"/>
      <c r="AII196" s="364" t="n"/>
      <c r="AIJ196" s="364" t="n"/>
      <c r="AIK196" s="364" t="n"/>
      <c r="AIL196" s="364" t="n"/>
      <c r="AIM196" s="364" t="n"/>
      <c r="AIN196" s="364" t="n"/>
      <c r="AIO196" s="364" t="n"/>
      <c r="AIP196" s="364" t="n"/>
      <c r="AIQ196" s="364" t="n"/>
      <c r="AIR196" s="364" t="n"/>
      <c r="AIS196" s="364" t="n"/>
      <c r="AIT196" s="364" t="n"/>
      <c r="AIU196" s="364" t="n"/>
      <c r="AIV196" s="364" t="n"/>
      <c r="AIW196" s="364" t="n"/>
      <c r="AIX196" s="364" t="n"/>
      <c r="AIY196" s="364" t="n"/>
      <c r="AIZ196" s="364" t="n"/>
      <c r="AJA196" s="364" t="n"/>
      <c r="AJB196" s="364" t="n"/>
      <c r="AJC196" s="364" t="n"/>
      <c r="AJD196" s="364" t="n"/>
      <c r="AJE196" s="364" t="n"/>
      <c r="AJF196" s="364" t="n"/>
      <c r="AJG196" s="364" t="n"/>
      <c r="AJH196" s="364" t="n"/>
      <c r="AJI196" s="364" t="n"/>
      <c r="AJJ196" s="364" t="n"/>
      <c r="AJK196" s="364" t="n"/>
      <c r="AJL196" s="364" t="n"/>
      <c r="AJM196" s="364" t="n"/>
      <c r="AJN196" s="364" t="n"/>
      <c r="AJO196" s="364" t="n"/>
      <c r="AJP196" s="364" t="n"/>
      <c r="AJQ196" s="364" t="n"/>
      <c r="AJR196" s="364" t="n"/>
      <c r="AJS196" s="364" t="n"/>
      <c r="AJT196" s="364" t="n"/>
      <c r="AJU196" s="364" t="n"/>
      <c r="AJV196" s="364" t="n"/>
      <c r="AJW196" s="364" t="n"/>
      <c r="AJX196" s="364" t="n"/>
      <c r="AJY196" s="364" t="n"/>
      <c r="AJZ196" s="364" t="n"/>
      <c r="AKA196" s="364" t="n"/>
      <c r="AKB196" s="364" t="n"/>
      <c r="AKC196" s="364" t="n"/>
      <c r="AKD196" s="364" t="n"/>
      <c r="AKE196" s="364" t="n"/>
      <c r="AKF196" s="364" t="n"/>
      <c r="AKG196" s="364" t="n"/>
      <c r="AKH196" s="364" t="n"/>
      <c r="AKI196" s="364" t="n"/>
      <c r="AKJ196" s="364" t="n"/>
      <c r="AKK196" s="364" t="n"/>
      <c r="AKL196" s="364" t="n"/>
      <c r="AKM196" s="364" t="n"/>
      <c r="AKN196" s="364" t="n"/>
      <c r="AKO196" s="364" t="n"/>
      <c r="AKP196" s="364" t="n"/>
      <c r="AKQ196" s="364" t="n"/>
      <c r="AKR196" s="364" t="n"/>
      <c r="AKS196" s="364" t="n"/>
      <c r="AKT196" s="364" t="n"/>
      <c r="AKU196" s="364" t="n"/>
      <c r="AKV196" s="364" t="n"/>
      <c r="AKW196" s="364" t="n"/>
      <c r="AKX196" s="364" t="n"/>
      <c r="AKY196" s="364" t="n"/>
      <c r="AKZ196" s="364" t="n"/>
      <c r="ALA196" s="364" t="n"/>
      <c r="ALB196" s="364" t="n"/>
      <c r="ALC196" s="364" t="n"/>
      <c r="ALD196" s="364" t="n"/>
      <c r="ALE196" s="364" t="n"/>
      <c r="ALF196" s="364" t="n"/>
      <c r="ALG196" s="364" t="n"/>
      <c r="ALH196" s="364" t="n"/>
      <c r="ALI196" s="364" t="n"/>
      <c r="ALJ196" s="364" t="n"/>
      <c r="ALK196" s="364" t="n"/>
      <c r="ALL196" s="364" t="n"/>
      <c r="ALM196" s="364" t="n"/>
      <c r="ALN196" s="364" t="n"/>
      <c r="ALO196" s="364" t="n"/>
      <c r="ALP196" s="364" t="n"/>
      <c r="ALQ196" s="364" t="n"/>
      <c r="ALR196" s="364" t="n"/>
      <c r="ALS196" s="364" t="n"/>
      <c r="ALT196" s="364" t="n"/>
      <c r="ALU196" s="364" t="n"/>
      <c r="ALV196" s="364" t="n"/>
      <c r="ALW196" s="364" t="n"/>
      <c r="ALX196" s="364" t="n"/>
      <c r="ALY196" s="364" t="n"/>
      <c r="ALZ196" s="364" t="n"/>
      <c r="AMA196" s="364" t="n"/>
      <c r="AMB196" s="364" t="n"/>
      <c r="AMC196" s="364" t="n"/>
      <c r="AMD196" s="364" t="n"/>
      <c r="AME196" s="364" t="n"/>
      <c r="AMF196" s="364" t="n"/>
      <c r="AMG196" s="364" t="n"/>
      <c r="AMH196" s="364" t="n"/>
      <c r="AMI196" s="364" t="n"/>
      <c r="AMJ196" s="364" t="n"/>
      <c r="AMK196" s="364" t="n"/>
      <c r="AML196" s="364" t="n"/>
      <c r="AMM196" s="364" t="n"/>
      <c r="AMN196" s="364" t="n"/>
      <c r="AMO196" s="364" t="n"/>
      <c r="AMP196" s="364" t="n"/>
      <c r="AMQ196" s="364" t="n"/>
      <c r="AMR196" s="364" t="n"/>
      <c r="AMS196" s="364" t="n"/>
      <c r="AMT196" s="364" t="n"/>
      <c r="AMU196" s="364" t="n"/>
      <c r="AMV196" s="364" t="n"/>
      <c r="AMW196" s="364" t="n"/>
      <c r="AMX196" s="364" t="n"/>
      <c r="AMY196" s="364" t="n"/>
      <c r="AMZ196" s="364" t="n"/>
      <c r="ANA196" s="364" t="n"/>
      <c r="ANB196" s="364" t="n"/>
      <c r="ANC196" s="364" t="n"/>
      <c r="AND196" s="364" t="n"/>
      <c r="ANE196" s="364" t="n"/>
      <c r="ANF196" s="364" t="n"/>
      <c r="ANG196" s="364" t="n"/>
      <c r="ANH196" s="364" t="n"/>
      <c r="ANI196" s="364" t="n"/>
      <c r="ANJ196" s="364" t="n"/>
      <c r="ANK196" s="364" t="n"/>
      <c r="ANL196" s="364" t="n"/>
      <c r="ANM196" s="364" t="n"/>
      <c r="ANN196" s="364" t="n"/>
      <c r="ANO196" s="364" t="n"/>
      <c r="ANP196" s="364" t="n"/>
      <c r="ANQ196" s="364" t="n"/>
      <c r="ANR196" s="364" t="n"/>
      <c r="ANS196" s="364" t="n"/>
      <c r="ANT196" s="364" t="n"/>
      <c r="ANU196" s="364" t="n"/>
      <c r="ANV196" s="364" t="n"/>
      <c r="ANW196" s="364" t="n"/>
      <c r="ANX196" s="364" t="n"/>
      <c r="ANY196" s="364" t="n"/>
      <c r="ANZ196" s="364" t="n"/>
      <c r="AOA196" s="364" t="n"/>
      <c r="AOB196" s="364" t="n"/>
      <c r="AOC196" s="364" t="n"/>
      <c r="AOD196" s="364" t="n"/>
      <c r="AOE196" s="364" t="n"/>
      <c r="AOF196" s="364" t="n"/>
      <c r="AOG196" s="364" t="n"/>
      <c r="AOH196" s="364" t="n"/>
      <c r="AOI196" s="364" t="n"/>
      <c r="AOJ196" s="364" t="n"/>
      <c r="AOK196" s="364" t="n"/>
      <c r="AOL196" s="364" t="n"/>
      <c r="AOM196" s="364" t="n"/>
      <c r="AON196" s="364" t="n"/>
      <c r="AOO196" s="364" t="n"/>
      <c r="AOP196" s="364" t="n"/>
      <c r="AOQ196" s="364" t="n"/>
      <c r="AOR196" s="364" t="n"/>
      <c r="AOS196" s="364" t="n"/>
      <c r="AOT196" s="364" t="n"/>
      <c r="AOU196" s="364" t="n"/>
      <c r="AOV196" s="364" t="n"/>
      <c r="AOW196" s="364" t="n"/>
      <c r="AOX196" s="364" t="n"/>
      <c r="AOY196" s="364" t="n"/>
      <c r="AOZ196" s="364" t="n"/>
      <c r="APA196" s="364" t="n"/>
      <c r="APB196" s="364" t="n"/>
      <c r="APC196" s="364" t="n"/>
      <c r="APD196" s="364" t="n"/>
      <c r="APE196" s="364" t="n"/>
      <c r="APF196" s="364" t="n"/>
      <c r="APG196" s="364" t="n"/>
      <c r="APH196" s="364" t="n"/>
      <c r="API196" s="364" t="n"/>
      <c r="APJ196" s="364" t="n"/>
      <c r="APK196" s="364" t="n"/>
      <c r="APL196" s="364" t="n"/>
      <c r="APM196" s="364" t="n"/>
      <c r="APN196" s="364" t="n"/>
      <c r="APO196" s="364" t="n"/>
      <c r="APP196" s="364" t="n"/>
      <c r="APQ196" s="364" t="n"/>
      <c r="APR196" s="364" t="n"/>
      <c r="APS196" s="364" t="n"/>
      <c r="APT196" s="364" t="n"/>
      <c r="APU196" s="364" t="n"/>
      <c r="APV196" s="364" t="n"/>
      <c r="APW196" s="364" t="n"/>
      <c r="APX196" s="364" t="n"/>
      <c r="APY196" s="364" t="n"/>
      <c r="APZ196" s="364" t="n"/>
      <c r="AQA196" s="364" t="n"/>
      <c r="AQB196" s="364" t="n"/>
      <c r="AQC196" s="364" t="n"/>
      <c r="AQD196" s="364" t="n"/>
      <c r="AQE196" s="364" t="n"/>
      <c r="AQF196" s="364" t="n"/>
      <c r="AQG196" s="364" t="n"/>
      <c r="AQH196" s="364" t="n"/>
      <c r="AQI196" s="364" t="n"/>
      <c r="AQJ196" s="364" t="n"/>
      <c r="AQK196" s="364" t="n"/>
      <c r="AQL196" s="364" t="n"/>
      <c r="AQM196" s="364" t="n"/>
      <c r="AQN196" s="364" t="n"/>
      <c r="AQO196" s="364" t="n"/>
      <c r="AQP196" s="364" t="n"/>
      <c r="AQQ196" s="364" t="n"/>
      <c r="AQR196" s="364" t="n"/>
      <c r="AQS196" s="364" t="n"/>
      <c r="AQT196" s="364" t="n"/>
      <c r="AQU196" s="364" t="n"/>
      <c r="AQV196" s="364" t="n"/>
      <c r="AQW196" s="364" t="n"/>
      <c r="AQX196" s="364" t="n"/>
      <c r="AQY196" s="364" t="n"/>
      <c r="AQZ196" s="364" t="n"/>
      <c r="ARA196" s="364" t="n"/>
      <c r="ARB196" s="364" t="n"/>
      <c r="ARC196" s="364" t="n"/>
      <c r="ARD196" s="364" t="n"/>
      <c r="ARE196" s="364" t="n"/>
      <c r="ARF196" s="364" t="n"/>
      <c r="ARG196" s="364" t="n"/>
      <c r="ARH196" s="364" t="n"/>
      <c r="ARI196" s="364" t="n"/>
      <c r="ARJ196" s="364" t="n"/>
      <c r="ARK196" s="364" t="n"/>
      <c r="ARL196" s="364" t="n"/>
      <c r="ARM196" s="364" t="n"/>
      <c r="ARN196" s="364" t="n"/>
      <c r="ARO196" s="364" t="n"/>
    </row>
    <row r="197" outlineLevel="1">
      <c r="A197" s="220" t="inlineStr">
        <is>
          <t>54.02</t>
        </is>
      </c>
      <c r="B197" s="233" t="inlineStr">
        <is>
          <t>Saída para ajuste de saldo inicial</t>
        </is>
      </c>
      <c r="C197" s="86" t="inlineStr">
        <is>
          <t>Analítica</t>
        </is>
      </c>
      <c r="D197" s="86" t="inlineStr">
        <is>
          <t>Saída</t>
        </is>
      </c>
      <c r="E197" s="86">
        <f>VLOOKUP($A197,PL.C!$B:$F,5,0)</f>
        <v/>
      </c>
      <c r="F197" s="86" t="inlineStr">
        <is>
          <t>sim</t>
        </is>
      </c>
      <c r="G197" s="86" t="inlineStr">
        <is>
          <t>Budget</t>
        </is>
      </c>
      <c r="I197" s="511" t="n">
        <v>0</v>
      </c>
      <c r="J197" s="511" t="n">
        <v>0</v>
      </c>
      <c r="K197" s="511" t="n">
        <v>-26733</v>
      </c>
      <c r="L197" s="511" t="n">
        <v>-520577</v>
      </c>
      <c r="M197" s="511" t="n">
        <v>0</v>
      </c>
      <c r="N197" s="511" t="n">
        <v>-10896</v>
      </c>
      <c r="O197" s="511" t="n">
        <v>0</v>
      </c>
      <c r="P197" s="511" t="n">
        <v>0</v>
      </c>
      <c r="Q197" s="511" t="n">
        <v>0</v>
      </c>
      <c r="R197" s="511" t="n">
        <v>0</v>
      </c>
      <c r="S197" s="511" t="n">
        <v>0</v>
      </c>
      <c r="T197" s="512" t="n">
        <v>0</v>
      </c>
      <c r="V197" s="511" t="n">
        <v>-2811</v>
      </c>
      <c r="W197" s="511" t="n">
        <v>0</v>
      </c>
      <c r="X197" s="511" t="n">
        <v>0</v>
      </c>
      <c r="Y197" s="511" t="n">
        <v>0</v>
      </c>
      <c r="Z197" s="511" t="n">
        <v>-16552</v>
      </c>
      <c r="AA197" s="511" t="n">
        <v>0</v>
      </c>
      <c r="AB197" s="511" t="n">
        <v>0</v>
      </c>
      <c r="AC197" s="511" t="n">
        <v>0</v>
      </c>
      <c r="AD197" s="511" t="n">
        <v>0</v>
      </c>
      <c r="AE197" s="511" t="n">
        <v>0</v>
      </c>
      <c r="AF197" s="511" t="n">
        <v>0</v>
      </c>
      <c r="AG197" s="512" t="n">
        <v>0</v>
      </c>
      <c r="AI197" s="511" t="n">
        <v>0</v>
      </c>
      <c r="AJ197" s="511" t="n">
        <v>0</v>
      </c>
      <c r="AK197" s="511" t="n">
        <v>0</v>
      </c>
      <c r="AL197" s="511" t="n">
        <v>0</v>
      </c>
      <c r="AM197" s="511" t="n">
        <v>0</v>
      </c>
      <c r="AN197" s="511" t="n">
        <v>0</v>
      </c>
      <c r="AO197" s="511" t="n">
        <v>0</v>
      </c>
      <c r="AP197" s="511" t="n">
        <v>0</v>
      </c>
      <c r="AQ197" s="511" t="n">
        <v>0</v>
      </c>
      <c r="AR197" s="511" t="n">
        <v>0</v>
      </c>
      <c r="AS197" s="511" t="n">
        <v>0</v>
      </c>
      <c r="AT197" s="511" t="n">
        <v>0</v>
      </c>
      <c r="AV197" s="513" t="n">
        <v>0</v>
      </c>
      <c r="AW197" s="513" t="n">
        <v>0</v>
      </c>
      <c r="AX197" s="513" t="n">
        <v>0</v>
      </c>
      <c r="AY197" s="513" t="n">
        <v>0</v>
      </c>
      <c r="AZ197" s="513" t="n">
        <v>0</v>
      </c>
      <c r="BA197" s="513" t="n">
        <v>0</v>
      </c>
      <c r="BB197" s="513" t="n">
        <v>0</v>
      </c>
      <c r="BC197" s="513" t="n">
        <v>0</v>
      </c>
      <c r="BD197" s="513" t="n">
        <v>0</v>
      </c>
      <c r="BE197" s="513" t="n">
        <v>0</v>
      </c>
      <c r="BF197" s="513" t="n">
        <v>0</v>
      </c>
      <c r="BG197" s="513" t="n">
        <v>0</v>
      </c>
      <c r="BI197" s="298" t="n">
        <v>1.05</v>
      </c>
      <c r="BJ197" s="514" t="n">
        <v>0</v>
      </c>
      <c r="BK197" s="514" t="n">
        <v>0</v>
      </c>
      <c r="BL197" s="514" t="n">
        <v>0</v>
      </c>
      <c r="BM197" s="514" t="n">
        <v>0</v>
      </c>
      <c r="BN197" s="514" t="n">
        <v>0</v>
      </c>
      <c r="BO197" s="514" t="n">
        <v>0</v>
      </c>
      <c r="BP197" s="514" t="n">
        <v>0</v>
      </c>
      <c r="BQ197" s="514" t="n">
        <v>0</v>
      </c>
      <c r="BR197" s="514" t="n">
        <v>0</v>
      </c>
      <c r="BS197" s="514" t="n">
        <v>0</v>
      </c>
      <c r="BT197" s="514" t="n">
        <v>0</v>
      </c>
      <c r="BU197" s="514" t="n">
        <v>0</v>
      </c>
      <c r="BW197" s="515">
        <f>_xlfn.SINGLE(_xlfn.XLOOKUP($A197,$A$203:$A$399,BJ$203:BJ$399,"Não Existe"))*$BI197</f>
        <v/>
      </c>
      <c r="BX197" s="515">
        <f>_xlfn.SINGLE(_xlfn.XLOOKUP($A197,$A$203:$A$399,BK$203:BK$399,"Não Existe"))*$BI197</f>
        <v/>
      </c>
      <c r="BY197" s="515">
        <f>_xlfn.SINGLE(_xlfn.XLOOKUP($A197,$A$203:$A$399,BL$203:BL$399,"Não Existe"))*$BI197</f>
        <v/>
      </c>
      <c r="BZ197" s="515">
        <f>_xlfn.SINGLE(_xlfn.XLOOKUP($A197,$A$203:$A$399,BM$203:BM$399,"Não Existe"))*$BI197</f>
        <v/>
      </c>
      <c r="CA197" s="515">
        <f>_xlfn.SINGLE(_xlfn.XLOOKUP($A197,$A$203:$A$399,BN$203:BN$399,"Não Existe"))*$BI197</f>
        <v/>
      </c>
      <c r="CB197" s="515">
        <f>_xlfn.SINGLE(_xlfn.XLOOKUP($A197,$A$203:$A$399,BO$203:BO$399,"Não Existe"))*$BI197</f>
        <v/>
      </c>
      <c r="CC197" s="515">
        <f>_xlfn.SINGLE(_xlfn.XLOOKUP($A197,$A$203:$A$399,BP$203:BP$399,"Não Existe"))*$BI197</f>
        <v/>
      </c>
      <c r="CD197" s="515">
        <f>_xlfn.SINGLE(_xlfn.XLOOKUP($A197,$A$203:$A$399,BQ$203:BQ$399,"Não Existe"))*$BI197</f>
        <v/>
      </c>
      <c r="CE197" s="515">
        <f>_xlfn.SINGLE(_xlfn.XLOOKUP($A197,$A$203:$A$399,BR$203:BR$399,"Não Existe"))*$BI197</f>
        <v/>
      </c>
      <c r="CF197" s="515">
        <f>_xlfn.SINGLE(_xlfn.XLOOKUP($A197,$A$203:$A$399,BS$203:BS$399,"Não Existe"))*$BI197</f>
        <v/>
      </c>
      <c r="CG197" s="515">
        <f>_xlfn.SINGLE(_xlfn.XLOOKUP($A197,$A$203:$A$399,BT$203:BT$399,"Não Existe"))*$BI197</f>
        <v/>
      </c>
      <c r="CH197" s="515">
        <f>_xlfn.SINGLE(_xlfn.XLOOKUP($A197,$A$203:$A$399,BU$203:BU$399,"Não Existe"))*$BI197</f>
        <v/>
      </c>
    </row>
    <row r="198" outlineLevel="1" customFormat="1" s="213">
      <c r="A198" s="257" t="inlineStr">
        <is>
          <t>54.04</t>
        </is>
      </c>
      <c r="B198" s="212" t="inlineStr">
        <is>
          <t>Saída  por transferência bancária</t>
        </is>
      </c>
      <c r="C198" s="213" t="inlineStr">
        <is>
          <t>Analítica</t>
        </is>
      </c>
      <c r="D198" s="213" t="inlineStr">
        <is>
          <t>Entrada</t>
        </is>
      </c>
      <c r="E198" s="213">
        <f>VLOOKUP($A198,PL.C!$B:$F,5,0)</f>
        <v/>
      </c>
      <c r="F198" s="213" t="inlineStr">
        <is>
          <t>sim</t>
        </is>
      </c>
      <c r="G198" s="213" t="inlineStr">
        <is>
          <t>Budget</t>
        </is>
      </c>
      <c r="I198" s="506" t="n">
        <v>0</v>
      </c>
      <c r="J198" s="506" t="n">
        <v>0</v>
      </c>
      <c r="K198" s="506" t="n">
        <v>0</v>
      </c>
      <c r="L198" s="506" t="n">
        <v>0</v>
      </c>
      <c r="M198" s="506" t="n">
        <v>0</v>
      </c>
      <c r="N198" s="506" t="n">
        <v>0</v>
      </c>
      <c r="O198" s="506" t="n">
        <v>0</v>
      </c>
      <c r="P198" s="506" t="n">
        <v>0</v>
      </c>
      <c r="Q198" s="506" t="n">
        <v>0</v>
      </c>
      <c r="R198" s="506" t="n">
        <v>0</v>
      </c>
      <c r="S198" s="506" t="n">
        <v>0</v>
      </c>
      <c r="T198" s="507" t="n">
        <v>0</v>
      </c>
      <c r="U198" s="86" t="n"/>
      <c r="V198" s="506" t="n">
        <v>0</v>
      </c>
      <c r="W198" s="506" t="n">
        <v>0</v>
      </c>
      <c r="X198" s="506" t="n">
        <v>0</v>
      </c>
      <c r="Y198" s="506" t="n">
        <v>0</v>
      </c>
      <c r="Z198" s="506" t="n">
        <v>0</v>
      </c>
      <c r="AA198" s="506" t="n">
        <v>0</v>
      </c>
      <c r="AB198" s="506" t="n">
        <v>0</v>
      </c>
      <c r="AC198" s="506" t="n">
        <v>0</v>
      </c>
      <c r="AD198" s="506" t="n">
        <v>0</v>
      </c>
      <c r="AE198" s="506" t="n">
        <v>0</v>
      </c>
      <c r="AF198" s="506" t="n">
        <v>0</v>
      </c>
      <c r="AG198" s="507" t="n">
        <v>0</v>
      </c>
      <c r="AH198" s="364" t="n"/>
      <c r="AI198" s="506" t="n">
        <v>0</v>
      </c>
      <c r="AJ198" s="506" t="n">
        <v>0</v>
      </c>
      <c r="AK198" s="506" t="n">
        <v>0</v>
      </c>
      <c r="AL198" s="506" t="n">
        <v>0</v>
      </c>
      <c r="AM198" s="506" t="n">
        <v>0</v>
      </c>
      <c r="AN198" s="506" t="n">
        <v>0</v>
      </c>
      <c r="AO198" s="506" t="n">
        <v>0</v>
      </c>
      <c r="AP198" s="506" t="n">
        <v>0</v>
      </c>
      <c r="AQ198" s="506" t="n">
        <v>0</v>
      </c>
      <c r="AR198" s="506" t="n">
        <v>0</v>
      </c>
      <c r="AS198" s="506" t="n">
        <v>0</v>
      </c>
      <c r="AT198" s="506" t="n">
        <v>0</v>
      </c>
      <c r="AU198" s="364" t="n"/>
      <c r="AV198" s="508" t="n">
        <v>0</v>
      </c>
      <c r="AW198" s="508" t="n">
        <v>0</v>
      </c>
      <c r="AX198" s="508" t="n">
        <v>0</v>
      </c>
      <c r="AY198" s="508" t="n">
        <v>0</v>
      </c>
      <c r="AZ198" s="508" t="n">
        <v>0</v>
      </c>
      <c r="BA198" s="508" t="n">
        <v>0</v>
      </c>
      <c r="BB198" s="508" t="n">
        <v>0</v>
      </c>
      <c r="BC198" s="508" t="n">
        <v>0</v>
      </c>
      <c r="BD198" s="508" t="n">
        <v>0</v>
      </c>
      <c r="BE198" s="508" t="n">
        <v>0</v>
      </c>
      <c r="BF198" s="508" t="n">
        <v>0</v>
      </c>
      <c r="BG198" s="508" t="n">
        <v>0</v>
      </c>
      <c r="BH198" s="364" t="n"/>
      <c r="BI198" s="298" t="n">
        <v>1.05</v>
      </c>
      <c r="BJ198" s="509" t="n">
        <v>0</v>
      </c>
      <c r="BK198" s="509" t="n">
        <v>0</v>
      </c>
      <c r="BL198" s="509" t="n">
        <v>0</v>
      </c>
      <c r="BM198" s="509" t="n">
        <v>0</v>
      </c>
      <c r="BN198" s="509" t="n">
        <v>0</v>
      </c>
      <c r="BO198" s="509" t="n">
        <v>0</v>
      </c>
      <c r="BP198" s="509" t="n">
        <v>0</v>
      </c>
      <c r="BQ198" s="509" t="n">
        <v>0</v>
      </c>
      <c r="BR198" s="509" t="n">
        <v>0</v>
      </c>
      <c r="BS198" s="509" t="n">
        <v>0</v>
      </c>
      <c r="BT198" s="509" t="n">
        <v>0</v>
      </c>
      <c r="BU198" s="509" t="n">
        <v>0</v>
      </c>
      <c r="BV198" s="364" t="n"/>
      <c r="BW198" s="510">
        <f>_xlfn.SINGLE(_xlfn.XLOOKUP($A198,$A$203:$A$399,BJ$203:BJ$399,"Não Existe"))*$BI198</f>
        <v/>
      </c>
      <c r="BX198" s="510">
        <f>_xlfn.SINGLE(_xlfn.XLOOKUP($A198,$A$203:$A$399,BK$203:BK$399,"Não Existe"))*$BI198</f>
        <v/>
      </c>
      <c r="BY198" s="510">
        <f>_xlfn.SINGLE(_xlfn.XLOOKUP($A198,$A$203:$A$399,BL$203:BL$399,"Não Existe"))*$BI198</f>
        <v/>
      </c>
      <c r="BZ198" s="510">
        <f>_xlfn.SINGLE(_xlfn.XLOOKUP($A198,$A$203:$A$399,BM$203:BM$399,"Não Existe"))*$BI198</f>
        <v/>
      </c>
      <c r="CA198" s="510">
        <f>_xlfn.SINGLE(_xlfn.XLOOKUP($A198,$A$203:$A$399,BN$203:BN$399,"Não Existe"))*$BI198</f>
        <v/>
      </c>
      <c r="CB198" s="510">
        <f>_xlfn.SINGLE(_xlfn.XLOOKUP($A198,$A$203:$A$399,BO$203:BO$399,"Não Existe"))*$BI198</f>
        <v/>
      </c>
      <c r="CC198" s="510">
        <f>_xlfn.SINGLE(_xlfn.XLOOKUP($A198,$A$203:$A$399,BP$203:BP$399,"Não Existe"))*$BI198</f>
        <v/>
      </c>
      <c r="CD198" s="510">
        <f>_xlfn.SINGLE(_xlfn.XLOOKUP($A198,$A$203:$A$399,BQ$203:BQ$399,"Não Existe"))*$BI198</f>
        <v/>
      </c>
      <c r="CE198" s="510">
        <f>_xlfn.SINGLE(_xlfn.XLOOKUP($A198,$A$203:$A$399,BR$203:BR$399,"Não Existe"))*$BI198</f>
        <v/>
      </c>
      <c r="CF198" s="510">
        <f>_xlfn.SINGLE(_xlfn.XLOOKUP($A198,$A$203:$A$399,BS$203:BS$399,"Não Existe"))*$BI198</f>
        <v/>
      </c>
      <c r="CG198" s="510">
        <f>_xlfn.SINGLE(_xlfn.XLOOKUP($A198,$A$203:$A$399,BT$203:BT$399,"Não Existe"))*$BI198</f>
        <v/>
      </c>
      <c r="CH198" s="510">
        <f>_xlfn.SINGLE(_xlfn.XLOOKUP($A198,$A$203:$A$399,BU$203:BU$399,"Não Existe"))*$BI198</f>
        <v/>
      </c>
      <c r="CI198" s="364" t="n"/>
      <c r="CJ198" s="364" t="n"/>
      <c r="CK198" s="364" t="n"/>
      <c r="CL198" s="364" t="n"/>
      <c r="CM198" s="364" t="n"/>
      <c r="CN198" s="364" t="n"/>
      <c r="CO198" s="364" t="n"/>
      <c r="CP198" s="364" t="n"/>
      <c r="CQ198" s="364" t="n"/>
      <c r="CR198" s="364" t="n"/>
      <c r="CS198" s="364" t="n"/>
      <c r="CT198" s="364" t="n"/>
      <c r="CU198" s="364" t="n"/>
      <c r="CV198" s="364" t="n"/>
      <c r="CW198" s="364" t="n"/>
      <c r="CX198" s="364" t="n"/>
      <c r="CY198" s="364" t="n"/>
      <c r="CZ198" s="364" t="n"/>
      <c r="DA198" s="364" t="n"/>
      <c r="DB198" s="364" t="n"/>
      <c r="DC198" s="364" t="n"/>
      <c r="DD198" s="364" t="n"/>
      <c r="DE198" s="364" t="n"/>
      <c r="DF198" s="364" t="n"/>
      <c r="DG198" s="364" t="n"/>
      <c r="DH198" s="364" t="n"/>
      <c r="DI198" s="364" t="n"/>
      <c r="DJ198" s="364" t="n"/>
      <c r="DK198" s="364" t="n"/>
      <c r="DL198" s="364" t="n"/>
      <c r="DM198" s="364" t="n"/>
      <c r="DN198" s="364" t="n"/>
      <c r="DO198" s="364" t="n"/>
      <c r="DP198" s="364" t="n"/>
      <c r="DQ198" s="364" t="n"/>
      <c r="DR198" s="364" t="n"/>
      <c r="DS198" s="364" t="n"/>
      <c r="DT198" s="364" t="n"/>
      <c r="DU198" s="364" t="n"/>
      <c r="DV198" s="364" t="n"/>
      <c r="DW198" s="364" t="n"/>
      <c r="DX198" s="364" t="n"/>
      <c r="DY198" s="364" t="n"/>
      <c r="DZ198" s="364" t="n"/>
      <c r="EA198" s="364" t="n"/>
      <c r="EB198" s="364" t="n"/>
      <c r="EC198" s="364" t="n"/>
      <c r="ED198" s="364" t="n"/>
      <c r="EE198" s="364" t="n"/>
      <c r="EF198" s="364" t="n"/>
      <c r="EG198" s="364" t="n"/>
      <c r="EH198" s="364" t="n"/>
      <c r="EI198" s="364" t="n"/>
      <c r="EJ198" s="364" t="n"/>
      <c r="EK198" s="364" t="n"/>
      <c r="EL198" s="364" t="n"/>
      <c r="EM198" s="364" t="n"/>
      <c r="EN198" s="364" t="n"/>
      <c r="EO198" s="364" t="n"/>
      <c r="EP198" s="364" t="n"/>
      <c r="EQ198" s="364" t="n"/>
      <c r="ER198" s="364" t="n"/>
      <c r="ES198" s="364" t="n"/>
      <c r="ET198" s="364" t="n"/>
      <c r="EU198" s="364" t="n"/>
      <c r="EV198" s="364" t="n"/>
      <c r="EW198" s="364" t="n"/>
      <c r="EX198" s="364" t="n"/>
      <c r="EY198" s="364" t="n"/>
      <c r="EZ198" s="364" t="n"/>
      <c r="FA198" s="364" t="n"/>
      <c r="FB198" s="364" t="n"/>
      <c r="FC198" s="364" t="n"/>
      <c r="FD198" s="364" t="n"/>
      <c r="FE198" s="364" t="n"/>
      <c r="FF198" s="364" t="n"/>
      <c r="FG198" s="364" t="n"/>
      <c r="FH198" s="364" t="n"/>
      <c r="FI198" s="364" t="n"/>
      <c r="FJ198" s="364" t="n"/>
      <c r="FK198" s="364" t="n"/>
      <c r="FL198" s="364" t="n"/>
      <c r="FM198" s="364" t="n"/>
      <c r="FN198" s="364" t="n"/>
      <c r="FO198" s="364" t="n"/>
      <c r="FP198" s="364" t="n"/>
      <c r="FQ198" s="364" t="n"/>
      <c r="FR198" s="364" t="n"/>
      <c r="FS198" s="364" t="n"/>
      <c r="FT198" s="364" t="n"/>
      <c r="FU198" s="364" t="n"/>
      <c r="FV198" s="364" t="n"/>
      <c r="FW198" s="364" t="n"/>
      <c r="FX198" s="364" t="n"/>
      <c r="FY198" s="364" t="n"/>
      <c r="FZ198" s="364" t="n"/>
      <c r="GA198" s="364" t="n"/>
      <c r="GB198" s="364" t="n"/>
      <c r="GC198" s="364" t="n"/>
      <c r="GD198" s="364" t="n"/>
      <c r="GE198" s="364" t="n"/>
      <c r="GF198" s="364" t="n"/>
      <c r="GG198" s="364" t="n"/>
      <c r="GH198" s="364" t="n"/>
      <c r="GI198" s="364" t="n"/>
      <c r="GJ198" s="364" t="n"/>
      <c r="GK198" s="364" t="n"/>
      <c r="GL198" s="364" t="n"/>
      <c r="GM198" s="364" t="n"/>
      <c r="GN198" s="364" t="n"/>
      <c r="GO198" s="364" t="n"/>
      <c r="GP198" s="364" t="n"/>
      <c r="GQ198" s="364" t="n"/>
      <c r="GR198" s="364" t="n"/>
      <c r="GS198" s="364" t="n"/>
      <c r="GT198" s="364" t="n"/>
      <c r="GU198" s="364" t="n"/>
      <c r="GV198" s="364" t="n"/>
      <c r="GW198" s="364" t="n"/>
      <c r="GX198" s="364" t="n"/>
      <c r="GY198" s="364" t="n"/>
      <c r="GZ198" s="364" t="n"/>
      <c r="HA198" s="364" t="n"/>
      <c r="HB198" s="364" t="n"/>
      <c r="HC198" s="364" t="n"/>
      <c r="HD198" s="364" t="n"/>
      <c r="HE198" s="364" t="n"/>
      <c r="HF198" s="364" t="n"/>
      <c r="HG198" s="364" t="n"/>
      <c r="HH198" s="364" t="n"/>
      <c r="HI198" s="364" t="n"/>
      <c r="HJ198" s="364" t="n"/>
      <c r="HK198" s="364" t="n"/>
      <c r="HL198" s="364" t="n"/>
      <c r="HM198" s="364" t="n"/>
      <c r="HN198" s="364" t="n"/>
      <c r="HO198" s="364" t="n"/>
      <c r="HP198" s="364" t="n"/>
      <c r="HQ198" s="364" t="n"/>
      <c r="HR198" s="364" t="n"/>
      <c r="HS198" s="364" t="n"/>
      <c r="HT198" s="364" t="n"/>
      <c r="HU198" s="364" t="n"/>
      <c r="HV198" s="364" t="n"/>
      <c r="HW198" s="364" t="n"/>
      <c r="HX198" s="364" t="n"/>
      <c r="HY198" s="364" t="n"/>
      <c r="HZ198" s="364" t="n"/>
      <c r="IA198" s="364" t="n"/>
      <c r="IB198" s="364" t="n"/>
      <c r="IC198" s="364" t="n"/>
      <c r="ID198" s="364" t="n"/>
      <c r="IE198" s="364" t="n"/>
      <c r="IF198" s="364" t="n"/>
      <c r="IG198" s="364" t="n"/>
      <c r="IH198" s="364" t="n"/>
      <c r="II198" s="364" t="n"/>
      <c r="IJ198" s="364" t="n"/>
      <c r="IK198" s="364" t="n"/>
      <c r="IL198" s="364" t="n"/>
      <c r="IM198" s="364" t="n"/>
      <c r="IN198" s="364" t="n"/>
      <c r="IO198" s="364" t="n"/>
      <c r="IP198" s="364" t="n"/>
      <c r="IQ198" s="364" t="n"/>
      <c r="IR198" s="364" t="n"/>
      <c r="IS198" s="364" t="n"/>
      <c r="IT198" s="364" t="n"/>
      <c r="IU198" s="364" t="n"/>
      <c r="IV198" s="364" t="n"/>
      <c r="IW198" s="364" t="n"/>
      <c r="IX198" s="364" t="n"/>
      <c r="IY198" s="364" t="n"/>
      <c r="IZ198" s="364" t="n"/>
      <c r="JA198" s="364" t="n"/>
      <c r="JB198" s="364" t="n"/>
      <c r="JC198" s="364" t="n"/>
      <c r="JD198" s="364" t="n"/>
      <c r="JE198" s="364" t="n"/>
      <c r="JF198" s="364" t="n"/>
      <c r="JG198" s="364" t="n"/>
      <c r="JH198" s="364" t="n"/>
      <c r="JI198" s="364" t="n"/>
      <c r="JJ198" s="364" t="n"/>
      <c r="JK198" s="364" t="n"/>
      <c r="JL198" s="364" t="n"/>
      <c r="JM198" s="364" t="n"/>
      <c r="JN198" s="364" t="n"/>
      <c r="JO198" s="364" t="n"/>
      <c r="JP198" s="364" t="n"/>
      <c r="JQ198" s="364" t="n"/>
      <c r="JR198" s="364" t="n"/>
      <c r="JS198" s="364" t="n"/>
      <c r="JT198" s="364" t="n"/>
      <c r="JU198" s="364" t="n"/>
      <c r="JV198" s="364" t="n"/>
      <c r="JW198" s="364" t="n"/>
      <c r="JX198" s="364" t="n"/>
      <c r="JY198" s="364" t="n"/>
      <c r="JZ198" s="364" t="n"/>
      <c r="KA198" s="364" t="n"/>
      <c r="KB198" s="364" t="n"/>
      <c r="KC198" s="364" t="n"/>
      <c r="KD198" s="364" t="n"/>
      <c r="KE198" s="364" t="n"/>
      <c r="KF198" s="364" t="n"/>
      <c r="KG198" s="364" t="n"/>
      <c r="KH198" s="364" t="n"/>
      <c r="KI198" s="364" t="n"/>
      <c r="KJ198" s="364" t="n"/>
      <c r="KK198" s="364" t="n"/>
      <c r="KL198" s="364" t="n"/>
      <c r="KM198" s="364" t="n"/>
      <c r="KN198" s="364" t="n"/>
      <c r="KO198" s="364" t="n"/>
      <c r="KP198" s="364" t="n"/>
      <c r="KQ198" s="364" t="n"/>
      <c r="KR198" s="364" t="n"/>
      <c r="KS198" s="364" t="n"/>
      <c r="KT198" s="364" t="n"/>
      <c r="KU198" s="364" t="n"/>
      <c r="KV198" s="364" t="n"/>
      <c r="KW198" s="364" t="n"/>
      <c r="KX198" s="364" t="n"/>
      <c r="KY198" s="364" t="n"/>
      <c r="KZ198" s="364" t="n"/>
      <c r="LA198" s="364" t="n"/>
      <c r="LB198" s="364" t="n"/>
      <c r="LC198" s="364" t="n"/>
      <c r="LD198" s="364" t="n"/>
      <c r="LE198" s="364" t="n"/>
      <c r="LF198" s="364" t="n"/>
      <c r="LG198" s="364" t="n"/>
      <c r="LH198" s="364" t="n"/>
      <c r="LI198" s="364" t="n"/>
      <c r="LJ198" s="364" t="n"/>
      <c r="LK198" s="364" t="n"/>
      <c r="LL198" s="364" t="n"/>
      <c r="LM198" s="364" t="n"/>
      <c r="LN198" s="364" t="n"/>
      <c r="LO198" s="364" t="n"/>
      <c r="LP198" s="364" t="n"/>
      <c r="LQ198" s="364" t="n"/>
      <c r="LR198" s="364" t="n"/>
      <c r="LS198" s="364" t="n"/>
      <c r="LT198" s="364" t="n"/>
      <c r="LU198" s="364" t="n"/>
      <c r="LV198" s="364" t="n"/>
      <c r="LW198" s="364" t="n"/>
      <c r="LX198" s="364" t="n"/>
      <c r="LY198" s="364" t="n"/>
      <c r="LZ198" s="364" t="n"/>
      <c r="MA198" s="364" t="n"/>
      <c r="MB198" s="364" t="n"/>
      <c r="MC198" s="364" t="n"/>
      <c r="MD198" s="364" t="n"/>
      <c r="ME198" s="364" t="n"/>
      <c r="MF198" s="364" t="n"/>
      <c r="MG198" s="364" t="n"/>
      <c r="MH198" s="364" t="n"/>
      <c r="MI198" s="364" t="n"/>
      <c r="MJ198" s="364" t="n"/>
      <c r="MK198" s="364" t="n"/>
      <c r="ML198" s="364" t="n"/>
      <c r="MM198" s="364" t="n"/>
      <c r="MN198" s="364" t="n"/>
      <c r="MO198" s="364" t="n"/>
      <c r="MP198" s="364" t="n"/>
      <c r="MQ198" s="364" t="n"/>
      <c r="MR198" s="364" t="n"/>
      <c r="MS198" s="364" t="n"/>
      <c r="MT198" s="364" t="n"/>
      <c r="MU198" s="364" t="n"/>
      <c r="MV198" s="364" t="n"/>
      <c r="MW198" s="364" t="n"/>
      <c r="MX198" s="364" t="n"/>
      <c r="MY198" s="364" t="n"/>
      <c r="MZ198" s="364" t="n"/>
      <c r="NA198" s="364" t="n"/>
      <c r="NB198" s="364" t="n"/>
      <c r="NC198" s="364" t="n"/>
      <c r="ND198" s="364" t="n"/>
      <c r="NE198" s="364" t="n"/>
      <c r="NF198" s="364" t="n"/>
      <c r="NG198" s="364" t="n"/>
      <c r="NH198" s="364" t="n"/>
      <c r="NI198" s="364" t="n"/>
      <c r="NJ198" s="364" t="n"/>
      <c r="NK198" s="364" t="n"/>
      <c r="NL198" s="364" t="n"/>
      <c r="NM198" s="364" t="n"/>
      <c r="NN198" s="364" t="n"/>
      <c r="NO198" s="364" t="n"/>
      <c r="NP198" s="364" t="n"/>
      <c r="NQ198" s="364" t="n"/>
      <c r="NR198" s="364" t="n"/>
      <c r="NS198" s="364" t="n"/>
      <c r="NT198" s="364" t="n"/>
      <c r="NU198" s="364" t="n"/>
      <c r="NV198" s="364" t="n"/>
      <c r="NW198" s="364" t="n"/>
      <c r="NX198" s="364" t="n"/>
      <c r="NY198" s="364" t="n"/>
      <c r="NZ198" s="364" t="n"/>
      <c r="OA198" s="364" t="n"/>
      <c r="OB198" s="364" t="n"/>
      <c r="OC198" s="364" t="n"/>
      <c r="OD198" s="364" t="n"/>
      <c r="OE198" s="364" t="n"/>
      <c r="OF198" s="364" t="n"/>
      <c r="OG198" s="364" t="n"/>
      <c r="OH198" s="364" t="n"/>
      <c r="OI198" s="364" t="n"/>
      <c r="OJ198" s="364" t="n"/>
      <c r="OK198" s="364" t="n"/>
      <c r="OL198" s="364" t="n"/>
      <c r="OM198" s="364" t="n"/>
      <c r="ON198" s="364" t="n"/>
      <c r="OO198" s="364" t="n"/>
      <c r="OP198" s="364" t="n"/>
      <c r="OQ198" s="364" t="n"/>
      <c r="OR198" s="364" t="n"/>
      <c r="OS198" s="364" t="n"/>
      <c r="OT198" s="364" t="n"/>
      <c r="OU198" s="364" t="n"/>
      <c r="OV198" s="364" t="n"/>
      <c r="OW198" s="364" t="n"/>
      <c r="OX198" s="364" t="n"/>
      <c r="OY198" s="364" t="n"/>
      <c r="OZ198" s="364" t="n"/>
      <c r="PA198" s="364" t="n"/>
      <c r="PB198" s="364" t="n"/>
      <c r="PC198" s="364" t="n"/>
      <c r="PD198" s="364" t="n"/>
      <c r="PE198" s="364" t="n"/>
      <c r="PF198" s="364" t="n"/>
      <c r="PG198" s="364" t="n"/>
      <c r="PH198" s="364" t="n"/>
      <c r="PI198" s="364" t="n"/>
      <c r="PJ198" s="364" t="n"/>
      <c r="PK198" s="364" t="n"/>
      <c r="PL198" s="364" t="n"/>
      <c r="PM198" s="364" t="n"/>
      <c r="PN198" s="364" t="n"/>
      <c r="PO198" s="364" t="n"/>
      <c r="PP198" s="364" t="n"/>
      <c r="PQ198" s="364" t="n"/>
      <c r="PR198" s="364" t="n"/>
      <c r="PS198" s="364" t="n"/>
      <c r="PT198" s="364" t="n"/>
      <c r="PU198" s="364" t="n"/>
      <c r="PV198" s="364" t="n"/>
      <c r="PW198" s="364" t="n"/>
      <c r="PX198" s="364" t="n"/>
      <c r="PY198" s="364" t="n"/>
      <c r="PZ198" s="364" t="n"/>
      <c r="QA198" s="364" t="n"/>
      <c r="QB198" s="364" t="n"/>
      <c r="QC198" s="364" t="n"/>
      <c r="QD198" s="364" t="n"/>
      <c r="QE198" s="364" t="n"/>
      <c r="QF198" s="364" t="n"/>
      <c r="QG198" s="364" t="n"/>
      <c r="QH198" s="364" t="n"/>
      <c r="QI198" s="364" t="n"/>
      <c r="QJ198" s="364" t="n"/>
      <c r="QK198" s="364" t="n"/>
      <c r="QL198" s="364" t="n"/>
      <c r="QM198" s="364" t="n"/>
      <c r="QN198" s="364" t="n"/>
      <c r="QO198" s="364" t="n"/>
      <c r="QP198" s="364" t="n"/>
      <c r="QQ198" s="364" t="n"/>
      <c r="QR198" s="364" t="n"/>
      <c r="QS198" s="364" t="n"/>
      <c r="QT198" s="364" t="n"/>
      <c r="QU198" s="364" t="n"/>
      <c r="QV198" s="364" t="n"/>
      <c r="QW198" s="364" t="n"/>
      <c r="QX198" s="364" t="n"/>
      <c r="QY198" s="364" t="n"/>
      <c r="QZ198" s="364" t="n"/>
      <c r="RA198" s="364" t="n"/>
      <c r="RB198" s="364" t="n"/>
      <c r="RC198" s="364" t="n"/>
      <c r="RD198" s="364" t="n"/>
      <c r="RE198" s="364" t="n"/>
      <c r="RF198" s="364" t="n"/>
      <c r="RG198" s="364" t="n"/>
      <c r="RH198" s="364" t="n"/>
      <c r="RI198" s="364" t="n"/>
      <c r="RJ198" s="364" t="n"/>
      <c r="RK198" s="364" t="n"/>
      <c r="RL198" s="364" t="n"/>
      <c r="RM198" s="364" t="n"/>
      <c r="RN198" s="364" t="n"/>
      <c r="RO198" s="364" t="n"/>
      <c r="RP198" s="364" t="n"/>
      <c r="RQ198" s="364" t="n"/>
      <c r="RR198" s="364" t="n"/>
      <c r="RS198" s="364" t="n"/>
      <c r="RT198" s="364" t="n"/>
      <c r="RU198" s="364" t="n"/>
      <c r="RV198" s="364" t="n"/>
      <c r="RW198" s="364" t="n"/>
      <c r="RX198" s="364" t="n"/>
      <c r="RY198" s="364" t="n"/>
      <c r="RZ198" s="364" t="n"/>
      <c r="SA198" s="364" t="n"/>
      <c r="SB198" s="364" t="n"/>
      <c r="SC198" s="364" t="n"/>
      <c r="SD198" s="364" t="n"/>
      <c r="SE198" s="364" t="n"/>
      <c r="SF198" s="364" t="n"/>
      <c r="SG198" s="364" t="n"/>
      <c r="SH198" s="364" t="n"/>
      <c r="SI198" s="364" t="n"/>
      <c r="SJ198" s="364" t="n"/>
      <c r="SK198" s="364" t="n"/>
      <c r="SL198" s="364" t="n"/>
      <c r="SM198" s="364" t="n"/>
      <c r="SN198" s="364" t="n"/>
      <c r="SO198" s="364" t="n"/>
      <c r="SP198" s="364" t="n"/>
      <c r="SQ198" s="364" t="n"/>
      <c r="SR198" s="364" t="n"/>
      <c r="SS198" s="364" t="n"/>
      <c r="ST198" s="364" t="n"/>
      <c r="SU198" s="364" t="n"/>
      <c r="SV198" s="364" t="n"/>
      <c r="SW198" s="364" t="n"/>
      <c r="SX198" s="364" t="n"/>
      <c r="SY198" s="364" t="n"/>
      <c r="SZ198" s="364" t="n"/>
      <c r="TA198" s="364" t="n"/>
      <c r="TB198" s="364" t="n"/>
      <c r="TC198" s="364" t="n"/>
      <c r="TD198" s="364" t="n"/>
      <c r="TE198" s="364" t="n"/>
      <c r="TF198" s="364" t="n"/>
      <c r="TG198" s="364" t="n"/>
      <c r="TH198" s="364" t="n"/>
      <c r="TI198" s="364" t="n"/>
      <c r="TJ198" s="364" t="n"/>
      <c r="TK198" s="364" t="n"/>
      <c r="TL198" s="364" t="n"/>
      <c r="TM198" s="364" t="n"/>
      <c r="TN198" s="364" t="n"/>
      <c r="TO198" s="364" t="n"/>
      <c r="TP198" s="364" t="n"/>
      <c r="TQ198" s="364" t="n"/>
      <c r="TR198" s="364" t="n"/>
      <c r="TS198" s="364" t="n"/>
      <c r="TT198" s="364" t="n"/>
      <c r="TU198" s="364" t="n"/>
      <c r="TV198" s="364" t="n"/>
      <c r="TW198" s="364" t="n"/>
      <c r="TX198" s="364" t="n"/>
      <c r="TY198" s="364" t="n"/>
      <c r="TZ198" s="364" t="n"/>
      <c r="UA198" s="364" t="n"/>
      <c r="UB198" s="364" t="n"/>
      <c r="UC198" s="364" t="n"/>
      <c r="UD198" s="364" t="n"/>
      <c r="UE198" s="364" t="n"/>
      <c r="UF198" s="364" t="n"/>
      <c r="UG198" s="364" t="n"/>
      <c r="UH198" s="364" t="n"/>
      <c r="UI198" s="364" t="n"/>
      <c r="UJ198" s="364" t="n"/>
      <c r="UK198" s="364" t="n"/>
      <c r="UL198" s="364" t="n"/>
      <c r="UM198" s="364" t="n"/>
      <c r="UN198" s="364" t="n"/>
      <c r="UO198" s="364" t="n"/>
      <c r="UP198" s="364" t="n"/>
      <c r="UQ198" s="364" t="n"/>
      <c r="UR198" s="364" t="n"/>
      <c r="US198" s="364" t="n"/>
      <c r="UT198" s="364" t="n"/>
      <c r="UU198" s="364" t="n"/>
      <c r="UV198" s="364" t="n"/>
      <c r="UW198" s="364" t="n"/>
      <c r="UX198" s="364" t="n"/>
      <c r="UY198" s="364" t="n"/>
      <c r="UZ198" s="364" t="n"/>
      <c r="VA198" s="364" t="n"/>
      <c r="VB198" s="364" t="n"/>
      <c r="VC198" s="364" t="n"/>
      <c r="VD198" s="364" t="n"/>
      <c r="VE198" s="364" t="n"/>
      <c r="VF198" s="364" t="n"/>
      <c r="VG198" s="364" t="n"/>
      <c r="VH198" s="364" t="n"/>
      <c r="VI198" s="364" t="n"/>
      <c r="VJ198" s="364" t="n"/>
      <c r="VK198" s="364" t="n"/>
      <c r="VL198" s="364" t="n"/>
      <c r="VM198" s="364" t="n"/>
      <c r="VN198" s="364" t="n"/>
      <c r="VO198" s="364" t="n"/>
      <c r="VP198" s="364" t="n"/>
      <c r="VQ198" s="364" t="n"/>
      <c r="VR198" s="364" t="n"/>
      <c r="VS198" s="364" t="n"/>
      <c r="VT198" s="364" t="n"/>
      <c r="VU198" s="364" t="n"/>
      <c r="VV198" s="364" t="n"/>
      <c r="VW198" s="364" t="n"/>
      <c r="VX198" s="364" t="n"/>
      <c r="VY198" s="364" t="n"/>
      <c r="VZ198" s="364" t="n"/>
      <c r="WA198" s="364" t="n"/>
      <c r="WB198" s="364" t="n"/>
      <c r="WC198" s="364" t="n"/>
      <c r="WD198" s="364" t="n"/>
      <c r="WE198" s="364" t="n"/>
      <c r="WF198" s="364" t="n"/>
      <c r="WG198" s="364" t="n"/>
      <c r="WH198" s="364" t="n"/>
      <c r="WI198" s="364" t="n"/>
      <c r="WJ198" s="364" t="n"/>
      <c r="WK198" s="364" t="n"/>
      <c r="WL198" s="364" t="n"/>
      <c r="WM198" s="364" t="n"/>
      <c r="WN198" s="364" t="n"/>
      <c r="WO198" s="364" t="n"/>
      <c r="WP198" s="364" t="n"/>
      <c r="WQ198" s="364" t="n"/>
      <c r="WR198" s="364" t="n"/>
      <c r="WS198" s="364" t="n"/>
      <c r="WT198" s="364" t="n"/>
      <c r="WU198" s="364" t="n"/>
      <c r="WV198" s="364" t="n"/>
      <c r="WW198" s="364" t="n"/>
      <c r="WX198" s="364" t="n"/>
      <c r="WY198" s="364" t="n"/>
      <c r="WZ198" s="364" t="n"/>
      <c r="XA198" s="364" t="n"/>
      <c r="XB198" s="364" t="n"/>
      <c r="XC198" s="364" t="n"/>
      <c r="XD198" s="364" t="n"/>
      <c r="XE198" s="364" t="n"/>
      <c r="XF198" s="364" t="n"/>
      <c r="XG198" s="364" t="n"/>
      <c r="XH198" s="364" t="n"/>
      <c r="XI198" s="364" t="n"/>
      <c r="XJ198" s="364" t="n"/>
      <c r="XK198" s="364" t="n"/>
      <c r="XL198" s="364" t="n"/>
      <c r="XM198" s="364" t="n"/>
      <c r="XN198" s="364" t="n"/>
      <c r="XO198" s="364" t="n"/>
      <c r="XP198" s="364" t="n"/>
      <c r="XQ198" s="364" t="n"/>
      <c r="XR198" s="364" t="n"/>
      <c r="XS198" s="364" t="n"/>
      <c r="XT198" s="364" t="n"/>
      <c r="XU198" s="364" t="n"/>
      <c r="XV198" s="364" t="n"/>
      <c r="XW198" s="364" t="n"/>
      <c r="XX198" s="364" t="n"/>
      <c r="XY198" s="364" t="n"/>
      <c r="XZ198" s="364" t="n"/>
      <c r="YA198" s="364" t="n"/>
      <c r="YB198" s="364" t="n"/>
      <c r="YC198" s="364" t="n"/>
      <c r="YD198" s="364" t="n"/>
      <c r="YE198" s="364" t="n"/>
      <c r="YF198" s="364" t="n"/>
      <c r="YG198" s="364" t="n"/>
      <c r="YH198" s="364" t="n"/>
      <c r="YI198" s="364" t="n"/>
      <c r="YJ198" s="364" t="n"/>
      <c r="YK198" s="364" t="n"/>
      <c r="YL198" s="364" t="n"/>
      <c r="YM198" s="364" t="n"/>
      <c r="YN198" s="364" t="n"/>
      <c r="YO198" s="364" t="n"/>
      <c r="YP198" s="364" t="n"/>
      <c r="YQ198" s="364" t="n"/>
      <c r="YR198" s="364" t="n"/>
      <c r="YS198" s="364" t="n"/>
      <c r="YT198" s="364" t="n"/>
      <c r="YU198" s="364" t="n"/>
      <c r="YV198" s="364" t="n"/>
      <c r="YW198" s="364" t="n"/>
      <c r="YX198" s="364" t="n"/>
      <c r="YY198" s="364" t="n"/>
      <c r="YZ198" s="364" t="n"/>
      <c r="ZA198" s="364" t="n"/>
      <c r="ZB198" s="364" t="n"/>
      <c r="ZC198" s="364" t="n"/>
      <c r="ZD198" s="364" t="n"/>
      <c r="ZE198" s="364" t="n"/>
      <c r="ZF198" s="364" t="n"/>
      <c r="ZG198" s="364" t="n"/>
      <c r="ZH198" s="364" t="n"/>
      <c r="ZI198" s="364" t="n"/>
      <c r="ZJ198" s="364" t="n"/>
      <c r="ZK198" s="364" t="n"/>
      <c r="ZL198" s="364" t="n"/>
      <c r="ZM198" s="364" t="n"/>
      <c r="ZN198" s="364" t="n"/>
      <c r="ZO198" s="364" t="n"/>
      <c r="ZP198" s="364" t="n"/>
      <c r="ZQ198" s="364" t="n"/>
      <c r="ZR198" s="364" t="n"/>
      <c r="ZS198" s="364" t="n"/>
      <c r="ZT198" s="364" t="n"/>
      <c r="ZU198" s="364" t="n"/>
      <c r="ZV198" s="364" t="n"/>
      <c r="ZW198" s="364" t="n"/>
      <c r="ZX198" s="364" t="n"/>
      <c r="ZY198" s="364" t="n"/>
      <c r="ZZ198" s="364" t="n"/>
      <c r="AAA198" s="364" t="n"/>
      <c r="AAB198" s="364" t="n"/>
      <c r="AAC198" s="364" t="n"/>
      <c r="AAD198" s="364" t="n"/>
      <c r="AAE198" s="364" t="n"/>
      <c r="AAF198" s="364" t="n"/>
      <c r="AAG198" s="364" t="n"/>
      <c r="AAH198" s="364" t="n"/>
      <c r="AAI198" s="364" t="n"/>
      <c r="AAJ198" s="364" t="n"/>
      <c r="AAK198" s="364" t="n"/>
      <c r="AAL198" s="364" t="n"/>
      <c r="AAM198" s="364" t="n"/>
      <c r="AAN198" s="364" t="n"/>
      <c r="AAO198" s="364" t="n"/>
      <c r="AAP198" s="364" t="n"/>
      <c r="AAQ198" s="364" t="n"/>
      <c r="AAR198" s="364" t="n"/>
      <c r="AAS198" s="364" t="n"/>
      <c r="AAT198" s="364" t="n"/>
      <c r="AAU198" s="364" t="n"/>
      <c r="AAV198" s="364" t="n"/>
      <c r="AAW198" s="364" t="n"/>
      <c r="AAX198" s="364" t="n"/>
      <c r="AAY198" s="364" t="n"/>
      <c r="AAZ198" s="364" t="n"/>
      <c r="ABA198" s="364" t="n"/>
      <c r="ABB198" s="364" t="n"/>
      <c r="ABC198" s="364" t="n"/>
      <c r="ABD198" s="364" t="n"/>
      <c r="ABE198" s="364" t="n"/>
      <c r="ABF198" s="364" t="n"/>
      <c r="ABG198" s="364" t="n"/>
      <c r="ABH198" s="364" t="n"/>
      <c r="ABI198" s="364" t="n"/>
      <c r="ABJ198" s="364" t="n"/>
      <c r="ABK198" s="364" t="n"/>
      <c r="ABL198" s="364" t="n"/>
      <c r="ABM198" s="364" t="n"/>
      <c r="ABN198" s="364" t="n"/>
      <c r="ABO198" s="364" t="n"/>
      <c r="ABP198" s="364" t="n"/>
      <c r="ABQ198" s="364" t="n"/>
      <c r="ABR198" s="364" t="n"/>
      <c r="ABS198" s="364" t="n"/>
      <c r="ABT198" s="364" t="n"/>
      <c r="ABU198" s="364" t="n"/>
      <c r="ABV198" s="364" t="n"/>
      <c r="ABW198" s="364" t="n"/>
      <c r="ABX198" s="364" t="n"/>
      <c r="ABY198" s="364" t="n"/>
      <c r="ABZ198" s="364" t="n"/>
      <c r="ACA198" s="364" t="n"/>
      <c r="ACB198" s="364" t="n"/>
      <c r="ACC198" s="364" t="n"/>
      <c r="ACD198" s="364" t="n"/>
      <c r="ACE198" s="364" t="n"/>
      <c r="ACF198" s="364" t="n"/>
      <c r="ACG198" s="364" t="n"/>
      <c r="ACH198" s="364" t="n"/>
      <c r="ACI198" s="364" t="n"/>
      <c r="ACJ198" s="364" t="n"/>
      <c r="ACK198" s="364" t="n"/>
      <c r="ACL198" s="364" t="n"/>
      <c r="ACM198" s="364" t="n"/>
      <c r="ACN198" s="364" t="n"/>
      <c r="ACO198" s="364" t="n"/>
      <c r="ACP198" s="364" t="n"/>
      <c r="ACQ198" s="364" t="n"/>
      <c r="ACR198" s="364" t="n"/>
      <c r="ACS198" s="364" t="n"/>
      <c r="ACT198" s="364" t="n"/>
      <c r="ACU198" s="364" t="n"/>
      <c r="ACV198" s="364" t="n"/>
      <c r="ACW198" s="364" t="n"/>
      <c r="ACX198" s="364" t="n"/>
      <c r="ACY198" s="364" t="n"/>
      <c r="ACZ198" s="364" t="n"/>
      <c r="ADA198" s="364" t="n"/>
      <c r="ADB198" s="364" t="n"/>
      <c r="ADC198" s="364" t="n"/>
      <c r="ADD198" s="364" t="n"/>
      <c r="ADE198" s="364" t="n"/>
      <c r="ADF198" s="364" t="n"/>
      <c r="ADG198" s="364" t="n"/>
      <c r="ADH198" s="364" t="n"/>
      <c r="ADI198" s="364" t="n"/>
      <c r="ADJ198" s="364" t="n"/>
      <c r="ADK198" s="364" t="n"/>
      <c r="ADL198" s="364" t="n"/>
      <c r="ADM198" s="364" t="n"/>
      <c r="ADN198" s="364" t="n"/>
      <c r="ADO198" s="364" t="n"/>
      <c r="ADP198" s="364" t="n"/>
      <c r="ADQ198" s="364" t="n"/>
      <c r="ADR198" s="364" t="n"/>
      <c r="ADS198" s="364" t="n"/>
      <c r="ADT198" s="364" t="n"/>
      <c r="ADU198" s="364" t="n"/>
      <c r="ADV198" s="364" t="n"/>
      <c r="ADW198" s="364" t="n"/>
      <c r="ADX198" s="364" t="n"/>
      <c r="ADY198" s="364" t="n"/>
      <c r="ADZ198" s="364" t="n"/>
      <c r="AEA198" s="364" t="n"/>
      <c r="AEB198" s="364" t="n"/>
      <c r="AEC198" s="364" t="n"/>
      <c r="AED198" s="364" t="n"/>
      <c r="AEE198" s="364" t="n"/>
      <c r="AEF198" s="364" t="n"/>
      <c r="AEG198" s="364" t="n"/>
      <c r="AEH198" s="364" t="n"/>
      <c r="AEI198" s="364" t="n"/>
      <c r="AEJ198" s="364" t="n"/>
      <c r="AEK198" s="364" t="n"/>
      <c r="AEL198" s="364" t="n"/>
      <c r="AEM198" s="364" t="n"/>
      <c r="AEN198" s="364" t="n"/>
      <c r="AEO198" s="364" t="n"/>
      <c r="AEP198" s="364" t="n"/>
      <c r="AEQ198" s="364" t="n"/>
      <c r="AER198" s="364" t="n"/>
      <c r="AES198" s="364" t="n"/>
      <c r="AET198" s="364" t="n"/>
      <c r="AEU198" s="364" t="n"/>
      <c r="AEV198" s="364" t="n"/>
      <c r="AEW198" s="364" t="n"/>
      <c r="AEX198" s="364" t="n"/>
      <c r="AEY198" s="364" t="n"/>
      <c r="AEZ198" s="364" t="n"/>
      <c r="AFA198" s="364" t="n"/>
      <c r="AFB198" s="364" t="n"/>
      <c r="AFC198" s="364" t="n"/>
      <c r="AFD198" s="364" t="n"/>
      <c r="AFE198" s="364" t="n"/>
      <c r="AFF198" s="364" t="n"/>
      <c r="AFG198" s="364" t="n"/>
      <c r="AFH198" s="364" t="n"/>
      <c r="AFI198" s="364" t="n"/>
      <c r="AFJ198" s="364" t="n"/>
      <c r="AFK198" s="364" t="n"/>
      <c r="AFL198" s="364" t="n"/>
      <c r="AFM198" s="364" t="n"/>
      <c r="AFN198" s="364" t="n"/>
      <c r="AFO198" s="364" t="n"/>
      <c r="AFP198" s="364" t="n"/>
      <c r="AFQ198" s="364" t="n"/>
      <c r="AFR198" s="364" t="n"/>
      <c r="AFS198" s="364" t="n"/>
      <c r="AFT198" s="364" t="n"/>
      <c r="AFU198" s="364" t="n"/>
      <c r="AFV198" s="364" t="n"/>
      <c r="AFW198" s="364" t="n"/>
      <c r="AFX198" s="364" t="n"/>
      <c r="AFY198" s="364" t="n"/>
      <c r="AFZ198" s="364" t="n"/>
      <c r="AGA198" s="364" t="n"/>
      <c r="AGB198" s="364" t="n"/>
      <c r="AGC198" s="364" t="n"/>
      <c r="AGD198" s="364" t="n"/>
      <c r="AGE198" s="364" t="n"/>
      <c r="AGF198" s="364" t="n"/>
      <c r="AGG198" s="364" t="n"/>
      <c r="AGH198" s="364" t="n"/>
      <c r="AGI198" s="364" t="n"/>
      <c r="AGJ198" s="364" t="n"/>
      <c r="AGK198" s="364" t="n"/>
      <c r="AGL198" s="364" t="n"/>
      <c r="AGM198" s="364" t="n"/>
      <c r="AGN198" s="364" t="n"/>
      <c r="AGO198" s="364" t="n"/>
      <c r="AGP198" s="364" t="n"/>
      <c r="AGQ198" s="364" t="n"/>
      <c r="AGR198" s="364" t="n"/>
      <c r="AGS198" s="364" t="n"/>
      <c r="AGT198" s="364" t="n"/>
      <c r="AGU198" s="364" t="n"/>
      <c r="AGV198" s="364" t="n"/>
      <c r="AGW198" s="364" t="n"/>
      <c r="AGX198" s="364" t="n"/>
      <c r="AGY198" s="364" t="n"/>
      <c r="AGZ198" s="364" t="n"/>
      <c r="AHA198" s="364" t="n"/>
      <c r="AHB198" s="364" t="n"/>
      <c r="AHC198" s="364" t="n"/>
      <c r="AHD198" s="364" t="n"/>
      <c r="AHE198" s="364" t="n"/>
      <c r="AHF198" s="364" t="n"/>
      <c r="AHG198" s="364" t="n"/>
      <c r="AHH198" s="364" t="n"/>
      <c r="AHI198" s="364" t="n"/>
      <c r="AHJ198" s="364" t="n"/>
      <c r="AHK198" s="364" t="n"/>
      <c r="AHL198" s="364" t="n"/>
      <c r="AHM198" s="364" t="n"/>
      <c r="AHN198" s="364" t="n"/>
      <c r="AHO198" s="364" t="n"/>
      <c r="AHP198" s="364" t="n"/>
      <c r="AHQ198" s="364" t="n"/>
      <c r="AHR198" s="364" t="n"/>
      <c r="AHS198" s="364" t="n"/>
      <c r="AHT198" s="364" t="n"/>
      <c r="AHU198" s="364" t="n"/>
      <c r="AHV198" s="364" t="n"/>
      <c r="AHW198" s="364" t="n"/>
      <c r="AHX198" s="364" t="n"/>
      <c r="AHY198" s="364" t="n"/>
      <c r="AHZ198" s="364" t="n"/>
      <c r="AIA198" s="364" t="n"/>
      <c r="AIB198" s="364" t="n"/>
      <c r="AIC198" s="364" t="n"/>
      <c r="AID198" s="364" t="n"/>
      <c r="AIE198" s="364" t="n"/>
      <c r="AIF198" s="364" t="n"/>
      <c r="AIG198" s="364" t="n"/>
      <c r="AIH198" s="364" t="n"/>
      <c r="AII198" s="364" t="n"/>
      <c r="AIJ198" s="364" t="n"/>
      <c r="AIK198" s="364" t="n"/>
      <c r="AIL198" s="364" t="n"/>
      <c r="AIM198" s="364" t="n"/>
      <c r="AIN198" s="364" t="n"/>
      <c r="AIO198" s="364" t="n"/>
      <c r="AIP198" s="364" t="n"/>
      <c r="AIQ198" s="364" t="n"/>
      <c r="AIR198" s="364" t="n"/>
      <c r="AIS198" s="364" t="n"/>
      <c r="AIT198" s="364" t="n"/>
      <c r="AIU198" s="364" t="n"/>
      <c r="AIV198" s="364" t="n"/>
      <c r="AIW198" s="364" t="n"/>
      <c r="AIX198" s="364" t="n"/>
      <c r="AIY198" s="364" t="n"/>
      <c r="AIZ198" s="364" t="n"/>
      <c r="AJA198" s="364" t="n"/>
      <c r="AJB198" s="364" t="n"/>
      <c r="AJC198" s="364" t="n"/>
      <c r="AJD198" s="364" t="n"/>
      <c r="AJE198" s="364" t="n"/>
      <c r="AJF198" s="364" t="n"/>
      <c r="AJG198" s="364" t="n"/>
      <c r="AJH198" s="364" t="n"/>
      <c r="AJI198" s="364" t="n"/>
      <c r="AJJ198" s="364" t="n"/>
      <c r="AJK198" s="364" t="n"/>
      <c r="AJL198" s="364" t="n"/>
      <c r="AJM198" s="364" t="n"/>
      <c r="AJN198" s="364" t="n"/>
      <c r="AJO198" s="364" t="n"/>
      <c r="AJP198" s="364" t="n"/>
      <c r="AJQ198" s="364" t="n"/>
      <c r="AJR198" s="364" t="n"/>
      <c r="AJS198" s="364" t="n"/>
      <c r="AJT198" s="364" t="n"/>
      <c r="AJU198" s="364" t="n"/>
      <c r="AJV198" s="364" t="n"/>
      <c r="AJW198" s="364" t="n"/>
      <c r="AJX198" s="364" t="n"/>
      <c r="AJY198" s="364" t="n"/>
      <c r="AJZ198" s="364" t="n"/>
      <c r="AKA198" s="364" t="n"/>
      <c r="AKB198" s="364" t="n"/>
      <c r="AKC198" s="364" t="n"/>
      <c r="AKD198" s="364" t="n"/>
      <c r="AKE198" s="364" t="n"/>
      <c r="AKF198" s="364" t="n"/>
      <c r="AKG198" s="364" t="n"/>
      <c r="AKH198" s="364" t="n"/>
      <c r="AKI198" s="364" t="n"/>
      <c r="AKJ198" s="364" t="n"/>
      <c r="AKK198" s="364" t="n"/>
      <c r="AKL198" s="364" t="n"/>
      <c r="AKM198" s="364" t="n"/>
      <c r="AKN198" s="364" t="n"/>
      <c r="AKO198" s="364" t="n"/>
      <c r="AKP198" s="364" t="n"/>
      <c r="AKQ198" s="364" t="n"/>
      <c r="AKR198" s="364" t="n"/>
      <c r="AKS198" s="364" t="n"/>
      <c r="AKT198" s="364" t="n"/>
      <c r="AKU198" s="364" t="n"/>
      <c r="AKV198" s="364" t="n"/>
      <c r="AKW198" s="364" t="n"/>
      <c r="AKX198" s="364" t="n"/>
      <c r="AKY198" s="364" t="n"/>
      <c r="AKZ198" s="364" t="n"/>
      <c r="ALA198" s="364" t="n"/>
      <c r="ALB198" s="364" t="n"/>
      <c r="ALC198" s="364" t="n"/>
      <c r="ALD198" s="364" t="n"/>
      <c r="ALE198" s="364" t="n"/>
      <c r="ALF198" s="364" t="n"/>
      <c r="ALG198" s="364" t="n"/>
      <c r="ALH198" s="364" t="n"/>
      <c r="ALI198" s="364" t="n"/>
      <c r="ALJ198" s="364" t="n"/>
      <c r="ALK198" s="364" t="n"/>
      <c r="ALL198" s="364" t="n"/>
      <c r="ALM198" s="364" t="n"/>
      <c r="ALN198" s="364" t="n"/>
      <c r="ALO198" s="364" t="n"/>
      <c r="ALP198" s="364" t="n"/>
      <c r="ALQ198" s="364" t="n"/>
      <c r="ALR198" s="364" t="n"/>
      <c r="ALS198" s="364" t="n"/>
      <c r="ALT198" s="364" t="n"/>
      <c r="ALU198" s="364" t="n"/>
      <c r="ALV198" s="364" t="n"/>
      <c r="ALW198" s="364" t="n"/>
      <c r="ALX198" s="364" t="n"/>
      <c r="ALY198" s="364" t="n"/>
      <c r="ALZ198" s="364" t="n"/>
      <c r="AMA198" s="364" t="n"/>
      <c r="AMB198" s="364" t="n"/>
      <c r="AMC198" s="364" t="n"/>
      <c r="AMD198" s="364" t="n"/>
      <c r="AME198" s="364" t="n"/>
      <c r="AMF198" s="364" t="n"/>
      <c r="AMG198" s="364" t="n"/>
      <c r="AMH198" s="364" t="n"/>
      <c r="AMI198" s="364" t="n"/>
      <c r="AMJ198" s="364" t="n"/>
      <c r="AMK198" s="364" t="n"/>
      <c r="AML198" s="364" t="n"/>
      <c r="AMM198" s="364" t="n"/>
      <c r="AMN198" s="364" t="n"/>
      <c r="AMO198" s="364" t="n"/>
      <c r="AMP198" s="364" t="n"/>
      <c r="AMQ198" s="364" t="n"/>
      <c r="AMR198" s="364" t="n"/>
      <c r="AMS198" s="364" t="n"/>
      <c r="AMT198" s="364" t="n"/>
      <c r="AMU198" s="364" t="n"/>
      <c r="AMV198" s="364" t="n"/>
      <c r="AMW198" s="364" t="n"/>
      <c r="AMX198" s="364" t="n"/>
      <c r="AMY198" s="364" t="n"/>
      <c r="AMZ198" s="364" t="n"/>
      <c r="ANA198" s="364" t="n"/>
      <c r="ANB198" s="364" t="n"/>
      <c r="ANC198" s="364" t="n"/>
      <c r="AND198" s="364" t="n"/>
      <c r="ANE198" s="364" t="n"/>
      <c r="ANF198" s="364" t="n"/>
      <c r="ANG198" s="364" t="n"/>
      <c r="ANH198" s="364" t="n"/>
      <c r="ANI198" s="364" t="n"/>
      <c r="ANJ198" s="364" t="n"/>
      <c r="ANK198" s="364" t="n"/>
      <c r="ANL198" s="364" t="n"/>
      <c r="ANM198" s="364" t="n"/>
      <c r="ANN198" s="364" t="n"/>
      <c r="ANO198" s="364" t="n"/>
      <c r="ANP198" s="364" t="n"/>
      <c r="ANQ198" s="364" t="n"/>
      <c r="ANR198" s="364" t="n"/>
      <c r="ANS198" s="364" t="n"/>
      <c r="ANT198" s="364" t="n"/>
      <c r="ANU198" s="364" t="n"/>
      <c r="ANV198" s="364" t="n"/>
      <c r="ANW198" s="364" t="n"/>
      <c r="ANX198" s="364" t="n"/>
      <c r="ANY198" s="364" t="n"/>
      <c r="ANZ198" s="364" t="n"/>
      <c r="AOA198" s="364" t="n"/>
      <c r="AOB198" s="364" t="n"/>
      <c r="AOC198" s="364" t="n"/>
      <c r="AOD198" s="364" t="n"/>
      <c r="AOE198" s="364" t="n"/>
      <c r="AOF198" s="364" t="n"/>
      <c r="AOG198" s="364" t="n"/>
      <c r="AOH198" s="364" t="n"/>
      <c r="AOI198" s="364" t="n"/>
      <c r="AOJ198" s="364" t="n"/>
      <c r="AOK198" s="364" t="n"/>
      <c r="AOL198" s="364" t="n"/>
      <c r="AOM198" s="364" t="n"/>
      <c r="AON198" s="364" t="n"/>
      <c r="AOO198" s="364" t="n"/>
      <c r="AOP198" s="364" t="n"/>
      <c r="AOQ198" s="364" t="n"/>
      <c r="AOR198" s="364" t="n"/>
      <c r="AOS198" s="364" t="n"/>
      <c r="AOT198" s="364" t="n"/>
      <c r="AOU198" s="364" t="n"/>
      <c r="AOV198" s="364" t="n"/>
      <c r="AOW198" s="364" t="n"/>
      <c r="AOX198" s="364" t="n"/>
      <c r="AOY198" s="364" t="n"/>
      <c r="AOZ198" s="364" t="n"/>
      <c r="APA198" s="364" t="n"/>
      <c r="APB198" s="364" t="n"/>
      <c r="APC198" s="364" t="n"/>
      <c r="APD198" s="364" t="n"/>
      <c r="APE198" s="364" t="n"/>
      <c r="APF198" s="364" t="n"/>
      <c r="APG198" s="364" t="n"/>
      <c r="APH198" s="364" t="n"/>
      <c r="API198" s="364" t="n"/>
      <c r="APJ198" s="364" t="n"/>
      <c r="APK198" s="364" t="n"/>
      <c r="APL198" s="364" t="n"/>
      <c r="APM198" s="364" t="n"/>
      <c r="APN198" s="364" t="n"/>
      <c r="APO198" s="364" t="n"/>
      <c r="APP198" s="364" t="n"/>
      <c r="APQ198" s="364" t="n"/>
      <c r="APR198" s="364" t="n"/>
      <c r="APS198" s="364" t="n"/>
      <c r="APT198" s="364" t="n"/>
      <c r="APU198" s="364" t="n"/>
      <c r="APV198" s="364" t="n"/>
      <c r="APW198" s="364" t="n"/>
      <c r="APX198" s="364" t="n"/>
      <c r="APY198" s="364" t="n"/>
      <c r="APZ198" s="364" t="n"/>
      <c r="AQA198" s="364" t="n"/>
      <c r="AQB198" s="364" t="n"/>
      <c r="AQC198" s="364" t="n"/>
      <c r="AQD198" s="364" t="n"/>
      <c r="AQE198" s="364" t="n"/>
      <c r="AQF198" s="364" t="n"/>
      <c r="AQG198" s="364" t="n"/>
      <c r="AQH198" s="364" t="n"/>
      <c r="AQI198" s="364" t="n"/>
      <c r="AQJ198" s="364" t="n"/>
      <c r="AQK198" s="364" t="n"/>
      <c r="AQL198" s="364" t="n"/>
      <c r="AQM198" s="364" t="n"/>
      <c r="AQN198" s="364" t="n"/>
      <c r="AQO198" s="364" t="n"/>
      <c r="AQP198" s="364" t="n"/>
      <c r="AQQ198" s="364" t="n"/>
      <c r="AQR198" s="364" t="n"/>
      <c r="AQS198" s="364" t="n"/>
      <c r="AQT198" s="364" t="n"/>
      <c r="AQU198" s="364" t="n"/>
      <c r="AQV198" s="364" t="n"/>
      <c r="AQW198" s="364" t="n"/>
      <c r="AQX198" s="364" t="n"/>
      <c r="AQY198" s="364" t="n"/>
      <c r="AQZ198" s="364" t="n"/>
      <c r="ARA198" s="364" t="n"/>
      <c r="ARB198" s="364" t="n"/>
      <c r="ARC198" s="364" t="n"/>
      <c r="ARD198" s="364" t="n"/>
      <c r="ARE198" s="364" t="n"/>
      <c r="ARF198" s="364" t="n"/>
      <c r="ARG198" s="364" t="n"/>
      <c r="ARH198" s="364" t="n"/>
      <c r="ARI198" s="364" t="n"/>
      <c r="ARJ198" s="364" t="n"/>
      <c r="ARK198" s="364" t="n"/>
      <c r="ARL198" s="364" t="n"/>
      <c r="ARM198" s="364" t="n"/>
      <c r="ARN198" s="364" t="n"/>
      <c r="ARO198" s="364" t="n"/>
    </row>
    <row r="199" outlineLevel="1" ht="13.9" customHeight="1">
      <c r="A199" s="220" t="inlineStr">
        <is>
          <t>54.05</t>
        </is>
      </c>
      <c r="B199" s="233" t="inlineStr">
        <is>
          <t>Transferência entre contas</t>
        </is>
      </c>
      <c r="C199" s="86" t="inlineStr">
        <is>
          <t>Analítica</t>
        </is>
      </c>
      <c r="D199" s="86" t="inlineStr">
        <is>
          <t>Tranferência</t>
        </is>
      </c>
      <c r="E199" s="86">
        <f>VLOOKUP($A199,PL.C!$B:$F,5,0)</f>
        <v/>
      </c>
      <c r="F199" s="86" t="inlineStr">
        <is>
          <t>sim</t>
        </is>
      </c>
      <c r="G199" s="86" t="inlineStr">
        <is>
          <t>Budget</t>
        </is>
      </c>
      <c r="I199" s="511" t="n">
        <v>0</v>
      </c>
      <c r="J199" s="511" t="n">
        <v>0</v>
      </c>
      <c r="K199" s="511" t="n">
        <v>0</v>
      </c>
      <c r="L199" s="511" t="n">
        <v>0</v>
      </c>
      <c r="M199" s="511" t="n">
        <v>0</v>
      </c>
      <c r="N199" s="511" t="n">
        <v>0</v>
      </c>
      <c r="O199" s="511" t="n">
        <v>0</v>
      </c>
      <c r="P199" s="511" t="n">
        <v>0</v>
      </c>
      <c r="Q199" s="511" t="n">
        <v>0</v>
      </c>
      <c r="R199" s="511" t="n">
        <v>0</v>
      </c>
      <c r="S199" s="511" t="n">
        <v>0</v>
      </c>
      <c r="T199" s="512" t="n">
        <v>0</v>
      </c>
      <c r="V199" s="511" t="n">
        <v>0</v>
      </c>
      <c r="W199" s="511" t="n">
        <v>-1600</v>
      </c>
      <c r="X199" s="511" t="n">
        <v>0</v>
      </c>
      <c r="Y199" s="511" t="n">
        <v>0</v>
      </c>
      <c r="Z199" s="511" t="n">
        <v>0</v>
      </c>
      <c r="AA199" s="511" t="n">
        <v>0</v>
      </c>
      <c r="AB199" s="511" t="n">
        <v>0</v>
      </c>
      <c r="AC199" s="511" t="n">
        <v>0</v>
      </c>
      <c r="AD199" s="511" t="n">
        <v>0</v>
      </c>
      <c r="AE199" s="511" t="n">
        <v>1600</v>
      </c>
      <c r="AF199" s="511" t="n">
        <v>0</v>
      </c>
      <c r="AG199" s="512" t="n">
        <v>0</v>
      </c>
      <c r="AI199" s="511" t="n">
        <v>0</v>
      </c>
      <c r="AJ199" s="511" t="n">
        <v>0</v>
      </c>
      <c r="AK199" s="511" t="n">
        <v>0</v>
      </c>
      <c r="AL199" s="511" t="n">
        <v>0</v>
      </c>
      <c r="AM199" s="511" t="n">
        <v>0</v>
      </c>
      <c r="AN199" s="511" t="n">
        <v>0</v>
      </c>
      <c r="AO199" s="511" t="n">
        <v>0</v>
      </c>
      <c r="AP199" s="511" t="n">
        <v>0</v>
      </c>
      <c r="AQ199" s="511" t="n">
        <v>0</v>
      </c>
      <c r="AR199" s="511" t="n">
        <v>0</v>
      </c>
      <c r="AS199" s="511" t="n">
        <v>0</v>
      </c>
      <c r="AT199" s="511" t="n">
        <v>0</v>
      </c>
      <c r="AV199" s="513" t="n">
        <v>0</v>
      </c>
      <c r="AW199" s="513" t="n">
        <v>0</v>
      </c>
      <c r="AX199" s="513" t="n">
        <v>0</v>
      </c>
      <c r="AY199" s="513" t="n">
        <v>0</v>
      </c>
      <c r="AZ199" s="513" t="n">
        <v>0</v>
      </c>
      <c r="BA199" s="513" t="n">
        <v>0</v>
      </c>
      <c r="BB199" s="513" t="n">
        <v>0</v>
      </c>
      <c r="BC199" s="513" t="n">
        <v>0</v>
      </c>
      <c r="BD199" s="513" t="n">
        <v>0</v>
      </c>
      <c r="BE199" s="513" t="n">
        <v>0</v>
      </c>
      <c r="BF199" s="513" t="n">
        <v>0</v>
      </c>
      <c r="BG199" s="513" t="n">
        <v>0</v>
      </c>
      <c r="BI199" s="298" t="n">
        <v>1.05</v>
      </c>
      <c r="BJ199" s="514" t="n">
        <v>0</v>
      </c>
      <c r="BK199" s="514" t="n">
        <v>0</v>
      </c>
      <c r="BL199" s="514" t="n">
        <v>0</v>
      </c>
      <c r="BM199" s="514" t="n">
        <v>0</v>
      </c>
      <c r="BN199" s="514" t="n">
        <v>0</v>
      </c>
      <c r="BO199" s="514" t="n">
        <v>0</v>
      </c>
      <c r="BP199" s="514" t="n">
        <v>0</v>
      </c>
      <c r="BQ199" s="514" t="n">
        <v>0</v>
      </c>
      <c r="BR199" s="514" t="n">
        <v>0</v>
      </c>
      <c r="BS199" s="514" t="n">
        <v>0</v>
      </c>
      <c r="BT199" s="514" t="n">
        <v>0</v>
      </c>
      <c r="BU199" s="514" t="n">
        <v>0</v>
      </c>
      <c r="BW199" s="515">
        <f>_xlfn.SINGLE(_xlfn.XLOOKUP($A199,$A$203:$A$399,BJ$203:BJ$399,"Não Existe"))*$BI199</f>
        <v/>
      </c>
      <c r="BX199" s="515">
        <f>_xlfn.SINGLE(_xlfn.XLOOKUP($A199,$A$203:$A$399,BK$203:BK$399,"Não Existe"))*$BI199</f>
        <v/>
      </c>
      <c r="BY199" s="515">
        <f>_xlfn.SINGLE(_xlfn.XLOOKUP($A199,$A$203:$A$399,BL$203:BL$399,"Não Existe"))*$BI199</f>
        <v/>
      </c>
      <c r="BZ199" s="515">
        <f>_xlfn.SINGLE(_xlfn.XLOOKUP($A199,$A$203:$A$399,BM$203:BM$399,"Não Existe"))*$BI199</f>
        <v/>
      </c>
      <c r="CA199" s="515">
        <f>_xlfn.SINGLE(_xlfn.XLOOKUP($A199,$A$203:$A$399,BN$203:BN$399,"Não Existe"))*$BI199</f>
        <v/>
      </c>
      <c r="CB199" s="515">
        <f>_xlfn.SINGLE(_xlfn.XLOOKUP($A199,$A$203:$A$399,BO$203:BO$399,"Não Existe"))*$BI199</f>
        <v/>
      </c>
      <c r="CC199" s="515">
        <f>_xlfn.SINGLE(_xlfn.XLOOKUP($A199,$A$203:$A$399,BP$203:BP$399,"Não Existe"))*$BI199</f>
        <v/>
      </c>
      <c r="CD199" s="515">
        <f>_xlfn.SINGLE(_xlfn.XLOOKUP($A199,$A$203:$A$399,BQ$203:BQ$399,"Não Existe"))*$BI199</f>
        <v/>
      </c>
      <c r="CE199" s="515">
        <f>_xlfn.SINGLE(_xlfn.XLOOKUP($A199,$A$203:$A$399,BR$203:BR$399,"Não Existe"))*$BI199</f>
        <v/>
      </c>
      <c r="CF199" s="515">
        <f>_xlfn.SINGLE(_xlfn.XLOOKUP($A199,$A$203:$A$399,BS$203:BS$399,"Não Existe"))*$BI199</f>
        <v/>
      </c>
      <c r="CG199" s="515">
        <f>_xlfn.SINGLE(_xlfn.XLOOKUP($A199,$A$203:$A$399,BT$203:BT$399,"Não Existe"))*$BI199</f>
        <v/>
      </c>
      <c r="CH199" s="515">
        <f>_xlfn.SINGLE(_xlfn.XLOOKUP($A199,$A$203:$A$399,BU$203:BU$399,"Não Existe"))*$BI199</f>
        <v/>
      </c>
    </row>
    <row r="200" outlineLevel="1" customFormat="1" s="213">
      <c r="A200" s="257" t="inlineStr">
        <is>
          <t>55.01</t>
        </is>
      </c>
      <c r="B200" s="212" t="inlineStr">
        <is>
          <t>Recebimento de devolução de terceiros</t>
        </is>
      </c>
      <c r="C200" s="213" t="inlineStr">
        <is>
          <t>Analítica</t>
        </is>
      </c>
      <c r="D200" s="213" t="inlineStr">
        <is>
          <t>Entrada</t>
        </is>
      </c>
      <c r="E200" s="213">
        <f>VLOOKUP($A200,PL.C!$B:$F,5,0)</f>
        <v/>
      </c>
      <c r="F200" s="213" t="inlineStr">
        <is>
          <t>sim</t>
        </is>
      </c>
      <c r="G200" s="213" t="inlineStr">
        <is>
          <t>Budget</t>
        </is>
      </c>
      <c r="I200" s="506" t="n">
        <v>0</v>
      </c>
      <c r="J200" s="506" t="n">
        <v>0</v>
      </c>
      <c r="K200" s="506" t="n">
        <v>0</v>
      </c>
      <c r="L200" s="506" t="n">
        <v>0</v>
      </c>
      <c r="M200" s="506" t="n">
        <v>0</v>
      </c>
      <c r="N200" s="506" t="n">
        <v>0</v>
      </c>
      <c r="O200" s="506" t="n">
        <v>0</v>
      </c>
      <c r="P200" s="506" t="n">
        <v>653</v>
      </c>
      <c r="Q200" s="506" t="n">
        <v>0</v>
      </c>
      <c r="R200" s="506" t="n">
        <v>0</v>
      </c>
      <c r="S200" s="506" t="n">
        <v>0</v>
      </c>
      <c r="T200" s="507" t="n">
        <v>0</v>
      </c>
      <c r="U200" s="86" t="n"/>
      <c r="V200" s="506" t="n">
        <v>0</v>
      </c>
      <c r="W200" s="506" t="n">
        <v>0</v>
      </c>
      <c r="X200" s="506" t="n">
        <v>0</v>
      </c>
      <c r="Y200" s="506" t="n">
        <v>0</v>
      </c>
      <c r="Z200" s="506" t="n">
        <v>0</v>
      </c>
      <c r="AA200" s="506" t="n">
        <v>0</v>
      </c>
      <c r="AB200" s="506" t="n">
        <v>0</v>
      </c>
      <c r="AC200" s="506" t="n">
        <v>0</v>
      </c>
      <c r="AD200" s="506" t="n">
        <v>0</v>
      </c>
      <c r="AE200" s="506" t="n">
        <v>0</v>
      </c>
      <c r="AF200" s="506" t="n">
        <v>0</v>
      </c>
      <c r="AG200" s="507" t="n">
        <v>0</v>
      </c>
      <c r="AH200" s="364" t="n"/>
      <c r="AI200" s="506" t="n">
        <v>357</v>
      </c>
      <c r="AJ200" s="506" t="n">
        <v>0</v>
      </c>
      <c r="AK200" s="506" t="n">
        <v>0</v>
      </c>
      <c r="AL200" s="506" t="n">
        <v>0</v>
      </c>
      <c r="AM200" s="506" t="n">
        <v>0</v>
      </c>
      <c r="AN200" s="506" t="n">
        <v>0</v>
      </c>
      <c r="AO200" s="506" t="n">
        <v>360</v>
      </c>
      <c r="AP200" s="506" t="n">
        <v>0</v>
      </c>
      <c r="AQ200" s="506" t="n">
        <v>0</v>
      </c>
      <c r="AR200" s="506" t="n">
        <v>0</v>
      </c>
      <c r="AS200" s="506" t="n">
        <v>0</v>
      </c>
      <c r="AT200" s="506" t="n">
        <v>0</v>
      </c>
      <c r="AU200" s="364" t="n"/>
      <c r="AV200" s="508" t="n">
        <v>375.564</v>
      </c>
      <c r="AW200" s="508" t="n">
        <v>0</v>
      </c>
      <c r="AX200" s="508" t="n">
        <v>0</v>
      </c>
      <c r="AY200" s="508" t="n">
        <v>0</v>
      </c>
      <c r="AZ200" s="508" t="n">
        <v>0</v>
      </c>
      <c r="BA200" s="508" t="n">
        <v>0</v>
      </c>
      <c r="BB200" s="508" t="n">
        <v>378.72</v>
      </c>
      <c r="BC200" s="508" t="n">
        <v>0</v>
      </c>
      <c r="BD200" s="508" t="n">
        <v>0</v>
      </c>
      <c r="BE200" s="508" t="n">
        <v>0</v>
      </c>
      <c r="BF200" s="508" t="n">
        <v>0</v>
      </c>
      <c r="BG200" s="508" t="n">
        <v>0</v>
      </c>
      <c r="BH200" s="364" t="n"/>
      <c r="BI200" s="298" t="n">
        <v>1.05</v>
      </c>
      <c r="BJ200" s="509" t="n">
        <v>0</v>
      </c>
      <c r="BK200" s="509" t="n">
        <v>0</v>
      </c>
      <c r="BL200" s="509" t="n">
        <v>0</v>
      </c>
      <c r="BM200" s="509" t="n">
        <v>0</v>
      </c>
      <c r="BN200" s="509" t="n">
        <v>0</v>
      </c>
      <c r="BO200" s="509" t="n">
        <v>0</v>
      </c>
      <c r="BP200" s="509" t="n">
        <v>0</v>
      </c>
      <c r="BQ200" s="509" t="n">
        <v>0</v>
      </c>
      <c r="BR200" s="509" t="n">
        <v>0</v>
      </c>
      <c r="BS200" s="509" t="n">
        <v>0</v>
      </c>
      <c r="BT200" s="509" t="n">
        <v>0</v>
      </c>
      <c r="BU200" s="509" t="n">
        <v>0</v>
      </c>
      <c r="BV200" s="364" t="n"/>
      <c r="BW200" s="510">
        <f>_xlfn.SINGLE(_xlfn.XLOOKUP($A200,$A$203:$A$399,BJ$203:BJ$399,"Não Existe"))*$BI200</f>
        <v/>
      </c>
      <c r="BX200" s="510">
        <f>_xlfn.SINGLE(_xlfn.XLOOKUP($A200,$A$203:$A$399,BK$203:BK$399,"Não Existe"))*$BI200</f>
        <v/>
      </c>
      <c r="BY200" s="510">
        <f>_xlfn.SINGLE(_xlfn.XLOOKUP($A200,$A$203:$A$399,BL$203:BL$399,"Não Existe"))*$BI200</f>
        <v/>
      </c>
      <c r="BZ200" s="510">
        <f>_xlfn.SINGLE(_xlfn.XLOOKUP($A200,$A$203:$A$399,BM$203:BM$399,"Não Existe"))*$BI200</f>
        <v/>
      </c>
      <c r="CA200" s="510">
        <f>_xlfn.SINGLE(_xlfn.XLOOKUP($A200,$A$203:$A$399,BN$203:BN$399,"Não Existe"))*$BI200</f>
        <v/>
      </c>
      <c r="CB200" s="510">
        <f>_xlfn.SINGLE(_xlfn.XLOOKUP($A200,$A$203:$A$399,BO$203:BO$399,"Não Existe"))*$BI200</f>
        <v/>
      </c>
      <c r="CC200" s="510">
        <f>_xlfn.SINGLE(_xlfn.XLOOKUP($A200,$A$203:$A$399,BP$203:BP$399,"Não Existe"))*$BI200</f>
        <v/>
      </c>
      <c r="CD200" s="510">
        <f>_xlfn.SINGLE(_xlfn.XLOOKUP($A200,$A$203:$A$399,BQ$203:BQ$399,"Não Existe"))*$BI200</f>
        <v/>
      </c>
      <c r="CE200" s="510">
        <f>_xlfn.SINGLE(_xlfn.XLOOKUP($A200,$A$203:$A$399,BR$203:BR$399,"Não Existe"))*$BI200</f>
        <v/>
      </c>
      <c r="CF200" s="510">
        <f>_xlfn.SINGLE(_xlfn.XLOOKUP($A200,$A$203:$A$399,BS$203:BS$399,"Não Existe"))*$BI200</f>
        <v/>
      </c>
      <c r="CG200" s="510">
        <f>_xlfn.SINGLE(_xlfn.XLOOKUP($A200,$A$203:$A$399,BT$203:BT$399,"Não Existe"))*$BI200</f>
        <v/>
      </c>
      <c r="CH200" s="510">
        <f>_xlfn.SINGLE(_xlfn.XLOOKUP($A200,$A$203:$A$399,BU$203:BU$399,"Não Existe"))*$BI200</f>
        <v/>
      </c>
      <c r="CI200" s="364" t="n"/>
      <c r="CJ200" s="364" t="n"/>
      <c r="CK200" s="364" t="n"/>
      <c r="CL200" s="364" t="n"/>
      <c r="CM200" s="364" t="n"/>
      <c r="CN200" s="364" t="n"/>
      <c r="CO200" s="364" t="n"/>
      <c r="CP200" s="364" t="n"/>
      <c r="CQ200" s="364" t="n"/>
      <c r="CR200" s="364" t="n"/>
      <c r="CS200" s="364" t="n"/>
      <c r="CT200" s="364" t="n"/>
      <c r="CU200" s="364" t="n"/>
      <c r="CV200" s="364" t="n"/>
      <c r="CW200" s="364" t="n"/>
      <c r="CX200" s="364" t="n"/>
      <c r="CY200" s="364" t="n"/>
      <c r="CZ200" s="364" t="n"/>
      <c r="DA200" s="364" t="n"/>
      <c r="DB200" s="364" t="n"/>
      <c r="DC200" s="364" t="n"/>
      <c r="DD200" s="364" t="n"/>
      <c r="DE200" s="364" t="n"/>
      <c r="DF200" s="364" t="n"/>
      <c r="DG200" s="364" t="n"/>
      <c r="DH200" s="364" t="n"/>
      <c r="DI200" s="364" t="n"/>
      <c r="DJ200" s="364" t="n"/>
      <c r="DK200" s="364" t="n"/>
      <c r="DL200" s="364" t="n"/>
      <c r="DM200" s="364" t="n"/>
      <c r="DN200" s="364" t="n"/>
      <c r="DO200" s="364" t="n"/>
      <c r="DP200" s="364" t="n"/>
      <c r="DQ200" s="364" t="n"/>
      <c r="DR200" s="364" t="n"/>
      <c r="DS200" s="364" t="n"/>
      <c r="DT200" s="364" t="n"/>
      <c r="DU200" s="364" t="n"/>
      <c r="DV200" s="364" t="n"/>
      <c r="DW200" s="364" t="n"/>
      <c r="DX200" s="364" t="n"/>
      <c r="DY200" s="364" t="n"/>
      <c r="DZ200" s="364" t="n"/>
      <c r="EA200" s="364" t="n"/>
      <c r="EB200" s="364" t="n"/>
      <c r="EC200" s="364" t="n"/>
      <c r="ED200" s="364" t="n"/>
      <c r="EE200" s="364" t="n"/>
      <c r="EF200" s="364" t="n"/>
      <c r="EG200" s="364" t="n"/>
      <c r="EH200" s="364" t="n"/>
      <c r="EI200" s="364" t="n"/>
      <c r="EJ200" s="364" t="n"/>
      <c r="EK200" s="364" t="n"/>
      <c r="EL200" s="364" t="n"/>
      <c r="EM200" s="364" t="n"/>
      <c r="EN200" s="364" t="n"/>
      <c r="EO200" s="364" t="n"/>
      <c r="EP200" s="364" t="n"/>
      <c r="EQ200" s="364" t="n"/>
      <c r="ER200" s="364" t="n"/>
      <c r="ES200" s="364" t="n"/>
      <c r="ET200" s="364" t="n"/>
      <c r="EU200" s="364" t="n"/>
      <c r="EV200" s="364" t="n"/>
      <c r="EW200" s="364" t="n"/>
      <c r="EX200" s="364" t="n"/>
      <c r="EY200" s="364" t="n"/>
      <c r="EZ200" s="364" t="n"/>
      <c r="FA200" s="364" t="n"/>
      <c r="FB200" s="364" t="n"/>
      <c r="FC200" s="364" t="n"/>
      <c r="FD200" s="364" t="n"/>
      <c r="FE200" s="364" t="n"/>
      <c r="FF200" s="364" t="n"/>
      <c r="FG200" s="364" t="n"/>
      <c r="FH200" s="364" t="n"/>
      <c r="FI200" s="364" t="n"/>
      <c r="FJ200" s="364" t="n"/>
      <c r="FK200" s="364" t="n"/>
      <c r="FL200" s="364" t="n"/>
      <c r="FM200" s="364" t="n"/>
      <c r="FN200" s="364" t="n"/>
      <c r="FO200" s="364" t="n"/>
      <c r="FP200" s="364" t="n"/>
      <c r="FQ200" s="364" t="n"/>
      <c r="FR200" s="364" t="n"/>
      <c r="FS200" s="364" t="n"/>
      <c r="FT200" s="364" t="n"/>
      <c r="FU200" s="364" t="n"/>
      <c r="FV200" s="364" t="n"/>
      <c r="FW200" s="364" t="n"/>
      <c r="FX200" s="364" t="n"/>
      <c r="FY200" s="364" t="n"/>
      <c r="FZ200" s="364" t="n"/>
      <c r="GA200" s="364" t="n"/>
      <c r="GB200" s="364" t="n"/>
      <c r="GC200" s="364" t="n"/>
      <c r="GD200" s="364" t="n"/>
      <c r="GE200" s="364" t="n"/>
      <c r="GF200" s="364" t="n"/>
      <c r="GG200" s="364" t="n"/>
      <c r="GH200" s="364" t="n"/>
      <c r="GI200" s="364" t="n"/>
      <c r="GJ200" s="364" t="n"/>
      <c r="GK200" s="364" t="n"/>
      <c r="GL200" s="364" t="n"/>
      <c r="GM200" s="364" t="n"/>
      <c r="GN200" s="364" t="n"/>
      <c r="GO200" s="364" t="n"/>
      <c r="GP200" s="364" t="n"/>
      <c r="GQ200" s="364" t="n"/>
      <c r="GR200" s="364" t="n"/>
      <c r="GS200" s="364" t="n"/>
      <c r="GT200" s="364" t="n"/>
      <c r="GU200" s="364" t="n"/>
      <c r="GV200" s="364" t="n"/>
      <c r="GW200" s="364" t="n"/>
      <c r="GX200" s="364" t="n"/>
      <c r="GY200" s="364" t="n"/>
      <c r="GZ200" s="364" t="n"/>
      <c r="HA200" s="364" t="n"/>
      <c r="HB200" s="364" t="n"/>
      <c r="HC200" s="364" t="n"/>
      <c r="HD200" s="364" t="n"/>
      <c r="HE200" s="364" t="n"/>
      <c r="HF200" s="364" t="n"/>
      <c r="HG200" s="364" t="n"/>
      <c r="HH200" s="364" t="n"/>
      <c r="HI200" s="364" t="n"/>
      <c r="HJ200" s="364" t="n"/>
      <c r="HK200" s="364" t="n"/>
      <c r="HL200" s="364" t="n"/>
      <c r="HM200" s="364" t="n"/>
      <c r="HN200" s="364" t="n"/>
      <c r="HO200" s="364" t="n"/>
      <c r="HP200" s="364" t="n"/>
      <c r="HQ200" s="364" t="n"/>
      <c r="HR200" s="364" t="n"/>
      <c r="HS200" s="364" t="n"/>
      <c r="HT200" s="364" t="n"/>
      <c r="HU200" s="364" t="n"/>
      <c r="HV200" s="364" t="n"/>
      <c r="HW200" s="364" t="n"/>
      <c r="HX200" s="364" t="n"/>
      <c r="HY200" s="364" t="n"/>
      <c r="HZ200" s="364" t="n"/>
      <c r="IA200" s="364" t="n"/>
      <c r="IB200" s="364" t="n"/>
      <c r="IC200" s="364" t="n"/>
      <c r="ID200" s="364" t="n"/>
      <c r="IE200" s="364" t="n"/>
      <c r="IF200" s="364" t="n"/>
      <c r="IG200" s="364" t="n"/>
      <c r="IH200" s="364" t="n"/>
      <c r="II200" s="364" t="n"/>
      <c r="IJ200" s="364" t="n"/>
      <c r="IK200" s="364" t="n"/>
      <c r="IL200" s="364" t="n"/>
      <c r="IM200" s="364" t="n"/>
      <c r="IN200" s="364" t="n"/>
      <c r="IO200" s="364" t="n"/>
      <c r="IP200" s="364" t="n"/>
      <c r="IQ200" s="364" t="n"/>
      <c r="IR200" s="364" t="n"/>
      <c r="IS200" s="364" t="n"/>
      <c r="IT200" s="364" t="n"/>
      <c r="IU200" s="364" t="n"/>
      <c r="IV200" s="364" t="n"/>
      <c r="IW200" s="364" t="n"/>
      <c r="IX200" s="364" t="n"/>
      <c r="IY200" s="364" t="n"/>
      <c r="IZ200" s="364" t="n"/>
      <c r="JA200" s="364" t="n"/>
      <c r="JB200" s="364" t="n"/>
      <c r="JC200" s="364" t="n"/>
      <c r="JD200" s="364" t="n"/>
      <c r="JE200" s="364" t="n"/>
      <c r="JF200" s="364" t="n"/>
      <c r="JG200" s="364" t="n"/>
      <c r="JH200" s="364" t="n"/>
      <c r="JI200" s="364" t="n"/>
      <c r="JJ200" s="364" t="n"/>
      <c r="JK200" s="364" t="n"/>
      <c r="JL200" s="364" t="n"/>
      <c r="JM200" s="364" t="n"/>
      <c r="JN200" s="364" t="n"/>
      <c r="JO200" s="364" t="n"/>
      <c r="JP200" s="364" t="n"/>
      <c r="JQ200" s="364" t="n"/>
      <c r="JR200" s="364" t="n"/>
      <c r="JS200" s="364" t="n"/>
      <c r="JT200" s="364" t="n"/>
      <c r="JU200" s="364" t="n"/>
      <c r="JV200" s="364" t="n"/>
      <c r="JW200" s="364" t="n"/>
      <c r="JX200" s="364" t="n"/>
      <c r="JY200" s="364" t="n"/>
      <c r="JZ200" s="364" t="n"/>
      <c r="KA200" s="364" t="n"/>
      <c r="KB200" s="364" t="n"/>
      <c r="KC200" s="364" t="n"/>
      <c r="KD200" s="364" t="n"/>
      <c r="KE200" s="364" t="n"/>
      <c r="KF200" s="364" t="n"/>
      <c r="KG200" s="364" t="n"/>
      <c r="KH200" s="364" t="n"/>
      <c r="KI200" s="364" t="n"/>
      <c r="KJ200" s="364" t="n"/>
      <c r="KK200" s="364" t="n"/>
      <c r="KL200" s="364" t="n"/>
      <c r="KM200" s="364" t="n"/>
      <c r="KN200" s="364" t="n"/>
      <c r="KO200" s="364" t="n"/>
      <c r="KP200" s="364" t="n"/>
      <c r="KQ200" s="364" t="n"/>
      <c r="KR200" s="364" t="n"/>
      <c r="KS200" s="364" t="n"/>
      <c r="KT200" s="364" t="n"/>
      <c r="KU200" s="364" t="n"/>
      <c r="KV200" s="364" t="n"/>
      <c r="KW200" s="364" t="n"/>
      <c r="KX200" s="364" t="n"/>
      <c r="KY200" s="364" t="n"/>
      <c r="KZ200" s="364" t="n"/>
      <c r="LA200" s="364" t="n"/>
      <c r="LB200" s="364" t="n"/>
      <c r="LC200" s="364" t="n"/>
      <c r="LD200" s="364" t="n"/>
      <c r="LE200" s="364" t="n"/>
      <c r="LF200" s="364" t="n"/>
      <c r="LG200" s="364" t="n"/>
      <c r="LH200" s="364" t="n"/>
      <c r="LI200" s="364" t="n"/>
      <c r="LJ200" s="364" t="n"/>
      <c r="LK200" s="364" t="n"/>
      <c r="LL200" s="364" t="n"/>
      <c r="LM200" s="364" t="n"/>
      <c r="LN200" s="364" t="n"/>
      <c r="LO200" s="364" t="n"/>
      <c r="LP200" s="364" t="n"/>
      <c r="LQ200" s="364" t="n"/>
      <c r="LR200" s="364" t="n"/>
      <c r="LS200" s="364" t="n"/>
      <c r="LT200" s="364" t="n"/>
      <c r="LU200" s="364" t="n"/>
      <c r="LV200" s="364" t="n"/>
      <c r="LW200" s="364" t="n"/>
      <c r="LX200" s="364" t="n"/>
      <c r="LY200" s="364" t="n"/>
      <c r="LZ200" s="364" t="n"/>
      <c r="MA200" s="364" t="n"/>
      <c r="MB200" s="364" t="n"/>
      <c r="MC200" s="364" t="n"/>
      <c r="MD200" s="364" t="n"/>
      <c r="ME200" s="364" t="n"/>
      <c r="MF200" s="364" t="n"/>
      <c r="MG200" s="364" t="n"/>
      <c r="MH200" s="364" t="n"/>
      <c r="MI200" s="364" t="n"/>
      <c r="MJ200" s="364" t="n"/>
      <c r="MK200" s="364" t="n"/>
      <c r="ML200" s="364" t="n"/>
      <c r="MM200" s="364" t="n"/>
      <c r="MN200" s="364" t="n"/>
      <c r="MO200" s="364" t="n"/>
      <c r="MP200" s="364" t="n"/>
      <c r="MQ200" s="364" t="n"/>
      <c r="MR200" s="364" t="n"/>
      <c r="MS200" s="364" t="n"/>
      <c r="MT200" s="364" t="n"/>
      <c r="MU200" s="364" t="n"/>
      <c r="MV200" s="364" t="n"/>
      <c r="MW200" s="364" t="n"/>
      <c r="MX200" s="364" t="n"/>
      <c r="MY200" s="364" t="n"/>
      <c r="MZ200" s="364" t="n"/>
      <c r="NA200" s="364" t="n"/>
      <c r="NB200" s="364" t="n"/>
      <c r="NC200" s="364" t="n"/>
      <c r="ND200" s="364" t="n"/>
      <c r="NE200" s="364" t="n"/>
      <c r="NF200" s="364" t="n"/>
      <c r="NG200" s="364" t="n"/>
      <c r="NH200" s="364" t="n"/>
      <c r="NI200" s="364" t="n"/>
      <c r="NJ200" s="364" t="n"/>
      <c r="NK200" s="364" t="n"/>
      <c r="NL200" s="364" t="n"/>
      <c r="NM200" s="364" t="n"/>
      <c r="NN200" s="364" t="n"/>
      <c r="NO200" s="364" t="n"/>
      <c r="NP200" s="364" t="n"/>
      <c r="NQ200" s="364" t="n"/>
      <c r="NR200" s="364" t="n"/>
      <c r="NS200" s="364" t="n"/>
      <c r="NT200" s="364" t="n"/>
      <c r="NU200" s="364" t="n"/>
      <c r="NV200" s="364" t="n"/>
      <c r="NW200" s="364" t="n"/>
      <c r="NX200" s="364" t="n"/>
      <c r="NY200" s="364" t="n"/>
      <c r="NZ200" s="364" t="n"/>
      <c r="OA200" s="364" t="n"/>
      <c r="OB200" s="364" t="n"/>
      <c r="OC200" s="364" t="n"/>
      <c r="OD200" s="364" t="n"/>
      <c r="OE200" s="364" t="n"/>
      <c r="OF200" s="364" t="n"/>
      <c r="OG200" s="364" t="n"/>
      <c r="OH200" s="364" t="n"/>
      <c r="OI200" s="364" t="n"/>
      <c r="OJ200" s="364" t="n"/>
      <c r="OK200" s="364" t="n"/>
      <c r="OL200" s="364" t="n"/>
      <c r="OM200" s="364" t="n"/>
      <c r="ON200" s="364" t="n"/>
      <c r="OO200" s="364" t="n"/>
      <c r="OP200" s="364" t="n"/>
      <c r="OQ200" s="364" t="n"/>
      <c r="OR200" s="364" t="n"/>
      <c r="OS200" s="364" t="n"/>
      <c r="OT200" s="364" t="n"/>
      <c r="OU200" s="364" t="n"/>
      <c r="OV200" s="364" t="n"/>
      <c r="OW200" s="364" t="n"/>
      <c r="OX200" s="364" t="n"/>
      <c r="OY200" s="364" t="n"/>
      <c r="OZ200" s="364" t="n"/>
      <c r="PA200" s="364" t="n"/>
      <c r="PB200" s="364" t="n"/>
      <c r="PC200" s="364" t="n"/>
      <c r="PD200" s="364" t="n"/>
      <c r="PE200" s="364" t="n"/>
      <c r="PF200" s="364" t="n"/>
      <c r="PG200" s="364" t="n"/>
      <c r="PH200" s="364" t="n"/>
      <c r="PI200" s="364" t="n"/>
      <c r="PJ200" s="364" t="n"/>
      <c r="PK200" s="364" t="n"/>
      <c r="PL200" s="364" t="n"/>
      <c r="PM200" s="364" t="n"/>
      <c r="PN200" s="364" t="n"/>
      <c r="PO200" s="364" t="n"/>
      <c r="PP200" s="364" t="n"/>
      <c r="PQ200" s="364" t="n"/>
      <c r="PR200" s="364" t="n"/>
      <c r="PS200" s="364" t="n"/>
      <c r="PT200" s="364" t="n"/>
      <c r="PU200" s="364" t="n"/>
      <c r="PV200" s="364" t="n"/>
      <c r="PW200" s="364" t="n"/>
      <c r="PX200" s="364" t="n"/>
      <c r="PY200" s="364" t="n"/>
      <c r="PZ200" s="364" t="n"/>
      <c r="QA200" s="364" t="n"/>
      <c r="QB200" s="364" t="n"/>
      <c r="QC200" s="364" t="n"/>
      <c r="QD200" s="364" t="n"/>
      <c r="QE200" s="364" t="n"/>
      <c r="QF200" s="364" t="n"/>
      <c r="QG200" s="364" t="n"/>
      <c r="QH200" s="364" t="n"/>
      <c r="QI200" s="364" t="n"/>
      <c r="QJ200" s="364" t="n"/>
      <c r="QK200" s="364" t="n"/>
      <c r="QL200" s="364" t="n"/>
      <c r="QM200" s="364" t="n"/>
      <c r="QN200" s="364" t="n"/>
      <c r="QO200" s="364" t="n"/>
      <c r="QP200" s="364" t="n"/>
      <c r="QQ200" s="364" t="n"/>
      <c r="QR200" s="364" t="n"/>
      <c r="QS200" s="364" t="n"/>
      <c r="QT200" s="364" t="n"/>
      <c r="QU200" s="364" t="n"/>
      <c r="QV200" s="364" t="n"/>
      <c r="QW200" s="364" t="n"/>
      <c r="QX200" s="364" t="n"/>
      <c r="QY200" s="364" t="n"/>
      <c r="QZ200" s="364" t="n"/>
      <c r="RA200" s="364" t="n"/>
      <c r="RB200" s="364" t="n"/>
      <c r="RC200" s="364" t="n"/>
      <c r="RD200" s="364" t="n"/>
      <c r="RE200" s="364" t="n"/>
      <c r="RF200" s="364" t="n"/>
      <c r="RG200" s="364" t="n"/>
      <c r="RH200" s="364" t="n"/>
      <c r="RI200" s="364" t="n"/>
      <c r="RJ200" s="364" t="n"/>
      <c r="RK200" s="364" t="n"/>
      <c r="RL200" s="364" t="n"/>
      <c r="RM200" s="364" t="n"/>
      <c r="RN200" s="364" t="n"/>
      <c r="RO200" s="364" t="n"/>
      <c r="RP200" s="364" t="n"/>
      <c r="RQ200" s="364" t="n"/>
      <c r="RR200" s="364" t="n"/>
      <c r="RS200" s="364" t="n"/>
      <c r="RT200" s="364" t="n"/>
      <c r="RU200" s="364" t="n"/>
      <c r="RV200" s="364" t="n"/>
      <c r="RW200" s="364" t="n"/>
      <c r="RX200" s="364" t="n"/>
      <c r="RY200" s="364" t="n"/>
      <c r="RZ200" s="364" t="n"/>
      <c r="SA200" s="364" t="n"/>
      <c r="SB200" s="364" t="n"/>
      <c r="SC200" s="364" t="n"/>
      <c r="SD200" s="364" t="n"/>
      <c r="SE200" s="364" t="n"/>
      <c r="SF200" s="364" t="n"/>
      <c r="SG200" s="364" t="n"/>
      <c r="SH200" s="364" t="n"/>
      <c r="SI200" s="364" t="n"/>
      <c r="SJ200" s="364" t="n"/>
      <c r="SK200" s="364" t="n"/>
      <c r="SL200" s="364" t="n"/>
      <c r="SM200" s="364" t="n"/>
      <c r="SN200" s="364" t="n"/>
      <c r="SO200" s="364" t="n"/>
      <c r="SP200" s="364" t="n"/>
      <c r="SQ200" s="364" t="n"/>
      <c r="SR200" s="364" t="n"/>
      <c r="SS200" s="364" t="n"/>
      <c r="ST200" s="364" t="n"/>
      <c r="SU200" s="364" t="n"/>
      <c r="SV200" s="364" t="n"/>
      <c r="SW200" s="364" t="n"/>
      <c r="SX200" s="364" t="n"/>
      <c r="SY200" s="364" t="n"/>
      <c r="SZ200" s="364" t="n"/>
      <c r="TA200" s="364" t="n"/>
      <c r="TB200" s="364" t="n"/>
      <c r="TC200" s="364" t="n"/>
      <c r="TD200" s="364" t="n"/>
      <c r="TE200" s="364" t="n"/>
      <c r="TF200" s="364" t="n"/>
      <c r="TG200" s="364" t="n"/>
      <c r="TH200" s="364" t="n"/>
      <c r="TI200" s="364" t="n"/>
      <c r="TJ200" s="364" t="n"/>
      <c r="TK200" s="364" t="n"/>
      <c r="TL200" s="364" t="n"/>
      <c r="TM200" s="364" t="n"/>
      <c r="TN200" s="364" t="n"/>
      <c r="TO200" s="364" t="n"/>
      <c r="TP200" s="364" t="n"/>
      <c r="TQ200" s="364" t="n"/>
      <c r="TR200" s="364" t="n"/>
      <c r="TS200" s="364" t="n"/>
      <c r="TT200" s="364" t="n"/>
      <c r="TU200" s="364" t="n"/>
      <c r="TV200" s="364" t="n"/>
      <c r="TW200" s="364" t="n"/>
      <c r="TX200" s="364" t="n"/>
      <c r="TY200" s="364" t="n"/>
      <c r="TZ200" s="364" t="n"/>
      <c r="UA200" s="364" t="n"/>
      <c r="UB200" s="364" t="n"/>
      <c r="UC200" s="364" t="n"/>
      <c r="UD200" s="364" t="n"/>
      <c r="UE200" s="364" t="n"/>
      <c r="UF200" s="364" t="n"/>
      <c r="UG200" s="364" t="n"/>
      <c r="UH200" s="364" t="n"/>
      <c r="UI200" s="364" t="n"/>
      <c r="UJ200" s="364" t="n"/>
      <c r="UK200" s="364" t="n"/>
      <c r="UL200" s="364" t="n"/>
      <c r="UM200" s="364" t="n"/>
      <c r="UN200" s="364" t="n"/>
      <c r="UO200" s="364" t="n"/>
      <c r="UP200" s="364" t="n"/>
      <c r="UQ200" s="364" t="n"/>
      <c r="UR200" s="364" t="n"/>
      <c r="US200" s="364" t="n"/>
      <c r="UT200" s="364" t="n"/>
      <c r="UU200" s="364" t="n"/>
      <c r="UV200" s="364" t="n"/>
      <c r="UW200" s="364" t="n"/>
      <c r="UX200" s="364" t="n"/>
      <c r="UY200" s="364" t="n"/>
      <c r="UZ200" s="364" t="n"/>
      <c r="VA200" s="364" t="n"/>
      <c r="VB200" s="364" t="n"/>
      <c r="VC200" s="364" t="n"/>
      <c r="VD200" s="364" t="n"/>
      <c r="VE200" s="364" t="n"/>
      <c r="VF200" s="364" t="n"/>
      <c r="VG200" s="364" t="n"/>
      <c r="VH200" s="364" t="n"/>
      <c r="VI200" s="364" t="n"/>
      <c r="VJ200" s="364" t="n"/>
      <c r="VK200" s="364" t="n"/>
      <c r="VL200" s="364" t="n"/>
      <c r="VM200" s="364" t="n"/>
      <c r="VN200" s="364" t="n"/>
      <c r="VO200" s="364" t="n"/>
      <c r="VP200" s="364" t="n"/>
      <c r="VQ200" s="364" t="n"/>
      <c r="VR200" s="364" t="n"/>
      <c r="VS200" s="364" t="n"/>
      <c r="VT200" s="364" t="n"/>
      <c r="VU200" s="364" t="n"/>
      <c r="VV200" s="364" t="n"/>
      <c r="VW200" s="364" t="n"/>
      <c r="VX200" s="364" t="n"/>
      <c r="VY200" s="364" t="n"/>
      <c r="VZ200" s="364" t="n"/>
      <c r="WA200" s="364" t="n"/>
      <c r="WB200" s="364" t="n"/>
      <c r="WC200" s="364" t="n"/>
      <c r="WD200" s="364" t="n"/>
      <c r="WE200" s="364" t="n"/>
      <c r="WF200" s="364" t="n"/>
      <c r="WG200" s="364" t="n"/>
      <c r="WH200" s="364" t="n"/>
      <c r="WI200" s="364" t="n"/>
      <c r="WJ200" s="364" t="n"/>
      <c r="WK200" s="364" t="n"/>
      <c r="WL200" s="364" t="n"/>
      <c r="WM200" s="364" t="n"/>
      <c r="WN200" s="364" t="n"/>
      <c r="WO200" s="364" t="n"/>
      <c r="WP200" s="364" t="n"/>
      <c r="WQ200" s="364" t="n"/>
      <c r="WR200" s="364" t="n"/>
      <c r="WS200" s="364" t="n"/>
      <c r="WT200" s="364" t="n"/>
      <c r="WU200" s="364" t="n"/>
      <c r="WV200" s="364" t="n"/>
      <c r="WW200" s="364" t="n"/>
      <c r="WX200" s="364" t="n"/>
      <c r="WY200" s="364" t="n"/>
      <c r="WZ200" s="364" t="n"/>
      <c r="XA200" s="364" t="n"/>
      <c r="XB200" s="364" t="n"/>
      <c r="XC200" s="364" t="n"/>
      <c r="XD200" s="364" t="n"/>
      <c r="XE200" s="364" t="n"/>
      <c r="XF200" s="364" t="n"/>
      <c r="XG200" s="364" t="n"/>
      <c r="XH200" s="364" t="n"/>
      <c r="XI200" s="364" t="n"/>
      <c r="XJ200" s="364" t="n"/>
      <c r="XK200" s="364" t="n"/>
      <c r="XL200" s="364" t="n"/>
      <c r="XM200" s="364" t="n"/>
      <c r="XN200" s="364" t="n"/>
      <c r="XO200" s="364" t="n"/>
      <c r="XP200" s="364" t="n"/>
      <c r="XQ200" s="364" t="n"/>
      <c r="XR200" s="364" t="n"/>
      <c r="XS200" s="364" t="n"/>
      <c r="XT200" s="364" t="n"/>
      <c r="XU200" s="364" t="n"/>
      <c r="XV200" s="364" t="n"/>
      <c r="XW200" s="364" t="n"/>
      <c r="XX200" s="364" t="n"/>
      <c r="XY200" s="364" t="n"/>
      <c r="XZ200" s="364" t="n"/>
      <c r="YA200" s="364" t="n"/>
      <c r="YB200" s="364" t="n"/>
      <c r="YC200" s="364" t="n"/>
      <c r="YD200" s="364" t="n"/>
      <c r="YE200" s="364" t="n"/>
      <c r="YF200" s="364" t="n"/>
      <c r="YG200" s="364" t="n"/>
      <c r="YH200" s="364" t="n"/>
      <c r="YI200" s="364" t="n"/>
      <c r="YJ200" s="364" t="n"/>
      <c r="YK200" s="364" t="n"/>
      <c r="YL200" s="364" t="n"/>
      <c r="YM200" s="364" t="n"/>
      <c r="YN200" s="364" t="n"/>
      <c r="YO200" s="364" t="n"/>
      <c r="YP200" s="364" t="n"/>
      <c r="YQ200" s="364" t="n"/>
      <c r="YR200" s="364" t="n"/>
      <c r="YS200" s="364" t="n"/>
      <c r="YT200" s="364" t="n"/>
      <c r="YU200" s="364" t="n"/>
      <c r="YV200" s="364" t="n"/>
      <c r="YW200" s="364" t="n"/>
      <c r="YX200" s="364" t="n"/>
      <c r="YY200" s="364" t="n"/>
      <c r="YZ200" s="364" t="n"/>
      <c r="ZA200" s="364" t="n"/>
      <c r="ZB200" s="364" t="n"/>
      <c r="ZC200" s="364" t="n"/>
      <c r="ZD200" s="364" t="n"/>
      <c r="ZE200" s="364" t="n"/>
      <c r="ZF200" s="364" t="n"/>
      <c r="ZG200" s="364" t="n"/>
      <c r="ZH200" s="364" t="n"/>
      <c r="ZI200" s="364" t="n"/>
      <c r="ZJ200" s="364" t="n"/>
      <c r="ZK200" s="364" t="n"/>
      <c r="ZL200" s="364" t="n"/>
      <c r="ZM200" s="364" t="n"/>
      <c r="ZN200" s="364" t="n"/>
      <c r="ZO200" s="364" t="n"/>
      <c r="ZP200" s="364" t="n"/>
      <c r="ZQ200" s="364" t="n"/>
      <c r="ZR200" s="364" t="n"/>
      <c r="ZS200" s="364" t="n"/>
      <c r="ZT200" s="364" t="n"/>
      <c r="ZU200" s="364" t="n"/>
      <c r="ZV200" s="364" t="n"/>
      <c r="ZW200" s="364" t="n"/>
      <c r="ZX200" s="364" t="n"/>
      <c r="ZY200" s="364" t="n"/>
      <c r="ZZ200" s="364" t="n"/>
      <c r="AAA200" s="364" t="n"/>
      <c r="AAB200" s="364" t="n"/>
      <c r="AAC200" s="364" t="n"/>
      <c r="AAD200" s="364" t="n"/>
      <c r="AAE200" s="364" t="n"/>
      <c r="AAF200" s="364" t="n"/>
      <c r="AAG200" s="364" t="n"/>
      <c r="AAH200" s="364" t="n"/>
      <c r="AAI200" s="364" t="n"/>
      <c r="AAJ200" s="364" t="n"/>
      <c r="AAK200" s="364" t="n"/>
      <c r="AAL200" s="364" t="n"/>
      <c r="AAM200" s="364" t="n"/>
      <c r="AAN200" s="364" t="n"/>
      <c r="AAO200" s="364" t="n"/>
      <c r="AAP200" s="364" t="n"/>
      <c r="AAQ200" s="364" t="n"/>
      <c r="AAR200" s="364" t="n"/>
      <c r="AAS200" s="364" t="n"/>
      <c r="AAT200" s="364" t="n"/>
      <c r="AAU200" s="364" t="n"/>
      <c r="AAV200" s="364" t="n"/>
      <c r="AAW200" s="364" t="n"/>
      <c r="AAX200" s="364" t="n"/>
      <c r="AAY200" s="364" t="n"/>
      <c r="AAZ200" s="364" t="n"/>
      <c r="ABA200" s="364" t="n"/>
      <c r="ABB200" s="364" t="n"/>
      <c r="ABC200" s="364" t="n"/>
      <c r="ABD200" s="364" t="n"/>
      <c r="ABE200" s="364" t="n"/>
      <c r="ABF200" s="364" t="n"/>
      <c r="ABG200" s="364" t="n"/>
      <c r="ABH200" s="364" t="n"/>
      <c r="ABI200" s="364" t="n"/>
      <c r="ABJ200" s="364" t="n"/>
      <c r="ABK200" s="364" t="n"/>
      <c r="ABL200" s="364" t="n"/>
      <c r="ABM200" s="364" t="n"/>
      <c r="ABN200" s="364" t="n"/>
      <c r="ABO200" s="364" t="n"/>
      <c r="ABP200" s="364" t="n"/>
      <c r="ABQ200" s="364" t="n"/>
      <c r="ABR200" s="364" t="n"/>
      <c r="ABS200" s="364" t="n"/>
      <c r="ABT200" s="364" t="n"/>
      <c r="ABU200" s="364" t="n"/>
      <c r="ABV200" s="364" t="n"/>
      <c r="ABW200" s="364" t="n"/>
      <c r="ABX200" s="364" t="n"/>
      <c r="ABY200" s="364" t="n"/>
      <c r="ABZ200" s="364" t="n"/>
      <c r="ACA200" s="364" t="n"/>
      <c r="ACB200" s="364" t="n"/>
      <c r="ACC200" s="364" t="n"/>
      <c r="ACD200" s="364" t="n"/>
      <c r="ACE200" s="364" t="n"/>
      <c r="ACF200" s="364" t="n"/>
      <c r="ACG200" s="364" t="n"/>
      <c r="ACH200" s="364" t="n"/>
      <c r="ACI200" s="364" t="n"/>
      <c r="ACJ200" s="364" t="n"/>
      <c r="ACK200" s="364" t="n"/>
      <c r="ACL200" s="364" t="n"/>
      <c r="ACM200" s="364" t="n"/>
      <c r="ACN200" s="364" t="n"/>
      <c r="ACO200" s="364" t="n"/>
      <c r="ACP200" s="364" t="n"/>
      <c r="ACQ200" s="364" t="n"/>
      <c r="ACR200" s="364" t="n"/>
      <c r="ACS200" s="364" t="n"/>
      <c r="ACT200" s="364" t="n"/>
      <c r="ACU200" s="364" t="n"/>
      <c r="ACV200" s="364" t="n"/>
      <c r="ACW200" s="364" t="n"/>
      <c r="ACX200" s="364" t="n"/>
      <c r="ACY200" s="364" t="n"/>
      <c r="ACZ200" s="364" t="n"/>
      <c r="ADA200" s="364" t="n"/>
      <c r="ADB200" s="364" t="n"/>
      <c r="ADC200" s="364" t="n"/>
      <c r="ADD200" s="364" t="n"/>
      <c r="ADE200" s="364" t="n"/>
      <c r="ADF200" s="364" t="n"/>
      <c r="ADG200" s="364" t="n"/>
      <c r="ADH200" s="364" t="n"/>
      <c r="ADI200" s="364" t="n"/>
      <c r="ADJ200" s="364" t="n"/>
      <c r="ADK200" s="364" t="n"/>
      <c r="ADL200" s="364" t="n"/>
      <c r="ADM200" s="364" t="n"/>
      <c r="ADN200" s="364" t="n"/>
      <c r="ADO200" s="364" t="n"/>
      <c r="ADP200" s="364" t="n"/>
      <c r="ADQ200" s="364" t="n"/>
      <c r="ADR200" s="364" t="n"/>
      <c r="ADS200" s="364" t="n"/>
      <c r="ADT200" s="364" t="n"/>
      <c r="ADU200" s="364" t="n"/>
      <c r="ADV200" s="364" t="n"/>
      <c r="ADW200" s="364" t="n"/>
      <c r="ADX200" s="364" t="n"/>
      <c r="ADY200" s="364" t="n"/>
      <c r="ADZ200" s="364" t="n"/>
      <c r="AEA200" s="364" t="n"/>
      <c r="AEB200" s="364" t="n"/>
      <c r="AEC200" s="364" t="n"/>
      <c r="AED200" s="364" t="n"/>
      <c r="AEE200" s="364" t="n"/>
      <c r="AEF200" s="364" t="n"/>
      <c r="AEG200" s="364" t="n"/>
      <c r="AEH200" s="364" t="n"/>
      <c r="AEI200" s="364" t="n"/>
      <c r="AEJ200" s="364" t="n"/>
      <c r="AEK200" s="364" t="n"/>
      <c r="AEL200" s="364" t="n"/>
      <c r="AEM200" s="364" t="n"/>
      <c r="AEN200" s="364" t="n"/>
      <c r="AEO200" s="364" t="n"/>
      <c r="AEP200" s="364" t="n"/>
      <c r="AEQ200" s="364" t="n"/>
      <c r="AER200" s="364" t="n"/>
      <c r="AES200" s="364" t="n"/>
      <c r="AET200" s="364" t="n"/>
      <c r="AEU200" s="364" t="n"/>
      <c r="AEV200" s="364" t="n"/>
      <c r="AEW200" s="364" t="n"/>
      <c r="AEX200" s="364" t="n"/>
      <c r="AEY200" s="364" t="n"/>
      <c r="AEZ200" s="364" t="n"/>
      <c r="AFA200" s="364" t="n"/>
      <c r="AFB200" s="364" t="n"/>
      <c r="AFC200" s="364" t="n"/>
      <c r="AFD200" s="364" t="n"/>
      <c r="AFE200" s="364" t="n"/>
      <c r="AFF200" s="364" t="n"/>
      <c r="AFG200" s="364" t="n"/>
      <c r="AFH200" s="364" t="n"/>
      <c r="AFI200" s="364" t="n"/>
      <c r="AFJ200" s="364" t="n"/>
      <c r="AFK200" s="364" t="n"/>
      <c r="AFL200" s="364" t="n"/>
      <c r="AFM200" s="364" t="n"/>
      <c r="AFN200" s="364" t="n"/>
      <c r="AFO200" s="364" t="n"/>
      <c r="AFP200" s="364" t="n"/>
      <c r="AFQ200" s="364" t="n"/>
      <c r="AFR200" s="364" t="n"/>
      <c r="AFS200" s="364" t="n"/>
      <c r="AFT200" s="364" t="n"/>
      <c r="AFU200" s="364" t="n"/>
      <c r="AFV200" s="364" t="n"/>
      <c r="AFW200" s="364" t="n"/>
      <c r="AFX200" s="364" t="n"/>
      <c r="AFY200" s="364" t="n"/>
      <c r="AFZ200" s="364" t="n"/>
      <c r="AGA200" s="364" t="n"/>
      <c r="AGB200" s="364" t="n"/>
      <c r="AGC200" s="364" t="n"/>
      <c r="AGD200" s="364" t="n"/>
      <c r="AGE200" s="364" t="n"/>
      <c r="AGF200" s="364" t="n"/>
      <c r="AGG200" s="364" t="n"/>
      <c r="AGH200" s="364" t="n"/>
      <c r="AGI200" s="364" t="n"/>
      <c r="AGJ200" s="364" t="n"/>
      <c r="AGK200" s="364" t="n"/>
      <c r="AGL200" s="364" t="n"/>
      <c r="AGM200" s="364" t="n"/>
      <c r="AGN200" s="364" t="n"/>
      <c r="AGO200" s="364" t="n"/>
      <c r="AGP200" s="364" t="n"/>
      <c r="AGQ200" s="364" t="n"/>
      <c r="AGR200" s="364" t="n"/>
      <c r="AGS200" s="364" t="n"/>
      <c r="AGT200" s="364" t="n"/>
      <c r="AGU200" s="364" t="n"/>
      <c r="AGV200" s="364" t="n"/>
      <c r="AGW200" s="364" t="n"/>
      <c r="AGX200" s="364" t="n"/>
      <c r="AGY200" s="364" t="n"/>
      <c r="AGZ200" s="364" t="n"/>
      <c r="AHA200" s="364" t="n"/>
      <c r="AHB200" s="364" t="n"/>
      <c r="AHC200" s="364" t="n"/>
      <c r="AHD200" s="364" t="n"/>
      <c r="AHE200" s="364" t="n"/>
      <c r="AHF200" s="364" t="n"/>
      <c r="AHG200" s="364" t="n"/>
      <c r="AHH200" s="364" t="n"/>
      <c r="AHI200" s="364" t="n"/>
      <c r="AHJ200" s="364" t="n"/>
      <c r="AHK200" s="364" t="n"/>
      <c r="AHL200" s="364" t="n"/>
      <c r="AHM200" s="364" t="n"/>
      <c r="AHN200" s="364" t="n"/>
      <c r="AHO200" s="364" t="n"/>
      <c r="AHP200" s="364" t="n"/>
      <c r="AHQ200" s="364" t="n"/>
      <c r="AHR200" s="364" t="n"/>
      <c r="AHS200" s="364" t="n"/>
      <c r="AHT200" s="364" t="n"/>
      <c r="AHU200" s="364" t="n"/>
      <c r="AHV200" s="364" t="n"/>
      <c r="AHW200" s="364" t="n"/>
      <c r="AHX200" s="364" t="n"/>
      <c r="AHY200" s="364" t="n"/>
      <c r="AHZ200" s="364" t="n"/>
      <c r="AIA200" s="364" t="n"/>
      <c r="AIB200" s="364" t="n"/>
      <c r="AIC200" s="364" t="n"/>
      <c r="AID200" s="364" t="n"/>
      <c r="AIE200" s="364" t="n"/>
      <c r="AIF200" s="364" t="n"/>
      <c r="AIG200" s="364" t="n"/>
      <c r="AIH200" s="364" t="n"/>
      <c r="AII200" s="364" t="n"/>
      <c r="AIJ200" s="364" t="n"/>
      <c r="AIK200" s="364" t="n"/>
      <c r="AIL200" s="364" t="n"/>
      <c r="AIM200" s="364" t="n"/>
      <c r="AIN200" s="364" t="n"/>
      <c r="AIO200" s="364" t="n"/>
      <c r="AIP200" s="364" t="n"/>
      <c r="AIQ200" s="364" t="n"/>
      <c r="AIR200" s="364" t="n"/>
      <c r="AIS200" s="364" t="n"/>
      <c r="AIT200" s="364" t="n"/>
      <c r="AIU200" s="364" t="n"/>
      <c r="AIV200" s="364" t="n"/>
      <c r="AIW200" s="364" t="n"/>
      <c r="AIX200" s="364" t="n"/>
      <c r="AIY200" s="364" t="n"/>
      <c r="AIZ200" s="364" t="n"/>
      <c r="AJA200" s="364" t="n"/>
      <c r="AJB200" s="364" t="n"/>
      <c r="AJC200" s="364" t="n"/>
      <c r="AJD200" s="364" t="n"/>
      <c r="AJE200" s="364" t="n"/>
      <c r="AJF200" s="364" t="n"/>
      <c r="AJG200" s="364" t="n"/>
      <c r="AJH200" s="364" t="n"/>
      <c r="AJI200" s="364" t="n"/>
      <c r="AJJ200" s="364" t="n"/>
      <c r="AJK200" s="364" t="n"/>
      <c r="AJL200" s="364" t="n"/>
      <c r="AJM200" s="364" t="n"/>
      <c r="AJN200" s="364" t="n"/>
      <c r="AJO200" s="364" t="n"/>
      <c r="AJP200" s="364" t="n"/>
      <c r="AJQ200" s="364" t="n"/>
      <c r="AJR200" s="364" t="n"/>
      <c r="AJS200" s="364" t="n"/>
      <c r="AJT200" s="364" t="n"/>
      <c r="AJU200" s="364" t="n"/>
      <c r="AJV200" s="364" t="n"/>
      <c r="AJW200" s="364" t="n"/>
      <c r="AJX200" s="364" t="n"/>
      <c r="AJY200" s="364" t="n"/>
      <c r="AJZ200" s="364" t="n"/>
      <c r="AKA200" s="364" t="n"/>
      <c r="AKB200" s="364" t="n"/>
      <c r="AKC200" s="364" t="n"/>
      <c r="AKD200" s="364" t="n"/>
      <c r="AKE200" s="364" t="n"/>
      <c r="AKF200" s="364" t="n"/>
      <c r="AKG200" s="364" t="n"/>
      <c r="AKH200" s="364" t="n"/>
      <c r="AKI200" s="364" t="n"/>
      <c r="AKJ200" s="364" t="n"/>
      <c r="AKK200" s="364" t="n"/>
      <c r="AKL200" s="364" t="n"/>
      <c r="AKM200" s="364" t="n"/>
      <c r="AKN200" s="364" t="n"/>
      <c r="AKO200" s="364" t="n"/>
      <c r="AKP200" s="364" t="n"/>
      <c r="AKQ200" s="364" t="n"/>
      <c r="AKR200" s="364" t="n"/>
      <c r="AKS200" s="364" t="n"/>
      <c r="AKT200" s="364" t="n"/>
      <c r="AKU200" s="364" t="n"/>
      <c r="AKV200" s="364" t="n"/>
      <c r="AKW200" s="364" t="n"/>
      <c r="AKX200" s="364" t="n"/>
      <c r="AKY200" s="364" t="n"/>
      <c r="AKZ200" s="364" t="n"/>
      <c r="ALA200" s="364" t="n"/>
      <c r="ALB200" s="364" t="n"/>
      <c r="ALC200" s="364" t="n"/>
      <c r="ALD200" s="364" t="n"/>
      <c r="ALE200" s="364" t="n"/>
      <c r="ALF200" s="364" t="n"/>
      <c r="ALG200" s="364" t="n"/>
      <c r="ALH200" s="364" t="n"/>
      <c r="ALI200" s="364" t="n"/>
      <c r="ALJ200" s="364" t="n"/>
      <c r="ALK200" s="364" t="n"/>
      <c r="ALL200" s="364" t="n"/>
      <c r="ALM200" s="364" t="n"/>
      <c r="ALN200" s="364" t="n"/>
      <c r="ALO200" s="364" t="n"/>
      <c r="ALP200" s="364" t="n"/>
      <c r="ALQ200" s="364" t="n"/>
      <c r="ALR200" s="364" t="n"/>
      <c r="ALS200" s="364" t="n"/>
      <c r="ALT200" s="364" t="n"/>
      <c r="ALU200" s="364" t="n"/>
      <c r="ALV200" s="364" t="n"/>
      <c r="ALW200" s="364" t="n"/>
      <c r="ALX200" s="364" t="n"/>
      <c r="ALY200" s="364" t="n"/>
      <c r="ALZ200" s="364" t="n"/>
      <c r="AMA200" s="364" t="n"/>
      <c r="AMB200" s="364" t="n"/>
      <c r="AMC200" s="364" t="n"/>
      <c r="AMD200" s="364" t="n"/>
      <c r="AME200" s="364" t="n"/>
      <c r="AMF200" s="364" t="n"/>
      <c r="AMG200" s="364" t="n"/>
      <c r="AMH200" s="364" t="n"/>
      <c r="AMI200" s="364" t="n"/>
      <c r="AMJ200" s="364" t="n"/>
      <c r="AMK200" s="364" t="n"/>
      <c r="AML200" s="364" t="n"/>
      <c r="AMM200" s="364" t="n"/>
      <c r="AMN200" s="364" t="n"/>
      <c r="AMO200" s="364" t="n"/>
      <c r="AMP200" s="364" t="n"/>
      <c r="AMQ200" s="364" t="n"/>
      <c r="AMR200" s="364" t="n"/>
      <c r="AMS200" s="364" t="n"/>
      <c r="AMT200" s="364" t="n"/>
      <c r="AMU200" s="364" t="n"/>
      <c r="AMV200" s="364" t="n"/>
      <c r="AMW200" s="364" t="n"/>
      <c r="AMX200" s="364" t="n"/>
      <c r="AMY200" s="364" t="n"/>
      <c r="AMZ200" s="364" t="n"/>
      <c r="ANA200" s="364" t="n"/>
      <c r="ANB200" s="364" t="n"/>
      <c r="ANC200" s="364" t="n"/>
      <c r="AND200" s="364" t="n"/>
      <c r="ANE200" s="364" t="n"/>
      <c r="ANF200" s="364" t="n"/>
      <c r="ANG200" s="364" t="n"/>
      <c r="ANH200" s="364" t="n"/>
      <c r="ANI200" s="364" t="n"/>
      <c r="ANJ200" s="364" t="n"/>
      <c r="ANK200" s="364" t="n"/>
      <c r="ANL200" s="364" t="n"/>
      <c r="ANM200" s="364" t="n"/>
      <c r="ANN200" s="364" t="n"/>
      <c r="ANO200" s="364" t="n"/>
      <c r="ANP200" s="364" t="n"/>
      <c r="ANQ200" s="364" t="n"/>
      <c r="ANR200" s="364" t="n"/>
      <c r="ANS200" s="364" t="n"/>
      <c r="ANT200" s="364" t="n"/>
      <c r="ANU200" s="364" t="n"/>
      <c r="ANV200" s="364" t="n"/>
      <c r="ANW200" s="364" t="n"/>
      <c r="ANX200" s="364" t="n"/>
      <c r="ANY200" s="364" t="n"/>
      <c r="ANZ200" s="364" t="n"/>
      <c r="AOA200" s="364" t="n"/>
      <c r="AOB200" s="364" t="n"/>
      <c r="AOC200" s="364" t="n"/>
      <c r="AOD200" s="364" t="n"/>
      <c r="AOE200" s="364" t="n"/>
      <c r="AOF200" s="364" t="n"/>
      <c r="AOG200" s="364" t="n"/>
      <c r="AOH200" s="364" t="n"/>
      <c r="AOI200" s="364" t="n"/>
      <c r="AOJ200" s="364" t="n"/>
      <c r="AOK200" s="364" t="n"/>
      <c r="AOL200" s="364" t="n"/>
      <c r="AOM200" s="364" t="n"/>
      <c r="AON200" s="364" t="n"/>
      <c r="AOO200" s="364" t="n"/>
      <c r="AOP200" s="364" t="n"/>
      <c r="AOQ200" s="364" t="n"/>
      <c r="AOR200" s="364" t="n"/>
      <c r="AOS200" s="364" t="n"/>
      <c r="AOT200" s="364" t="n"/>
      <c r="AOU200" s="364" t="n"/>
      <c r="AOV200" s="364" t="n"/>
      <c r="AOW200" s="364" t="n"/>
      <c r="AOX200" s="364" t="n"/>
      <c r="AOY200" s="364" t="n"/>
      <c r="AOZ200" s="364" t="n"/>
      <c r="APA200" s="364" t="n"/>
      <c r="APB200" s="364" t="n"/>
      <c r="APC200" s="364" t="n"/>
      <c r="APD200" s="364" t="n"/>
      <c r="APE200" s="364" t="n"/>
      <c r="APF200" s="364" t="n"/>
      <c r="APG200" s="364" t="n"/>
      <c r="APH200" s="364" t="n"/>
      <c r="API200" s="364" t="n"/>
      <c r="APJ200" s="364" t="n"/>
      <c r="APK200" s="364" t="n"/>
      <c r="APL200" s="364" t="n"/>
      <c r="APM200" s="364" t="n"/>
      <c r="APN200" s="364" t="n"/>
      <c r="APO200" s="364" t="n"/>
      <c r="APP200" s="364" t="n"/>
      <c r="APQ200" s="364" t="n"/>
      <c r="APR200" s="364" t="n"/>
      <c r="APS200" s="364" t="n"/>
      <c r="APT200" s="364" t="n"/>
      <c r="APU200" s="364" t="n"/>
      <c r="APV200" s="364" t="n"/>
      <c r="APW200" s="364" t="n"/>
      <c r="APX200" s="364" t="n"/>
      <c r="APY200" s="364" t="n"/>
      <c r="APZ200" s="364" t="n"/>
      <c r="AQA200" s="364" t="n"/>
      <c r="AQB200" s="364" t="n"/>
      <c r="AQC200" s="364" t="n"/>
      <c r="AQD200" s="364" t="n"/>
      <c r="AQE200" s="364" t="n"/>
      <c r="AQF200" s="364" t="n"/>
      <c r="AQG200" s="364" t="n"/>
      <c r="AQH200" s="364" t="n"/>
      <c r="AQI200" s="364" t="n"/>
      <c r="AQJ200" s="364" t="n"/>
      <c r="AQK200" s="364" t="n"/>
      <c r="AQL200" s="364" t="n"/>
      <c r="AQM200" s="364" t="n"/>
      <c r="AQN200" s="364" t="n"/>
      <c r="AQO200" s="364" t="n"/>
      <c r="AQP200" s="364" t="n"/>
      <c r="AQQ200" s="364" t="n"/>
      <c r="AQR200" s="364" t="n"/>
      <c r="AQS200" s="364" t="n"/>
      <c r="AQT200" s="364" t="n"/>
      <c r="AQU200" s="364" t="n"/>
      <c r="AQV200" s="364" t="n"/>
      <c r="AQW200" s="364" t="n"/>
      <c r="AQX200" s="364" t="n"/>
      <c r="AQY200" s="364" t="n"/>
      <c r="AQZ200" s="364" t="n"/>
      <c r="ARA200" s="364" t="n"/>
      <c r="ARB200" s="364" t="n"/>
      <c r="ARC200" s="364" t="n"/>
      <c r="ARD200" s="364" t="n"/>
      <c r="ARE200" s="364" t="n"/>
      <c r="ARF200" s="364" t="n"/>
      <c r="ARG200" s="364" t="n"/>
      <c r="ARH200" s="364" t="n"/>
      <c r="ARI200" s="364" t="n"/>
      <c r="ARJ200" s="364" t="n"/>
      <c r="ARK200" s="364" t="n"/>
      <c r="ARL200" s="364" t="n"/>
      <c r="ARM200" s="364" t="n"/>
      <c r="ARN200" s="364" t="n"/>
      <c r="ARO200" s="364" t="n"/>
    </row>
    <row r="201" outlineLevel="1">
      <c r="A201" s="220" t="inlineStr">
        <is>
          <t>55.02</t>
        </is>
      </c>
      <c r="B201" s="233" t="inlineStr">
        <is>
          <t>Pagamento de devolução de terceiros</t>
        </is>
      </c>
      <c r="C201" s="86" t="inlineStr">
        <is>
          <t>Analítica</t>
        </is>
      </c>
      <c r="D201" s="86" t="inlineStr">
        <is>
          <t>Saída</t>
        </is>
      </c>
      <c r="E201" s="86">
        <f>VLOOKUP($A201,PL.C!$B:$F,5,0)</f>
        <v/>
      </c>
      <c r="F201" s="86" t="inlineStr">
        <is>
          <t>sim</t>
        </is>
      </c>
      <c r="G201" s="86" t="inlineStr">
        <is>
          <t>Budget</t>
        </is>
      </c>
      <c r="I201" s="511" t="n">
        <v>0</v>
      </c>
      <c r="J201" s="511" t="n">
        <v>0</v>
      </c>
      <c r="K201" s="511" t="n">
        <v>0</v>
      </c>
      <c r="L201" s="511" t="n">
        <v>0</v>
      </c>
      <c r="M201" s="511" t="n">
        <v>0</v>
      </c>
      <c r="N201" s="511" t="n">
        <v>0</v>
      </c>
      <c r="O201" s="511" t="n">
        <v>0</v>
      </c>
      <c r="P201" s="511" t="n">
        <v>0</v>
      </c>
      <c r="Q201" s="511" t="n">
        <v>0</v>
      </c>
      <c r="R201" s="511" t="n">
        <v>0</v>
      </c>
      <c r="S201" s="511" t="n">
        <v>0</v>
      </c>
      <c r="T201" s="512" t="n">
        <v>0</v>
      </c>
      <c r="V201" s="511" t="n">
        <v>0</v>
      </c>
      <c r="W201" s="511" t="n">
        <v>0</v>
      </c>
      <c r="X201" s="511" t="n">
        <v>0</v>
      </c>
      <c r="Y201" s="511" t="n">
        <v>0</v>
      </c>
      <c r="Z201" s="511" t="n">
        <v>0</v>
      </c>
      <c r="AA201" s="511" t="n">
        <v>0</v>
      </c>
      <c r="AB201" s="511" t="n">
        <v>0</v>
      </c>
      <c r="AC201" s="511" t="n">
        <v>0</v>
      </c>
      <c r="AD201" s="511" t="n">
        <v>0</v>
      </c>
      <c r="AE201" s="511" t="n">
        <v>0</v>
      </c>
      <c r="AF201" s="511" t="n">
        <v>0</v>
      </c>
      <c r="AG201" s="512" t="n">
        <v>0</v>
      </c>
      <c r="AI201" s="511" t="n">
        <v>0</v>
      </c>
      <c r="AJ201" s="511" t="n">
        <v>0</v>
      </c>
      <c r="AK201" s="511" t="n">
        <v>0</v>
      </c>
      <c r="AL201" s="511" t="n">
        <v>0</v>
      </c>
      <c r="AM201" s="511" t="n">
        <v>0</v>
      </c>
      <c r="AN201" s="511" t="n">
        <v>-132</v>
      </c>
      <c r="AO201" s="511" t="n">
        <v>-376</v>
      </c>
      <c r="AP201" s="511" t="n">
        <v>0</v>
      </c>
      <c r="AQ201" s="511" t="n">
        <v>0</v>
      </c>
      <c r="AR201" s="511" t="n">
        <v>0</v>
      </c>
      <c r="AS201" s="511" t="n">
        <v>0</v>
      </c>
      <c r="AT201" s="511" t="n">
        <v>0</v>
      </c>
      <c r="AV201" s="513" t="n">
        <v>0</v>
      </c>
      <c r="AW201" s="513" t="n">
        <v>0</v>
      </c>
      <c r="AX201" s="513" t="n">
        <v>0</v>
      </c>
      <c r="AY201" s="513" t="n">
        <v>0</v>
      </c>
      <c r="AZ201" s="513" t="n">
        <v>0</v>
      </c>
      <c r="BA201" s="513" t="n">
        <v>-138.864</v>
      </c>
      <c r="BB201" s="513" t="n">
        <v>-395.552</v>
      </c>
      <c r="BC201" s="513" t="n">
        <v>0</v>
      </c>
      <c r="BD201" s="513" t="n">
        <v>0</v>
      </c>
      <c r="BE201" s="513" t="n">
        <v>0</v>
      </c>
      <c r="BF201" s="513" t="n">
        <v>0</v>
      </c>
      <c r="BG201" s="513" t="n">
        <v>0</v>
      </c>
      <c r="BI201" s="298" t="n">
        <v>1.05</v>
      </c>
      <c r="BJ201" s="514" t="n">
        <v>0</v>
      </c>
      <c r="BK201" s="514" t="n">
        <v>0</v>
      </c>
      <c r="BL201" s="514" t="n">
        <v>0</v>
      </c>
      <c r="BM201" s="514" t="n">
        <v>0</v>
      </c>
      <c r="BN201" s="514" t="n">
        <v>0</v>
      </c>
      <c r="BO201" s="514" t="n">
        <v>0</v>
      </c>
      <c r="BP201" s="514" t="n">
        <v>0</v>
      </c>
      <c r="BQ201" s="514" t="n">
        <v>0</v>
      </c>
      <c r="BR201" s="514" t="n">
        <v>0</v>
      </c>
      <c r="BS201" s="514" t="n">
        <v>0</v>
      </c>
      <c r="BT201" s="514" t="n">
        <v>0</v>
      </c>
      <c r="BU201" s="514" t="n">
        <v>0</v>
      </c>
      <c r="BW201" s="515">
        <f>_xlfn.SINGLE(_xlfn.XLOOKUP($A201,$A$203:$A$399,BJ$203:BJ$399,"Não Existe"))*$BI201</f>
        <v/>
      </c>
      <c r="BX201" s="515">
        <f>_xlfn.SINGLE(_xlfn.XLOOKUP($A201,$A$203:$A$399,BK$203:BK$399,"Não Existe"))*$BI201</f>
        <v/>
      </c>
      <c r="BY201" s="515">
        <f>_xlfn.SINGLE(_xlfn.XLOOKUP($A201,$A$203:$A$399,BL$203:BL$399,"Não Existe"))*$BI201</f>
        <v/>
      </c>
      <c r="BZ201" s="515">
        <f>_xlfn.SINGLE(_xlfn.XLOOKUP($A201,$A$203:$A$399,BM$203:BM$399,"Não Existe"))*$BI201</f>
        <v/>
      </c>
      <c r="CA201" s="515">
        <f>_xlfn.SINGLE(_xlfn.XLOOKUP($A201,$A$203:$A$399,BN$203:BN$399,"Não Existe"))*$BI201</f>
        <v/>
      </c>
      <c r="CB201" s="515">
        <f>_xlfn.SINGLE(_xlfn.XLOOKUP($A201,$A$203:$A$399,BO$203:BO$399,"Não Existe"))*$BI201</f>
        <v/>
      </c>
      <c r="CC201" s="515">
        <f>_xlfn.SINGLE(_xlfn.XLOOKUP($A201,$A$203:$A$399,BP$203:BP$399,"Não Existe"))*$BI201</f>
        <v/>
      </c>
      <c r="CD201" s="515">
        <f>_xlfn.SINGLE(_xlfn.XLOOKUP($A201,$A$203:$A$399,BQ$203:BQ$399,"Não Existe"))*$BI201</f>
        <v/>
      </c>
      <c r="CE201" s="515">
        <f>_xlfn.SINGLE(_xlfn.XLOOKUP($A201,$A$203:$A$399,BR$203:BR$399,"Não Existe"))*$BI201</f>
        <v/>
      </c>
      <c r="CF201" s="515">
        <f>_xlfn.SINGLE(_xlfn.XLOOKUP($A201,$A$203:$A$399,BS$203:BS$399,"Não Existe"))*$BI201</f>
        <v/>
      </c>
      <c r="CG201" s="515">
        <f>_xlfn.SINGLE(_xlfn.XLOOKUP($A201,$A$203:$A$399,BT$203:BT$399,"Não Existe"))*$BI201</f>
        <v/>
      </c>
      <c r="CH201" s="515">
        <f>_xlfn.SINGLE(_xlfn.XLOOKUP($A201,$A$203:$A$399,BU$203:BU$399,"Não Existe"))*$BI201</f>
        <v/>
      </c>
    </row>
    <row r="202" outlineLevel="1">
      <c r="B202" s="233" t="n"/>
      <c r="I202" s="511" t="n"/>
      <c r="J202" s="511" t="n"/>
      <c r="K202" s="511" t="n"/>
      <c r="L202" s="511" t="n"/>
      <c r="M202" s="511" t="n"/>
      <c r="N202" s="511" t="n"/>
      <c r="O202" s="511" t="n"/>
      <c r="P202" s="511" t="n"/>
      <c r="Q202" s="511" t="n"/>
      <c r="R202" s="511" t="n"/>
      <c r="S202" s="511" t="n"/>
      <c r="T202" s="512" t="n"/>
      <c r="V202" s="511" t="n"/>
      <c r="W202" s="511" t="n"/>
      <c r="X202" s="511" t="n"/>
      <c r="Y202" s="511" t="n"/>
      <c r="Z202" s="511" t="n"/>
      <c r="AA202" s="511" t="n"/>
      <c r="AB202" s="511" t="n"/>
      <c r="AC202" s="511" t="n"/>
      <c r="AD202" s="511" t="n"/>
      <c r="AE202" s="511" t="n"/>
      <c r="AF202" s="511" t="n"/>
      <c r="AG202" s="512" t="n"/>
      <c r="AI202" s="511" t="n"/>
      <c r="AJ202" s="511" t="n"/>
      <c r="AK202" s="511" t="n"/>
      <c r="AL202" s="511" t="n"/>
      <c r="AM202" s="511" t="n"/>
      <c r="AN202" s="511" t="n"/>
      <c r="AO202" s="511" t="n"/>
      <c r="AP202" s="511" t="n"/>
      <c r="AQ202" s="511" t="n"/>
      <c r="AR202" s="511" t="n"/>
      <c r="AS202" s="511" t="n"/>
      <c r="AT202" s="511" t="n"/>
      <c r="AV202" s="518" t="n"/>
      <c r="AW202" s="518" t="n"/>
      <c r="AX202" s="518" t="n"/>
      <c r="AY202" s="518" t="n"/>
      <c r="AZ202" s="518" t="n"/>
      <c r="BA202" s="518" t="n"/>
      <c r="BB202" s="518" t="n"/>
      <c r="BC202" s="518" t="n"/>
      <c r="BD202" s="518" t="n"/>
      <c r="BE202" s="518" t="n"/>
      <c r="BF202" s="518" t="n"/>
      <c r="BG202" s="518" t="n"/>
      <c r="BJ202" s="514" t="n"/>
      <c r="BK202" s="514" t="n"/>
      <c r="BL202" s="514" t="n"/>
      <c r="BM202" s="514" t="n"/>
      <c r="BN202" s="514" t="n"/>
      <c r="BO202" s="514" t="n"/>
      <c r="BP202" s="514" t="n"/>
      <c r="BQ202" s="514" t="n"/>
      <c r="BR202" s="514" t="n"/>
      <c r="BS202" s="514" t="n"/>
      <c r="BT202" s="514" t="n"/>
      <c r="BU202" s="514" t="n"/>
      <c r="BW202" s="514" t="n"/>
      <c r="BX202" s="514" t="n"/>
      <c r="BY202" s="514" t="n"/>
      <c r="BZ202" s="514" t="n"/>
      <c r="CA202" s="514" t="n"/>
      <c r="CB202" s="514" t="n"/>
      <c r="CC202" s="514" t="n"/>
      <c r="CD202" s="514" t="n"/>
      <c r="CE202" s="514" t="n"/>
      <c r="CF202" s="514" t="n"/>
      <c r="CG202" s="514" t="n"/>
      <c r="CH202" s="514" t="n"/>
    </row>
    <row r="203">
      <c r="A203" s="258" t="inlineStr">
        <is>
          <t>10.01</t>
        </is>
      </c>
      <c r="B203" s="259">
        <f>VLOOKUP(A203,PL.C!$B:$F,2,0)</f>
        <v/>
      </c>
      <c r="C203" s="259" t="inlineStr">
        <is>
          <t>Analítica</t>
        </is>
      </c>
      <c r="D203" s="259" t="inlineStr">
        <is>
          <t>Entrada</t>
        </is>
      </c>
      <c r="E203" s="259">
        <f>VLOOKUP($A203,PL.C!$B:$F,5,0)</f>
        <v/>
      </c>
      <c r="F203" s="259" t="inlineStr">
        <is>
          <t>sim</t>
        </is>
      </c>
      <c r="G203" s="259" t="inlineStr">
        <is>
          <t>forecast</t>
        </is>
      </c>
      <c r="I203" s="259" t="n">
        <v>0</v>
      </c>
      <c r="J203" s="519" t="n">
        <v>36476</v>
      </c>
      <c r="K203" s="519" t="n">
        <v>42099</v>
      </c>
      <c r="L203" s="519" t="n">
        <v>1778806</v>
      </c>
      <c r="M203" s="519" t="n">
        <v>980903</v>
      </c>
      <c r="N203" s="519" t="n">
        <v>1146964</v>
      </c>
      <c r="O203" s="519" t="n">
        <v>1067595</v>
      </c>
      <c r="P203" s="519" t="n">
        <v>993317</v>
      </c>
      <c r="Q203" s="519" t="n">
        <v>1045459</v>
      </c>
      <c r="R203" s="519" t="n">
        <v>995263</v>
      </c>
      <c r="S203" s="519" t="n">
        <v>809964</v>
      </c>
      <c r="T203" s="519" t="n">
        <v>1083586</v>
      </c>
      <c r="V203" s="259" t="n">
        <v>920566</v>
      </c>
      <c r="W203" s="519" t="n">
        <v>847949</v>
      </c>
      <c r="X203" s="519" t="n">
        <v>1081182</v>
      </c>
      <c r="Y203" s="519" t="n">
        <v>971699</v>
      </c>
      <c r="Z203" s="519" t="n">
        <v>986935</v>
      </c>
      <c r="AA203" s="519" t="n">
        <v>1087558</v>
      </c>
      <c r="AB203" s="519" t="n">
        <v>1124216</v>
      </c>
      <c r="AC203" s="519" t="n">
        <v>1156838</v>
      </c>
      <c r="AD203" s="519" t="n">
        <v>1059419</v>
      </c>
      <c r="AE203" s="519" t="n">
        <v>993808</v>
      </c>
      <c r="AF203" s="519" t="n">
        <v>1098796</v>
      </c>
      <c r="AG203" s="519" t="n">
        <v>1075932</v>
      </c>
      <c r="AI203" s="259" t="n">
        <v>853337</v>
      </c>
      <c r="AJ203" s="519" t="n">
        <v>840528</v>
      </c>
      <c r="AK203" s="519" t="n">
        <v>1260369</v>
      </c>
      <c r="AL203" s="519" t="n">
        <v>1012027</v>
      </c>
      <c r="AM203" s="519" t="n">
        <v>1155106</v>
      </c>
      <c r="AN203" s="519" t="n">
        <v>1181187</v>
      </c>
      <c r="AO203" s="519" t="n">
        <v>1160671</v>
      </c>
      <c r="AP203" s="519" t="n">
        <v>1231074</v>
      </c>
      <c r="AQ203" s="519" t="n">
        <v>1117419</v>
      </c>
      <c r="AR203" s="519" t="n">
        <v>1131961</v>
      </c>
      <c r="AS203" s="519" t="n">
        <v>1242942</v>
      </c>
      <c r="AT203" s="519" t="n">
        <v>1217485</v>
      </c>
      <c r="AV203" s="267" t="n">
        <v>1166003</v>
      </c>
      <c r="AW203" s="267" t="n">
        <v>1074202</v>
      </c>
      <c r="AX203" s="520" t="n">
        <v>1240216</v>
      </c>
      <c r="AY203" s="521" t="n">
        <v>1161330</v>
      </c>
      <c r="AZ203" s="521" t="n">
        <v>1311768</v>
      </c>
      <c r="BA203" s="521" t="n">
        <v>1333554</v>
      </c>
      <c r="BB203" s="521" t="n">
        <v>1300800</v>
      </c>
      <c r="BC203" s="521" t="n">
        <v>1477740</v>
      </c>
      <c r="BD203" s="521" t="n">
        <v>1272163</v>
      </c>
      <c r="BE203" s="521" t="n">
        <v>1565818</v>
      </c>
      <c r="BF203" s="521" t="n">
        <v>1318343</v>
      </c>
      <c r="BG203" s="521" t="n">
        <v>1229136</v>
      </c>
      <c r="BJ203" s="522" t="n">
        <v>1306998</v>
      </c>
      <c r="BK203" s="522" t="n">
        <v>1221986</v>
      </c>
      <c r="BL203" s="522" t="n">
        <v>1334743</v>
      </c>
      <c r="BM203" s="522" t="n">
        <v>1308998</v>
      </c>
      <c r="BN203" s="522" t="n">
        <v>1298620</v>
      </c>
      <c r="BO203" s="522" t="n">
        <v>1359959</v>
      </c>
      <c r="BP203" s="522" t="n">
        <v>1554225</v>
      </c>
      <c r="BQ203" s="522" t="n">
        <v>1431233</v>
      </c>
      <c r="BR203" s="522" t="n">
        <v>1407902</v>
      </c>
      <c r="BS203" s="522" t="n">
        <v>1559041</v>
      </c>
      <c r="BT203" s="522" t="n">
        <v>1264392</v>
      </c>
      <c r="BU203" s="522" t="n">
        <v>1474531</v>
      </c>
      <c r="BW203" s="523">
        <f>_xlfn.XLOOKUP($A203,D!$O$3:$O$199,D!P$3:P$199,)</f>
        <v/>
      </c>
      <c r="BX203" s="523">
        <f>_xlfn.XLOOKUP($A203,D!$O$3:$O$199,D!Q$3:Q$199,)</f>
        <v/>
      </c>
      <c r="BY203" s="523">
        <f>_xlfn.XLOOKUP($A203,D!$O$3:$O$199,D!R$3:R$199,)</f>
        <v/>
      </c>
      <c r="BZ203" s="523">
        <f>_xlfn.XLOOKUP($A203,D!$O$3:$O$199,D!S$3:S$199,)</f>
        <v/>
      </c>
      <c r="CA203" s="523">
        <f>_xlfn.XLOOKUP($A203,D!$O$3:$O$199,D!T$3:T$199,)</f>
        <v/>
      </c>
      <c r="CB203" s="523">
        <f>_xlfn.XLOOKUP($A203,D!$O$3:$O$199,D!U$3:U$199,)</f>
        <v/>
      </c>
      <c r="CC203" s="523">
        <f>_xlfn.XLOOKUP($A203,D!$O$3:$O$199,D!V$3:V$199,)</f>
        <v/>
      </c>
      <c r="CD203" s="523">
        <f>_xlfn.XLOOKUP($A203,D!$O$3:$O$199,D!W$3:W$199,)</f>
        <v/>
      </c>
      <c r="CE203" s="523">
        <f>_xlfn.XLOOKUP($A203,D!$O$3:$O$199,D!X$3:X$199,)</f>
        <v/>
      </c>
      <c r="CF203" s="523">
        <f>_xlfn.XLOOKUP($A203,D!$O$3:$O$199,D!Y$3:Y$199,)</f>
        <v/>
      </c>
      <c r="CG203" s="523">
        <f>_xlfn.XLOOKUP($A203,D!$O$3:$O$199,D!Z$3:Z$199,)</f>
        <v/>
      </c>
      <c r="CH203" s="523">
        <f>_xlfn.XLOOKUP($A203,D!$O$3:$O$199,D!AA$3:AA$199,)</f>
        <v/>
      </c>
    </row>
    <row r="204">
      <c r="A204" s="100" t="inlineStr">
        <is>
          <t>10.02</t>
        </is>
      </c>
      <c r="B204" s="86">
        <f>VLOOKUP(A204,PL.C!$B:$F,2,0)</f>
        <v/>
      </c>
      <c r="C204" s="86" t="inlineStr">
        <is>
          <t>Analítica</t>
        </is>
      </c>
      <c r="D204" s="86" t="inlineStr">
        <is>
          <t>Entrada</t>
        </is>
      </c>
      <c r="E204" s="86">
        <f>VLOOKUP($A204,PL.C!$B:$F,5,0)</f>
        <v/>
      </c>
      <c r="F204" s="86" t="inlineStr">
        <is>
          <t>sim</t>
        </is>
      </c>
      <c r="G204" s="86" t="inlineStr">
        <is>
          <t>forecast</t>
        </is>
      </c>
      <c r="I204" s="86" t="n">
        <v>0</v>
      </c>
      <c r="J204" s="512" t="n">
        <v>0</v>
      </c>
      <c r="K204" s="512" t="n">
        <v>0</v>
      </c>
      <c r="L204" s="512" t="n">
        <v>0</v>
      </c>
      <c r="M204" s="512" t="n">
        <v>0</v>
      </c>
      <c r="N204" s="512" t="n">
        <v>0</v>
      </c>
      <c r="O204" s="512" t="n">
        <v>0</v>
      </c>
      <c r="P204" s="512" t="n">
        <v>0</v>
      </c>
      <c r="Q204" s="512" t="n">
        <v>37</v>
      </c>
      <c r="R204" s="512" t="n">
        <v>0</v>
      </c>
      <c r="S204" s="512" t="n">
        <v>0</v>
      </c>
      <c r="T204" s="512" t="n">
        <v>0</v>
      </c>
      <c r="V204" s="86" t="n">
        <v>0</v>
      </c>
      <c r="W204" s="512" t="n">
        <v>0</v>
      </c>
      <c r="X204" s="512" t="n">
        <v>0</v>
      </c>
      <c r="Y204" s="512" t="n">
        <v>0</v>
      </c>
      <c r="Z204" s="512" t="n">
        <v>579</v>
      </c>
      <c r="AA204" s="512" t="n">
        <v>0</v>
      </c>
      <c r="AB204" s="512" t="n">
        <v>0</v>
      </c>
      <c r="AC204" s="512" t="n">
        <v>0</v>
      </c>
      <c r="AD204" s="512" t="n">
        <v>0</v>
      </c>
      <c r="AE204" s="512" t="n">
        <v>0</v>
      </c>
      <c r="AF204" s="512" t="n">
        <v>0</v>
      </c>
      <c r="AG204" s="512" t="n">
        <v>0</v>
      </c>
      <c r="AI204" s="86" t="n">
        <v>0</v>
      </c>
      <c r="AJ204" s="512" t="n">
        <v>0</v>
      </c>
      <c r="AK204" s="512" t="n">
        <v>0</v>
      </c>
      <c r="AL204" s="512" t="n">
        <v>0</v>
      </c>
      <c r="AM204" s="512" t="n">
        <v>0</v>
      </c>
      <c r="AN204" s="512" t="n">
        <v>0</v>
      </c>
      <c r="AO204" s="512" t="n">
        <v>0</v>
      </c>
      <c r="AP204" s="512" t="n">
        <v>0</v>
      </c>
      <c r="AQ204" s="512" t="n">
        <v>0</v>
      </c>
      <c r="AR204" s="512" t="n">
        <v>0</v>
      </c>
      <c r="AS204" s="512" t="n">
        <v>0</v>
      </c>
      <c r="AT204" s="512" t="n">
        <v>0</v>
      </c>
      <c r="AV204" s="270" t="n">
        <v>20</v>
      </c>
      <c r="AW204" s="270" t="n">
        <v>0</v>
      </c>
      <c r="AX204" s="524" t="n">
        <v>0</v>
      </c>
      <c r="AY204" s="525" t="n">
        <v>0</v>
      </c>
      <c r="AZ204" s="525" t="n">
        <v>0</v>
      </c>
      <c r="BA204" s="525" t="n">
        <v>0</v>
      </c>
      <c r="BB204" s="525" t="n">
        <v>0</v>
      </c>
      <c r="BC204" s="525" t="n">
        <v>0</v>
      </c>
      <c r="BD204" s="525" t="n">
        <v>0</v>
      </c>
      <c r="BE204" s="525" t="n">
        <v>0</v>
      </c>
      <c r="BF204" s="525" t="n">
        <v>0</v>
      </c>
      <c r="BG204" s="525" t="n">
        <v>0</v>
      </c>
      <c r="BJ204" s="526" t="n">
        <v>0</v>
      </c>
      <c r="BK204" s="526" t="n">
        <v>424</v>
      </c>
      <c r="BL204" s="526" t="n">
        <v>0</v>
      </c>
      <c r="BM204" s="526" t="n">
        <v>0</v>
      </c>
      <c r="BN204" s="526" t="n">
        <v>0</v>
      </c>
      <c r="BO204" s="526" t="n">
        <v>0</v>
      </c>
      <c r="BP204" s="526" t="n">
        <v>0</v>
      </c>
      <c r="BQ204" s="526" t="n">
        <v>0</v>
      </c>
      <c r="BR204" s="526" t="n">
        <v>0</v>
      </c>
      <c r="BS204" s="526" t="n">
        <v>0</v>
      </c>
      <c r="BT204" s="526" t="n">
        <v>0</v>
      </c>
      <c r="BU204" s="526" t="n">
        <v>0</v>
      </c>
      <c r="BW204" s="515">
        <f>_xlfn.XLOOKUP($A204,D!$O$3:$O$199,D!P$3:P$199,)</f>
        <v/>
      </c>
      <c r="BX204" s="515">
        <f>_xlfn.XLOOKUP($A204,D!$O$3:$O$199,D!Q$3:Q$199,)</f>
        <v/>
      </c>
      <c r="BY204" s="515">
        <f>_xlfn.XLOOKUP($A204,D!$O$3:$O$199,D!R$3:R$199,)</f>
        <v/>
      </c>
      <c r="BZ204" s="515">
        <f>_xlfn.XLOOKUP($A204,D!$O$3:$O$199,D!S$3:S$199,)</f>
        <v/>
      </c>
      <c r="CA204" s="515">
        <f>_xlfn.XLOOKUP($A204,D!$O$3:$O$199,D!T$3:T$199,)</f>
        <v/>
      </c>
      <c r="CB204" s="515">
        <f>_xlfn.XLOOKUP($A204,D!$O$3:$O$199,D!U$3:U$199,)</f>
        <v/>
      </c>
      <c r="CC204" s="515">
        <f>_xlfn.XLOOKUP($A204,D!$O$3:$O$199,D!V$3:V$199,)</f>
        <v/>
      </c>
      <c r="CD204" s="515">
        <f>_xlfn.XLOOKUP($A204,D!$O$3:$O$199,D!W$3:W$199,)</f>
        <v/>
      </c>
      <c r="CE204" s="515">
        <f>_xlfn.XLOOKUP($A204,D!$O$3:$O$199,D!X$3:X$199,)</f>
        <v/>
      </c>
      <c r="CF204" s="515">
        <f>_xlfn.XLOOKUP($A204,D!$O$3:$O$199,D!Y$3:Y$199,)</f>
        <v/>
      </c>
      <c r="CG204" s="515">
        <f>_xlfn.XLOOKUP($A204,D!$O$3:$O$199,D!Z$3:Z$199,)</f>
        <v/>
      </c>
      <c r="CH204" s="515">
        <f>_xlfn.XLOOKUP($A204,D!$O$3:$O$199,D!AA$3:AA$199,)</f>
        <v/>
      </c>
    </row>
    <row r="205">
      <c r="A205" s="258" t="inlineStr">
        <is>
          <t>10.03</t>
        </is>
      </c>
      <c r="B205" s="259">
        <f>VLOOKUP(A205,PL.C!$B:$F,2,0)</f>
        <v/>
      </c>
      <c r="C205" s="259" t="inlineStr">
        <is>
          <t>Analítica</t>
        </is>
      </c>
      <c r="D205" s="259" t="inlineStr">
        <is>
          <t>Entrada</t>
        </is>
      </c>
      <c r="E205" s="259">
        <f>VLOOKUP($A205,PL.C!$B:$F,5,0)</f>
        <v/>
      </c>
      <c r="F205" s="259" t="inlineStr">
        <is>
          <t>sim</t>
        </is>
      </c>
      <c r="G205" s="259" t="inlineStr">
        <is>
          <t>forecast</t>
        </is>
      </c>
      <c r="I205" s="259" t="n">
        <v>0</v>
      </c>
      <c r="J205" s="519" t="n">
        <v>0</v>
      </c>
      <c r="K205" s="519" t="n">
        <v>0</v>
      </c>
      <c r="L205" s="519" t="n">
        <v>0</v>
      </c>
      <c r="M205" s="519" t="n">
        <v>0</v>
      </c>
      <c r="N205" s="519" t="n">
        <v>1109</v>
      </c>
      <c r="O205" s="519" t="n">
        <v>1458</v>
      </c>
      <c r="P205" s="519" t="n">
        <v>1835</v>
      </c>
      <c r="Q205" s="519" t="n">
        <v>2850</v>
      </c>
      <c r="R205" s="519" t="n">
        <v>762</v>
      </c>
      <c r="S205" s="519" t="n">
        <v>614</v>
      </c>
      <c r="T205" s="519" t="n">
        <v>2959</v>
      </c>
      <c r="V205" s="259" t="n">
        <v>4039</v>
      </c>
      <c r="W205" s="519" t="n">
        <v>1033</v>
      </c>
      <c r="X205" s="519" t="n">
        <v>1029</v>
      </c>
      <c r="Y205" s="519" t="n">
        <v>997</v>
      </c>
      <c r="Z205" s="519" t="n">
        <v>869</v>
      </c>
      <c r="AA205" s="519" t="n">
        <v>916</v>
      </c>
      <c r="AB205" s="519" t="n">
        <v>1657</v>
      </c>
      <c r="AC205" s="519" t="n">
        <v>764</v>
      </c>
      <c r="AD205" s="519" t="n">
        <v>783</v>
      </c>
      <c r="AE205" s="519" t="n">
        <v>1959</v>
      </c>
      <c r="AF205" s="519" t="n">
        <v>456</v>
      </c>
      <c r="AG205" s="519" t="n">
        <v>612</v>
      </c>
      <c r="AI205" s="259" t="n">
        <v>425</v>
      </c>
      <c r="AJ205" s="519" t="n">
        <v>10862</v>
      </c>
      <c r="AK205" s="519" t="n">
        <v>5968</v>
      </c>
      <c r="AL205" s="519" t="n">
        <v>1002</v>
      </c>
      <c r="AM205" s="519" t="n">
        <v>374</v>
      </c>
      <c r="AN205" s="519" t="n">
        <v>396</v>
      </c>
      <c r="AO205" s="519" t="n">
        <v>389</v>
      </c>
      <c r="AP205" s="519" t="n">
        <v>2848</v>
      </c>
      <c r="AQ205" s="519" t="n">
        <v>1126</v>
      </c>
      <c r="AR205" s="519" t="n">
        <v>6437</v>
      </c>
      <c r="AS205" s="519" t="n">
        <v>2605</v>
      </c>
      <c r="AT205" s="519" t="n">
        <v>3477</v>
      </c>
      <c r="AV205" s="267" t="n">
        <v>9230</v>
      </c>
      <c r="AW205" s="267" t="n">
        <v>1393</v>
      </c>
      <c r="AX205" s="520" t="n">
        <v>2030</v>
      </c>
      <c r="AY205" s="521" t="n">
        <v>1471</v>
      </c>
      <c r="AZ205" s="521" t="n">
        <v>2735</v>
      </c>
      <c r="BA205" s="521" t="n">
        <v>1832</v>
      </c>
      <c r="BB205" s="521" t="n">
        <v>1320</v>
      </c>
      <c r="BC205" s="521" t="n">
        <v>6770</v>
      </c>
      <c r="BD205" s="521" t="n">
        <v>4512</v>
      </c>
      <c r="BE205" s="521" t="n">
        <v>1745</v>
      </c>
      <c r="BF205" s="521" t="n">
        <v>0</v>
      </c>
      <c r="BG205" s="521" t="n">
        <v>2754</v>
      </c>
      <c r="BJ205" s="522" t="n">
        <v>571</v>
      </c>
      <c r="BK205" s="522" t="n">
        <v>4278</v>
      </c>
      <c r="BL205" s="522" t="n">
        <v>1821</v>
      </c>
      <c r="BM205" s="522" t="n">
        <v>767</v>
      </c>
      <c r="BN205" s="522" t="n">
        <v>881</v>
      </c>
      <c r="BO205" s="522" t="n">
        <v>3371</v>
      </c>
      <c r="BP205" s="522" t="n">
        <v>5488</v>
      </c>
      <c r="BQ205" s="522" t="n">
        <v>3414</v>
      </c>
      <c r="BR205" s="522" t="n">
        <v>2248</v>
      </c>
      <c r="BS205" s="522" t="n">
        <v>1848</v>
      </c>
      <c r="BT205" s="522" t="n">
        <v>2126</v>
      </c>
      <c r="BU205" s="522" t="n">
        <v>18485</v>
      </c>
      <c r="BW205" s="523">
        <f>_xlfn.XLOOKUP($A205,D!$O$3:$O$199,D!P$3:P$199,)</f>
        <v/>
      </c>
      <c r="BX205" s="523">
        <f>_xlfn.XLOOKUP($A205,D!$O$3:$O$199,D!Q$3:Q$199,)</f>
        <v/>
      </c>
      <c r="BY205" s="523">
        <f>_xlfn.XLOOKUP($A205,D!$O$3:$O$199,D!R$3:R$199,)</f>
        <v/>
      </c>
      <c r="BZ205" s="523">
        <f>_xlfn.XLOOKUP($A205,D!$O$3:$O$199,D!S$3:S$199,)</f>
        <v/>
      </c>
      <c r="CA205" s="523">
        <f>_xlfn.XLOOKUP($A205,D!$O$3:$O$199,D!T$3:T$199,)</f>
        <v/>
      </c>
      <c r="CB205" s="523">
        <f>_xlfn.XLOOKUP($A205,D!$O$3:$O$199,D!U$3:U$199,)</f>
        <v/>
      </c>
      <c r="CC205" s="523">
        <f>_xlfn.XLOOKUP($A205,D!$O$3:$O$199,D!V$3:V$199,)</f>
        <v/>
      </c>
      <c r="CD205" s="523">
        <f>_xlfn.XLOOKUP($A205,D!$O$3:$O$199,D!W$3:W$199,)</f>
        <v/>
      </c>
      <c r="CE205" s="523">
        <f>_xlfn.XLOOKUP($A205,D!$O$3:$O$199,D!X$3:X$199,)</f>
        <v/>
      </c>
      <c r="CF205" s="523">
        <f>_xlfn.XLOOKUP($A205,D!$O$3:$O$199,D!Y$3:Y$199,)</f>
        <v/>
      </c>
      <c r="CG205" s="523">
        <f>_xlfn.XLOOKUP($A205,D!$O$3:$O$199,D!Z$3:Z$199,)</f>
        <v/>
      </c>
      <c r="CH205" s="523">
        <f>_xlfn.XLOOKUP($A205,D!$O$3:$O$199,D!AA$3:AA$199,)</f>
        <v/>
      </c>
    </row>
    <row r="206">
      <c r="A206" s="100" t="inlineStr">
        <is>
          <t>10.04</t>
        </is>
      </c>
      <c r="B206" s="86">
        <f>VLOOKUP(A206,PL.C!$B:$F,2,0)</f>
        <v/>
      </c>
      <c r="C206" s="86" t="inlineStr">
        <is>
          <t>Analítica</t>
        </is>
      </c>
      <c r="D206" s="86" t="inlineStr">
        <is>
          <t>Saída</t>
        </is>
      </c>
      <c r="E206" s="86">
        <f>VLOOKUP($A206,PL.C!$B:$F,5,0)</f>
        <v/>
      </c>
      <c r="F206" s="86" t="inlineStr">
        <is>
          <t>sim</t>
        </is>
      </c>
      <c r="G206" s="86" t="inlineStr">
        <is>
          <t>forecast</t>
        </is>
      </c>
      <c r="I206" s="86" t="n">
        <v>0</v>
      </c>
      <c r="J206" s="512" t="n">
        <v>0</v>
      </c>
      <c r="K206" s="512" t="n">
        <v>0</v>
      </c>
      <c r="L206" s="512" t="n">
        <v>0</v>
      </c>
      <c r="M206" s="512" t="n">
        <v>0</v>
      </c>
      <c r="N206" s="512" t="n">
        <v>0</v>
      </c>
      <c r="O206" s="512" t="n">
        <v>0</v>
      </c>
      <c r="P206" s="512" t="n">
        <v>0</v>
      </c>
      <c r="Q206" s="512" t="n">
        <v>-56</v>
      </c>
      <c r="R206" s="512" t="n">
        <v>-10</v>
      </c>
      <c r="S206" s="512" t="n">
        <v>0</v>
      </c>
      <c r="T206" s="512" t="n">
        <v>0</v>
      </c>
      <c r="V206" s="86" t="n">
        <v>0</v>
      </c>
      <c r="W206" s="512" t="n">
        <v>0</v>
      </c>
      <c r="X206" s="512" t="n">
        <v>0</v>
      </c>
      <c r="Y206" s="512" t="n">
        <v>0</v>
      </c>
      <c r="Z206" s="512" t="n">
        <v>0</v>
      </c>
      <c r="AA206" s="512" t="n">
        <v>0</v>
      </c>
      <c r="AB206" s="512" t="n">
        <v>0</v>
      </c>
      <c r="AC206" s="512" t="n">
        <v>0</v>
      </c>
      <c r="AD206" s="512" t="n">
        <v>0</v>
      </c>
      <c r="AE206" s="512" t="n">
        <v>0</v>
      </c>
      <c r="AF206" s="512" t="n">
        <v>-268</v>
      </c>
      <c r="AG206" s="512" t="n">
        <v>-22</v>
      </c>
      <c r="AI206" s="86" t="n">
        <v>0</v>
      </c>
      <c r="AJ206" s="512" t="n">
        <v>0</v>
      </c>
      <c r="AK206" s="512" t="n">
        <v>0</v>
      </c>
      <c r="AL206" s="512" t="n">
        <v>0</v>
      </c>
      <c r="AM206" s="512" t="n">
        <v>0</v>
      </c>
      <c r="AN206" s="512" t="n">
        <v>0</v>
      </c>
      <c r="AO206" s="512" t="n">
        <v>0</v>
      </c>
      <c r="AP206" s="512" t="n">
        <v>0</v>
      </c>
      <c r="AQ206" s="512" t="n">
        <v>0</v>
      </c>
      <c r="AR206" s="512" t="n">
        <v>0</v>
      </c>
      <c r="AS206" s="512" t="n">
        <v>0</v>
      </c>
      <c r="AT206" s="512" t="n">
        <v>0</v>
      </c>
      <c r="AV206" s="270" t="n">
        <v>0</v>
      </c>
      <c r="AW206" s="270" t="n">
        <v>0</v>
      </c>
      <c r="AX206" s="524" t="n">
        <v>0</v>
      </c>
      <c r="AY206" s="525" t="n">
        <v>0</v>
      </c>
      <c r="AZ206" s="525" t="n">
        <v>0</v>
      </c>
      <c r="BA206" s="525" t="n">
        <v>0</v>
      </c>
      <c r="BB206" s="525" t="n">
        <v>0</v>
      </c>
      <c r="BC206" s="525" t="n">
        <v>0</v>
      </c>
      <c r="BD206" s="525" t="n">
        <v>0</v>
      </c>
      <c r="BE206" s="525" t="n">
        <v>0</v>
      </c>
      <c r="BF206" s="525" t="n">
        <v>0</v>
      </c>
      <c r="BG206" s="525" t="n">
        <v>0</v>
      </c>
      <c r="BJ206" s="526" t="n">
        <v>0</v>
      </c>
      <c r="BK206" s="526" t="n">
        <v>0</v>
      </c>
      <c r="BL206" s="526" t="n">
        <v>0</v>
      </c>
      <c r="BM206" s="526" t="n">
        <v>0</v>
      </c>
      <c r="BN206" s="526" t="n">
        <v>0</v>
      </c>
      <c r="BO206" s="526" t="n">
        <v>0</v>
      </c>
      <c r="BP206" s="526" t="n">
        <v>0</v>
      </c>
      <c r="BQ206" s="526" t="n">
        <v>0</v>
      </c>
      <c r="BR206" s="526" t="n">
        <v>0</v>
      </c>
      <c r="BS206" s="526" t="n">
        <v>0</v>
      </c>
      <c r="BT206" s="526" t="n">
        <v>0</v>
      </c>
      <c r="BU206" s="526" t="n">
        <v>0</v>
      </c>
      <c r="BW206" s="515">
        <f>_xlfn.XLOOKUP($A206,D!$O$3:$O$199,D!P$3:P$199,)</f>
        <v/>
      </c>
      <c r="BX206" s="515">
        <f>_xlfn.XLOOKUP($A206,D!$O$3:$O$199,D!Q$3:Q$199,)</f>
        <v/>
      </c>
      <c r="BY206" s="515">
        <f>_xlfn.XLOOKUP($A206,D!$O$3:$O$199,D!R$3:R$199,)</f>
        <v/>
      </c>
      <c r="BZ206" s="515">
        <f>_xlfn.XLOOKUP($A206,D!$O$3:$O$199,D!S$3:S$199,)</f>
        <v/>
      </c>
      <c r="CA206" s="515">
        <f>_xlfn.XLOOKUP($A206,D!$O$3:$O$199,D!T$3:T$199,)</f>
        <v/>
      </c>
      <c r="CB206" s="515">
        <f>_xlfn.XLOOKUP($A206,D!$O$3:$O$199,D!U$3:U$199,)</f>
        <v/>
      </c>
      <c r="CC206" s="515">
        <f>_xlfn.XLOOKUP($A206,D!$O$3:$O$199,D!V$3:V$199,)</f>
        <v/>
      </c>
      <c r="CD206" s="515">
        <f>_xlfn.XLOOKUP($A206,D!$O$3:$O$199,D!W$3:W$199,)</f>
        <v/>
      </c>
      <c r="CE206" s="515">
        <f>_xlfn.XLOOKUP($A206,D!$O$3:$O$199,D!X$3:X$199,)</f>
        <v/>
      </c>
      <c r="CF206" s="515">
        <f>_xlfn.XLOOKUP($A206,D!$O$3:$O$199,D!Y$3:Y$199,)</f>
        <v/>
      </c>
      <c r="CG206" s="515">
        <f>_xlfn.XLOOKUP($A206,D!$O$3:$O$199,D!Z$3:Z$199,)</f>
        <v/>
      </c>
      <c r="CH206" s="515">
        <f>_xlfn.XLOOKUP($A206,D!$O$3:$O$199,D!AA$3:AA$199,)</f>
        <v/>
      </c>
    </row>
    <row r="207">
      <c r="A207" s="258" t="inlineStr">
        <is>
          <t>10.06</t>
        </is>
      </c>
      <c r="B207" s="259">
        <f>VLOOKUP(A207,PL.C!$B:$F,2,0)</f>
        <v/>
      </c>
      <c r="C207" s="259" t="inlineStr">
        <is>
          <t>Analítica</t>
        </is>
      </c>
      <c r="D207" s="259" t="inlineStr">
        <is>
          <t>Saída</t>
        </is>
      </c>
      <c r="E207" s="259">
        <f>VLOOKUP($A207,PL.C!$B:$F,5,0)</f>
        <v/>
      </c>
      <c r="F207" s="259" t="inlineStr">
        <is>
          <t>sim</t>
        </is>
      </c>
      <c r="G207" s="259" t="inlineStr">
        <is>
          <t>forecast</t>
        </is>
      </c>
      <c r="I207" s="259" t="n">
        <v>0</v>
      </c>
      <c r="J207" s="519" t="n">
        <v>-666</v>
      </c>
      <c r="K207" s="519" t="n">
        <v>0</v>
      </c>
      <c r="L207" s="519" t="n">
        <v>-224</v>
      </c>
      <c r="M207" s="519" t="n">
        <v>0</v>
      </c>
      <c r="N207" s="519" t="n">
        <v>-47</v>
      </c>
      <c r="O207" s="519" t="n">
        <v>-870</v>
      </c>
      <c r="P207" s="519" t="n">
        <v>-298</v>
      </c>
      <c r="Q207" s="519" t="n">
        <v>-139</v>
      </c>
      <c r="R207" s="519" t="n">
        <v>-199</v>
      </c>
      <c r="S207" s="519" t="n">
        <v>-60</v>
      </c>
      <c r="T207" s="519" t="n">
        <v>-898</v>
      </c>
      <c r="V207" s="259" t="n">
        <v>-515</v>
      </c>
      <c r="W207" s="519" t="n">
        <v>-274</v>
      </c>
      <c r="X207" s="519" t="n">
        <v>-440</v>
      </c>
      <c r="Y207" s="519" t="n">
        <v>-1154</v>
      </c>
      <c r="Z207" s="519" t="n">
        <v>-431</v>
      </c>
      <c r="AA207" s="519" t="n">
        <v>-249</v>
      </c>
      <c r="AB207" s="519" t="n">
        <v>-181</v>
      </c>
      <c r="AC207" s="519" t="n">
        <v>-196</v>
      </c>
      <c r="AD207" s="519" t="n">
        <v>-174</v>
      </c>
      <c r="AE207" s="519" t="n">
        <v>-346</v>
      </c>
      <c r="AF207" s="519" t="n">
        <v>-127</v>
      </c>
      <c r="AG207" s="519" t="n">
        <v>-312</v>
      </c>
      <c r="AI207" s="259" t="n">
        <v>-323</v>
      </c>
      <c r="AJ207" s="519" t="n">
        <v>-589</v>
      </c>
      <c r="AK207" s="519" t="n">
        <v>-207</v>
      </c>
      <c r="AL207" s="519" t="n">
        <v>-64</v>
      </c>
      <c r="AM207" s="519" t="n">
        <v>-446</v>
      </c>
      <c r="AN207" s="519" t="n">
        <v>-136</v>
      </c>
      <c r="AO207" s="519" t="n">
        <v>-407</v>
      </c>
      <c r="AP207" s="519" t="n">
        <v>-530</v>
      </c>
      <c r="AQ207" s="519" t="n">
        <v>-96</v>
      </c>
      <c r="AR207" s="519" t="n">
        <v>-287</v>
      </c>
      <c r="AS207" s="519" t="n">
        <v>-1700</v>
      </c>
      <c r="AT207" s="519" t="n">
        <v>-353</v>
      </c>
      <c r="AV207" s="267" t="n">
        <v>-685</v>
      </c>
      <c r="AW207" s="267" t="n">
        <v>-1000</v>
      </c>
      <c r="AX207" s="520" t="n">
        <v>-1563</v>
      </c>
      <c r="AY207" s="521" t="n">
        <v>-337</v>
      </c>
      <c r="AZ207" s="521" t="n">
        <v>-648</v>
      </c>
      <c r="BA207" s="521" t="n">
        <v>-1647</v>
      </c>
      <c r="BB207" s="521" t="n">
        <v>-398</v>
      </c>
      <c r="BC207" s="521" t="n">
        <v>-95</v>
      </c>
      <c r="BD207" s="521" t="n">
        <v>-2863</v>
      </c>
      <c r="BE207" s="521" t="n">
        <v>-183</v>
      </c>
      <c r="BF207" s="521" t="n">
        <v>-718</v>
      </c>
      <c r="BG207" s="521" t="n">
        <v>-2047</v>
      </c>
      <c r="BJ207" s="522" t="n">
        <v>-408</v>
      </c>
      <c r="BK207" s="522" t="n">
        <v>-294</v>
      </c>
      <c r="BL207" s="522" t="n">
        <v>-676</v>
      </c>
      <c r="BM207" s="522" t="n">
        <v>-4195</v>
      </c>
      <c r="BN207" s="522" t="n">
        <v>-1695</v>
      </c>
      <c r="BO207" s="522" t="n">
        <v>-619</v>
      </c>
      <c r="BP207" s="522" t="n">
        <v>-426</v>
      </c>
      <c r="BQ207" s="522" t="n">
        <v>-1113</v>
      </c>
      <c r="BR207" s="522" t="n">
        <v>-626</v>
      </c>
      <c r="BS207" s="522" t="n">
        <v>-777</v>
      </c>
      <c r="BT207" s="522" t="n">
        <v>-936</v>
      </c>
      <c r="BU207" s="522" t="n">
        <v>-274</v>
      </c>
      <c r="BW207" s="523">
        <f>_xlfn.XLOOKUP($A207,D!$O$3:$O$199,D!P$3:P$199,)</f>
        <v/>
      </c>
      <c r="BX207" s="523">
        <f>_xlfn.XLOOKUP($A207,D!$O$3:$O$199,D!Q$3:Q$199,)</f>
        <v/>
      </c>
      <c r="BY207" s="523">
        <f>_xlfn.XLOOKUP($A207,D!$O$3:$O$199,D!R$3:R$199,)</f>
        <v/>
      </c>
      <c r="BZ207" s="523">
        <f>_xlfn.XLOOKUP($A207,D!$O$3:$O$199,D!S$3:S$199,)</f>
        <v/>
      </c>
      <c r="CA207" s="523">
        <f>_xlfn.XLOOKUP($A207,D!$O$3:$O$199,D!T$3:T$199,)</f>
        <v/>
      </c>
      <c r="CB207" s="523">
        <f>_xlfn.XLOOKUP($A207,D!$O$3:$O$199,D!U$3:U$199,)</f>
        <v/>
      </c>
      <c r="CC207" s="523">
        <f>_xlfn.XLOOKUP($A207,D!$O$3:$O$199,D!V$3:V$199,)</f>
        <v/>
      </c>
      <c r="CD207" s="523">
        <f>_xlfn.XLOOKUP($A207,D!$O$3:$O$199,D!W$3:W$199,)</f>
        <v/>
      </c>
      <c r="CE207" s="523">
        <f>_xlfn.XLOOKUP($A207,D!$O$3:$O$199,D!X$3:X$199,)</f>
        <v/>
      </c>
      <c r="CF207" s="523">
        <f>_xlfn.XLOOKUP($A207,D!$O$3:$O$199,D!Y$3:Y$199,)</f>
        <v/>
      </c>
      <c r="CG207" s="523">
        <f>_xlfn.XLOOKUP($A207,D!$O$3:$O$199,D!Z$3:Z$199,)</f>
        <v/>
      </c>
      <c r="CH207" s="523">
        <f>_xlfn.XLOOKUP($A207,D!$O$3:$O$199,D!AA$3:AA$199,)</f>
        <v/>
      </c>
    </row>
    <row r="208">
      <c r="A208" s="100" t="inlineStr">
        <is>
          <t>10.07</t>
        </is>
      </c>
      <c r="B208" s="86">
        <f>VLOOKUP(A208,PL.C!$B:$F,2,0)</f>
        <v/>
      </c>
      <c r="C208" s="86" t="inlineStr">
        <is>
          <t>Analítica</t>
        </is>
      </c>
      <c r="D208" s="86" t="inlineStr">
        <is>
          <t>Saída</t>
        </is>
      </c>
      <c r="E208" s="86" t="inlineStr">
        <is>
          <t>Dedução da Receita</t>
        </is>
      </c>
      <c r="F208" s="86" t="inlineStr">
        <is>
          <t>sim</t>
        </is>
      </c>
      <c r="G208" s="86" t="inlineStr">
        <is>
          <t>forecast</t>
        </is>
      </c>
      <c r="I208" s="86" t="n">
        <v>0</v>
      </c>
      <c r="J208" s="512" t="n">
        <v>0</v>
      </c>
      <c r="K208" s="512" t="n">
        <v>0</v>
      </c>
      <c r="L208" s="512" t="n">
        <v>0</v>
      </c>
      <c r="M208" s="512" t="n">
        <v>0</v>
      </c>
      <c r="N208" s="512" t="n">
        <v>0</v>
      </c>
      <c r="O208" s="512" t="n">
        <v>0</v>
      </c>
      <c r="P208" s="512" t="n">
        <v>-441</v>
      </c>
      <c r="Q208" s="512" t="n">
        <v>0</v>
      </c>
      <c r="R208" s="512" t="n">
        <v>0</v>
      </c>
      <c r="S208" s="512" t="n">
        <v>0</v>
      </c>
      <c r="T208" s="512" t="n">
        <v>0</v>
      </c>
      <c r="V208" s="86" t="n">
        <v>0</v>
      </c>
      <c r="W208" s="512" t="n">
        <v>0</v>
      </c>
      <c r="X208" s="512" t="n">
        <v>0</v>
      </c>
      <c r="Y208" s="512" t="n">
        <v>0</v>
      </c>
      <c r="Z208" s="512" t="n">
        <v>0</v>
      </c>
      <c r="AA208" s="512" t="n">
        <v>0</v>
      </c>
      <c r="AB208" s="512" t="n">
        <v>0</v>
      </c>
      <c r="AC208" s="512" t="n">
        <v>0</v>
      </c>
      <c r="AD208" s="512" t="n">
        <v>0</v>
      </c>
      <c r="AE208" s="512" t="n">
        <v>0</v>
      </c>
      <c r="AF208" s="512" t="n">
        <v>0</v>
      </c>
      <c r="AG208" s="512" t="n">
        <v>0</v>
      </c>
      <c r="AI208" s="86" t="n">
        <v>0</v>
      </c>
      <c r="AJ208" s="512" t="n">
        <v>0</v>
      </c>
      <c r="AK208" s="512" t="n">
        <v>0</v>
      </c>
      <c r="AL208" s="512" t="n">
        <v>0</v>
      </c>
      <c r="AM208" s="512" t="n">
        <v>0</v>
      </c>
      <c r="AN208" s="512" t="n">
        <v>0</v>
      </c>
      <c r="AO208" s="512" t="n">
        <v>0</v>
      </c>
      <c r="AP208" s="512" t="n">
        <v>0</v>
      </c>
      <c r="AQ208" s="512" t="n">
        <v>0</v>
      </c>
      <c r="AR208" s="512" t="n">
        <v>0</v>
      </c>
      <c r="AS208" s="512" t="n">
        <v>0</v>
      </c>
      <c r="AT208" s="512" t="n">
        <v>0</v>
      </c>
      <c r="AV208" s="270" t="n">
        <v>0</v>
      </c>
      <c r="AW208" s="270" t="n">
        <v>0</v>
      </c>
      <c r="AX208" s="524" t="n">
        <v>0</v>
      </c>
      <c r="AY208" s="525" t="n">
        <v>0</v>
      </c>
      <c r="AZ208" s="525" t="n">
        <v>0</v>
      </c>
      <c r="BA208" s="525" t="n">
        <v>0</v>
      </c>
      <c r="BB208" s="525" t="n">
        <v>0</v>
      </c>
      <c r="BC208" s="525" t="n">
        <v>0</v>
      </c>
      <c r="BD208" s="525" t="n">
        <v>0</v>
      </c>
      <c r="BE208" s="525" t="n">
        <v>0</v>
      </c>
      <c r="BF208" s="525" t="n">
        <v>0</v>
      </c>
      <c r="BG208" s="525" t="n">
        <v>0</v>
      </c>
      <c r="BJ208" s="526" t="n">
        <v>0</v>
      </c>
      <c r="BK208" s="526" t="n">
        <v>0</v>
      </c>
      <c r="BL208" s="526" t="n">
        <v>0</v>
      </c>
      <c r="BM208" s="526" t="n">
        <v>0</v>
      </c>
      <c r="BN208" s="526" t="n">
        <v>0</v>
      </c>
      <c r="BO208" s="526" t="n">
        <v>0</v>
      </c>
      <c r="BP208" s="526" t="n">
        <v>0</v>
      </c>
      <c r="BQ208" s="526" t="n">
        <v>0</v>
      </c>
      <c r="BR208" s="526" t="n">
        <v>0</v>
      </c>
      <c r="BS208" s="526" t="n">
        <v>0</v>
      </c>
      <c r="BT208" s="526" t="n">
        <v>0</v>
      </c>
      <c r="BU208" s="526" t="n">
        <v>0</v>
      </c>
      <c r="BW208" s="515">
        <f>_xlfn.XLOOKUP($A208,D!$O$3:$O$199,D!P$3:P$199,)</f>
        <v/>
      </c>
      <c r="BX208" s="515">
        <f>_xlfn.XLOOKUP($A208,D!$O$3:$O$199,D!Q$3:Q$199,)</f>
        <v/>
      </c>
      <c r="BY208" s="515">
        <f>_xlfn.XLOOKUP($A208,D!$O$3:$O$199,D!R$3:R$199,)</f>
        <v/>
      </c>
      <c r="BZ208" s="515">
        <f>_xlfn.XLOOKUP($A208,D!$O$3:$O$199,D!S$3:S$199,)</f>
        <v/>
      </c>
      <c r="CA208" s="515">
        <f>_xlfn.XLOOKUP($A208,D!$O$3:$O$199,D!T$3:T$199,)</f>
        <v/>
      </c>
      <c r="CB208" s="515">
        <f>_xlfn.XLOOKUP($A208,D!$O$3:$O$199,D!U$3:U$199,)</f>
        <v/>
      </c>
      <c r="CC208" s="515">
        <f>_xlfn.XLOOKUP($A208,D!$O$3:$O$199,D!V$3:V$199,)</f>
        <v/>
      </c>
      <c r="CD208" s="515">
        <f>_xlfn.XLOOKUP($A208,D!$O$3:$O$199,D!W$3:W$199,)</f>
        <v/>
      </c>
      <c r="CE208" s="515">
        <f>_xlfn.XLOOKUP($A208,D!$O$3:$O$199,D!X$3:X$199,)</f>
        <v/>
      </c>
      <c r="CF208" s="515">
        <f>_xlfn.XLOOKUP($A208,D!$O$3:$O$199,D!Y$3:Y$199,)</f>
        <v/>
      </c>
      <c r="CG208" s="515">
        <f>_xlfn.XLOOKUP($A208,D!$O$3:$O$199,D!Z$3:Z$199,)</f>
        <v/>
      </c>
      <c r="CH208" s="515">
        <f>_xlfn.XLOOKUP($A208,D!$O$3:$O$199,D!AA$3:AA$199,)</f>
        <v/>
      </c>
    </row>
    <row r="209">
      <c r="A209" s="258" t="inlineStr">
        <is>
          <t>10.08</t>
        </is>
      </c>
      <c r="B209" s="259">
        <f>VLOOKUP(A209,PL.C!$B:$F,2,0)</f>
        <v/>
      </c>
      <c r="C209" s="259" t="inlineStr">
        <is>
          <t>Analítica</t>
        </is>
      </c>
      <c r="D209" s="259" t="inlineStr">
        <is>
          <t>Saída</t>
        </is>
      </c>
      <c r="E209" s="259" t="inlineStr">
        <is>
          <t>Dedução da Receita</t>
        </is>
      </c>
      <c r="F209" s="259" t="inlineStr">
        <is>
          <t>sim</t>
        </is>
      </c>
      <c r="G209" s="259" t="inlineStr">
        <is>
          <t>forecast</t>
        </is>
      </c>
      <c r="I209" s="259" t="n">
        <v>0</v>
      </c>
      <c r="J209" s="519" t="n">
        <v>0</v>
      </c>
      <c r="K209" s="519" t="n">
        <v>0</v>
      </c>
      <c r="L209" s="519" t="n">
        <v>0</v>
      </c>
      <c r="M209" s="519" t="n">
        <v>0</v>
      </c>
      <c r="N209" s="519" t="n">
        <v>0</v>
      </c>
      <c r="O209" s="519" t="n">
        <v>0</v>
      </c>
      <c r="P209" s="519" t="n">
        <v>0</v>
      </c>
      <c r="Q209" s="519" t="n">
        <v>0</v>
      </c>
      <c r="R209" s="519" t="n">
        <v>0</v>
      </c>
      <c r="S209" s="519" t="n">
        <v>0</v>
      </c>
      <c r="T209" s="519" t="n">
        <v>0</v>
      </c>
      <c r="V209" s="259" t="n">
        <v>0</v>
      </c>
      <c r="W209" s="519" t="n">
        <v>0</v>
      </c>
      <c r="X209" s="519" t="n">
        <v>0</v>
      </c>
      <c r="Y209" s="519" t="n">
        <v>0</v>
      </c>
      <c r="Z209" s="519" t="n">
        <v>0</v>
      </c>
      <c r="AA209" s="519" t="n">
        <v>0</v>
      </c>
      <c r="AB209" s="519" t="n">
        <v>0</v>
      </c>
      <c r="AC209" s="519" t="n">
        <v>0</v>
      </c>
      <c r="AD209" s="519" t="n">
        <v>0</v>
      </c>
      <c r="AE209" s="519" t="n">
        <v>0</v>
      </c>
      <c r="AF209" s="519" t="n">
        <v>0</v>
      </c>
      <c r="AG209" s="519" t="n">
        <v>0</v>
      </c>
      <c r="AI209" s="259" t="n">
        <v>0</v>
      </c>
      <c r="AJ209" s="519" t="n">
        <v>0</v>
      </c>
      <c r="AK209" s="519" t="n">
        <v>-5708</v>
      </c>
      <c r="AL209" s="519" t="n">
        <v>0</v>
      </c>
      <c r="AM209" s="519" t="n">
        <v>0</v>
      </c>
      <c r="AN209" s="519" t="n">
        <v>0</v>
      </c>
      <c r="AO209" s="519" t="n">
        <v>0</v>
      </c>
      <c r="AP209" s="519" t="n">
        <v>0</v>
      </c>
      <c r="AQ209" s="519" t="n">
        <v>0</v>
      </c>
      <c r="AR209" s="519" t="n">
        <v>0</v>
      </c>
      <c r="AS209" s="519" t="n">
        <v>-43</v>
      </c>
      <c r="AT209" s="519" t="n">
        <v>0</v>
      </c>
      <c r="AV209" s="267" t="n">
        <v>0</v>
      </c>
      <c r="AW209" s="267" t="n">
        <v>-806</v>
      </c>
      <c r="AX209" s="520" t="n">
        <v>0</v>
      </c>
      <c r="AY209" s="521" t="n">
        <v>0</v>
      </c>
      <c r="AZ209" s="521" t="n">
        <v>0</v>
      </c>
      <c r="BA209" s="521" t="n">
        <v>0</v>
      </c>
      <c r="BB209" s="521" t="n">
        <v>0</v>
      </c>
      <c r="BC209" s="521" t="n">
        <v>0</v>
      </c>
      <c r="BD209" s="521" t="n">
        <v>0</v>
      </c>
      <c r="BE209" s="521" t="n">
        <v>-36</v>
      </c>
      <c r="BF209" s="521" t="n">
        <v>0</v>
      </c>
      <c r="BG209" s="521" t="n">
        <v>-1775</v>
      </c>
      <c r="BJ209" s="522" t="n">
        <v>0</v>
      </c>
      <c r="BK209" s="522" t="n">
        <v>0</v>
      </c>
      <c r="BL209" s="522" t="n">
        <v>0</v>
      </c>
      <c r="BM209" s="522" t="n">
        <v>0</v>
      </c>
      <c r="BN209" s="522" t="n">
        <v>0</v>
      </c>
      <c r="BO209" s="522" t="n">
        <v>0</v>
      </c>
      <c r="BP209" s="522" t="n">
        <v>0</v>
      </c>
      <c r="BQ209" s="522" t="n">
        <v>0</v>
      </c>
      <c r="BR209" s="522" t="n">
        <v>0</v>
      </c>
      <c r="BS209" s="522" t="n">
        <v>0</v>
      </c>
      <c r="BT209" s="522" t="n">
        <v>0</v>
      </c>
      <c r="BU209" s="522" t="n">
        <v>0</v>
      </c>
      <c r="BW209" s="523">
        <f>_xlfn.XLOOKUP($A209,D!$O$3:$O$199,D!P$3:P$199,)</f>
        <v/>
      </c>
      <c r="BX209" s="523">
        <f>_xlfn.XLOOKUP($A209,D!$O$3:$O$199,D!Q$3:Q$199,)</f>
        <v/>
      </c>
      <c r="BY209" s="523">
        <f>_xlfn.XLOOKUP($A209,D!$O$3:$O$199,D!R$3:R$199,)</f>
        <v/>
      </c>
      <c r="BZ209" s="523">
        <f>_xlfn.XLOOKUP($A209,D!$O$3:$O$199,D!S$3:S$199,)</f>
        <v/>
      </c>
      <c r="CA209" s="523">
        <f>_xlfn.XLOOKUP($A209,D!$O$3:$O$199,D!T$3:T$199,)</f>
        <v/>
      </c>
      <c r="CB209" s="523">
        <f>_xlfn.XLOOKUP($A209,D!$O$3:$O$199,D!U$3:U$199,)</f>
        <v/>
      </c>
      <c r="CC209" s="523">
        <f>_xlfn.XLOOKUP($A209,D!$O$3:$O$199,D!V$3:V$199,)</f>
        <v/>
      </c>
      <c r="CD209" s="523">
        <f>_xlfn.XLOOKUP($A209,D!$O$3:$O$199,D!W$3:W$199,)</f>
        <v/>
      </c>
      <c r="CE209" s="523">
        <f>_xlfn.XLOOKUP($A209,D!$O$3:$O$199,D!X$3:X$199,)</f>
        <v/>
      </c>
      <c r="CF209" s="523">
        <f>_xlfn.XLOOKUP($A209,D!$O$3:$O$199,D!Y$3:Y$199,)</f>
        <v/>
      </c>
      <c r="CG209" s="523">
        <f>_xlfn.XLOOKUP($A209,D!$O$3:$O$199,D!Z$3:Z$199,)</f>
        <v/>
      </c>
      <c r="CH209" s="523">
        <f>_xlfn.XLOOKUP($A209,D!$O$3:$O$199,D!AA$3:AA$199,)</f>
        <v/>
      </c>
    </row>
    <row r="210">
      <c r="A210" s="100" t="inlineStr">
        <is>
          <t>20.01</t>
        </is>
      </c>
      <c r="B210" s="86">
        <f>VLOOKUP(A210,PL.C!$B:$F,2,0)</f>
        <v/>
      </c>
      <c r="C210" s="86" t="inlineStr">
        <is>
          <t>Analítica</t>
        </is>
      </c>
      <c r="D210" s="86" t="inlineStr">
        <is>
          <t>Saída</t>
        </is>
      </c>
      <c r="E210" s="86">
        <f>VLOOKUP($A210,PL.C!$B:$F,5,0)</f>
        <v/>
      </c>
      <c r="F210" s="86" t="inlineStr">
        <is>
          <t>sim</t>
        </is>
      </c>
      <c r="G210" s="86" t="inlineStr">
        <is>
          <t>forecast</t>
        </is>
      </c>
      <c r="I210" s="86" t="n">
        <v>0</v>
      </c>
      <c r="J210" s="512" t="n">
        <v>0</v>
      </c>
      <c r="K210" s="512" t="n">
        <v>0</v>
      </c>
      <c r="L210" s="512" t="n">
        <v>-17145</v>
      </c>
      <c r="M210" s="512" t="n">
        <v>-40272</v>
      </c>
      <c r="N210" s="512" t="n">
        <v>-11766</v>
      </c>
      <c r="O210" s="512" t="n">
        <v>-25370</v>
      </c>
      <c r="P210" s="512" t="n">
        <v>-35444</v>
      </c>
      <c r="Q210" s="512" t="n">
        <v>-23590</v>
      </c>
      <c r="R210" s="512" t="n">
        <v>-13045</v>
      </c>
      <c r="S210" s="512" t="n">
        <v>-24365</v>
      </c>
      <c r="T210" s="512" t="n">
        <v>-13572</v>
      </c>
      <c r="V210" s="86" t="n">
        <v>0</v>
      </c>
      <c r="W210" s="512" t="n">
        <v>-96</v>
      </c>
      <c r="X210" s="512" t="n">
        <v>-96</v>
      </c>
      <c r="Y210" s="512" t="n">
        <v>-112</v>
      </c>
      <c r="Z210" s="512" t="n">
        <v>-13864</v>
      </c>
      <c r="AA210" s="512" t="n">
        <v>-21137</v>
      </c>
      <c r="AB210" s="512" t="n">
        <v>-26746</v>
      </c>
      <c r="AC210" s="512" t="n">
        <v>-1262</v>
      </c>
      <c r="AD210" s="512" t="n">
        <v>-14899</v>
      </c>
      <c r="AE210" s="512" t="n">
        <v>-18945</v>
      </c>
      <c r="AF210" s="512" t="n">
        <v>-16601</v>
      </c>
      <c r="AG210" s="512" t="n">
        <v>0</v>
      </c>
      <c r="AI210" s="86" t="n">
        <v>-3105</v>
      </c>
      <c r="AJ210" s="512" t="n">
        <v>-10384</v>
      </c>
      <c r="AK210" s="512" t="n">
        <v>-28789</v>
      </c>
      <c r="AL210" s="512" t="n">
        <v>0</v>
      </c>
      <c r="AM210" s="512" t="n">
        <v>-13909</v>
      </c>
      <c r="AN210" s="512" t="n">
        <v>-13163</v>
      </c>
      <c r="AO210" s="512" t="n">
        <v>-22284</v>
      </c>
      <c r="AP210" s="512" t="n">
        <v>-8500</v>
      </c>
      <c r="AQ210" s="512" t="n">
        <v>-17373</v>
      </c>
      <c r="AR210" s="512" t="n">
        <v>-23021</v>
      </c>
      <c r="AS210" s="512" t="n">
        <v>-8071</v>
      </c>
      <c r="AT210" s="512" t="n">
        <v>-22326</v>
      </c>
      <c r="AV210" s="270" t="n">
        <v>0</v>
      </c>
      <c r="AW210" s="270" t="n">
        <v>0</v>
      </c>
      <c r="AX210" s="524" t="n">
        <v>-10404</v>
      </c>
      <c r="AY210" s="525" t="n">
        <v>-16712</v>
      </c>
      <c r="AZ210" s="525" t="n">
        <v>-14283</v>
      </c>
      <c r="BA210" s="525" t="n">
        <v>-11672</v>
      </c>
      <c r="BB210" s="525" t="n">
        <v>-16337</v>
      </c>
      <c r="BC210" s="525" t="n">
        <v>-26883</v>
      </c>
      <c r="BD210" s="525" t="n">
        <v>-17415</v>
      </c>
      <c r="BE210" s="525" t="n">
        <v>-20904</v>
      </c>
      <c r="BF210" s="525" t="n">
        <v>-29056</v>
      </c>
      <c r="BG210" s="525" t="n">
        <v>-9544</v>
      </c>
      <c r="BJ210" s="526" t="n">
        <v>-8435</v>
      </c>
      <c r="BK210" s="526" t="n">
        <v>-28656</v>
      </c>
      <c r="BL210" s="526" t="n">
        <v>-23857</v>
      </c>
      <c r="BM210" s="526" t="n">
        <v>-7511</v>
      </c>
      <c r="BN210" s="526" t="n">
        <v>-38603</v>
      </c>
      <c r="BO210" s="526" t="n">
        <v>-18974</v>
      </c>
      <c r="BP210" s="526" t="n">
        <v>-15919</v>
      </c>
      <c r="BQ210" s="526" t="n">
        <v>-30164</v>
      </c>
      <c r="BR210" s="526" t="n">
        <v>-35516</v>
      </c>
      <c r="BS210" s="526" t="n">
        <v>-17975</v>
      </c>
      <c r="BT210" s="526" t="n">
        <v>-6873</v>
      </c>
      <c r="BU210" s="526" t="n">
        <v>-46228</v>
      </c>
      <c r="BW210" s="515">
        <f>_xlfn.XLOOKUP($A210,D!$O$3:$O$199,D!P$3:P$199,)</f>
        <v/>
      </c>
      <c r="BX210" s="515">
        <f>_xlfn.XLOOKUP($A210,D!$O$3:$O$199,D!Q$3:Q$199,)</f>
        <v/>
      </c>
      <c r="BY210" s="515">
        <f>_xlfn.XLOOKUP($A210,D!$O$3:$O$199,D!R$3:R$199,)</f>
        <v/>
      </c>
      <c r="BZ210" s="515">
        <f>_xlfn.XLOOKUP($A210,D!$O$3:$O$199,D!S$3:S$199,)</f>
        <v/>
      </c>
      <c r="CA210" s="515">
        <f>_xlfn.XLOOKUP($A210,D!$O$3:$O$199,D!T$3:T$199,)</f>
        <v/>
      </c>
      <c r="CB210" s="515">
        <f>_xlfn.XLOOKUP($A210,D!$O$3:$O$199,D!U$3:U$199,)</f>
        <v/>
      </c>
      <c r="CC210" s="515">
        <f>_xlfn.XLOOKUP($A210,D!$O$3:$O$199,D!V$3:V$199,)</f>
        <v/>
      </c>
      <c r="CD210" s="515">
        <f>_xlfn.XLOOKUP($A210,D!$O$3:$O$199,D!W$3:W$199,)</f>
        <v/>
      </c>
      <c r="CE210" s="515">
        <f>_xlfn.XLOOKUP($A210,D!$O$3:$O$199,D!X$3:X$199,)</f>
        <v/>
      </c>
      <c r="CF210" s="515">
        <f>_xlfn.XLOOKUP($A210,D!$O$3:$O$199,D!Y$3:Y$199,)</f>
        <v/>
      </c>
      <c r="CG210" s="515">
        <f>_xlfn.XLOOKUP($A210,D!$O$3:$O$199,D!Z$3:Z$199,)</f>
        <v/>
      </c>
      <c r="CH210" s="515">
        <f>_xlfn.XLOOKUP($A210,D!$O$3:$O$199,D!AA$3:AA$199,)</f>
        <v/>
      </c>
    </row>
    <row r="211">
      <c r="A211" s="258" t="inlineStr">
        <is>
          <t>20.04</t>
        </is>
      </c>
      <c r="B211" s="259">
        <f>VLOOKUP(A211,PL.C!$B:$F,2,0)</f>
        <v/>
      </c>
      <c r="C211" s="259" t="inlineStr">
        <is>
          <t>Analítica</t>
        </is>
      </c>
      <c r="D211" s="259" t="inlineStr">
        <is>
          <t>Saída</t>
        </is>
      </c>
      <c r="E211" s="259">
        <f>VLOOKUP($A211,PL.C!$B:$F,5,0)</f>
        <v/>
      </c>
      <c r="F211" s="259" t="inlineStr">
        <is>
          <t>sim</t>
        </is>
      </c>
      <c r="G211" s="259" t="inlineStr">
        <is>
          <t>forecast</t>
        </is>
      </c>
      <c r="I211" s="259" t="n">
        <v>0</v>
      </c>
      <c r="J211" s="519" t="n">
        <v>0</v>
      </c>
      <c r="K211" s="519" t="n">
        <v>0</v>
      </c>
      <c r="L211" s="519" t="n">
        <v>-35059</v>
      </c>
      <c r="M211" s="519" t="n">
        <v>-30798</v>
      </c>
      <c r="N211" s="519" t="n">
        <v>-41380</v>
      </c>
      <c r="O211" s="519" t="n">
        <v>-38287</v>
      </c>
      <c r="P211" s="519" t="n">
        <v>-44424</v>
      </c>
      <c r="Q211" s="519" t="n">
        <v>-31023</v>
      </c>
      <c r="R211" s="519" t="n">
        <v>-34511</v>
      </c>
      <c r="S211" s="519" t="n">
        <v>-30476</v>
      </c>
      <c r="T211" s="519" t="n">
        <v>-35359</v>
      </c>
      <c r="V211" s="259" t="n">
        <v>-34259</v>
      </c>
      <c r="W211" s="519" t="n">
        <v>-33077</v>
      </c>
      <c r="X211" s="519" t="n">
        <v>-40001</v>
      </c>
      <c r="Y211" s="519" t="n">
        <v>-37496</v>
      </c>
      <c r="Z211" s="519" t="n">
        <v>-37077</v>
      </c>
      <c r="AA211" s="519" t="n">
        <v>-43596</v>
      </c>
      <c r="AB211" s="519" t="n">
        <v>-37086</v>
      </c>
      <c r="AC211" s="519" t="n">
        <v>-46579</v>
      </c>
      <c r="AD211" s="519" t="n">
        <v>-34604</v>
      </c>
      <c r="AE211" s="519" t="n">
        <v>-37097</v>
      </c>
      <c r="AF211" s="519" t="n">
        <v>-36170</v>
      </c>
      <c r="AG211" s="519" t="n">
        <v>-33113</v>
      </c>
      <c r="AI211" s="259" t="n">
        <v>-36801</v>
      </c>
      <c r="AJ211" s="519" t="n">
        <v>-34023</v>
      </c>
      <c r="AK211" s="519" t="n">
        <v>-29305</v>
      </c>
      <c r="AL211" s="519" t="n">
        <v>-37253</v>
      </c>
      <c r="AM211" s="519" t="n">
        <v>-37806</v>
      </c>
      <c r="AN211" s="519" t="n">
        <v>-38873</v>
      </c>
      <c r="AO211" s="519" t="n">
        <v>-41015</v>
      </c>
      <c r="AP211" s="519" t="n">
        <v>-47607</v>
      </c>
      <c r="AQ211" s="519" t="n">
        <v>-35633</v>
      </c>
      <c r="AR211" s="519" t="n">
        <v>-38523</v>
      </c>
      <c r="AS211" s="519" t="n">
        <v>-37403</v>
      </c>
      <c r="AT211" s="519" t="n">
        <v>-37766</v>
      </c>
      <c r="AV211" s="267" t="n">
        <v>-45122</v>
      </c>
      <c r="AW211" s="267" t="n">
        <v>-39439</v>
      </c>
      <c r="AX211" s="520" t="n">
        <v>-42345</v>
      </c>
      <c r="AY211" s="521" t="n">
        <v>-41713</v>
      </c>
      <c r="AZ211" s="521" t="n">
        <v>-40965</v>
      </c>
      <c r="BA211" s="521" t="n">
        <v>-50128</v>
      </c>
      <c r="BB211" s="521" t="n">
        <v>-58537</v>
      </c>
      <c r="BC211" s="521" t="n">
        <v>-47156</v>
      </c>
      <c r="BD211" s="521" t="n">
        <v>-51989</v>
      </c>
      <c r="BE211" s="521" t="n">
        <v>-54647</v>
      </c>
      <c r="BF211" s="521" t="n">
        <v>-50015</v>
      </c>
      <c r="BG211" s="521" t="n">
        <v>-47525</v>
      </c>
      <c r="BJ211" s="522" t="n">
        <v>-54805</v>
      </c>
      <c r="BK211" s="522" t="n">
        <v>-50998</v>
      </c>
      <c r="BL211" s="522" t="n">
        <v>-52013</v>
      </c>
      <c r="BM211" s="522" t="n">
        <v>-48208</v>
      </c>
      <c r="BN211" s="522" t="n">
        <v>-57014</v>
      </c>
      <c r="BO211" s="522" t="n">
        <v>-48145</v>
      </c>
      <c r="BP211" s="522" t="n">
        <v>-68086</v>
      </c>
      <c r="BQ211" s="522" t="n">
        <v>-59927</v>
      </c>
      <c r="BR211" s="522" t="n">
        <v>-56345</v>
      </c>
      <c r="BS211" s="522" t="n">
        <v>-46989</v>
      </c>
      <c r="BT211" s="522" t="n">
        <v>-61535</v>
      </c>
      <c r="BU211" s="522" t="n">
        <v>-62195</v>
      </c>
      <c r="BW211" s="523">
        <f>_xlfn.XLOOKUP($A211,D!$O$3:$O$199,D!P$3:P$199,)</f>
        <v/>
      </c>
      <c r="BX211" s="523">
        <f>_xlfn.XLOOKUP($A211,D!$O$3:$O$199,D!Q$3:Q$199,)</f>
        <v/>
      </c>
      <c r="BY211" s="523">
        <f>_xlfn.XLOOKUP($A211,D!$O$3:$O$199,D!R$3:R$199,)</f>
        <v/>
      </c>
      <c r="BZ211" s="523">
        <f>_xlfn.XLOOKUP($A211,D!$O$3:$O$199,D!S$3:S$199,)</f>
        <v/>
      </c>
      <c r="CA211" s="523">
        <f>_xlfn.XLOOKUP($A211,D!$O$3:$O$199,D!T$3:T$199,)</f>
        <v/>
      </c>
      <c r="CB211" s="523">
        <f>_xlfn.XLOOKUP($A211,D!$O$3:$O$199,D!U$3:U$199,)</f>
        <v/>
      </c>
      <c r="CC211" s="523">
        <f>_xlfn.XLOOKUP($A211,D!$O$3:$O$199,D!V$3:V$199,)</f>
        <v/>
      </c>
      <c r="CD211" s="523">
        <f>_xlfn.XLOOKUP($A211,D!$O$3:$O$199,D!W$3:W$199,)</f>
        <v/>
      </c>
      <c r="CE211" s="523">
        <f>_xlfn.XLOOKUP($A211,D!$O$3:$O$199,D!X$3:X$199,)</f>
        <v/>
      </c>
      <c r="CF211" s="523">
        <f>_xlfn.XLOOKUP($A211,D!$O$3:$O$199,D!Y$3:Y$199,)</f>
        <v/>
      </c>
      <c r="CG211" s="523">
        <f>_xlfn.XLOOKUP($A211,D!$O$3:$O$199,D!Z$3:Z$199,)</f>
        <v/>
      </c>
      <c r="CH211" s="523">
        <f>_xlfn.XLOOKUP($A211,D!$O$3:$O$199,D!AA$3:AA$199,)</f>
        <v/>
      </c>
    </row>
    <row r="212">
      <c r="A212" s="100" t="inlineStr">
        <is>
          <t>20.05</t>
        </is>
      </c>
      <c r="B212" s="86" t="inlineStr">
        <is>
          <t>DIFAL</t>
        </is>
      </c>
      <c r="C212" s="86" t="inlineStr">
        <is>
          <t>Analítica</t>
        </is>
      </c>
      <c r="D212" s="86" t="inlineStr">
        <is>
          <t>Saída</t>
        </is>
      </c>
      <c r="E212" s="86" t="inlineStr">
        <is>
          <t>Dedução da Receita</t>
        </is>
      </c>
      <c r="F212" s="86" t="inlineStr">
        <is>
          <t>sim</t>
        </is>
      </c>
      <c r="G212" s="86" t="inlineStr">
        <is>
          <t>forecast</t>
        </is>
      </c>
      <c r="I212" s="86" t="n">
        <v>0</v>
      </c>
      <c r="J212" s="512" t="n">
        <v>0</v>
      </c>
      <c r="K212" s="512" t="n">
        <v>0</v>
      </c>
      <c r="L212" s="512" t="n">
        <v>0</v>
      </c>
      <c r="M212" s="512" t="n">
        <v>0</v>
      </c>
      <c r="N212" s="512" t="n">
        <v>0</v>
      </c>
      <c r="O212" s="512" t="n">
        <v>0</v>
      </c>
      <c r="P212" s="512" t="n">
        <v>-199</v>
      </c>
      <c r="Q212" s="512" t="n">
        <v>-199</v>
      </c>
      <c r="R212" s="512" t="n">
        <v>-199</v>
      </c>
      <c r="S212" s="512" t="n">
        <v>0</v>
      </c>
      <c r="T212" s="512" t="n">
        <v>0</v>
      </c>
      <c r="V212" s="86" t="n">
        <v>0</v>
      </c>
      <c r="W212" s="512" t="n">
        <v>0</v>
      </c>
      <c r="X212" s="512" t="n">
        <v>0</v>
      </c>
      <c r="Y212" s="512" t="n">
        <v>0</v>
      </c>
      <c r="Z212" s="512" t="n">
        <v>0</v>
      </c>
      <c r="AA212" s="512" t="n">
        <v>0</v>
      </c>
      <c r="AB212" s="512" t="n">
        <v>0</v>
      </c>
      <c r="AC212" s="512" t="n">
        <v>0</v>
      </c>
      <c r="AD212" s="512" t="n">
        <v>0</v>
      </c>
      <c r="AE212" s="512" t="n">
        <v>0</v>
      </c>
      <c r="AF212" s="512" t="n">
        <v>0</v>
      </c>
      <c r="AG212" s="512" t="n">
        <v>0</v>
      </c>
      <c r="AI212" s="86" t="n">
        <v>0</v>
      </c>
      <c r="AJ212" s="512" t="n">
        <v>0</v>
      </c>
      <c r="AK212" s="512" t="n">
        <v>0</v>
      </c>
      <c r="AL212" s="512" t="n">
        <v>0</v>
      </c>
      <c r="AM212" s="512" t="n">
        <v>0</v>
      </c>
      <c r="AN212" s="512" t="n">
        <v>0</v>
      </c>
      <c r="AO212" s="512" t="n">
        <v>0</v>
      </c>
      <c r="AP212" s="512" t="n">
        <v>0</v>
      </c>
      <c r="AQ212" s="512" t="n">
        <v>0</v>
      </c>
      <c r="AR212" s="512" t="n">
        <v>0</v>
      </c>
      <c r="AS212" s="512" t="n">
        <v>0</v>
      </c>
      <c r="AT212" s="512" t="n">
        <v>0</v>
      </c>
      <c r="AV212" s="270" t="n">
        <v>0</v>
      </c>
      <c r="AW212" s="270" t="n">
        <v>0</v>
      </c>
      <c r="AX212" s="524" t="n">
        <v>0</v>
      </c>
      <c r="AY212" s="525" t="n">
        <v>0</v>
      </c>
      <c r="AZ212" s="525" t="n">
        <v>0</v>
      </c>
      <c r="BA212" s="525" t="n">
        <v>0</v>
      </c>
      <c r="BB212" s="525" t="n">
        <v>0</v>
      </c>
      <c r="BC212" s="525" t="n">
        <v>0</v>
      </c>
      <c r="BD212" s="525" t="n">
        <v>0</v>
      </c>
      <c r="BE212" s="525" t="n">
        <v>0</v>
      </c>
      <c r="BF212" s="525" t="n">
        <v>0</v>
      </c>
      <c r="BG212" s="525" t="n">
        <v>0</v>
      </c>
      <c r="BJ212" s="526" t="n">
        <v>0</v>
      </c>
      <c r="BK212" s="526" t="n">
        <v>0</v>
      </c>
      <c r="BL212" s="526" t="n">
        <v>0</v>
      </c>
      <c r="BM212" s="526" t="n">
        <v>0</v>
      </c>
      <c r="BN212" s="526" t="n">
        <v>0</v>
      </c>
      <c r="BO212" s="526" t="n">
        <v>0</v>
      </c>
      <c r="BP212" s="526" t="n">
        <v>0</v>
      </c>
      <c r="BQ212" s="526" t="n">
        <v>0</v>
      </c>
      <c r="BR212" s="526" t="n">
        <v>0</v>
      </c>
      <c r="BS212" s="526" t="n">
        <v>0</v>
      </c>
      <c r="BT212" s="526" t="n">
        <v>0</v>
      </c>
      <c r="BU212" s="526" t="n">
        <v>0</v>
      </c>
      <c r="BW212" s="515">
        <f>_xlfn.XLOOKUP($A212,D!$O$3:$O$199,D!P$3:P$199,)</f>
        <v/>
      </c>
      <c r="BX212" s="515">
        <f>_xlfn.XLOOKUP($A212,D!$O$3:$O$199,D!Q$3:Q$199,)</f>
        <v/>
      </c>
      <c r="BY212" s="515">
        <f>_xlfn.XLOOKUP($A212,D!$O$3:$O$199,D!R$3:R$199,)</f>
        <v/>
      </c>
      <c r="BZ212" s="515">
        <f>_xlfn.XLOOKUP($A212,D!$O$3:$O$199,D!S$3:S$199,)</f>
        <v/>
      </c>
      <c r="CA212" s="515">
        <f>_xlfn.XLOOKUP($A212,D!$O$3:$O$199,D!T$3:T$199,)</f>
        <v/>
      </c>
      <c r="CB212" s="515">
        <f>_xlfn.XLOOKUP($A212,D!$O$3:$O$199,D!U$3:U$199,)</f>
        <v/>
      </c>
      <c r="CC212" s="515">
        <f>_xlfn.XLOOKUP($A212,D!$O$3:$O$199,D!V$3:V$199,)</f>
        <v/>
      </c>
      <c r="CD212" s="515">
        <f>_xlfn.XLOOKUP($A212,D!$O$3:$O$199,D!W$3:W$199,)</f>
        <v/>
      </c>
      <c r="CE212" s="515">
        <f>_xlfn.XLOOKUP($A212,D!$O$3:$O$199,D!X$3:X$199,)</f>
        <v/>
      </c>
      <c r="CF212" s="515">
        <f>_xlfn.XLOOKUP($A212,D!$O$3:$O$199,D!Y$3:Y$199,)</f>
        <v/>
      </c>
      <c r="CG212" s="515">
        <f>_xlfn.XLOOKUP($A212,D!$O$3:$O$199,D!Z$3:Z$199,)</f>
        <v/>
      </c>
      <c r="CH212" s="515">
        <f>_xlfn.XLOOKUP($A212,D!$O$3:$O$199,D!AA$3:AA$199,)</f>
        <v/>
      </c>
    </row>
    <row r="213">
      <c r="A213" s="258" t="inlineStr">
        <is>
          <t>21.01</t>
        </is>
      </c>
      <c r="B213" s="259">
        <f>VLOOKUP(A213,PL.C!$B:$F,2,0)</f>
        <v/>
      </c>
      <c r="C213" s="259" t="inlineStr">
        <is>
          <t>Analítica</t>
        </is>
      </c>
      <c r="D213" s="259" t="inlineStr">
        <is>
          <t>Entrada</t>
        </is>
      </c>
      <c r="E213" s="259">
        <f>VLOOKUP($A213,PL.C!$B:$F,5,0)</f>
        <v/>
      </c>
      <c r="F213" s="259" t="inlineStr">
        <is>
          <t>sim</t>
        </is>
      </c>
      <c r="G213" s="259" t="inlineStr">
        <is>
          <t>forecast</t>
        </is>
      </c>
      <c r="I213" s="259" t="n">
        <v>0</v>
      </c>
      <c r="J213" s="519" t="n">
        <v>0</v>
      </c>
      <c r="K213" s="519" t="n">
        <v>0</v>
      </c>
      <c r="L213" s="519" t="n">
        <v>0</v>
      </c>
      <c r="M213" s="519" t="n">
        <v>0</v>
      </c>
      <c r="N213" s="519" t="n">
        <v>0</v>
      </c>
      <c r="O213" s="519" t="n">
        <v>0</v>
      </c>
      <c r="P213" s="519" t="n">
        <v>0</v>
      </c>
      <c r="Q213" s="519" t="n">
        <v>0</v>
      </c>
      <c r="R213" s="519" t="n">
        <v>0</v>
      </c>
      <c r="S213" s="519" t="n">
        <v>0</v>
      </c>
      <c r="T213" s="519" t="n">
        <v>0</v>
      </c>
      <c r="V213" s="259" t="n">
        <v>0</v>
      </c>
      <c r="W213" s="519" t="n">
        <v>0</v>
      </c>
      <c r="X213" s="519" t="n">
        <v>0</v>
      </c>
      <c r="Y213" s="519" t="n">
        <v>0</v>
      </c>
      <c r="Z213" s="519" t="n">
        <v>0</v>
      </c>
      <c r="AA213" s="519" t="n">
        <v>0</v>
      </c>
      <c r="AB213" s="519" t="n">
        <v>0</v>
      </c>
      <c r="AC213" s="519" t="n">
        <v>0</v>
      </c>
      <c r="AD213" s="519" t="n">
        <v>0</v>
      </c>
      <c r="AE213" s="519" t="n">
        <v>0</v>
      </c>
      <c r="AF213" s="519" t="n">
        <v>0</v>
      </c>
      <c r="AG213" s="519" t="n">
        <v>0</v>
      </c>
      <c r="AI213" s="259" t="n">
        <v>0</v>
      </c>
      <c r="AJ213" s="519" t="n">
        <v>0</v>
      </c>
      <c r="AK213" s="519" t="n">
        <v>0</v>
      </c>
      <c r="AL213" s="519" t="n">
        <v>0</v>
      </c>
      <c r="AM213" s="519" t="n">
        <v>0</v>
      </c>
      <c r="AN213" s="519" t="n">
        <v>0</v>
      </c>
      <c r="AO213" s="519" t="n">
        <v>0</v>
      </c>
      <c r="AP213" s="519" t="n">
        <v>0</v>
      </c>
      <c r="AQ213" s="519" t="n">
        <v>0</v>
      </c>
      <c r="AR213" s="519" t="n">
        <v>0</v>
      </c>
      <c r="AS213" s="519" t="n">
        <v>0</v>
      </c>
      <c r="AT213" s="519" t="n">
        <v>0</v>
      </c>
      <c r="AV213" s="267" t="n">
        <v>0</v>
      </c>
      <c r="AW213" s="267" t="n">
        <v>0</v>
      </c>
      <c r="AX213" s="520" t="n">
        <v>0</v>
      </c>
      <c r="AY213" s="521" t="n">
        <v>0</v>
      </c>
      <c r="AZ213" s="521" t="n">
        <v>0</v>
      </c>
      <c r="BA213" s="521" t="n">
        <v>0</v>
      </c>
      <c r="BB213" s="521" t="n">
        <v>0</v>
      </c>
      <c r="BC213" s="521" t="n">
        <v>0</v>
      </c>
      <c r="BD213" s="521" t="n">
        <v>0</v>
      </c>
      <c r="BE213" s="521" t="n">
        <v>0</v>
      </c>
      <c r="BF213" s="521" t="n">
        <v>0</v>
      </c>
      <c r="BG213" s="521" t="n">
        <v>0</v>
      </c>
      <c r="BJ213" s="522" t="n">
        <v>0</v>
      </c>
      <c r="BK213" s="522" t="n">
        <v>0</v>
      </c>
      <c r="BL213" s="522" t="n">
        <v>0</v>
      </c>
      <c r="BM213" s="522" t="n">
        <v>0</v>
      </c>
      <c r="BN213" s="522" t="n">
        <v>0</v>
      </c>
      <c r="BO213" s="522" t="n">
        <v>0</v>
      </c>
      <c r="BP213" s="522" t="n">
        <v>0</v>
      </c>
      <c r="BQ213" s="522" t="n">
        <v>0</v>
      </c>
      <c r="BR213" s="522" t="n">
        <v>0</v>
      </c>
      <c r="BS213" s="522" t="n">
        <v>0</v>
      </c>
      <c r="BT213" s="522" t="n">
        <v>0</v>
      </c>
      <c r="BU213" s="522" t="n">
        <v>0</v>
      </c>
      <c r="BW213" s="523">
        <f>_xlfn.XLOOKUP($A213,D!$O$3:$O$199,D!P$3:P$199,)</f>
        <v/>
      </c>
      <c r="BX213" s="523">
        <f>_xlfn.XLOOKUP($A213,D!$O$3:$O$199,D!Q$3:Q$199,)</f>
        <v/>
      </c>
      <c r="BY213" s="523">
        <f>_xlfn.XLOOKUP($A213,D!$O$3:$O$199,D!R$3:R$199,)</f>
        <v/>
      </c>
      <c r="BZ213" s="523">
        <f>_xlfn.XLOOKUP($A213,D!$O$3:$O$199,D!S$3:S$199,)</f>
        <v/>
      </c>
      <c r="CA213" s="523">
        <f>_xlfn.XLOOKUP($A213,D!$O$3:$O$199,D!T$3:T$199,)</f>
        <v/>
      </c>
      <c r="CB213" s="523">
        <f>_xlfn.XLOOKUP($A213,D!$O$3:$O$199,D!U$3:U$199,)</f>
        <v/>
      </c>
      <c r="CC213" s="523">
        <f>_xlfn.XLOOKUP($A213,D!$O$3:$O$199,D!V$3:V$199,)</f>
        <v/>
      </c>
      <c r="CD213" s="523">
        <f>_xlfn.XLOOKUP($A213,D!$O$3:$O$199,D!W$3:W$199,)</f>
        <v/>
      </c>
      <c r="CE213" s="523">
        <f>_xlfn.XLOOKUP($A213,D!$O$3:$O$199,D!X$3:X$199,)</f>
        <v/>
      </c>
      <c r="CF213" s="523">
        <f>_xlfn.XLOOKUP($A213,D!$O$3:$O$199,D!Y$3:Y$199,)</f>
        <v/>
      </c>
      <c r="CG213" s="523">
        <f>_xlfn.XLOOKUP($A213,D!$O$3:$O$199,D!Z$3:Z$199,)</f>
        <v/>
      </c>
      <c r="CH213" s="523">
        <f>_xlfn.XLOOKUP($A213,D!$O$3:$O$199,D!AA$3:AA$199,)</f>
        <v/>
      </c>
    </row>
    <row r="214">
      <c r="A214" s="100" t="inlineStr">
        <is>
          <t>21.02</t>
        </is>
      </c>
      <c r="B214" s="86">
        <f>VLOOKUP(A214,PL.C!$B:$F,2,0)</f>
        <v/>
      </c>
      <c r="C214" s="86" t="inlineStr">
        <is>
          <t>Analítica</t>
        </is>
      </c>
      <c r="D214" s="86" t="inlineStr">
        <is>
          <t>Entrada</t>
        </is>
      </c>
      <c r="E214" s="86">
        <f>VLOOKUP($A214,PL.C!$B:$F,5,0)</f>
        <v/>
      </c>
      <c r="F214" s="86" t="inlineStr">
        <is>
          <t>sim</t>
        </is>
      </c>
      <c r="G214" s="86" t="inlineStr">
        <is>
          <t>forecast</t>
        </is>
      </c>
      <c r="I214" s="86" t="n">
        <v>0</v>
      </c>
      <c r="J214" s="512" t="n">
        <v>0</v>
      </c>
      <c r="K214" s="512" t="n">
        <v>0</v>
      </c>
      <c r="L214" s="512" t="n">
        <v>0</v>
      </c>
      <c r="M214" s="512" t="n">
        <v>0</v>
      </c>
      <c r="N214" s="512" t="n">
        <v>0</v>
      </c>
      <c r="O214" s="512" t="n">
        <v>0</v>
      </c>
      <c r="P214" s="512" t="n">
        <v>0</v>
      </c>
      <c r="Q214" s="512" t="n">
        <v>0</v>
      </c>
      <c r="R214" s="512" t="n">
        <v>0</v>
      </c>
      <c r="S214" s="512" t="n">
        <v>0</v>
      </c>
      <c r="T214" s="512" t="n">
        <v>0</v>
      </c>
      <c r="V214" s="86" t="n">
        <v>0</v>
      </c>
      <c r="W214" s="512" t="n">
        <v>0</v>
      </c>
      <c r="X214" s="512" t="n">
        <v>0</v>
      </c>
      <c r="Y214" s="512" t="n">
        <v>0</v>
      </c>
      <c r="Z214" s="512" t="n">
        <v>0</v>
      </c>
      <c r="AA214" s="512" t="n">
        <v>0</v>
      </c>
      <c r="AB214" s="512" t="n">
        <v>0</v>
      </c>
      <c r="AC214" s="512" t="n">
        <v>0</v>
      </c>
      <c r="AD214" s="512" t="n">
        <v>0</v>
      </c>
      <c r="AE214" s="512" t="n">
        <v>0</v>
      </c>
      <c r="AF214" s="512" t="n">
        <v>0</v>
      </c>
      <c r="AG214" s="512" t="n">
        <v>0</v>
      </c>
      <c r="AI214" s="86" t="n">
        <v>0</v>
      </c>
      <c r="AJ214" s="512" t="n">
        <v>0</v>
      </c>
      <c r="AK214" s="512" t="n">
        <v>0</v>
      </c>
      <c r="AL214" s="512" t="n">
        <v>0</v>
      </c>
      <c r="AM214" s="512" t="n">
        <v>0</v>
      </c>
      <c r="AN214" s="512" t="n">
        <v>0</v>
      </c>
      <c r="AO214" s="512" t="n">
        <v>0</v>
      </c>
      <c r="AP214" s="512" t="n">
        <v>0</v>
      </c>
      <c r="AQ214" s="512" t="n">
        <v>0</v>
      </c>
      <c r="AR214" s="512" t="n">
        <v>0</v>
      </c>
      <c r="AS214" s="512" t="n">
        <v>0</v>
      </c>
      <c r="AT214" s="512" t="n">
        <v>0</v>
      </c>
      <c r="AV214" s="270" t="n">
        <v>0</v>
      </c>
      <c r="AW214" s="270" t="n">
        <v>0</v>
      </c>
      <c r="AX214" s="524" t="n">
        <v>0</v>
      </c>
      <c r="AY214" s="525" t="n">
        <v>0</v>
      </c>
      <c r="AZ214" s="525" t="n">
        <v>0</v>
      </c>
      <c r="BA214" s="525" t="n">
        <v>0</v>
      </c>
      <c r="BB214" s="525" t="n">
        <v>0</v>
      </c>
      <c r="BC214" s="525" t="n">
        <v>0</v>
      </c>
      <c r="BD214" s="525" t="n">
        <v>0</v>
      </c>
      <c r="BE214" s="525" t="n">
        <v>0</v>
      </c>
      <c r="BF214" s="525" t="n">
        <v>0</v>
      </c>
      <c r="BG214" s="525" t="n">
        <v>0</v>
      </c>
      <c r="BJ214" s="526" t="n">
        <v>0</v>
      </c>
      <c r="BK214" s="526" t="n">
        <v>0</v>
      </c>
      <c r="BL214" s="526" t="n">
        <v>0</v>
      </c>
      <c r="BM214" s="526" t="n">
        <v>0</v>
      </c>
      <c r="BN214" s="526" t="n">
        <v>0</v>
      </c>
      <c r="BO214" s="526" t="n">
        <v>0</v>
      </c>
      <c r="BP214" s="526" t="n">
        <v>0</v>
      </c>
      <c r="BQ214" s="526" t="n">
        <v>0</v>
      </c>
      <c r="BR214" s="526" t="n">
        <v>0</v>
      </c>
      <c r="BS214" s="526" t="n">
        <v>0</v>
      </c>
      <c r="BT214" s="526" t="n">
        <v>0</v>
      </c>
      <c r="BU214" s="526" t="n">
        <v>0</v>
      </c>
      <c r="BW214" s="515">
        <f>_xlfn.XLOOKUP($A214,D!$O$3:$O$199,D!P$3:P$199,)</f>
        <v/>
      </c>
      <c r="BX214" s="515">
        <f>_xlfn.XLOOKUP($A214,D!$O$3:$O$199,D!Q$3:Q$199,)</f>
        <v/>
      </c>
      <c r="BY214" s="515">
        <f>_xlfn.XLOOKUP($A214,D!$O$3:$O$199,D!R$3:R$199,)</f>
        <v/>
      </c>
      <c r="BZ214" s="515">
        <f>_xlfn.XLOOKUP($A214,D!$O$3:$O$199,D!S$3:S$199,)</f>
        <v/>
      </c>
      <c r="CA214" s="515">
        <f>_xlfn.XLOOKUP($A214,D!$O$3:$O$199,D!T$3:T$199,)</f>
        <v/>
      </c>
      <c r="CB214" s="515">
        <f>_xlfn.XLOOKUP($A214,D!$O$3:$O$199,D!U$3:U$199,)</f>
        <v/>
      </c>
      <c r="CC214" s="515">
        <f>_xlfn.XLOOKUP($A214,D!$O$3:$O$199,D!V$3:V$199,)</f>
        <v/>
      </c>
      <c r="CD214" s="515">
        <f>_xlfn.XLOOKUP($A214,D!$O$3:$O$199,D!W$3:W$199,)</f>
        <v/>
      </c>
      <c r="CE214" s="515">
        <f>_xlfn.XLOOKUP($A214,D!$O$3:$O$199,D!X$3:X$199,)</f>
        <v/>
      </c>
      <c r="CF214" s="515">
        <f>_xlfn.XLOOKUP($A214,D!$O$3:$O$199,D!Y$3:Y$199,)</f>
        <v/>
      </c>
      <c r="CG214" s="515">
        <f>_xlfn.XLOOKUP($A214,D!$O$3:$O$199,D!Z$3:Z$199,)</f>
        <v/>
      </c>
      <c r="CH214" s="515">
        <f>_xlfn.XLOOKUP($A214,D!$O$3:$O$199,D!AA$3:AA$199,)</f>
        <v/>
      </c>
    </row>
    <row r="215">
      <c r="A215" s="258" t="inlineStr">
        <is>
          <t>21.03</t>
        </is>
      </c>
      <c r="B215" s="259">
        <f>VLOOKUP(A215,PL.C!$B:$F,2,0)</f>
        <v/>
      </c>
      <c r="C215" s="259" t="inlineStr">
        <is>
          <t>Analítica</t>
        </is>
      </c>
      <c r="D215" s="259" t="inlineStr">
        <is>
          <t>Entrada</t>
        </is>
      </c>
      <c r="E215" s="259">
        <f>VLOOKUP($A215,PL.C!$B:$F,5,0)</f>
        <v/>
      </c>
      <c r="F215" s="259" t="inlineStr">
        <is>
          <t>sim</t>
        </is>
      </c>
      <c r="G215" s="259" t="inlineStr">
        <is>
          <t>forecast</t>
        </is>
      </c>
      <c r="I215" s="259" t="n">
        <v>0</v>
      </c>
      <c r="J215" s="519" t="n">
        <v>0</v>
      </c>
      <c r="K215" s="519" t="n">
        <v>0</v>
      </c>
      <c r="L215" s="519" t="n">
        <v>0</v>
      </c>
      <c r="M215" s="519" t="n">
        <v>0</v>
      </c>
      <c r="N215" s="519" t="n">
        <v>0</v>
      </c>
      <c r="O215" s="519" t="n">
        <v>0</v>
      </c>
      <c r="P215" s="519" t="n">
        <v>0</v>
      </c>
      <c r="Q215" s="519" t="n">
        <v>0</v>
      </c>
      <c r="R215" s="519" t="n">
        <v>0</v>
      </c>
      <c r="S215" s="519" t="n">
        <v>0</v>
      </c>
      <c r="T215" s="519" t="n">
        <v>0</v>
      </c>
      <c r="V215" s="259" t="n">
        <v>0</v>
      </c>
      <c r="W215" s="519" t="n">
        <v>0</v>
      </c>
      <c r="X215" s="519" t="n">
        <v>0</v>
      </c>
      <c r="Y215" s="519" t="n">
        <v>0</v>
      </c>
      <c r="Z215" s="519" t="n">
        <v>0</v>
      </c>
      <c r="AA215" s="519" t="n">
        <v>0</v>
      </c>
      <c r="AB215" s="519" t="n">
        <v>0</v>
      </c>
      <c r="AC215" s="519" t="n">
        <v>0</v>
      </c>
      <c r="AD215" s="519" t="n">
        <v>0</v>
      </c>
      <c r="AE215" s="519" t="n">
        <v>0</v>
      </c>
      <c r="AF215" s="519" t="n">
        <v>0</v>
      </c>
      <c r="AG215" s="519" t="n">
        <v>0</v>
      </c>
      <c r="AI215" s="259" t="n">
        <v>0</v>
      </c>
      <c r="AJ215" s="519" t="n">
        <v>0</v>
      </c>
      <c r="AK215" s="519" t="n">
        <v>0</v>
      </c>
      <c r="AL215" s="519" t="n">
        <v>0</v>
      </c>
      <c r="AM215" s="519" t="n">
        <v>0</v>
      </c>
      <c r="AN215" s="519" t="n">
        <v>0</v>
      </c>
      <c r="AO215" s="519" t="n">
        <v>0</v>
      </c>
      <c r="AP215" s="519" t="n">
        <v>0</v>
      </c>
      <c r="AQ215" s="519" t="n">
        <v>0</v>
      </c>
      <c r="AR215" s="519" t="n">
        <v>0</v>
      </c>
      <c r="AS215" s="519" t="n">
        <v>0</v>
      </c>
      <c r="AT215" s="519" t="n">
        <v>0</v>
      </c>
      <c r="AV215" s="267" t="n">
        <v>0</v>
      </c>
      <c r="AW215" s="267" t="n">
        <v>0</v>
      </c>
      <c r="AX215" s="520" t="n">
        <v>0</v>
      </c>
      <c r="AY215" s="521" t="n">
        <v>0</v>
      </c>
      <c r="AZ215" s="521" t="n">
        <v>0</v>
      </c>
      <c r="BA215" s="521" t="n">
        <v>0</v>
      </c>
      <c r="BB215" s="521" t="n">
        <v>0</v>
      </c>
      <c r="BC215" s="521" t="n">
        <v>0</v>
      </c>
      <c r="BD215" s="521" t="n">
        <v>0</v>
      </c>
      <c r="BE215" s="521" t="n">
        <v>0</v>
      </c>
      <c r="BF215" s="521" t="n">
        <v>0</v>
      </c>
      <c r="BG215" s="521" t="n">
        <v>0</v>
      </c>
      <c r="BJ215" s="522" t="n">
        <v>0</v>
      </c>
      <c r="BK215" s="522" t="n">
        <v>0</v>
      </c>
      <c r="BL215" s="522" t="n">
        <v>0</v>
      </c>
      <c r="BM215" s="522" t="n">
        <v>0</v>
      </c>
      <c r="BN215" s="522" t="n">
        <v>0</v>
      </c>
      <c r="BO215" s="522" t="n">
        <v>0</v>
      </c>
      <c r="BP215" s="522" t="n">
        <v>0</v>
      </c>
      <c r="BQ215" s="522" t="n">
        <v>0</v>
      </c>
      <c r="BR215" s="522" t="n">
        <v>0</v>
      </c>
      <c r="BS215" s="522" t="n">
        <v>0</v>
      </c>
      <c r="BT215" s="522" t="n">
        <v>0</v>
      </c>
      <c r="BU215" s="522" t="n">
        <v>0</v>
      </c>
      <c r="BW215" s="523">
        <f>_xlfn.XLOOKUP($A215,D!$O$3:$O$199,D!P$3:P$199,)</f>
        <v/>
      </c>
      <c r="BX215" s="523">
        <f>_xlfn.XLOOKUP($A215,D!$O$3:$O$199,D!Q$3:Q$199,)</f>
        <v/>
      </c>
      <c r="BY215" s="523">
        <f>_xlfn.XLOOKUP($A215,D!$O$3:$O$199,D!R$3:R$199,)</f>
        <v/>
      </c>
      <c r="BZ215" s="523">
        <f>_xlfn.XLOOKUP($A215,D!$O$3:$O$199,D!S$3:S$199,)</f>
        <v/>
      </c>
      <c r="CA215" s="523">
        <f>_xlfn.XLOOKUP($A215,D!$O$3:$O$199,D!T$3:T$199,)</f>
        <v/>
      </c>
      <c r="CB215" s="523">
        <f>_xlfn.XLOOKUP($A215,D!$O$3:$O$199,D!U$3:U$199,)</f>
        <v/>
      </c>
      <c r="CC215" s="523">
        <f>_xlfn.XLOOKUP($A215,D!$O$3:$O$199,D!V$3:V$199,)</f>
        <v/>
      </c>
      <c r="CD215" s="523">
        <f>_xlfn.XLOOKUP($A215,D!$O$3:$O$199,D!W$3:W$199,)</f>
        <v/>
      </c>
      <c r="CE215" s="523">
        <f>_xlfn.XLOOKUP($A215,D!$O$3:$O$199,D!X$3:X$199,)</f>
        <v/>
      </c>
      <c r="CF215" s="523">
        <f>_xlfn.XLOOKUP($A215,D!$O$3:$O$199,D!Y$3:Y$199,)</f>
        <v/>
      </c>
      <c r="CG215" s="523">
        <f>_xlfn.XLOOKUP($A215,D!$O$3:$O$199,D!Z$3:Z$199,)</f>
        <v/>
      </c>
      <c r="CH215" s="523">
        <f>_xlfn.XLOOKUP($A215,D!$O$3:$O$199,D!AA$3:AA$199,)</f>
        <v/>
      </c>
    </row>
    <row r="216">
      <c r="A216" s="100" t="inlineStr">
        <is>
          <t>22.01</t>
        </is>
      </c>
      <c r="B216" s="86">
        <f>VLOOKUP(A216,PL.C!$B:$F,2,0)</f>
        <v/>
      </c>
      <c r="C216" s="86" t="inlineStr">
        <is>
          <t>Analítica</t>
        </is>
      </c>
      <c r="D216" s="86" t="inlineStr">
        <is>
          <t>Saída</t>
        </is>
      </c>
      <c r="E216" s="86">
        <f>VLOOKUP($A216,PL.C!$B:$F,5,0)</f>
        <v/>
      </c>
      <c r="F216" s="86" t="inlineStr">
        <is>
          <t>sim</t>
        </is>
      </c>
      <c r="G216" s="86" t="inlineStr">
        <is>
          <t>forecast</t>
        </is>
      </c>
      <c r="I216" s="86" t="n">
        <v>0</v>
      </c>
      <c r="J216" s="512" t="n">
        <v>0</v>
      </c>
      <c r="K216" s="512" t="n">
        <v>0</v>
      </c>
      <c r="L216" s="512" t="n">
        <v>0</v>
      </c>
      <c r="M216" s="512" t="n">
        <v>-3638</v>
      </c>
      <c r="N216" s="512" t="n">
        <v>-5703</v>
      </c>
      <c r="O216" s="512" t="n">
        <v>-9759</v>
      </c>
      <c r="P216" s="512" t="n">
        <v>-8530</v>
      </c>
      <c r="Q216" s="512" t="n">
        <v>-7664</v>
      </c>
      <c r="R216" s="512" t="n">
        <v>-10049</v>
      </c>
      <c r="S216" s="512" t="n">
        <v>-8512</v>
      </c>
      <c r="T216" s="512" t="n">
        <v>-8996</v>
      </c>
      <c r="V216" s="86" t="n">
        <v>-9110</v>
      </c>
      <c r="W216" s="512" t="n">
        <v>-9303</v>
      </c>
      <c r="X216" s="512" t="n">
        <v>-10624</v>
      </c>
      <c r="Y216" s="512" t="n">
        <v>-11355</v>
      </c>
      <c r="Z216" s="512" t="n">
        <v>-8687</v>
      </c>
      <c r="AA216" s="512" t="n">
        <v>-9074</v>
      </c>
      <c r="AB216" s="512" t="n">
        <v>-11941</v>
      </c>
      <c r="AC216" s="512" t="n">
        <v>-10053</v>
      </c>
      <c r="AD216" s="512" t="n">
        <v>-13302</v>
      </c>
      <c r="AE216" s="512" t="n">
        <v>-8302</v>
      </c>
      <c r="AF216" s="512" t="n">
        <v>-8445</v>
      </c>
      <c r="AG216" s="512" t="n">
        <v>-9682</v>
      </c>
      <c r="AI216" s="86" t="n">
        <v>-10198</v>
      </c>
      <c r="AJ216" s="512" t="n">
        <v>-11302</v>
      </c>
      <c r="AK216" s="512" t="n">
        <v>-12459</v>
      </c>
      <c r="AL216" s="512" t="n">
        <v>-9887</v>
      </c>
      <c r="AM216" s="512" t="n">
        <v>-9844</v>
      </c>
      <c r="AN216" s="512" t="n">
        <v>-7015</v>
      </c>
      <c r="AO216" s="512" t="n">
        <v>-8369</v>
      </c>
      <c r="AP216" s="512" t="n">
        <v>-4259</v>
      </c>
      <c r="AQ216" s="512" t="n">
        <v>-5587</v>
      </c>
      <c r="AR216" s="512" t="n">
        <v>-2795</v>
      </c>
      <c r="AS216" s="512" t="n">
        <v>-2913</v>
      </c>
      <c r="AT216" s="512" t="n">
        <v>-3183</v>
      </c>
      <c r="AV216" s="270" t="n">
        <v>-3072</v>
      </c>
      <c r="AW216" s="270" t="n">
        <v>-1228</v>
      </c>
      <c r="AX216" s="524" t="n">
        <v>-4603</v>
      </c>
      <c r="AY216" s="525" t="n">
        <v>-2537</v>
      </c>
      <c r="AZ216" s="525" t="n">
        <v>-500</v>
      </c>
      <c r="BA216" s="525" t="n">
        <v>-2897</v>
      </c>
      <c r="BB216" s="525" t="n">
        <v>-1821</v>
      </c>
      <c r="BC216" s="525" t="n">
        <v>-3121</v>
      </c>
      <c r="BD216" s="525" t="n">
        <v>-735</v>
      </c>
      <c r="BE216" s="525" t="n">
        <v>-1698</v>
      </c>
      <c r="BF216" s="525" t="n">
        <v>-570</v>
      </c>
      <c r="BG216" s="525" t="n">
        <v>-725</v>
      </c>
      <c r="BJ216" s="526" t="n">
        <v>-4473</v>
      </c>
      <c r="BK216" s="526" t="n">
        <v>-563</v>
      </c>
      <c r="BL216" s="526" t="n">
        <v>-505</v>
      </c>
      <c r="BM216" s="526" t="n">
        <v>-2492</v>
      </c>
      <c r="BN216" s="526" t="n">
        <v>-2188</v>
      </c>
      <c r="BO216" s="526" t="n">
        <v>-659</v>
      </c>
      <c r="BP216" s="526" t="n">
        <v>-997</v>
      </c>
      <c r="BQ216" s="526" t="n">
        <v>0</v>
      </c>
      <c r="BR216" s="526" t="n">
        <v>-2021</v>
      </c>
      <c r="BS216" s="526" t="n">
        <v>-507</v>
      </c>
      <c r="BT216" s="526" t="n">
        <v>-1831</v>
      </c>
      <c r="BU216" s="526" t="n">
        <v>-1067</v>
      </c>
      <c r="BW216" s="515">
        <f>_xlfn.XLOOKUP($A216,D!$O$3:$O$199,D!P$3:P$199,)</f>
        <v/>
      </c>
      <c r="BX216" s="515">
        <f>_xlfn.XLOOKUP($A216,D!$O$3:$O$199,D!Q$3:Q$199,)</f>
        <v/>
      </c>
      <c r="BY216" s="515">
        <f>_xlfn.XLOOKUP($A216,D!$O$3:$O$199,D!R$3:R$199,)</f>
        <v/>
      </c>
      <c r="BZ216" s="515">
        <f>_xlfn.XLOOKUP($A216,D!$O$3:$O$199,D!S$3:S$199,)</f>
        <v/>
      </c>
      <c r="CA216" s="515">
        <f>_xlfn.XLOOKUP($A216,D!$O$3:$O$199,D!T$3:T$199,)</f>
        <v/>
      </c>
      <c r="CB216" s="515">
        <f>_xlfn.XLOOKUP($A216,D!$O$3:$O$199,D!U$3:U$199,)</f>
        <v/>
      </c>
      <c r="CC216" s="515">
        <f>_xlfn.XLOOKUP($A216,D!$O$3:$O$199,D!V$3:V$199,)</f>
        <v/>
      </c>
      <c r="CD216" s="515">
        <f>_xlfn.XLOOKUP($A216,D!$O$3:$O$199,D!W$3:W$199,)</f>
        <v/>
      </c>
      <c r="CE216" s="515">
        <f>_xlfn.XLOOKUP($A216,D!$O$3:$O$199,D!X$3:X$199,)</f>
        <v/>
      </c>
      <c r="CF216" s="515">
        <f>_xlfn.XLOOKUP($A216,D!$O$3:$O$199,D!Y$3:Y$199,)</f>
        <v/>
      </c>
      <c r="CG216" s="515">
        <f>_xlfn.XLOOKUP($A216,D!$O$3:$O$199,D!Z$3:Z$199,)</f>
        <v/>
      </c>
      <c r="CH216" s="515">
        <f>_xlfn.XLOOKUP($A216,D!$O$3:$O$199,D!AA$3:AA$199,)</f>
        <v/>
      </c>
    </row>
    <row r="217">
      <c r="A217" s="258" t="inlineStr">
        <is>
          <t>29.01</t>
        </is>
      </c>
      <c r="B217" s="259">
        <f>VLOOKUP(A217,PL.C!$B:$F,2,0)</f>
        <v/>
      </c>
      <c r="C217" s="259" t="inlineStr">
        <is>
          <t>Analítica</t>
        </is>
      </c>
      <c r="D217" s="259" t="inlineStr">
        <is>
          <t>Saída</t>
        </is>
      </c>
      <c r="E217" s="259">
        <f>VLOOKUP($A217,PL.C!$B:$F,5,0)</f>
        <v/>
      </c>
      <c r="F217" s="259" t="inlineStr">
        <is>
          <t>sim</t>
        </is>
      </c>
      <c r="G217" s="259" t="inlineStr">
        <is>
          <t>forecast</t>
        </is>
      </c>
      <c r="I217" s="259" t="n">
        <v>0</v>
      </c>
      <c r="J217" s="519" t="n">
        <v>0</v>
      </c>
      <c r="K217" s="519" t="n">
        <v>0</v>
      </c>
      <c r="L217" s="519" t="n">
        <v>-46649</v>
      </c>
      <c r="M217" s="519" t="n">
        <v>-82109</v>
      </c>
      <c r="N217" s="519" t="n">
        <v>-83280</v>
      </c>
      <c r="O217" s="519" t="n">
        <v>-52046</v>
      </c>
      <c r="P217" s="519" t="n">
        <v>-50725</v>
      </c>
      <c r="Q217" s="519" t="n">
        <v>-55318</v>
      </c>
      <c r="R217" s="519" t="n">
        <v>-50980</v>
      </c>
      <c r="S217" s="519" t="n">
        <v>-54279</v>
      </c>
      <c r="T217" s="519" t="n">
        <v>-59238</v>
      </c>
      <c r="V217" s="259" t="n">
        <v>-60514</v>
      </c>
      <c r="W217" s="519" t="n">
        <v>-52381</v>
      </c>
      <c r="X217" s="519" t="n">
        <v>-50287</v>
      </c>
      <c r="Y217" s="519" t="n">
        <v>-48449</v>
      </c>
      <c r="Z217" s="519" t="n">
        <v>-52967</v>
      </c>
      <c r="AA217" s="519" t="n">
        <v>-55206</v>
      </c>
      <c r="AB217" s="519" t="n">
        <v>-54213</v>
      </c>
      <c r="AC217" s="519" t="n">
        <v>-49905</v>
      </c>
      <c r="AD217" s="519" t="n">
        <v>-55517</v>
      </c>
      <c r="AE217" s="519" t="n">
        <v>-52928</v>
      </c>
      <c r="AF217" s="519" t="n">
        <v>-53237</v>
      </c>
      <c r="AG217" s="519" t="n">
        <v>-76077</v>
      </c>
      <c r="AI217" s="259" t="n">
        <v>-62756</v>
      </c>
      <c r="AJ217" s="519" t="n">
        <v>-55514</v>
      </c>
      <c r="AK217" s="519" t="n">
        <v>-53898</v>
      </c>
      <c r="AL217" s="519" t="n">
        <v>-55008</v>
      </c>
      <c r="AM217" s="519" t="n">
        <v>-56890</v>
      </c>
      <c r="AN217" s="519" t="n">
        <v>-57893</v>
      </c>
      <c r="AO217" s="519" t="n">
        <v>-57102</v>
      </c>
      <c r="AP217" s="519" t="n">
        <v>-60049</v>
      </c>
      <c r="AQ217" s="519" t="n">
        <v>-59562</v>
      </c>
      <c r="AR217" s="519" t="n">
        <v>-57235</v>
      </c>
      <c r="AS217" s="519" t="n">
        <v>-54569</v>
      </c>
      <c r="AT217" s="519" t="n">
        <v>-57010</v>
      </c>
      <c r="AV217" s="267" t="n">
        <v>-56100</v>
      </c>
      <c r="AW217" s="267" t="n">
        <v>-82773</v>
      </c>
      <c r="AX217" s="520" t="n">
        <v>-69486</v>
      </c>
      <c r="AY217" s="521" t="n">
        <v>-61481</v>
      </c>
      <c r="AZ217" s="521" t="n">
        <v>-63690</v>
      </c>
      <c r="BA217" s="521" t="n">
        <v>-64547</v>
      </c>
      <c r="BB217" s="521" t="n">
        <v>-63710</v>
      </c>
      <c r="BC217" s="521" t="n">
        <v>-65887</v>
      </c>
      <c r="BD217" s="521" t="n">
        <v>-70236</v>
      </c>
      <c r="BE217" s="521" t="n">
        <v>-67974</v>
      </c>
      <c r="BF217" s="521" t="n">
        <v>-64982</v>
      </c>
      <c r="BG217" s="521" t="n">
        <v>-65086</v>
      </c>
      <c r="BJ217" s="522" t="n">
        <v>-95726</v>
      </c>
      <c r="BK217" s="522" t="n">
        <v>-67540</v>
      </c>
      <c r="BL217" s="522" t="n">
        <v>-68723</v>
      </c>
      <c r="BM217" s="522" t="n">
        <v>-68992</v>
      </c>
      <c r="BN217" s="522" t="n">
        <v>-68950</v>
      </c>
      <c r="BO217" s="522" t="n">
        <v>-63967</v>
      </c>
      <c r="BP217" s="522" t="n">
        <v>-67857</v>
      </c>
      <c r="BQ217" s="522" t="n">
        <v>-61617</v>
      </c>
      <c r="BR217" s="522" t="n">
        <v>-75522</v>
      </c>
      <c r="BS217" s="522" t="n">
        <v>-67811</v>
      </c>
      <c r="BT217" s="522" t="n">
        <v>-65086</v>
      </c>
      <c r="BU217" s="522" t="n">
        <v>-63557</v>
      </c>
      <c r="BW217" s="523">
        <f>_xlfn.XLOOKUP($A217,D!$O$3:$O$199,D!P$3:P$199,)</f>
        <v/>
      </c>
      <c r="BX217" s="523">
        <f>_xlfn.XLOOKUP($A217,D!$O$3:$O$199,D!Q$3:Q$199,)</f>
        <v/>
      </c>
      <c r="BY217" s="523">
        <f>_xlfn.XLOOKUP($A217,D!$O$3:$O$199,D!R$3:R$199,)</f>
        <v/>
      </c>
      <c r="BZ217" s="523">
        <f>_xlfn.XLOOKUP($A217,D!$O$3:$O$199,D!S$3:S$199,)</f>
        <v/>
      </c>
      <c r="CA217" s="523">
        <f>_xlfn.XLOOKUP($A217,D!$O$3:$O$199,D!T$3:T$199,)</f>
        <v/>
      </c>
      <c r="CB217" s="523">
        <f>_xlfn.XLOOKUP($A217,D!$O$3:$O$199,D!U$3:U$199,)</f>
        <v/>
      </c>
      <c r="CC217" s="523">
        <f>_xlfn.XLOOKUP($A217,D!$O$3:$O$199,D!V$3:V$199,)</f>
        <v/>
      </c>
      <c r="CD217" s="523">
        <f>_xlfn.XLOOKUP($A217,D!$O$3:$O$199,D!W$3:W$199,)</f>
        <v/>
      </c>
      <c r="CE217" s="523">
        <f>_xlfn.XLOOKUP($A217,D!$O$3:$O$199,D!X$3:X$199,)</f>
        <v/>
      </c>
      <c r="CF217" s="523">
        <f>_xlfn.XLOOKUP($A217,D!$O$3:$O$199,D!Y$3:Y$199,)</f>
        <v/>
      </c>
      <c r="CG217" s="523">
        <f>_xlfn.XLOOKUP($A217,D!$O$3:$O$199,D!Z$3:Z$199,)</f>
        <v/>
      </c>
      <c r="CH217" s="523">
        <f>_xlfn.XLOOKUP($A217,D!$O$3:$O$199,D!AA$3:AA$199,)</f>
        <v/>
      </c>
    </row>
    <row r="218">
      <c r="A218" s="100" t="inlineStr">
        <is>
          <t>29.02</t>
        </is>
      </c>
      <c r="B218" s="86">
        <f>VLOOKUP(A218,PL.C!$B:$F,2,0)</f>
        <v/>
      </c>
      <c r="C218" s="86" t="inlineStr">
        <is>
          <t>Analítica</t>
        </is>
      </c>
      <c r="D218" s="86" t="inlineStr">
        <is>
          <t>Saída</t>
        </is>
      </c>
      <c r="E218" s="86">
        <f>VLOOKUP($A218,PL.C!$B:$F,5,0)</f>
        <v/>
      </c>
      <c r="F218" s="86" t="inlineStr">
        <is>
          <t>sim</t>
        </is>
      </c>
      <c r="G218" s="86" t="inlineStr">
        <is>
          <t>forecast</t>
        </is>
      </c>
      <c r="I218" s="86" t="n">
        <v>0</v>
      </c>
      <c r="J218" s="512" t="n">
        <v>0</v>
      </c>
      <c r="K218" s="512" t="n">
        <v>0</v>
      </c>
      <c r="L218" s="512" t="n">
        <v>0</v>
      </c>
      <c r="M218" s="512" t="n">
        <v>0</v>
      </c>
      <c r="N218" s="512" t="n">
        <v>0</v>
      </c>
      <c r="O218" s="512" t="n">
        <v>0</v>
      </c>
      <c r="P218" s="512" t="n">
        <v>0</v>
      </c>
      <c r="Q218" s="512" t="n">
        <v>-19039</v>
      </c>
      <c r="R218" s="512" t="n">
        <v>-20971</v>
      </c>
      <c r="S218" s="512" t="n">
        <v>-21279</v>
      </c>
      <c r="T218" s="512" t="n">
        <v>-17739</v>
      </c>
      <c r="V218" s="86" t="n">
        <v>0</v>
      </c>
      <c r="W218" s="512" t="n">
        <v>0</v>
      </c>
      <c r="X218" s="512" t="n">
        <v>-1989</v>
      </c>
      <c r="Y218" s="512" t="n">
        <v>0</v>
      </c>
      <c r="Z218" s="512" t="n">
        <v>-1600</v>
      </c>
      <c r="AA218" s="512" t="n">
        <v>0</v>
      </c>
      <c r="AB218" s="512" t="n">
        <v>0</v>
      </c>
      <c r="AC218" s="512" t="n">
        <v>0</v>
      </c>
      <c r="AD218" s="512" t="n">
        <v>-20005</v>
      </c>
      <c r="AE218" s="512" t="n">
        <v>-20005</v>
      </c>
      <c r="AF218" s="512" t="n">
        <v>-20005</v>
      </c>
      <c r="AG218" s="512" t="n">
        <v>-23346</v>
      </c>
      <c r="AI218" s="86" t="n">
        <v>0</v>
      </c>
      <c r="AJ218" s="512" t="n">
        <v>0</v>
      </c>
      <c r="AK218" s="512" t="n">
        <v>0</v>
      </c>
      <c r="AL218" s="512" t="n">
        <v>0</v>
      </c>
      <c r="AM218" s="512" t="n">
        <v>-1351</v>
      </c>
      <c r="AN218" s="512" t="n">
        <v>0</v>
      </c>
      <c r="AO218" s="512" t="n">
        <v>0</v>
      </c>
      <c r="AP218" s="512" t="n">
        <v>0</v>
      </c>
      <c r="AQ218" s="512" t="n">
        <v>-19734</v>
      </c>
      <c r="AR218" s="512" t="n">
        <v>-20550</v>
      </c>
      <c r="AS218" s="512" t="n">
        <v>-21089</v>
      </c>
      <c r="AT218" s="512" t="n">
        <v>-13739</v>
      </c>
      <c r="AV218" s="270" t="n">
        <v>0</v>
      </c>
      <c r="AW218" s="270" t="n">
        <v>-2371</v>
      </c>
      <c r="AX218" s="524" t="n">
        <v>0</v>
      </c>
      <c r="AY218" s="525" t="n">
        <v>0</v>
      </c>
      <c r="AZ218" s="525" t="n">
        <v>0</v>
      </c>
      <c r="BA218" s="525" t="n">
        <v>0</v>
      </c>
      <c r="BB218" s="525" t="n">
        <v>-3693</v>
      </c>
      <c r="BC218" s="525" t="n">
        <v>0</v>
      </c>
      <c r="BD218" s="525" t="n">
        <v>-20750</v>
      </c>
      <c r="BE218" s="525" t="n">
        <v>-21340</v>
      </c>
      <c r="BF218" s="525" t="n">
        <v>-22055</v>
      </c>
      <c r="BG218" s="525" t="n">
        <v>-22632</v>
      </c>
      <c r="BJ218" s="526" t="n">
        <v>-319</v>
      </c>
      <c r="BK218" s="526" t="n">
        <v>0</v>
      </c>
      <c r="BL218" s="526" t="n">
        <v>0</v>
      </c>
      <c r="BM218" s="526" t="n">
        <v>-5059</v>
      </c>
      <c r="BN218" s="526" t="n">
        <v>0</v>
      </c>
      <c r="BO218" s="526" t="n">
        <v>0</v>
      </c>
      <c r="BP218" s="526" t="n">
        <v>0</v>
      </c>
      <c r="BQ218" s="526" t="n">
        <v>-1512</v>
      </c>
      <c r="BR218" s="526" t="n">
        <v>-20441</v>
      </c>
      <c r="BS218" s="526" t="n">
        <v>-20441</v>
      </c>
      <c r="BT218" s="526" t="n">
        <v>-22209</v>
      </c>
      <c r="BU218" s="526" t="n">
        <v>-18092</v>
      </c>
      <c r="BW218" s="515">
        <f>_xlfn.XLOOKUP($A218,D!$O$3:$O$199,D!P$3:P$199,)</f>
        <v/>
      </c>
      <c r="BX218" s="515">
        <f>_xlfn.XLOOKUP($A218,D!$O$3:$O$199,D!Q$3:Q$199,)</f>
        <v/>
      </c>
      <c r="BY218" s="515">
        <f>_xlfn.XLOOKUP($A218,D!$O$3:$O$199,D!R$3:R$199,)</f>
        <v/>
      </c>
      <c r="BZ218" s="515">
        <f>_xlfn.XLOOKUP($A218,D!$O$3:$O$199,D!S$3:S$199,)</f>
        <v/>
      </c>
      <c r="CA218" s="515">
        <f>_xlfn.XLOOKUP($A218,D!$O$3:$O$199,D!T$3:T$199,)</f>
        <v/>
      </c>
      <c r="CB218" s="515">
        <f>_xlfn.XLOOKUP($A218,D!$O$3:$O$199,D!U$3:U$199,)</f>
        <v/>
      </c>
      <c r="CC218" s="515">
        <f>_xlfn.XLOOKUP($A218,D!$O$3:$O$199,D!V$3:V$199,)</f>
        <v/>
      </c>
      <c r="CD218" s="515">
        <f>_xlfn.XLOOKUP($A218,D!$O$3:$O$199,D!W$3:W$199,)</f>
        <v/>
      </c>
      <c r="CE218" s="515">
        <f>_xlfn.XLOOKUP($A218,D!$O$3:$O$199,D!X$3:X$199,)</f>
        <v/>
      </c>
      <c r="CF218" s="515">
        <f>_xlfn.XLOOKUP($A218,D!$O$3:$O$199,D!Y$3:Y$199,)</f>
        <v/>
      </c>
      <c r="CG218" s="515">
        <f>_xlfn.XLOOKUP($A218,D!$O$3:$O$199,D!Z$3:Z$199,)</f>
        <v/>
      </c>
      <c r="CH218" s="515">
        <f>_xlfn.XLOOKUP($A218,D!$O$3:$O$199,D!AA$3:AA$199,)</f>
        <v/>
      </c>
    </row>
    <row r="219">
      <c r="A219" s="258" t="inlineStr">
        <is>
          <t>29.03</t>
        </is>
      </c>
      <c r="B219" s="259">
        <f>VLOOKUP(A219,PL.C!$B:$F,2,0)</f>
        <v/>
      </c>
      <c r="C219" s="259" t="inlineStr">
        <is>
          <t>Analítica</t>
        </is>
      </c>
      <c r="D219" s="259" t="inlineStr">
        <is>
          <t>Saída</t>
        </is>
      </c>
      <c r="E219" s="259">
        <f>VLOOKUP($A219,PL.C!$B:$F,5,0)</f>
        <v/>
      </c>
      <c r="F219" s="259" t="inlineStr">
        <is>
          <t>sim</t>
        </is>
      </c>
      <c r="G219" s="259" t="inlineStr">
        <is>
          <t>forecast</t>
        </is>
      </c>
      <c r="I219" s="259" t="n">
        <v>0</v>
      </c>
      <c r="J219" s="519" t="n">
        <v>-70</v>
      </c>
      <c r="K219" s="519" t="n">
        <v>0</v>
      </c>
      <c r="L219" s="519" t="n">
        <v>-8358</v>
      </c>
      <c r="M219" s="519" t="n">
        <v>-4706</v>
      </c>
      <c r="N219" s="519" t="n">
        <v>-4421</v>
      </c>
      <c r="O219" s="519" t="n">
        <v>-13272</v>
      </c>
      <c r="P219" s="519" t="n">
        <v>-1932</v>
      </c>
      <c r="Q219" s="519" t="n">
        <v>-5966</v>
      </c>
      <c r="R219" s="519" t="n">
        <v>-11314</v>
      </c>
      <c r="S219" s="519" t="n">
        <v>-4033</v>
      </c>
      <c r="T219" s="519" t="n">
        <v>-3973</v>
      </c>
      <c r="V219" s="259" t="n">
        <v>-21164</v>
      </c>
      <c r="W219" s="519" t="n">
        <v>-15633</v>
      </c>
      <c r="X219" s="519" t="n">
        <v>-12387</v>
      </c>
      <c r="Y219" s="519" t="n">
        <v>-6140</v>
      </c>
      <c r="Z219" s="519" t="n">
        <v>-5814</v>
      </c>
      <c r="AA219" s="519" t="n">
        <v>-4322</v>
      </c>
      <c r="AB219" s="519" t="n">
        <v>-9678</v>
      </c>
      <c r="AC219" s="519" t="n">
        <v>-1989</v>
      </c>
      <c r="AD219" s="519" t="n">
        <v>-6139</v>
      </c>
      <c r="AE219" s="519" t="n">
        <v>-10120</v>
      </c>
      <c r="AF219" s="519" t="n">
        <v>-10120</v>
      </c>
      <c r="AG219" s="519" t="n">
        <v>-7052</v>
      </c>
      <c r="AI219" s="259" t="n">
        <v>-11195</v>
      </c>
      <c r="AJ219" s="519" t="n">
        <v>-16851</v>
      </c>
      <c r="AK219" s="519" t="n">
        <v>-16093</v>
      </c>
      <c r="AL219" s="519" t="n">
        <v>-4535</v>
      </c>
      <c r="AM219" s="519" t="n">
        <v>-3072</v>
      </c>
      <c r="AN219" s="519" t="n">
        <v>-4747</v>
      </c>
      <c r="AO219" s="519" t="n">
        <v>-3859</v>
      </c>
      <c r="AP219" s="519" t="n">
        <v>-2175</v>
      </c>
      <c r="AQ219" s="519" t="n">
        <v>-6339</v>
      </c>
      <c r="AR219" s="519" t="n">
        <v>-10219</v>
      </c>
      <c r="AS219" s="519" t="n">
        <v>-6721</v>
      </c>
      <c r="AT219" s="519" t="n">
        <v>-6547</v>
      </c>
      <c r="AV219" s="267" t="n">
        <v>-13478</v>
      </c>
      <c r="AW219" s="267" t="n">
        <v>-13483</v>
      </c>
      <c r="AX219" s="520" t="n">
        <v>-9733</v>
      </c>
      <c r="AY219" s="521" t="n">
        <v>-12282</v>
      </c>
      <c r="AZ219" s="521" t="n">
        <v>-3308</v>
      </c>
      <c r="BA219" s="521" t="n">
        <v>-4390</v>
      </c>
      <c r="BB219" s="521" t="n">
        <v>-9316</v>
      </c>
      <c r="BC219" s="521" t="n">
        <v>-2393</v>
      </c>
      <c r="BD219" s="521" t="n">
        <v>-2600</v>
      </c>
      <c r="BE219" s="521" t="n">
        <v>-7393</v>
      </c>
      <c r="BF219" s="521" t="n">
        <v>-7393</v>
      </c>
      <c r="BG219" s="521" t="n">
        <v>-2525</v>
      </c>
      <c r="BJ219" s="522" t="n">
        <v>-13403</v>
      </c>
      <c r="BK219" s="522" t="n">
        <v>-21825</v>
      </c>
      <c r="BL219" s="522" t="n">
        <v>-15885</v>
      </c>
      <c r="BM219" s="522" t="n">
        <v>-6868</v>
      </c>
      <c r="BN219" s="522" t="n">
        <v>-8595</v>
      </c>
      <c r="BO219" s="522" t="n">
        <v>0</v>
      </c>
      <c r="BP219" s="522" t="n">
        <v>-10119</v>
      </c>
      <c r="BQ219" s="522" t="n">
        <v>-2529</v>
      </c>
      <c r="BR219" s="522" t="n">
        <v>-11832</v>
      </c>
      <c r="BS219" s="522" t="n">
        <v>-9208</v>
      </c>
      <c r="BT219" s="522" t="n">
        <v>-9369</v>
      </c>
      <c r="BU219" s="522" t="n">
        <v>-3069</v>
      </c>
      <c r="BW219" s="523">
        <f>_xlfn.XLOOKUP($A219,D!$O$3:$O$199,D!P$3:P$199,)</f>
        <v/>
      </c>
      <c r="BX219" s="523">
        <f>_xlfn.XLOOKUP($A219,D!$O$3:$O$199,D!Q$3:Q$199,)</f>
        <v/>
      </c>
      <c r="BY219" s="523">
        <f>_xlfn.XLOOKUP($A219,D!$O$3:$O$199,D!R$3:R$199,)</f>
        <v/>
      </c>
      <c r="BZ219" s="523">
        <f>_xlfn.XLOOKUP($A219,D!$O$3:$O$199,D!S$3:S$199,)</f>
        <v/>
      </c>
      <c r="CA219" s="523">
        <f>_xlfn.XLOOKUP($A219,D!$O$3:$O$199,D!T$3:T$199,)</f>
        <v/>
      </c>
      <c r="CB219" s="523">
        <f>_xlfn.XLOOKUP($A219,D!$O$3:$O$199,D!U$3:U$199,)</f>
        <v/>
      </c>
      <c r="CC219" s="523">
        <f>_xlfn.XLOOKUP($A219,D!$O$3:$O$199,D!V$3:V$199,)</f>
        <v/>
      </c>
      <c r="CD219" s="523">
        <f>_xlfn.XLOOKUP($A219,D!$O$3:$O$199,D!W$3:W$199,)</f>
        <v/>
      </c>
      <c r="CE219" s="523">
        <f>_xlfn.XLOOKUP($A219,D!$O$3:$O$199,D!X$3:X$199,)</f>
        <v/>
      </c>
      <c r="CF219" s="523">
        <f>_xlfn.XLOOKUP($A219,D!$O$3:$O$199,D!Y$3:Y$199,)</f>
        <v/>
      </c>
      <c r="CG219" s="523">
        <f>_xlfn.XLOOKUP($A219,D!$O$3:$O$199,D!Z$3:Z$199,)</f>
        <v/>
      </c>
      <c r="CH219" s="523">
        <f>_xlfn.XLOOKUP($A219,D!$O$3:$O$199,D!AA$3:AA$199,)</f>
        <v/>
      </c>
    </row>
    <row r="220">
      <c r="A220" s="100" t="inlineStr">
        <is>
          <t>29.04</t>
        </is>
      </c>
      <c r="B220" s="86">
        <f>VLOOKUP(A220,PL.C!$B:$F,2,0)</f>
        <v/>
      </c>
      <c r="C220" s="86" t="inlineStr">
        <is>
          <t>Analítica</t>
        </is>
      </c>
      <c r="D220" s="86" t="inlineStr">
        <is>
          <t>Saída</t>
        </is>
      </c>
      <c r="E220" s="86">
        <f>VLOOKUP($A220,PL.C!$B:$F,5,0)</f>
        <v/>
      </c>
      <c r="F220" s="86" t="inlineStr">
        <is>
          <t>sim</t>
        </is>
      </c>
      <c r="G220" s="86" t="inlineStr">
        <is>
          <t>forecast</t>
        </is>
      </c>
      <c r="I220" s="86" t="n">
        <v>0</v>
      </c>
      <c r="J220" s="512" t="n">
        <v>0</v>
      </c>
      <c r="K220" s="512" t="n">
        <v>0</v>
      </c>
      <c r="L220" s="512" t="n">
        <v>-4968</v>
      </c>
      <c r="M220" s="512" t="n">
        <v>0</v>
      </c>
      <c r="N220" s="512" t="n">
        <v>0</v>
      </c>
      <c r="O220" s="512" t="n">
        <v>-3470</v>
      </c>
      <c r="P220" s="512" t="n">
        <v>0</v>
      </c>
      <c r="Q220" s="512" t="n">
        <v>-8</v>
      </c>
      <c r="R220" s="512" t="n">
        <v>0</v>
      </c>
      <c r="S220" s="512" t="n">
        <v>0</v>
      </c>
      <c r="T220" s="512" t="n">
        <v>0</v>
      </c>
      <c r="V220" s="86" t="n">
        <v>-2450</v>
      </c>
      <c r="W220" s="512" t="n">
        <v>-3756</v>
      </c>
      <c r="X220" s="512" t="n">
        <v>0</v>
      </c>
      <c r="Y220" s="512" t="n">
        <v>0</v>
      </c>
      <c r="Z220" s="512" t="n">
        <v>0</v>
      </c>
      <c r="AA220" s="512" t="n">
        <v>0</v>
      </c>
      <c r="AB220" s="512" t="n">
        <v>-2760</v>
      </c>
      <c r="AC220" s="512" t="n">
        <v>0</v>
      </c>
      <c r="AD220" s="512" t="n">
        <v>0</v>
      </c>
      <c r="AE220" s="512" t="n">
        <v>0</v>
      </c>
      <c r="AF220" s="512" t="n">
        <v>0</v>
      </c>
      <c r="AG220" s="512" t="n">
        <v>-4074</v>
      </c>
      <c r="AI220" s="86" t="n">
        <v>-2866</v>
      </c>
      <c r="AJ220" s="512" t="n">
        <v>0</v>
      </c>
      <c r="AK220" s="512" t="n">
        <v>-7934</v>
      </c>
      <c r="AL220" s="512" t="n">
        <v>-4512</v>
      </c>
      <c r="AM220" s="512" t="n">
        <v>-1204</v>
      </c>
      <c r="AN220" s="512" t="n">
        <v>-3655</v>
      </c>
      <c r="AO220" s="512" t="n">
        <v>-1279</v>
      </c>
      <c r="AP220" s="512" t="n">
        <v>-160</v>
      </c>
      <c r="AQ220" s="512" t="n">
        <v>0</v>
      </c>
      <c r="AR220" s="512" t="n">
        <v>0</v>
      </c>
      <c r="AS220" s="512" t="n">
        <v>0</v>
      </c>
      <c r="AT220" s="512" t="n">
        <v>-3997</v>
      </c>
      <c r="AV220" s="270" t="n">
        <v>-10248</v>
      </c>
      <c r="AW220" s="270" t="n">
        <v>-1252</v>
      </c>
      <c r="AX220" s="524" t="n">
        <v>0</v>
      </c>
      <c r="AY220" s="525" t="n">
        <v>-7494</v>
      </c>
      <c r="AZ220" s="525" t="n">
        <v>0</v>
      </c>
      <c r="BA220" s="525" t="n">
        <v>-1233</v>
      </c>
      <c r="BB220" s="525" t="n">
        <v>0</v>
      </c>
      <c r="BC220" s="525" t="n">
        <v>-6188</v>
      </c>
      <c r="BD220" s="525" t="n">
        <v>-5964</v>
      </c>
      <c r="BE220" s="525" t="n">
        <v>-2516</v>
      </c>
      <c r="BF220" s="525" t="n">
        <v>0</v>
      </c>
      <c r="BG220" s="525" t="n">
        <v>0</v>
      </c>
      <c r="BJ220" s="526" t="n">
        <v>0</v>
      </c>
      <c r="BK220" s="526" t="n">
        <v>-204</v>
      </c>
      <c r="BL220" s="526" t="n">
        <v>-1481</v>
      </c>
      <c r="BM220" s="526" t="n">
        <v>-10901</v>
      </c>
      <c r="BN220" s="526" t="n">
        <v>-1051</v>
      </c>
      <c r="BO220" s="526" t="n">
        <v>-7966</v>
      </c>
      <c r="BP220" s="526" t="n">
        <v>-1123</v>
      </c>
      <c r="BQ220" s="526" t="n">
        <v>-17006</v>
      </c>
      <c r="BR220" s="526" t="n">
        <v>-23014</v>
      </c>
      <c r="BS220" s="526" t="n">
        <v>0</v>
      </c>
      <c r="BT220" s="526" t="n">
        <v>-1340</v>
      </c>
      <c r="BU220" s="526" t="n">
        <v>0</v>
      </c>
      <c r="BW220" s="515">
        <f>_xlfn.XLOOKUP($A220,D!$O$3:$O$199,D!P$3:P$199,)</f>
        <v/>
      </c>
      <c r="BX220" s="515">
        <f>_xlfn.XLOOKUP($A220,D!$O$3:$O$199,D!Q$3:Q$199,)</f>
        <v/>
      </c>
      <c r="BY220" s="515">
        <f>_xlfn.XLOOKUP($A220,D!$O$3:$O$199,D!R$3:R$199,)</f>
        <v/>
      </c>
      <c r="BZ220" s="515">
        <f>_xlfn.XLOOKUP($A220,D!$O$3:$O$199,D!S$3:S$199,)</f>
        <v/>
      </c>
      <c r="CA220" s="515">
        <f>_xlfn.XLOOKUP($A220,D!$O$3:$O$199,D!T$3:T$199,)</f>
        <v/>
      </c>
      <c r="CB220" s="515">
        <f>_xlfn.XLOOKUP($A220,D!$O$3:$O$199,D!U$3:U$199,)</f>
        <v/>
      </c>
      <c r="CC220" s="515">
        <f>_xlfn.XLOOKUP($A220,D!$O$3:$O$199,D!V$3:V$199,)</f>
        <v/>
      </c>
      <c r="CD220" s="515">
        <f>_xlfn.XLOOKUP($A220,D!$O$3:$O$199,D!W$3:W$199,)</f>
        <v/>
      </c>
      <c r="CE220" s="515">
        <f>_xlfn.XLOOKUP($A220,D!$O$3:$O$199,D!X$3:X$199,)</f>
        <v/>
      </c>
      <c r="CF220" s="515">
        <f>_xlfn.XLOOKUP($A220,D!$O$3:$O$199,D!Y$3:Y$199,)</f>
        <v/>
      </c>
      <c r="CG220" s="515">
        <f>_xlfn.XLOOKUP($A220,D!$O$3:$O$199,D!Z$3:Z$199,)</f>
        <v/>
      </c>
      <c r="CH220" s="515">
        <f>_xlfn.XLOOKUP($A220,D!$O$3:$O$199,D!AA$3:AA$199,)</f>
        <v/>
      </c>
    </row>
    <row r="221">
      <c r="A221" s="258" t="inlineStr">
        <is>
          <t>29.05</t>
        </is>
      </c>
      <c r="B221" s="259">
        <f>VLOOKUP(A221,PL.C!$B:$F,2,0)</f>
        <v/>
      </c>
      <c r="C221" s="259" t="inlineStr">
        <is>
          <t>Analítica</t>
        </is>
      </c>
      <c r="D221" s="259" t="inlineStr">
        <is>
          <t>Saída</t>
        </is>
      </c>
      <c r="E221" s="259">
        <f>VLOOKUP($A221,PL.C!$B:$F,5,0)</f>
        <v/>
      </c>
      <c r="F221" s="259" t="inlineStr">
        <is>
          <t>sim</t>
        </is>
      </c>
      <c r="G221" s="259" t="inlineStr">
        <is>
          <t>forecast</t>
        </is>
      </c>
      <c r="I221" s="259" t="n">
        <v>0</v>
      </c>
      <c r="J221" s="519" t="n">
        <v>0</v>
      </c>
      <c r="K221" s="519" t="n">
        <v>0</v>
      </c>
      <c r="L221" s="519" t="n">
        <v>0</v>
      </c>
      <c r="M221" s="519" t="n">
        <v>0</v>
      </c>
      <c r="N221" s="519" t="n">
        <v>0</v>
      </c>
      <c r="O221" s="519" t="n">
        <v>0</v>
      </c>
      <c r="P221" s="519" t="n">
        <v>0</v>
      </c>
      <c r="Q221" s="519" t="n">
        <v>0</v>
      </c>
      <c r="R221" s="519" t="n">
        <v>0</v>
      </c>
      <c r="S221" s="519" t="n">
        <v>0</v>
      </c>
      <c r="T221" s="519" t="n">
        <v>0</v>
      </c>
      <c r="V221" s="259" t="n">
        <v>0</v>
      </c>
      <c r="W221" s="519" t="n">
        <v>-1381</v>
      </c>
      <c r="X221" s="519" t="n">
        <v>0</v>
      </c>
      <c r="Y221" s="519" t="n">
        <v>0</v>
      </c>
      <c r="Z221" s="519" t="n">
        <v>0</v>
      </c>
      <c r="AA221" s="519" t="n">
        <v>0</v>
      </c>
      <c r="AB221" s="519" t="n">
        <v>-5050</v>
      </c>
      <c r="AC221" s="519" t="n">
        <v>0</v>
      </c>
      <c r="AD221" s="519" t="n">
        <v>0</v>
      </c>
      <c r="AE221" s="519" t="n">
        <v>0</v>
      </c>
      <c r="AF221" s="519" t="n">
        <v>0</v>
      </c>
      <c r="AG221" s="519" t="n">
        <v>0</v>
      </c>
      <c r="AI221" s="259" t="n">
        <v>-2806</v>
      </c>
      <c r="AJ221" s="519" t="n">
        <v>0</v>
      </c>
      <c r="AK221" s="519" t="n">
        <v>-6125</v>
      </c>
      <c r="AL221" s="519" t="n">
        <v>-6776</v>
      </c>
      <c r="AM221" s="519" t="n">
        <v>-52</v>
      </c>
      <c r="AN221" s="519" t="n">
        <v>0</v>
      </c>
      <c r="AO221" s="519" t="n">
        <v>0</v>
      </c>
      <c r="AP221" s="519" t="n">
        <v>0</v>
      </c>
      <c r="AQ221" s="519" t="n">
        <v>0</v>
      </c>
      <c r="AR221" s="519" t="n">
        <v>0</v>
      </c>
      <c r="AS221" s="519" t="n">
        <v>0</v>
      </c>
      <c r="AT221" s="519" t="n">
        <v>-3606</v>
      </c>
      <c r="AV221" s="267" t="n">
        <v>-6970</v>
      </c>
      <c r="AW221" s="267" t="n">
        <v>0</v>
      </c>
      <c r="AX221" s="520" t="n">
        <v>0</v>
      </c>
      <c r="AY221" s="521" t="n">
        <v>-4060</v>
      </c>
      <c r="AZ221" s="521" t="n">
        <v>0</v>
      </c>
      <c r="BA221" s="521" t="n">
        <v>0</v>
      </c>
      <c r="BB221" s="521" t="n">
        <v>0</v>
      </c>
      <c r="BC221" s="521" t="n">
        <v>0</v>
      </c>
      <c r="BD221" s="521" t="n">
        <v>-828</v>
      </c>
      <c r="BE221" s="521" t="n">
        <v>0</v>
      </c>
      <c r="BF221" s="521" t="n">
        <v>0</v>
      </c>
      <c r="BG221" s="521" t="n">
        <v>0</v>
      </c>
      <c r="BJ221" s="522" t="n">
        <v>0</v>
      </c>
      <c r="BK221" s="522" t="n">
        <v>0</v>
      </c>
      <c r="BL221" s="522" t="n">
        <v>0</v>
      </c>
      <c r="BM221" s="522" t="n">
        <v>-6019</v>
      </c>
      <c r="BN221" s="522" t="n">
        <v>-114</v>
      </c>
      <c r="BO221" s="522" t="n">
        <v>-10193</v>
      </c>
      <c r="BP221" s="522" t="n">
        <v>0</v>
      </c>
      <c r="BQ221" s="522" t="n">
        <v>-1793</v>
      </c>
      <c r="BR221" s="522" t="n">
        <v>-26602</v>
      </c>
      <c r="BS221" s="522" t="n">
        <v>0</v>
      </c>
      <c r="BT221" s="522" t="n">
        <v>0</v>
      </c>
      <c r="BU221" s="522" t="n">
        <v>0</v>
      </c>
      <c r="BW221" s="523">
        <f>_xlfn.XLOOKUP($A221,D!$O$3:$O$199,D!P$3:P$199,)</f>
        <v/>
      </c>
      <c r="BX221" s="523">
        <f>_xlfn.XLOOKUP($A221,D!$O$3:$O$199,D!Q$3:Q$199,)</f>
        <v/>
      </c>
      <c r="BY221" s="523">
        <f>_xlfn.XLOOKUP($A221,D!$O$3:$O$199,D!R$3:R$199,)</f>
        <v/>
      </c>
      <c r="BZ221" s="523">
        <f>_xlfn.XLOOKUP($A221,D!$O$3:$O$199,D!S$3:S$199,)</f>
        <v/>
      </c>
      <c r="CA221" s="523">
        <f>_xlfn.XLOOKUP($A221,D!$O$3:$O$199,D!T$3:T$199,)</f>
        <v/>
      </c>
      <c r="CB221" s="523">
        <f>_xlfn.XLOOKUP($A221,D!$O$3:$O$199,D!U$3:U$199,)</f>
        <v/>
      </c>
      <c r="CC221" s="523">
        <f>_xlfn.XLOOKUP($A221,D!$O$3:$O$199,D!V$3:V$199,)</f>
        <v/>
      </c>
      <c r="CD221" s="523">
        <f>_xlfn.XLOOKUP($A221,D!$O$3:$O$199,D!W$3:W$199,)</f>
        <v/>
      </c>
      <c r="CE221" s="523">
        <f>_xlfn.XLOOKUP($A221,D!$O$3:$O$199,D!X$3:X$199,)</f>
        <v/>
      </c>
      <c r="CF221" s="523">
        <f>_xlfn.XLOOKUP($A221,D!$O$3:$O$199,D!Y$3:Y$199,)</f>
        <v/>
      </c>
      <c r="CG221" s="523">
        <f>_xlfn.XLOOKUP($A221,D!$O$3:$O$199,D!Z$3:Z$199,)</f>
        <v/>
      </c>
      <c r="CH221" s="523">
        <f>_xlfn.XLOOKUP($A221,D!$O$3:$O$199,D!AA$3:AA$199,)</f>
        <v/>
      </c>
    </row>
    <row r="222">
      <c r="A222" s="100" t="inlineStr">
        <is>
          <t>29.06</t>
        </is>
      </c>
      <c r="B222" s="86">
        <f>VLOOKUP(A222,PL.C!$B:$F,2,0)</f>
        <v/>
      </c>
      <c r="C222" s="86" t="inlineStr">
        <is>
          <t>Analítica</t>
        </is>
      </c>
      <c r="D222" s="86" t="inlineStr">
        <is>
          <t>Saída</t>
        </is>
      </c>
      <c r="E222" s="86">
        <f>VLOOKUP($A222,PL.C!$B:$F,5,0)</f>
        <v/>
      </c>
      <c r="F222" s="86" t="inlineStr">
        <is>
          <t>sim</t>
        </is>
      </c>
      <c r="G222" s="86" t="inlineStr">
        <is>
          <t>forecast</t>
        </is>
      </c>
      <c r="I222" s="86" t="n">
        <v>0</v>
      </c>
      <c r="J222" s="512" t="n">
        <v>0</v>
      </c>
      <c r="K222" s="512" t="n">
        <v>0</v>
      </c>
      <c r="L222" s="512" t="n">
        <v>-43510</v>
      </c>
      <c r="M222" s="512" t="n">
        <v>-37129</v>
      </c>
      <c r="N222" s="512" t="n">
        <v>-38920</v>
      </c>
      <c r="O222" s="512" t="n">
        <v>-38389</v>
      </c>
      <c r="P222" s="512" t="n">
        <v>-42139</v>
      </c>
      <c r="Q222" s="512" t="n">
        <v>-40061</v>
      </c>
      <c r="R222" s="512" t="n">
        <v>-39922</v>
      </c>
      <c r="S222" s="512" t="n">
        <v>-39402</v>
      </c>
      <c r="T222" s="512" t="n">
        <v>-76311</v>
      </c>
      <c r="V222" s="86" t="n">
        <v>-41546</v>
      </c>
      <c r="W222" s="512" t="n">
        <v>-42528</v>
      </c>
      <c r="X222" s="512" t="n">
        <v>-42395</v>
      </c>
      <c r="Y222" s="512" t="n">
        <v>-43329</v>
      </c>
      <c r="Z222" s="512" t="n">
        <v>-41036</v>
      </c>
      <c r="AA222" s="512" t="n">
        <v>-40139</v>
      </c>
      <c r="AB222" s="512" t="n">
        <v>-40320</v>
      </c>
      <c r="AC222" s="512" t="n">
        <v>-42679</v>
      </c>
      <c r="AD222" s="512" t="n">
        <v>-40024</v>
      </c>
      <c r="AE222" s="512" t="n">
        <v>-41900</v>
      </c>
      <c r="AF222" s="512" t="n">
        <v>-40759</v>
      </c>
      <c r="AG222" s="512" t="n">
        <v>-88709</v>
      </c>
      <c r="AI222" s="86" t="n">
        <v>-44552</v>
      </c>
      <c r="AJ222" s="512" t="n">
        <v>-44969</v>
      </c>
      <c r="AK222" s="512" t="n">
        <v>-44735</v>
      </c>
      <c r="AL222" s="512" t="n">
        <v>-44735</v>
      </c>
      <c r="AM222" s="512" t="n">
        <v>-42671</v>
      </c>
      <c r="AN222" s="512" t="n">
        <v>-43326</v>
      </c>
      <c r="AO222" s="512" t="n">
        <v>-41133</v>
      </c>
      <c r="AP222" s="512" t="n">
        <v>-42028</v>
      </c>
      <c r="AQ222" s="512" t="n">
        <v>-39470</v>
      </c>
      <c r="AR222" s="512" t="n">
        <v>-39731</v>
      </c>
      <c r="AS222" s="512" t="n">
        <v>-39561</v>
      </c>
      <c r="AT222" s="512" t="n">
        <v>-74868</v>
      </c>
      <c r="AV222" s="270" t="n">
        <v>-41526</v>
      </c>
      <c r="AW222" s="270" t="n">
        <v>-57794</v>
      </c>
      <c r="AX222" s="524" t="n">
        <v>-50930</v>
      </c>
      <c r="AY222" s="525" t="n">
        <v>-46442</v>
      </c>
      <c r="AZ222" s="525" t="n">
        <v>-45719</v>
      </c>
      <c r="BA222" s="525" t="n">
        <v>-45103</v>
      </c>
      <c r="BB222" s="525" t="n">
        <v>-44994</v>
      </c>
      <c r="BC222" s="525" t="n">
        <v>-47885</v>
      </c>
      <c r="BD222" s="525" t="n">
        <v>-48571</v>
      </c>
      <c r="BE222" s="525" t="n">
        <v>-47725</v>
      </c>
      <c r="BF222" s="525" t="n">
        <v>-46114</v>
      </c>
      <c r="BG222" s="525" t="n">
        <v>-85095</v>
      </c>
      <c r="BJ222" s="526" t="n">
        <v>-56391</v>
      </c>
      <c r="BK222" s="526" t="n">
        <v>-51537</v>
      </c>
      <c r="BL222" s="526" t="n">
        <v>-51667</v>
      </c>
      <c r="BM222" s="526" t="n">
        <v>-51186</v>
      </c>
      <c r="BN222" s="526" t="n">
        <v>-48767</v>
      </c>
      <c r="BO222" s="526" t="n">
        <v>-47345</v>
      </c>
      <c r="BP222" s="526" t="n">
        <v>-46485</v>
      </c>
      <c r="BQ222" s="526" t="n">
        <v>-50540</v>
      </c>
      <c r="BR222" s="526" t="n">
        <v>-49717</v>
      </c>
      <c r="BS222" s="526" t="n">
        <v>-47907</v>
      </c>
      <c r="BT222" s="526" t="n">
        <v>-46824</v>
      </c>
      <c r="BU222" s="526" t="n">
        <v>-84944</v>
      </c>
      <c r="BW222" s="515">
        <f>_xlfn.XLOOKUP($A222,D!$O$3:$O$199,D!P$3:P$199,)</f>
        <v/>
      </c>
      <c r="BX222" s="515">
        <f>_xlfn.XLOOKUP($A222,D!$O$3:$O$199,D!Q$3:Q$199,)</f>
        <v/>
      </c>
      <c r="BY222" s="515">
        <f>_xlfn.XLOOKUP($A222,D!$O$3:$O$199,D!R$3:R$199,)</f>
        <v/>
      </c>
      <c r="BZ222" s="515">
        <f>_xlfn.XLOOKUP($A222,D!$O$3:$O$199,D!S$3:S$199,)</f>
        <v/>
      </c>
      <c r="CA222" s="515">
        <f>_xlfn.XLOOKUP($A222,D!$O$3:$O$199,D!T$3:T$199,)</f>
        <v/>
      </c>
      <c r="CB222" s="515">
        <f>_xlfn.XLOOKUP($A222,D!$O$3:$O$199,D!U$3:U$199,)</f>
        <v/>
      </c>
      <c r="CC222" s="515">
        <f>_xlfn.XLOOKUP($A222,D!$O$3:$O$199,D!V$3:V$199,)</f>
        <v/>
      </c>
      <c r="CD222" s="515">
        <f>_xlfn.XLOOKUP($A222,D!$O$3:$O$199,D!W$3:W$199,)</f>
        <v/>
      </c>
      <c r="CE222" s="515">
        <f>_xlfn.XLOOKUP($A222,D!$O$3:$O$199,D!X$3:X$199,)</f>
        <v/>
      </c>
      <c r="CF222" s="515">
        <f>_xlfn.XLOOKUP($A222,D!$O$3:$O$199,D!Y$3:Y$199,)</f>
        <v/>
      </c>
      <c r="CG222" s="515">
        <f>_xlfn.XLOOKUP($A222,D!$O$3:$O$199,D!Z$3:Z$199,)</f>
        <v/>
      </c>
      <c r="CH222" s="515">
        <f>_xlfn.XLOOKUP($A222,D!$O$3:$O$199,D!AA$3:AA$199,)</f>
        <v/>
      </c>
    </row>
    <row r="223">
      <c r="A223" s="258" t="inlineStr">
        <is>
          <t>29.07</t>
        </is>
      </c>
      <c r="B223" s="259">
        <f>VLOOKUP(A223,PL.C!$B:$F,2,0)</f>
        <v/>
      </c>
      <c r="C223" s="259" t="inlineStr">
        <is>
          <t>Analítica</t>
        </is>
      </c>
      <c r="D223" s="259" t="inlineStr">
        <is>
          <t>Saída</t>
        </is>
      </c>
      <c r="E223" s="259">
        <f>VLOOKUP($A223,PL.C!$B:$F,5,0)</f>
        <v/>
      </c>
      <c r="F223" s="259" t="inlineStr">
        <is>
          <t>sim</t>
        </is>
      </c>
      <c r="G223" s="259" t="inlineStr">
        <is>
          <t>forecast</t>
        </is>
      </c>
      <c r="I223" s="259" t="n">
        <v>0</v>
      </c>
      <c r="J223" s="519" t="n">
        <v>0</v>
      </c>
      <c r="K223" s="519" t="n">
        <v>0</v>
      </c>
      <c r="L223" s="519" t="n">
        <v>-13717</v>
      </c>
      <c r="M223" s="519" t="n">
        <v>-6602</v>
      </c>
      <c r="N223" s="519" t="n">
        <v>-6474</v>
      </c>
      <c r="O223" s="519" t="n">
        <v>-12083</v>
      </c>
      <c r="P223" s="519" t="n">
        <v>-7636</v>
      </c>
      <c r="Q223" s="519" t="n">
        <v>-6891</v>
      </c>
      <c r="R223" s="519" t="n">
        <v>-7255</v>
      </c>
      <c r="S223" s="519" t="n">
        <v>-7095</v>
      </c>
      <c r="T223" s="519" t="n">
        <v>-11650</v>
      </c>
      <c r="V223" s="259" t="n">
        <v>-11817</v>
      </c>
      <c r="W223" s="519" t="n">
        <v>-7065</v>
      </c>
      <c r="X223" s="519" t="n">
        <v>-7208</v>
      </c>
      <c r="Y223" s="519" t="n">
        <v>-7806</v>
      </c>
      <c r="Z223" s="519" t="n">
        <v>-6848</v>
      </c>
      <c r="AA223" s="519" t="n">
        <v>-6702</v>
      </c>
      <c r="AB223" s="519" t="n">
        <v>-6936</v>
      </c>
      <c r="AC223" s="519" t="n">
        <v>-7547</v>
      </c>
      <c r="AD223" s="519" t="n">
        <v>-6492</v>
      </c>
      <c r="AE223" s="519" t="n">
        <v>-7030</v>
      </c>
      <c r="AF223" s="519" t="n">
        <v>-6861</v>
      </c>
      <c r="AG223" s="519" t="n">
        <v>-13170</v>
      </c>
      <c r="AI223" s="259" t="n">
        <v>-12528</v>
      </c>
      <c r="AJ223" s="519" t="n">
        <v>-7499</v>
      </c>
      <c r="AK223" s="519" t="n">
        <v>-7338</v>
      </c>
      <c r="AL223" s="519" t="n">
        <v>-7914</v>
      </c>
      <c r="AM223" s="519" t="n">
        <v>-7053</v>
      </c>
      <c r="AN223" s="519" t="n">
        <v>-6752</v>
      </c>
      <c r="AO223" s="519" t="n">
        <v>-7152</v>
      </c>
      <c r="AP223" s="519" t="n">
        <v>-8090</v>
      </c>
      <c r="AQ223" s="519" t="n">
        <v>-7132</v>
      </c>
      <c r="AR223" s="519" t="n">
        <v>-7332</v>
      </c>
      <c r="AS223" s="519" t="n">
        <v>-7143</v>
      </c>
      <c r="AT223" s="519" t="n">
        <v>-11104</v>
      </c>
      <c r="AV223" s="267" t="n">
        <v>-10654</v>
      </c>
      <c r="AW223" s="267" t="n">
        <v>-10556</v>
      </c>
      <c r="AX223" s="520" t="n">
        <v>-8969</v>
      </c>
      <c r="AY223" s="521" t="n">
        <v>-7893</v>
      </c>
      <c r="AZ223" s="521" t="n">
        <v>-7928</v>
      </c>
      <c r="BA223" s="521" t="n">
        <v>-7787</v>
      </c>
      <c r="BB223" s="521" t="n">
        <v>-7816</v>
      </c>
      <c r="BC223" s="521" t="n">
        <v>-8229</v>
      </c>
      <c r="BD223" s="521" t="n">
        <v>-8304</v>
      </c>
      <c r="BE223" s="521" t="n">
        <v>-8259</v>
      </c>
      <c r="BF223" s="521" t="n">
        <v>-8310</v>
      </c>
      <c r="BG223" s="521" t="n">
        <v>-12373</v>
      </c>
      <c r="BJ223" s="522" t="n">
        <v>-15675</v>
      </c>
      <c r="BK223" s="522" t="n">
        <v>-9701</v>
      </c>
      <c r="BL223" s="522" t="n">
        <v>-9476</v>
      </c>
      <c r="BM223" s="522" t="n">
        <v>-9329</v>
      </c>
      <c r="BN223" s="522" t="n">
        <v>-8637</v>
      </c>
      <c r="BO223" s="522" t="n">
        <v>-8259</v>
      </c>
      <c r="BP223" s="522" t="n">
        <v>-8285</v>
      </c>
      <c r="BQ223" s="522" t="n">
        <v>-9998</v>
      </c>
      <c r="BR223" s="522" t="n">
        <v>-8802</v>
      </c>
      <c r="BS223" s="522" t="n">
        <v>-8053</v>
      </c>
      <c r="BT223" s="522" t="n">
        <v>-8277</v>
      </c>
      <c r="BU223" s="522" t="n">
        <v>-12448</v>
      </c>
      <c r="BW223" s="523">
        <f>_xlfn.XLOOKUP($A223,D!$O$3:$O$199,D!P$3:P$199,)</f>
        <v/>
      </c>
      <c r="BX223" s="523">
        <f>_xlfn.XLOOKUP($A223,D!$O$3:$O$199,D!Q$3:Q$199,)</f>
        <v/>
      </c>
      <c r="BY223" s="523">
        <f>_xlfn.XLOOKUP($A223,D!$O$3:$O$199,D!R$3:R$199,)</f>
        <v/>
      </c>
      <c r="BZ223" s="523">
        <f>_xlfn.XLOOKUP($A223,D!$O$3:$O$199,D!S$3:S$199,)</f>
        <v/>
      </c>
      <c r="CA223" s="523">
        <f>_xlfn.XLOOKUP($A223,D!$O$3:$O$199,D!T$3:T$199,)</f>
        <v/>
      </c>
      <c r="CB223" s="523">
        <f>_xlfn.XLOOKUP($A223,D!$O$3:$O$199,D!U$3:U$199,)</f>
        <v/>
      </c>
      <c r="CC223" s="523">
        <f>_xlfn.XLOOKUP($A223,D!$O$3:$O$199,D!V$3:V$199,)</f>
        <v/>
      </c>
      <c r="CD223" s="523">
        <f>_xlfn.XLOOKUP($A223,D!$O$3:$O$199,D!W$3:W$199,)</f>
        <v/>
      </c>
      <c r="CE223" s="523">
        <f>_xlfn.XLOOKUP($A223,D!$O$3:$O$199,D!X$3:X$199,)</f>
        <v/>
      </c>
      <c r="CF223" s="523">
        <f>_xlfn.XLOOKUP($A223,D!$O$3:$O$199,D!Y$3:Y$199,)</f>
        <v/>
      </c>
      <c r="CG223" s="523">
        <f>_xlfn.XLOOKUP($A223,D!$O$3:$O$199,D!Z$3:Z$199,)</f>
        <v/>
      </c>
      <c r="CH223" s="523">
        <f>_xlfn.XLOOKUP($A223,D!$O$3:$O$199,D!AA$3:AA$199,)</f>
        <v/>
      </c>
    </row>
    <row r="224">
      <c r="A224" s="100" t="inlineStr">
        <is>
          <t>29.08</t>
        </is>
      </c>
      <c r="B224" s="86">
        <f>VLOOKUP(A224,PL.C!$B:$F,2,0)</f>
        <v/>
      </c>
      <c r="C224" s="86" t="inlineStr">
        <is>
          <t>Analítica</t>
        </is>
      </c>
      <c r="D224" s="86" t="inlineStr">
        <is>
          <t>Saída</t>
        </is>
      </c>
      <c r="E224" s="86">
        <f>VLOOKUP($A224,PL.C!$B:$F,5,0)</f>
        <v/>
      </c>
      <c r="F224" s="86" t="inlineStr">
        <is>
          <t>sim</t>
        </is>
      </c>
      <c r="G224" s="86" t="inlineStr">
        <is>
          <t>forecast</t>
        </is>
      </c>
      <c r="I224" s="86" t="n">
        <v>0</v>
      </c>
      <c r="J224" s="512" t="n">
        <v>0</v>
      </c>
      <c r="K224" s="512" t="n">
        <v>0</v>
      </c>
      <c r="L224" s="512" t="n">
        <v>-3145</v>
      </c>
      <c r="M224" s="512" t="n">
        <v>-2674</v>
      </c>
      <c r="N224" s="512" t="n">
        <v>-2727</v>
      </c>
      <c r="O224" s="512" t="n">
        <v>-2763</v>
      </c>
      <c r="P224" s="512" t="n">
        <v>-3344</v>
      </c>
      <c r="Q224" s="512" t="n">
        <v>-2674</v>
      </c>
      <c r="R224" s="512" t="n">
        <v>-2706</v>
      </c>
      <c r="S224" s="512" t="n">
        <v>-2690</v>
      </c>
      <c r="T224" s="512" t="n">
        <v>-3822</v>
      </c>
      <c r="V224" s="86" t="n">
        <v>-1561</v>
      </c>
      <c r="W224" s="512" t="n">
        <v>-1781</v>
      </c>
      <c r="X224" s="512" t="n">
        <v>-2262</v>
      </c>
      <c r="Y224" s="512" t="n">
        <v>-2660</v>
      </c>
      <c r="Z224" s="512" t="n">
        <v>-1615</v>
      </c>
      <c r="AA224" s="512" t="n">
        <v>-1658</v>
      </c>
      <c r="AB224" s="512" t="n">
        <v>-1735</v>
      </c>
      <c r="AC224" s="512" t="n">
        <v>-3001</v>
      </c>
      <c r="AD224" s="512" t="n">
        <v>-1597</v>
      </c>
      <c r="AE224" s="512" t="n">
        <v>-1639</v>
      </c>
      <c r="AF224" s="512" t="n">
        <v>-1618</v>
      </c>
      <c r="AG224" s="512" t="n">
        <v>-3943</v>
      </c>
      <c r="AI224" s="86" t="n">
        <v>-2067</v>
      </c>
      <c r="AJ224" s="512" t="n">
        <v>-2258</v>
      </c>
      <c r="AK224" s="512" t="n">
        <v>-2698</v>
      </c>
      <c r="AL224" s="512" t="n">
        <v>-3087</v>
      </c>
      <c r="AM224" s="512" t="n">
        <v>-2025</v>
      </c>
      <c r="AN224" s="512" t="n">
        <v>-2564</v>
      </c>
      <c r="AO224" s="512" t="n">
        <v>-2018</v>
      </c>
      <c r="AP224" s="512" t="n">
        <v>-3664</v>
      </c>
      <c r="AQ224" s="512" t="n">
        <v>-1988</v>
      </c>
      <c r="AR224" s="512" t="n">
        <v>-2065</v>
      </c>
      <c r="AS224" s="512" t="n">
        <v>-2004</v>
      </c>
      <c r="AT224" s="512" t="n">
        <v>-2048</v>
      </c>
      <c r="AV224" s="270" t="n">
        <v>-4074</v>
      </c>
      <c r="AW224" s="270" t="n">
        <v>-4778</v>
      </c>
      <c r="AX224" s="524" t="n">
        <v>0</v>
      </c>
      <c r="AY224" s="525" t="n">
        <v>-6260</v>
      </c>
      <c r="AZ224" s="525" t="n">
        <v>-2501</v>
      </c>
      <c r="BA224" s="525" t="n">
        <v>-2290</v>
      </c>
      <c r="BB224" s="525" t="n">
        <v>-2145</v>
      </c>
      <c r="BC224" s="525" t="n">
        <v>-2145</v>
      </c>
      <c r="BD224" s="525" t="n">
        <v>-2145</v>
      </c>
      <c r="BE224" s="525" t="n">
        <v>-2198</v>
      </c>
      <c r="BF224" s="525" t="n">
        <v>-2163</v>
      </c>
      <c r="BG224" s="525" t="n">
        <v>-2163</v>
      </c>
      <c r="BJ224" s="526" t="n">
        <v>-5868</v>
      </c>
      <c r="BK224" s="526" t="n">
        <v>-2907</v>
      </c>
      <c r="BL224" s="526" t="n">
        <v>-3342</v>
      </c>
      <c r="BM224" s="526" t="n">
        <v>-2281</v>
      </c>
      <c r="BN224" s="526" t="n">
        <v>-2342</v>
      </c>
      <c r="BO224" s="526" t="n">
        <v>-2450</v>
      </c>
      <c r="BP224" s="526" t="n">
        <v>-2327</v>
      </c>
      <c r="BQ224" s="526" t="n">
        <v>-4300</v>
      </c>
      <c r="BR224" s="526" t="n">
        <v>-2348</v>
      </c>
      <c r="BS224" s="526" t="n">
        <v>-2373</v>
      </c>
      <c r="BT224" s="526" t="n">
        <v>-2266</v>
      </c>
      <c r="BU224" s="526" t="n">
        <v>-2346</v>
      </c>
      <c r="BW224" s="515">
        <f>_xlfn.XLOOKUP($A224,D!$O$3:$O$199,D!P$3:P$199,)</f>
        <v/>
      </c>
      <c r="BX224" s="515">
        <f>_xlfn.XLOOKUP($A224,D!$O$3:$O$199,D!Q$3:Q$199,)</f>
        <v/>
      </c>
      <c r="BY224" s="515">
        <f>_xlfn.XLOOKUP($A224,D!$O$3:$O$199,D!R$3:R$199,)</f>
        <v/>
      </c>
      <c r="BZ224" s="515">
        <f>_xlfn.XLOOKUP($A224,D!$O$3:$O$199,D!S$3:S$199,)</f>
        <v/>
      </c>
      <c r="CA224" s="515">
        <f>_xlfn.XLOOKUP($A224,D!$O$3:$O$199,D!T$3:T$199,)</f>
        <v/>
      </c>
      <c r="CB224" s="515">
        <f>_xlfn.XLOOKUP($A224,D!$O$3:$O$199,D!U$3:U$199,)</f>
        <v/>
      </c>
      <c r="CC224" s="515">
        <f>_xlfn.XLOOKUP($A224,D!$O$3:$O$199,D!V$3:V$199,)</f>
        <v/>
      </c>
      <c r="CD224" s="515">
        <f>_xlfn.XLOOKUP($A224,D!$O$3:$O$199,D!W$3:W$199,)</f>
        <v/>
      </c>
      <c r="CE224" s="515">
        <f>_xlfn.XLOOKUP($A224,D!$O$3:$O$199,D!X$3:X$199,)</f>
        <v/>
      </c>
      <c r="CF224" s="515">
        <f>_xlfn.XLOOKUP($A224,D!$O$3:$O$199,D!Y$3:Y$199,)</f>
        <v/>
      </c>
      <c r="CG224" s="515">
        <f>_xlfn.XLOOKUP($A224,D!$O$3:$O$199,D!Z$3:Z$199,)</f>
        <v/>
      </c>
      <c r="CH224" s="515">
        <f>_xlfn.XLOOKUP($A224,D!$O$3:$O$199,D!AA$3:AA$199,)</f>
        <v/>
      </c>
    </row>
    <row r="225">
      <c r="A225" s="258" t="inlineStr">
        <is>
          <t>29.09</t>
        </is>
      </c>
      <c r="B225" s="259">
        <f>VLOOKUP(A225,PL.C!$B:$F,2,0)</f>
        <v/>
      </c>
      <c r="C225" s="259" t="inlineStr">
        <is>
          <t>Analítica</t>
        </is>
      </c>
      <c r="D225" s="259" t="inlineStr">
        <is>
          <t>Saída</t>
        </is>
      </c>
      <c r="E225" s="259">
        <f>VLOOKUP($A225,PL.C!$B:$F,5,0)</f>
        <v/>
      </c>
      <c r="F225" s="259" t="inlineStr">
        <is>
          <t>sim</t>
        </is>
      </c>
      <c r="G225" s="259" t="inlineStr">
        <is>
          <t>forecast</t>
        </is>
      </c>
      <c r="I225" s="259" t="n">
        <v>0</v>
      </c>
      <c r="J225" s="519" t="n">
        <v>-100</v>
      </c>
      <c r="K225" s="519" t="n">
        <v>0</v>
      </c>
      <c r="L225" s="519" t="n">
        <v>0</v>
      </c>
      <c r="M225" s="519" t="n">
        <v>-60</v>
      </c>
      <c r="N225" s="519" t="n">
        <v>0</v>
      </c>
      <c r="O225" s="519" t="n">
        <v>0</v>
      </c>
      <c r="P225" s="519" t="n">
        <v>0</v>
      </c>
      <c r="Q225" s="519" t="n">
        <v>0</v>
      </c>
      <c r="R225" s="519" t="n">
        <v>0</v>
      </c>
      <c r="S225" s="519" t="n">
        <v>0</v>
      </c>
      <c r="T225" s="519" t="n">
        <v>0</v>
      </c>
      <c r="V225" s="259" t="n">
        <v>0</v>
      </c>
      <c r="W225" s="519" t="n">
        <v>0</v>
      </c>
      <c r="X225" s="519" t="n">
        <v>0</v>
      </c>
      <c r="Y225" s="519" t="n">
        <v>0</v>
      </c>
      <c r="Z225" s="519" t="n">
        <v>0</v>
      </c>
      <c r="AA225" s="519" t="n">
        <v>0</v>
      </c>
      <c r="AB225" s="519" t="n">
        <v>0</v>
      </c>
      <c r="AC225" s="519" t="n">
        <v>0</v>
      </c>
      <c r="AD225" s="519" t="n">
        <v>0</v>
      </c>
      <c r="AE225" s="519" t="n">
        <v>0</v>
      </c>
      <c r="AF225" s="519" t="n">
        <v>0</v>
      </c>
      <c r="AG225" s="519" t="n">
        <v>0</v>
      </c>
      <c r="AI225" s="259" t="n">
        <v>0</v>
      </c>
      <c r="AJ225" s="519" t="n">
        <v>0</v>
      </c>
      <c r="AK225" s="519" t="n">
        <v>0</v>
      </c>
      <c r="AL225" s="519" t="n">
        <v>0</v>
      </c>
      <c r="AM225" s="519" t="n">
        <v>0</v>
      </c>
      <c r="AN225" s="519" t="n">
        <v>0</v>
      </c>
      <c r="AO225" s="519" t="n">
        <v>0</v>
      </c>
      <c r="AP225" s="519" t="n">
        <v>0</v>
      </c>
      <c r="AQ225" s="519" t="n">
        <v>0</v>
      </c>
      <c r="AR225" s="519" t="n">
        <v>0</v>
      </c>
      <c r="AS225" s="519" t="n">
        <v>0</v>
      </c>
      <c r="AT225" s="519" t="n">
        <v>0</v>
      </c>
      <c r="AV225" s="267" t="n">
        <v>0</v>
      </c>
      <c r="AW225" s="267" t="n">
        <v>0</v>
      </c>
      <c r="AX225" s="520" t="n">
        <v>0</v>
      </c>
      <c r="AY225" s="521" t="n">
        <v>0</v>
      </c>
      <c r="AZ225" s="521" t="n">
        <v>0</v>
      </c>
      <c r="BA225" s="521" t="n">
        <v>0</v>
      </c>
      <c r="BB225" s="521" t="n">
        <v>0</v>
      </c>
      <c r="BC225" s="521" t="n">
        <v>0</v>
      </c>
      <c r="BD225" s="521" t="n">
        <v>0</v>
      </c>
      <c r="BE225" s="521" t="n">
        <v>0</v>
      </c>
      <c r="BF225" s="521" t="n">
        <v>0</v>
      </c>
      <c r="BG225" s="521" t="n">
        <v>0</v>
      </c>
      <c r="BJ225" s="522" t="n">
        <v>0</v>
      </c>
      <c r="BK225" s="522" t="n">
        <v>0</v>
      </c>
      <c r="BL225" s="522" t="n">
        <v>0</v>
      </c>
      <c r="BM225" s="522" t="n">
        <v>0</v>
      </c>
      <c r="BN225" s="522" t="n">
        <v>0</v>
      </c>
      <c r="BO225" s="522" t="n">
        <v>0</v>
      </c>
      <c r="BP225" s="522" t="n">
        <v>0</v>
      </c>
      <c r="BQ225" s="522" t="n">
        <v>0</v>
      </c>
      <c r="BR225" s="522" t="n">
        <v>0</v>
      </c>
      <c r="BS225" s="522" t="n">
        <v>0</v>
      </c>
      <c r="BT225" s="522" t="n">
        <v>0</v>
      </c>
      <c r="BU225" s="522" t="n">
        <v>0</v>
      </c>
      <c r="BW225" s="523">
        <f>_xlfn.XLOOKUP($A225,D!$O$3:$O$199,D!P$3:P$199,)</f>
        <v/>
      </c>
      <c r="BX225" s="523">
        <f>_xlfn.XLOOKUP($A225,D!$O$3:$O$199,D!Q$3:Q$199,)</f>
        <v/>
      </c>
      <c r="BY225" s="523">
        <f>_xlfn.XLOOKUP($A225,D!$O$3:$O$199,D!R$3:R$199,)</f>
        <v/>
      </c>
      <c r="BZ225" s="523">
        <f>_xlfn.XLOOKUP($A225,D!$O$3:$O$199,D!S$3:S$199,)</f>
        <v/>
      </c>
      <c r="CA225" s="523">
        <f>_xlfn.XLOOKUP($A225,D!$O$3:$O$199,D!T$3:T$199,)</f>
        <v/>
      </c>
      <c r="CB225" s="523">
        <f>_xlfn.XLOOKUP($A225,D!$O$3:$O$199,D!U$3:U$199,)</f>
        <v/>
      </c>
      <c r="CC225" s="523">
        <f>_xlfn.XLOOKUP($A225,D!$O$3:$O$199,D!V$3:V$199,)</f>
        <v/>
      </c>
      <c r="CD225" s="523">
        <f>_xlfn.XLOOKUP($A225,D!$O$3:$O$199,D!W$3:W$199,)</f>
        <v/>
      </c>
      <c r="CE225" s="523">
        <f>_xlfn.XLOOKUP($A225,D!$O$3:$O$199,D!X$3:X$199,)</f>
        <v/>
      </c>
      <c r="CF225" s="523">
        <f>_xlfn.XLOOKUP($A225,D!$O$3:$O$199,D!Y$3:Y$199,)</f>
        <v/>
      </c>
      <c r="CG225" s="523">
        <f>_xlfn.XLOOKUP($A225,D!$O$3:$O$199,D!Z$3:Z$199,)</f>
        <v/>
      </c>
      <c r="CH225" s="523">
        <f>_xlfn.XLOOKUP($A225,D!$O$3:$O$199,D!AA$3:AA$199,)</f>
        <v/>
      </c>
    </row>
    <row r="226">
      <c r="A226" s="100" t="inlineStr">
        <is>
          <t>29.10</t>
        </is>
      </c>
      <c r="B226" s="86">
        <f>VLOOKUP(A226,PL.C!$B:$F,2,0)</f>
        <v/>
      </c>
      <c r="C226" s="86" t="inlineStr">
        <is>
          <t>Analítica</t>
        </is>
      </c>
      <c r="D226" s="86" t="inlineStr">
        <is>
          <t>Saída</t>
        </is>
      </c>
      <c r="E226" s="86">
        <f>VLOOKUP($A226,PL.C!$B:$F,5,0)</f>
        <v/>
      </c>
      <c r="F226" s="86" t="inlineStr">
        <is>
          <t>sim</t>
        </is>
      </c>
      <c r="G226" s="86" t="inlineStr">
        <is>
          <t>forecast</t>
        </is>
      </c>
      <c r="I226" s="86" t="n">
        <v>0</v>
      </c>
      <c r="J226" s="512" t="n">
        <v>0</v>
      </c>
      <c r="K226" s="512" t="n">
        <v>0</v>
      </c>
      <c r="L226" s="512" t="n">
        <v>0</v>
      </c>
      <c r="M226" s="512" t="n">
        <v>0</v>
      </c>
      <c r="N226" s="512" t="n">
        <v>0</v>
      </c>
      <c r="O226" s="512" t="n">
        <v>0</v>
      </c>
      <c r="P226" s="512" t="n">
        <v>0</v>
      </c>
      <c r="Q226" s="512" t="n">
        <v>0</v>
      </c>
      <c r="R226" s="512" t="n">
        <v>0</v>
      </c>
      <c r="S226" s="512" t="n">
        <v>0</v>
      </c>
      <c r="T226" s="512" t="n">
        <v>0</v>
      </c>
      <c r="V226" s="86" t="n">
        <v>0</v>
      </c>
      <c r="W226" s="512" t="n">
        <v>0</v>
      </c>
      <c r="X226" s="512" t="n">
        <v>0</v>
      </c>
      <c r="Y226" s="512" t="n">
        <v>0</v>
      </c>
      <c r="Z226" s="512" t="n">
        <v>0</v>
      </c>
      <c r="AA226" s="512" t="n">
        <v>0</v>
      </c>
      <c r="AB226" s="512" t="n">
        <v>0</v>
      </c>
      <c r="AC226" s="512" t="n">
        <v>0</v>
      </c>
      <c r="AD226" s="512" t="n">
        <v>0</v>
      </c>
      <c r="AE226" s="512" t="n">
        <v>0</v>
      </c>
      <c r="AF226" s="512" t="n">
        <v>0</v>
      </c>
      <c r="AG226" s="512" t="n">
        <v>0</v>
      </c>
      <c r="AI226" s="86" t="n">
        <v>0</v>
      </c>
      <c r="AJ226" s="512" t="n">
        <v>0</v>
      </c>
      <c r="AK226" s="512" t="n">
        <v>0</v>
      </c>
      <c r="AL226" s="512" t="n">
        <v>0</v>
      </c>
      <c r="AM226" s="512" t="n">
        <v>0</v>
      </c>
      <c r="AN226" s="512" t="n">
        <v>0</v>
      </c>
      <c r="AO226" s="512" t="n">
        <v>0</v>
      </c>
      <c r="AP226" s="512" t="n">
        <v>0</v>
      </c>
      <c r="AQ226" s="512" t="n">
        <v>0</v>
      </c>
      <c r="AR226" s="512" t="n">
        <v>0</v>
      </c>
      <c r="AS226" s="512" t="n">
        <v>0</v>
      </c>
      <c r="AT226" s="512" t="n">
        <v>0</v>
      </c>
      <c r="AV226" s="270" t="n">
        <v>0</v>
      </c>
      <c r="AW226" s="270" t="n">
        <v>0</v>
      </c>
      <c r="AX226" s="524" t="n">
        <v>0</v>
      </c>
      <c r="AY226" s="525" t="n">
        <v>0</v>
      </c>
      <c r="AZ226" s="525" t="n">
        <v>0</v>
      </c>
      <c r="BA226" s="525" t="n">
        <v>0</v>
      </c>
      <c r="BB226" s="525" t="n">
        <v>0</v>
      </c>
      <c r="BC226" s="525" t="n">
        <v>0</v>
      </c>
      <c r="BD226" s="525" t="n">
        <v>0</v>
      </c>
      <c r="BE226" s="525" t="n">
        <v>0</v>
      </c>
      <c r="BF226" s="525" t="n">
        <v>0</v>
      </c>
      <c r="BG226" s="525" t="n">
        <v>0</v>
      </c>
      <c r="BJ226" s="526" t="n">
        <v>0</v>
      </c>
      <c r="BK226" s="526" t="n">
        <v>0</v>
      </c>
      <c r="BL226" s="526" t="n">
        <v>0</v>
      </c>
      <c r="BM226" s="526" t="n">
        <v>0</v>
      </c>
      <c r="BN226" s="526" t="n">
        <v>0</v>
      </c>
      <c r="BO226" s="526" t="n">
        <v>0</v>
      </c>
      <c r="BP226" s="526" t="n">
        <v>0</v>
      </c>
      <c r="BQ226" s="526" t="n">
        <v>0</v>
      </c>
      <c r="BR226" s="526" t="n">
        <v>0</v>
      </c>
      <c r="BS226" s="526" t="n">
        <v>0</v>
      </c>
      <c r="BT226" s="526" t="n">
        <v>0</v>
      </c>
      <c r="BU226" s="526" t="n">
        <v>0</v>
      </c>
      <c r="BW226" s="515">
        <f>_xlfn.XLOOKUP($A226,D!$O$3:$O$199,D!P$3:P$199,)</f>
        <v/>
      </c>
      <c r="BX226" s="515">
        <f>_xlfn.XLOOKUP($A226,D!$O$3:$O$199,D!Q$3:Q$199,)</f>
        <v/>
      </c>
      <c r="BY226" s="515">
        <f>_xlfn.XLOOKUP($A226,D!$O$3:$O$199,D!R$3:R$199,)</f>
        <v/>
      </c>
      <c r="BZ226" s="515">
        <f>_xlfn.XLOOKUP($A226,D!$O$3:$O$199,D!S$3:S$199,)</f>
        <v/>
      </c>
      <c r="CA226" s="515">
        <f>_xlfn.XLOOKUP($A226,D!$O$3:$O$199,D!T$3:T$199,)</f>
        <v/>
      </c>
      <c r="CB226" s="515">
        <f>_xlfn.XLOOKUP($A226,D!$O$3:$O$199,D!U$3:U$199,)</f>
        <v/>
      </c>
      <c r="CC226" s="515">
        <f>_xlfn.XLOOKUP($A226,D!$O$3:$O$199,D!V$3:V$199,)</f>
        <v/>
      </c>
      <c r="CD226" s="515">
        <f>_xlfn.XLOOKUP($A226,D!$O$3:$O$199,D!W$3:W$199,)</f>
        <v/>
      </c>
      <c r="CE226" s="515">
        <f>_xlfn.XLOOKUP($A226,D!$O$3:$O$199,D!X$3:X$199,)</f>
        <v/>
      </c>
      <c r="CF226" s="515">
        <f>_xlfn.XLOOKUP($A226,D!$O$3:$O$199,D!Y$3:Y$199,)</f>
        <v/>
      </c>
      <c r="CG226" s="515">
        <f>_xlfn.XLOOKUP($A226,D!$O$3:$O$199,D!Z$3:Z$199,)</f>
        <v/>
      </c>
      <c r="CH226" s="515">
        <f>_xlfn.XLOOKUP($A226,D!$O$3:$O$199,D!AA$3:AA$199,)</f>
        <v/>
      </c>
    </row>
    <row r="227">
      <c r="A227" s="258" t="inlineStr">
        <is>
          <t>29.11</t>
        </is>
      </c>
      <c r="B227" s="259">
        <f>VLOOKUP(A227,PL.C!$B:$F,2,0)</f>
        <v/>
      </c>
      <c r="C227" s="259" t="inlineStr">
        <is>
          <t>Analítica</t>
        </is>
      </c>
      <c r="D227" s="259" t="inlineStr">
        <is>
          <t>Saída</t>
        </is>
      </c>
      <c r="E227" s="259">
        <f>VLOOKUP($A227,PL.C!$B:$F,5,0)</f>
        <v/>
      </c>
      <c r="F227" s="259" t="inlineStr">
        <is>
          <t>sim</t>
        </is>
      </c>
      <c r="G227" s="259" t="inlineStr">
        <is>
          <t>forecast</t>
        </is>
      </c>
      <c r="I227" s="259" t="n">
        <v>0</v>
      </c>
      <c r="J227" s="519" t="n">
        <v>0</v>
      </c>
      <c r="K227" s="519" t="n">
        <v>0</v>
      </c>
      <c r="L227" s="519" t="n">
        <v>0</v>
      </c>
      <c r="M227" s="519" t="n">
        <v>0</v>
      </c>
      <c r="N227" s="519" t="n">
        <v>0</v>
      </c>
      <c r="O227" s="519" t="n">
        <v>0</v>
      </c>
      <c r="P227" s="519" t="n">
        <v>0</v>
      </c>
      <c r="Q227" s="519" t="n">
        <v>0</v>
      </c>
      <c r="R227" s="519" t="n">
        <v>0</v>
      </c>
      <c r="S227" s="519" t="n">
        <v>0</v>
      </c>
      <c r="T227" s="519" t="n">
        <v>0</v>
      </c>
      <c r="V227" s="259" t="n">
        <v>0</v>
      </c>
      <c r="W227" s="519" t="n">
        <v>0</v>
      </c>
      <c r="X227" s="519" t="n">
        <v>0</v>
      </c>
      <c r="Y227" s="519" t="n">
        <v>0</v>
      </c>
      <c r="Z227" s="519" t="n">
        <v>0</v>
      </c>
      <c r="AA227" s="519" t="n">
        <v>0</v>
      </c>
      <c r="AB227" s="519" t="n">
        <v>0</v>
      </c>
      <c r="AC227" s="519" t="n">
        <v>0</v>
      </c>
      <c r="AD227" s="519" t="n">
        <v>0</v>
      </c>
      <c r="AE227" s="519" t="n">
        <v>0</v>
      </c>
      <c r="AF227" s="519" t="n">
        <v>0</v>
      </c>
      <c r="AG227" s="519" t="n">
        <v>0</v>
      </c>
      <c r="AI227" s="259" t="n">
        <v>0</v>
      </c>
      <c r="AJ227" s="519" t="n">
        <v>0</v>
      </c>
      <c r="AK227" s="519" t="n">
        <v>0</v>
      </c>
      <c r="AL227" s="519" t="n">
        <v>0</v>
      </c>
      <c r="AM227" s="519" t="n">
        <v>0</v>
      </c>
      <c r="AN227" s="519" t="n">
        <v>0</v>
      </c>
      <c r="AO227" s="519" t="n">
        <v>0</v>
      </c>
      <c r="AP227" s="519" t="n">
        <v>0</v>
      </c>
      <c r="AQ227" s="519" t="n">
        <v>0</v>
      </c>
      <c r="AR227" s="519" t="n">
        <v>0</v>
      </c>
      <c r="AS227" s="519" t="n">
        <v>0</v>
      </c>
      <c r="AT227" s="519" t="n">
        <v>0</v>
      </c>
      <c r="AV227" s="267" t="n">
        <v>0</v>
      </c>
      <c r="AW227" s="267" t="n">
        <v>0</v>
      </c>
      <c r="AX227" s="520" t="n">
        <v>0</v>
      </c>
      <c r="AY227" s="521" t="n">
        <v>0</v>
      </c>
      <c r="AZ227" s="521" t="n">
        <v>0</v>
      </c>
      <c r="BA227" s="521" t="n">
        <v>0</v>
      </c>
      <c r="BB227" s="521" t="n">
        <v>0</v>
      </c>
      <c r="BC227" s="521" t="n">
        <v>0</v>
      </c>
      <c r="BD227" s="521" t="n">
        <v>0</v>
      </c>
      <c r="BE227" s="521" t="n">
        <v>0</v>
      </c>
      <c r="BF227" s="521" t="n">
        <v>0</v>
      </c>
      <c r="BG227" s="521" t="n">
        <v>0</v>
      </c>
      <c r="BJ227" s="522" t="n">
        <v>0</v>
      </c>
      <c r="BK227" s="522" t="n">
        <v>0</v>
      </c>
      <c r="BL227" s="522" t="n">
        <v>0</v>
      </c>
      <c r="BM227" s="522" t="n">
        <v>0</v>
      </c>
      <c r="BN227" s="522" t="n">
        <v>0</v>
      </c>
      <c r="BO227" s="522" t="n">
        <v>0</v>
      </c>
      <c r="BP227" s="522" t="n">
        <v>0</v>
      </c>
      <c r="BQ227" s="522" t="n">
        <v>0</v>
      </c>
      <c r="BR227" s="522" t="n">
        <v>0</v>
      </c>
      <c r="BS227" s="522" t="n">
        <v>0</v>
      </c>
      <c r="BT227" s="522" t="n">
        <v>0</v>
      </c>
      <c r="BU227" s="522" t="n">
        <v>0</v>
      </c>
      <c r="BW227" s="523">
        <f>_xlfn.XLOOKUP($A227,D!$O$3:$O$199,D!P$3:P$199,)</f>
        <v/>
      </c>
      <c r="BX227" s="523">
        <f>_xlfn.XLOOKUP($A227,D!$O$3:$O$199,D!Q$3:Q$199,)</f>
        <v/>
      </c>
      <c r="BY227" s="523">
        <f>_xlfn.XLOOKUP($A227,D!$O$3:$O$199,D!R$3:R$199,)</f>
        <v/>
      </c>
      <c r="BZ227" s="523">
        <f>_xlfn.XLOOKUP($A227,D!$O$3:$O$199,D!S$3:S$199,)</f>
        <v/>
      </c>
      <c r="CA227" s="523">
        <f>_xlfn.XLOOKUP($A227,D!$O$3:$O$199,D!T$3:T$199,)</f>
        <v/>
      </c>
      <c r="CB227" s="523">
        <f>_xlfn.XLOOKUP($A227,D!$O$3:$O$199,D!U$3:U$199,)</f>
        <v/>
      </c>
      <c r="CC227" s="523">
        <f>_xlfn.XLOOKUP($A227,D!$O$3:$O$199,D!V$3:V$199,)</f>
        <v/>
      </c>
      <c r="CD227" s="523">
        <f>_xlfn.XLOOKUP($A227,D!$O$3:$O$199,D!W$3:W$199,)</f>
        <v/>
      </c>
      <c r="CE227" s="523">
        <f>_xlfn.XLOOKUP($A227,D!$O$3:$O$199,D!X$3:X$199,)</f>
        <v/>
      </c>
      <c r="CF227" s="523">
        <f>_xlfn.XLOOKUP($A227,D!$O$3:$O$199,D!Y$3:Y$199,)</f>
        <v/>
      </c>
      <c r="CG227" s="523">
        <f>_xlfn.XLOOKUP($A227,D!$O$3:$O$199,D!Z$3:Z$199,)</f>
        <v/>
      </c>
      <c r="CH227" s="523">
        <f>_xlfn.XLOOKUP($A227,D!$O$3:$O$199,D!AA$3:AA$199,)</f>
        <v/>
      </c>
    </row>
    <row r="228">
      <c r="A228" s="100" t="inlineStr">
        <is>
          <t>29.12</t>
        </is>
      </c>
      <c r="B228" s="86">
        <f>VLOOKUP(A228,PL.C!$B:$F,2,0)</f>
        <v/>
      </c>
      <c r="C228" s="86" t="inlineStr">
        <is>
          <t>Analítica</t>
        </is>
      </c>
      <c r="D228" s="86" t="inlineStr">
        <is>
          <t>Saída</t>
        </is>
      </c>
      <c r="E228" s="86">
        <f>VLOOKUP($A228,PL.C!$B:$F,5,0)</f>
        <v/>
      </c>
      <c r="F228" s="86" t="inlineStr">
        <is>
          <t>sim</t>
        </is>
      </c>
      <c r="G228" s="86" t="inlineStr">
        <is>
          <t>forecast</t>
        </is>
      </c>
      <c r="I228" s="86" t="n">
        <v>0</v>
      </c>
      <c r="J228" s="512" t="n">
        <v>0</v>
      </c>
      <c r="K228" s="512" t="n">
        <v>0</v>
      </c>
      <c r="L228" s="512" t="n">
        <v>0</v>
      </c>
      <c r="M228" s="512" t="n">
        <v>0</v>
      </c>
      <c r="N228" s="512" t="n">
        <v>0</v>
      </c>
      <c r="O228" s="512" t="n">
        <v>0</v>
      </c>
      <c r="P228" s="512" t="n">
        <v>0</v>
      </c>
      <c r="Q228" s="512" t="n">
        <v>0</v>
      </c>
      <c r="R228" s="512" t="n">
        <v>0</v>
      </c>
      <c r="S228" s="512" t="n">
        <v>0</v>
      </c>
      <c r="T228" s="512" t="n">
        <v>0</v>
      </c>
      <c r="V228" s="86" t="n">
        <v>0</v>
      </c>
      <c r="W228" s="512" t="n">
        <v>0</v>
      </c>
      <c r="X228" s="512" t="n">
        <v>0</v>
      </c>
      <c r="Y228" s="512" t="n">
        <v>0</v>
      </c>
      <c r="Z228" s="512" t="n">
        <v>0</v>
      </c>
      <c r="AA228" s="512" t="n">
        <v>0</v>
      </c>
      <c r="AB228" s="512" t="n">
        <v>0</v>
      </c>
      <c r="AC228" s="512" t="n">
        <v>0</v>
      </c>
      <c r="AD228" s="512" t="n">
        <v>0</v>
      </c>
      <c r="AE228" s="512" t="n">
        <v>0</v>
      </c>
      <c r="AF228" s="512" t="n">
        <v>0</v>
      </c>
      <c r="AG228" s="512" t="n">
        <v>0</v>
      </c>
      <c r="AI228" s="86" t="n">
        <v>0</v>
      </c>
      <c r="AJ228" s="512" t="n">
        <v>0</v>
      </c>
      <c r="AK228" s="512" t="n">
        <v>0</v>
      </c>
      <c r="AL228" s="512" t="n">
        <v>0</v>
      </c>
      <c r="AM228" s="512" t="n">
        <v>0</v>
      </c>
      <c r="AN228" s="512" t="n">
        <v>0</v>
      </c>
      <c r="AO228" s="512" t="n">
        <v>0</v>
      </c>
      <c r="AP228" s="512" t="n">
        <v>0</v>
      </c>
      <c r="AQ228" s="512" t="n">
        <v>0</v>
      </c>
      <c r="AR228" s="512" t="n">
        <v>0</v>
      </c>
      <c r="AS228" s="512" t="n">
        <v>0</v>
      </c>
      <c r="AT228" s="512" t="n">
        <v>0</v>
      </c>
      <c r="AV228" s="270" t="n">
        <v>0</v>
      </c>
      <c r="AW228" s="270" t="n">
        <v>0</v>
      </c>
      <c r="AX228" s="524" t="n">
        <v>0</v>
      </c>
      <c r="AY228" s="525" t="n">
        <v>0</v>
      </c>
      <c r="AZ228" s="525" t="n">
        <v>0</v>
      </c>
      <c r="BA228" s="525" t="n">
        <v>0</v>
      </c>
      <c r="BB228" s="525" t="n">
        <v>0</v>
      </c>
      <c r="BC228" s="525" t="n">
        <v>0</v>
      </c>
      <c r="BD228" s="525" t="n">
        <v>0</v>
      </c>
      <c r="BE228" s="525" t="n">
        <v>0</v>
      </c>
      <c r="BF228" s="525" t="n">
        <v>0</v>
      </c>
      <c r="BG228" s="525" t="n">
        <v>0</v>
      </c>
      <c r="BJ228" s="526" t="n">
        <v>0</v>
      </c>
      <c r="BK228" s="526" t="n">
        <v>0</v>
      </c>
      <c r="BL228" s="526" t="n">
        <v>0</v>
      </c>
      <c r="BM228" s="526" t="n">
        <v>0</v>
      </c>
      <c r="BN228" s="526" t="n">
        <v>0</v>
      </c>
      <c r="BO228" s="526" t="n">
        <v>0</v>
      </c>
      <c r="BP228" s="526" t="n">
        <v>0</v>
      </c>
      <c r="BQ228" s="526" t="n">
        <v>0</v>
      </c>
      <c r="BR228" s="526" t="n">
        <v>0</v>
      </c>
      <c r="BS228" s="526" t="n">
        <v>0</v>
      </c>
      <c r="BT228" s="526" t="n">
        <v>0</v>
      </c>
      <c r="BU228" s="526" t="n">
        <v>0</v>
      </c>
      <c r="BW228" s="515">
        <f>_xlfn.XLOOKUP($A228,D!$O$3:$O$199,D!P$3:P$199,)</f>
        <v/>
      </c>
      <c r="BX228" s="515">
        <f>_xlfn.XLOOKUP($A228,D!$O$3:$O$199,D!Q$3:Q$199,)</f>
        <v/>
      </c>
      <c r="BY228" s="515">
        <f>_xlfn.XLOOKUP($A228,D!$O$3:$O$199,D!R$3:R$199,)</f>
        <v/>
      </c>
      <c r="BZ228" s="515">
        <f>_xlfn.XLOOKUP($A228,D!$O$3:$O$199,D!S$3:S$199,)</f>
        <v/>
      </c>
      <c r="CA228" s="515">
        <f>_xlfn.XLOOKUP($A228,D!$O$3:$O$199,D!T$3:T$199,)</f>
        <v/>
      </c>
      <c r="CB228" s="515">
        <f>_xlfn.XLOOKUP($A228,D!$O$3:$O$199,D!U$3:U$199,)</f>
        <v/>
      </c>
      <c r="CC228" s="515">
        <f>_xlfn.XLOOKUP($A228,D!$O$3:$O$199,D!V$3:V$199,)</f>
        <v/>
      </c>
      <c r="CD228" s="515">
        <f>_xlfn.XLOOKUP($A228,D!$O$3:$O$199,D!W$3:W$199,)</f>
        <v/>
      </c>
      <c r="CE228" s="515">
        <f>_xlfn.XLOOKUP($A228,D!$O$3:$O$199,D!X$3:X$199,)</f>
        <v/>
      </c>
      <c r="CF228" s="515">
        <f>_xlfn.XLOOKUP($A228,D!$O$3:$O$199,D!Y$3:Y$199,)</f>
        <v/>
      </c>
      <c r="CG228" s="515">
        <f>_xlfn.XLOOKUP($A228,D!$O$3:$O$199,D!Z$3:Z$199,)</f>
        <v/>
      </c>
      <c r="CH228" s="515">
        <f>_xlfn.XLOOKUP($A228,D!$O$3:$O$199,D!AA$3:AA$199,)</f>
        <v/>
      </c>
    </row>
    <row r="229">
      <c r="A229" s="258" t="inlineStr">
        <is>
          <t>29.13</t>
        </is>
      </c>
      <c r="B229" s="259">
        <f>VLOOKUP(A229,PL.C!$B:$F,2,0)</f>
        <v/>
      </c>
      <c r="C229" s="259" t="inlineStr">
        <is>
          <t>Analítica</t>
        </is>
      </c>
      <c r="D229" s="259" t="inlineStr">
        <is>
          <t>Saída</t>
        </is>
      </c>
      <c r="E229" s="259">
        <f>VLOOKUP($A229,PL.C!$B:$F,5,0)</f>
        <v/>
      </c>
      <c r="F229" s="259" t="inlineStr">
        <is>
          <t>sim</t>
        </is>
      </c>
      <c r="G229" s="259" t="inlineStr">
        <is>
          <t>forecast</t>
        </is>
      </c>
      <c r="I229" s="259" t="n">
        <v>0</v>
      </c>
      <c r="J229" s="519" t="n">
        <v>0</v>
      </c>
      <c r="K229" s="519" t="n">
        <v>0</v>
      </c>
      <c r="L229" s="519" t="n">
        <v>0</v>
      </c>
      <c r="M229" s="519" t="n">
        <v>0</v>
      </c>
      <c r="N229" s="519" t="n">
        <v>0</v>
      </c>
      <c r="O229" s="519" t="n">
        <v>0</v>
      </c>
      <c r="P229" s="519" t="n">
        <v>0</v>
      </c>
      <c r="Q229" s="519" t="n">
        <v>0</v>
      </c>
      <c r="R229" s="519" t="n">
        <v>0</v>
      </c>
      <c r="S229" s="519" t="n">
        <v>0</v>
      </c>
      <c r="T229" s="519" t="n">
        <v>0</v>
      </c>
      <c r="V229" s="259" t="n">
        <v>0</v>
      </c>
      <c r="W229" s="519" t="n">
        <v>0</v>
      </c>
      <c r="X229" s="519" t="n">
        <v>0</v>
      </c>
      <c r="Y229" s="519" t="n">
        <v>0</v>
      </c>
      <c r="Z229" s="519" t="n">
        <v>0</v>
      </c>
      <c r="AA229" s="519" t="n">
        <v>0</v>
      </c>
      <c r="AB229" s="519" t="n">
        <v>0</v>
      </c>
      <c r="AC229" s="519" t="n">
        <v>0</v>
      </c>
      <c r="AD229" s="519" t="n">
        <v>0</v>
      </c>
      <c r="AE229" s="519" t="n">
        <v>0</v>
      </c>
      <c r="AF229" s="519" t="n">
        <v>0</v>
      </c>
      <c r="AG229" s="519" t="n">
        <v>0</v>
      </c>
      <c r="AI229" s="259" t="n">
        <v>0</v>
      </c>
      <c r="AJ229" s="519" t="n">
        <v>0</v>
      </c>
      <c r="AK229" s="519" t="n">
        <v>0</v>
      </c>
      <c r="AL229" s="519" t="n">
        <v>0</v>
      </c>
      <c r="AM229" s="519" t="n">
        <v>0</v>
      </c>
      <c r="AN229" s="519" t="n">
        <v>0</v>
      </c>
      <c r="AO229" s="519" t="n">
        <v>0</v>
      </c>
      <c r="AP229" s="519" t="n">
        <v>0</v>
      </c>
      <c r="AQ229" s="519" t="n">
        <v>0</v>
      </c>
      <c r="AR229" s="519" t="n">
        <v>0</v>
      </c>
      <c r="AS229" s="519" t="n">
        <v>0</v>
      </c>
      <c r="AT229" s="519" t="n">
        <v>0</v>
      </c>
      <c r="AV229" s="267" t="n">
        <v>0</v>
      </c>
      <c r="AW229" s="267" t="n">
        <v>0</v>
      </c>
      <c r="AX229" s="520" t="n">
        <v>0</v>
      </c>
      <c r="AY229" s="521" t="n">
        <v>0</v>
      </c>
      <c r="AZ229" s="521" t="n">
        <v>0</v>
      </c>
      <c r="BA229" s="521" t="n">
        <v>0</v>
      </c>
      <c r="BB229" s="521" t="n">
        <v>0</v>
      </c>
      <c r="BC229" s="521" t="n">
        <v>0</v>
      </c>
      <c r="BD229" s="521" t="n">
        <v>0</v>
      </c>
      <c r="BE229" s="521" t="n">
        <v>0</v>
      </c>
      <c r="BF229" s="521" t="n">
        <v>0</v>
      </c>
      <c r="BG229" s="521" t="n">
        <v>0</v>
      </c>
      <c r="BJ229" s="522" t="n">
        <v>0</v>
      </c>
      <c r="BK229" s="522" t="n">
        <v>0</v>
      </c>
      <c r="BL229" s="522" t="n">
        <v>0</v>
      </c>
      <c r="BM229" s="522" t="n">
        <v>0</v>
      </c>
      <c r="BN229" s="522" t="n">
        <v>0</v>
      </c>
      <c r="BO229" s="522" t="n">
        <v>0</v>
      </c>
      <c r="BP229" s="522" t="n">
        <v>0</v>
      </c>
      <c r="BQ229" s="522" t="n">
        <v>0</v>
      </c>
      <c r="BR229" s="522" t="n">
        <v>0</v>
      </c>
      <c r="BS229" s="522" t="n">
        <v>0</v>
      </c>
      <c r="BT229" s="522" t="n">
        <v>0</v>
      </c>
      <c r="BU229" s="522" t="n">
        <v>0</v>
      </c>
      <c r="BW229" s="523">
        <f>_xlfn.XLOOKUP($A229,D!$O$3:$O$199,D!P$3:P$199,)</f>
        <v/>
      </c>
      <c r="BX229" s="523">
        <f>_xlfn.XLOOKUP($A229,D!$O$3:$O$199,D!Q$3:Q$199,)</f>
        <v/>
      </c>
      <c r="BY229" s="523">
        <f>_xlfn.XLOOKUP($A229,D!$O$3:$O$199,D!R$3:R$199,)</f>
        <v/>
      </c>
      <c r="BZ229" s="523">
        <f>_xlfn.XLOOKUP($A229,D!$O$3:$O$199,D!S$3:S$199,)</f>
        <v/>
      </c>
      <c r="CA229" s="523">
        <f>_xlfn.XLOOKUP($A229,D!$O$3:$O$199,D!T$3:T$199,)</f>
        <v/>
      </c>
      <c r="CB229" s="523">
        <f>_xlfn.XLOOKUP($A229,D!$O$3:$O$199,D!U$3:U$199,)</f>
        <v/>
      </c>
      <c r="CC229" s="523">
        <f>_xlfn.XLOOKUP($A229,D!$O$3:$O$199,D!V$3:V$199,)</f>
        <v/>
      </c>
      <c r="CD229" s="523">
        <f>_xlfn.XLOOKUP($A229,D!$O$3:$O$199,D!W$3:W$199,)</f>
        <v/>
      </c>
      <c r="CE229" s="523">
        <f>_xlfn.XLOOKUP($A229,D!$O$3:$O$199,D!X$3:X$199,)</f>
        <v/>
      </c>
      <c r="CF229" s="523">
        <f>_xlfn.XLOOKUP($A229,D!$O$3:$O$199,D!Y$3:Y$199,)</f>
        <v/>
      </c>
      <c r="CG229" s="523">
        <f>_xlfn.XLOOKUP($A229,D!$O$3:$O$199,D!Z$3:Z$199,)</f>
        <v/>
      </c>
      <c r="CH229" s="523">
        <f>_xlfn.XLOOKUP($A229,D!$O$3:$O$199,D!AA$3:AA$199,)</f>
        <v/>
      </c>
    </row>
    <row r="230">
      <c r="A230" s="100" t="inlineStr">
        <is>
          <t>29.14</t>
        </is>
      </c>
      <c r="B230" s="86">
        <f>VLOOKUP(A230,PL.C!$B:$F,2,0)</f>
        <v/>
      </c>
      <c r="C230" s="86" t="inlineStr">
        <is>
          <t>Analítica</t>
        </is>
      </c>
      <c r="D230" s="86" t="inlineStr">
        <is>
          <t>Saída</t>
        </is>
      </c>
      <c r="E230" s="86">
        <f>VLOOKUP($A230,PL.C!$B:$F,5,0)</f>
        <v/>
      </c>
      <c r="F230" s="86" t="inlineStr">
        <is>
          <t>sim</t>
        </is>
      </c>
      <c r="G230" s="86" t="inlineStr">
        <is>
          <t>forecast</t>
        </is>
      </c>
      <c r="I230" s="86" t="n">
        <v>0</v>
      </c>
      <c r="J230" s="512" t="n">
        <v>0</v>
      </c>
      <c r="K230" s="512" t="n">
        <v>0</v>
      </c>
      <c r="L230" s="512" t="n">
        <v>0</v>
      </c>
      <c r="M230" s="512" t="n">
        <v>0</v>
      </c>
      <c r="N230" s="512" t="n">
        <v>0</v>
      </c>
      <c r="O230" s="512" t="n">
        <v>0</v>
      </c>
      <c r="P230" s="512" t="n">
        <v>0</v>
      </c>
      <c r="Q230" s="512" t="n">
        <v>0</v>
      </c>
      <c r="R230" s="512" t="n">
        <v>-400</v>
      </c>
      <c r="S230" s="512" t="n">
        <v>-134</v>
      </c>
      <c r="T230" s="512" t="n">
        <v>-320</v>
      </c>
      <c r="V230" s="86" t="n">
        <v>-400</v>
      </c>
      <c r="W230" s="512" t="n">
        <v>-525</v>
      </c>
      <c r="X230" s="512" t="n">
        <v>-420</v>
      </c>
      <c r="Y230" s="512" t="n">
        <v>-105</v>
      </c>
      <c r="Z230" s="512" t="n">
        <v>-1790</v>
      </c>
      <c r="AA230" s="512" t="n">
        <v>-500</v>
      </c>
      <c r="AB230" s="512" t="n">
        <v>-360</v>
      </c>
      <c r="AC230" s="512" t="n">
        <v>-1900</v>
      </c>
      <c r="AD230" s="512" t="n">
        <v>-293</v>
      </c>
      <c r="AE230" s="512" t="n">
        <v>-400</v>
      </c>
      <c r="AF230" s="512" t="n">
        <v>0</v>
      </c>
      <c r="AG230" s="512" t="n">
        <v>-1270</v>
      </c>
      <c r="AI230" s="86" t="n">
        <v>-675</v>
      </c>
      <c r="AJ230" s="512" t="n">
        <v>-1320</v>
      </c>
      <c r="AK230" s="512" t="n">
        <v>-360</v>
      </c>
      <c r="AL230" s="512" t="n">
        <v>-756</v>
      </c>
      <c r="AM230" s="512" t="n">
        <v>-1778</v>
      </c>
      <c r="AN230" s="512" t="n">
        <v>-584</v>
      </c>
      <c r="AO230" s="512" t="n">
        <v>-558</v>
      </c>
      <c r="AP230" s="512" t="n">
        <v>-1117</v>
      </c>
      <c r="AQ230" s="512" t="n">
        <v>-576</v>
      </c>
      <c r="AR230" s="512" t="n">
        <v>-450</v>
      </c>
      <c r="AS230" s="512" t="n">
        <v>-1116</v>
      </c>
      <c r="AT230" s="512" t="n">
        <v>-576</v>
      </c>
      <c r="AV230" s="270" t="n">
        <v>-360</v>
      </c>
      <c r="AW230" s="270" t="n">
        <v>-360</v>
      </c>
      <c r="AX230" s="524" t="n">
        <v>-360</v>
      </c>
      <c r="AY230" s="525" t="n">
        <v>0</v>
      </c>
      <c r="AZ230" s="525" t="n">
        <v>-360</v>
      </c>
      <c r="BA230" s="525" t="n">
        <v>-360</v>
      </c>
      <c r="BB230" s="525" t="n">
        <v>-450</v>
      </c>
      <c r="BC230" s="525" t="n">
        <v>-360</v>
      </c>
      <c r="BD230" s="525" t="n">
        <v>-450</v>
      </c>
      <c r="BE230" s="525" t="n">
        <v>0</v>
      </c>
      <c r="BF230" s="525" t="n">
        <v>0</v>
      </c>
      <c r="BG230" s="525" t="n">
        <v>0</v>
      </c>
      <c r="BJ230" s="526" t="n">
        <v>0</v>
      </c>
      <c r="BK230" s="526" t="n">
        <v>0</v>
      </c>
      <c r="BL230" s="526" t="n">
        <v>0</v>
      </c>
      <c r="BM230" s="526" t="n">
        <v>0</v>
      </c>
      <c r="BN230" s="526" t="n">
        <v>0</v>
      </c>
      <c r="BO230" s="526" t="n">
        <v>0</v>
      </c>
      <c r="BP230" s="526" t="n">
        <v>0</v>
      </c>
      <c r="BQ230" s="526" t="n">
        <v>0</v>
      </c>
      <c r="BR230" s="526" t="n">
        <v>0</v>
      </c>
      <c r="BS230" s="526" t="n">
        <v>0</v>
      </c>
      <c r="BT230" s="526" t="n">
        <v>0</v>
      </c>
      <c r="BU230" s="526" t="n">
        <v>-7800</v>
      </c>
      <c r="BW230" s="515">
        <f>_xlfn.XLOOKUP($A230,D!$O$3:$O$199,D!P$3:P$199,)</f>
        <v/>
      </c>
      <c r="BX230" s="515">
        <f>_xlfn.XLOOKUP($A230,D!$O$3:$O$199,D!Q$3:Q$199,)</f>
        <v/>
      </c>
      <c r="BY230" s="515">
        <f>_xlfn.XLOOKUP($A230,D!$O$3:$O$199,D!R$3:R$199,)</f>
        <v/>
      </c>
      <c r="BZ230" s="515">
        <f>_xlfn.XLOOKUP($A230,D!$O$3:$O$199,D!S$3:S$199,)</f>
        <v/>
      </c>
      <c r="CA230" s="515">
        <f>_xlfn.XLOOKUP($A230,D!$O$3:$O$199,D!T$3:T$199,)</f>
        <v/>
      </c>
      <c r="CB230" s="515">
        <f>_xlfn.XLOOKUP($A230,D!$O$3:$O$199,D!U$3:U$199,)</f>
        <v/>
      </c>
      <c r="CC230" s="515">
        <f>_xlfn.XLOOKUP($A230,D!$O$3:$O$199,D!V$3:V$199,)</f>
        <v/>
      </c>
      <c r="CD230" s="515">
        <f>_xlfn.XLOOKUP($A230,D!$O$3:$O$199,D!W$3:W$199,)</f>
        <v/>
      </c>
      <c r="CE230" s="515">
        <f>_xlfn.XLOOKUP($A230,D!$O$3:$O$199,D!X$3:X$199,)</f>
        <v/>
      </c>
      <c r="CF230" s="515">
        <f>_xlfn.XLOOKUP($A230,D!$O$3:$O$199,D!Y$3:Y$199,)</f>
        <v/>
      </c>
      <c r="CG230" s="515">
        <f>_xlfn.XLOOKUP($A230,D!$O$3:$O$199,D!Z$3:Z$199,)</f>
        <v/>
      </c>
      <c r="CH230" s="515">
        <f>_xlfn.XLOOKUP($A230,D!$O$3:$O$199,D!AA$3:AA$199,)</f>
        <v/>
      </c>
    </row>
    <row r="231">
      <c r="A231" s="258" t="inlineStr">
        <is>
          <t>29.15</t>
        </is>
      </c>
      <c r="B231" s="259">
        <f>VLOOKUP(A231,PL.C!$B:$F,2,0)</f>
        <v/>
      </c>
      <c r="C231" s="259" t="inlineStr">
        <is>
          <t>Analítica</t>
        </is>
      </c>
      <c r="D231" s="259" t="inlineStr">
        <is>
          <t>Saída</t>
        </is>
      </c>
      <c r="E231" s="259">
        <f>VLOOKUP($A231,PL.C!$B:$F,5,0)</f>
        <v/>
      </c>
      <c r="F231" s="259" t="inlineStr">
        <is>
          <t>sim</t>
        </is>
      </c>
      <c r="G231" s="259" t="inlineStr">
        <is>
          <t>forecast</t>
        </is>
      </c>
      <c r="I231" s="259" t="n">
        <v>0</v>
      </c>
      <c r="J231" s="519" t="n">
        <v>0</v>
      </c>
      <c r="K231" s="519" t="n">
        <v>0</v>
      </c>
      <c r="L231" s="519" t="n">
        <v>0</v>
      </c>
      <c r="M231" s="519" t="n">
        <v>0</v>
      </c>
      <c r="N231" s="519" t="n">
        <v>0</v>
      </c>
      <c r="O231" s="519" t="n">
        <v>0</v>
      </c>
      <c r="P231" s="519" t="n">
        <v>0</v>
      </c>
      <c r="Q231" s="519" t="n">
        <v>0</v>
      </c>
      <c r="R231" s="519" t="n">
        <v>0</v>
      </c>
      <c r="S231" s="519" t="n">
        <v>0</v>
      </c>
      <c r="T231" s="519" t="n">
        <v>0</v>
      </c>
      <c r="V231" s="259" t="n">
        <v>0</v>
      </c>
      <c r="W231" s="519" t="n">
        <v>0</v>
      </c>
      <c r="X231" s="519" t="n">
        <v>0</v>
      </c>
      <c r="Y231" s="519" t="n">
        <v>0</v>
      </c>
      <c r="Z231" s="519" t="n">
        <v>0</v>
      </c>
      <c r="AA231" s="519" t="n">
        <v>0</v>
      </c>
      <c r="AB231" s="519" t="n">
        <v>0</v>
      </c>
      <c r="AC231" s="519" t="n">
        <v>0</v>
      </c>
      <c r="AD231" s="519" t="n">
        <v>0</v>
      </c>
      <c r="AE231" s="519" t="n">
        <v>0</v>
      </c>
      <c r="AF231" s="519" t="n">
        <v>0</v>
      </c>
      <c r="AG231" s="519" t="n">
        <v>0</v>
      </c>
      <c r="AI231" s="259" t="n">
        <v>0</v>
      </c>
      <c r="AJ231" s="519" t="n">
        <v>0</v>
      </c>
      <c r="AK231" s="519" t="n">
        <v>0</v>
      </c>
      <c r="AL231" s="519" t="n">
        <v>0</v>
      </c>
      <c r="AM231" s="519" t="n">
        <v>0</v>
      </c>
      <c r="AN231" s="519" t="n">
        <v>0</v>
      </c>
      <c r="AO231" s="519" t="n">
        <v>0</v>
      </c>
      <c r="AP231" s="519" t="n">
        <v>0</v>
      </c>
      <c r="AQ231" s="519" t="n">
        <v>0</v>
      </c>
      <c r="AR231" s="519" t="n">
        <v>0</v>
      </c>
      <c r="AS231" s="519" t="n">
        <v>0</v>
      </c>
      <c r="AT231" s="519" t="n">
        <v>0</v>
      </c>
      <c r="AV231" s="267" t="n">
        <v>0</v>
      </c>
      <c r="AW231" s="267" t="n">
        <v>0</v>
      </c>
      <c r="AX231" s="520" t="n">
        <v>0</v>
      </c>
      <c r="AY231" s="521" t="n">
        <v>0</v>
      </c>
      <c r="AZ231" s="521" t="n">
        <v>0</v>
      </c>
      <c r="BA231" s="521" t="n">
        <v>0</v>
      </c>
      <c r="BB231" s="521" t="n">
        <v>0</v>
      </c>
      <c r="BC231" s="521" t="n">
        <v>0</v>
      </c>
      <c r="BD231" s="521" t="n">
        <v>0</v>
      </c>
      <c r="BE231" s="521" t="n">
        <v>0</v>
      </c>
      <c r="BF231" s="521" t="n">
        <v>0</v>
      </c>
      <c r="BG231" s="521" t="n">
        <v>0</v>
      </c>
      <c r="BJ231" s="522" t="n">
        <v>0</v>
      </c>
      <c r="BK231" s="522" t="n">
        <v>0</v>
      </c>
      <c r="BL231" s="522" t="n">
        <v>0</v>
      </c>
      <c r="BM231" s="522" t="n">
        <v>0</v>
      </c>
      <c r="BN231" s="522" t="n">
        <v>0</v>
      </c>
      <c r="BO231" s="522" t="n">
        <v>0</v>
      </c>
      <c r="BP231" s="522" t="n">
        <v>0</v>
      </c>
      <c r="BQ231" s="522" t="n">
        <v>0</v>
      </c>
      <c r="BR231" s="522" t="n">
        <v>0</v>
      </c>
      <c r="BS231" s="522" t="n">
        <v>0</v>
      </c>
      <c r="BT231" s="522" t="n">
        <v>0</v>
      </c>
      <c r="BU231" s="522" t="n">
        <v>0</v>
      </c>
      <c r="BW231" s="523">
        <f>_xlfn.XLOOKUP($A231,D!$O$3:$O$199,D!P$3:P$199,)</f>
        <v/>
      </c>
      <c r="BX231" s="523">
        <f>_xlfn.XLOOKUP($A231,D!$O$3:$O$199,D!Q$3:Q$199,)</f>
        <v/>
      </c>
      <c r="BY231" s="523">
        <f>_xlfn.XLOOKUP($A231,D!$O$3:$O$199,D!R$3:R$199,)</f>
        <v/>
      </c>
      <c r="BZ231" s="523">
        <f>_xlfn.XLOOKUP($A231,D!$O$3:$O$199,D!S$3:S$199,)</f>
        <v/>
      </c>
      <c r="CA231" s="523">
        <f>_xlfn.XLOOKUP($A231,D!$O$3:$O$199,D!T$3:T$199,)</f>
        <v/>
      </c>
      <c r="CB231" s="523">
        <f>_xlfn.XLOOKUP($A231,D!$O$3:$O$199,D!U$3:U$199,)</f>
        <v/>
      </c>
      <c r="CC231" s="523">
        <f>_xlfn.XLOOKUP($A231,D!$O$3:$O$199,D!V$3:V$199,)</f>
        <v/>
      </c>
      <c r="CD231" s="523">
        <f>_xlfn.XLOOKUP($A231,D!$O$3:$O$199,D!W$3:W$199,)</f>
        <v/>
      </c>
      <c r="CE231" s="523">
        <f>_xlfn.XLOOKUP($A231,D!$O$3:$O$199,D!X$3:X$199,)</f>
        <v/>
      </c>
      <c r="CF231" s="523">
        <f>_xlfn.XLOOKUP($A231,D!$O$3:$O$199,D!Y$3:Y$199,)</f>
        <v/>
      </c>
      <c r="CG231" s="523">
        <f>_xlfn.XLOOKUP($A231,D!$O$3:$O$199,D!Z$3:Z$199,)</f>
        <v/>
      </c>
      <c r="CH231" s="523">
        <f>_xlfn.XLOOKUP($A231,D!$O$3:$O$199,D!AA$3:AA$199,)</f>
        <v/>
      </c>
    </row>
    <row r="232">
      <c r="A232" s="100" t="inlineStr">
        <is>
          <t>29.16</t>
        </is>
      </c>
      <c r="B232" s="86">
        <f>VLOOKUP(A232,PL.C!$B:$F,2,0)</f>
        <v/>
      </c>
      <c r="C232" s="86" t="inlineStr">
        <is>
          <t>Analítica</t>
        </is>
      </c>
      <c r="D232" s="86" t="inlineStr">
        <is>
          <t>Saída</t>
        </is>
      </c>
      <c r="E232" s="86">
        <f>VLOOKUP($A232,PL.C!$B:$F,5,0)</f>
        <v/>
      </c>
      <c r="F232" s="86" t="inlineStr">
        <is>
          <t>sim</t>
        </is>
      </c>
      <c r="G232" s="86" t="inlineStr">
        <is>
          <t>forecast</t>
        </is>
      </c>
      <c r="I232" s="86" t="n">
        <v>0</v>
      </c>
      <c r="J232" s="512" t="n">
        <v>0</v>
      </c>
      <c r="K232" s="512" t="n">
        <v>0</v>
      </c>
      <c r="L232" s="512" t="n">
        <v>0</v>
      </c>
      <c r="M232" s="512" t="n">
        <v>0</v>
      </c>
      <c r="N232" s="512" t="n">
        <v>0</v>
      </c>
      <c r="O232" s="512" t="n">
        <v>0</v>
      </c>
      <c r="P232" s="512" t="n">
        <v>0</v>
      </c>
      <c r="Q232" s="512" t="n">
        <v>0</v>
      </c>
      <c r="R232" s="512" t="n">
        <v>0</v>
      </c>
      <c r="S232" s="512" t="n">
        <v>0</v>
      </c>
      <c r="T232" s="512" t="n">
        <v>0</v>
      </c>
      <c r="V232" s="86" t="n">
        <v>0</v>
      </c>
      <c r="W232" s="512" t="n">
        <v>0</v>
      </c>
      <c r="X232" s="512" t="n">
        <v>0</v>
      </c>
      <c r="Y232" s="512" t="n">
        <v>0</v>
      </c>
      <c r="Z232" s="512" t="n">
        <v>0</v>
      </c>
      <c r="AA232" s="512" t="n">
        <v>0</v>
      </c>
      <c r="AB232" s="512" t="n">
        <v>0</v>
      </c>
      <c r="AC232" s="512" t="n">
        <v>0</v>
      </c>
      <c r="AD232" s="512" t="n">
        <v>0</v>
      </c>
      <c r="AE232" s="512" t="n">
        <v>0</v>
      </c>
      <c r="AF232" s="512" t="n">
        <v>0</v>
      </c>
      <c r="AG232" s="512" t="n">
        <v>0</v>
      </c>
      <c r="AI232" s="86" t="n">
        <v>0</v>
      </c>
      <c r="AJ232" s="512" t="n">
        <v>0</v>
      </c>
      <c r="AK232" s="512" t="n">
        <v>0</v>
      </c>
      <c r="AL232" s="512" t="n">
        <v>0</v>
      </c>
      <c r="AM232" s="512" t="n">
        <v>0</v>
      </c>
      <c r="AN232" s="512" t="n">
        <v>0</v>
      </c>
      <c r="AO232" s="512" t="n">
        <v>0</v>
      </c>
      <c r="AP232" s="512" t="n">
        <v>0</v>
      </c>
      <c r="AQ232" s="512" t="n">
        <v>0</v>
      </c>
      <c r="AR232" s="512" t="n">
        <v>0</v>
      </c>
      <c r="AS232" s="512" t="n">
        <v>0</v>
      </c>
      <c r="AT232" s="512" t="n">
        <v>-718</v>
      </c>
      <c r="AV232" s="270" t="n">
        <v>0</v>
      </c>
      <c r="AW232" s="270" t="n">
        <v>0</v>
      </c>
      <c r="AX232" s="524" t="n">
        <v>0</v>
      </c>
      <c r="AY232" s="525" t="n">
        <v>0</v>
      </c>
      <c r="AZ232" s="525" t="n">
        <v>0</v>
      </c>
      <c r="BA232" s="525" t="n">
        <v>0</v>
      </c>
      <c r="BB232" s="525" t="n">
        <v>0</v>
      </c>
      <c r="BC232" s="525" t="n">
        <v>0</v>
      </c>
      <c r="BD232" s="525" t="n">
        <v>0</v>
      </c>
      <c r="BE232" s="525" t="n">
        <v>0</v>
      </c>
      <c r="BF232" s="525" t="n">
        <v>0</v>
      </c>
      <c r="BG232" s="525" t="n">
        <v>0</v>
      </c>
      <c r="BJ232" s="526" t="n">
        <v>0</v>
      </c>
      <c r="BK232" s="526" t="n">
        <v>0</v>
      </c>
      <c r="BL232" s="526" t="n">
        <v>0</v>
      </c>
      <c r="BM232" s="526" t="n">
        <v>0</v>
      </c>
      <c r="BN232" s="526" t="n">
        <v>0</v>
      </c>
      <c r="BO232" s="526" t="n">
        <v>0</v>
      </c>
      <c r="BP232" s="526" t="n">
        <v>0</v>
      </c>
      <c r="BQ232" s="526" t="n">
        <v>0</v>
      </c>
      <c r="BR232" s="526" t="n">
        <v>0</v>
      </c>
      <c r="BS232" s="526" t="n">
        <v>0</v>
      </c>
      <c r="BT232" s="526" t="n">
        <v>0</v>
      </c>
      <c r="BU232" s="526" t="n">
        <v>0</v>
      </c>
      <c r="BW232" s="515">
        <f>_xlfn.XLOOKUP($A232,D!$O$3:$O$199,D!P$3:P$199,)</f>
        <v/>
      </c>
      <c r="BX232" s="515">
        <f>_xlfn.XLOOKUP($A232,D!$O$3:$O$199,D!Q$3:Q$199,)</f>
        <v/>
      </c>
      <c r="BY232" s="515">
        <f>_xlfn.XLOOKUP($A232,D!$O$3:$O$199,D!R$3:R$199,)</f>
        <v/>
      </c>
      <c r="BZ232" s="515">
        <f>_xlfn.XLOOKUP($A232,D!$O$3:$O$199,D!S$3:S$199,)</f>
        <v/>
      </c>
      <c r="CA232" s="515">
        <f>_xlfn.XLOOKUP($A232,D!$O$3:$O$199,D!T$3:T$199,)</f>
        <v/>
      </c>
      <c r="CB232" s="515">
        <f>_xlfn.XLOOKUP($A232,D!$O$3:$O$199,D!U$3:U$199,)</f>
        <v/>
      </c>
      <c r="CC232" s="515">
        <f>_xlfn.XLOOKUP($A232,D!$O$3:$O$199,D!V$3:V$199,)</f>
        <v/>
      </c>
      <c r="CD232" s="515">
        <f>_xlfn.XLOOKUP($A232,D!$O$3:$O$199,D!W$3:W$199,)</f>
        <v/>
      </c>
      <c r="CE232" s="515">
        <f>_xlfn.XLOOKUP($A232,D!$O$3:$O$199,D!X$3:X$199,)</f>
        <v/>
      </c>
      <c r="CF232" s="515">
        <f>_xlfn.XLOOKUP($A232,D!$O$3:$O$199,D!Y$3:Y$199,)</f>
        <v/>
      </c>
      <c r="CG232" s="515">
        <f>_xlfn.XLOOKUP($A232,D!$O$3:$O$199,D!Z$3:Z$199,)</f>
        <v/>
      </c>
      <c r="CH232" s="515">
        <f>_xlfn.XLOOKUP($A232,D!$O$3:$O$199,D!AA$3:AA$199,)</f>
        <v/>
      </c>
    </row>
    <row r="233">
      <c r="A233" s="258" t="inlineStr">
        <is>
          <t>29.17</t>
        </is>
      </c>
      <c r="B233" s="259">
        <f>VLOOKUP(A233,PL.C!$B:$F,2,0)</f>
        <v/>
      </c>
      <c r="C233" s="259" t="inlineStr">
        <is>
          <t>Analítica</t>
        </is>
      </c>
      <c r="D233" s="259" t="inlineStr">
        <is>
          <t>Saída</t>
        </is>
      </c>
      <c r="E233" s="259">
        <f>VLOOKUP($A233,PL.C!$B:$F,5,0)</f>
        <v/>
      </c>
      <c r="F233" s="259" t="inlineStr">
        <is>
          <t>sim</t>
        </is>
      </c>
      <c r="G233" s="259" t="inlineStr">
        <is>
          <t>forecast</t>
        </is>
      </c>
      <c r="I233" s="259" t="n">
        <v>0</v>
      </c>
      <c r="J233" s="519" t="n">
        <v>0</v>
      </c>
      <c r="K233" s="519" t="n">
        <v>-40</v>
      </c>
      <c r="L233" s="519" t="n">
        <v>-1153</v>
      </c>
      <c r="M233" s="519" t="n">
        <v>-862</v>
      </c>
      <c r="N233" s="519" t="n">
        <v>-624</v>
      </c>
      <c r="O233" s="519" t="n">
        <v>-1544</v>
      </c>
      <c r="P233" s="519" t="n">
        <v>-599</v>
      </c>
      <c r="Q233" s="519" t="n">
        <v>-1204</v>
      </c>
      <c r="R233" s="519" t="n">
        <v>-923</v>
      </c>
      <c r="S233" s="519" t="n">
        <v>-592</v>
      </c>
      <c r="T233" s="519" t="n">
        <v>-594</v>
      </c>
      <c r="V233" s="259" t="n">
        <v>-890</v>
      </c>
      <c r="W233" s="519" t="n">
        <v>-1168</v>
      </c>
      <c r="X233" s="519" t="n">
        <v>-862</v>
      </c>
      <c r="Y233" s="519" t="n">
        <v>-990</v>
      </c>
      <c r="Z233" s="519" t="n">
        <v>-699</v>
      </c>
      <c r="AA233" s="519" t="n">
        <v>-1033</v>
      </c>
      <c r="AB233" s="519" t="n">
        <v>-560</v>
      </c>
      <c r="AC233" s="519" t="n">
        <v>-846</v>
      </c>
      <c r="AD233" s="519" t="n">
        <v>-1227</v>
      </c>
      <c r="AE233" s="519" t="n">
        <v>-723</v>
      </c>
      <c r="AF233" s="519" t="n">
        <v>-1260</v>
      </c>
      <c r="AG233" s="519" t="n">
        <v>-1108</v>
      </c>
      <c r="AI233" s="259" t="n">
        <v>-585</v>
      </c>
      <c r="AJ233" s="519" t="n">
        <v>-1556</v>
      </c>
      <c r="AK233" s="519" t="n">
        <v>-1312</v>
      </c>
      <c r="AL233" s="519" t="n">
        <v>-697</v>
      </c>
      <c r="AM233" s="519" t="n">
        <v>-798</v>
      </c>
      <c r="AN233" s="519" t="n">
        <v>-1473</v>
      </c>
      <c r="AO233" s="519" t="n">
        <v>-1305</v>
      </c>
      <c r="AP233" s="519" t="n">
        <v>-987</v>
      </c>
      <c r="AQ233" s="519" t="n">
        <v>-817</v>
      </c>
      <c r="AR233" s="519" t="n">
        <v>-1671</v>
      </c>
      <c r="AS233" s="519" t="n">
        <v>-1488</v>
      </c>
      <c r="AT233" s="519" t="n">
        <v>-1382</v>
      </c>
      <c r="AV233" s="267" t="n">
        <v>-1017</v>
      </c>
      <c r="AW233" s="267" t="n">
        <v>-1353</v>
      </c>
      <c r="AX233" s="520" t="n">
        <v>-738</v>
      </c>
      <c r="AY233" s="521" t="n">
        <v>-2458</v>
      </c>
      <c r="AZ233" s="521" t="n">
        <v>-1508</v>
      </c>
      <c r="BA233" s="521" t="n">
        <v>-979</v>
      </c>
      <c r="BB233" s="521" t="n">
        <v>-1559</v>
      </c>
      <c r="BC233" s="521" t="n">
        <v>-903</v>
      </c>
      <c r="BD233" s="521" t="n">
        <v>-1500</v>
      </c>
      <c r="BE233" s="521" t="n">
        <v>-2078</v>
      </c>
      <c r="BF233" s="521" t="n">
        <v>-1740</v>
      </c>
      <c r="BG233" s="521" t="n">
        <v>-5070</v>
      </c>
      <c r="BJ233" s="522" t="n">
        <v>-2597</v>
      </c>
      <c r="BK233" s="522" t="n">
        <v>-1720</v>
      </c>
      <c r="BL233" s="522" t="n">
        <v>-1163</v>
      </c>
      <c r="BM233" s="522" t="n">
        <v>-1927</v>
      </c>
      <c r="BN233" s="522" t="n">
        <v>-2036</v>
      </c>
      <c r="BO233" s="522" t="n">
        <v>-1374</v>
      </c>
      <c r="BP233" s="522" t="n">
        <v>-1158</v>
      </c>
      <c r="BQ233" s="522" t="n">
        <v>-2072</v>
      </c>
      <c r="BR233" s="522" t="n">
        <v>-1143</v>
      </c>
      <c r="BS233" s="522" t="n">
        <v>-2324</v>
      </c>
      <c r="BT233" s="522" t="n">
        <v>-1862</v>
      </c>
      <c r="BU233" s="522" t="n">
        <v>-1234</v>
      </c>
      <c r="BW233" s="523">
        <f>_xlfn.XLOOKUP($A233,D!$O$3:$O$199,D!P$3:P$199,)</f>
        <v/>
      </c>
      <c r="BX233" s="523">
        <f>_xlfn.XLOOKUP($A233,D!$O$3:$O$199,D!Q$3:Q$199,)</f>
        <v/>
      </c>
      <c r="BY233" s="523">
        <f>_xlfn.XLOOKUP($A233,D!$O$3:$O$199,D!R$3:R$199,)</f>
        <v/>
      </c>
      <c r="BZ233" s="523">
        <f>_xlfn.XLOOKUP($A233,D!$O$3:$O$199,D!S$3:S$199,)</f>
        <v/>
      </c>
      <c r="CA233" s="523">
        <f>_xlfn.XLOOKUP($A233,D!$O$3:$O$199,D!T$3:T$199,)</f>
        <v/>
      </c>
      <c r="CB233" s="523">
        <f>_xlfn.XLOOKUP($A233,D!$O$3:$O$199,D!U$3:U$199,)</f>
        <v/>
      </c>
      <c r="CC233" s="523">
        <f>_xlfn.XLOOKUP($A233,D!$O$3:$O$199,D!V$3:V$199,)</f>
        <v/>
      </c>
      <c r="CD233" s="523">
        <f>_xlfn.XLOOKUP($A233,D!$O$3:$O$199,D!W$3:W$199,)</f>
        <v/>
      </c>
      <c r="CE233" s="523">
        <f>_xlfn.XLOOKUP($A233,D!$O$3:$O$199,D!X$3:X$199,)</f>
        <v/>
      </c>
      <c r="CF233" s="523">
        <f>_xlfn.XLOOKUP($A233,D!$O$3:$O$199,D!Y$3:Y$199,)</f>
        <v/>
      </c>
      <c r="CG233" s="523">
        <f>_xlfn.XLOOKUP($A233,D!$O$3:$O$199,D!Z$3:Z$199,)</f>
        <v/>
      </c>
      <c r="CH233" s="523">
        <f>_xlfn.XLOOKUP($A233,D!$O$3:$O$199,D!AA$3:AA$199,)</f>
        <v/>
      </c>
    </row>
    <row r="234">
      <c r="A234" s="100" t="inlineStr">
        <is>
          <t>29.18</t>
        </is>
      </c>
      <c r="B234" s="86">
        <f>VLOOKUP(A234,PL.C!$B:$F,2,0)</f>
        <v/>
      </c>
      <c r="C234" s="86" t="inlineStr">
        <is>
          <t>Analítica</t>
        </is>
      </c>
      <c r="D234" s="86" t="inlineStr">
        <is>
          <t>Saída</t>
        </is>
      </c>
      <c r="E234" s="86">
        <f>VLOOKUP($A234,PL.C!$B:$F,5,0)</f>
        <v/>
      </c>
      <c r="F234" s="86" t="inlineStr">
        <is>
          <t>sim</t>
        </is>
      </c>
      <c r="G234" s="86" t="inlineStr">
        <is>
          <t>forecast</t>
        </is>
      </c>
      <c r="I234" s="86" t="n">
        <v>0</v>
      </c>
      <c r="J234" s="512" t="n">
        <v>0</v>
      </c>
      <c r="K234" s="512" t="n">
        <v>0</v>
      </c>
      <c r="L234" s="512" t="n">
        <v>-30888</v>
      </c>
      <c r="M234" s="512" t="n">
        <v>-2528</v>
      </c>
      <c r="N234" s="512" t="n">
        <v>-3096</v>
      </c>
      <c r="O234" s="512" t="n">
        <v>-28819</v>
      </c>
      <c r="P234" s="512" t="n">
        <v>-30336</v>
      </c>
      <c r="Q234" s="512" t="n">
        <v>-32864</v>
      </c>
      <c r="R234" s="512" t="n">
        <v>-27723</v>
      </c>
      <c r="S234" s="512" t="n">
        <v>-31322</v>
      </c>
      <c r="T234" s="512" t="n">
        <v>-31878</v>
      </c>
      <c r="V234" s="86" t="n">
        <v>-29796</v>
      </c>
      <c r="W234" s="512" t="n">
        <v>-26023</v>
      </c>
      <c r="X234" s="512" t="n">
        <v>-27974</v>
      </c>
      <c r="Y234" s="512" t="n">
        <v>-29926</v>
      </c>
      <c r="Z234" s="512" t="n">
        <v>-29276</v>
      </c>
      <c r="AA234" s="512" t="n">
        <v>-29276</v>
      </c>
      <c r="AB234" s="512" t="n">
        <v>-27758</v>
      </c>
      <c r="AC234" s="512" t="n">
        <v>-30577</v>
      </c>
      <c r="AD234" s="512" t="n">
        <v>-29276</v>
      </c>
      <c r="AE234" s="512" t="n">
        <v>-26023</v>
      </c>
      <c r="AF234" s="512" t="n">
        <v>-27324</v>
      </c>
      <c r="AG234" s="512" t="n">
        <v>-31608</v>
      </c>
      <c r="AI234" s="86" t="n">
        <v>-30722</v>
      </c>
      <c r="AJ234" s="512" t="n">
        <v>-26579</v>
      </c>
      <c r="AK234" s="512" t="n">
        <v>-30027</v>
      </c>
      <c r="AL234" s="512" t="n">
        <v>-31536</v>
      </c>
      <c r="AM234" s="512" t="n">
        <v>-30889</v>
      </c>
      <c r="AN234" s="512" t="n">
        <v>-28734</v>
      </c>
      <c r="AO234" s="512" t="n">
        <v>-31947</v>
      </c>
      <c r="AP234" s="512" t="n">
        <v>-30889</v>
      </c>
      <c r="AQ234" s="512" t="n">
        <v>-30171</v>
      </c>
      <c r="AR234" s="512" t="n">
        <v>-32126</v>
      </c>
      <c r="AS234" s="512" t="n">
        <v>-29453</v>
      </c>
      <c r="AT234" s="512" t="n">
        <v>-29453</v>
      </c>
      <c r="AV234" s="270" t="n">
        <v>-30824</v>
      </c>
      <c r="AW234" s="270" t="n">
        <v>-28188</v>
      </c>
      <c r="AX234" s="524" t="n">
        <v>-31963</v>
      </c>
      <c r="AY234" s="525" t="n">
        <v>-32103</v>
      </c>
      <c r="AZ234" s="525" t="n">
        <v>-31816</v>
      </c>
      <c r="BA234" s="525" t="n">
        <v>-33669</v>
      </c>
      <c r="BB234" s="525" t="n">
        <v>-32879</v>
      </c>
      <c r="BC234" s="525" t="n">
        <v>-35235</v>
      </c>
      <c r="BD234" s="525" t="n">
        <v>-35514</v>
      </c>
      <c r="BE234" s="525" t="n">
        <v>-33670</v>
      </c>
      <c r="BF234" s="525" t="n">
        <v>-33669</v>
      </c>
      <c r="BG234" s="525" t="n">
        <v>-38750</v>
      </c>
      <c r="BJ234" s="526" t="n">
        <v>-41703</v>
      </c>
      <c r="BK234" s="526" t="n">
        <v>-37922</v>
      </c>
      <c r="BL234" s="526" t="n">
        <v>-39164</v>
      </c>
      <c r="BM234" s="526" t="n">
        <v>-40158</v>
      </c>
      <c r="BN234" s="526" t="n">
        <v>-38170</v>
      </c>
      <c r="BO234" s="526" t="n">
        <v>-40075</v>
      </c>
      <c r="BP234" s="526" t="n">
        <v>-38998</v>
      </c>
      <c r="BQ234" s="526" t="n">
        <v>-41482</v>
      </c>
      <c r="BR234" s="526" t="n">
        <v>-36652</v>
      </c>
      <c r="BS234" s="526" t="n">
        <v>-37756</v>
      </c>
      <c r="BT234" s="526" t="n">
        <v>-37591</v>
      </c>
      <c r="BU234" s="526" t="n">
        <v>-38976</v>
      </c>
      <c r="BW234" s="515">
        <f>_xlfn.XLOOKUP($A234,D!$O$3:$O$199,D!P$3:P$199,)</f>
        <v/>
      </c>
      <c r="BX234" s="515">
        <f>_xlfn.XLOOKUP($A234,D!$O$3:$O$199,D!Q$3:Q$199,)</f>
        <v/>
      </c>
      <c r="BY234" s="515">
        <f>_xlfn.XLOOKUP($A234,D!$O$3:$O$199,D!R$3:R$199,)</f>
        <v/>
      </c>
      <c r="BZ234" s="515">
        <f>_xlfn.XLOOKUP($A234,D!$O$3:$O$199,D!S$3:S$199,)</f>
        <v/>
      </c>
      <c r="CA234" s="515">
        <f>_xlfn.XLOOKUP($A234,D!$O$3:$O$199,D!T$3:T$199,)</f>
        <v/>
      </c>
      <c r="CB234" s="515">
        <f>_xlfn.XLOOKUP($A234,D!$O$3:$O$199,D!U$3:U$199,)</f>
        <v/>
      </c>
      <c r="CC234" s="515">
        <f>_xlfn.XLOOKUP($A234,D!$O$3:$O$199,D!V$3:V$199,)</f>
        <v/>
      </c>
      <c r="CD234" s="515">
        <f>_xlfn.XLOOKUP($A234,D!$O$3:$O$199,D!W$3:W$199,)</f>
        <v/>
      </c>
      <c r="CE234" s="515">
        <f>_xlfn.XLOOKUP($A234,D!$O$3:$O$199,D!X$3:X$199,)</f>
        <v/>
      </c>
      <c r="CF234" s="515">
        <f>_xlfn.XLOOKUP($A234,D!$O$3:$O$199,D!Y$3:Y$199,)</f>
        <v/>
      </c>
      <c r="CG234" s="515">
        <f>_xlfn.XLOOKUP($A234,D!$O$3:$O$199,D!Z$3:Z$199,)</f>
        <v/>
      </c>
      <c r="CH234" s="515">
        <f>_xlfn.XLOOKUP($A234,D!$O$3:$O$199,D!AA$3:AA$199,)</f>
        <v/>
      </c>
    </row>
    <row r="235">
      <c r="A235" s="258" t="inlineStr">
        <is>
          <t>29.19</t>
        </is>
      </c>
      <c r="B235" s="259">
        <f>VLOOKUP(A235,PL.C!$B:$F,2,0)</f>
        <v/>
      </c>
      <c r="C235" s="259" t="inlineStr">
        <is>
          <t>Analítica</t>
        </is>
      </c>
      <c r="D235" s="259" t="inlineStr">
        <is>
          <t>Saída</t>
        </is>
      </c>
      <c r="E235" s="259">
        <f>VLOOKUP($A235,PL.C!$B:$F,5,0)</f>
        <v/>
      </c>
      <c r="F235" s="259" t="inlineStr">
        <is>
          <t>sim</t>
        </is>
      </c>
      <c r="G235" s="259" t="inlineStr">
        <is>
          <t>forecast</t>
        </is>
      </c>
      <c r="I235" s="259" t="n">
        <v>0</v>
      </c>
      <c r="J235" s="519" t="n">
        <v>0</v>
      </c>
      <c r="K235" s="519" t="n">
        <v>0</v>
      </c>
      <c r="L235" s="519" t="n">
        <v>0</v>
      </c>
      <c r="M235" s="519" t="n">
        <v>-2204</v>
      </c>
      <c r="N235" s="519" t="n">
        <v>-1402</v>
      </c>
      <c r="O235" s="519" t="n">
        <v>-1669</v>
      </c>
      <c r="P235" s="519" t="n">
        <v>0</v>
      </c>
      <c r="Q235" s="519" t="n">
        <v>-1670</v>
      </c>
      <c r="R235" s="519" t="n">
        <v>-1201</v>
      </c>
      <c r="S235" s="519" t="n">
        <v>-1536</v>
      </c>
      <c r="T235" s="519" t="n">
        <v>-1306</v>
      </c>
      <c r="V235" s="259" t="n">
        <v>0</v>
      </c>
      <c r="W235" s="519" t="n">
        <v>-825</v>
      </c>
      <c r="X235" s="519" t="n">
        <v>0</v>
      </c>
      <c r="Y235" s="519" t="n">
        <v>-1303</v>
      </c>
      <c r="Z235" s="519" t="n">
        <v>-1183</v>
      </c>
      <c r="AA235" s="519" t="n">
        <v>0</v>
      </c>
      <c r="AB235" s="519" t="n">
        <v>-1498</v>
      </c>
      <c r="AC235" s="519" t="n">
        <v>-325</v>
      </c>
      <c r="AD235" s="519" t="n">
        <v>-1628</v>
      </c>
      <c r="AE235" s="519" t="n">
        <v>-1042</v>
      </c>
      <c r="AF235" s="519" t="n">
        <v>-781</v>
      </c>
      <c r="AG235" s="519" t="n">
        <v>0</v>
      </c>
      <c r="AI235" s="259" t="n">
        <v>-3382</v>
      </c>
      <c r="AJ235" s="519" t="n">
        <v>-1366</v>
      </c>
      <c r="AK235" s="519" t="n">
        <v>-1438</v>
      </c>
      <c r="AL235" s="519" t="n">
        <v>0</v>
      </c>
      <c r="AM235" s="519" t="n">
        <v>-1510</v>
      </c>
      <c r="AN235" s="519" t="n">
        <v>-1654</v>
      </c>
      <c r="AO235" s="519" t="n">
        <v>-1510</v>
      </c>
      <c r="AP235" s="519" t="n">
        <v>-1251</v>
      </c>
      <c r="AQ235" s="519" t="n">
        <v>-1294</v>
      </c>
      <c r="AR235" s="519" t="n">
        <v>-1366</v>
      </c>
      <c r="AS235" s="519" t="n">
        <v>0</v>
      </c>
      <c r="AT235" s="519" t="n">
        <v>-2683</v>
      </c>
      <c r="AV235" s="267" t="n">
        <v>-14276</v>
      </c>
      <c r="AW235" s="267" t="n">
        <v>-862</v>
      </c>
      <c r="AX235" s="520" t="n">
        <v>-940</v>
      </c>
      <c r="AY235" s="521" t="n">
        <v>-1489</v>
      </c>
      <c r="AZ235" s="521" t="n">
        <v>-627</v>
      </c>
      <c r="BA235" s="521" t="n">
        <v>0</v>
      </c>
      <c r="BB235" s="521" t="n">
        <v>-1333</v>
      </c>
      <c r="BC235" s="521" t="n">
        <v>-1568</v>
      </c>
      <c r="BD235" s="521" t="n">
        <v>0</v>
      </c>
      <c r="BE235" s="521" t="n">
        <v>-2352</v>
      </c>
      <c r="BF235" s="521" t="n">
        <v>-1254</v>
      </c>
      <c r="BG235" s="521" t="n">
        <v>-1568</v>
      </c>
      <c r="BJ235" s="522" t="n">
        <v>-24352</v>
      </c>
      <c r="BK235" s="522" t="n">
        <v>-24703</v>
      </c>
      <c r="BL235" s="522" t="n">
        <v>-497</v>
      </c>
      <c r="BM235" s="522" t="n">
        <v>-1490</v>
      </c>
      <c r="BN235" s="522" t="n">
        <v>0</v>
      </c>
      <c r="BO235" s="522" t="n">
        <v>-3150</v>
      </c>
      <c r="BP235" s="522" t="n">
        <v>-1741</v>
      </c>
      <c r="BQ235" s="522" t="n">
        <v>-995</v>
      </c>
      <c r="BR235" s="522" t="n">
        <v>-1907</v>
      </c>
      <c r="BS235" s="522" t="n">
        <v>-1841</v>
      </c>
      <c r="BT235" s="522" t="n">
        <v>0</v>
      </c>
      <c r="BU235" s="522" t="n">
        <v>-1327</v>
      </c>
      <c r="BW235" s="523">
        <f>_xlfn.XLOOKUP($A235,D!$O$3:$O$199,D!P$3:P$199,)</f>
        <v/>
      </c>
      <c r="BX235" s="523">
        <f>_xlfn.XLOOKUP($A235,D!$O$3:$O$199,D!Q$3:Q$199,)</f>
        <v/>
      </c>
      <c r="BY235" s="523">
        <f>_xlfn.XLOOKUP($A235,D!$O$3:$O$199,D!R$3:R$199,)</f>
        <v/>
      </c>
      <c r="BZ235" s="523">
        <f>_xlfn.XLOOKUP($A235,D!$O$3:$O$199,D!S$3:S$199,)</f>
        <v/>
      </c>
      <c r="CA235" s="523">
        <f>_xlfn.XLOOKUP($A235,D!$O$3:$O$199,D!T$3:T$199,)</f>
        <v/>
      </c>
      <c r="CB235" s="523">
        <f>_xlfn.XLOOKUP($A235,D!$O$3:$O$199,D!U$3:U$199,)</f>
        <v/>
      </c>
      <c r="CC235" s="523">
        <f>_xlfn.XLOOKUP($A235,D!$O$3:$O$199,D!V$3:V$199,)</f>
        <v/>
      </c>
      <c r="CD235" s="523">
        <f>_xlfn.XLOOKUP($A235,D!$O$3:$O$199,D!W$3:W$199,)</f>
        <v/>
      </c>
      <c r="CE235" s="523">
        <f>_xlfn.XLOOKUP($A235,D!$O$3:$O$199,D!X$3:X$199,)</f>
        <v/>
      </c>
      <c r="CF235" s="523">
        <f>_xlfn.XLOOKUP($A235,D!$O$3:$O$199,D!Y$3:Y$199,)</f>
        <v/>
      </c>
      <c r="CG235" s="523">
        <f>_xlfn.XLOOKUP($A235,D!$O$3:$O$199,D!Z$3:Z$199,)</f>
        <v/>
      </c>
      <c r="CH235" s="523">
        <f>_xlfn.XLOOKUP($A235,D!$O$3:$O$199,D!AA$3:AA$199,)</f>
        <v/>
      </c>
    </row>
    <row r="236">
      <c r="A236" s="100" t="inlineStr">
        <is>
          <t>30.01</t>
        </is>
      </c>
      <c r="B236" s="86">
        <f>VLOOKUP(A236,PL.C!$B:$F,2,0)</f>
        <v/>
      </c>
      <c r="C236" s="86" t="inlineStr">
        <is>
          <t>Analítica</t>
        </is>
      </c>
      <c r="D236" s="86" t="inlineStr">
        <is>
          <t>Saída</t>
        </is>
      </c>
      <c r="E236" s="86">
        <f>VLOOKUP($A236,PL.C!$B:$F,5,0)</f>
        <v/>
      </c>
      <c r="F236" s="86" t="inlineStr">
        <is>
          <t>sim</t>
        </is>
      </c>
      <c r="G236" s="86" t="inlineStr">
        <is>
          <t>forecast</t>
        </is>
      </c>
      <c r="I236" s="86" t="n">
        <v>-8820</v>
      </c>
      <c r="J236" s="512" t="n">
        <v>-1340</v>
      </c>
      <c r="K236" s="512" t="n">
        <v>-31192</v>
      </c>
      <c r="L236" s="512" t="n">
        <v>-725580</v>
      </c>
      <c r="M236" s="512" t="n">
        <v>-362221</v>
      </c>
      <c r="N236" s="512" t="n">
        <v>-329732</v>
      </c>
      <c r="O236" s="512" t="n">
        <v>-418711</v>
      </c>
      <c r="P236" s="512" t="n">
        <v>-257695</v>
      </c>
      <c r="Q236" s="512" t="n">
        <v>-394090</v>
      </c>
      <c r="R236" s="512" t="n">
        <v>-353821</v>
      </c>
      <c r="S236" s="512" t="n">
        <v>-269994</v>
      </c>
      <c r="T236" s="512" t="n">
        <v>-427686</v>
      </c>
      <c r="V236" s="86" t="n">
        <v>-288917</v>
      </c>
      <c r="W236" s="512" t="n">
        <v>-393626</v>
      </c>
      <c r="X236" s="512" t="n">
        <v>-313934</v>
      </c>
      <c r="Y236" s="512" t="n">
        <v>-325642</v>
      </c>
      <c r="Z236" s="512" t="n">
        <v>-262356</v>
      </c>
      <c r="AA236" s="512" t="n">
        <v>-449808</v>
      </c>
      <c r="AB236" s="512" t="n">
        <v>-409720</v>
      </c>
      <c r="AC236" s="512" t="n">
        <v>-425812</v>
      </c>
      <c r="AD236" s="512" t="n">
        <v>-430609</v>
      </c>
      <c r="AE236" s="512" t="n">
        <v>-288972</v>
      </c>
      <c r="AF236" s="512" t="n">
        <v>-291038</v>
      </c>
      <c r="AG236" s="512" t="n">
        <v>-367947</v>
      </c>
      <c r="AI236" s="86" t="n">
        <v>-445530</v>
      </c>
      <c r="AJ236" s="512" t="n">
        <v>-340474</v>
      </c>
      <c r="AK236" s="512" t="n">
        <v>-566881</v>
      </c>
      <c r="AL236" s="512" t="n">
        <v>-504432</v>
      </c>
      <c r="AM236" s="512" t="n">
        <v>-403513</v>
      </c>
      <c r="AN236" s="512" t="n">
        <v>-533057</v>
      </c>
      <c r="AO236" s="512" t="n">
        <v>-426002</v>
      </c>
      <c r="AP236" s="512" t="n">
        <v>-632218</v>
      </c>
      <c r="AQ236" s="512" t="n">
        <v>-329550</v>
      </c>
      <c r="AR236" s="512" t="n">
        <v>-487640</v>
      </c>
      <c r="AS236" s="512" t="n">
        <v>-583439</v>
      </c>
      <c r="AT236" s="512" t="n">
        <v>-492671</v>
      </c>
      <c r="AV236" s="270" t="n">
        <v>-494495</v>
      </c>
      <c r="AW236" s="270" t="n">
        <v>-477988</v>
      </c>
      <c r="AX236" s="524" t="n">
        <v>-371233</v>
      </c>
      <c r="AY236" s="525" t="n">
        <v>-441964</v>
      </c>
      <c r="AZ236" s="525" t="n">
        <v>-527407</v>
      </c>
      <c r="BA236" s="525" t="n">
        <v>-506488</v>
      </c>
      <c r="BB236" s="525" t="n">
        <v>-487516</v>
      </c>
      <c r="BC236" s="525" t="n">
        <v>-555558</v>
      </c>
      <c r="BD236" s="525" t="n">
        <v>-454747</v>
      </c>
      <c r="BE236" s="525" t="n">
        <v>-541810</v>
      </c>
      <c r="BF236" s="525" t="n">
        <v>-365869</v>
      </c>
      <c r="BG236" s="525" t="n">
        <v>-485347</v>
      </c>
      <c r="BJ236" s="526" t="n">
        <v>-448918</v>
      </c>
      <c r="BK236" s="526" t="n">
        <v>-416406</v>
      </c>
      <c r="BL236" s="526" t="n">
        <v>-442722</v>
      </c>
      <c r="BM236" s="526" t="n">
        <v>-503541</v>
      </c>
      <c r="BN236" s="526" t="n">
        <v>-381915</v>
      </c>
      <c r="BO236" s="526" t="n">
        <v>-459532</v>
      </c>
      <c r="BP236" s="526" t="n">
        <v>-599713</v>
      </c>
      <c r="BQ236" s="526" t="n">
        <v>-408116</v>
      </c>
      <c r="BR236" s="526" t="n">
        <v>-515960</v>
      </c>
      <c r="BS236" s="526" t="n">
        <v>-585384</v>
      </c>
      <c r="BT236" s="526" t="n">
        <v>-388925</v>
      </c>
      <c r="BU236" s="526" t="n">
        <v>-395558</v>
      </c>
      <c r="BW236" s="515">
        <f>_xlfn.XLOOKUP($A236,D!$O$3:$O$199,D!P$3:P$199,)</f>
        <v/>
      </c>
      <c r="BX236" s="515">
        <f>_xlfn.XLOOKUP($A236,D!$O$3:$O$199,D!Q$3:Q$199,)</f>
        <v/>
      </c>
      <c r="BY236" s="515">
        <f>_xlfn.XLOOKUP($A236,D!$O$3:$O$199,D!R$3:R$199,)</f>
        <v/>
      </c>
      <c r="BZ236" s="515">
        <f>_xlfn.XLOOKUP($A236,D!$O$3:$O$199,D!S$3:S$199,)</f>
        <v/>
      </c>
      <c r="CA236" s="515">
        <f>_xlfn.XLOOKUP($A236,D!$O$3:$O$199,D!T$3:T$199,)</f>
        <v/>
      </c>
      <c r="CB236" s="515">
        <f>_xlfn.XLOOKUP($A236,D!$O$3:$O$199,D!U$3:U$199,)</f>
        <v/>
      </c>
      <c r="CC236" s="515">
        <f>_xlfn.XLOOKUP($A236,D!$O$3:$O$199,D!V$3:V$199,)</f>
        <v/>
      </c>
      <c r="CD236" s="515">
        <f>_xlfn.XLOOKUP($A236,D!$O$3:$O$199,D!W$3:W$199,)</f>
        <v/>
      </c>
      <c r="CE236" s="515">
        <f>_xlfn.XLOOKUP($A236,D!$O$3:$O$199,D!X$3:X$199,)</f>
        <v/>
      </c>
      <c r="CF236" s="515">
        <f>_xlfn.XLOOKUP($A236,D!$O$3:$O$199,D!Y$3:Y$199,)</f>
        <v/>
      </c>
      <c r="CG236" s="515">
        <f>_xlfn.XLOOKUP($A236,D!$O$3:$O$199,D!Z$3:Z$199,)</f>
        <v/>
      </c>
      <c r="CH236" s="515">
        <f>_xlfn.XLOOKUP($A236,D!$O$3:$O$199,D!AA$3:AA$199,)</f>
        <v/>
      </c>
    </row>
    <row r="237">
      <c r="A237" s="258" t="inlineStr">
        <is>
          <t>30.02</t>
        </is>
      </c>
      <c r="B237" s="259">
        <f>VLOOKUP(A237,PL.C!$B:$F,2,0)</f>
        <v/>
      </c>
      <c r="C237" s="259" t="inlineStr">
        <is>
          <t>Analítica</t>
        </is>
      </c>
      <c r="D237" s="259" t="inlineStr">
        <is>
          <t>Saída</t>
        </is>
      </c>
      <c r="E237" s="259">
        <f>VLOOKUP($A237,PL.C!$B:$F,5,0)</f>
        <v/>
      </c>
      <c r="F237" s="259" t="inlineStr">
        <is>
          <t>sim</t>
        </is>
      </c>
      <c r="G237" s="259" t="inlineStr">
        <is>
          <t>forecast</t>
        </is>
      </c>
      <c r="I237" s="259" t="n">
        <v>-744</v>
      </c>
      <c r="J237" s="519" t="n">
        <v>-348</v>
      </c>
      <c r="K237" s="519" t="n">
        <v>-1207</v>
      </c>
      <c r="L237" s="519" t="n">
        <v>-176900</v>
      </c>
      <c r="M237" s="519" t="n">
        <v>-118456</v>
      </c>
      <c r="N237" s="519" t="n">
        <v>-200527</v>
      </c>
      <c r="O237" s="519" t="n">
        <v>-98688</v>
      </c>
      <c r="P237" s="519" t="n">
        <v>-125247</v>
      </c>
      <c r="Q237" s="519" t="n">
        <v>-105590</v>
      </c>
      <c r="R237" s="519" t="n">
        <v>-126256</v>
      </c>
      <c r="S237" s="519" t="n">
        <v>-74228</v>
      </c>
      <c r="T237" s="519" t="n">
        <v>-110358</v>
      </c>
      <c r="V237" s="259" t="n">
        <v>-158132</v>
      </c>
      <c r="W237" s="519" t="n">
        <v>-225200</v>
      </c>
      <c r="X237" s="519" t="n">
        <v>-259816</v>
      </c>
      <c r="Y237" s="519" t="n">
        <v>-168247</v>
      </c>
      <c r="Z237" s="519" t="n">
        <v>-89316</v>
      </c>
      <c r="AA237" s="519" t="n">
        <v>-80659</v>
      </c>
      <c r="AB237" s="519" t="n">
        <v>-103642</v>
      </c>
      <c r="AC237" s="519" t="n">
        <v>-146980</v>
      </c>
      <c r="AD237" s="519" t="n">
        <v>-161578</v>
      </c>
      <c r="AE237" s="519" t="n">
        <v>-114037</v>
      </c>
      <c r="AF237" s="519" t="n">
        <v>-106463</v>
      </c>
      <c r="AG237" s="519" t="n">
        <v>-134426</v>
      </c>
      <c r="AI237" s="259" t="n">
        <v>-141929</v>
      </c>
      <c r="AJ237" s="519" t="n">
        <v>-118961</v>
      </c>
      <c r="AK237" s="519" t="n">
        <v>-166956</v>
      </c>
      <c r="AL237" s="519" t="n">
        <v>-152367</v>
      </c>
      <c r="AM237" s="519" t="n">
        <v>-153500</v>
      </c>
      <c r="AN237" s="519" t="n">
        <v>-120884</v>
      </c>
      <c r="AO237" s="519" t="n">
        <v>-96660</v>
      </c>
      <c r="AP237" s="519" t="n">
        <v>-90781</v>
      </c>
      <c r="AQ237" s="519" t="n">
        <v>-156659</v>
      </c>
      <c r="AR237" s="519" t="n">
        <v>-119164</v>
      </c>
      <c r="AS237" s="519" t="n">
        <v>-122950</v>
      </c>
      <c r="AT237" s="519" t="n">
        <v>-158415</v>
      </c>
      <c r="AV237" s="267" t="n">
        <v>-183352</v>
      </c>
      <c r="AW237" s="267" t="n">
        <v>-162435</v>
      </c>
      <c r="AX237" s="520" t="n">
        <v>-144525</v>
      </c>
      <c r="AY237" s="521" t="n">
        <v>-107787</v>
      </c>
      <c r="AZ237" s="521" t="n">
        <v>-142191</v>
      </c>
      <c r="BA237" s="521" t="n">
        <v>-144007</v>
      </c>
      <c r="BB237" s="521" t="n">
        <v>-174051</v>
      </c>
      <c r="BC237" s="521" t="n">
        <v>-165461</v>
      </c>
      <c r="BD237" s="521" t="n">
        <v>-170833</v>
      </c>
      <c r="BE237" s="521" t="n">
        <v>-144992</v>
      </c>
      <c r="BF237" s="521" t="n">
        <v>-162543</v>
      </c>
      <c r="BG237" s="521" t="n">
        <v>-158311</v>
      </c>
      <c r="BJ237" s="522" t="n">
        <v>-198397</v>
      </c>
      <c r="BK237" s="522" t="n">
        <v>-134602</v>
      </c>
      <c r="BL237" s="522" t="n">
        <v>-142403</v>
      </c>
      <c r="BM237" s="522" t="n">
        <v>-142829</v>
      </c>
      <c r="BN237" s="522" t="n">
        <v>-163799</v>
      </c>
      <c r="BO237" s="522" t="n">
        <v>-157805</v>
      </c>
      <c r="BP237" s="522" t="n">
        <v>-146103</v>
      </c>
      <c r="BQ237" s="522" t="n">
        <v>-168090</v>
      </c>
      <c r="BR237" s="522" t="n">
        <v>-177379</v>
      </c>
      <c r="BS237" s="522" t="n">
        <v>-195344</v>
      </c>
      <c r="BT237" s="522" t="n">
        <v>-143954</v>
      </c>
      <c r="BU237" s="522" t="n">
        <v>-210507</v>
      </c>
      <c r="BW237" s="523">
        <f>_xlfn.XLOOKUP($A237,D!$O$3:$O$199,D!P$3:P$199,)</f>
        <v/>
      </c>
      <c r="BX237" s="523">
        <f>_xlfn.XLOOKUP($A237,D!$O$3:$O$199,D!Q$3:Q$199,)</f>
        <v/>
      </c>
      <c r="BY237" s="523">
        <f>_xlfn.XLOOKUP($A237,D!$O$3:$O$199,D!R$3:R$199,)</f>
        <v/>
      </c>
      <c r="BZ237" s="523">
        <f>_xlfn.XLOOKUP($A237,D!$O$3:$O$199,D!S$3:S$199,)</f>
        <v/>
      </c>
      <c r="CA237" s="523">
        <f>_xlfn.XLOOKUP($A237,D!$O$3:$O$199,D!T$3:T$199,)</f>
        <v/>
      </c>
      <c r="CB237" s="523">
        <f>_xlfn.XLOOKUP($A237,D!$O$3:$O$199,D!U$3:U$199,)</f>
        <v/>
      </c>
      <c r="CC237" s="523">
        <f>_xlfn.XLOOKUP($A237,D!$O$3:$O$199,D!V$3:V$199,)</f>
        <v/>
      </c>
      <c r="CD237" s="523">
        <f>_xlfn.XLOOKUP($A237,D!$O$3:$O$199,D!W$3:W$199,)</f>
        <v/>
      </c>
      <c r="CE237" s="523">
        <f>_xlfn.XLOOKUP($A237,D!$O$3:$O$199,D!X$3:X$199,)</f>
        <v/>
      </c>
      <c r="CF237" s="523">
        <f>_xlfn.XLOOKUP($A237,D!$O$3:$O$199,D!Y$3:Y$199,)</f>
        <v/>
      </c>
      <c r="CG237" s="523">
        <f>_xlfn.XLOOKUP($A237,D!$O$3:$O$199,D!Z$3:Z$199,)</f>
        <v/>
      </c>
      <c r="CH237" s="523">
        <f>_xlfn.XLOOKUP($A237,D!$O$3:$O$199,D!AA$3:AA$199,)</f>
        <v/>
      </c>
    </row>
    <row r="238">
      <c r="A238" s="100" t="inlineStr">
        <is>
          <t>31.02</t>
        </is>
      </c>
      <c r="B238" s="86">
        <f>VLOOKUP(A238,PL.C!$B:$F,2,0)</f>
        <v/>
      </c>
      <c r="C238" s="86" t="inlineStr">
        <is>
          <t>Analítica</t>
        </is>
      </c>
      <c r="D238" s="86" t="inlineStr">
        <is>
          <t>Saída</t>
        </is>
      </c>
      <c r="E238" s="86">
        <f>VLOOKUP($A238,PL.C!$B:$F,5,0)</f>
        <v/>
      </c>
      <c r="F238" s="86" t="inlineStr">
        <is>
          <t>sim</t>
        </is>
      </c>
      <c r="G238" s="86" t="inlineStr">
        <is>
          <t>forecast</t>
        </is>
      </c>
      <c r="I238" s="86" t="n">
        <v>0</v>
      </c>
      <c r="J238" s="512" t="n">
        <v>0</v>
      </c>
      <c r="K238" s="512" t="n">
        <v>0</v>
      </c>
      <c r="L238" s="512" t="n">
        <v>-416</v>
      </c>
      <c r="M238" s="512" t="n">
        <v>-544</v>
      </c>
      <c r="N238" s="512" t="n">
        <v>0</v>
      </c>
      <c r="O238" s="512" t="n">
        <v>-732</v>
      </c>
      <c r="P238" s="512" t="n">
        <v>-454</v>
      </c>
      <c r="Q238" s="512" t="n">
        <v>-1188</v>
      </c>
      <c r="R238" s="512" t="n">
        <v>-710</v>
      </c>
      <c r="S238" s="512" t="n">
        <v>-454</v>
      </c>
      <c r="T238" s="512" t="n">
        <v>0</v>
      </c>
      <c r="V238" s="86" t="n">
        <v>0</v>
      </c>
      <c r="W238" s="512" t="n">
        <v>-1185</v>
      </c>
      <c r="X238" s="512" t="n">
        <v>0</v>
      </c>
      <c r="Y238" s="512" t="n">
        <v>-298</v>
      </c>
      <c r="Z238" s="512" t="n">
        <v>-770</v>
      </c>
      <c r="AA238" s="512" t="n">
        <v>-84</v>
      </c>
      <c r="AB238" s="512" t="n">
        <v>-730</v>
      </c>
      <c r="AC238" s="512" t="n">
        <v>-1007</v>
      </c>
      <c r="AD238" s="512" t="n">
        <v>-264</v>
      </c>
      <c r="AE238" s="512" t="n">
        <v>0</v>
      </c>
      <c r="AF238" s="512" t="n">
        <v>-522</v>
      </c>
      <c r="AG238" s="512" t="n">
        <v>0</v>
      </c>
      <c r="AI238" s="86" t="n">
        <v>-1231</v>
      </c>
      <c r="AJ238" s="512" t="n">
        <v>0</v>
      </c>
      <c r="AK238" s="512" t="n">
        <v>-953</v>
      </c>
      <c r="AL238" s="512" t="n">
        <v>0</v>
      </c>
      <c r="AM238" s="512" t="n">
        <v>-1321</v>
      </c>
      <c r="AN238" s="512" t="n">
        <v>0</v>
      </c>
      <c r="AO238" s="512" t="n">
        <v>-915</v>
      </c>
      <c r="AP238" s="512" t="n">
        <v>-682</v>
      </c>
      <c r="AQ238" s="512" t="n">
        <v>-1121</v>
      </c>
      <c r="AR238" s="512" t="n">
        <v>-405</v>
      </c>
      <c r="AS238" s="512" t="n">
        <v>-198</v>
      </c>
      <c r="AT238" s="512" t="n">
        <v>-615</v>
      </c>
      <c r="AV238" s="270" t="n">
        <v>-875</v>
      </c>
      <c r="AW238" s="270" t="n">
        <v>-1138</v>
      </c>
      <c r="AX238" s="524" t="n">
        <v>-1284</v>
      </c>
      <c r="AY238" s="525" t="n">
        <v>-1204</v>
      </c>
      <c r="AZ238" s="525" t="n">
        <v>-165</v>
      </c>
      <c r="BA238" s="525" t="n">
        <v>-1598</v>
      </c>
      <c r="BB238" s="525" t="n">
        <v>0</v>
      </c>
      <c r="BC238" s="525" t="n">
        <v>-2123</v>
      </c>
      <c r="BD238" s="525" t="n">
        <v>-958</v>
      </c>
      <c r="BE238" s="525" t="n">
        <v>0</v>
      </c>
      <c r="BF238" s="525" t="n">
        <v>0</v>
      </c>
      <c r="BG238" s="525" t="n">
        <v>-1158</v>
      </c>
      <c r="BJ238" s="526" t="n">
        <v>0</v>
      </c>
      <c r="BK238" s="526" t="n">
        <v>-1338</v>
      </c>
      <c r="BL238" s="526" t="n">
        <v>0</v>
      </c>
      <c r="BM238" s="526" t="n">
        <v>-799</v>
      </c>
      <c r="BN238" s="526" t="n">
        <v>-1516</v>
      </c>
      <c r="BO238" s="526" t="n">
        <v>-1068</v>
      </c>
      <c r="BP238" s="526" t="n">
        <v>0</v>
      </c>
      <c r="BQ238" s="526" t="n">
        <v>-2083</v>
      </c>
      <c r="BR238" s="526" t="n">
        <v>-2005</v>
      </c>
      <c r="BS238" s="526" t="n">
        <v>-465</v>
      </c>
      <c r="BT238" s="526" t="n">
        <v>-1068</v>
      </c>
      <c r="BU238" s="526" t="n">
        <v>0</v>
      </c>
      <c r="BW238" s="515">
        <f>_xlfn.XLOOKUP($A238,D!$O$3:$O$199,D!P$3:P$199,)</f>
        <v/>
      </c>
      <c r="BX238" s="515">
        <f>_xlfn.XLOOKUP($A238,D!$O$3:$O$199,D!Q$3:Q$199,)</f>
        <v/>
      </c>
      <c r="BY238" s="515">
        <f>_xlfn.XLOOKUP($A238,D!$O$3:$O$199,D!R$3:R$199,)</f>
        <v/>
      </c>
      <c r="BZ238" s="515">
        <f>_xlfn.XLOOKUP($A238,D!$O$3:$O$199,D!S$3:S$199,)</f>
        <v/>
      </c>
      <c r="CA238" s="515">
        <f>_xlfn.XLOOKUP($A238,D!$O$3:$O$199,D!T$3:T$199,)</f>
        <v/>
      </c>
      <c r="CB238" s="515">
        <f>_xlfn.XLOOKUP($A238,D!$O$3:$O$199,D!U$3:U$199,)</f>
        <v/>
      </c>
      <c r="CC238" s="515">
        <f>_xlfn.XLOOKUP($A238,D!$O$3:$O$199,D!V$3:V$199,)</f>
        <v/>
      </c>
      <c r="CD238" s="515">
        <f>_xlfn.XLOOKUP($A238,D!$O$3:$O$199,D!W$3:W$199,)</f>
        <v/>
      </c>
      <c r="CE238" s="515">
        <f>_xlfn.XLOOKUP($A238,D!$O$3:$O$199,D!X$3:X$199,)</f>
        <v/>
      </c>
      <c r="CF238" s="515">
        <f>_xlfn.XLOOKUP($A238,D!$O$3:$O$199,D!Y$3:Y$199,)</f>
        <v/>
      </c>
      <c r="CG238" s="515">
        <f>_xlfn.XLOOKUP($A238,D!$O$3:$O$199,D!Z$3:Z$199,)</f>
        <v/>
      </c>
      <c r="CH238" s="515">
        <f>_xlfn.XLOOKUP($A238,D!$O$3:$O$199,D!AA$3:AA$199,)</f>
        <v/>
      </c>
    </row>
    <row r="239">
      <c r="A239" s="258" t="inlineStr">
        <is>
          <t>31.04</t>
        </is>
      </c>
      <c r="B239" s="259">
        <f>VLOOKUP(A239,PL.C!$B:$F,2,0)</f>
        <v/>
      </c>
      <c r="C239" s="259" t="inlineStr">
        <is>
          <t>Analítica</t>
        </is>
      </c>
      <c r="D239" s="259" t="inlineStr">
        <is>
          <t>Saída</t>
        </is>
      </c>
      <c r="E239" s="259">
        <f>VLOOKUP($A239,PL.C!$B:$F,5,0)</f>
        <v/>
      </c>
      <c r="F239" s="259" t="inlineStr">
        <is>
          <t>sim</t>
        </is>
      </c>
      <c r="G239" s="259" t="inlineStr">
        <is>
          <t>forecast</t>
        </is>
      </c>
      <c r="I239" s="259" t="n">
        <v>0</v>
      </c>
      <c r="J239" s="519" t="n">
        <v>0</v>
      </c>
      <c r="K239" s="519" t="n">
        <v>0</v>
      </c>
      <c r="L239" s="519" t="n">
        <v>-1207</v>
      </c>
      <c r="M239" s="519" t="n">
        <v>-1005</v>
      </c>
      <c r="N239" s="519" t="n">
        <v>-213</v>
      </c>
      <c r="O239" s="519" t="n">
        <v>-865</v>
      </c>
      <c r="P239" s="519" t="n">
        <v>-1741</v>
      </c>
      <c r="Q239" s="519" t="n">
        <v>-612</v>
      </c>
      <c r="R239" s="519" t="n">
        <v>-732</v>
      </c>
      <c r="S239" s="519" t="n">
        <v>-40</v>
      </c>
      <c r="T239" s="519" t="n">
        <v>-586</v>
      </c>
      <c r="V239" s="259" t="n">
        <v>-1256</v>
      </c>
      <c r="W239" s="519" t="n">
        <v>-670</v>
      </c>
      <c r="X239" s="519" t="n">
        <v>-870</v>
      </c>
      <c r="Y239" s="519" t="n">
        <v>-985</v>
      </c>
      <c r="Z239" s="519" t="n">
        <v>-45</v>
      </c>
      <c r="AA239" s="519" t="n">
        <v>-340</v>
      </c>
      <c r="AB239" s="519" t="n">
        <v>-48</v>
      </c>
      <c r="AC239" s="519" t="n">
        <v>-1176</v>
      </c>
      <c r="AD239" s="519" t="n">
        <v>-2772</v>
      </c>
      <c r="AE239" s="519" t="n">
        <v>0</v>
      </c>
      <c r="AF239" s="519" t="n">
        <v>-118</v>
      </c>
      <c r="AG239" s="519" t="n">
        <v>-120</v>
      </c>
      <c r="AI239" s="259" t="n">
        <v>-243</v>
      </c>
      <c r="AJ239" s="519" t="n">
        <v>-2920</v>
      </c>
      <c r="AK239" s="519" t="n">
        <v>-180</v>
      </c>
      <c r="AL239" s="519" t="n">
        <v>-130</v>
      </c>
      <c r="AM239" s="519" t="n">
        <v>0</v>
      </c>
      <c r="AN239" s="519" t="n">
        <v>-440</v>
      </c>
      <c r="AO239" s="519" t="n">
        <v>-1160</v>
      </c>
      <c r="AP239" s="519" t="n">
        <v>-80</v>
      </c>
      <c r="AQ239" s="519" t="n">
        <v>-140</v>
      </c>
      <c r="AR239" s="519" t="n">
        <v>0</v>
      </c>
      <c r="AS239" s="519" t="n">
        <v>-110</v>
      </c>
      <c r="AT239" s="519" t="n">
        <v>-618</v>
      </c>
      <c r="AV239" s="267" t="n">
        <v>-1335</v>
      </c>
      <c r="AW239" s="267" t="n">
        <v>-56</v>
      </c>
      <c r="AX239" s="520" t="n">
        <v>-408</v>
      </c>
      <c r="AY239" s="521" t="n">
        <v>-85</v>
      </c>
      <c r="AZ239" s="521" t="n">
        <v>-424</v>
      </c>
      <c r="BA239" s="521" t="n">
        <v>-270</v>
      </c>
      <c r="BB239" s="521" t="n">
        <v>-170</v>
      </c>
      <c r="BC239" s="521" t="n">
        <v>-305</v>
      </c>
      <c r="BD239" s="521" t="n">
        <v>-1592</v>
      </c>
      <c r="BE239" s="521" t="n">
        <v>-114</v>
      </c>
      <c r="BF239" s="521" t="n">
        <v>-220</v>
      </c>
      <c r="BG239" s="521" t="n">
        <v>-315</v>
      </c>
      <c r="BJ239" s="522" t="n">
        <v>-370</v>
      </c>
      <c r="BK239" s="522" t="n">
        <v>-1573</v>
      </c>
      <c r="BL239" s="522" t="n">
        <v>0</v>
      </c>
      <c r="BM239" s="522" t="n">
        <v>-485</v>
      </c>
      <c r="BN239" s="522" t="n">
        <v>-190</v>
      </c>
      <c r="BO239" s="522" t="n">
        <v>-315</v>
      </c>
      <c r="BP239" s="522" t="n">
        <v>-485</v>
      </c>
      <c r="BQ239" s="522" t="n">
        <v>-656</v>
      </c>
      <c r="BR239" s="522" t="n">
        <v>-1666</v>
      </c>
      <c r="BS239" s="522" t="n">
        <v>-628</v>
      </c>
      <c r="BT239" s="522" t="n">
        <v>-86</v>
      </c>
      <c r="BU239" s="522" t="n">
        <v>-290</v>
      </c>
      <c r="BW239" s="523">
        <f>_xlfn.XLOOKUP($A239,D!$O$3:$O$199,D!P$3:P$199,)</f>
        <v/>
      </c>
      <c r="BX239" s="523">
        <f>_xlfn.XLOOKUP($A239,D!$O$3:$O$199,D!Q$3:Q$199,)</f>
        <v/>
      </c>
      <c r="BY239" s="523">
        <f>_xlfn.XLOOKUP($A239,D!$O$3:$O$199,D!R$3:R$199,)</f>
        <v/>
      </c>
      <c r="BZ239" s="523">
        <f>_xlfn.XLOOKUP($A239,D!$O$3:$O$199,D!S$3:S$199,)</f>
        <v/>
      </c>
      <c r="CA239" s="523">
        <f>_xlfn.XLOOKUP($A239,D!$O$3:$O$199,D!T$3:T$199,)</f>
        <v/>
      </c>
      <c r="CB239" s="523">
        <f>_xlfn.XLOOKUP($A239,D!$O$3:$O$199,D!U$3:U$199,)</f>
        <v/>
      </c>
      <c r="CC239" s="523">
        <f>_xlfn.XLOOKUP($A239,D!$O$3:$O$199,D!V$3:V$199,)</f>
        <v/>
      </c>
      <c r="CD239" s="523">
        <f>_xlfn.XLOOKUP($A239,D!$O$3:$O$199,D!W$3:W$199,)</f>
        <v/>
      </c>
      <c r="CE239" s="523">
        <f>_xlfn.XLOOKUP($A239,D!$O$3:$O$199,D!X$3:X$199,)</f>
        <v/>
      </c>
      <c r="CF239" s="523">
        <f>_xlfn.XLOOKUP($A239,D!$O$3:$O$199,D!Y$3:Y$199,)</f>
        <v/>
      </c>
      <c r="CG239" s="523">
        <f>_xlfn.XLOOKUP($A239,D!$O$3:$O$199,D!Z$3:Z$199,)</f>
        <v/>
      </c>
      <c r="CH239" s="523">
        <f>_xlfn.XLOOKUP($A239,D!$O$3:$O$199,D!AA$3:AA$199,)</f>
        <v/>
      </c>
    </row>
    <row r="240">
      <c r="A240" s="100" t="inlineStr">
        <is>
          <t>31.05</t>
        </is>
      </c>
      <c r="B240" s="86">
        <f>VLOOKUP(A240,PL.C!$B:$F,2,0)</f>
        <v/>
      </c>
      <c r="C240" s="86" t="inlineStr">
        <is>
          <t>Analítica</t>
        </is>
      </c>
      <c r="D240" s="86" t="inlineStr">
        <is>
          <t>Saída</t>
        </is>
      </c>
      <c r="E240" s="86">
        <f>VLOOKUP($A240,PL.C!$B:$F,5,0)</f>
        <v/>
      </c>
      <c r="F240" s="86" t="inlineStr">
        <is>
          <t>sim</t>
        </is>
      </c>
      <c r="G240" s="86" t="inlineStr">
        <is>
          <t>forecast</t>
        </is>
      </c>
      <c r="I240" s="86" t="n">
        <v>0</v>
      </c>
      <c r="J240" s="512" t="n">
        <v>0</v>
      </c>
      <c r="K240" s="512" t="n">
        <v>0</v>
      </c>
      <c r="L240" s="512" t="n">
        <v>-170</v>
      </c>
      <c r="M240" s="512" t="n">
        <v>0</v>
      </c>
      <c r="N240" s="512" t="n">
        <v>0</v>
      </c>
      <c r="O240" s="512" t="n">
        <v>-3910</v>
      </c>
      <c r="P240" s="512" t="n">
        <v>-109</v>
      </c>
      <c r="Q240" s="512" t="n">
        <v>0</v>
      </c>
      <c r="R240" s="512" t="n">
        <v>-60</v>
      </c>
      <c r="S240" s="512" t="n">
        <v>-1762</v>
      </c>
      <c r="T240" s="512" t="n">
        <v>-533</v>
      </c>
      <c r="V240" s="86" t="n">
        <v>0</v>
      </c>
      <c r="W240" s="512" t="n">
        <v>0</v>
      </c>
      <c r="X240" s="512" t="n">
        <v>-820</v>
      </c>
      <c r="Y240" s="512" t="n">
        <v>0</v>
      </c>
      <c r="Z240" s="512" t="n">
        <v>0</v>
      </c>
      <c r="AA240" s="512" t="n">
        <v>0</v>
      </c>
      <c r="AB240" s="512" t="n">
        <v>-413</v>
      </c>
      <c r="AC240" s="512" t="n">
        <v>0</v>
      </c>
      <c r="AD240" s="512" t="n">
        <v>-575</v>
      </c>
      <c r="AE240" s="512" t="n">
        <v>0</v>
      </c>
      <c r="AF240" s="512" t="n">
        <v>0</v>
      </c>
      <c r="AG240" s="512" t="n">
        <v>0</v>
      </c>
      <c r="AI240" s="86" t="n">
        <v>0</v>
      </c>
      <c r="AJ240" s="512" t="n">
        <v>0</v>
      </c>
      <c r="AK240" s="512" t="n">
        <v>0</v>
      </c>
      <c r="AL240" s="512" t="n">
        <v>0</v>
      </c>
      <c r="AM240" s="512" t="n">
        <v>0</v>
      </c>
      <c r="AN240" s="512" t="n">
        <v>-250</v>
      </c>
      <c r="AO240" s="512" t="n">
        <v>0</v>
      </c>
      <c r="AP240" s="512" t="n">
        <v>0</v>
      </c>
      <c r="AQ240" s="512" t="n">
        <v>0</v>
      </c>
      <c r="AR240" s="512" t="n">
        <v>0</v>
      </c>
      <c r="AS240" s="512" t="n">
        <v>0</v>
      </c>
      <c r="AT240" s="512" t="n">
        <v>-111</v>
      </c>
      <c r="AV240" s="270" t="n">
        <v>-2133</v>
      </c>
      <c r="AW240" s="270" t="n">
        <v>-8360</v>
      </c>
      <c r="AX240" s="524" t="n">
        <v>0</v>
      </c>
      <c r="AY240" s="525" t="n">
        <v>0</v>
      </c>
      <c r="AZ240" s="525" t="n">
        <v>0</v>
      </c>
      <c r="BA240" s="525" t="n">
        <v>-2523</v>
      </c>
      <c r="BB240" s="525" t="n">
        <v>-6384</v>
      </c>
      <c r="BC240" s="525" t="n">
        <v>-568</v>
      </c>
      <c r="BD240" s="525" t="n">
        <v>0</v>
      </c>
      <c r="BE240" s="525" t="n">
        <v>0</v>
      </c>
      <c r="BF240" s="525" t="n">
        <v>-770</v>
      </c>
      <c r="BG240" s="525" t="n">
        <v>0</v>
      </c>
      <c r="BJ240" s="526" t="n">
        <v>0</v>
      </c>
      <c r="BK240" s="526" t="n">
        <v>-85</v>
      </c>
      <c r="BL240" s="526" t="n">
        <v>-10130</v>
      </c>
      <c r="BM240" s="526" t="n">
        <v>0</v>
      </c>
      <c r="BN240" s="526" t="n">
        <v>0</v>
      </c>
      <c r="BO240" s="526" t="n">
        <v>0</v>
      </c>
      <c r="BP240" s="526" t="n">
        <v>0</v>
      </c>
      <c r="BQ240" s="526" t="n">
        <v>-446</v>
      </c>
      <c r="BR240" s="526" t="n">
        <v>0</v>
      </c>
      <c r="BS240" s="526" t="n">
        <v>0</v>
      </c>
      <c r="BT240" s="526" t="n">
        <v>0</v>
      </c>
      <c r="BU240" s="526" t="n">
        <v>0</v>
      </c>
      <c r="BW240" s="515">
        <f>_xlfn.XLOOKUP($A240,D!$O$3:$O$199,D!P$3:P$199,)</f>
        <v/>
      </c>
      <c r="BX240" s="515">
        <f>_xlfn.XLOOKUP($A240,D!$O$3:$O$199,D!Q$3:Q$199,)</f>
        <v/>
      </c>
      <c r="BY240" s="515">
        <f>_xlfn.XLOOKUP($A240,D!$O$3:$O$199,D!R$3:R$199,)</f>
        <v/>
      </c>
      <c r="BZ240" s="515">
        <f>_xlfn.XLOOKUP($A240,D!$O$3:$O$199,D!S$3:S$199,)</f>
        <v/>
      </c>
      <c r="CA240" s="515">
        <f>_xlfn.XLOOKUP($A240,D!$O$3:$O$199,D!T$3:T$199,)</f>
        <v/>
      </c>
      <c r="CB240" s="515">
        <f>_xlfn.XLOOKUP($A240,D!$O$3:$O$199,D!U$3:U$199,)</f>
        <v/>
      </c>
      <c r="CC240" s="515">
        <f>_xlfn.XLOOKUP($A240,D!$O$3:$O$199,D!V$3:V$199,)</f>
        <v/>
      </c>
      <c r="CD240" s="515">
        <f>_xlfn.XLOOKUP($A240,D!$O$3:$O$199,D!W$3:W$199,)</f>
        <v/>
      </c>
      <c r="CE240" s="515">
        <f>_xlfn.XLOOKUP($A240,D!$O$3:$O$199,D!X$3:X$199,)</f>
        <v/>
      </c>
      <c r="CF240" s="515">
        <f>_xlfn.XLOOKUP($A240,D!$O$3:$O$199,D!Y$3:Y$199,)</f>
        <v/>
      </c>
      <c r="CG240" s="515">
        <f>_xlfn.XLOOKUP($A240,D!$O$3:$O$199,D!Z$3:Z$199,)</f>
        <v/>
      </c>
      <c r="CH240" s="515">
        <f>_xlfn.XLOOKUP($A240,D!$O$3:$O$199,D!AA$3:AA$199,)</f>
        <v/>
      </c>
    </row>
    <row r="241">
      <c r="A241" s="258" t="inlineStr">
        <is>
          <t>31.06</t>
        </is>
      </c>
      <c r="B241" s="259">
        <f>VLOOKUP(A241,PL.C!$B:$F,2,0)</f>
        <v/>
      </c>
      <c r="C241" s="259" t="inlineStr">
        <is>
          <t>Analítica</t>
        </is>
      </c>
      <c r="D241" s="259" t="inlineStr">
        <is>
          <t>Saída</t>
        </is>
      </c>
      <c r="E241" s="259">
        <f>VLOOKUP($A241,PL.C!$B:$F,5,0)</f>
        <v/>
      </c>
      <c r="F241" s="259" t="inlineStr">
        <is>
          <t>sim</t>
        </is>
      </c>
      <c r="G241" s="259" t="inlineStr">
        <is>
          <t>forecast</t>
        </is>
      </c>
      <c r="I241" s="259" t="n">
        <v>0</v>
      </c>
      <c r="J241" s="519" t="n">
        <v>0</v>
      </c>
      <c r="K241" s="519" t="n">
        <v>0</v>
      </c>
      <c r="L241" s="519" t="n">
        <v>-1455</v>
      </c>
      <c r="M241" s="519" t="n">
        <v>-602</v>
      </c>
      <c r="N241" s="519" t="n">
        <v>-495</v>
      </c>
      <c r="O241" s="519" t="n">
        <v>-744</v>
      </c>
      <c r="P241" s="519" t="n">
        <v>-1199</v>
      </c>
      <c r="Q241" s="519" t="n">
        <v>-1975</v>
      </c>
      <c r="R241" s="519" t="n">
        <v>-835</v>
      </c>
      <c r="S241" s="519" t="n">
        <v>-875</v>
      </c>
      <c r="T241" s="519" t="n">
        <v>-808</v>
      </c>
      <c r="V241" s="259" t="n">
        <v>-1516</v>
      </c>
      <c r="W241" s="519" t="n">
        <v>-1092</v>
      </c>
      <c r="X241" s="519" t="n">
        <v>-171</v>
      </c>
      <c r="Y241" s="519" t="n">
        <v>-371</v>
      </c>
      <c r="Z241" s="519" t="n">
        <v>-505</v>
      </c>
      <c r="AA241" s="519" t="n">
        <v>-1127</v>
      </c>
      <c r="AB241" s="519" t="n">
        <v>-536</v>
      </c>
      <c r="AC241" s="519" t="n">
        <v>-2295</v>
      </c>
      <c r="AD241" s="519" t="n">
        <v>-1893</v>
      </c>
      <c r="AE241" s="519" t="n">
        <v>-502</v>
      </c>
      <c r="AF241" s="519" t="n">
        <v>0</v>
      </c>
      <c r="AG241" s="519" t="n">
        <v>-482</v>
      </c>
      <c r="AI241" s="259" t="n">
        <v>-242</v>
      </c>
      <c r="AJ241" s="519" t="n">
        <v>-793</v>
      </c>
      <c r="AK241" s="519" t="n">
        <v>-2335</v>
      </c>
      <c r="AL241" s="519" t="n">
        <v>-293</v>
      </c>
      <c r="AM241" s="519" t="n">
        <v>-1733</v>
      </c>
      <c r="AN241" s="519" t="n">
        <v>-575</v>
      </c>
      <c r="AO241" s="519" t="n">
        <v>-2037</v>
      </c>
      <c r="AP241" s="519" t="n">
        <v>-952</v>
      </c>
      <c r="AQ241" s="519" t="n">
        <v>-214</v>
      </c>
      <c r="AR241" s="519" t="n">
        <v>-499</v>
      </c>
      <c r="AS241" s="519" t="n">
        <v>-330</v>
      </c>
      <c r="AT241" s="519" t="n">
        <v>-1762</v>
      </c>
      <c r="AV241" s="267" t="n">
        <v>-3017</v>
      </c>
      <c r="AW241" s="267" t="n">
        <v>-1786</v>
      </c>
      <c r="AX241" s="520" t="n">
        <v>-1380</v>
      </c>
      <c r="AY241" s="521" t="n">
        <v>-3492</v>
      </c>
      <c r="AZ241" s="521" t="n">
        <v>-1662</v>
      </c>
      <c r="BA241" s="521" t="n">
        <v>-95</v>
      </c>
      <c r="BB241" s="521" t="n">
        <v>-1283</v>
      </c>
      <c r="BC241" s="521" t="n">
        <v>-3194</v>
      </c>
      <c r="BD241" s="521" t="n">
        <v>0</v>
      </c>
      <c r="BE241" s="521" t="n">
        <v>-2477</v>
      </c>
      <c r="BF241" s="521" t="n">
        <v>-881</v>
      </c>
      <c r="BG241" s="521" t="n">
        <v>-2329</v>
      </c>
      <c r="BJ241" s="522" t="n">
        <v>-1656</v>
      </c>
      <c r="BK241" s="522" t="n">
        <v>-3978</v>
      </c>
      <c r="BL241" s="522" t="n">
        <v>-985</v>
      </c>
      <c r="BM241" s="522" t="n">
        <v>-1264</v>
      </c>
      <c r="BN241" s="522" t="n">
        <v>-687</v>
      </c>
      <c r="BO241" s="522" t="n">
        <v>-2001</v>
      </c>
      <c r="BP241" s="522" t="n">
        <v>-2129</v>
      </c>
      <c r="BQ241" s="522" t="n">
        <v>-2011</v>
      </c>
      <c r="BR241" s="522" t="n">
        <v>-2242</v>
      </c>
      <c r="BS241" s="522" t="n">
        <v>-3548</v>
      </c>
      <c r="BT241" s="522" t="n">
        <v>-3029</v>
      </c>
      <c r="BU241" s="522" t="n">
        <v>-690</v>
      </c>
      <c r="BW241" s="523">
        <f>_xlfn.XLOOKUP($A241,D!$O$3:$O$199,D!P$3:P$199,)</f>
        <v/>
      </c>
      <c r="BX241" s="523">
        <f>_xlfn.XLOOKUP($A241,D!$O$3:$O$199,D!Q$3:Q$199,)</f>
        <v/>
      </c>
      <c r="BY241" s="523">
        <f>_xlfn.XLOOKUP($A241,D!$O$3:$O$199,D!R$3:R$199,)</f>
        <v/>
      </c>
      <c r="BZ241" s="523">
        <f>_xlfn.XLOOKUP($A241,D!$O$3:$O$199,D!S$3:S$199,)</f>
        <v/>
      </c>
      <c r="CA241" s="523">
        <f>_xlfn.XLOOKUP($A241,D!$O$3:$O$199,D!T$3:T$199,)</f>
        <v/>
      </c>
      <c r="CB241" s="523">
        <f>_xlfn.XLOOKUP($A241,D!$O$3:$O$199,D!U$3:U$199,)</f>
        <v/>
      </c>
      <c r="CC241" s="523">
        <f>_xlfn.XLOOKUP($A241,D!$O$3:$O$199,D!V$3:V$199,)</f>
        <v/>
      </c>
      <c r="CD241" s="523">
        <f>_xlfn.XLOOKUP($A241,D!$O$3:$O$199,D!W$3:W$199,)</f>
        <v/>
      </c>
      <c r="CE241" s="523">
        <f>_xlfn.XLOOKUP($A241,D!$O$3:$O$199,D!X$3:X$199,)</f>
        <v/>
      </c>
      <c r="CF241" s="523">
        <f>_xlfn.XLOOKUP($A241,D!$O$3:$O$199,D!Y$3:Y$199,)</f>
        <v/>
      </c>
      <c r="CG241" s="523">
        <f>_xlfn.XLOOKUP($A241,D!$O$3:$O$199,D!Z$3:Z$199,)</f>
        <v/>
      </c>
      <c r="CH241" s="523">
        <f>_xlfn.XLOOKUP($A241,D!$O$3:$O$199,D!AA$3:AA$199,)</f>
        <v/>
      </c>
    </row>
    <row r="242">
      <c r="A242" s="100" t="inlineStr">
        <is>
          <t>32.01</t>
        </is>
      </c>
      <c r="B242" s="86">
        <f>VLOOKUP(A242,PL.C!$B:$F,2,0)</f>
        <v/>
      </c>
      <c r="C242" s="86" t="inlineStr">
        <is>
          <t>Analítica</t>
        </is>
      </c>
      <c r="D242" s="86" t="inlineStr">
        <is>
          <t>Saída</t>
        </is>
      </c>
      <c r="E242" s="86">
        <f>VLOOKUP($A242,PL.C!$B:$F,5,0)</f>
        <v/>
      </c>
      <c r="F242" s="86" t="inlineStr">
        <is>
          <t>sim</t>
        </is>
      </c>
      <c r="G242" s="86" t="inlineStr">
        <is>
          <t>forecast</t>
        </is>
      </c>
      <c r="I242" s="86" t="n">
        <v>0</v>
      </c>
      <c r="J242" s="512" t="n">
        <v>0</v>
      </c>
      <c r="K242" s="512" t="n">
        <v>0</v>
      </c>
      <c r="L242" s="512" t="n">
        <v>-3300</v>
      </c>
      <c r="M242" s="512" t="n">
        <v>-3300</v>
      </c>
      <c r="N242" s="512" t="n">
        <v>-3300</v>
      </c>
      <c r="O242" s="512" t="n">
        <v>-3750</v>
      </c>
      <c r="P242" s="512" t="n">
        <v>-3300</v>
      </c>
      <c r="Q242" s="512" t="n">
        <v>-3300</v>
      </c>
      <c r="R242" s="512" t="n">
        <v>-3300</v>
      </c>
      <c r="S242" s="512" t="n">
        <v>-3300</v>
      </c>
      <c r="T242" s="512" t="n">
        <v>-3300</v>
      </c>
      <c r="V242" s="86" t="n">
        <v>-3300</v>
      </c>
      <c r="W242" s="512" t="n">
        <v>-3300</v>
      </c>
      <c r="X242" s="512" t="n">
        <v>-3300</v>
      </c>
      <c r="Y242" s="512" t="n">
        <v>-3300</v>
      </c>
      <c r="Z242" s="512" t="n">
        <v>0</v>
      </c>
      <c r="AA242" s="512" t="n">
        <v>-6600</v>
      </c>
      <c r="AB242" s="512" t="n">
        <v>-3300</v>
      </c>
      <c r="AC242" s="512" t="n">
        <v>-3300</v>
      </c>
      <c r="AD242" s="512" t="n">
        <v>-3300</v>
      </c>
      <c r="AE242" s="512" t="n">
        <v>-3300</v>
      </c>
      <c r="AF242" s="512" t="n">
        <v>-3300</v>
      </c>
      <c r="AG242" s="512" t="n">
        <v>-3300</v>
      </c>
      <c r="AI242" s="86" t="n">
        <v>-3300</v>
      </c>
      <c r="AJ242" s="512" t="n">
        <v>-3300</v>
      </c>
      <c r="AK242" s="512" t="n">
        <v>-3300</v>
      </c>
      <c r="AL242" s="512" t="n">
        <v>-3350</v>
      </c>
      <c r="AM242" s="512" t="n">
        <v>-3300</v>
      </c>
      <c r="AN242" s="512" t="n">
        <v>-3300</v>
      </c>
      <c r="AO242" s="512" t="n">
        <v>-3300</v>
      </c>
      <c r="AP242" s="512" t="n">
        <v>-3300</v>
      </c>
      <c r="AQ242" s="512" t="n">
        <v>-3300</v>
      </c>
      <c r="AR242" s="512" t="n">
        <v>-3300</v>
      </c>
      <c r="AS242" s="512" t="n">
        <v>-3300</v>
      </c>
      <c r="AT242" s="512" t="n">
        <v>-3300</v>
      </c>
      <c r="AV242" s="270" t="n">
        <v>-3300</v>
      </c>
      <c r="AW242" s="270" t="n">
        <v>-3465</v>
      </c>
      <c r="AX242" s="524" t="n">
        <v>-3465</v>
      </c>
      <c r="AY242" s="525" t="n">
        <v>-3465</v>
      </c>
      <c r="AZ242" s="525" t="n">
        <v>-3465</v>
      </c>
      <c r="BA242" s="525" t="n">
        <v>-3465</v>
      </c>
      <c r="BB242" s="525" t="n">
        <v>-3465</v>
      </c>
      <c r="BC242" s="525" t="n">
        <v>-3465</v>
      </c>
      <c r="BD242" s="525" t="n">
        <v>-3465</v>
      </c>
      <c r="BE242" s="525" t="n">
        <v>-3465</v>
      </c>
      <c r="BF242" s="525" t="n">
        <v>-3465</v>
      </c>
      <c r="BG242" s="525" t="n">
        <v>-3775</v>
      </c>
      <c r="BJ242" s="526" t="n">
        <v>-3465</v>
      </c>
      <c r="BK242" s="526" t="n">
        <v>-3810</v>
      </c>
      <c r="BL242" s="526" t="n">
        <v>-3810</v>
      </c>
      <c r="BM242" s="526" t="n">
        <v>-3810</v>
      </c>
      <c r="BN242" s="526" t="n">
        <v>-3810</v>
      </c>
      <c r="BO242" s="526" t="n">
        <v>-3810</v>
      </c>
      <c r="BP242" s="526" t="n">
        <v>-3810</v>
      </c>
      <c r="BQ242" s="526" t="n">
        <v>-155</v>
      </c>
      <c r="BR242" s="526" t="n">
        <v>-2500</v>
      </c>
      <c r="BS242" s="526" t="n">
        <v>-5000</v>
      </c>
      <c r="BT242" s="526" t="n">
        <v>0</v>
      </c>
      <c r="BU242" s="526" t="n">
        <v>-2500</v>
      </c>
      <c r="BW242" s="515">
        <f>_xlfn.XLOOKUP($A242,D!$O$3:$O$199,D!P$3:P$199,)</f>
        <v/>
      </c>
      <c r="BX242" s="515">
        <f>_xlfn.XLOOKUP($A242,D!$O$3:$O$199,D!Q$3:Q$199,)</f>
        <v/>
      </c>
      <c r="BY242" s="515">
        <f>_xlfn.XLOOKUP($A242,D!$O$3:$O$199,D!R$3:R$199,)</f>
        <v/>
      </c>
      <c r="BZ242" s="515">
        <f>_xlfn.XLOOKUP($A242,D!$O$3:$O$199,D!S$3:S$199,)</f>
        <v/>
      </c>
      <c r="CA242" s="515">
        <f>_xlfn.XLOOKUP($A242,D!$O$3:$O$199,D!T$3:T$199,)</f>
        <v/>
      </c>
      <c r="CB242" s="515">
        <f>_xlfn.XLOOKUP($A242,D!$O$3:$O$199,D!U$3:U$199,)</f>
        <v/>
      </c>
      <c r="CC242" s="515">
        <f>_xlfn.XLOOKUP($A242,D!$O$3:$O$199,D!V$3:V$199,)</f>
        <v/>
      </c>
      <c r="CD242" s="515">
        <f>_xlfn.XLOOKUP($A242,D!$O$3:$O$199,D!W$3:W$199,)</f>
        <v/>
      </c>
      <c r="CE242" s="515">
        <f>_xlfn.XLOOKUP($A242,D!$O$3:$O$199,D!X$3:X$199,)</f>
        <v/>
      </c>
      <c r="CF242" s="515">
        <f>_xlfn.XLOOKUP($A242,D!$O$3:$O$199,D!Y$3:Y$199,)</f>
        <v/>
      </c>
      <c r="CG242" s="515">
        <f>_xlfn.XLOOKUP($A242,D!$O$3:$O$199,D!Z$3:Z$199,)</f>
        <v/>
      </c>
      <c r="CH242" s="515">
        <f>_xlfn.XLOOKUP($A242,D!$O$3:$O$199,D!AA$3:AA$199,)</f>
        <v/>
      </c>
    </row>
    <row r="243">
      <c r="A243" s="258" t="inlineStr">
        <is>
          <t>32.02</t>
        </is>
      </c>
      <c r="B243" s="259" t="inlineStr">
        <is>
          <t>Aluguel Industrial</t>
        </is>
      </c>
      <c r="C243" s="259" t="n"/>
      <c r="D243" s="259" t="n"/>
      <c r="E243" s="259" t="n"/>
      <c r="F243" s="259" t="n"/>
      <c r="G243" s="259" t="inlineStr">
        <is>
          <t>forecast</t>
        </is>
      </c>
      <c r="J243" s="512" t="n"/>
      <c r="K243" s="512" t="n"/>
      <c r="L243" s="512" t="n"/>
      <c r="M243" s="512" t="n"/>
      <c r="N243" s="512" t="n"/>
      <c r="O243" s="512" t="n"/>
      <c r="P243" s="512" t="n"/>
      <c r="Q243" s="512" t="n"/>
      <c r="R243" s="512" t="n"/>
      <c r="S243" s="512" t="n"/>
      <c r="T243" s="512" t="n"/>
      <c r="W243" s="512" t="n"/>
      <c r="X243" s="512" t="n"/>
      <c r="Y243" s="512" t="n"/>
      <c r="Z243" s="512" t="n"/>
      <c r="AA243" s="512" t="n"/>
      <c r="AB243" s="512" t="n"/>
      <c r="AC243" s="512" t="n"/>
      <c r="AD243" s="512" t="n"/>
      <c r="AE243" s="512" t="n"/>
      <c r="AF243" s="512" t="n"/>
      <c r="AG243" s="512" t="n"/>
      <c r="AJ243" s="512" t="n"/>
      <c r="AK243" s="512" t="n"/>
      <c r="AL243" s="512" t="n"/>
      <c r="AM243" s="512" t="n"/>
      <c r="AN243" s="512" t="n"/>
      <c r="AO243" s="512" t="n"/>
      <c r="AP243" s="512" t="n"/>
      <c r="AQ243" s="512" t="n"/>
      <c r="AR243" s="512" t="n"/>
      <c r="AS243" s="512" t="n"/>
      <c r="AT243" s="512" t="n"/>
      <c r="AV243" s="270" t="n">
        <v>0</v>
      </c>
      <c r="AW243" s="270" t="n">
        <v>0</v>
      </c>
      <c r="AX243" s="524" t="n">
        <v>0</v>
      </c>
      <c r="AY243" s="525" t="n">
        <v>0</v>
      </c>
      <c r="AZ243" s="525" t="n">
        <v>0</v>
      </c>
      <c r="BA243" s="525" t="n">
        <v>0</v>
      </c>
      <c r="BB243" s="525" t="n">
        <v>0</v>
      </c>
      <c r="BC243" s="525" t="n">
        <v>0</v>
      </c>
      <c r="BD243" s="525" t="n">
        <v>0</v>
      </c>
      <c r="BE243" s="525" t="n">
        <v>-8237</v>
      </c>
      <c r="BF243" s="525" t="n">
        <v>-7762</v>
      </c>
      <c r="BG243" s="525" t="n">
        <v>-8031</v>
      </c>
      <c r="BJ243" s="522" t="n">
        <v>-8012</v>
      </c>
      <c r="BK243" s="522" t="n">
        <v>-7996</v>
      </c>
      <c r="BL243" s="522" t="n">
        <v>-7980</v>
      </c>
      <c r="BM243" s="522" t="n">
        <v>-8000</v>
      </c>
      <c r="BN243" s="522" t="n">
        <v>-8000</v>
      </c>
      <c r="BO243" s="522" t="n">
        <v>-8000</v>
      </c>
      <c r="BP243" s="522" t="n">
        <v>-8000</v>
      </c>
      <c r="BQ243" s="522" t="n">
        <v>-8000</v>
      </c>
      <c r="BR243" s="522" t="n">
        <v>-8132</v>
      </c>
      <c r="BS243" s="522" t="n">
        <v>-7867</v>
      </c>
      <c r="BT243" s="522" t="n">
        <v>-8070</v>
      </c>
      <c r="BU243" s="522" t="n">
        <v>-7931</v>
      </c>
      <c r="BW243" s="523">
        <f>_xlfn.XLOOKUP($A243,D!$O$3:$O$199,D!P$3:P$199,)</f>
        <v/>
      </c>
      <c r="BX243" s="523">
        <f>_xlfn.XLOOKUP($A243,D!$O$3:$O$199,D!Q$3:Q$199,)</f>
        <v/>
      </c>
      <c r="BY243" s="523">
        <f>_xlfn.XLOOKUP($A243,D!$O$3:$O$199,D!R$3:R$199,)</f>
        <v/>
      </c>
      <c r="BZ243" s="523">
        <f>_xlfn.XLOOKUP($A243,D!$O$3:$O$199,D!S$3:S$199,)</f>
        <v/>
      </c>
      <c r="CA243" s="523">
        <f>_xlfn.XLOOKUP($A243,D!$O$3:$O$199,D!T$3:T$199,)</f>
        <v/>
      </c>
      <c r="CB243" s="523">
        <f>_xlfn.XLOOKUP($A243,D!$O$3:$O$199,D!U$3:U$199,)</f>
        <v/>
      </c>
      <c r="CC243" s="523">
        <f>_xlfn.XLOOKUP($A243,D!$O$3:$O$199,D!V$3:V$199,)</f>
        <v/>
      </c>
      <c r="CD243" s="523">
        <f>_xlfn.XLOOKUP($A243,D!$O$3:$O$199,D!W$3:W$199,)</f>
        <v/>
      </c>
      <c r="CE243" s="523">
        <f>_xlfn.XLOOKUP($A243,D!$O$3:$O$199,D!X$3:X$199,)</f>
        <v/>
      </c>
      <c r="CF243" s="523">
        <f>_xlfn.XLOOKUP($A243,D!$O$3:$O$199,D!Y$3:Y$199,)</f>
        <v/>
      </c>
      <c r="CG243" s="523">
        <f>_xlfn.XLOOKUP($A243,D!$O$3:$O$199,D!Z$3:Z$199,)</f>
        <v/>
      </c>
      <c r="CH243" s="523">
        <f>_xlfn.XLOOKUP($A243,D!$O$3:$O$199,D!AA$3:AA$199,)</f>
        <v/>
      </c>
    </row>
    <row r="244">
      <c r="A244" s="100" t="inlineStr">
        <is>
          <t>33.01</t>
        </is>
      </c>
      <c r="B244" s="86">
        <f>VLOOKUP(A244,PL.C!$B:$F,2,0)</f>
        <v/>
      </c>
      <c r="C244" s="86" t="inlineStr">
        <is>
          <t>Analítica</t>
        </is>
      </c>
      <c r="D244" s="86" t="inlineStr">
        <is>
          <t>Saída</t>
        </is>
      </c>
      <c r="E244" s="86">
        <f>VLOOKUP($A244,PL.C!$B:$F,5,0)</f>
        <v/>
      </c>
      <c r="F244" s="86" t="inlineStr">
        <is>
          <t>sim</t>
        </is>
      </c>
      <c r="G244" s="86" t="inlineStr">
        <is>
          <t>forecast</t>
        </is>
      </c>
      <c r="I244" s="259" t="n">
        <v>0</v>
      </c>
      <c r="J244" s="519" t="n">
        <v>0</v>
      </c>
      <c r="K244" s="519" t="n">
        <v>0</v>
      </c>
      <c r="L244" s="519" t="n">
        <v>-14042</v>
      </c>
      <c r="M244" s="519" t="n">
        <v>-6938</v>
      </c>
      <c r="N244" s="519" t="n">
        <v>-15830</v>
      </c>
      <c r="O244" s="519" t="n">
        <v>-8806</v>
      </c>
      <c r="P244" s="519" t="n">
        <v>-7781</v>
      </c>
      <c r="Q244" s="519" t="n">
        <v>0</v>
      </c>
      <c r="R244" s="519" t="n">
        <v>-7773</v>
      </c>
      <c r="S244" s="519" t="n">
        <v>-15715</v>
      </c>
      <c r="T244" s="519" t="n">
        <v>-9281</v>
      </c>
      <c r="V244" s="259" t="n">
        <v>-7311</v>
      </c>
      <c r="W244" s="519" t="n">
        <v>-8136</v>
      </c>
      <c r="X244" s="519" t="n">
        <v>0</v>
      </c>
      <c r="Y244" s="519" t="n">
        <v>-7965</v>
      </c>
      <c r="Z244" s="519" t="n">
        <v>-16001</v>
      </c>
      <c r="AA244" s="519" t="n">
        <v>-8149</v>
      </c>
      <c r="AB244" s="519" t="n">
        <v>0</v>
      </c>
      <c r="AC244" s="519" t="n">
        <v>-15924</v>
      </c>
      <c r="AD244" s="519" t="n">
        <v>0</v>
      </c>
      <c r="AE244" s="519" t="n">
        <v>-19666</v>
      </c>
      <c r="AF244" s="519" t="n">
        <v>0</v>
      </c>
      <c r="AG244" s="519" t="n">
        <v>-19866</v>
      </c>
      <c r="AI244" s="259" t="n">
        <v>0</v>
      </c>
      <c r="AJ244" s="519" t="n">
        <v>-13624</v>
      </c>
      <c r="AK244" s="519" t="n">
        <v>-20253</v>
      </c>
      <c r="AL244" s="519" t="n">
        <v>-11766</v>
      </c>
      <c r="AM244" s="519" t="n">
        <v>-8614</v>
      </c>
      <c r="AN244" s="519" t="n">
        <v>-7994</v>
      </c>
      <c r="AO244" s="519" t="n">
        <v>-8670</v>
      </c>
      <c r="AP244" s="519" t="n">
        <v>0</v>
      </c>
      <c r="AQ244" s="519" t="n">
        <v>-8802</v>
      </c>
      <c r="AR244" s="519" t="n">
        <v>-10415</v>
      </c>
      <c r="AS244" s="519" t="n">
        <v>-17758</v>
      </c>
      <c r="AT244" s="519" t="n">
        <v>0</v>
      </c>
      <c r="AV244" s="267" t="n">
        <v>0</v>
      </c>
      <c r="AW244" s="267" t="n">
        <v>0</v>
      </c>
      <c r="AX244" s="520" t="n">
        <v>0</v>
      </c>
      <c r="AY244" s="521" t="n">
        <v>-353</v>
      </c>
      <c r="AZ244" s="521" t="n">
        <v>-828</v>
      </c>
      <c r="BA244" s="521" t="n">
        <v>-397</v>
      </c>
      <c r="BB244" s="521" t="n">
        <v>-421</v>
      </c>
      <c r="BC244" s="521" t="n">
        <v>-676</v>
      </c>
      <c r="BD244" s="521" t="n">
        <v>-946</v>
      </c>
      <c r="BE244" s="521" t="n">
        <v>-688</v>
      </c>
      <c r="BF244" s="521" t="n">
        <v>-951</v>
      </c>
      <c r="BG244" s="521" t="n">
        <v>-886</v>
      </c>
      <c r="BJ244" s="526" t="n">
        <v>-920</v>
      </c>
      <c r="BK244" s="526" t="n">
        <v>-905</v>
      </c>
      <c r="BL244" s="526" t="n">
        <v>-892</v>
      </c>
      <c r="BM244" s="526" t="n">
        <v>-909</v>
      </c>
      <c r="BN244" s="526" t="n">
        <v>-977</v>
      </c>
      <c r="BO244" s="526" t="n">
        <v>-2464</v>
      </c>
      <c r="BP244" s="526" t="n">
        <v>-1339</v>
      </c>
      <c r="BQ244" s="526" t="n">
        <v>-892</v>
      </c>
      <c r="BR244" s="526" t="n">
        <v>-923</v>
      </c>
      <c r="BS244" s="526" t="n">
        <v>-7094</v>
      </c>
      <c r="BT244" s="526" t="n">
        <v>-8255</v>
      </c>
      <c r="BU244" s="526" t="n">
        <v>-8304</v>
      </c>
      <c r="BW244" s="515">
        <f>_xlfn.XLOOKUP($A244,D!$O$3:$O$199,D!P$3:P$199,)</f>
        <v/>
      </c>
      <c r="BX244" s="515">
        <f>_xlfn.XLOOKUP($A244,D!$O$3:$O$199,D!Q$3:Q$199,)</f>
        <v/>
      </c>
      <c r="BY244" s="515">
        <f>_xlfn.XLOOKUP($A244,D!$O$3:$O$199,D!R$3:R$199,)</f>
        <v/>
      </c>
      <c r="BZ244" s="515">
        <f>_xlfn.XLOOKUP($A244,D!$O$3:$O$199,D!S$3:S$199,)</f>
        <v/>
      </c>
      <c r="CA244" s="515">
        <f>_xlfn.XLOOKUP($A244,D!$O$3:$O$199,D!T$3:T$199,)</f>
        <v/>
      </c>
      <c r="CB244" s="515">
        <f>_xlfn.XLOOKUP($A244,D!$O$3:$O$199,D!U$3:U$199,)</f>
        <v/>
      </c>
      <c r="CC244" s="515">
        <f>_xlfn.XLOOKUP($A244,D!$O$3:$O$199,D!V$3:V$199,)</f>
        <v/>
      </c>
      <c r="CD244" s="515">
        <f>_xlfn.XLOOKUP($A244,D!$O$3:$O$199,D!W$3:W$199,)</f>
        <v/>
      </c>
      <c r="CE244" s="515">
        <f>_xlfn.XLOOKUP($A244,D!$O$3:$O$199,D!X$3:X$199,)</f>
        <v/>
      </c>
      <c r="CF244" s="515">
        <f>_xlfn.XLOOKUP($A244,D!$O$3:$O$199,D!Y$3:Y$199,)</f>
        <v/>
      </c>
      <c r="CG244" s="515">
        <f>_xlfn.XLOOKUP($A244,D!$O$3:$O$199,D!Z$3:Z$199,)</f>
        <v/>
      </c>
      <c r="CH244" s="515">
        <f>_xlfn.XLOOKUP($A244,D!$O$3:$O$199,D!AA$3:AA$199,)</f>
        <v/>
      </c>
    </row>
    <row r="245">
      <c r="A245" s="258" t="inlineStr">
        <is>
          <t>33.02</t>
        </is>
      </c>
      <c r="B245" s="259">
        <f>VLOOKUP(A245,PL.C!$B:$F,2,0)</f>
        <v/>
      </c>
      <c r="C245" s="259" t="inlineStr">
        <is>
          <t>Analítica</t>
        </is>
      </c>
      <c r="D245" s="259" t="inlineStr">
        <is>
          <t>Saída</t>
        </is>
      </c>
      <c r="E245" s="259">
        <f>VLOOKUP($A245,PL.C!$B:$F,5,0)</f>
        <v/>
      </c>
      <c r="F245" s="259" t="inlineStr">
        <is>
          <t>sim</t>
        </is>
      </c>
      <c r="G245" s="259" t="inlineStr">
        <is>
          <t>forecast</t>
        </is>
      </c>
      <c r="I245" s="86" t="n">
        <v>0</v>
      </c>
      <c r="J245" s="512" t="n">
        <v>0</v>
      </c>
      <c r="K245" s="512" t="n">
        <v>0</v>
      </c>
      <c r="L245" s="512" t="n">
        <v>-6487</v>
      </c>
      <c r="M245" s="512" t="n">
        <v>-9646</v>
      </c>
      <c r="N245" s="512" t="n">
        <v>-12882</v>
      </c>
      <c r="O245" s="512" t="n">
        <v>-9089</v>
      </c>
      <c r="P245" s="512" t="n">
        <v>-10969</v>
      </c>
      <c r="Q245" s="512" t="n">
        <v>-10236</v>
      </c>
      <c r="R245" s="512" t="n">
        <v>-7029</v>
      </c>
      <c r="S245" s="512" t="n">
        <v>-11096</v>
      </c>
      <c r="T245" s="512" t="n">
        <v>-9135</v>
      </c>
      <c r="V245" s="86" t="n">
        <v>-8869</v>
      </c>
      <c r="W245" s="512" t="n">
        <v>-10375</v>
      </c>
      <c r="X245" s="512" t="n">
        <v>-12773</v>
      </c>
      <c r="Y245" s="512" t="n">
        <v>-11559</v>
      </c>
      <c r="Z245" s="512" t="n">
        <v>-12337</v>
      </c>
      <c r="AA245" s="512" t="n">
        <v>-11208</v>
      </c>
      <c r="AB245" s="512" t="n">
        <v>-14935</v>
      </c>
      <c r="AC245" s="512" t="n">
        <v>-16704</v>
      </c>
      <c r="AD245" s="512" t="n">
        <v>-10748</v>
      </c>
      <c r="AE245" s="512" t="n">
        <v>-14723</v>
      </c>
      <c r="AF245" s="512" t="n">
        <v>-15906</v>
      </c>
      <c r="AG245" s="512" t="n">
        <v>-15614</v>
      </c>
      <c r="AI245" s="86" t="n">
        <v>-9912</v>
      </c>
      <c r="AJ245" s="512" t="n">
        <v>-8107</v>
      </c>
      <c r="AK245" s="512" t="n">
        <v>-13197</v>
      </c>
      <c r="AL245" s="512" t="n">
        <v>-8510</v>
      </c>
      <c r="AM245" s="512" t="n">
        <v>-19360</v>
      </c>
      <c r="AN245" s="512" t="n">
        <v>-9727</v>
      </c>
      <c r="AO245" s="512" t="n">
        <v>-11789</v>
      </c>
      <c r="AP245" s="512" t="n">
        <v>-16144</v>
      </c>
      <c r="AQ245" s="512" t="n">
        <v>-7860</v>
      </c>
      <c r="AR245" s="512" t="n">
        <v>-15056</v>
      </c>
      <c r="AS245" s="512" t="n">
        <v>-12267</v>
      </c>
      <c r="AT245" s="512" t="n">
        <v>-11859</v>
      </c>
      <c r="AV245" s="270" t="n">
        <v>-14934</v>
      </c>
      <c r="AW245" s="270" t="n">
        <v>-12242</v>
      </c>
      <c r="AX245" s="524" t="n">
        <v>-10541</v>
      </c>
      <c r="AY245" s="525" t="n">
        <v>-11124</v>
      </c>
      <c r="AZ245" s="525" t="n">
        <v>-14847</v>
      </c>
      <c r="BA245" s="525" t="n">
        <v>-12264</v>
      </c>
      <c r="BB245" s="525" t="n">
        <v>-17383</v>
      </c>
      <c r="BC245" s="525" t="n">
        <v>-11826</v>
      </c>
      <c r="BD245" s="525" t="n">
        <v>-11924</v>
      </c>
      <c r="BE245" s="525" t="n">
        <v>-17230</v>
      </c>
      <c r="BF245" s="525" t="n">
        <v>-10923</v>
      </c>
      <c r="BG245" s="525" t="n">
        <v>-12463</v>
      </c>
      <c r="BJ245" s="522" t="n">
        <v>-13709</v>
      </c>
      <c r="BK245" s="522" t="n">
        <v>-7082</v>
      </c>
      <c r="BL245" s="522" t="n">
        <v>-16513</v>
      </c>
      <c r="BM245" s="522" t="n">
        <v>-14079</v>
      </c>
      <c r="BN245" s="522" t="n">
        <v>-12325</v>
      </c>
      <c r="BO245" s="522" t="n">
        <v>-15392</v>
      </c>
      <c r="BP245" s="522" t="n">
        <v>-17013</v>
      </c>
      <c r="BQ245" s="522" t="n">
        <v>-13675</v>
      </c>
      <c r="BR245" s="522" t="n">
        <v>-22138</v>
      </c>
      <c r="BS245" s="522" t="n">
        <v>-14800</v>
      </c>
      <c r="BT245" s="522" t="n">
        <v>-16114</v>
      </c>
      <c r="BU245" s="522" t="n">
        <v>-21179</v>
      </c>
      <c r="BW245" s="523">
        <f>_xlfn.XLOOKUP($A245,D!$O$3:$O$199,D!P$3:P$199,)</f>
        <v/>
      </c>
      <c r="BX245" s="523">
        <f>_xlfn.XLOOKUP($A245,D!$O$3:$O$199,D!Q$3:Q$199,)</f>
        <v/>
      </c>
      <c r="BY245" s="523">
        <f>_xlfn.XLOOKUP($A245,D!$O$3:$O$199,D!R$3:R$199,)</f>
        <v/>
      </c>
      <c r="BZ245" s="523">
        <f>_xlfn.XLOOKUP($A245,D!$O$3:$O$199,D!S$3:S$199,)</f>
        <v/>
      </c>
      <c r="CA245" s="523">
        <f>_xlfn.XLOOKUP($A245,D!$O$3:$O$199,D!T$3:T$199,)</f>
        <v/>
      </c>
      <c r="CB245" s="523">
        <f>_xlfn.XLOOKUP($A245,D!$O$3:$O$199,D!U$3:U$199,)</f>
        <v/>
      </c>
      <c r="CC245" s="523">
        <f>_xlfn.XLOOKUP($A245,D!$O$3:$O$199,D!V$3:V$199,)</f>
        <v/>
      </c>
      <c r="CD245" s="523">
        <f>_xlfn.XLOOKUP($A245,D!$O$3:$O$199,D!W$3:W$199,)</f>
        <v/>
      </c>
      <c r="CE245" s="523">
        <f>_xlfn.XLOOKUP($A245,D!$O$3:$O$199,D!X$3:X$199,)</f>
        <v/>
      </c>
      <c r="CF245" s="523">
        <f>_xlfn.XLOOKUP($A245,D!$O$3:$O$199,D!Y$3:Y$199,)</f>
        <v/>
      </c>
      <c r="CG245" s="523">
        <f>_xlfn.XLOOKUP($A245,D!$O$3:$O$199,D!Z$3:Z$199,)</f>
        <v/>
      </c>
      <c r="CH245" s="523">
        <f>_xlfn.XLOOKUP($A245,D!$O$3:$O$199,D!AA$3:AA$199,)</f>
        <v/>
      </c>
    </row>
    <row r="246">
      <c r="A246" s="100" t="inlineStr">
        <is>
          <t>33.03</t>
        </is>
      </c>
      <c r="B246" s="86">
        <f>VLOOKUP(A246,PL.C!$B:$F,2,0)</f>
        <v/>
      </c>
      <c r="C246" s="86" t="inlineStr">
        <is>
          <t>Analítica</t>
        </is>
      </c>
      <c r="D246" s="86" t="inlineStr">
        <is>
          <t>Saída</t>
        </is>
      </c>
      <c r="E246" s="86">
        <f>VLOOKUP($A246,PL.C!$B:$F,5,0)</f>
        <v/>
      </c>
      <c r="F246" s="86" t="inlineStr">
        <is>
          <t>sim</t>
        </is>
      </c>
      <c r="G246" s="86" t="inlineStr">
        <is>
          <t>forecast</t>
        </is>
      </c>
      <c r="I246" s="259" t="n">
        <v>0</v>
      </c>
      <c r="J246" s="519" t="n">
        <v>0</v>
      </c>
      <c r="K246" s="519" t="n">
        <v>0</v>
      </c>
      <c r="L246" s="519" t="n">
        <v>-352</v>
      </c>
      <c r="M246" s="519" t="n">
        <v>-360</v>
      </c>
      <c r="N246" s="519" t="n">
        <v>-616</v>
      </c>
      <c r="O246" s="519" t="n">
        <v>-616</v>
      </c>
      <c r="P246" s="519" t="n">
        <v>-451</v>
      </c>
      <c r="Q246" s="519" t="n">
        <v>-526</v>
      </c>
      <c r="R246" s="519" t="n">
        <v>-343</v>
      </c>
      <c r="S246" s="519" t="n">
        <v>-792</v>
      </c>
      <c r="T246" s="519" t="n">
        <v>-482</v>
      </c>
      <c r="V246" s="259" t="n">
        <v>-305</v>
      </c>
      <c r="W246" s="519" t="n">
        <v>-453</v>
      </c>
      <c r="X246" s="519" t="n">
        <v>-319</v>
      </c>
      <c r="Y246" s="519" t="n">
        <v>-383</v>
      </c>
      <c r="Z246" s="519" t="n">
        <v>-722</v>
      </c>
      <c r="AA246" s="519" t="n">
        <v>-446</v>
      </c>
      <c r="AB246" s="519" t="n">
        <v>-392</v>
      </c>
      <c r="AC246" s="519" t="n">
        <v>-709</v>
      </c>
      <c r="AD246" s="519" t="n">
        <v>-631</v>
      </c>
      <c r="AE246" s="519" t="n">
        <v>-390</v>
      </c>
      <c r="AF246" s="519" t="n">
        <v>-408</v>
      </c>
      <c r="AG246" s="519" t="n">
        <v>-313</v>
      </c>
      <c r="AI246" s="259" t="n">
        <v>-284</v>
      </c>
      <c r="AJ246" s="519" t="n">
        <v>0</v>
      </c>
      <c r="AK246" s="519" t="n">
        <v>-823</v>
      </c>
      <c r="AL246" s="519" t="n">
        <v>-551</v>
      </c>
      <c r="AM246" s="519" t="n">
        <v>-511</v>
      </c>
      <c r="AN246" s="519" t="n">
        <v>-360</v>
      </c>
      <c r="AO246" s="519" t="n">
        <v>-472</v>
      </c>
      <c r="AP246" s="519" t="n">
        <v>-491</v>
      </c>
      <c r="AQ246" s="519" t="n">
        <v>-466</v>
      </c>
      <c r="AR246" s="519" t="n">
        <v>-579</v>
      </c>
      <c r="AS246" s="519" t="n">
        <v>-599</v>
      </c>
      <c r="AT246" s="519" t="n">
        <v>-389</v>
      </c>
      <c r="AV246" s="267" t="n">
        <v>-472</v>
      </c>
      <c r="AW246" s="267" t="n">
        <v>-521</v>
      </c>
      <c r="AX246" s="520" t="n">
        <v>-415</v>
      </c>
      <c r="AY246" s="521" t="n">
        <v>-511</v>
      </c>
      <c r="AZ246" s="521" t="n">
        <v>-472</v>
      </c>
      <c r="BA246" s="521" t="n">
        <v>-910</v>
      </c>
      <c r="BB246" s="521" t="n">
        <v>-742</v>
      </c>
      <c r="BC246" s="521" t="n">
        <v>0</v>
      </c>
      <c r="BD246" s="521" t="n">
        <v>-1938</v>
      </c>
      <c r="BE246" s="521" t="n">
        <v>-2129</v>
      </c>
      <c r="BF246" s="521" t="n">
        <v>-1738</v>
      </c>
      <c r="BG246" s="521" t="n">
        <v>-1077</v>
      </c>
      <c r="BJ246" s="526" t="n">
        <v>-2653</v>
      </c>
      <c r="BK246" s="526" t="n">
        <v>-1077</v>
      </c>
      <c r="BL246" s="526" t="n">
        <v>-1492</v>
      </c>
      <c r="BM246" s="526" t="n">
        <v>-4411</v>
      </c>
      <c r="BN246" s="526" t="n">
        <v>-3175</v>
      </c>
      <c r="BO246" s="526" t="n">
        <v>-3041</v>
      </c>
      <c r="BP246" s="526" t="n">
        <v>-3793</v>
      </c>
      <c r="BQ246" s="526" t="n">
        <v>-3831</v>
      </c>
      <c r="BR246" s="526" t="n">
        <v>-4115</v>
      </c>
      <c r="BS246" s="526" t="n">
        <v>-3774</v>
      </c>
      <c r="BT246" s="526" t="n">
        <v>-2421</v>
      </c>
      <c r="BU246" s="526" t="n">
        <v>-4505</v>
      </c>
      <c r="BW246" s="515">
        <f>_xlfn.XLOOKUP($A246,D!$O$3:$O$199,D!P$3:P$199,)</f>
        <v/>
      </c>
      <c r="BX246" s="515">
        <f>_xlfn.XLOOKUP($A246,D!$O$3:$O$199,D!Q$3:Q$199,)</f>
        <v/>
      </c>
      <c r="BY246" s="515">
        <f>_xlfn.XLOOKUP($A246,D!$O$3:$O$199,D!R$3:R$199,)</f>
        <v/>
      </c>
      <c r="BZ246" s="515">
        <f>_xlfn.XLOOKUP($A246,D!$O$3:$O$199,D!S$3:S$199,)</f>
        <v/>
      </c>
      <c r="CA246" s="515">
        <f>_xlfn.XLOOKUP($A246,D!$O$3:$O$199,D!T$3:T$199,)</f>
        <v/>
      </c>
      <c r="CB246" s="515">
        <f>_xlfn.XLOOKUP($A246,D!$O$3:$O$199,D!U$3:U$199,)</f>
        <v/>
      </c>
      <c r="CC246" s="515">
        <f>_xlfn.XLOOKUP($A246,D!$O$3:$O$199,D!V$3:V$199,)</f>
        <v/>
      </c>
      <c r="CD246" s="515">
        <f>_xlfn.XLOOKUP($A246,D!$O$3:$O$199,D!W$3:W$199,)</f>
        <v/>
      </c>
      <c r="CE246" s="515">
        <f>_xlfn.XLOOKUP($A246,D!$O$3:$O$199,D!X$3:X$199,)</f>
        <v/>
      </c>
      <c r="CF246" s="515">
        <f>_xlfn.XLOOKUP($A246,D!$O$3:$O$199,D!Y$3:Y$199,)</f>
        <v/>
      </c>
      <c r="CG246" s="515">
        <f>_xlfn.XLOOKUP($A246,D!$O$3:$O$199,D!Z$3:Z$199,)</f>
        <v/>
      </c>
      <c r="CH246" s="515">
        <f>_xlfn.XLOOKUP($A246,D!$O$3:$O$199,D!AA$3:AA$199,)</f>
        <v/>
      </c>
    </row>
    <row r="247">
      <c r="A247" s="258" t="inlineStr">
        <is>
          <t>33.04</t>
        </is>
      </c>
      <c r="B247" s="259">
        <f>VLOOKUP(A247,PL.C!$B:$F,2,0)</f>
        <v/>
      </c>
      <c r="C247" s="259" t="inlineStr">
        <is>
          <t>Analítica</t>
        </is>
      </c>
      <c r="D247" s="259" t="inlineStr">
        <is>
          <t>Saída</t>
        </is>
      </c>
      <c r="E247" s="259">
        <f>VLOOKUP($A247,PL.C!$B:$F,5,0)</f>
        <v/>
      </c>
      <c r="F247" s="259" t="inlineStr">
        <is>
          <t>sim</t>
        </is>
      </c>
      <c r="G247" s="259" t="inlineStr">
        <is>
          <t>forecast</t>
        </is>
      </c>
      <c r="I247" s="86" t="n">
        <v>-3074</v>
      </c>
      <c r="J247" s="512" t="n">
        <v>0</v>
      </c>
      <c r="K247" s="512" t="n">
        <v>-840</v>
      </c>
      <c r="L247" s="512" t="n">
        <v>-9222</v>
      </c>
      <c r="M247" s="512" t="n">
        <v>-886</v>
      </c>
      <c r="N247" s="512" t="n">
        <v>-1105</v>
      </c>
      <c r="O247" s="512" t="n">
        <v>0</v>
      </c>
      <c r="P247" s="512" t="n">
        <v>-11</v>
      </c>
      <c r="Q247" s="512" t="n">
        <v>0</v>
      </c>
      <c r="R247" s="512" t="n">
        <v>0</v>
      </c>
      <c r="S247" s="512" t="n">
        <v>-2034</v>
      </c>
      <c r="T247" s="512" t="n">
        <v>-5988</v>
      </c>
      <c r="V247" s="86" t="n">
        <v>-122</v>
      </c>
      <c r="W247" s="512" t="n">
        <v>-2917</v>
      </c>
      <c r="X247" s="512" t="n">
        <v>-1620</v>
      </c>
      <c r="Y247" s="512" t="n">
        <v>-56</v>
      </c>
      <c r="Z247" s="512" t="n">
        <v>-1064</v>
      </c>
      <c r="AA247" s="512" t="n">
        <v>-1216</v>
      </c>
      <c r="AB247" s="512" t="n">
        <v>-99</v>
      </c>
      <c r="AC247" s="512" t="n">
        <v>-40</v>
      </c>
      <c r="AD247" s="512" t="n">
        <v>-1167</v>
      </c>
      <c r="AE247" s="512" t="n">
        <v>-1452</v>
      </c>
      <c r="AF247" s="512" t="n">
        <v>-2052</v>
      </c>
      <c r="AG247" s="512" t="n">
        <v>-1807</v>
      </c>
      <c r="AI247" s="86" t="n">
        <v>-814</v>
      </c>
      <c r="AJ247" s="512" t="n">
        <v>-353</v>
      </c>
      <c r="AK247" s="512" t="n">
        <v>-1463</v>
      </c>
      <c r="AL247" s="512" t="n">
        <v>-29</v>
      </c>
      <c r="AM247" s="512" t="n">
        <v>-1668</v>
      </c>
      <c r="AN247" s="512" t="n">
        <v>-2340</v>
      </c>
      <c r="AO247" s="512" t="n">
        <v>-289</v>
      </c>
      <c r="AP247" s="512" t="n">
        <v>-1120</v>
      </c>
      <c r="AQ247" s="512" t="n">
        <v>-3731</v>
      </c>
      <c r="AR247" s="512" t="n">
        <v>-1242</v>
      </c>
      <c r="AS247" s="512" t="n">
        <v>-956</v>
      </c>
      <c r="AT247" s="512" t="n">
        <v>-147</v>
      </c>
      <c r="AV247" s="270" t="n">
        <v>-1384</v>
      </c>
      <c r="AW247" s="270" t="n">
        <v>-80</v>
      </c>
      <c r="AX247" s="524" t="n">
        <v>-2305</v>
      </c>
      <c r="AY247" s="525" t="n">
        <v>-766</v>
      </c>
      <c r="AZ247" s="525" t="n">
        <v>-4717</v>
      </c>
      <c r="BA247" s="525" t="n">
        <v>-5243</v>
      </c>
      <c r="BB247" s="525" t="n">
        <v>-718</v>
      </c>
      <c r="BC247" s="525" t="n">
        <v>-1663</v>
      </c>
      <c r="BD247" s="525" t="n">
        <v>-9422</v>
      </c>
      <c r="BE247" s="525" t="n">
        <v>-528</v>
      </c>
      <c r="BF247" s="525" t="n">
        <v>-3932</v>
      </c>
      <c r="BG247" s="525" t="n">
        <v>-56</v>
      </c>
      <c r="BJ247" s="522" t="n">
        <v>-2578</v>
      </c>
      <c r="BK247" s="522" t="n">
        <v>-5195</v>
      </c>
      <c r="BL247" s="522" t="n">
        <v>-390</v>
      </c>
      <c r="BM247" s="522" t="n">
        <v>-904</v>
      </c>
      <c r="BN247" s="522" t="n">
        <v>-160</v>
      </c>
      <c r="BO247" s="522" t="n">
        <v>-685</v>
      </c>
      <c r="BP247" s="522" t="n">
        <v>-3134</v>
      </c>
      <c r="BQ247" s="522" t="n">
        <v>-1728</v>
      </c>
      <c r="BR247" s="522" t="n">
        <v>-3681</v>
      </c>
      <c r="BS247" s="522" t="n">
        <v>-4093</v>
      </c>
      <c r="BT247" s="522" t="n">
        <v>-1133</v>
      </c>
      <c r="BU247" s="522" t="n">
        <v>-1189</v>
      </c>
      <c r="BW247" s="523">
        <f>_xlfn.XLOOKUP($A247,D!$O$3:$O$199,D!P$3:P$199,)</f>
        <v/>
      </c>
      <c r="BX247" s="523">
        <f>_xlfn.XLOOKUP($A247,D!$O$3:$O$199,D!Q$3:Q$199,)</f>
        <v/>
      </c>
      <c r="BY247" s="523">
        <f>_xlfn.XLOOKUP($A247,D!$O$3:$O$199,D!R$3:R$199,)</f>
        <v/>
      </c>
      <c r="BZ247" s="523">
        <f>_xlfn.XLOOKUP($A247,D!$O$3:$O$199,D!S$3:S$199,)</f>
        <v/>
      </c>
      <c r="CA247" s="523">
        <f>_xlfn.XLOOKUP($A247,D!$O$3:$O$199,D!T$3:T$199,)</f>
        <v/>
      </c>
      <c r="CB247" s="523">
        <f>_xlfn.XLOOKUP($A247,D!$O$3:$O$199,D!U$3:U$199,)</f>
        <v/>
      </c>
      <c r="CC247" s="523">
        <f>_xlfn.XLOOKUP($A247,D!$O$3:$O$199,D!V$3:V$199,)</f>
        <v/>
      </c>
      <c r="CD247" s="523">
        <f>_xlfn.XLOOKUP($A247,D!$O$3:$O$199,D!W$3:W$199,)</f>
        <v/>
      </c>
      <c r="CE247" s="523">
        <f>_xlfn.XLOOKUP($A247,D!$O$3:$O$199,D!X$3:X$199,)</f>
        <v/>
      </c>
      <c r="CF247" s="523">
        <f>_xlfn.XLOOKUP($A247,D!$O$3:$O$199,D!Y$3:Y$199,)</f>
        <v/>
      </c>
      <c r="CG247" s="523">
        <f>_xlfn.XLOOKUP($A247,D!$O$3:$O$199,D!Z$3:Z$199,)</f>
        <v/>
      </c>
      <c r="CH247" s="523">
        <f>_xlfn.XLOOKUP($A247,D!$O$3:$O$199,D!AA$3:AA$199,)</f>
        <v/>
      </c>
    </row>
    <row r="248">
      <c r="A248" s="100" t="inlineStr">
        <is>
          <t>33.05</t>
        </is>
      </c>
      <c r="B248" s="86">
        <f>VLOOKUP(A248,PL.C!$B:$F,2,0)</f>
        <v/>
      </c>
      <c r="C248" s="86" t="inlineStr">
        <is>
          <t>Analítica</t>
        </is>
      </c>
      <c r="D248" s="86" t="inlineStr">
        <is>
          <t>Saída</t>
        </is>
      </c>
      <c r="E248" s="86">
        <f>VLOOKUP($A248,PL.C!$B:$F,5,0)</f>
        <v/>
      </c>
      <c r="F248" s="86" t="inlineStr">
        <is>
          <t>sim</t>
        </is>
      </c>
      <c r="G248" s="86" t="inlineStr">
        <is>
          <t>forecast</t>
        </is>
      </c>
      <c r="I248" s="259" t="n">
        <v>0</v>
      </c>
      <c r="J248" s="519" t="n">
        <v>0</v>
      </c>
      <c r="K248" s="519" t="n">
        <v>0</v>
      </c>
      <c r="L248" s="519" t="n">
        <v>-1477</v>
      </c>
      <c r="M248" s="519" t="n">
        <v>-2839</v>
      </c>
      <c r="N248" s="519" t="n">
        <v>-153</v>
      </c>
      <c r="O248" s="519" t="n">
        <v>0</v>
      </c>
      <c r="P248" s="519" t="n">
        <v>-373</v>
      </c>
      <c r="Q248" s="519" t="n">
        <v>-250</v>
      </c>
      <c r="R248" s="519" t="n">
        <v>-1700</v>
      </c>
      <c r="S248" s="519" t="n">
        <v>0</v>
      </c>
      <c r="T248" s="519" t="n">
        <v>0</v>
      </c>
      <c r="V248" s="259" t="n">
        <v>-50</v>
      </c>
      <c r="W248" s="519" t="n">
        <v>-62</v>
      </c>
      <c r="X248" s="519" t="n">
        <v>0</v>
      </c>
      <c r="Y248" s="519" t="n">
        <v>-96</v>
      </c>
      <c r="Z248" s="519" t="n">
        <v>0</v>
      </c>
      <c r="AA248" s="519" t="n">
        <v>-59</v>
      </c>
      <c r="AB248" s="519" t="n">
        <v>-198</v>
      </c>
      <c r="AC248" s="519" t="n">
        <v>-330</v>
      </c>
      <c r="AD248" s="519" t="n">
        <v>-1107</v>
      </c>
      <c r="AE248" s="519" t="n">
        <v>-1757</v>
      </c>
      <c r="AF248" s="519" t="n">
        <v>0</v>
      </c>
      <c r="AG248" s="519" t="n">
        <v>0</v>
      </c>
      <c r="AI248" s="259" t="n">
        <v>0</v>
      </c>
      <c r="AJ248" s="519" t="n">
        <v>0</v>
      </c>
      <c r="AK248" s="519" t="n">
        <v>0</v>
      </c>
      <c r="AL248" s="519" t="n">
        <v>0</v>
      </c>
      <c r="AM248" s="519" t="n">
        <v>0</v>
      </c>
      <c r="AN248" s="519" t="n">
        <v>-100</v>
      </c>
      <c r="AO248" s="519" t="n">
        <v>0</v>
      </c>
      <c r="AP248" s="519" t="n">
        <v>-120</v>
      </c>
      <c r="AQ248" s="519" t="n">
        <v>0</v>
      </c>
      <c r="AR248" s="519" t="n">
        <v>0</v>
      </c>
      <c r="AS248" s="519" t="n">
        <v>0</v>
      </c>
      <c r="AT248" s="519" t="n">
        <v>-37</v>
      </c>
      <c r="AV248" s="267" t="n">
        <v>-41</v>
      </c>
      <c r="AW248" s="267" t="n">
        <v>-80</v>
      </c>
      <c r="AX248" s="520" t="n">
        <v>-537</v>
      </c>
      <c r="AY248" s="521" t="n">
        <v>-157</v>
      </c>
      <c r="AZ248" s="521" t="n">
        <v>-1569</v>
      </c>
      <c r="BA248" s="521" t="n">
        <v>0</v>
      </c>
      <c r="BB248" s="521" t="n">
        <v>0</v>
      </c>
      <c r="BC248" s="521" t="n">
        <v>-50</v>
      </c>
      <c r="BD248" s="521" t="n">
        <v>-1281</v>
      </c>
      <c r="BE248" s="521" t="n">
        <v>0</v>
      </c>
      <c r="BF248" s="521" t="n">
        <v>-477</v>
      </c>
      <c r="BG248" s="521" t="n">
        <v>0</v>
      </c>
      <c r="BJ248" s="526" t="n">
        <v>0</v>
      </c>
      <c r="BK248" s="526" t="n">
        <v>0</v>
      </c>
      <c r="BL248" s="526" t="n">
        <v>-200</v>
      </c>
      <c r="BM248" s="526" t="n">
        <v>0</v>
      </c>
      <c r="BN248" s="526" t="n">
        <v>0</v>
      </c>
      <c r="BO248" s="526" t="n">
        <v>0</v>
      </c>
      <c r="BP248" s="526" t="n">
        <v>0</v>
      </c>
      <c r="BQ248" s="526" t="n">
        <v>-605</v>
      </c>
      <c r="BR248" s="526" t="n">
        <v>0</v>
      </c>
      <c r="BS248" s="526" t="n">
        <v>-744</v>
      </c>
      <c r="BT248" s="526" t="n">
        <v>-247</v>
      </c>
      <c r="BU248" s="526" t="n">
        <v>0</v>
      </c>
      <c r="BW248" s="515">
        <f>_xlfn.XLOOKUP($A248,D!$O$3:$O$199,D!P$3:P$199,)</f>
        <v/>
      </c>
      <c r="BX248" s="515">
        <f>_xlfn.XLOOKUP($A248,D!$O$3:$O$199,D!Q$3:Q$199,)</f>
        <v/>
      </c>
      <c r="BY248" s="515">
        <f>_xlfn.XLOOKUP($A248,D!$O$3:$O$199,D!R$3:R$199,)</f>
        <v/>
      </c>
      <c r="BZ248" s="515">
        <f>_xlfn.XLOOKUP($A248,D!$O$3:$O$199,D!S$3:S$199,)</f>
        <v/>
      </c>
      <c r="CA248" s="515">
        <f>_xlfn.XLOOKUP($A248,D!$O$3:$O$199,D!T$3:T$199,)</f>
        <v/>
      </c>
      <c r="CB248" s="515">
        <f>_xlfn.XLOOKUP($A248,D!$O$3:$O$199,D!U$3:U$199,)</f>
        <v/>
      </c>
      <c r="CC248" s="515">
        <f>_xlfn.XLOOKUP($A248,D!$O$3:$O$199,D!V$3:V$199,)</f>
        <v/>
      </c>
      <c r="CD248" s="515">
        <f>_xlfn.XLOOKUP($A248,D!$O$3:$O$199,D!W$3:W$199,)</f>
        <v/>
      </c>
      <c r="CE248" s="515">
        <f>_xlfn.XLOOKUP($A248,D!$O$3:$O$199,D!X$3:X$199,)</f>
        <v/>
      </c>
      <c r="CF248" s="515">
        <f>_xlfn.XLOOKUP($A248,D!$O$3:$O$199,D!Y$3:Y$199,)</f>
        <v/>
      </c>
      <c r="CG248" s="515">
        <f>_xlfn.XLOOKUP($A248,D!$O$3:$O$199,D!Z$3:Z$199,)</f>
        <v/>
      </c>
      <c r="CH248" s="515">
        <f>_xlfn.XLOOKUP($A248,D!$O$3:$O$199,D!AA$3:AA$199,)</f>
        <v/>
      </c>
    </row>
    <row r="249">
      <c r="A249" s="258" t="inlineStr">
        <is>
          <t>34.01</t>
        </is>
      </c>
      <c r="B249" s="259">
        <f>VLOOKUP(A249,PL.C!$B:$F,2,0)</f>
        <v/>
      </c>
      <c r="C249" s="259" t="inlineStr">
        <is>
          <t>Analítica</t>
        </is>
      </c>
      <c r="D249" s="259" t="inlineStr">
        <is>
          <t>Saída</t>
        </is>
      </c>
      <c r="E249" s="259">
        <f>VLOOKUP($A249,PL.C!$B:$F,5,0)</f>
        <v/>
      </c>
      <c r="F249" s="259" t="inlineStr">
        <is>
          <t>sim</t>
        </is>
      </c>
      <c r="G249" s="259" t="inlineStr">
        <is>
          <t>forecast</t>
        </is>
      </c>
      <c r="I249" s="86" t="n">
        <v>0</v>
      </c>
      <c r="J249" s="512" t="n">
        <v>0</v>
      </c>
      <c r="K249" s="512" t="n">
        <v>0</v>
      </c>
      <c r="L249" s="512" t="n">
        <v>0</v>
      </c>
      <c r="M249" s="512" t="n">
        <v>0</v>
      </c>
      <c r="N249" s="512" t="n">
        <v>0</v>
      </c>
      <c r="O249" s="512" t="n">
        <v>0</v>
      </c>
      <c r="P249" s="512" t="n">
        <v>-250</v>
      </c>
      <c r="Q249" s="512" t="n">
        <v>0</v>
      </c>
      <c r="R249" s="512" t="n">
        <v>0</v>
      </c>
      <c r="S249" s="512" t="n">
        <v>0</v>
      </c>
      <c r="T249" s="512" t="n">
        <v>-360</v>
      </c>
      <c r="V249" s="86" t="n">
        <v>0</v>
      </c>
      <c r="W249" s="512" t="n">
        <v>0</v>
      </c>
      <c r="X249" s="512" t="n">
        <v>-280</v>
      </c>
      <c r="Y249" s="512" t="n">
        <v>0</v>
      </c>
      <c r="Z249" s="512" t="n">
        <v>-150</v>
      </c>
      <c r="AA249" s="512" t="n">
        <v>0</v>
      </c>
      <c r="AB249" s="512" t="n">
        <v>0</v>
      </c>
      <c r="AC249" s="512" t="n">
        <v>0</v>
      </c>
      <c r="AD249" s="512" t="n">
        <v>0</v>
      </c>
      <c r="AE249" s="512" t="n">
        <v>0</v>
      </c>
      <c r="AF249" s="512" t="n">
        <v>0</v>
      </c>
      <c r="AG249" s="512" t="n">
        <v>-600</v>
      </c>
      <c r="AI249" s="86" t="n">
        <v>-280</v>
      </c>
      <c r="AJ249" s="512" t="n">
        <v>0</v>
      </c>
      <c r="AK249" s="512" t="n">
        <v>-850</v>
      </c>
      <c r="AL249" s="512" t="n">
        <v>-250</v>
      </c>
      <c r="AM249" s="512" t="n">
        <v>0</v>
      </c>
      <c r="AN249" s="512" t="n">
        <v>0</v>
      </c>
      <c r="AO249" s="512" t="n">
        <v>0</v>
      </c>
      <c r="AP249" s="512" t="n">
        <v>-610</v>
      </c>
      <c r="AQ249" s="512" t="n">
        <v>0</v>
      </c>
      <c r="AR249" s="512" t="n">
        <v>0</v>
      </c>
      <c r="AS249" s="512" t="n">
        <v>0</v>
      </c>
      <c r="AT249" s="512" t="n">
        <v>0</v>
      </c>
      <c r="AV249" s="270" t="n">
        <v>-640</v>
      </c>
      <c r="AW249" s="270" t="n">
        <v>0</v>
      </c>
      <c r="AX249" s="524" t="n">
        <v>0</v>
      </c>
      <c r="AY249" s="525" t="n">
        <v>0</v>
      </c>
      <c r="AZ249" s="525" t="n">
        <v>0</v>
      </c>
      <c r="BA249" s="525" t="n">
        <v>0</v>
      </c>
      <c r="BB249" s="525" t="n">
        <v>0</v>
      </c>
      <c r="BC249" s="525" t="n">
        <v>0</v>
      </c>
      <c r="BD249" s="525" t="n">
        <v>0</v>
      </c>
      <c r="BE249" s="525" t="n">
        <v>0</v>
      </c>
      <c r="BF249" s="525" t="n">
        <v>0</v>
      </c>
      <c r="BG249" s="525" t="n">
        <v>-150</v>
      </c>
      <c r="BJ249" s="522" t="n">
        <v>-420</v>
      </c>
      <c r="BK249" s="522" t="n">
        <v>0</v>
      </c>
      <c r="BL249" s="522" t="n">
        <v>0</v>
      </c>
      <c r="BM249" s="522" t="n">
        <v>0</v>
      </c>
      <c r="BN249" s="522" t="n">
        <v>0</v>
      </c>
      <c r="BO249" s="522" t="n">
        <v>0</v>
      </c>
      <c r="BP249" s="522" t="n">
        <v>0</v>
      </c>
      <c r="BQ249" s="522" t="n">
        <v>0</v>
      </c>
      <c r="BR249" s="522" t="n">
        <v>0</v>
      </c>
      <c r="BS249" s="522" t="n">
        <v>0</v>
      </c>
      <c r="BT249" s="522" t="n">
        <v>-660</v>
      </c>
      <c r="BU249" s="522" t="n">
        <v>0</v>
      </c>
      <c r="BW249" s="523">
        <f>_xlfn.XLOOKUP($A249,D!$O$3:$O$199,D!P$3:P$199,)</f>
        <v/>
      </c>
      <c r="BX249" s="523">
        <f>_xlfn.XLOOKUP($A249,D!$O$3:$O$199,D!Q$3:Q$199,)</f>
        <v/>
      </c>
      <c r="BY249" s="523">
        <f>_xlfn.XLOOKUP($A249,D!$O$3:$O$199,D!R$3:R$199,)</f>
        <v/>
      </c>
      <c r="BZ249" s="523">
        <f>_xlfn.XLOOKUP($A249,D!$O$3:$O$199,D!S$3:S$199,)</f>
        <v/>
      </c>
      <c r="CA249" s="523">
        <f>_xlfn.XLOOKUP($A249,D!$O$3:$O$199,D!T$3:T$199,)</f>
        <v/>
      </c>
      <c r="CB249" s="523">
        <f>_xlfn.XLOOKUP($A249,D!$O$3:$O$199,D!U$3:U$199,)</f>
        <v/>
      </c>
      <c r="CC249" s="523">
        <f>_xlfn.XLOOKUP($A249,D!$O$3:$O$199,D!V$3:V$199,)</f>
        <v/>
      </c>
      <c r="CD249" s="523">
        <f>_xlfn.XLOOKUP($A249,D!$O$3:$O$199,D!W$3:W$199,)</f>
        <v/>
      </c>
      <c r="CE249" s="523">
        <f>_xlfn.XLOOKUP($A249,D!$O$3:$O$199,D!X$3:X$199,)</f>
        <v/>
      </c>
      <c r="CF249" s="523">
        <f>_xlfn.XLOOKUP($A249,D!$O$3:$O$199,D!Y$3:Y$199,)</f>
        <v/>
      </c>
      <c r="CG249" s="523">
        <f>_xlfn.XLOOKUP($A249,D!$O$3:$O$199,D!Z$3:Z$199,)</f>
        <v/>
      </c>
      <c r="CH249" s="523">
        <f>_xlfn.XLOOKUP($A249,D!$O$3:$O$199,D!AA$3:AA$199,)</f>
        <v/>
      </c>
    </row>
    <row r="250">
      <c r="A250" s="100" t="inlineStr">
        <is>
          <t>34.04</t>
        </is>
      </c>
      <c r="B250" s="86">
        <f>VLOOKUP(A250,PL.C!$B:$F,2,0)</f>
        <v/>
      </c>
      <c r="C250" s="86" t="inlineStr">
        <is>
          <t>Analítica</t>
        </is>
      </c>
      <c r="D250" s="86" t="inlineStr">
        <is>
          <t>Saída</t>
        </is>
      </c>
      <c r="E250" s="86">
        <f>VLOOKUP($A250,PL.C!$B:$F,5,0)</f>
        <v/>
      </c>
      <c r="F250" s="86" t="inlineStr">
        <is>
          <t>sim</t>
        </is>
      </c>
      <c r="G250" s="86" t="inlineStr">
        <is>
          <t>forecast</t>
        </is>
      </c>
      <c r="I250" s="259" t="n">
        <v>0</v>
      </c>
      <c r="J250" s="519" t="n">
        <v>0</v>
      </c>
      <c r="K250" s="519" t="n">
        <v>0</v>
      </c>
      <c r="L250" s="519" t="n">
        <v>-108</v>
      </c>
      <c r="M250" s="519" t="n">
        <v>-2267</v>
      </c>
      <c r="N250" s="519" t="n">
        <v>-860</v>
      </c>
      <c r="O250" s="519" t="n">
        <v>-1680</v>
      </c>
      <c r="P250" s="519" t="n">
        <v>-1701</v>
      </c>
      <c r="Q250" s="519" t="n">
        <v>-1532</v>
      </c>
      <c r="R250" s="519" t="n">
        <v>-215</v>
      </c>
      <c r="S250" s="519" t="n">
        <v>-100</v>
      </c>
      <c r="T250" s="519" t="n">
        <v>-1561</v>
      </c>
      <c r="V250" s="259" t="n">
        <v>-9752</v>
      </c>
      <c r="W250" s="519" t="n">
        <v>-7920</v>
      </c>
      <c r="X250" s="519" t="n">
        <v>-1035</v>
      </c>
      <c r="Y250" s="519" t="n">
        <v>-1290</v>
      </c>
      <c r="Z250" s="519" t="n">
        <v>-916</v>
      </c>
      <c r="AA250" s="519" t="n">
        <v>-3100</v>
      </c>
      <c r="AB250" s="519" t="n">
        <v>-341</v>
      </c>
      <c r="AC250" s="519" t="n">
        <v>-916</v>
      </c>
      <c r="AD250" s="519" t="n">
        <v>-1497</v>
      </c>
      <c r="AE250" s="519" t="n">
        <v>-1346</v>
      </c>
      <c r="AF250" s="519" t="n">
        <v>-3365</v>
      </c>
      <c r="AG250" s="519" t="n">
        <v>-98</v>
      </c>
      <c r="AI250" s="259" t="n">
        <v>-118</v>
      </c>
      <c r="AJ250" s="519" t="n">
        <v>-810</v>
      </c>
      <c r="AK250" s="519" t="n">
        <v>-1028</v>
      </c>
      <c r="AL250" s="519" t="n">
        <v>-2972</v>
      </c>
      <c r="AM250" s="519" t="n">
        <v>-7947</v>
      </c>
      <c r="AN250" s="519" t="n">
        <v>-1034</v>
      </c>
      <c r="AO250" s="519" t="n">
        <v>-479</v>
      </c>
      <c r="AP250" s="519" t="n">
        <v>-930</v>
      </c>
      <c r="AQ250" s="519" t="n">
        <v>-145</v>
      </c>
      <c r="AR250" s="519" t="n">
        <v>-50</v>
      </c>
      <c r="AS250" s="519" t="n">
        <v>-17145</v>
      </c>
      <c r="AT250" s="519" t="n">
        <v>-220</v>
      </c>
      <c r="AV250" s="267" t="n">
        <v>-1331</v>
      </c>
      <c r="AW250" s="267" t="n">
        <v>-6010</v>
      </c>
      <c r="AX250" s="520" t="n">
        <v>-6137</v>
      </c>
      <c r="AY250" s="521" t="n">
        <v>-1836</v>
      </c>
      <c r="AZ250" s="521" t="n">
        <v>-916</v>
      </c>
      <c r="BA250" s="521" t="n">
        <v>-1736</v>
      </c>
      <c r="BB250" s="521" t="n">
        <v>-670</v>
      </c>
      <c r="BC250" s="521" t="n">
        <v>-333</v>
      </c>
      <c r="BD250" s="521" t="n">
        <v>-5561</v>
      </c>
      <c r="BE250" s="521" t="n">
        <v>-7137</v>
      </c>
      <c r="BF250" s="521" t="n">
        <v>-1300</v>
      </c>
      <c r="BG250" s="521" t="n">
        <v>-3031</v>
      </c>
      <c r="BJ250" s="526" t="n">
        <v>-2454</v>
      </c>
      <c r="BK250" s="526" t="n">
        <v>-7155</v>
      </c>
      <c r="BL250" s="526" t="n">
        <v>-1479</v>
      </c>
      <c r="BM250" s="526" t="n">
        <v>-31283</v>
      </c>
      <c r="BN250" s="526" t="n">
        <v>-4556</v>
      </c>
      <c r="BO250" s="526" t="n">
        <v>-1400</v>
      </c>
      <c r="BP250" s="526" t="n">
        <v>-80</v>
      </c>
      <c r="BQ250" s="526" t="n">
        <v>-7668</v>
      </c>
      <c r="BR250" s="526" t="n">
        <v>-232</v>
      </c>
      <c r="BS250" s="526" t="n">
        <v>-8323</v>
      </c>
      <c r="BT250" s="526" t="n">
        <v>-10788</v>
      </c>
      <c r="BU250" s="526" t="n">
        <v>-2229</v>
      </c>
      <c r="BW250" s="515">
        <f>_xlfn.XLOOKUP($A250,D!$O$3:$O$199,D!P$3:P$199,)</f>
        <v/>
      </c>
      <c r="BX250" s="515">
        <f>_xlfn.XLOOKUP($A250,D!$O$3:$O$199,D!Q$3:Q$199,)</f>
        <v/>
      </c>
      <c r="BY250" s="515">
        <f>_xlfn.XLOOKUP($A250,D!$O$3:$O$199,D!R$3:R$199,)</f>
        <v/>
      </c>
      <c r="BZ250" s="515">
        <f>_xlfn.XLOOKUP($A250,D!$O$3:$O$199,D!S$3:S$199,)</f>
        <v/>
      </c>
      <c r="CA250" s="515">
        <f>_xlfn.XLOOKUP($A250,D!$O$3:$O$199,D!T$3:T$199,)</f>
        <v/>
      </c>
      <c r="CB250" s="515">
        <f>_xlfn.XLOOKUP($A250,D!$O$3:$O$199,D!U$3:U$199,)</f>
        <v/>
      </c>
      <c r="CC250" s="515">
        <f>_xlfn.XLOOKUP($A250,D!$O$3:$O$199,D!V$3:V$199,)</f>
        <v/>
      </c>
      <c r="CD250" s="515">
        <f>_xlfn.XLOOKUP($A250,D!$O$3:$O$199,D!W$3:W$199,)</f>
        <v/>
      </c>
      <c r="CE250" s="515">
        <f>_xlfn.XLOOKUP($A250,D!$O$3:$O$199,D!X$3:X$199,)</f>
        <v/>
      </c>
      <c r="CF250" s="515">
        <f>_xlfn.XLOOKUP($A250,D!$O$3:$O$199,D!Y$3:Y$199,)</f>
        <v/>
      </c>
      <c r="CG250" s="515">
        <f>_xlfn.XLOOKUP($A250,D!$O$3:$O$199,D!Z$3:Z$199,)</f>
        <v/>
      </c>
      <c r="CH250" s="515">
        <f>_xlfn.XLOOKUP($A250,D!$O$3:$O$199,D!AA$3:AA$199,)</f>
        <v/>
      </c>
    </row>
    <row r="251">
      <c r="A251" s="258" t="inlineStr">
        <is>
          <t>34.05</t>
        </is>
      </c>
      <c r="B251" s="259">
        <f>VLOOKUP(A251,PL.C!$B:$F,2,0)</f>
        <v/>
      </c>
      <c r="C251" s="259" t="inlineStr">
        <is>
          <t>Analítica</t>
        </is>
      </c>
      <c r="D251" s="259" t="inlineStr">
        <is>
          <t>Saída</t>
        </is>
      </c>
      <c r="E251" s="259">
        <f>VLOOKUP($A251,PL.C!$B:$F,5,0)</f>
        <v/>
      </c>
      <c r="F251" s="259" t="inlineStr">
        <is>
          <t>sim</t>
        </is>
      </c>
      <c r="G251" s="259" t="inlineStr">
        <is>
          <t>forecast</t>
        </is>
      </c>
      <c r="I251" s="86" t="n">
        <v>0</v>
      </c>
      <c r="J251" s="512" t="n">
        <v>0</v>
      </c>
      <c r="K251" s="512" t="n">
        <v>0</v>
      </c>
      <c r="L251" s="512" t="n">
        <v>-2418</v>
      </c>
      <c r="M251" s="512" t="n">
        <v>-3512</v>
      </c>
      <c r="N251" s="512" t="n">
        <v>-3837</v>
      </c>
      <c r="O251" s="512" t="n">
        <v>-1701</v>
      </c>
      <c r="P251" s="512" t="n">
        <v>-1336</v>
      </c>
      <c r="Q251" s="512" t="n">
        <v>-1670</v>
      </c>
      <c r="R251" s="512" t="n">
        <v>-6135</v>
      </c>
      <c r="S251" s="512" t="n">
        <v>-2160</v>
      </c>
      <c r="T251" s="512" t="n">
        <v>-6979</v>
      </c>
      <c r="V251" s="86" t="n">
        <v>-4623</v>
      </c>
      <c r="W251" s="512" t="n">
        <v>-6401</v>
      </c>
      <c r="X251" s="512" t="n">
        <v>-5444</v>
      </c>
      <c r="Y251" s="512" t="n">
        <v>-3266</v>
      </c>
      <c r="Z251" s="512" t="n">
        <v>-2453</v>
      </c>
      <c r="AA251" s="512" t="n">
        <v>-4765</v>
      </c>
      <c r="AB251" s="512" t="n">
        <v>-6667</v>
      </c>
      <c r="AC251" s="512" t="n">
        <v>-6392</v>
      </c>
      <c r="AD251" s="512" t="n">
        <v>-3198</v>
      </c>
      <c r="AE251" s="512" t="n">
        <v>-6758</v>
      </c>
      <c r="AF251" s="512" t="n">
        <v>-2435</v>
      </c>
      <c r="AG251" s="512" t="n">
        <v>-2090</v>
      </c>
      <c r="AI251" s="86" t="n">
        <v>-4652</v>
      </c>
      <c r="AJ251" s="512" t="n">
        <v>-4068</v>
      </c>
      <c r="AK251" s="512" t="n">
        <v>-13880</v>
      </c>
      <c r="AL251" s="512" t="n">
        <v>-4541</v>
      </c>
      <c r="AM251" s="512" t="n">
        <v>-2372</v>
      </c>
      <c r="AN251" s="512" t="n">
        <v>-4891</v>
      </c>
      <c r="AO251" s="512" t="n">
        <v>-2162</v>
      </c>
      <c r="AP251" s="512" t="n">
        <v>-2993</v>
      </c>
      <c r="AQ251" s="512" t="n">
        <v>-12867</v>
      </c>
      <c r="AR251" s="512" t="n">
        <v>-2029</v>
      </c>
      <c r="AS251" s="512" t="n">
        <v>-7864</v>
      </c>
      <c r="AT251" s="512" t="n">
        <v>-10739</v>
      </c>
      <c r="AV251" s="270" t="n">
        <v>-2183</v>
      </c>
      <c r="AW251" s="270" t="n">
        <v>-1721</v>
      </c>
      <c r="AX251" s="524" t="n">
        <v>-2271</v>
      </c>
      <c r="AY251" s="525" t="n">
        <v>-4890</v>
      </c>
      <c r="AZ251" s="525" t="n">
        <v>-4072</v>
      </c>
      <c r="BA251" s="525" t="n">
        <v>-7761</v>
      </c>
      <c r="BB251" s="525" t="n">
        <v>-7400</v>
      </c>
      <c r="BC251" s="525" t="n">
        <v>-4936</v>
      </c>
      <c r="BD251" s="525" t="n">
        <v>-9187</v>
      </c>
      <c r="BE251" s="525" t="n">
        <v>-11037</v>
      </c>
      <c r="BF251" s="525" t="n">
        <v>-1765</v>
      </c>
      <c r="BG251" s="525" t="n">
        <v>-1560</v>
      </c>
      <c r="BJ251" s="522" t="n">
        <v>-2585</v>
      </c>
      <c r="BK251" s="522" t="n">
        <v>-5438</v>
      </c>
      <c r="BL251" s="522" t="n">
        <v>-3072</v>
      </c>
      <c r="BM251" s="522" t="n">
        <v>-2719</v>
      </c>
      <c r="BN251" s="522" t="n">
        <v>-3709</v>
      </c>
      <c r="BO251" s="522" t="n">
        <v>-6438</v>
      </c>
      <c r="BP251" s="522" t="n">
        <v>-3904</v>
      </c>
      <c r="BQ251" s="522" t="n">
        <v>-6718</v>
      </c>
      <c r="BR251" s="522" t="n">
        <v>-6120</v>
      </c>
      <c r="BS251" s="522" t="n">
        <v>-7171</v>
      </c>
      <c r="BT251" s="522" t="n">
        <v>-20326</v>
      </c>
      <c r="BU251" s="522" t="n">
        <v>-10896</v>
      </c>
      <c r="BW251" s="523">
        <f>_xlfn.XLOOKUP($A251,D!$O$3:$O$199,D!P$3:P$199,)</f>
        <v/>
      </c>
      <c r="BX251" s="523">
        <f>_xlfn.XLOOKUP($A251,D!$O$3:$O$199,D!Q$3:Q$199,)</f>
        <v/>
      </c>
      <c r="BY251" s="523">
        <f>_xlfn.XLOOKUP($A251,D!$O$3:$O$199,D!R$3:R$199,)</f>
        <v/>
      </c>
      <c r="BZ251" s="523">
        <f>_xlfn.XLOOKUP($A251,D!$O$3:$O$199,D!S$3:S$199,)</f>
        <v/>
      </c>
      <c r="CA251" s="523">
        <f>_xlfn.XLOOKUP($A251,D!$O$3:$O$199,D!T$3:T$199,)</f>
        <v/>
      </c>
      <c r="CB251" s="523">
        <f>_xlfn.XLOOKUP($A251,D!$O$3:$O$199,D!U$3:U$199,)</f>
        <v/>
      </c>
      <c r="CC251" s="523">
        <f>_xlfn.XLOOKUP($A251,D!$O$3:$O$199,D!V$3:V$199,)</f>
        <v/>
      </c>
      <c r="CD251" s="523">
        <f>_xlfn.XLOOKUP($A251,D!$O$3:$O$199,D!W$3:W$199,)</f>
        <v/>
      </c>
      <c r="CE251" s="523">
        <f>_xlfn.XLOOKUP($A251,D!$O$3:$O$199,D!X$3:X$199,)</f>
        <v/>
      </c>
      <c r="CF251" s="523">
        <f>_xlfn.XLOOKUP($A251,D!$O$3:$O$199,D!Y$3:Y$199,)</f>
        <v/>
      </c>
      <c r="CG251" s="523">
        <f>_xlfn.XLOOKUP($A251,D!$O$3:$O$199,D!Z$3:Z$199,)</f>
        <v/>
      </c>
      <c r="CH251" s="523">
        <f>_xlfn.XLOOKUP($A251,D!$O$3:$O$199,D!AA$3:AA$199,)</f>
        <v/>
      </c>
    </row>
    <row r="252">
      <c r="A252" s="100" t="inlineStr">
        <is>
          <t>34.06</t>
        </is>
      </c>
      <c r="B252" s="86">
        <f>VLOOKUP(A252,PL.C!$B:$F,2,0)</f>
        <v/>
      </c>
      <c r="C252" s="86" t="inlineStr">
        <is>
          <t>Analítica</t>
        </is>
      </c>
      <c r="D252" s="86" t="inlineStr">
        <is>
          <t>Saída</t>
        </is>
      </c>
      <c r="E252" s="86">
        <f>VLOOKUP($A252,PL.C!$B:$F,5,0)</f>
        <v/>
      </c>
      <c r="F252" s="86" t="inlineStr">
        <is>
          <t>sim</t>
        </is>
      </c>
      <c r="G252" s="86" t="inlineStr">
        <is>
          <t>forecast</t>
        </is>
      </c>
      <c r="I252" s="259" t="n">
        <v>0</v>
      </c>
      <c r="J252" s="519" t="n">
        <v>0</v>
      </c>
      <c r="K252" s="519" t="n">
        <v>0</v>
      </c>
      <c r="L252" s="519" t="n">
        <v>0</v>
      </c>
      <c r="M252" s="519" t="n">
        <v>0</v>
      </c>
      <c r="N252" s="519" t="n">
        <v>0</v>
      </c>
      <c r="O252" s="519" t="n">
        <v>0</v>
      </c>
      <c r="P252" s="519" t="n">
        <v>0</v>
      </c>
      <c r="Q252" s="519" t="n">
        <v>0</v>
      </c>
      <c r="R252" s="519" t="n">
        <v>0</v>
      </c>
      <c r="S252" s="519" t="n">
        <v>0</v>
      </c>
      <c r="T252" s="519" t="n">
        <v>0</v>
      </c>
      <c r="V252" s="259" t="n">
        <v>0</v>
      </c>
      <c r="W252" s="519" t="n">
        <v>0</v>
      </c>
      <c r="X252" s="519" t="n">
        <v>0</v>
      </c>
      <c r="Y252" s="519" t="n">
        <v>0</v>
      </c>
      <c r="Z252" s="519" t="n">
        <v>0</v>
      </c>
      <c r="AA252" s="519" t="n">
        <v>0</v>
      </c>
      <c r="AB252" s="519" t="n">
        <v>0</v>
      </c>
      <c r="AC252" s="519" t="n">
        <v>0</v>
      </c>
      <c r="AD252" s="519" t="n">
        <v>0</v>
      </c>
      <c r="AE252" s="519" t="n">
        <v>0</v>
      </c>
      <c r="AF252" s="519" t="n">
        <v>0</v>
      </c>
      <c r="AG252" s="519" t="n">
        <v>0</v>
      </c>
      <c r="AI252" s="259" t="n">
        <v>0</v>
      </c>
      <c r="AJ252" s="519" t="n">
        <v>0</v>
      </c>
      <c r="AK252" s="519" t="n">
        <v>0</v>
      </c>
      <c r="AL252" s="519" t="n">
        <v>0</v>
      </c>
      <c r="AM252" s="519" t="n">
        <v>0</v>
      </c>
      <c r="AN252" s="519" t="n">
        <v>0</v>
      </c>
      <c r="AO252" s="519" t="n">
        <v>-40</v>
      </c>
      <c r="AP252" s="519" t="n">
        <v>0</v>
      </c>
      <c r="AQ252" s="519" t="n">
        <v>0</v>
      </c>
      <c r="AR252" s="519" t="n">
        <v>0</v>
      </c>
      <c r="AS252" s="519" t="n">
        <v>0</v>
      </c>
      <c r="AT252" s="519" t="n">
        <v>0</v>
      </c>
      <c r="AV252" s="267" t="n">
        <v>0</v>
      </c>
      <c r="AW252" s="267" t="n">
        <v>0</v>
      </c>
      <c r="AX252" s="520" t="n">
        <v>0</v>
      </c>
      <c r="AY252" s="521" t="n">
        <v>0</v>
      </c>
      <c r="AZ252" s="521" t="n">
        <v>0</v>
      </c>
      <c r="BA252" s="521" t="n">
        <v>0</v>
      </c>
      <c r="BB252" s="521" t="n">
        <v>0</v>
      </c>
      <c r="BC252" s="521" t="n">
        <v>0</v>
      </c>
      <c r="BD252" s="521" t="n">
        <v>0</v>
      </c>
      <c r="BE252" s="521" t="n">
        <v>0</v>
      </c>
      <c r="BF252" s="521" t="n">
        <v>0</v>
      </c>
      <c r="BG252" s="521" t="n">
        <v>0</v>
      </c>
      <c r="BJ252" s="526" t="n">
        <v>0</v>
      </c>
      <c r="BK252" s="526" t="n">
        <v>0</v>
      </c>
      <c r="BL252" s="526" t="n">
        <v>0</v>
      </c>
      <c r="BM252" s="526" t="n">
        <v>0</v>
      </c>
      <c r="BN252" s="526" t="n">
        <v>-215</v>
      </c>
      <c r="BO252" s="526" t="n">
        <v>0</v>
      </c>
      <c r="BP252" s="526" t="n">
        <v>0</v>
      </c>
      <c r="BQ252" s="526" t="n">
        <v>0</v>
      </c>
      <c r="BR252" s="526" t="n">
        <v>0</v>
      </c>
      <c r="BS252" s="526" t="n">
        <v>0</v>
      </c>
      <c r="BT252" s="526" t="n">
        <v>0</v>
      </c>
      <c r="BU252" s="526" t="n">
        <v>0</v>
      </c>
      <c r="BW252" s="515">
        <f>_xlfn.XLOOKUP($A252,D!$O$3:$O$199,D!P$3:P$199,)</f>
        <v/>
      </c>
      <c r="BX252" s="515">
        <f>_xlfn.XLOOKUP($A252,D!$O$3:$O$199,D!Q$3:Q$199,)</f>
        <v/>
      </c>
      <c r="BY252" s="515">
        <f>_xlfn.XLOOKUP($A252,D!$O$3:$O$199,D!R$3:R$199,)</f>
        <v/>
      </c>
      <c r="BZ252" s="515">
        <f>_xlfn.XLOOKUP($A252,D!$O$3:$O$199,D!S$3:S$199,)</f>
        <v/>
      </c>
      <c r="CA252" s="515">
        <f>_xlfn.XLOOKUP($A252,D!$O$3:$O$199,D!T$3:T$199,)</f>
        <v/>
      </c>
      <c r="CB252" s="515">
        <f>_xlfn.XLOOKUP($A252,D!$O$3:$O$199,D!U$3:U$199,)</f>
        <v/>
      </c>
      <c r="CC252" s="515">
        <f>_xlfn.XLOOKUP($A252,D!$O$3:$O$199,D!V$3:V$199,)</f>
        <v/>
      </c>
      <c r="CD252" s="515">
        <f>_xlfn.XLOOKUP($A252,D!$O$3:$O$199,D!W$3:W$199,)</f>
        <v/>
      </c>
      <c r="CE252" s="515">
        <f>_xlfn.XLOOKUP($A252,D!$O$3:$O$199,D!X$3:X$199,)</f>
        <v/>
      </c>
      <c r="CF252" s="515">
        <f>_xlfn.XLOOKUP($A252,D!$O$3:$O$199,D!Y$3:Y$199,)</f>
        <v/>
      </c>
      <c r="CG252" s="515">
        <f>_xlfn.XLOOKUP($A252,D!$O$3:$O$199,D!Z$3:Z$199,)</f>
        <v/>
      </c>
      <c r="CH252" s="515">
        <f>_xlfn.XLOOKUP($A252,D!$O$3:$O$199,D!AA$3:AA$199,)</f>
        <v/>
      </c>
    </row>
    <row r="253">
      <c r="A253" s="258" t="inlineStr">
        <is>
          <t>34.07</t>
        </is>
      </c>
      <c r="B253" s="259">
        <f>VLOOKUP(A253,PL.C!$B:$F,2,0)</f>
        <v/>
      </c>
      <c r="C253" s="259" t="inlineStr">
        <is>
          <t>Analítica</t>
        </is>
      </c>
      <c r="D253" s="259" t="inlineStr">
        <is>
          <t>Saída</t>
        </is>
      </c>
      <c r="E253" s="259">
        <f>VLOOKUP($A253,PL.C!$B:$F,5,0)</f>
        <v/>
      </c>
      <c r="F253" s="259" t="inlineStr">
        <is>
          <t>sim</t>
        </is>
      </c>
      <c r="G253" s="259" t="inlineStr">
        <is>
          <t>forecast</t>
        </is>
      </c>
      <c r="I253" s="86" t="n">
        <v>0</v>
      </c>
      <c r="J253" s="512" t="n">
        <v>0</v>
      </c>
      <c r="K253" s="512" t="n">
        <v>0</v>
      </c>
      <c r="L253" s="512" t="n">
        <v>0</v>
      </c>
      <c r="M253" s="512" t="n">
        <v>0</v>
      </c>
      <c r="N253" s="512" t="n">
        <v>0</v>
      </c>
      <c r="O253" s="512" t="n">
        <v>0</v>
      </c>
      <c r="P253" s="512" t="n">
        <v>0</v>
      </c>
      <c r="Q253" s="512" t="n">
        <v>0</v>
      </c>
      <c r="R253" s="512" t="n">
        <v>0</v>
      </c>
      <c r="S253" s="512" t="n">
        <v>0</v>
      </c>
      <c r="T253" s="512" t="n">
        <v>0</v>
      </c>
      <c r="V253" s="86" t="n">
        <v>0</v>
      </c>
      <c r="W253" s="512" t="n">
        <v>0</v>
      </c>
      <c r="X253" s="512" t="n">
        <v>0</v>
      </c>
      <c r="Y253" s="512" t="n">
        <v>0</v>
      </c>
      <c r="Z253" s="512" t="n">
        <v>0</v>
      </c>
      <c r="AA253" s="512" t="n">
        <v>0</v>
      </c>
      <c r="AB253" s="512" t="n">
        <v>0</v>
      </c>
      <c r="AC253" s="512" t="n">
        <v>0</v>
      </c>
      <c r="AD253" s="512" t="n">
        <v>0</v>
      </c>
      <c r="AE253" s="512" t="n">
        <v>0</v>
      </c>
      <c r="AF253" s="512" t="n">
        <v>0</v>
      </c>
      <c r="AG253" s="512" t="n">
        <v>0</v>
      </c>
      <c r="AI253" s="86" t="n">
        <v>0</v>
      </c>
      <c r="AJ253" s="512" t="n">
        <v>0</v>
      </c>
      <c r="AK253" s="512" t="n">
        <v>0</v>
      </c>
      <c r="AL253" s="512" t="n">
        <v>0</v>
      </c>
      <c r="AM253" s="512" t="n">
        <v>0</v>
      </c>
      <c r="AN253" s="512" t="n">
        <v>0</v>
      </c>
      <c r="AO253" s="512" t="n">
        <v>0</v>
      </c>
      <c r="AP253" s="512" t="n">
        <v>0</v>
      </c>
      <c r="AQ253" s="512" t="n">
        <v>0</v>
      </c>
      <c r="AR253" s="512" t="n">
        <v>0</v>
      </c>
      <c r="AS253" s="512" t="n">
        <v>0</v>
      </c>
      <c r="AT253" s="512" t="n">
        <v>0</v>
      </c>
      <c r="AV253" s="270" t="n">
        <v>0</v>
      </c>
      <c r="AW253" s="270" t="n">
        <v>0</v>
      </c>
      <c r="AX253" s="524" t="n">
        <v>-653</v>
      </c>
      <c r="AY253" s="525" t="n">
        <v>0</v>
      </c>
      <c r="AZ253" s="525" t="n">
        <v>0</v>
      </c>
      <c r="BA253" s="525" t="n">
        <v>0</v>
      </c>
      <c r="BB253" s="525" t="n">
        <v>0</v>
      </c>
      <c r="BC253" s="525" t="n">
        <v>0</v>
      </c>
      <c r="BD253" s="525" t="n">
        <v>0</v>
      </c>
      <c r="BE253" s="525" t="n">
        <v>0</v>
      </c>
      <c r="BF253" s="525" t="n">
        <v>0</v>
      </c>
      <c r="BG253" s="525" t="n">
        <v>0</v>
      </c>
      <c r="BJ253" s="522" t="n">
        <v>0</v>
      </c>
      <c r="BK253" s="522" t="n">
        <v>0</v>
      </c>
      <c r="BL253" s="522" t="n">
        <v>0</v>
      </c>
      <c r="BM253" s="522" t="n">
        <v>0</v>
      </c>
      <c r="BN253" s="522" t="n">
        <v>0</v>
      </c>
      <c r="BO253" s="522" t="n">
        <v>0</v>
      </c>
      <c r="BP253" s="522" t="n">
        <v>0</v>
      </c>
      <c r="BQ253" s="522" t="n">
        <v>0</v>
      </c>
      <c r="BR253" s="522" t="n">
        <v>0</v>
      </c>
      <c r="BS253" s="522" t="n">
        <v>0</v>
      </c>
      <c r="BT253" s="522" t="n">
        <v>0</v>
      </c>
      <c r="BU253" s="522" t="n">
        <v>0</v>
      </c>
      <c r="BW253" s="523">
        <f>_xlfn.XLOOKUP($A253,D!$O$3:$O$199,D!P$3:P$199,)</f>
        <v/>
      </c>
      <c r="BX253" s="523">
        <f>_xlfn.XLOOKUP($A253,D!$O$3:$O$199,D!Q$3:Q$199,)</f>
        <v/>
      </c>
      <c r="BY253" s="523">
        <f>_xlfn.XLOOKUP($A253,D!$O$3:$O$199,D!R$3:R$199,)</f>
        <v/>
      </c>
      <c r="BZ253" s="523">
        <f>_xlfn.XLOOKUP($A253,D!$O$3:$O$199,D!S$3:S$199,)</f>
        <v/>
      </c>
      <c r="CA253" s="523">
        <f>_xlfn.XLOOKUP($A253,D!$O$3:$O$199,D!T$3:T$199,)</f>
        <v/>
      </c>
      <c r="CB253" s="523">
        <f>_xlfn.XLOOKUP($A253,D!$O$3:$O$199,D!U$3:U$199,)</f>
        <v/>
      </c>
      <c r="CC253" s="523">
        <f>_xlfn.XLOOKUP($A253,D!$O$3:$O$199,D!V$3:V$199,)</f>
        <v/>
      </c>
      <c r="CD253" s="523">
        <f>_xlfn.XLOOKUP($A253,D!$O$3:$O$199,D!W$3:W$199,)</f>
        <v/>
      </c>
      <c r="CE253" s="523">
        <f>_xlfn.XLOOKUP($A253,D!$O$3:$O$199,D!X$3:X$199,)</f>
        <v/>
      </c>
      <c r="CF253" s="523">
        <f>_xlfn.XLOOKUP($A253,D!$O$3:$O$199,D!Y$3:Y$199,)</f>
        <v/>
      </c>
      <c r="CG253" s="523">
        <f>_xlfn.XLOOKUP($A253,D!$O$3:$O$199,D!Z$3:Z$199,)</f>
        <v/>
      </c>
      <c r="CH253" s="523">
        <f>_xlfn.XLOOKUP($A253,D!$O$3:$O$199,D!AA$3:AA$199,)</f>
        <v/>
      </c>
    </row>
    <row r="254">
      <c r="A254" s="100" t="inlineStr">
        <is>
          <t>35.02</t>
        </is>
      </c>
      <c r="B254" s="86">
        <f>VLOOKUP(A254,PL.C!$B:$F,2,0)</f>
        <v/>
      </c>
      <c r="C254" s="86" t="inlineStr">
        <is>
          <t>Analítica</t>
        </is>
      </c>
      <c r="D254" s="86" t="inlineStr">
        <is>
          <t>Saída</t>
        </is>
      </c>
      <c r="E254" s="86">
        <f>VLOOKUP($A254,PL.C!$B:$F,5,0)</f>
        <v/>
      </c>
      <c r="F254" s="86" t="inlineStr">
        <is>
          <t>sim</t>
        </is>
      </c>
      <c r="G254" s="86" t="inlineStr">
        <is>
          <t>forecast</t>
        </is>
      </c>
      <c r="I254" s="259" t="n">
        <v>0</v>
      </c>
      <c r="J254" s="519" t="n">
        <v>0</v>
      </c>
      <c r="K254" s="519" t="n">
        <v>0</v>
      </c>
      <c r="L254" s="519" t="n">
        <v>0</v>
      </c>
      <c r="M254" s="519" t="n">
        <v>-6850</v>
      </c>
      <c r="N254" s="519" t="n">
        <v>0</v>
      </c>
      <c r="O254" s="519" t="n">
        <v>-4570</v>
      </c>
      <c r="P254" s="519" t="n">
        <v>-5660</v>
      </c>
      <c r="Q254" s="519" t="n">
        <v>0</v>
      </c>
      <c r="R254" s="519" t="n">
        <v>-8220</v>
      </c>
      <c r="S254" s="519" t="n">
        <v>-2600</v>
      </c>
      <c r="T254" s="519" t="n">
        <v>0</v>
      </c>
      <c r="V254" s="259" t="n">
        <v>-2575</v>
      </c>
      <c r="W254" s="519" t="n">
        <v>0</v>
      </c>
      <c r="X254" s="519" t="n">
        <v>-4160</v>
      </c>
      <c r="Y254" s="519" t="n">
        <v>-5440</v>
      </c>
      <c r="Z254" s="519" t="n">
        <v>0</v>
      </c>
      <c r="AA254" s="519" t="n">
        <v>0</v>
      </c>
      <c r="AB254" s="519" t="n">
        <v>0</v>
      </c>
      <c r="AC254" s="519" t="n">
        <v>0</v>
      </c>
      <c r="AD254" s="519" t="n">
        <v>0</v>
      </c>
      <c r="AE254" s="519" t="n">
        <v>0</v>
      </c>
      <c r="AF254" s="519" t="n">
        <v>-840</v>
      </c>
      <c r="AG254" s="519" t="n">
        <v>-1912</v>
      </c>
      <c r="AI254" s="259" t="n">
        <v>0</v>
      </c>
      <c r="AJ254" s="519" t="n">
        <v>0</v>
      </c>
      <c r="AK254" s="519" t="n">
        <v>0</v>
      </c>
      <c r="AL254" s="519" t="n">
        <v>0</v>
      </c>
      <c r="AM254" s="519" t="n">
        <v>0</v>
      </c>
      <c r="AN254" s="519" t="n">
        <v>0</v>
      </c>
      <c r="AO254" s="519" t="n">
        <v>0</v>
      </c>
      <c r="AP254" s="519" t="n">
        <v>0</v>
      </c>
      <c r="AQ254" s="519" t="n">
        <v>0</v>
      </c>
      <c r="AR254" s="519" t="n">
        <v>0</v>
      </c>
      <c r="AS254" s="519" t="n">
        <v>0</v>
      </c>
      <c r="AT254" s="519" t="n">
        <v>0</v>
      </c>
      <c r="AV254" s="267" t="n">
        <v>0</v>
      </c>
      <c r="AW254" s="267" t="n">
        <v>0</v>
      </c>
      <c r="AX254" s="520" t="n">
        <v>0</v>
      </c>
      <c r="AY254" s="521" t="n">
        <v>0</v>
      </c>
      <c r="AZ254" s="521" t="n">
        <v>0</v>
      </c>
      <c r="BA254" s="521" t="n">
        <v>0</v>
      </c>
      <c r="BB254" s="521" t="n">
        <v>0</v>
      </c>
      <c r="BC254" s="521" t="n">
        <v>0</v>
      </c>
      <c r="BD254" s="521" t="n">
        <v>0</v>
      </c>
      <c r="BE254" s="521" t="n">
        <v>0</v>
      </c>
      <c r="BF254" s="521" t="n">
        <v>0</v>
      </c>
      <c r="BG254" s="521" t="n">
        <v>0</v>
      </c>
      <c r="BJ254" s="526" t="n">
        <v>0</v>
      </c>
      <c r="BK254" s="526" t="n">
        <v>0</v>
      </c>
      <c r="BL254" s="526" t="n">
        <v>0</v>
      </c>
      <c r="BM254" s="526" t="n">
        <v>0</v>
      </c>
      <c r="BN254" s="526" t="n">
        <v>0</v>
      </c>
      <c r="BO254" s="526" t="n">
        <v>0</v>
      </c>
      <c r="BP254" s="526" t="n">
        <v>0</v>
      </c>
      <c r="BQ254" s="526" t="n">
        <v>0</v>
      </c>
      <c r="BR254" s="526" t="n">
        <v>0</v>
      </c>
      <c r="BS254" s="526" t="n">
        <v>0</v>
      </c>
      <c r="BT254" s="526" t="n">
        <v>0</v>
      </c>
      <c r="BU254" s="526" t="n">
        <v>0</v>
      </c>
      <c r="BW254" s="515">
        <f>_xlfn.XLOOKUP($A254,D!$O$3:$O$199,D!P$3:P$199,)</f>
        <v/>
      </c>
      <c r="BX254" s="515">
        <f>_xlfn.XLOOKUP($A254,D!$O$3:$O$199,D!Q$3:Q$199,)</f>
        <v/>
      </c>
      <c r="BY254" s="515">
        <f>_xlfn.XLOOKUP($A254,D!$O$3:$O$199,D!R$3:R$199,)</f>
        <v/>
      </c>
      <c r="BZ254" s="515">
        <f>_xlfn.XLOOKUP($A254,D!$O$3:$O$199,D!S$3:S$199,)</f>
        <v/>
      </c>
      <c r="CA254" s="515">
        <f>_xlfn.XLOOKUP($A254,D!$O$3:$O$199,D!T$3:T$199,)</f>
        <v/>
      </c>
      <c r="CB254" s="515">
        <f>_xlfn.XLOOKUP($A254,D!$O$3:$O$199,D!U$3:U$199,)</f>
        <v/>
      </c>
      <c r="CC254" s="515">
        <f>_xlfn.XLOOKUP($A254,D!$O$3:$O$199,D!V$3:V$199,)</f>
        <v/>
      </c>
      <c r="CD254" s="515">
        <f>_xlfn.XLOOKUP($A254,D!$O$3:$O$199,D!W$3:W$199,)</f>
        <v/>
      </c>
      <c r="CE254" s="515">
        <f>_xlfn.XLOOKUP($A254,D!$O$3:$O$199,D!X$3:X$199,)</f>
        <v/>
      </c>
      <c r="CF254" s="515">
        <f>_xlfn.XLOOKUP($A254,D!$O$3:$O$199,D!Y$3:Y$199,)</f>
        <v/>
      </c>
      <c r="CG254" s="515">
        <f>_xlfn.XLOOKUP($A254,D!$O$3:$O$199,D!Z$3:Z$199,)</f>
        <v/>
      </c>
      <c r="CH254" s="515">
        <f>_xlfn.XLOOKUP($A254,D!$O$3:$O$199,D!AA$3:AA$199,)</f>
        <v/>
      </c>
    </row>
    <row r="255">
      <c r="A255" s="258" t="inlineStr">
        <is>
          <t>36.01</t>
        </is>
      </c>
      <c r="B255" s="259">
        <f>VLOOKUP(A255,PL.C!$B:$F,2,0)</f>
        <v/>
      </c>
      <c r="C255" s="259" t="inlineStr">
        <is>
          <t>Analítica</t>
        </is>
      </c>
      <c r="D255" s="259" t="inlineStr">
        <is>
          <t>Saída</t>
        </is>
      </c>
      <c r="E255" s="259">
        <f>VLOOKUP($A255,PL.C!$B:$F,5,0)</f>
        <v/>
      </c>
      <c r="F255" s="259" t="inlineStr">
        <is>
          <t>sim</t>
        </is>
      </c>
      <c r="G255" s="259" t="inlineStr">
        <is>
          <t>forecast</t>
        </is>
      </c>
      <c r="I255" s="86" t="n">
        <v>0</v>
      </c>
      <c r="J255" s="512" t="n">
        <v>0</v>
      </c>
      <c r="K255" s="512" t="n">
        <v>0</v>
      </c>
      <c r="L255" s="512" t="n">
        <v>-220</v>
      </c>
      <c r="M255" s="512" t="n">
        <v>-2532</v>
      </c>
      <c r="N255" s="512" t="n">
        <v>-2532</v>
      </c>
      <c r="O255" s="512" t="n">
        <v>-2532</v>
      </c>
      <c r="P255" s="512" t="n">
        <v>-2532</v>
      </c>
      <c r="Q255" s="512" t="n">
        <v>-2532</v>
      </c>
      <c r="R255" s="512" t="n">
        <v>-2532</v>
      </c>
      <c r="S255" s="512" t="n">
        <v>-2532</v>
      </c>
      <c r="T255" s="512" t="n">
        <v>-2542</v>
      </c>
      <c r="V255" s="86" t="n">
        <v>-2542</v>
      </c>
      <c r="W255" s="512" t="n">
        <v>-2548</v>
      </c>
      <c r="X255" s="512" t="n">
        <v>-2548</v>
      </c>
      <c r="Y255" s="512" t="n">
        <v>0</v>
      </c>
      <c r="Z255" s="512" t="n">
        <v>-2548</v>
      </c>
      <c r="AA255" s="512" t="n">
        <v>-2548</v>
      </c>
      <c r="AB255" s="512" t="n">
        <v>-2548</v>
      </c>
      <c r="AC255" s="512" t="n">
        <v>-2548</v>
      </c>
      <c r="AD255" s="512" t="n">
        <v>-2548</v>
      </c>
      <c r="AE255" s="512" t="n">
        <v>-2548</v>
      </c>
      <c r="AF255" s="512" t="n">
        <v>-2548</v>
      </c>
      <c r="AG255" s="512" t="n">
        <v>-2620</v>
      </c>
      <c r="AI255" s="86" t="n">
        <v>-2572</v>
      </c>
      <c r="AJ255" s="512" t="n">
        <v>-2583</v>
      </c>
      <c r="AK255" s="512" t="n">
        <v>-2583</v>
      </c>
      <c r="AL255" s="512" t="n">
        <v>-254</v>
      </c>
      <c r="AM255" s="512" t="n">
        <v>-2583</v>
      </c>
      <c r="AN255" s="512" t="n">
        <v>0</v>
      </c>
      <c r="AO255" s="512" t="n">
        <v>-4792</v>
      </c>
      <c r="AP255" s="512" t="n">
        <v>-4792</v>
      </c>
      <c r="AQ255" s="512" t="n">
        <v>-4792</v>
      </c>
      <c r="AR255" s="512" t="n">
        <v>-4792</v>
      </c>
      <c r="AS255" s="512" t="n">
        <v>-4792</v>
      </c>
      <c r="AT255" s="512" t="n">
        <v>-4792</v>
      </c>
      <c r="AV255" s="270" t="n">
        <v>-4792</v>
      </c>
      <c r="AW255" s="270" t="n">
        <v>-4821</v>
      </c>
      <c r="AX255" s="524" t="n">
        <v>-4821</v>
      </c>
      <c r="AY255" s="525" t="n">
        <v>-4821</v>
      </c>
      <c r="AZ255" s="525" t="n">
        <v>-4821</v>
      </c>
      <c r="BA255" s="525" t="n">
        <v>-9322</v>
      </c>
      <c r="BB255" s="525" t="n">
        <v>-282</v>
      </c>
      <c r="BC255" s="525" t="n">
        <v>-9322</v>
      </c>
      <c r="BD255" s="525" t="n">
        <v>-1321</v>
      </c>
      <c r="BE255" s="525" t="n">
        <v>-5322</v>
      </c>
      <c r="BF255" s="525" t="n">
        <v>-5322</v>
      </c>
      <c r="BG255" s="525" t="n">
        <v>-5322</v>
      </c>
      <c r="BJ255" s="522" t="n">
        <v>-5956</v>
      </c>
      <c r="BK255" s="522" t="n">
        <v>-6374</v>
      </c>
      <c r="BL255" s="522" t="n">
        <v>-5635</v>
      </c>
      <c r="BM255" s="522" t="n">
        <v>-5635</v>
      </c>
      <c r="BN255" s="522" t="n">
        <v>-5635</v>
      </c>
      <c r="BO255" s="522" t="n">
        <v>-5635</v>
      </c>
      <c r="BP255" s="522" t="n">
        <v>-458</v>
      </c>
      <c r="BQ255" s="522" t="n">
        <v>-5508</v>
      </c>
      <c r="BR255" s="522" t="n">
        <v>-5635</v>
      </c>
      <c r="BS255" s="522" t="n">
        <v>-5635</v>
      </c>
      <c r="BT255" s="522" t="n">
        <v>-5635</v>
      </c>
      <c r="BU255" s="522" t="n">
        <v>-5635</v>
      </c>
      <c r="BW255" s="523">
        <f>_xlfn.XLOOKUP($A255,D!$O$3:$O$199,D!P$3:P$199,)</f>
        <v/>
      </c>
      <c r="BX255" s="523">
        <f>_xlfn.XLOOKUP($A255,D!$O$3:$O$199,D!Q$3:Q$199,)</f>
        <v/>
      </c>
      <c r="BY255" s="523">
        <f>_xlfn.XLOOKUP($A255,D!$O$3:$O$199,D!R$3:R$199,)</f>
        <v/>
      </c>
      <c r="BZ255" s="523">
        <f>_xlfn.XLOOKUP($A255,D!$O$3:$O$199,D!S$3:S$199,)</f>
        <v/>
      </c>
      <c r="CA255" s="523">
        <f>_xlfn.XLOOKUP($A255,D!$O$3:$O$199,D!T$3:T$199,)</f>
        <v/>
      </c>
      <c r="CB255" s="523">
        <f>_xlfn.XLOOKUP($A255,D!$O$3:$O$199,D!U$3:U$199,)</f>
        <v/>
      </c>
      <c r="CC255" s="523">
        <f>_xlfn.XLOOKUP($A255,D!$O$3:$O$199,D!V$3:V$199,)</f>
        <v/>
      </c>
      <c r="CD255" s="523">
        <f>_xlfn.XLOOKUP($A255,D!$O$3:$O$199,D!W$3:W$199,)</f>
        <v/>
      </c>
      <c r="CE255" s="523">
        <f>_xlfn.XLOOKUP($A255,D!$O$3:$O$199,D!X$3:X$199,)</f>
        <v/>
      </c>
      <c r="CF255" s="523">
        <f>_xlfn.XLOOKUP($A255,D!$O$3:$O$199,D!Y$3:Y$199,)</f>
        <v/>
      </c>
      <c r="CG255" s="523">
        <f>_xlfn.XLOOKUP($A255,D!$O$3:$O$199,D!Z$3:Z$199,)</f>
        <v/>
      </c>
      <c r="CH255" s="523">
        <f>_xlfn.XLOOKUP($A255,D!$O$3:$O$199,D!AA$3:AA$199,)</f>
        <v/>
      </c>
    </row>
    <row r="256">
      <c r="A256" s="100" t="inlineStr">
        <is>
          <t>36.02</t>
        </is>
      </c>
      <c r="B256" s="86">
        <f>VLOOKUP(A256,PL.C!$B:$F,2,0)</f>
        <v/>
      </c>
      <c r="C256" s="86" t="inlineStr">
        <is>
          <t>Analítica</t>
        </is>
      </c>
      <c r="D256" s="86" t="inlineStr">
        <is>
          <t>Saída</t>
        </is>
      </c>
      <c r="E256" s="86">
        <f>VLOOKUP($A256,PL.C!$B:$F,5,0)</f>
        <v/>
      </c>
      <c r="F256" s="86" t="inlineStr">
        <is>
          <t>sim</t>
        </is>
      </c>
      <c r="G256" s="86" t="inlineStr">
        <is>
          <t>forecast</t>
        </is>
      </c>
      <c r="I256" s="259" t="n">
        <v>0</v>
      </c>
      <c r="J256" s="519" t="n">
        <v>0</v>
      </c>
      <c r="K256" s="519" t="n">
        <v>0</v>
      </c>
      <c r="L256" s="519" t="n">
        <v>0</v>
      </c>
      <c r="M256" s="519" t="n">
        <v>0</v>
      </c>
      <c r="N256" s="519" t="n">
        <v>0</v>
      </c>
      <c r="O256" s="519" t="n">
        <v>0</v>
      </c>
      <c r="P256" s="519" t="n">
        <v>0</v>
      </c>
      <c r="Q256" s="519" t="n">
        <v>-1657</v>
      </c>
      <c r="R256" s="519" t="n">
        <v>-1657</v>
      </c>
      <c r="S256" s="519" t="n">
        <v>-1657</v>
      </c>
      <c r="T256" s="519" t="n">
        <v>0</v>
      </c>
      <c r="V256" s="259" t="n">
        <v>0</v>
      </c>
      <c r="W256" s="519" t="n">
        <v>0</v>
      </c>
      <c r="X256" s="519" t="n">
        <v>0</v>
      </c>
      <c r="Y256" s="519" t="n">
        <v>0</v>
      </c>
      <c r="Z256" s="519" t="n">
        <v>0</v>
      </c>
      <c r="AA256" s="519" t="n">
        <v>0</v>
      </c>
      <c r="AB256" s="519" t="n">
        <v>0</v>
      </c>
      <c r="AC256" s="519" t="n">
        <v>0</v>
      </c>
      <c r="AD256" s="519" t="n">
        <v>-1200</v>
      </c>
      <c r="AE256" s="519" t="n">
        <v>-1200</v>
      </c>
      <c r="AF256" s="519" t="n">
        <v>-1200</v>
      </c>
      <c r="AG256" s="519" t="n">
        <v>-1118</v>
      </c>
      <c r="AI256" s="259" t="n">
        <v>0</v>
      </c>
      <c r="AJ256" s="519" t="n">
        <v>0</v>
      </c>
      <c r="AK256" s="519" t="n">
        <v>0</v>
      </c>
      <c r="AL256" s="519" t="n">
        <v>0</v>
      </c>
      <c r="AM256" s="519" t="n">
        <v>0</v>
      </c>
      <c r="AN256" s="519" t="n">
        <v>0</v>
      </c>
      <c r="AO256" s="519" t="n">
        <v>0</v>
      </c>
      <c r="AP256" s="519" t="n">
        <v>0</v>
      </c>
      <c r="AQ256" s="519" t="n">
        <v>-291</v>
      </c>
      <c r="AR256" s="519" t="n">
        <v>0</v>
      </c>
      <c r="AS256" s="519" t="n">
        <v>-291</v>
      </c>
      <c r="AT256" s="519" t="n">
        <v>-2410</v>
      </c>
      <c r="AV256" s="267" t="n">
        <v>0</v>
      </c>
      <c r="AW256" s="267" t="n">
        <v>0</v>
      </c>
      <c r="AX256" s="520" t="n">
        <v>0</v>
      </c>
      <c r="AY256" s="521" t="n">
        <v>0</v>
      </c>
      <c r="AZ256" s="521" t="n">
        <v>0</v>
      </c>
      <c r="BA256" s="521" t="n">
        <v>0</v>
      </c>
      <c r="BB256" s="521" t="n">
        <v>0</v>
      </c>
      <c r="BC256" s="521" t="n">
        <v>0</v>
      </c>
      <c r="BD256" s="521" t="n">
        <v>-500</v>
      </c>
      <c r="BE256" s="521" t="n">
        <v>-500</v>
      </c>
      <c r="BF256" s="521" t="n">
        <v>-1580</v>
      </c>
      <c r="BG256" s="521" t="n">
        <v>-2583</v>
      </c>
      <c r="BJ256" s="526" t="n">
        <v>0</v>
      </c>
      <c r="BK256" s="526" t="n">
        <v>0</v>
      </c>
      <c r="BL256" s="526" t="n">
        <v>0</v>
      </c>
      <c r="BM256" s="526" t="n">
        <v>0</v>
      </c>
      <c r="BN256" s="526" t="n">
        <v>0</v>
      </c>
      <c r="BO256" s="526" t="n">
        <v>0</v>
      </c>
      <c r="BP256" s="526" t="n">
        <v>0</v>
      </c>
      <c r="BQ256" s="526" t="n">
        <v>0</v>
      </c>
      <c r="BR256" s="526" t="n">
        <v>-517</v>
      </c>
      <c r="BS256" s="526" t="n">
        <v>-517</v>
      </c>
      <c r="BT256" s="526" t="n">
        <v>-2817</v>
      </c>
      <c r="BU256" s="526" t="n">
        <v>-2637</v>
      </c>
      <c r="BW256" s="515">
        <f>_xlfn.XLOOKUP($A256,D!$O$3:$O$199,D!P$3:P$199,)</f>
        <v/>
      </c>
      <c r="BX256" s="515">
        <f>_xlfn.XLOOKUP($A256,D!$O$3:$O$199,D!Q$3:Q$199,)</f>
        <v/>
      </c>
      <c r="BY256" s="515">
        <f>_xlfn.XLOOKUP($A256,D!$O$3:$O$199,D!R$3:R$199,)</f>
        <v/>
      </c>
      <c r="BZ256" s="515">
        <f>_xlfn.XLOOKUP($A256,D!$O$3:$O$199,D!S$3:S$199,)</f>
        <v/>
      </c>
      <c r="CA256" s="515">
        <f>_xlfn.XLOOKUP($A256,D!$O$3:$O$199,D!T$3:T$199,)</f>
        <v/>
      </c>
      <c r="CB256" s="515">
        <f>_xlfn.XLOOKUP($A256,D!$O$3:$O$199,D!U$3:U$199,)</f>
        <v/>
      </c>
      <c r="CC256" s="515">
        <f>_xlfn.XLOOKUP($A256,D!$O$3:$O$199,D!V$3:V$199,)</f>
        <v/>
      </c>
      <c r="CD256" s="515">
        <f>_xlfn.XLOOKUP($A256,D!$O$3:$O$199,D!W$3:W$199,)</f>
        <v/>
      </c>
      <c r="CE256" s="515">
        <f>_xlfn.XLOOKUP($A256,D!$O$3:$O$199,D!X$3:X$199,)</f>
        <v/>
      </c>
      <c r="CF256" s="515">
        <f>_xlfn.XLOOKUP($A256,D!$O$3:$O$199,D!Y$3:Y$199,)</f>
        <v/>
      </c>
      <c r="CG256" s="515">
        <f>_xlfn.XLOOKUP($A256,D!$O$3:$O$199,D!Z$3:Z$199,)</f>
        <v/>
      </c>
      <c r="CH256" s="515">
        <f>_xlfn.XLOOKUP($A256,D!$O$3:$O$199,D!AA$3:AA$199,)</f>
        <v/>
      </c>
    </row>
    <row r="257">
      <c r="A257" s="258" t="inlineStr">
        <is>
          <t>36.03</t>
        </is>
      </c>
      <c r="B257" s="259">
        <f>VLOOKUP(A257,PL.C!$B:$F,2,0)</f>
        <v/>
      </c>
      <c r="C257" s="259" t="inlineStr">
        <is>
          <t>Analítica</t>
        </is>
      </c>
      <c r="D257" s="259" t="inlineStr">
        <is>
          <t>Saída</t>
        </is>
      </c>
      <c r="E257" s="259">
        <f>VLOOKUP($A257,PL.C!$B:$F,5,0)</f>
        <v/>
      </c>
      <c r="F257" s="259" t="inlineStr">
        <is>
          <t>sim</t>
        </is>
      </c>
      <c r="G257" s="259" t="inlineStr">
        <is>
          <t>forecast</t>
        </is>
      </c>
      <c r="I257" s="86" t="n">
        <v>0</v>
      </c>
      <c r="J257" s="512" t="n">
        <v>0</v>
      </c>
      <c r="K257" s="512" t="n">
        <v>0</v>
      </c>
      <c r="L257" s="512" t="n">
        <v>0</v>
      </c>
      <c r="M257" s="512" t="n">
        <v>0</v>
      </c>
      <c r="N257" s="512" t="n">
        <v>0</v>
      </c>
      <c r="O257" s="512" t="n">
        <v>0</v>
      </c>
      <c r="P257" s="512" t="n">
        <v>0</v>
      </c>
      <c r="Q257" s="512" t="n">
        <v>0</v>
      </c>
      <c r="R257" s="512" t="n">
        <v>0</v>
      </c>
      <c r="S257" s="512" t="n">
        <v>0</v>
      </c>
      <c r="T257" s="512" t="n">
        <v>0</v>
      </c>
      <c r="V257" s="86" t="n">
        <v>0</v>
      </c>
      <c r="W257" s="512" t="n">
        <v>0</v>
      </c>
      <c r="X257" s="512" t="n">
        <v>-6124</v>
      </c>
      <c r="Y257" s="512" t="n">
        <v>0</v>
      </c>
      <c r="Z257" s="512" t="n">
        <v>0</v>
      </c>
      <c r="AA257" s="512" t="n">
        <v>0</v>
      </c>
      <c r="AB257" s="512" t="n">
        <v>0</v>
      </c>
      <c r="AC257" s="512" t="n">
        <v>0</v>
      </c>
      <c r="AD257" s="512" t="n">
        <v>0</v>
      </c>
      <c r="AE257" s="512" t="n">
        <v>0</v>
      </c>
      <c r="AF257" s="512" t="n">
        <v>0</v>
      </c>
      <c r="AG257" s="512" t="n">
        <v>0</v>
      </c>
      <c r="AI257" s="86" t="n">
        <v>0</v>
      </c>
      <c r="AJ257" s="512" t="n">
        <v>0</v>
      </c>
      <c r="AK257" s="512" t="n">
        <v>-6068</v>
      </c>
      <c r="AL257" s="512" t="n">
        <v>0</v>
      </c>
      <c r="AM257" s="512" t="n">
        <v>0</v>
      </c>
      <c r="AN257" s="512" t="n">
        <v>0</v>
      </c>
      <c r="AO257" s="512" t="n">
        <v>0</v>
      </c>
      <c r="AP257" s="512" t="n">
        <v>0</v>
      </c>
      <c r="AQ257" s="512" t="n">
        <v>0</v>
      </c>
      <c r="AR257" s="512" t="n">
        <v>0</v>
      </c>
      <c r="AS257" s="512" t="n">
        <v>0</v>
      </c>
      <c r="AT257" s="512" t="n">
        <v>0</v>
      </c>
      <c r="AV257" s="270" t="n">
        <v>0</v>
      </c>
      <c r="AW257" s="270" t="n">
        <v>0</v>
      </c>
      <c r="AX257" s="524" t="n">
        <v>0</v>
      </c>
      <c r="AY257" s="525" t="n">
        <v>0</v>
      </c>
      <c r="AZ257" s="525" t="n">
        <v>0</v>
      </c>
      <c r="BA257" s="525" t="n">
        <v>-3777</v>
      </c>
      <c r="BB257" s="525" t="n">
        <v>0</v>
      </c>
      <c r="BC257" s="525" t="n">
        <v>0</v>
      </c>
      <c r="BD257" s="525" t="n">
        <v>0</v>
      </c>
      <c r="BE257" s="525" t="n">
        <v>0</v>
      </c>
      <c r="BF257" s="525" t="n">
        <v>0</v>
      </c>
      <c r="BG257" s="525" t="n">
        <v>0</v>
      </c>
      <c r="BJ257" s="522" t="n">
        <v>0</v>
      </c>
      <c r="BK257" s="522" t="n">
        <v>0</v>
      </c>
      <c r="BL257" s="522" t="n">
        <v>0</v>
      </c>
      <c r="BM257" s="522" t="n">
        <v>0</v>
      </c>
      <c r="BN257" s="522" t="n">
        <v>0</v>
      </c>
      <c r="BO257" s="522" t="n">
        <v>-2529</v>
      </c>
      <c r="BP257" s="522" t="n">
        <v>0</v>
      </c>
      <c r="BQ257" s="522" t="n">
        <v>0</v>
      </c>
      <c r="BR257" s="522" t="n">
        <v>0</v>
      </c>
      <c r="BS257" s="522" t="n">
        <v>0</v>
      </c>
      <c r="BT257" s="522" t="n">
        <v>0</v>
      </c>
      <c r="BU257" s="522" t="n">
        <v>0</v>
      </c>
      <c r="BW257" s="523">
        <f>_xlfn.XLOOKUP($A257,D!$O$3:$O$199,D!P$3:P$199,)</f>
        <v/>
      </c>
      <c r="BX257" s="523">
        <f>_xlfn.XLOOKUP($A257,D!$O$3:$O$199,D!Q$3:Q$199,)</f>
        <v/>
      </c>
      <c r="BY257" s="523">
        <f>_xlfn.XLOOKUP($A257,D!$O$3:$O$199,D!R$3:R$199,)</f>
        <v/>
      </c>
      <c r="BZ257" s="523">
        <f>_xlfn.XLOOKUP($A257,D!$O$3:$O$199,D!S$3:S$199,)</f>
        <v/>
      </c>
      <c r="CA257" s="523">
        <f>_xlfn.XLOOKUP($A257,D!$O$3:$O$199,D!T$3:T$199,)</f>
        <v/>
      </c>
      <c r="CB257" s="523">
        <f>_xlfn.XLOOKUP($A257,D!$O$3:$O$199,D!U$3:U$199,)</f>
        <v/>
      </c>
      <c r="CC257" s="523">
        <f>_xlfn.XLOOKUP($A257,D!$O$3:$O$199,D!V$3:V$199,)</f>
        <v/>
      </c>
      <c r="CD257" s="523">
        <f>_xlfn.XLOOKUP($A257,D!$O$3:$O$199,D!W$3:W$199,)</f>
        <v/>
      </c>
      <c r="CE257" s="523">
        <f>_xlfn.XLOOKUP($A257,D!$O$3:$O$199,D!X$3:X$199,)</f>
        <v/>
      </c>
      <c r="CF257" s="523">
        <f>_xlfn.XLOOKUP($A257,D!$O$3:$O$199,D!Y$3:Y$199,)</f>
        <v/>
      </c>
      <c r="CG257" s="523">
        <f>_xlfn.XLOOKUP($A257,D!$O$3:$O$199,D!Z$3:Z$199,)</f>
        <v/>
      </c>
      <c r="CH257" s="523">
        <f>_xlfn.XLOOKUP($A257,D!$O$3:$O$199,D!AA$3:AA$199,)</f>
        <v/>
      </c>
    </row>
    <row r="258">
      <c r="A258" s="100" t="inlineStr">
        <is>
          <t>36.04</t>
        </is>
      </c>
      <c r="B258" s="86">
        <f>VLOOKUP(A258,PL.C!$B:$F,2,0)</f>
        <v/>
      </c>
      <c r="C258" s="86" t="inlineStr">
        <is>
          <t>Analítica</t>
        </is>
      </c>
      <c r="D258" s="86" t="inlineStr">
        <is>
          <t>Saída</t>
        </is>
      </c>
      <c r="E258" s="86">
        <f>VLOOKUP($A258,PL.C!$B:$F,5,0)</f>
        <v/>
      </c>
      <c r="F258" s="86" t="inlineStr">
        <is>
          <t>sim</t>
        </is>
      </c>
      <c r="G258" s="86" t="inlineStr">
        <is>
          <t>forecast</t>
        </is>
      </c>
      <c r="I258" s="259" t="n">
        <v>0</v>
      </c>
      <c r="J258" s="519" t="n">
        <v>0</v>
      </c>
      <c r="K258" s="519" t="n">
        <v>0</v>
      </c>
      <c r="L258" s="519" t="n">
        <v>0</v>
      </c>
      <c r="M258" s="519" t="n">
        <v>0</v>
      </c>
      <c r="N258" s="519" t="n">
        <v>0</v>
      </c>
      <c r="O258" s="519" t="n">
        <v>0</v>
      </c>
      <c r="P258" s="519" t="n">
        <v>0</v>
      </c>
      <c r="Q258" s="519" t="n">
        <v>0</v>
      </c>
      <c r="R258" s="519" t="n">
        <v>0</v>
      </c>
      <c r="S258" s="519" t="n">
        <v>0</v>
      </c>
      <c r="T258" s="519" t="n">
        <v>0</v>
      </c>
      <c r="V258" s="259" t="n">
        <v>0</v>
      </c>
      <c r="W258" s="519" t="n">
        <v>0</v>
      </c>
      <c r="X258" s="519" t="n">
        <v>0</v>
      </c>
      <c r="Y258" s="519" t="n">
        <v>0</v>
      </c>
      <c r="Z258" s="519" t="n">
        <v>0</v>
      </c>
      <c r="AA258" s="519" t="n">
        <v>0</v>
      </c>
      <c r="AB258" s="519" t="n">
        <v>0</v>
      </c>
      <c r="AC258" s="519" t="n">
        <v>0</v>
      </c>
      <c r="AD258" s="519" t="n">
        <v>0</v>
      </c>
      <c r="AE258" s="519" t="n">
        <v>0</v>
      </c>
      <c r="AF258" s="519" t="n">
        <v>0</v>
      </c>
      <c r="AG258" s="519" t="n">
        <v>0</v>
      </c>
      <c r="AI258" s="259" t="n">
        <v>0</v>
      </c>
      <c r="AJ258" s="519" t="n">
        <v>0</v>
      </c>
      <c r="AK258" s="519" t="n">
        <v>0</v>
      </c>
      <c r="AL258" s="519" t="n">
        <v>0</v>
      </c>
      <c r="AM258" s="519" t="n">
        <v>0</v>
      </c>
      <c r="AN258" s="519" t="n">
        <v>-21090</v>
      </c>
      <c r="AO258" s="519" t="n">
        <v>0</v>
      </c>
      <c r="AP258" s="519" t="n">
        <v>0</v>
      </c>
      <c r="AQ258" s="519" t="n">
        <v>0</v>
      </c>
      <c r="AR258" s="519" t="n">
        <v>0</v>
      </c>
      <c r="AS258" s="519" t="n">
        <v>0</v>
      </c>
      <c r="AT258" s="519" t="n">
        <v>0</v>
      </c>
      <c r="AV258" s="267" t="n">
        <v>0</v>
      </c>
      <c r="AW258" s="267" t="n">
        <v>0</v>
      </c>
      <c r="AX258" s="520" t="n">
        <v>0</v>
      </c>
      <c r="AY258" s="521" t="n">
        <v>0</v>
      </c>
      <c r="AZ258" s="521" t="n">
        <v>0</v>
      </c>
      <c r="BA258" s="521" t="n">
        <v>0</v>
      </c>
      <c r="BB258" s="521" t="n">
        <v>0</v>
      </c>
      <c r="BC258" s="521" t="n">
        <v>0</v>
      </c>
      <c r="BD258" s="521" t="n">
        <v>0</v>
      </c>
      <c r="BE258" s="521" t="n">
        <v>0</v>
      </c>
      <c r="BF258" s="521" t="n">
        <v>0</v>
      </c>
      <c r="BG258" s="521" t="n">
        <v>0</v>
      </c>
      <c r="BJ258" s="526" t="n">
        <v>0</v>
      </c>
      <c r="BK258" s="526" t="n">
        <v>0</v>
      </c>
      <c r="BL258" s="526" t="n">
        <v>0</v>
      </c>
      <c r="BM258" s="526" t="n">
        <v>0</v>
      </c>
      <c r="BN258" s="526" t="n">
        <v>0</v>
      </c>
      <c r="BO258" s="526" t="n">
        <v>0</v>
      </c>
      <c r="BP258" s="526" t="n">
        <v>0</v>
      </c>
      <c r="BQ258" s="526" t="n">
        <v>0</v>
      </c>
      <c r="BR258" s="526" t="n">
        <v>0</v>
      </c>
      <c r="BS258" s="526" t="n">
        <v>0</v>
      </c>
      <c r="BT258" s="526" t="n">
        <v>0</v>
      </c>
      <c r="BU258" s="526" t="n">
        <v>0</v>
      </c>
      <c r="BW258" s="515">
        <f>_xlfn.XLOOKUP($A258,D!$O$3:$O$199,D!P$3:P$199,)</f>
        <v/>
      </c>
      <c r="BX258" s="515">
        <f>_xlfn.XLOOKUP($A258,D!$O$3:$O$199,D!Q$3:Q$199,)</f>
        <v/>
      </c>
      <c r="BY258" s="515">
        <f>_xlfn.XLOOKUP($A258,D!$O$3:$O$199,D!R$3:R$199,)</f>
        <v/>
      </c>
      <c r="BZ258" s="515">
        <f>_xlfn.XLOOKUP($A258,D!$O$3:$O$199,D!S$3:S$199,)</f>
        <v/>
      </c>
      <c r="CA258" s="515">
        <f>_xlfn.XLOOKUP($A258,D!$O$3:$O$199,D!T$3:T$199,)</f>
        <v/>
      </c>
      <c r="CB258" s="515">
        <f>_xlfn.XLOOKUP($A258,D!$O$3:$O$199,D!U$3:U$199,)</f>
        <v/>
      </c>
      <c r="CC258" s="515">
        <f>_xlfn.XLOOKUP($A258,D!$O$3:$O$199,D!V$3:V$199,)</f>
        <v/>
      </c>
      <c r="CD258" s="515">
        <f>_xlfn.XLOOKUP($A258,D!$O$3:$O$199,D!W$3:W$199,)</f>
        <v/>
      </c>
      <c r="CE258" s="515">
        <f>_xlfn.XLOOKUP($A258,D!$O$3:$O$199,D!X$3:X$199,)</f>
        <v/>
      </c>
      <c r="CF258" s="515">
        <f>_xlfn.XLOOKUP($A258,D!$O$3:$O$199,D!Y$3:Y$199,)</f>
        <v/>
      </c>
      <c r="CG258" s="515">
        <f>_xlfn.XLOOKUP($A258,D!$O$3:$O$199,D!Z$3:Z$199,)</f>
        <v/>
      </c>
      <c r="CH258" s="515">
        <f>_xlfn.XLOOKUP($A258,D!$O$3:$O$199,D!AA$3:AA$199,)</f>
        <v/>
      </c>
    </row>
    <row r="259">
      <c r="A259" s="258" t="inlineStr">
        <is>
          <t>36.05</t>
        </is>
      </c>
      <c r="B259" s="259">
        <f>VLOOKUP(A259,PL.C!$B:$F,2,0)</f>
        <v/>
      </c>
      <c r="C259" s="259" t="inlineStr">
        <is>
          <t>Analítica</t>
        </is>
      </c>
      <c r="D259" s="259" t="inlineStr">
        <is>
          <t>Saída</t>
        </is>
      </c>
      <c r="E259" s="259">
        <f>VLOOKUP($A259,PL.C!$B:$F,5,0)</f>
        <v/>
      </c>
      <c r="F259" s="259" t="inlineStr">
        <is>
          <t>sim</t>
        </is>
      </c>
      <c r="G259" s="259" t="inlineStr">
        <is>
          <t>forecast</t>
        </is>
      </c>
      <c r="I259" s="86" t="n">
        <v>0</v>
      </c>
      <c r="J259" s="512" t="n">
        <v>0</v>
      </c>
      <c r="K259" s="512" t="n">
        <v>0</v>
      </c>
      <c r="L259" s="512" t="n">
        <v>0</v>
      </c>
      <c r="M259" s="512" t="n">
        <v>0</v>
      </c>
      <c r="N259" s="512" t="n">
        <v>0</v>
      </c>
      <c r="O259" s="512" t="n">
        <v>0</v>
      </c>
      <c r="P259" s="512" t="n">
        <v>0</v>
      </c>
      <c r="Q259" s="512" t="n">
        <v>0</v>
      </c>
      <c r="R259" s="512" t="n">
        <v>0</v>
      </c>
      <c r="S259" s="512" t="n">
        <v>0</v>
      </c>
      <c r="T259" s="512" t="n">
        <v>0</v>
      </c>
      <c r="V259" s="86" t="n">
        <v>0</v>
      </c>
      <c r="W259" s="512" t="n">
        <v>0</v>
      </c>
      <c r="X259" s="512" t="n">
        <v>0</v>
      </c>
      <c r="Y259" s="512" t="n">
        <v>0</v>
      </c>
      <c r="Z259" s="512" t="n">
        <v>0</v>
      </c>
      <c r="AA259" s="512" t="n">
        <v>0</v>
      </c>
      <c r="AB259" s="512" t="n">
        <v>0</v>
      </c>
      <c r="AC259" s="512" t="n">
        <v>0</v>
      </c>
      <c r="AD259" s="512" t="n">
        <v>0</v>
      </c>
      <c r="AE259" s="512" t="n">
        <v>0</v>
      </c>
      <c r="AF259" s="512" t="n">
        <v>0</v>
      </c>
      <c r="AG259" s="512" t="n">
        <v>0</v>
      </c>
      <c r="AI259" s="86" t="n">
        <v>0</v>
      </c>
      <c r="AJ259" s="512" t="n">
        <v>0</v>
      </c>
      <c r="AK259" s="512" t="n">
        <v>0</v>
      </c>
      <c r="AL259" s="512" t="n">
        <v>0</v>
      </c>
      <c r="AM259" s="512" t="n">
        <v>0</v>
      </c>
      <c r="AN259" s="512" t="n">
        <v>-10195</v>
      </c>
      <c r="AO259" s="512" t="n">
        <v>0</v>
      </c>
      <c r="AP259" s="512" t="n">
        <v>0</v>
      </c>
      <c r="AQ259" s="512" t="n">
        <v>0</v>
      </c>
      <c r="AR259" s="512" t="n">
        <v>0</v>
      </c>
      <c r="AS259" s="512" t="n">
        <v>0</v>
      </c>
      <c r="AT259" s="512" t="n">
        <v>0</v>
      </c>
      <c r="AV259" s="270" t="n">
        <v>0</v>
      </c>
      <c r="AW259" s="270" t="n">
        <v>0</v>
      </c>
      <c r="AX259" s="524" t="n">
        <v>0</v>
      </c>
      <c r="AY259" s="525" t="n">
        <v>0</v>
      </c>
      <c r="AZ259" s="525" t="n">
        <v>0</v>
      </c>
      <c r="BA259" s="525" t="n">
        <v>0</v>
      </c>
      <c r="BB259" s="525" t="n">
        <v>0</v>
      </c>
      <c r="BC259" s="525" t="n">
        <v>0</v>
      </c>
      <c r="BD259" s="525" t="n">
        <v>0</v>
      </c>
      <c r="BE259" s="525" t="n">
        <v>0</v>
      </c>
      <c r="BF259" s="525" t="n">
        <v>0</v>
      </c>
      <c r="BG259" s="525" t="n">
        <v>0</v>
      </c>
      <c r="BJ259" s="522" t="n">
        <v>0</v>
      </c>
      <c r="BK259" s="522" t="n">
        <v>0</v>
      </c>
      <c r="BL259" s="522" t="n">
        <v>0</v>
      </c>
      <c r="BM259" s="522" t="n">
        <v>0</v>
      </c>
      <c r="BN259" s="522" t="n">
        <v>0</v>
      </c>
      <c r="BO259" s="522" t="n">
        <v>0</v>
      </c>
      <c r="BP259" s="522" t="n">
        <v>0</v>
      </c>
      <c r="BQ259" s="522" t="n">
        <v>0</v>
      </c>
      <c r="BR259" s="522" t="n">
        <v>0</v>
      </c>
      <c r="BS259" s="522" t="n">
        <v>0</v>
      </c>
      <c r="BT259" s="522" t="n">
        <v>0</v>
      </c>
      <c r="BU259" s="522" t="n">
        <v>0</v>
      </c>
      <c r="BW259" s="523">
        <f>_xlfn.XLOOKUP($A259,D!$O$3:$O$199,D!P$3:P$199,)</f>
        <v/>
      </c>
      <c r="BX259" s="523">
        <f>_xlfn.XLOOKUP($A259,D!$O$3:$O$199,D!Q$3:Q$199,)</f>
        <v/>
      </c>
      <c r="BY259" s="523">
        <f>_xlfn.XLOOKUP($A259,D!$O$3:$O$199,D!R$3:R$199,)</f>
        <v/>
      </c>
      <c r="BZ259" s="523">
        <f>_xlfn.XLOOKUP($A259,D!$O$3:$O$199,D!S$3:S$199,)</f>
        <v/>
      </c>
      <c r="CA259" s="523">
        <f>_xlfn.XLOOKUP($A259,D!$O$3:$O$199,D!T$3:T$199,)</f>
        <v/>
      </c>
      <c r="CB259" s="523">
        <f>_xlfn.XLOOKUP($A259,D!$O$3:$O$199,D!U$3:U$199,)</f>
        <v/>
      </c>
      <c r="CC259" s="523">
        <f>_xlfn.XLOOKUP($A259,D!$O$3:$O$199,D!V$3:V$199,)</f>
        <v/>
      </c>
      <c r="CD259" s="523">
        <f>_xlfn.XLOOKUP($A259,D!$O$3:$O$199,D!W$3:W$199,)</f>
        <v/>
      </c>
      <c r="CE259" s="523">
        <f>_xlfn.XLOOKUP($A259,D!$O$3:$O$199,D!X$3:X$199,)</f>
        <v/>
      </c>
      <c r="CF259" s="523">
        <f>_xlfn.XLOOKUP($A259,D!$O$3:$O$199,D!Y$3:Y$199,)</f>
        <v/>
      </c>
      <c r="CG259" s="523">
        <f>_xlfn.XLOOKUP($A259,D!$O$3:$O$199,D!Z$3:Z$199,)</f>
        <v/>
      </c>
      <c r="CH259" s="523">
        <f>_xlfn.XLOOKUP($A259,D!$O$3:$O$199,D!AA$3:AA$199,)</f>
        <v/>
      </c>
    </row>
    <row r="260">
      <c r="A260" s="100" t="inlineStr">
        <is>
          <t>36.06</t>
        </is>
      </c>
      <c r="B260" s="86">
        <f>VLOOKUP(A260,PL.C!$B:$F,2,0)</f>
        <v/>
      </c>
      <c r="C260" s="86" t="inlineStr">
        <is>
          <t>Analítica</t>
        </is>
      </c>
      <c r="D260" s="86" t="inlineStr">
        <is>
          <t>Saída</t>
        </is>
      </c>
      <c r="E260" s="86">
        <f>VLOOKUP($A260,PL.C!$B:$F,5,0)</f>
        <v/>
      </c>
      <c r="F260" s="86" t="inlineStr">
        <is>
          <t>sim</t>
        </is>
      </c>
      <c r="G260" s="86" t="inlineStr">
        <is>
          <t>forecast</t>
        </is>
      </c>
      <c r="I260" s="259" t="n">
        <v>0</v>
      </c>
      <c r="J260" s="519" t="n">
        <v>0</v>
      </c>
      <c r="K260" s="519" t="n">
        <v>0</v>
      </c>
      <c r="L260" s="519" t="n">
        <v>0</v>
      </c>
      <c r="M260" s="519" t="n">
        <v>-698</v>
      </c>
      <c r="N260" s="519" t="n">
        <v>-698</v>
      </c>
      <c r="O260" s="519" t="n">
        <v>-698</v>
      </c>
      <c r="P260" s="519" t="n">
        <v>-698</v>
      </c>
      <c r="Q260" s="519" t="n">
        <v>-698</v>
      </c>
      <c r="R260" s="519" t="n">
        <v>-698</v>
      </c>
      <c r="S260" s="519" t="n">
        <v>-698</v>
      </c>
      <c r="T260" s="519" t="n">
        <v>-1397</v>
      </c>
      <c r="V260" s="259" t="n">
        <v>-698</v>
      </c>
      <c r="W260" s="519" t="n">
        <v>-691</v>
      </c>
      <c r="X260" s="519" t="n">
        <v>-691</v>
      </c>
      <c r="Y260" s="519" t="n">
        <v>0</v>
      </c>
      <c r="Z260" s="519" t="n">
        <v>-691</v>
      </c>
      <c r="AA260" s="519" t="n">
        <v>-691</v>
      </c>
      <c r="AB260" s="519" t="n">
        <v>-691</v>
      </c>
      <c r="AC260" s="519" t="n">
        <v>-691</v>
      </c>
      <c r="AD260" s="519" t="n">
        <v>-691</v>
      </c>
      <c r="AE260" s="519" t="n">
        <v>-691</v>
      </c>
      <c r="AF260" s="519" t="n">
        <v>-691</v>
      </c>
      <c r="AG260" s="519" t="n">
        <v>-1382</v>
      </c>
      <c r="AI260" s="259" t="n">
        <v>-691</v>
      </c>
      <c r="AJ260" s="519" t="n">
        <v>-676</v>
      </c>
      <c r="AK260" s="519" t="n">
        <v>-676</v>
      </c>
      <c r="AL260" s="519" t="n">
        <v>0</v>
      </c>
      <c r="AM260" s="519" t="n">
        <v>-676</v>
      </c>
      <c r="AN260" s="519" t="n">
        <v>0</v>
      </c>
      <c r="AO260" s="519" t="n">
        <v>-161</v>
      </c>
      <c r="AP260" s="519" t="n">
        <v>-161</v>
      </c>
      <c r="AQ260" s="519" t="n">
        <v>-161</v>
      </c>
      <c r="AR260" s="519" t="n">
        <v>-161</v>
      </c>
      <c r="AS260" s="519" t="n">
        <v>-161</v>
      </c>
      <c r="AT260" s="519" t="n">
        <v>-248</v>
      </c>
      <c r="AV260" s="267" t="n">
        <v>-161</v>
      </c>
      <c r="AW260" s="267" t="n">
        <v>-160</v>
      </c>
      <c r="AX260" s="520" t="n">
        <v>-160</v>
      </c>
      <c r="AY260" s="521" t="n">
        <v>-160</v>
      </c>
      <c r="AZ260" s="521" t="n">
        <v>-160</v>
      </c>
      <c r="BA260" s="521" t="n">
        <v>-160</v>
      </c>
      <c r="BB260" s="521" t="n">
        <v>0</v>
      </c>
      <c r="BC260" s="521" t="n">
        <v>-160</v>
      </c>
      <c r="BD260" s="521" t="n">
        <v>-160</v>
      </c>
      <c r="BE260" s="521" t="n">
        <v>-160</v>
      </c>
      <c r="BF260" s="521" t="n">
        <v>-160</v>
      </c>
      <c r="BG260" s="521" t="n">
        <v>-486</v>
      </c>
      <c r="BJ260" s="526" t="n">
        <v>-198</v>
      </c>
      <c r="BK260" s="526" t="n">
        <v>-165</v>
      </c>
      <c r="BL260" s="526" t="n">
        <v>-166</v>
      </c>
      <c r="BM260" s="526" t="n">
        <v>-165</v>
      </c>
      <c r="BN260" s="526" t="n">
        <v>-165</v>
      </c>
      <c r="BO260" s="526" t="n">
        <v>-165</v>
      </c>
      <c r="BP260" s="526" t="n">
        <v>-9</v>
      </c>
      <c r="BQ260" s="526" t="n">
        <v>-169</v>
      </c>
      <c r="BR260" s="526" t="n">
        <v>-165</v>
      </c>
      <c r="BS260" s="526" t="n">
        <v>-165</v>
      </c>
      <c r="BT260" s="526" t="n">
        <v>-165</v>
      </c>
      <c r="BU260" s="526" t="n">
        <v>-330</v>
      </c>
      <c r="BW260" s="515">
        <f>_xlfn.XLOOKUP($A260,D!$O$3:$O$199,D!P$3:P$199,)</f>
        <v/>
      </c>
      <c r="BX260" s="515">
        <f>_xlfn.XLOOKUP($A260,D!$O$3:$O$199,D!Q$3:Q$199,)</f>
        <v/>
      </c>
      <c r="BY260" s="515">
        <f>_xlfn.XLOOKUP($A260,D!$O$3:$O$199,D!R$3:R$199,)</f>
        <v/>
      </c>
      <c r="BZ260" s="515">
        <f>_xlfn.XLOOKUP($A260,D!$O$3:$O$199,D!S$3:S$199,)</f>
        <v/>
      </c>
      <c r="CA260" s="515">
        <f>_xlfn.XLOOKUP($A260,D!$O$3:$O$199,D!T$3:T$199,)</f>
        <v/>
      </c>
      <c r="CB260" s="515">
        <f>_xlfn.XLOOKUP($A260,D!$O$3:$O$199,D!U$3:U$199,)</f>
        <v/>
      </c>
      <c r="CC260" s="515">
        <f>_xlfn.XLOOKUP($A260,D!$O$3:$O$199,D!V$3:V$199,)</f>
        <v/>
      </c>
      <c r="CD260" s="515">
        <f>_xlfn.XLOOKUP($A260,D!$O$3:$O$199,D!W$3:W$199,)</f>
        <v/>
      </c>
      <c r="CE260" s="515">
        <f>_xlfn.XLOOKUP($A260,D!$O$3:$O$199,D!X$3:X$199,)</f>
        <v/>
      </c>
      <c r="CF260" s="515">
        <f>_xlfn.XLOOKUP($A260,D!$O$3:$O$199,D!Y$3:Y$199,)</f>
        <v/>
      </c>
      <c r="CG260" s="515">
        <f>_xlfn.XLOOKUP($A260,D!$O$3:$O$199,D!Z$3:Z$199,)</f>
        <v/>
      </c>
      <c r="CH260" s="515">
        <f>_xlfn.XLOOKUP($A260,D!$O$3:$O$199,D!AA$3:AA$199,)</f>
        <v/>
      </c>
    </row>
    <row r="261">
      <c r="A261" s="258" t="inlineStr">
        <is>
          <t>36.07</t>
        </is>
      </c>
      <c r="B261" s="259">
        <f>VLOOKUP(A261,PL.C!$B:$F,2,0)</f>
        <v/>
      </c>
      <c r="C261" s="259" t="inlineStr">
        <is>
          <t>Analítica</t>
        </is>
      </c>
      <c r="D261" s="259" t="inlineStr">
        <is>
          <t>Saída</t>
        </is>
      </c>
      <c r="E261" s="259">
        <f>VLOOKUP($A261,PL.C!$B:$F,5,0)</f>
        <v/>
      </c>
      <c r="F261" s="259" t="inlineStr">
        <is>
          <t>sim</t>
        </is>
      </c>
      <c r="G261" s="259" t="inlineStr">
        <is>
          <t>forecast</t>
        </is>
      </c>
      <c r="I261" s="86" t="n">
        <v>0</v>
      </c>
      <c r="J261" s="512" t="n">
        <v>0</v>
      </c>
      <c r="K261" s="512" t="n">
        <v>0</v>
      </c>
      <c r="L261" s="512" t="n">
        <v>0</v>
      </c>
      <c r="M261" s="512" t="n">
        <v>-480</v>
      </c>
      <c r="N261" s="512" t="n">
        <v>-480</v>
      </c>
      <c r="O261" s="512" t="n">
        <v>-480</v>
      </c>
      <c r="P261" s="512" t="n">
        <v>-480</v>
      </c>
      <c r="Q261" s="512" t="n">
        <v>-480</v>
      </c>
      <c r="R261" s="512" t="n">
        <v>-480</v>
      </c>
      <c r="S261" s="512" t="n">
        <v>-480</v>
      </c>
      <c r="T261" s="512" t="n">
        <v>-480</v>
      </c>
      <c r="V261" s="86" t="n">
        <v>-480</v>
      </c>
      <c r="W261" s="512" t="n">
        <v>-480</v>
      </c>
      <c r="X261" s="512" t="n">
        <v>-480</v>
      </c>
      <c r="Y261" s="512" t="n">
        <v>0</v>
      </c>
      <c r="Z261" s="512" t="n">
        <v>-480</v>
      </c>
      <c r="AA261" s="512" t="n">
        <v>-480</v>
      </c>
      <c r="AB261" s="512" t="n">
        <v>-480</v>
      </c>
      <c r="AC261" s="512" t="n">
        <v>-480</v>
      </c>
      <c r="AD261" s="512" t="n">
        <v>-691</v>
      </c>
      <c r="AE261" s="512" t="n">
        <v>-480</v>
      </c>
      <c r="AF261" s="512" t="n">
        <v>-480</v>
      </c>
      <c r="AG261" s="512" t="n">
        <v>-480</v>
      </c>
      <c r="AI261" s="86" t="n">
        <v>-480</v>
      </c>
      <c r="AJ261" s="512" t="n">
        <v>-480</v>
      </c>
      <c r="AK261" s="512" t="n">
        <v>-480</v>
      </c>
      <c r="AL261" s="512" t="n">
        <v>0</v>
      </c>
      <c r="AM261" s="512" t="n">
        <v>-480</v>
      </c>
      <c r="AN261" s="512" t="n">
        <v>0</v>
      </c>
      <c r="AO261" s="512" t="n">
        <v>-475</v>
      </c>
      <c r="AP261" s="512" t="n">
        <v>-440</v>
      </c>
      <c r="AQ261" s="512" t="n">
        <v>-440</v>
      </c>
      <c r="AR261" s="512" t="n">
        <v>-440</v>
      </c>
      <c r="AS261" s="512" t="n">
        <v>-440</v>
      </c>
      <c r="AT261" s="512" t="n">
        <v>-440</v>
      </c>
      <c r="AV261" s="270" t="n">
        <v>-440</v>
      </c>
      <c r="AW261" s="270" t="n">
        <v>-440</v>
      </c>
      <c r="AX261" s="524" t="n">
        <v>-440</v>
      </c>
      <c r="AY261" s="525" t="n">
        <v>-440</v>
      </c>
      <c r="AZ261" s="525" t="n">
        <v>-440</v>
      </c>
      <c r="BA261" s="525" t="n">
        <v>-906</v>
      </c>
      <c r="BB261" s="525" t="n">
        <v>0</v>
      </c>
      <c r="BC261" s="525" t="n">
        <v>-800</v>
      </c>
      <c r="BD261" s="525" t="n">
        <v>-160</v>
      </c>
      <c r="BE261" s="525" t="n">
        <v>-480</v>
      </c>
      <c r="BF261" s="525" t="n">
        <v>-480</v>
      </c>
      <c r="BG261" s="525" t="n">
        <v>-320</v>
      </c>
      <c r="BJ261" s="522" t="n">
        <v>-532</v>
      </c>
      <c r="BK261" s="522" t="n">
        <v>-503</v>
      </c>
      <c r="BL261" s="522" t="n">
        <v>-503</v>
      </c>
      <c r="BM261" s="522" t="n">
        <v>-503</v>
      </c>
      <c r="BN261" s="522" t="n">
        <v>-503</v>
      </c>
      <c r="BO261" s="522" t="n">
        <v>-503</v>
      </c>
      <c r="BP261" s="522" t="n">
        <v>-217</v>
      </c>
      <c r="BQ261" s="522" t="n">
        <v>-507</v>
      </c>
      <c r="BR261" s="522" t="n">
        <v>-503</v>
      </c>
      <c r="BS261" s="522" t="n">
        <v>-503</v>
      </c>
      <c r="BT261" s="522" t="n">
        <v>-503</v>
      </c>
      <c r="BU261" s="522" t="n">
        <v>-503</v>
      </c>
      <c r="BW261" s="523">
        <f>_xlfn.XLOOKUP($A261,D!$O$3:$O$199,D!P$3:P$199,)</f>
        <v/>
      </c>
      <c r="BX261" s="523">
        <f>_xlfn.XLOOKUP($A261,D!$O$3:$O$199,D!Q$3:Q$199,)</f>
        <v/>
      </c>
      <c r="BY261" s="523">
        <f>_xlfn.XLOOKUP($A261,D!$O$3:$O$199,D!R$3:R$199,)</f>
        <v/>
      </c>
      <c r="BZ261" s="523">
        <f>_xlfn.XLOOKUP($A261,D!$O$3:$O$199,D!S$3:S$199,)</f>
        <v/>
      </c>
      <c r="CA261" s="523">
        <f>_xlfn.XLOOKUP($A261,D!$O$3:$O$199,D!T$3:T$199,)</f>
        <v/>
      </c>
      <c r="CB261" s="523">
        <f>_xlfn.XLOOKUP($A261,D!$O$3:$O$199,D!U$3:U$199,)</f>
        <v/>
      </c>
      <c r="CC261" s="523">
        <f>_xlfn.XLOOKUP($A261,D!$O$3:$O$199,D!V$3:V$199,)</f>
        <v/>
      </c>
      <c r="CD261" s="523">
        <f>_xlfn.XLOOKUP($A261,D!$O$3:$O$199,D!W$3:W$199,)</f>
        <v/>
      </c>
      <c r="CE261" s="523">
        <f>_xlfn.XLOOKUP($A261,D!$O$3:$O$199,D!X$3:X$199,)</f>
        <v/>
      </c>
      <c r="CF261" s="523">
        <f>_xlfn.XLOOKUP($A261,D!$O$3:$O$199,D!Y$3:Y$199,)</f>
        <v/>
      </c>
      <c r="CG261" s="523">
        <f>_xlfn.XLOOKUP($A261,D!$O$3:$O$199,D!Z$3:Z$199,)</f>
        <v/>
      </c>
      <c r="CH261" s="523">
        <f>_xlfn.XLOOKUP($A261,D!$O$3:$O$199,D!AA$3:AA$199,)</f>
        <v/>
      </c>
    </row>
    <row r="262">
      <c r="A262" s="100" t="inlineStr">
        <is>
          <t>36.08</t>
        </is>
      </c>
      <c r="B262" s="86">
        <f>VLOOKUP(A262,PL.C!$B:$F,2,0)</f>
        <v/>
      </c>
      <c r="C262" s="86" t="inlineStr">
        <is>
          <t>Analítica</t>
        </is>
      </c>
      <c r="D262" s="86" t="inlineStr">
        <is>
          <t>Saída</t>
        </is>
      </c>
      <c r="E262" s="86">
        <f>VLOOKUP($A262,PL.C!$B:$F,5,0)</f>
        <v/>
      </c>
      <c r="F262" s="86" t="inlineStr">
        <is>
          <t>sim</t>
        </is>
      </c>
      <c r="G262" s="86" t="inlineStr">
        <is>
          <t>forecast</t>
        </is>
      </c>
      <c r="I262" s="259" t="n">
        <v>0</v>
      </c>
      <c r="J262" s="519" t="n">
        <v>0</v>
      </c>
      <c r="K262" s="519" t="n">
        <v>0</v>
      </c>
      <c r="L262" s="519" t="n">
        <v>0</v>
      </c>
      <c r="M262" s="519" t="n">
        <v>0</v>
      </c>
      <c r="N262" s="519" t="n">
        <v>0</v>
      </c>
      <c r="O262" s="519" t="n">
        <v>0</v>
      </c>
      <c r="P262" s="519" t="n">
        <v>0</v>
      </c>
      <c r="Q262" s="519" t="n">
        <v>0</v>
      </c>
      <c r="R262" s="519" t="n">
        <v>0</v>
      </c>
      <c r="S262" s="519" t="n">
        <v>0</v>
      </c>
      <c r="T262" s="519" t="n">
        <v>-588</v>
      </c>
      <c r="V262" s="259" t="n">
        <v>-588</v>
      </c>
      <c r="W262" s="519" t="n">
        <v>-590</v>
      </c>
      <c r="X262" s="519" t="n">
        <v>-590</v>
      </c>
      <c r="Y262" s="519" t="n">
        <v>0</v>
      </c>
      <c r="Z262" s="519" t="n">
        <v>-590</v>
      </c>
      <c r="AA262" s="519" t="n">
        <v>-590</v>
      </c>
      <c r="AB262" s="519" t="n">
        <v>-590</v>
      </c>
      <c r="AC262" s="519" t="n">
        <v>-590</v>
      </c>
      <c r="AD262" s="519" t="n">
        <v>-590</v>
      </c>
      <c r="AE262" s="519" t="n">
        <v>-590</v>
      </c>
      <c r="AF262" s="519" t="n">
        <v>-590</v>
      </c>
      <c r="AG262" s="519" t="n">
        <v>-1181</v>
      </c>
      <c r="AI262" s="259" t="n">
        <v>-590</v>
      </c>
      <c r="AJ262" s="519" t="n">
        <v>-594</v>
      </c>
      <c r="AK262" s="519" t="n">
        <v>-594</v>
      </c>
      <c r="AL262" s="519" t="n">
        <v>0</v>
      </c>
      <c r="AM262" s="519" t="n">
        <v>-594</v>
      </c>
      <c r="AN262" s="519" t="n">
        <v>0</v>
      </c>
      <c r="AO262" s="519" t="n">
        <v>0</v>
      </c>
      <c r="AP262" s="519" t="n">
        <v>0</v>
      </c>
      <c r="AQ262" s="519" t="n">
        <v>0</v>
      </c>
      <c r="AR262" s="519" t="n">
        <v>0</v>
      </c>
      <c r="AS262" s="519" t="n">
        <v>0</v>
      </c>
      <c r="AT262" s="519" t="n">
        <v>0</v>
      </c>
      <c r="AV262" s="267" t="n">
        <v>0</v>
      </c>
      <c r="AW262" s="267" t="n">
        <v>0</v>
      </c>
      <c r="AX262" s="520" t="n">
        <v>0</v>
      </c>
      <c r="AY262" s="521" t="n">
        <v>0</v>
      </c>
      <c r="AZ262" s="521" t="n">
        <v>0</v>
      </c>
      <c r="BA262" s="521" t="n">
        <v>0</v>
      </c>
      <c r="BB262" s="521" t="n">
        <v>0</v>
      </c>
      <c r="BC262" s="521" t="n">
        <v>0</v>
      </c>
      <c r="BD262" s="521" t="n">
        <v>0</v>
      </c>
      <c r="BE262" s="521" t="n">
        <v>0</v>
      </c>
      <c r="BF262" s="521" t="n">
        <v>0</v>
      </c>
      <c r="BG262" s="521" t="n">
        <v>0</v>
      </c>
      <c r="BJ262" s="526" t="n">
        <v>0</v>
      </c>
      <c r="BK262" s="526" t="n">
        <v>0</v>
      </c>
      <c r="BL262" s="526" t="n">
        <v>0</v>
      </c>
      <c r="BM262" s="526" t="n">
        <v>0</v>
      </c>
      <c r="BN262" s="526" t="n">
        <v>0</v>
      </c>
      <c r="BO262" s="526" t="n">
        <v>0</v>
      </c>
      <c r="BP262" s="526" t="n">
        <v>0</v>
      </c>
      <c r="BQ262" s="526" t="n">
        <v>0</v>
      </c>
      <c r="BR262" s="526" t="n">
        <v>0</v>
      </c>
      <c r="BS262" s="526" t="n">
        <v>0</v>
      </c>
      <c r="BT262" s="526" t="n">
        <v>0</v>
      </c>
      <c r="BU262" s="526" t="n">
        <v>0</v>
      </c>
      <c r="BW262" s="515">
        <f>_xlfn.XLOOKUP($A262,D!$O$3:$O$199,D!P$3:P$199,)</f>
        <v/>
      </c>
      <c r="BX262" s="515">
        <f>_xlfn.XLOOKUP($A262,D!$O$3:$O$199,D!Q$3:Q$199,)</f>
        <v/>
      </c>
      <c r="BY262" s="515">
        <f>_xlfn.XLOOKUP($A262,D!$O$3:$O$199,D!R$3:R$199,)</f>
        <v/>
      </c>
      <c r="BZ262" s="515">
        <f>_xlfn.XLOOKUP($A262,D!$O$3:$O$199,D!S$3:S$199,)</f>
        <v/>
      </c>
      <c r="CA262" s="515">
        <f>_xlfn.XLOOKUP($A262,D!$O$3:$O$199,D!T$3:T$199,)</f>
        <v/>
      </c>
      <c r="CB262" s="515">
        <f>_xlfn.XLOOKUP($A262,D!$O$3:$O$199,D!U$3:U$199,)</f>
        <v/>
      </c>
      <c r="CC262" s="515">
        <f>_xlfn.XLOOKUP($A262,D!$O$3:$O$199,D!V$3:V$199,)</f>
        <v/>
      </c>
      <c r="CD262" s="515">
        <f>_xlfn.XLOOKUP($A262,D!$O$3:$O$199,D!W$3:W$199,)</f>
        <v/>
      </c>
      <c r="CE262" s="515">
        <f>_xlfn.XLOOKUP($A262,D!$O$3:$O$199,D!X$3:X$199,)</f>
        <v/>
      </c>
      <c r="CF262" s="515">
        <f>_xlfn.XLOOKUP($A262,D!$O$3:$O$199,D!Y$3:Y$199,)</f>
        <v/>
      </c>
      <c r="CG262" s="515">
        <f>_xlfn.XLOOKUP($A262,D!$O$3:$O$199,D!Z$3:Z$199,)</f>
        <v/>
      </c>
      <c r="CH262" s="515">
        <f>_xlfn.XLOOKUP($A262,D!$O$3:$O$199,D!AA$3:AA$199,)</f>
        <v/>
      </c>
    </row>
    <row r="263">
      <c r="A263" s="258" t="inlineStr">
        <is>
          <t>36.09</t>
        </is>
      </c>
      <c r="B263" s="259">
        <f>VLOOKUP(A263,PL.C!$B:$F,2,0)</f>
        <v/>
      </c>
      <c r="C263" s="259" t="inlineStr">
        <is>
          <t>Analítica</t>
        </is>
      </c>
      <c r="D263" s="259" t="inlineStr">
        <is>
          <t>Saída</t>
        </is>
      </c>
      <c r="E263" s="259">
        <f>VLOOKUP($A263,PL.C!$B:$F,5,0)</f>
        <v/>
      </c>
      <c r="F263" s="259" t="inlineStr">
        <is>
          <t>sim</t>
        </is>
      </c>
      <c r="G263" s="259" t="inlineStr">
        <is>
          <t>forecast</t>
        </is>
      </c>
      <c r="I263" s="86" t="n">
        <v>0</v>
      </c>
      <c r="J263" s="512" t="n">
        <v>0</v>
      </c>
      <c r="K263" s="512" t="n">
        <v>0</v>
      </c>
      <c r="L263" s="512" t="n">
        <v>-600</v>
      </c>
      <c r="M263" s="512" t="n">
        <v>-600</v>
      </c>
      <c r="N263" s="512" t="n">
        <v>0</v>
      </c>
      <c r="O263" s="512" t="n">
        <v>0</v>
      </c>
      <c r="P263" s="512" t="n">
        <v>-630</v>
      </c>
      <c r="Q263" s="512" t="n">
        <v>0</v>
      </c>
      <c r="R263" s="512" t="n">
        <v>0</v>
      </c>
      <c r="S263" s="512" t="n">
        <v>0</v>
      </c>
      <c r="T263" s="512" t="n">
        <v>0</v>
      </c>
      <c r="V263" s="86" t="n">
        <v>0</v>
      </c>
      <c r="W263" s="512" t="n">
        <v>-600</v>
      </c>
      <c r="X263" s="512" t="n">
        <v>0</v>
      </c>
      <c r="Y263" s="512" t="n">
        <v>0</v>
      </c>
      <c r="Z263" s="512" t="n">
        <v>0</v>
      </c>
      <c r="AA263" s="512" t="n">
        <v>0</v>
      </c>
      <c r="AB263" s="512" t="n">
        <v>-630</v>
      </c>
      <c r="AC263" s="512" t="n">
        <v>0</v>
      </c>
      <c r="AD263" s="512" t="n">
        <v>-600</v>
      </c>
      <c r="AE263" s="512" t="n">
        <v>0</v>
      </c>
      <c r="AF263" s="512" t="n">
        <v>0</v>
      </c>
      <c r="AG263" s="512" t="n">
        <v>0</v>
      </c>
      <c r="AI263" s="86" t="n">
        <v>0</v>
      </c>
      <c r="AJ263" s="512" t="n">
        <v>-70</v>
      </c>
      <c r="AK263" s="512" t="n">
        <v>-81</v>
      </c>
      <c r="AL263" s="512" t="n">
        <v>-80</v>
      </c>
      <c r="AM263" s="512" t="n">
        <v>0</v>
      </c>
      <c r="AN263" s="512" t="n">
        <v>-219</v>
      </c>
      <c r="AO263" s="512" t="n">
        <v>-312</v>
      </c>
      <c r="AP263" s="512" t="n">
        <v>-570</v>
      </c>
      <c r="AQ263" s="512" t="n">
        <v>-383</v>
      </c>
      <c r="AR263" s="512" t="n">
        <v>-529</v>
      </c>
      <c r="AS263" s="512" t="n">
        <v>-462</v>
      </c>
      <c r="AT263" s="512" t="n">
        <v>-601</v>
      </c>
      <c r="AV263" s="270" t="n">
        <v>-571</v>
      </c>
      <c r="AW263" s="270" t="n">
        <v>-336</v>
      </c>
      <c r="AX263" s="524" t="n">
        <v>-501</v>
      </c>
      <c r="AY263" s="525" t="n">
        <v>-679</v>
      </c>
      <c r="AZ263" s="525" t="n">
        <v>-469</v>
      </c>
      <c r="BA263" s="525" t="n">
        <v>0</v>
      </c>
      <c r="BB263" s="525" t="n">
        <v>-588</v>
      </c>
      <c r="BC263" s="525" t="n">
        <v>-699</v>
      </c>
      <c r="BD263" s="525" t="n">
        <v>-690</v>
      </c>
      <c r="BE263" s="525" t="n">
        <v>0</v>
      </c>
      <c r="BF263" s="525" t="n">
        <v>-490</v>
      </c>
      <c r="BG263" s="525" t="n">
        <v>-97</v>
      </c>
      <c r="BJ263" s="522" t="n">
        <v>-549</v>
      </c>
      <c r="BK263" s="522" t="n">
        <v>-628</v>
      </c>
      <c r="BL263" s="522" t="n">
        <v>-464</v>
      </c>
      <c r="BM263" s="522" t="n">
        <v>-390</v>
      </c>
      <c r="BN263" s="522" t="n">
        <v>-685</v>
      </c>
      <c r="BO263" s="522" t="n">
        <v>-782</v>
      </c>
      <c r="BP263" s="522" t="n">
        <v>-610</v>
      </c>
      <c r="BQ263" s="522" t="n">
        <v>-649</v>
      </c>
      <c r="BR263" s="522" t="n">
        <v>-507</v>
      </c>
      <c r="BS263" s="522" t="n">
        <v>-681</v>
      </c>
      <c r="BT263" s="522" t="n">
        <v>-586</v>
      </c>
      <c r="BU263" s="522" t="n">
        <v>-410</v>
      </c>
      <c r="BW263" s="523">
        <f>_xlfn.XLOOKUP($A263,D!$O$3:$O$199,D!P$3:P$199,)</f>
        <v/>
      </c>
      <c r="BX263" s="523">
        <f>_xlfn.XLOOKUP($A263,D!$O$3:$O$199,D!Q$3:Q$199,)</f>
        <v/>
      </c>
      <c r="BY263" s="523">
        <f>_xlfn.XLOOKUP($A263,D!$O$3:$O$199,D!R$3:R$199,)</f>
        <v/>
      </c>
      <c r="BZ263" s="523">
        <f>_xlfn.XLOOKUP($A263,D!$O$3:$O$199,D!S$3:S$199,)</f>
        <v/>
      </c>
      <c r="CA263" s="523">
        <f>_xlfn.XLOOKUP($A263,D!$O$3:$O$199,D!T$3:T$199,)</f>
        <v/>
      </c>
      <c r="CB263" s="523">
        <f>_xlfn.XLOOKUP($A263,D!$O$3:$O$199,D!U$3:U$199,)</f>
        <v/>
      </c>
      <c r="CC263" s="523">
        <f>_xlfn.XLOOKUP($A263,D!$O$3:$O$199,D!V$3:V$199,)</f>
        <v/>
      </c>
      <c r="CD263" s="523">
        <f>_xlfn.XLOOKUP($A263,D!$O$3:$O$199,D!W$3:W$199,)</f>
        <v/>
      </c>
      <c r="CE263" s="523">
        <f>_xlfn.XLOOKUP($A263,D!$O$3:$O$199,D!X$3:X$199,)</f>
        <v/>
      </c>
      <c r="CF263" s="523">
        <f>_xlfn.XLOOKUP($A263,D!$O$3:$O$199,D!Y$3:Y$199,)</f>
        <v/>
      </c>
      <c r="CG263" s="523">
        <f>_xlfn.XLOOKUP($A263,D!$O$3:$O$199,D!Z$3:Z$199,)</f>
        <v/>
      </c>
      <c r="CH263" s="523">
        <f>_xlfn.XLOOKUP($A263,D!$O$3:$O$199,D!AA$3:AA$199,)</f>
        <v/>
      </c>
    </row>
    <row r="264">
      <c r="A264" s="100" t="inlineStr">
        <is>
          <t>36.10</t>
        </is>
      </c>
      <c r="B264" s="86">
        <f>VLOOKUP(A264,PL.C!$B:$F,2,0)</f>
        <v/>
      </c>
      <c r="C264" s="86" t="inlineStr">
        <is>
          <t>Analítica</t>
        </is>
      </c>
      <c r="D264" s="86" t="inlineStr">
        <is>
          <t>Saída</t>
        </is>
      </c>
      <c r="E264" s="86">
        <f>VLOOKUP($A264,PL.C!$B:$F,5,0)</f>
        <v/>
      </c>
      <c r="F264" s="86" t="inlineStr">
        <is>
          <t>sim</t>
        </is>
      </c>
      <c r="G264" s="86" t="inlineStr">
        <is>
          <t>forecast</t>
        </is>
      </c>
      <c r="I264" s="259" t="n">
        <v>0</v>
      </c>
      <c r="J264" s="519" t="n">
        <v>0</v>
      </c>
      <c r="K264" s="519" t="n">
        <v>0</v>
      </c>
      <c r="L264" s="519" t="n">
        <v>0</v>
      </c>
      <c r="M264" s="519" t="n">
        <v>0</v>
      </c>
      <c r="N264" s="519" t="n">
        <v>-630</v>
      </c>
      <c r="O264" s="519" t="n">
        <v>-660</v>
      </c>
      <c r="P264" s="519" t="n">
        <v>0</v>
      </c>
      <c r="Q264" s="519" t="n">
        <v>-816</v>
      </c>
      <c r="R264" s="519" t="n">
        <v>-630</v>
      </c>
      <c r="S264" s="519" t="n">
        <v>-600</v>
      </c>
      <c r="T264" s="519" t="n">
        <v>0</v>
      </c>
      <c r="V264" s="259" t="n">
        <v>0</v>
      </c>
      <c r="W264" s="519" t="n">
        <v>0</v>
      </c>
      <c r="X264" s="519" t="n">
        <v>-690</v>
      </c>
      <c r="Y264" s="519" t="n">
        <v>-600</v>
      </c>
      <c r="Z264" s="519" t="n">
        <v>-630</v>
      </c>
      <c r="AA264" s="519" t="n">
        <v>0</v>
      </c>
      <c r="AB264" s="519" t="n">
        <v>0</v>
      </c>
      <c r="AC264" s="519" t="n">
        <v>-660</v>
      </c>
      <c r="AD264" s="519" t="n">
        <v>0</v>
      </c>
      <c r="AE264" s="519" t="n">
        <v>-600</v>
      </c>
      <c r="AF264" s="519" t="n">
        <v>0</v>
      </c>
      <c r="AG264" s="519" t="n">
        <v>-390</v>
      </c>
      <c r="AI264" s="259" t="n">
        <v>-570</v>
      </c>
      <c r="AJ264" s="519" t="n">
        <v>-600</v>
      </c>
      <c r="AK264" s="519" t="n">
        <v>0</v>
      </c>
      <c r="AL264" s="519" t="n">
        <v>-570</v>
      </c>
      <c r="AM264" s="519" t="n">
        <v>0</v>
      </c>
      <c r="AN264" s="519" t="n">
        <v>0</v>
      </c>
      <c r="AO264" s="519" t="n">
        <v>0</v>
      </c>
      <c r="AP264" s="519" t="n">
        <v>0</v>
      </c>
      <c r="AQ264" s="519" t="n">
        <v>0</v>
      </c>
      <c r="AR264" s="519" t="n">
        <v>0</v>
      </c>
      <c r="AS264" s="519" t="n">
        <v>0</v>
      </c>
      <c r="AT264" s="519" t="n">
        <v>0</v>
      </c>
      <c r="AV264" s="267" t="n">
        <v>0</v>
      </c>
      <c r="AW264" s="267" t="n">
        <v>0</v>
      </c>
      <c r="AX264" s="520" t="n">
        <v>0</v>
      </c>
      <c r="AY264" s="521" t="n">
        <v>0</v>
      </c>
      <c r="AZ264" s="521" t="n">
        <v>0</v>
      </c>
      <c r="BA264" s="521" t="n">
        <v>-579</v>
      </c>
      <c r="BB264" s="521" t="n">
        <v>0</v>
      </c>
      <c r="BC264" s="521" t="n">
        <v>0</v>
      </c>
      <c r="BD264" s="521" t="n">
        <v>0</v>
      </c>
      <c r="BE264" s="521" t="n">
        <v>-515</v>
      </c>
      <c r="BF264" s="521" t="n">
        <v>0</v>
      </c>
      <c r="BG264" s="521" t="n">
        <v>0</v>
      </c>
      <c r="BJ264" s="526" t="n">
        <v>0</v>
      </c>
      <c r="BK264" s="526" t="n">
        <v>0</v>
      </c>
      <c r="BL264" s="526" t="n">
        <v>0</v>
      </c>
      <c r="BM264" s="526" t="n">
        <v>0</v>
      </c>
      <c r="BN264" s="526" t="n">
        <v>0</v>
      </c>
      <c r="BO264" s="526" t="n">
        <v>0</v>
      </c>
      <c r="BP264" s="526" t="n">
        <v>0</v>
      </c>
      <c r="BQ264" s="526" t="n">
        <v>0</v>
      </c>
      <c r="BR264" s="526" t="n">
        <v>0</v>
      </c>
      <c r="BS264" s="526" t="n">
        <v>0</v>
      </c>
      <c r="BT264" s="526" t="n">
        <v>0</v>
      </c>
      <c r="BU264" s="526" t="n">
        <v>0</v>
      </c>
      <c r="BW264" s="515">
        <f>_xlfn.XLOOKUP($A264,D!$O$3:$O$199,D!P$3:P$199,)</f>
        <v/>
      </c>
      <c r="BX264" s="515">
        <f>_xlfn.XLOOKUP($A264,D!$O$3:$O$199,D!Q$3:Q$199,)</f>
        <v/>
      </c>
      <c r="BY264" s="515">
        <f>_xlfn.XLOOKUP($A264,D!$O$3:$O$199,D!R$3:R$199,)</f>
        <v/>
      </c>
      <c r="BZ264" s="515">
        <f>_xlfn.XLOOKUP($A264,D!$O$3:$O$199,D!S$3:S$199,)</f>
        <v/>
      </c>
      <c r="CA264" s="515">
        <f>_xlfn.XLOOKUP($A264,D!$O$3:$O$199,D!T$3:T$199,)</f>
        <v/>
      </c>
      <c r="CB264" s="515">
        <f>_xlfn.XLOOKUP($A264,D!$O$3:$O$199,D!U$3:U$199,)</f>
        <v/>
      </c>
      <c r="CC264" s="515">
        <f>_xlfn.XLOOKUP($A264,D!$O$3:$O$199,D!V$3:V$199,)</f>
        <v/>
      </c>
      <c r="CD264" s="515">
        <f>_xlfn.XLOOKUP($A264,D!$O$3:$O$199,D!W$3:W$199,)</f>
        <v/>
      </c>
      <c r="CE264" s="515">
        <f>_xlfn.XLOOKUP($A264,D!$O$3:$O$199,D!X$3:X$199,)</f>
        <v/>
      </c>
      <c r="CF264" s="515">
        <f>_xlfn.XLOOKUP($A264,D!$O$3:$O$199,D!Y$3:Y$199,)</f>
        <v/>
      </c>
      <c r="CG264" s="515">
        <f>_xlfn.XLOOKUP($A264,D!$O$3:$O$199,D!Z$3:Z$199,)</f>
        <v/>
      </c>
      <c r="CH264" s="515">
        <f>_xlfn.XLOOKUP($A264,D!$O$3:$O$199,D!AA$3:AA$199,)</f>
        <v/>
      </c>
    </row>
    <row r="265">
      <c r="A265" s="258" t="inlineStr">
        <is>
          <t>36.11</t>
        </is>
      </c>
      <c r="B265" s="259">
        <f>VLOOKUP(A265,PL.C!$B:$F,2,0)</f>
        <v/>
      </c>
      <c r="C265" s="259" t="inlineStr">
        <is>
          <t>Analítica</t>
        </is>
      </c>
      <c r="D265" s="259" t="inlineStr">
        <is>
          <t>Saída</t>
        </is>
      </c>
      <c r="E265" s="259">
        <f>VLOOKUP($A265,PL.C!$B:$F,5,0)</f>
        <v/>
      </c>
      <c r="F265" s="259" t="inlineStr">
        <is>
          <t>sim</t>
        </is>
      </c>
      <c r="G265" s="259" t="inlineStr">
        <is>
          <t>forecast</t>
        </is>
      </c>
      <c r="I265" s="86" t="n">
        <v>0</v>
      </c>
      <c r="J265" s="512" t="n">
        <v>0</v>
      </c>
      <c r="K265" s="512" t="n">
        <v>0</v>
      </c>
      <c r="L265" s="512" t="n">
        <v>0</v>
      </c>
      <c r="M265" s="512" t="n">
        <v>0</v>
      </c>
      <c r="N265" s="512" t="n">
        <v>0</v>
      </c>
      <c r="O265" s="512" t="n">
        <v>0</v>
      </c>
      <c r="P265" s="512" t="n">
        <v>0</v>
      </c>
      <c r="Q265" s="512" t="n">
        <v>0</v>
      </c>
      <c r="R265" s="512" t="n">
        <v>0</v>
      </c>
      <c r="S265" s="512" t="n">
        <v>0</v>
      </c>
      <c r="T265" s="512" t="n">
        <v>0</v>
      </c>
      <c r="V265" s="86" t="n">
        <v>0</v>
      </c>
      <c r="W265" s="512" t="n">
        <v>0</v>
      </c>
      <c r="X265" s="512" t="n">
        <v>0</v>
      </c>
      <c r="Y265" s="512" t="n">
        <v>0</v>
      </c>
      <c r="Z265" s="512" t="n">
        <v>0</v>
      </c>
      <c r="AA265" s="512" t="n">
        <v>0</v>
      </c>
      <c r="AB265" s="512" t="n">
        <v>0</v>
      </c>
      <c r="AC265" s="512" t="n">
        <v>0</v>
      </c>
      <c r="AD265" s="512" t="n">
        <v>0</v>
      </c>
      <c r="AE265" s="512" t="n">
        <v>0</v>
      </c>
      <c r="AF265" s="512" t="n">
        <v>0</v>
      </c>
      <c r="AG265" s="512" t="n">
        <v>0</v>
      </c>
      <c r="AI265" s="86" t="n">
        <v>0</v>
      </c>
      <c r="AJ265" s="512" t="n">
        <v>0</v>
      </c>
      <c r="AK265" s="512" t="n">
        <v>0</v>
      </c>
      <c r="AL265" s="512" t="n">
        <v>0</v>
      </c>
      <c r="AM265" s="512" t="n">
        <v>0</v>
      </c>
      <c r="AN265" s="512" t="n">
        <v>0</v>
      </c>
      <c r="AO265" s="512" t="n">
        <v>0</v>
      </c>
      <c r="AP265" s="512" t="n">
        <v>0</v>
      </c>
      <c r="AQ265" s="512" t="n">
        <v>0</v>
      </c>
      <c r="AR265" s="512" t="n">
        <v>0</v>
      </c>
      <c r="AS265" s="512" t="n">
        <v>0</v>
      </c>
      <c r="AT265" s="512" t="n">
        <v>0</v>
      </c>
      <c r="AV265" s="270" t="n">
        <v>0</v>
      </c>
      <c r="AW265" s="270" t="n">
        <v>0</v>
      </c>
      <c r="AX265" s="524" t="n">
        <v>0</v>
      </c>
      <c r="AY265" s="525" t="n">
        <v>0</v>
      </c>
      <c r="AZ265" s="525" t="n">
        <v>0</v>
      </c>
      <c r="BA265" s="525" t="n">
        <v>0</v>
      </c>
      <c r="BB265" s="525" t="n">
        <v>0</v>
      </c>
      <c r="BC265" s="525" t="n">
        <v>0</v>
      </c>
      <c r="BD265" s="525" t="n">
        <v>0</v>
      </c>
      <c r="BE265" s="525" t="n">
        <v>0</v>
      </c>
      <c r="BF265" s="525" t="n">
        <v>0</v>
      </c>
      <c r="BG265" s="525" t="n">
        <v>0</v>
      </c>
      <c r="BJ265" s="522" t="n">
        <v>0</v>
      </c>
      <c r="BK265" s="522" t="n">
        <v>0</v>
      </c>
      <c r="BL265" s="522" t="n">
        <v>0</v>
      </c>
      <c r="BM265" s="522" t="n">
        <v>0</v>
      </c>
      <c r="BN265" s="522" t="n">
        <v>0</v>
      </c>
      <c r="BO265" s="522" t="n">
        <v>0</v>
      </c>
      <c r="BP265" s="522" t="n">
        <v>0</v>
      </c>
      <c r="BQ265" s="522" t="n">
        <v>0</v>
      </c>
      <c r="BR265" s="522" t="n">
        <v>0</v>
      </c>
      <c r="BS265" s="522" t="n">
        <v>0</v>
      </c>
      <c r="BT265" s="522" t="n">
        <v>0</v>
      </c>
      <c r="BU265" s="522" t="n">
        <v>0</v>
      </c>
      <c r="BW265" s="523">
        <f>_xlfn.XLOOKUP($A265,D!$O$3:$O$199,D!P$3:P$199,)</f>
        <v/>
      </c>
      <c r="BX265" s="523">
        <f>_xlfn.XLOOKUP($A265,D!$O$3:$O$199,D!Q$3:Q$199,)</f>
        <v/>
      </c>
      <c r="BY265" s="523">
        <f>_xlfn.XLOOKUP($A265,D!$O$3:$O$199,D!R$3:R$199,)</f>
        <v/>
      </c>
      <c r="BZ265" s="523">
        <f>_xlfn.XLOOKUP($A265,D!$O$3:$O$199,D!S$3:S$199,)</f>
        <v/>
      </c>
      <c r="CA265" s="523">
        <f>_xlfn.XLOOKUP($A265,D!$O$3:$O$199,D!T$3:T$199,)</f>
        <v/>
      </c>
      <c r="CB265" s="523">
        <f>_xlfn.XLOOKUP($A265,D!$O$3:$O$199,D!U$3:U$199,)</f>
        <v/>
      </c>
      <c r="CC265" s="523">
        <f>_xlfn.XLOOKUP($A265,D!$O$3:$O$199,D!V$3:V$199,)</f>
        <v/>
      </c>
      <c r="CD265" s="523">
        <f>_xlfn.XLOOKUP($A265,D!$O$3:$O$199,D!W$3:W$199,)</f>
        <v/>
      </c>
      <c r="CE265" s="523">
        <f>_xlfn.XLOOKUP($A265,D!$O$3:$O$199,D!X$3:X$199,)</f>
        <v/>
      </c>
      <c r="CF265" s="523">
        <f>_xlfn.XLOOKUP($A265,D!$O$3:$O$199,D!Y$3:Y$199,)</f>
        <v/>
      </c>
      <c r="CG265" s="523">
        <f>_xlfn.XLOOKUP($A265,D!$O$3:$O$199,D!Z$3:Z$199,)</f>
        <v/>
      </c>
      <c r="CH265" s="523">
        <f>_xlfn.XLOOKUP($A265,D!$O$3:$O$199,D!AA$3:AA$199,)</f>
        <v/>
      </c>
    </row>
    <row r="266">
      <c r="A266" s="100" t="inlineStr">
        <is>
          <t>36.12</t>
        </is>
      </c>
      <c r="B266" s="86">
        <f>VLOOKUP(A266,PL.C!$B:$F,2,0)</f>
        <v/>
      </c>
      <c r="C266" s="86" t="inlineStr">
        <is>
          <t>Analítica</t>
        </is>
      </c>
      <c r="D266" s="86" t="inlineStr">
        <is>
          <t>Saída</t>
        </is>
      </c>
      <c r="E266" s="86">
        <f>VLOOKUP($A266,PL.C!$B:$F,5,0)</f>
        <v/>
      </c>
      <c r="F266" s="86" t="inlineStr">
        <is>
          <t>sim</t>
        </is>
      </c>
      <c r="G266" s="86" t="inlineStr">
        <is>
          <t>forecast</t>
        </is>
      </c>
      <c r="I266" s="259" t="n">
        <v>0</v>
      </c>
      <c r="J266" s="519" t="n">
        <v>0</v>
      </c>
      <c r="K266" s="519" t="n">
        <v>0</v>
      </c>
      <c r="L266" s="519" t="n">
        <v>0</v>
      </c>
      <c r="M266" s="519" t="n">
        <v>-2279</v>
      </c>
      <c r="N266" s="519" t="n">
        <v>-748</v>
      </c>
      <c r="O266" s="519" t="n">
        <v>-748</v>
      </c>
      <c r="P266" s="519" t="n">
        <v>-748</v>
      </c>
      <c r="Q266" s="519" t="n">
        <v>-659</v>
      </c>
      <c r="R266" s="519" t="n">
        <v>0</v>
      </c>
      <c r="S266" s="519" t="n">
        <v>-659</v>
      </c>
      <c r="T266" s="519" t="n">
        <v>-659</v>
      </c>
      <c r="V266" s="259" t="n">
        <v>-851</v>
      </c>
      <c r="W266" s="519" t="n">
        <v>-851</v>
      </c>
      <c r="X266" s="519" t="n">
        <v>-851</v>
      </c>
      <c r="Y266" s="519" t="n">
        <v>-851</v>
      </c>
      <c r="Z266" s="519" t="n">
        <v>-851</v>
      </c>
      <c r="AA266" s="519" t="n">
        <v>-851</v>
      </c>
      <c r="AB266" s="519" t="n">
        <v>-851</v>
      </c>
      <c r="AC266" s="519" t="n">
        <v>-851</v>
      </c>
      <c r="AD266" s="519" t="n">
        <v>0</v>
      </c>
      <c r="AE266" s="519" t="n">
        <v>-1742</v>
      </c>
      <c r="AF266" s="519" t="n">
        <v>-851</v>
      </c>
      <c r="AG266" s="519" t="n">
        <v>-851</v>
      </c>
      <c r="AI266" s="259" t="n">
        <v>-1080</v>
      </c>
      <c r="AJ266" s="519" t="n">
        <v>-1058</v>
      </c>
      <c r="AK266" s="519" t="n">
        <v>-1058</v>
      </c>
      <c r="AL266" s="519" t="n">
        <v>-1058</v>
      </c>
      <c r="AM266" s="519" t="n">
        <v>-1058</v>
      </c>
      <c r="AN266" s="519" t="n">
        <v>0</v>
      </c>
      <c r="AO266" s="519" t="n">
        <v>-1180</v>
      </c>
      <c r="AP266" s="519" t="n">
        <v>-1289</v>
      </c>
      <c r="AQ266" s="519" t="n">
        <v>-1117</v>
      </c>
      <c r="AR266" s="519" t="n">
        <v>-1139</v>
      </c>
      <c r="AS266" s="519" t="n">
        <v>-1147</v>
      </c>
      <c r="AT266" s="519" t="n">
        <v>-1147</v>
      </c>
      <c r="AV266" s="267" t="n">
        <v>-1299</v>
      </c>
      <c r="AW266" s="267" t="n">
        <v>-1289</v>
      </c>
      <c r="AX266" s="520" t="n">
        <v>-1117</v>
      </c>
      <c r="AY266" s="521" t="n">
        <v>-1170</v>
      </c>
      <c r="AZ266" s="521" t="n">
        <v>-1139</v>
      </c>
      <c r="BA266" s="521" t="n">
        <v>-1139</v>
      </c>
      <c r="BB266" s="521" t="n">
        <v>-1430</v>
      </c>
      <c r="BC266" s="521" t="n">
        <v>-2668</v>
      </c>
      <c r="BD266" s="521" t="n">
        <v>0</v>
      </c>
      <c r="BE266" s="521" t="n">
        <v>-1415</v>
      </c>
      <c r="BF266" s="521" t="n">
        <v>-1224</v>
      </c>
      <c r="BG266" s="521" t="n">
        <v>-1224</v>
      </c>
      <c r="BJ266" s="526" t="n">
        <v>-1305</v>
      </c>
      <c r="BK266" s="526" t="n">
        <v>-1508</v>
      </c>
      <c r="BL266" s="526" t="n">
        <v>-1248</v>
      </c>
      <c r="BM266" s="526" t="n">
        <v>0</v>
      </c>
      <c r="BN266" s="526" t="n">
        <v>-1253</v>
      </c>
      <c r="BO266" s="526" t="n">
        <v>-1273</v>
      </c>
      <c r="BP266" s="526" t="n">
        <v>-1572</v>
      </c>
      <c r="BQ266" s="526" t="n">
        <v>-1309</v>
      </c>
      <c r="BR266" s="526" t="n">
        <v>-1309</v>
      </c>
      <c r="BS266" s="526" t="n">
        <v>-1341</v>
      </c>
      <c r="BT266" s="526" t="n">
        <v>-1375</v>
      </c>
      <c r="BU266" s="526" t="n">
        <v>-1316</v>
      </c>
      <c r="BW266" s="515">
        <f>_xlfn.XLOOKUP($A266,D!$O$3:$O$199,D!P$3:P$199,)</f>
        <v/>
      </c>
      <c r="BX266" s="515">
        <f>_xlfn.XLOOKUP($A266,D!$O$3:$O$199,D!Q$3:Q$199,)</f>
        <v/>
      </c>
      <c r="BY266" s="515">
        <f>_xlfn.XLOOKUP($A266,D!$O$3:$O$199,D!R$3:R$199,)</f>
        <v/>
      </c>
      <c r="BZ266" s="515">
        <f>_xlfn.XLOOKUP($A266,D!$O$3:$O$199,D!S$3:S$199,)</f>
        <v/>
      </c>
      <c r="CA266" s="515">
        <f>_xlfn.XLOOKUP($A266,D!$O$3:$O$199,D!T$3:T$199,)</f>
        <v/>
      </c>
      <c r="CB266" s="515">
        <f>_xlfn.XLOOKUP($A266,D!$O$3:$O$199,D!U$3:U$199,)</f>
        <v/>
      </c>
      <c r="CC266" s="515">
        <f>_xlfn.XLOOKUP($A266,D!$O$3:$O$199,D!V$3:V$199,)</f>
        <v/>
      </c>
      <c r="CD266" s="515">
        <f>_xlfn.XLOOKUP($A266,D!$O$3:$O$199,D!W$3:W$199,)</f>
        <v/>
      </c>
      <c r="CE266" s="515">
        <f>_xlfn.XLOOKUP($A266,D!$O$3:$O$199,D!X$3:X$199,)</f>
        <v/>
      </c>
      <c r="CF266" s="515">
        <f>_xlfn.XLOOKUP($A266,D!$O$3:$O$199,D!Y$3:Y$199,)</f>
        <v/>
      </c>
      <c r="CG266" s="515">
        <f>_xlfn.XLOOKUP($A266,D!$O$3:$O$199,D!Z$3:Z$199,)</f>
        <v/>
      </c>
      <c r="CH266" s="515">
        <f>_xlfn.XLOOKUP($A266,D!$O$3:$O$199,D!AA$3:AA$199,)</f>
        <v/>
      </c>
    </row>
    <row r="267">
      <c r="A267" s="258" t="inlineStr">
        <is>
          <t>36.13</t>
        </is>
      </c>
      <c r="B267" s="259">
        <f>VLOOKUP(A267,PL.C!$B:$F,2,0)</f>
        <v/>
      </c>
      <c r="C267" s="259" t="inlineStr">
        <is>
          <t>Analítica</t>
        </is>
      </c>
      <c r="D267" s="259" t="inlineStr">
        <is>
          <t>Saída</t>
        </is>
      </c>
      <c r="E267" s="259">
        <f>VLOOKUP($A267,PL.C!$B:$F,5,0)</f>
        <v/>
      </c>
      <c r="F267" s="259" t="inlineStr">
        <is>
          <t>sim</t>
        </is>
      </c>
      <c r="G267" s="259" t="inlineStr">
        <is>
          <t>forecast</t>
        </is>
      </c>
      <c r="I267" s="86" t="n">
        <v>0</v>
      </c>
      <c r="J267" s="512" t="n">
        <v>0</v>
      </c>
      <c r="K267" s="512" t="n">
        <v>0</v>
      </c>
      <c r="L267" s="512" t="n">
        <v>0</v>
      </c>
      <c r="M267" s="512" t="n">
        <v>0</v>
      </c>
      <c r="N267" s="512" t="n">
        <v>0</v>
      </c>
      <c r="O267" s="512" t="n">
        <v>-47</v>
      </c>
      <c r="P267" s="512" t="n">
        <v>0</v>
      </c>
      <c r="Q267" s="512" t="n">
        <v>0</v>
      </c>
      <c r="R267" s="512" t="n">
        <v>0</v>
      </c>
      <c r="S267" s="512" t="n">
        <v>0</v>
      </c>
      <c r="T267" s="512" t="n">
        <v>0</v>
      </c>
      <c r="V267" s="86" t="n">
        <v>0</v>
      </c>
      <c r="W267" s="512" t="n">
        <v>0</v>
      </c>
      <c r="X267" s="512" t="n">
        <v>0</v>
      </c>
      <c r="Y267" s="512" t="n">
        <v>0</v>
      </c>
      <c r="Z267" s="512" t="n">
        <v>0</v>
      </c>
      <c r="AA267" s="512" t="n">
        <v>-155</v>
      </c>
      <c r="AB267" s="512" t="n">
        <v>-51</v>
      </c>
      <c r="AC267" s="512" t="n">
        <v>-51</v>
      </c>
      <c r="AD267" s="512" t="n">
        <v>-51</v>
      </c>
      <c r="AE267" s="512" t="n">
        <v>-51</v>
      </c>
      <c r="AF267" s="512" t="n">
        <v>-51</v>
      </c>
      <c r="AG267" s="512" t="n">
        <v>-51</v>
      </c>
      <c r="AI267" s="86" t="n">
        <v>-51</v>
      </c>
      <c r="AJ267" s="512" t="n">
        <v>-51</v>
      </c>
      <c r="AK267" s="512" t="n">
        <v>-51</v>
      </c>
      <c r="AL267" s="512" t="n">
        <v>0</v>
      </c>
      <c r="AM267" s="512" t="n">
        <v>0</v>
      </c>
      <c r="AN267" s="512" t="n">
        <v>0</v>
      </c>
      <c r="AO267" s="512" t="n">
        <v>0</v>
      </c>
      <c r="AP267" s="512" t="n">
        <v>0</v>
      </c>
      <c r="AQ267" s="512" t="n">
        <v>0</v>
      </c>
      <c r="AR267" s="512" t="n">
        <v>0</v>
      </c>
      <c r="AS267" s="512" t="n">
        <v>0</v>
      </c>
      <c r="AT267" s="512" t="n">
        <v>0</v>
      </c>
      <c r="AV267" s="270" t="n">
        <v>0</v>
      </c>
      <c r="AW267" s="270" t="n">
        <v>0</v>
      </c>
      <c r="AX267" s="524" t="n">
        <v>0</v>
      </c>
      <c r="AY267" s="525" t="n">
        <v>0</v>
      </c>
      <c r="AZ267" s="525" t="n">
        <v>0</v>
      </c>
      <c r="BA267" s="525" t="n">
        <v>-450</v>
      </c>
      <c r="BB267" s="525" t="n">
        <v>-450</v>
      </c>
      <c r="BC267" s="525" t="n">
        <v>-450</v>
      </c>
      <c r="BD267" s="525" t="n">
        <v>-450</v>
      </c>
      <c r="BE267" s="525" t="n">
        <v>-450</v>
      </c>
      <c r="BF267" s="525" t="n">
        <v>-450</v>
      </c>
      <c r="BG267" s="525" t="n">
        <v>-450</v>
      </c>
      <c r="BJ267" s="522" t="n">
        <v>-450</v>
      </c>
      <c r="BK267" s="522" t="n">
        <v>-450</v>
      </c>
      <c r="BL267" s="522" t="n">
        <v>-450</v>
      </c>
      <c r="BM267" s="522" t="n">
        <v>-450</v>
      </c>
      <c r="BN267" s="522" t="n">
        <v>-450</v>
      </c>
      <c r="BO267" s="522" t="n">
        <v>-507</v>
      </c>
      <c r="BP267" s="522" t="n">
        <v>-507</v>
      </c>
      <c r="BQ267" s="522" t="n">
        <v>-507</v>
      </c>
      <c r="BR267" s="522" t="n">
        <v>-507</v>
      </c>
      <c r="BS267" s="522" t="n">
        <v>-507</v>
      </c>
      <c r="BT267" s="522" t="n">
        <v>-507</v>
      </c>
      <c r="BU267" s="522" t="n">
        <v>-507</v>
      </c>
      <c r="BW267" s="523">
        <f>_xlfn.XLOOKUP($A267,D!$O$3:$O$199,D!P$3:P$199,)</f>
        <v/>
      </c>
      <c r="BX267" s="523">
        <f>_xlfn.XLOOKUP($A267,D!$O$3:$O$199,D!Q$3:Q$199,)</f>
        <v/>
      </c>
      <c r="BY267" s="523">
        <f>_xlfn.XLOOKUP($A267,D!$O$3:$O$199,D!R$3:R$199,)</f>
        <v/>
      </c>
      <c r="BZ267" s="523">
        <f>_xlfn.XLOOKUP($A267,D!$O$3:$O$199,D!S$3:S$199,)</f>
        <v/>
      </c>
      <c r="CA267" s="523">
        <f>_xlfn.XLOOKUP($A267,D!$O$3:$O$199,D!T$3:T$199,)</f>
        <v/>
      </c>
      <c r="CB267" s="523">
        <f>_xlfn.XLOOKUP($A267,D!$O$3:$O$199,D!U$3:U$199,)</f>
        <v/>
      </c>
      <c r="CC267" s="523">
        <f>_xlfn.XLOOKUP($A267,D!$O$3:$O$199,D!V$3:V$199,)</f>
        <v/>
      </c>
      <c r="CD267" s="523">
        <f>_xlfn.XLOOKUP($A267,D!$O$3:$O$199,D!W$3:W$199,)</f>
        <v/>
      </c>
      <c r="CE267" s="523">
        <f>_xlfn.XLOOKUP($A267,D!$O$3:$O$199,D!X$3:X$199,)</f>
        <v/>
      </c>
      <c r="CF267" s="523">
        <f>_xlfn.XLOOKUP($A267,D!$O$3:$O$199,D!Y$3:Y$199,)</f>
        <v/>
      </c>
      <c r="CG267" s="523">
        <f>_xlfn.XLOOKUP($A267,D!$O$3:$O$199,D!Z$3:Z$199,)</f>
        <v/>
      </c>
      <c r="CH267" s="523">
        <f>_xlfn.XLOOKUP($A267,D!$O$3:$O$199,D!AA$3:AA$199,)</f>
        <v/>
      </c>
    </row>
    <row r="268">
      <c r="A268" s="100" t="inlineStr">
        <is>
          <t>36.14</t>
        </is>
      </c>
      <c r="B268" s="86">
        <f>VLOOKUP(A268,PL.C!$B:$F,2,0)</f>
        <v/>
      </c>
      <c r="C268" s="86" t="inlineStr">
        <is>
          <t>Analítica</t>
        </is>
      </c>
      <c r="D268" s="86" t="inlineStr">
        <is>
          <t>Saída</t>
        </is>
      </c>
      <c r="E268" s="86">
        <f>VLOOKUP($A268,PL.C!$B:$F,5,0)</f>
        <v/>
      </c>
      <c r="F268" s="86" t="inlineStr">
        <is>
          <t>sim</t>
        </is>
      </c>
      <c r="G268" s="86" t="inlineStr">
        <is>
          <t>forecast</t>
        </is>
      </c>
      <c r="I268" s="259" t="n">
        <v>0</v>
      </c>
      <c r="J268" s="519" t="n">
        <v>0</v>
      </c>
      <c r="K268" s="519" t="n">
        <v>0</v>
      </c>
      <c r="L268" s="519" t="n">
        <v>0</v>
      </c>
      <c r="M268" s="519" t="n">
        <v>0</v>
      </c>
      <c r="N268" s="519" t="n">
        <v>0</v>
      </c>
      <c r="O268" s="519" t="n">
        <v>0</v>
      </c>
      <c r="P268" s="519" t="n">
        <v>0</v>
      </c>
      <c r="Q268" s="519" t="n">
        <v>0</v>
      </c>
      <c r="R268" s="519" t="n">
        <v>-659</v>
      </c>
      <c r="S268" s="519" t="n">
        <v>0</v>
      </c>
      <c r="T268" s="519" t="n">
        <v>0</v>
      </c>
      <c r="V268" s="259" t="n">
        <v>0</v>
      </c>
      <c r="W268" s="519" t="n">
        <v>0</v>
      </c>
      <c r="X268" s="519" t="n">
        <v>0</v>
      </c>
      <c r="Y268" s="519" t="n">
        <v>0</v>
      </c>
      <c r="Z268" s="519" t="n">
        <v>0</v>
      </c>
      <c r="AA268" s="519" t="n">
        <v>0</v>
      </c>
      <c r="AB268" s="519" t="n">
        <v>0</v>
      </c>
      <c r="AC268" s="519" t="n">
        <v>0</v>
      </c>
      <c r="AD268" s="519" t="n">
        <v>0</v>
      </c>
      <c r="AE268" s="519" t="n">
        <v>0</v>
      </c>
      <c r="AF268" s="519" t="n">
        <v>0</v>
      </c>
      <c r="AG268" s="519" t="n">
        <v>-120</v>
      </c>
      <c r="AI268" s="259" t="n">
        <v>0</v>
      </c>
      <c r="AJ268" s="519" t="n">
        <v>0</v>
      </c>
      <c r="AK268" s="519" t="n">
        <v>0</v>
      </c>
      <c r="AL268" s="519" t="n">
        <v>0</v>
      </c>
      <c r="AM268" s="519" t="n">
        <v>0</v>
      </c>
      <c r="AN268" s="519" t="n">
        <v>0</v>
      </c>
      <c r="AO268" s="519" t="n">
        <v>0</v>
      </c>
      <c r="AP268" s="519" t="n">
        <v>0</v>
      </c>
      <c r="AQ268" s="519" t="n">
        <v>0</v>
      </c>
      <c r="AR268" s="519" t="n">
        <v>0</v>
      </c>
      <c r="AS268" s="519" t="n">
        <v>0</v>
      </c>
      <c r="AT268" s="519" t="n">
        <v>0</v>
      </c>
      <c r="AV268" s="267" t="n">
        <v>0</v>
      </c>
      <c r="AW268" s="267" t="n">
        <v>0</v>
      </c>
      <c r="AX268" s="520" t="n">
        <v>0</v>
      </c>
      <c r="AY268" s="521" t="n">
        <v>0</v>
      </c>
      <c r="AZ268" s="521" t="n">
        <v>0</v>
      </c>
      <c r="BA268" s="521" t="n">
        <v>0</v>
      </c>
      <c r="BB268" s="521" t="n">
        <v>0</v>
      </c>
      <c r="BC268" s="521" t="n">
        <v>0</v>
      </c>
      <c r="BD268" s="521" t="n">
        <v>0</v>
      </c>
      <c r="BE268" s="521" t="n">
        <v>0</v>
      </c>
      <c r="BF268" s="521" t="n">
        <v>0</v>
      </c>
      <c r="BG268" s="521" t="n">
        <v>0</v>
      </c>
      <c r="BJ268" s="526" t="n">
        <v>0</v>
      </c>
      <c r="BK268" s="526" t="n">
        <v>0</v>
      </c>
      <c r="BL268" s="526" t="n">
        <v>0</v>
      </c>
      <c r="BM268" s="526" t="n">
        <v>0</v>
      </c>
      <c r="BN268" s="526" t="n">
        <v>0</v>
      </c>
      <c r="BO268" s="526" t="n">
        <v>0</v>
      </c>
      <c r="BP268" s="526" t="n">
        <v>0</v>
      </c>
      <c r="BQ268" s="526" t="n">
        <v>0</v>
      </c>
      <c r="BR268" s="526" t="n">
        <v>0</v>
      </c>
      <c r="BS268" s="526" t="n">
        <v>0</v>
      </c>
      <c r="BT268" s="526" t="n">
        <v>0</v>
      </c>
      <c r="BU268" s="526" t="n">
        <v>0</v>
      </c>
      <c r="BW268" s="515">
        <f>_xlfn.XLOOKUP($A268,D!$O$3:$O$199,D!P$3:P$199,)</f>
        <v/>
      </c>
      <c r="BX268" s="515">
        <f>_xlfn.XLOOKUP($A268,D!$O$3:$O$199,D!Q$3:Q$199,)</f>
        <v/>
      </c>
      <c r="BY268" s="515">
        <f>_xlfn.XLOOKUP($A268,D!$O$3:$O$199,D!R$3:R$199,)</f>
        <v/>
      </c>
      <c r="BZ268" s="515">
        <f>_xlfn.XLOOKUP($A268,D!$O$3:$O$199,D!S$3:S$199,)</f>
        <v/>
      </c>
      <c r="CA268" s="515">
        <f>_xlfn.XLOOKUP($A268,D!$O$3:$O$199,D!T$3:T$199,)</f>
        <v/>
      </c>
      <c r="CB268" s="515">
        <f>_xlfn.XLOOKUP($A268,D!$O$3:$O$199,D!U$3:U$199,)</f>
        <v/>
      </c>
      <c r="CC268" s="515">
        <f>_xlfn.XLOOKUP($A268,D!$O$3:$O$199,D!V$3:V$199,)</f>
        <v/>
      </c>
      <c r="CD268" s="515">
        <f>_xlfn.XLOOKUP($A268,D!$O$3:$O$199,D!W$3:W$199,)</f>
        <v/>
      </c>
      <c r="CE268" s="515">
        <f>_xlfn.XLOOKUP($A268,D!$O$3:$O$199,D!X$3:X$199,)</f>
        <v/>
      </c>
      <c r="CF268" s="515">
        <f>_xlfn.XLOOKUP($A268,D!$O$3:$O$199,D!Y$3:Y$199,)</f>
        <v/>
      </c>
      <c r="CG268" s="515">
        <f>_xlfn.XLOOKUP($A268,D!$O$3:$O$199,D!Z$3:Z$199,)</f>
        <v/>
      </c>
      <c r="CH268" s="515">
        <f>_xlfn.XLOOKUP($A268,D!$O$3:$O$199,D!AA$3:AA$199,)</f>
        <v/>
      </c>
    </row>
    <row r="269">
      <c r="A269" s="258" t="inlineStr">
        <is>
          <t>36.15</t>
        </is>
      </c>
      <c r="B269" s="259">
        <f>VLOOKUP(A269,PL.C!$B:$F,2,0)</f>
        <v/>
      </c>
      <c r="C269" s="259" t="inlineStr">
        <is>
          <t>Analítica</t>
        </is>
      </c>
      <c r="D269" s="259" t="inlineStr">
        <is>
          <t>Saída</t>
        </is>
      </c>
      <c r="E269" s="259">
        <f>VLOOKUP($A269,PL.C!$B:$F,5,0)</f>
        <v/>
      </c>
      <c r="F269" s="259" t="inlineStr">
        <is>
          <t>sim</t>
        </is>
      </c>
      <c r="G269" s="259" t="inlineStr">
        <is>
          <t>forecast</t>
        </is>
      </c>
      <c r="I269" s="86" t="n">
        <v>0</v>
      </c>
      <c r="J269" s="512" t="n">
        <v>0</v>
      </c>
      <c r="K269" s="512" t="n">
        <v>0</v>
      </c>
      <c r="L269" s="512" t="n">
        <v>0</v>
      </c>
      <c r="M269" s="512" t="n">
        <v>0</v>
      </c>
      <c r="N269" s="512" t="n">
        <v>0</v>
      </c>
      <c r="O269" s="512" t="n">
        <v>0</v>
      </c>
      <c r="P269" s="512" t="n">
        <v>0</v>
      </c>
      <c r="Q269" s="512" t="n">
        <v>0</v>
      </c>
      <c r="R269" s="512" t="n">
        <v>0</v>
      </c>
      <c r="S269" s="512" t="n">
        <v>0</v>
      </c>
      <c r="T269" s="512" t="n">
        <v>0</v>
      </c>
      <c r="V269" s="86" t="n">
        <v>0</v>
      </c>
      <c r="W269" s="512" t="n">
        <v>0</v>
      </c>
      <c r="X269" s="512" t="n">
        <v>0</v>
      </c>
      <c r="Y269" s="512" t="n">
        <v>0</v>
      </c>
      <c r="Z269" s="512" t="n">
        <v>0</v>
      </c>
      <c r="AA269" s="512" t="n">
        <v>0</v>
      </c>
      <c r="AB269" s="512" t="n">
        <v>0</v>
      </c>
      <c r="AC269" s="512" t="n">
        <v>0</v>
      </c>
      <c r="AD269" s="512" t="n">
        <v>0</v>
      </c>
      <c r="AE269" s="512" t="n">
        <v>0</v>
      </c>
      <c r="AF269" s="512" t="n">
        <v>0</v>
      </c>
      <c r="AG269" s="512" t="n">
        <v>0</v>
      </c>
      <c r="AI269" s="86" t="n">
        <v>0</v>
      </c>
      <c r="AJ269" s="512" t="n">
        <v>0</v>
      </c>
      <c r="AK269" s="512" t="n">
        <v>0</v>
      </c>
      <c r="AL269" s="512" t="n">
        <v>0</v>
      </c>
      <c r="AM269" s="512" t="n">
        <v>0</v>
      </c>
      <c r="AN269" s="512" t="n">
        <v>0</v>
      </c>
      <c r="AO269" s="512" t="n">
        <v>0</v>
      </c>
      <c r="AP269" s="512" t="n">
        <v>0</v>
      </c>
      <c r="AQ269" s="512" t="n">
        <v>0</v>
      </c>
      <c r="AR269" s="512" t="n">
        <v>0</v>
      </c>
      <c r="AS269" s="512" t="n">
        <v>0</v>
      </c>
      <c r="AT269" s="512" t="n">
        <v>0</v>
      </c>
      <c r="AV269" s="270" t="n">
        <v>0</v>
      </c>
      <c r="AW269" s="270" t="n">
        <v>0</v>
      </c>
      <c r="AX269" s="524" t="n">
        <v>0</v>
      </c>
      <c r="AY269" s="525" t="n">
        <v>0</v>
      </c>
      <c r="AZ269" s="525" t="n">
        <v>0</v>
      </c>
      <c r="BA269" s="525" t="n">
        <v>0</v>
      </c>
      <c r="BB269" s="525" t="n">
        <v>0</v>
      </c>
      <c r="BC269" s="525" t="n">
        <v>0</v>
      </c>
      <c r="BD269" s="525" t="n">
        <v>0</v>
      </c>
      <c r="BE269" s="525" t="n">
        <v>0</v>
      </c>
      <c r="BF269" s="525" t="n">
        <v>0</v>
      </c>
      <c r="BG269" s="525" t="n">
        <v>0</v>
      </c>
      <c r="BJ269" s="522" t="n">
        <v>0</v>
      </c>
      <c r="BK269" s="522" t="n">
        <v>0</v>
      </c>
      <c r="BL269" s="522" t="n">
        <v>0</v>
      </c>
      <c r="BM269" s="522" t="n">
        <v>0</v>
      </c>
      <c r="BN269" s="522" t="n">
        <v>0</v>
      </c>
      <c r="BO269" s="522" t="n">
        <v>0</v>
      </c>
      <c r="BP269" s="522" t="n">
        <v>0</v>
      </c>
      <c r="BQ269" s="522" t="n">
        <v>0</v>
      </c>
      <c r="BR269" s="522" t="n">
        <v>0</v>
      </c>
      <c r="BS269" s="522" t="n">
        <v>0</v>
      </c>
      <c r="BT269" s="522" t="n">
        <v>0</v>
      </c>
      <c r="BU269" s="522" t="n">
        <v>0</v>
      </c>
      <c r="BW269" s="523">
        <f>_xlfn.XLOOKUP($A269,D!$O$3:$O$199,D!P$3:P$199,)</f>
        <v/>
      </c>
      <c r="BX269" s="523">
        <f>_xlfn.XLOOKUP($A269,D!$O$3:$O$199,D!Q$3:Q$199,)</f>
        <v/>
      </c>
      <c r="BY269" s="523">
        <f>_xlfn.XLOOKUP($A269,D!$O$3:$O$199,D!R$3:R$199,)</f>
        <v/>
      </c>
      <c r="BZ269" s="523">
        <f>_xlfn.XLOOKUP($A269,D!$O$3:$O$199,D!S$3:S$199,)</f>
        <v/>
      </c>
      <c r="CA269" s="523">
        <f>_xlfn.XLOOKUP($A269,D!$O$3:$O$199,D!T$3:T$199,)</f>
        <v/>
      </c>
      <c r="CB269" s="523">
        <f>_xlfn.XLOOKUP($A269,D!$O$3:$O$199,D!U$3:U$199,)</f>
        <v/>
      </c>
      <c r="CC269" s="523">
        <f>_xlfn.XLOOKUP($A269,D!$O$3:$O$199,D!V$3:V$199,)</f>
        <v/>
      </c>
      <c r="CD269" s="523">
        <f>_xlfn.XLOOKUP($A269,D!$O$3:$O$199,D!W$3:W$199,)</f>
        <v/>
      </c>
      <c r="CE269" s="523">
        <f>_xlfn.XLOOKUP($A269,D!$O$3:$O$199,D!X$3:X$199,)</f>
        <v/>
      </c>
      <c r="CF269" s="523">
        <f>_xlfn.XLOOKUP($A269,D!$O$3:$O$199,D!Y$3:Y$199,)</f>
        <v/>
      </c>
      <c r="CG269" s="523">
        <f>_xlfn.XLOOKUP($A269,D!$O$3:$O$199,D!Z$3:Z$199,)</f>
        <v/>
      </c>
      <c r="CH269" s="523">
        <f>_xlfn.XLOOKUP($A269,D!$O$3:$O$199,D!AA$3:AA$199,)</f>
        <v/>
      </c>
    </row>
    <row r="270">
      <c r="A270" s="100" t="inlineStr">
        <is>
          <t>36.16</t>
        </is>
      </c>
      <c r="B270" s="86">
        <f>VLOOKUP(A270,PL.C!$B:$F,2,0)</f>
        <v/>
      </c>
      <c r="C270" s="86" t="inlineStr">
        <is>
          <t>Analítica</t>
        </is>
      </c>
      <c r="D270" s="86" t="inlineStr">
        <is>
          <t>Saída</t>
        </is>
      </c>
      <c r="E270" s="86">
        <f>VLOOKUP($A270,PL.C!$B:$F,5,0)</f>
        <v/>
      </c>
      <c r="F270" s="86" t="inlineStr">
        <is>
          <t>sim</t>
        </is>
      </c>
      <c r="G270" s="86" t="inlineStr">
        <is>
          <t>forecast</t>
        </is>
      </c>
      <c r="I270" s="259" t="n">
        <v>0</v>
      </c>
      <c r="J270" s="519" t="n">
        <v>0</v>
      </c>
      <c r="K270" s="519" t="n">
        <v>0</v>
      </c>
      <c r="L270" s="519" t="n">
        <v>0</v>
      </c>
      <c r="M270" s="519" t="n">
        <v>0</v>
      </c>
      <c r="N270" s="519" t="n">
        <v>0</v>
      </c>
      <c r="O270" s="519" t="n">
        <v>0</v>
      </c>
      <c r="P270" s="519" t="n">
        <v>0</v>
      </c>
      <c r="Q270" s="519" t="n">
        <v>0</v>
      </c>
      <c r="R270" s="519" t="n">
        <v>0</v>
      </c>
      <c r="S270" s="519" t="n">
        <v>0</v>
      </c>
      <c r="T270" s="519" t="n">
        <v>0</v>
      </c>
      <c r="V270" s="259" t="n">
        <v>0</v>
      </c>
      <c r="W270" s="519" t="n">
        <v>0</v>
      </c>
      <c r="X270" s="519" t="n">
        <v>0</v>
      </c>
      <c r="Y270" s="519" t="n">
        <v>0</v>
      </c>
      <c r="Z270" s="519" t="n">
        <v>0</v>
      </c>
      <c r="AA270" s="519" t="n">
        <v>0</v>
      </c>
      <c r="AB270" s="519" t="n">
        <v>0</v>
      </c>
      <c r="AC270" s="519" t="n">
        <v>0</v>
      </c>
      <c r="AD270" s="519" t="n">
        <v>0</v>
      </c>
      <c r="AE270" s="519" t="n">
        <v>0</v>
      </c>
      <c r="AF270" s="519" t="n">
        <v>0</v>
      </c>
      <c r="AG270" s="519" t="n">
        <v>0</v>
      </c>
      <c r="AI270" s="259" t="n">
        <v>0</v>
      </c>
      <c r="AJ270" s="519" t="n">
        <v>0</v>
      </c>
      <c r="AK270" s="519" t="n">
        <v>0</v>
      </c>
      <c r="AL270" s="519" t="n">
        <v>0</v>
      </c>
      <c r="AM270" s="519" t="n">
        <v>0</v>
      </c>
      <c r="AN270" s="519" t="n">
        <v>0</v>
      </c>
      <c r="AO270" s="519" t="n">
        <v>0</v>
      </c>
      <c r="AP270" s="519" t="n">
        <v>-410</v>
      </c>
      <c r="AQ270" s="519" t="n">
        <v>0</v>
      </c>
      <c r="AR270" s="519" t="n">
        <v>-502</v>
      </c>
      <c r="AS270" s="519" t="n">
        <v>-331</v>
      </c>
      <c r="AT270" s="519" t="n">
        <v>-165</v>
      </c>
      <c r="AV270" s="267" t="n">
        <v>-793</v>
      </c>
      <c r="AW270" s="267" t="n">
        <v>-184</v>
      </c>
      <c r="AX270" s="520" t="n">
        <v>-165</v>
      </c>
      <c r="AY270" s="521" t="n">
        <v>-684</v>
      </c>
      <c r="AZ270" s="521" t="n">
        <v>0</v>
      </c>
      <c r="BA270" s="521" t="n">
        <v>0</v>
      </c>
      <c r="BB270" s="521" t="n">
        <v>-200</v>
      </c>
      <c r="BC270" s="521" t="n">
        <v>-335</v>
      </c>
      <c r="BD270" s="521" t="n">
        <v>-362</v>
      </c>
      <c r="BE270" s="521" t="n">
        <v>-320</v>
      </c>
      <c r="BF270" s="521" t="n">
        <v>-370</v>
      </c>
      <c r="BG270" s="521" t="n">
        <v>-569</v>
      </c>
      <c r="BJ270" s="526" t="n">
        <v>0</v>
      </c>
      <c r="BK270" s="526" t="n">
        <v>-494</v>
      </c>
      <c r="BL270" s="526" t="n">
        <v>-356</v>
      </c>
      <c r="BM270" s="526" t="n">
        <v>-434</v>
      </c>
      <c r="BN270" s="526" t="n">
        <v>-310</v>
      </c>
      <c r="BO270" s="526" t="n">
        <v>-361</v>
      </c>
      <c r="BP270" s="526" t="n">
        <v>-175</v>
      </c>
      <c r="BQ270" s="526" t="n">
        <v>-559</v>
      </c>
      <c r="BR270" s="526" t="n">
        <v>0</v>
      </c>
      <c r="BS270" s="526" t="n">
        <v>-210</v>
      </c>
      <c r="BT270" s="526" t="n">
        <v>-344</v>
      </c>
      <c r="BU270" s="526" t="n">
        <v>-210</v>
      </c>
      <c r="BW270" s="515">
        <f>_xlfn.XLOOKUP($A270,D!$O$3:$O$199,D!P$3:P$199,)</f>
        <v/>
      </c>
      <c r="BX270" s="515">
        <f>_xlfn.XLOOKUP($A270,D!$O$3:$O$199,D!Q$3:Q$199,)</f>
        <v/>
      </c>
      <c r="BY270" s="515">
        <f>_xlfn.XLOOKUP($A270,D!$O$3:$O$199,D!R$3:R$199,)</f>
        <v/>
      </c>
      <c r="BZ270" s="515">
        <f>_xlfn.XLOOKUP($A270,D!$O$3:$O$199,D!S$3:S$199,)</f>
        <v/>
      </c>
      <c r="CA270" s="515">
        <f>_xlfn.XLOOKUP($A270,D!$O$3:$O$199,D!T$3:T$199,)</f>
        <v/>
      </c>
      <c r="CB270" s="515">
        <f>_xlfn.XLOOKUP($A270,D!$O$3:$O$199,D!U$3:U$199,)</f>
        <v/>
      </c>
      <c r="CC270" s="515">
        <f>_xlfn.XLOOKUP($A270,D!$O$3:$O$199,D!V$3:V$199,)</f>
        <v/>
      </c>
      <c r="CD270" s="515">
        <f>_xlfn.XLOOKUP($A270,D!$O$3:$O$199,D!W$3:W$199,)</f>
        <v/>
      </c>
      <c r="CE270" s="515">
        <f>_xlfn.XLOOKUP($A270,D!$O$3:$O$199,D!X$3:X$199,)</f>
        <v/>
      </c>
      <c r="CF270" s="515">
        <f>_xlfn.XLOOKUP($A270,D!$O$3:$O$199,D!Y$3:Y$199,)</f>
        <v/>
      </c>
      <c r="CG270" s="515">
        <f>_xlfn.XLOOKUP($A270,D!$O$3:$O$199,D!Z$3:Z$199,)</f>
        <v/>
      </c>
      <c r="CH270" s="515">
        <f>_xlfn.XLOOKUP($A270,D!$O$3:$O$199,D!AA$3:AA$199,)</f>
        <v/>
      </c>
    </row>
    <row r="271">
      <c r="A271" s="258" t="inlineStr">
        <is>
          <t>36.17</t>
        </is>
      </c>
      <c r="B271" s="259">
        <f>VLOOKUP(A271,PL.C!$B:$F,2,0)</f>
        <v/>
      </c>
      <c r="C271" s="259" t="inlineStr">
        <is>
          <t>Analítica</t>
        </is>
      </c>
      <c r="D271" s="259" t="inlineStr">
        <is>
          <t>Saída</t>
        </is>
      </c>
      <c r="E271" s="259">
        <f>VLOOKUP($A271,PL.C!$B:$F,5,0)</f>
        <v/>
      </c>
      <c r="F271" s="259" t="inlineStr">
        <is>
          <t>sim</t>
        </is>
      </c>
      <c r="G271" s="259" t="inlineStr">
        <is>
          <t>forecast</t>
        </is>
      </c>
      <c r="I271" s="86" t="n">
        <v>0</v>
      </c>
      <c r="J271" s="512" t="n">
        <v>0</v>
      </c>
      <c r="K271" s="512" t="n">
        <v>0</v>
      </c>
      <c r="L271" s="512" t="n">
        <v>-2400</v>
      </c>
      <c r="M271" s="512" t="n">
        <v>-2400</v>
      </c>
      <c r="N271" s="512" t="n">
        <v>-2400</v>
      </c>
      <c r="O271" s="512" t="n">
        <v>-2400</v>
      </c>
      <c r="P271" s="512" t="n">
        <v>-2400</v>
      </c>
      <c r="Q271" s="512" t="n">
        <v>-2400</v>
      </c>
      <c r="R271" s="512" t="n">
        <v>-2400</v>
      </c>
      <c r="S271" s="512" t="n">
        <v>-2400</v>
      </c>
      <c r="T271" s="512" t="n">
        <v>-2140</v>
      </c>
      <c r="V271" s="86" t="n">
        <v>-2400</v>
      </c>
      <c r="W271" s="512" t="n">
        <v>-2400</v>
      </c>
      <c r="X271" s="512" t="n">
        <v>0</v>
      </c>
      <c r="Y271" s="512" t="n">
        <v>-2400</v>
      </c>
      <c r="Z271" s="512" t="n">
        <v>-2400</v>
      </c>
      <c r="AA271" s="512" t="n">
        <v>-2400</v>
      </c>
      <c r="AB271" s="512" t="n">
        <v>-2400</v>
      </c>
      <c r="AC271" s="512" t="n">
        <v>-2400</v>
      </c>
      <c r="AD271" s="512" t="n">
        <v>-2400</v>
      </c>
      <c r="AE271" s="512" t="n">
        <v>-2400</v>
      </c>
      <c r="AF271" s="512" t="n">
        <v>-2400</v>
      </c>
      <c r="AG271" s="512" t="n">
        <v>-2400</v>
      </c>
      <c r="AI271" s="86" t="n">
        <v>-2400</v>
      </c>
      <c r="AJ271" s="512" t="n">
        <v>-2400</v>
      </c>
      <c r="AK271" s="512" t="n">
        <v>0</v>
      </c>
      <c r="AL271" s="512" t="n">
        <v>-2400</v>
      </c>
      <c r="AM271" s="512" t="n">
        <v>-2400</v>
      </c>
      <c r="AN271" s="512" t="n">
        <v>-800</v>
      </c>
      <c r="AO271" s="512" t="n">
        <v>-800</v>
      </c>
      <c r="AP271" s="512" t="n">
        <v>-800</v>
      </c>
      <c r="AQ271" s="512" t="n">
        <v>-800</v>
      </c>
      <c r="AR271" s="512" t="n">
        <v>-800</v>
      </c>
      <c r="AS271" s="512" t="n">
        <v>-800</v>
      </c>
      <c r="AT271" s="512" t="n">
        <v>-800</v>
      </c>
      <c r="AV271" s="270" t="n">
        <v>-800</v>
      </c>
      <c r="AW271" s="270" t="n">
        <v>-800</v>
      </c>
      <c r="AX271" s="524" t="n">
        <v>-800</v>
      </c>
      <c r="AY271" s="525" t="n">
        <v>-800</v>
      </c>
      <c r="AZ271" s="525" t="n">
        <v>-800</v>
      </c>
      <c r="BA271" s="525" t="n">
        <v>0</v>
      </c>
      <c r="BB271" s="525" t="n">
        <v>-800</v>
      </c>
      <c r="BC271" s="525" t="n">
        <v>-800</v>
      </c>
      <c r="BD271" s="525" t="n">
        <v>-800</v>
      </c>
      <c r="BE271" s="525" t="n">
        <v>-800</v>
      </c>
      <c r="BF271" s="525" t="n">
        <v>-800</v>
      </c>
      <c r="BG271" s="525" t="n">
        <v>-828</v>
      </c>
      <c r="BJ271" s="522" t="n">
        <v>-828</v>
      </c>
      <c r="BK271" s="522" t="n">
        <v>-828</v>
      </c>
      <c r="BL271" s="522" t="n">
        <v>-828</v>
      </c>
      <c r="BM271" s="522" t="n">
        <v>-828</v>
      </c>
      <c r="BN271" s="522" t="n">
        <v>-828</v>
      </c>
      <c r="BO271" s="522" t="n">
        <v>0</v>
      </c>
      <c r="BP271" s="522" t="n">
        <v>-828</v>
      </c>
      <c r="BQ271" s="522" t="n">
        <v>-828</v>
      </c>
      <c r="BR271" s="522" t="n">
        <v>-828</v>
      </c>
      <c r="BS271" s="522" t="n">
        <v>-828</v>
      </c>
      <c r="BT271" s="522" t="n">
        <v>-828</v>
      </c>
      <c r="BU271" s="522" t="n">
        <v>-828</v>
      </c>
      <c r="BW271" s="523">
        <f>_xlfn.XLOOKUP($A271,D!$O$3:$O$199,D!P$3:P$199,)</f>
        <v/>
      </c>
      <c r="BX271" s="523">
        <f>_xlfn.XLOOKUP($A271,D!$O$3:$O$199,D!Q$3:Q$199,)</f>
        <v/>
      </c>
      <c r="BY271" s="523">
        <f>_xlfn.XLOOKUP($A271,D!$O$3:$O$199,D!R$3:R$199,)</f>
        <v/>
      </c>
      <c r="BZ271" s="523">
        <f>_xlfn.XLOOKUP($A271,D!$O$3:$O$199,D!S$3:S$199,)</f>
        <v/>
      </c>
      <c r="CA271" s="523">
        <f>_xlfn.XLOOKUP($A271,D!$O$3:$O$199,D!T$3:T$199,)</f>
        <v/>
      </c>
      <c r="CB271" s="523">
        <f>_xlfn.XLOOKUP($A271,D!$O$3:$O$199,D!U$3:U$199,)</f>
        <v/>
      </c>
      <c r="CC271" s="523">
        <f>_xlfn.XLOOKUP($A271,D!$O$3:$O$199,D!V$3:V$199,)</f>
        <v/>
      </c>
      <c r="CD271" s="523">
        <f>_xlfn.XLOOKUP($A271,D!$O$3:$O$199,D!W$3:W$199,)</f>
        <v/>
      </c>
      <c r="CE271" s="523">
        <f>_xlfn.XLOOKUP($A271,D!$O$3:$O$199,D!X$3:X$199,)</f>
        <v/>
      </c>
      <c r="CF271" s="523">
        <f>_xlfn.XLOOKUP($A271,D!$O$3:$O$199,D!Y$3:Y$199,)</f>
        <v/>
      </c>
      <c r="CG271" s="523">
        <f>_xlfn.XLOOKUP($A271,D!$O$3:$O$199,D!Z$3:Z$199,)</f>
        <v/>
      </c>
      <c r="CH271" s="523">
        <f>_xlfn.XLOOKUP($A271,D!$O$3:$O$199,D!AA$3:AA$199,)</f>
        <v/>
      </c>
    </row>
    <row r="272">
      <c r="A272" s="100" t="inlineStr">
        <is>
          <t>37.01</t>
        </is>
      </c>
      <c r="B272" s="86">
        <f>VLOOKUP(A272,PL.C!$B:$F,2,0)</f>
        <v/>
      </c>
      <c r="C272" s="86" t="inlineStr">
        <is>
          <t>Analítica</t>
        </is>
      </c>
      <c r="D272" s="86" t="inlineStr">
        <is>
          <t>Saída</t>
        </is>
      </c>
      <c r="E272" s="86">
        <f>VLOOKUP($A272,PL.C!$B:$F,5,0)</f>
        <v/>
      </c>
      <c r="F272" s="86" t="inlineStr">
        <is>
          <t>sim</t>
        </is>
      </c>
      <c r="G272" s="86" t="inlineStr">
        <is>
          <t>forecast</t>
        </is>
      </c>
      <c r="I272" s="259" t="n">
        <v>0</v>
      </c>
      <c r="J272" s="519" t="n">
        <v>0</v>
      </c>
      <c r="K272" s="519" t="n">
        <v>0</v>
      </c>
      <c r="L272" s="519" t="n">
        <v>-436</v>
      </c>
      <c r="M272" s="519" t="n">
        <v>0</v>
      </c>
      <c r="N272" s="519" t="n">
        <v>-113</v>
      </c>
      <c r="O272" s="519" t="n">
        <v>-445</v>
      </c>
      <c r="P272" s="519" t="n">
        <v>-633</v>
      </c>
      <c r="Q272" s="519" t="n">
        <v>-740</v>
      </c>
      <c r="R272" s="519" t="n">
        <v>-619</v>
      </c>
      <c r="S272" s="519" t="n">
        <v>-394</v>
      </c>
      <c r="T272" s="519" t="n">
        <v>-379</v>
      </c>
      <c r="V272" s="259" t="n">
        <v>0</v>
      </c>
      <c r="W272" s="519" t="n">
        <v>-471</v>
      </c>
      <c r="X272" s="519" t="n">
        <v>-871</v>
      </c>
      <c r="Y272" s="519" t="n">
        <v>-905</v>
      </c>
      <c r="Z272" s="519" t="n">
        <v>-342</v>
      </c>
      <c r="AA272" s="519" t="n">
        <v>-953</v>
      </c>
      <c r="AB272" s="519" t="n">
        <v>-1047</v>
      </c>
      <c r="AC272" s="519" t="n">
        <v>-649</v>
      </c>
      <c r="AD272" s="519" t="n">
        <v>-840</v>
      </c>
      <c r="AE272" s="519" t="n">
        <v>-1041</v>
      </c>
      <c r="AF272" s="519" t="n">
        <v>-861</v>
      </c>
      <c r="AG272" s="519" t="n">
        <v>-1477</v>
      </c>
      <c r="AI272" s="259" t="n">
        <v>-1537</v>
      </c>
      <c r="AJ272" s="519" t="n">
        <v>-501</v>
      </c>
      <c r="AK272" s="519" t="n">
        <v>-1802</v>
      </c>
      <c r="AL272" s="519" t="n">
        <v>-1803</v>
      </c>
      <c r="AM272" s="519" t="n">
        <v>-2380</v>
      </c>
      <c r="AN272" s="519" t="n">
        <v>-2639</v>
      </c>
      <c r="AO272" s="519" t="n">
        <v>-1212</v>
      </c>
      <c r="AP272" s="519" t="n">
        <v>-1456</v>
      </c>
      <c r="AQ272" s="519" t="n">
        <v>-882</v>
      </c>
      <c r="AR272" s="519" t="n">
        <v>-783</v>
      </c>
      <c r="AS272" s="519" t="n">
        <v>-1406</v>
      </c>
      <c r="AT272" s="519" t="n">
        <v>-867</v>
      </c>
      <c r="AV272" s="267" t="n">
        <v>-1223</v>
      </c>
      <c r="AW272" s="267" t="n">
        <v>-483</v>
      </c>
      <c r="AX272" s="520" t="n">
        <v>-626</v>
      </c>
      <c r="AY272" s="521" t="n">
        <v>-1380</v>
      </c>
      <c r="AZ272" s="521" t="n">
        <v>-678</v>
      </c>
      <c r="BA272" s="521" t="n">
        <v>-1036</v>
      </c>
      <c r="BB272" s="521" t="n">
        <v>-939</v>
      </c>
      <c r="BC272" s="521" t="n">
        <v>-872</v>
      </c>
      <c r="BD272" s="521" t="n">
        <v>-1041</v>
      </c>
      <c r="BE272" s="521" t="n">
        <v>-897</v>
      </c>
      <c r="BF272" s="521" t="n">
        <v>-1074</v>
      </c>
      <c r="BG272" s="521" t="n">
        <v>-947</v>
      </c>
      <c r="BJ272" s="526" t="n">
        <v>-922</v>
      </c>
      <c r="BK272" s="526" t="n">
        <v>-1483</v>
      </c>
      <c r="BL272" s="526" t="n">
        <v>-784</v>
      </c>
      <c r="BM272" s="526" t="n">
        <v>-1095</v>
      </c>
      <c r="BN272" s="526" t="n">
        <v>-821</v>
      </c>
      <c r="BO272" s="526" t="n">
        <v>-1157</v>
      </c>
      <c r="BP272" s="526" t="n">
        <v>-1304</v>
      </c>
      <c r="BQ272" s="526" t="n">
        <v>-1027</v>
      </c>
      <c r="BR272" s="526" t="n">
        <v>-781</v>
      </c>
      <c r="BS272" s="526" t="n">
        <v>-1011</v>
      </c>
      <c r="BT272" s="526" t="n">
        <v>-1068</v>
      </c>
      <c r="BU272" s="526" t="n">
        <v>-737</v>
      </c>
      <c r="BW272" s="515">
        <f>_xlfn.XLOOKUP($A272,D!$O$3:$O$199,D!P$3:P$199,)</f>
        <v/>
      </c>
      <c r="BX272" s="515">
        <f>_xlfn.XLOOKUP($A272,D!$O$3:$O$199,D!Q$3:Q$199,)</f>
        <v/>
      </c>
      <c r="BY272" s="515">
        <f>_xlfn.XLOOKUP($A272,D!$O$3:$O$199,D!R$3:R$199,)</f>
        <v/>
      </c>
      <c r="BZ272" s="515">
        <f>_xlfn.XLOOKUP($A272,D!$O$3:$O$199,D!S$3:S$199,)</f>
        <v/>
      </c>
      <c r="CA272" s="515">
        <f>_xlfn.XLOOKUP($A272,D!$O$3:$O$199,D!T$3:T$199,)</f>
        <v/>
      </c>
      <c r="CB272" s="515">
        <f>_xlfn.XLOOKUP($A272,D!$O$3:$O$199,D!U$3:U$199,)</f>
        <v/>
      </c>
      <c r="CC272" s="515">
        <f>_xlfn.XLOOKUP($A272,D!$O$3:$O$199,D!V$3:V$199,)</f>
        <v/>
      </c>
      <c r="CD272" s="515">
        <f>_xlfn.XLOOKUP($A272,D!$O$3:$O$199,D!W$3:W$199,)</f>
        <v/>
      </c>
      <c r="CE272" s="515">
        <f>_xlfn.XLOOKUP($A272,D!$O$3:$O$199,D!X$3:X$199,)</f>
        <v/>
      </c>
      <c r="CF272" s="515">
        <f>_xlfn.XLOOKUP($A272,D!$O$3:$O$199,D!Y$3:Y$199,)</f>
        <v/>
      </c>
      <c r="CG272" s="515">
        <f>_xlfn.XLOOKUP($A272,D!$O$3:$O$199,D!Z$3:Z$199,)</f>
        <v/>
      </c>
      <c r="CH272" s="515">
        <f>_xlfn.XLOOKUP($A272,D!$O$3:$O$199,D!AA$3:AA$199,)</f>
        <v/>
      </c>
    </row>
    <row r="273">
      <c r="A273" s="258" t="inlineStr">
        <is>
          <t>37.02</t>
        </is>
      </c>
      <c r="B273" s="259">
        <f>VLOOKUP(A273,PL.C!$B:$F,2,0)</f>
        <v/>
      </c>
      <c r="C273" s="259" t="inlineStr">
        <is>
          <t>Analítica</t>
        </is>
      </c>
      <c r="D273" s="259" t="inlineStr">
        <is>
          <t>Saída</t>
        </is>
      </c>
      <c r="E273" s="259">
        <f>VLOOKUP($A273,PL.C!$B:$F,5,0)</f>
        <v/>
      </c>
      <c r="F273" s="259" t="inlineStr">
        <is>
          <t>sim</t>
        </is>
      </c>
      <c r="G273" s="259" t="inlineStr">
        <is>
          <t>forecast</t>
        </is>
      </c>
      <c r="I273" s="86" t="n">
        <v>0</v>
      </c>
      <c r="J273" s="512" t="n">
        <v>0</v>
      </c>
      <c r="K273" s="512" t="n">
        <v>0</v>
      </c>
      <c r="L273" s="512" t="n">
        <v>-161</v>
      </c>
      <c r="M273" s="512" t="n">
        <v>-534</v>
      </c>
      <c r="N273" s="512" t="n">
        <v>-533</v>
      </c>
      <c r="O273" s="512" t="n">
        <v>0</v>
      </c>
      <c r="P273" s="512" t="n">
        <v>0</v>
      </c>
      <c r="Q273" s="512" t="n">
        <v>0</v>
      </c>
      <c r="R273" s="512" t="n">
        <v>0</v>
      </c>
      <c r="S273" s="512" t="n">
        <v>0</v>
      </c>
      <c r="T273" s="512" t="n">
        <v>0</v>
      </c>
      <c r="V273" s="86" t="n">
        <v>-1273</v>
      </c>
      <c r="W273" s="512" t="n">
        <v>0</v>
      </c>
      <c r="X273" s="512" t="n">
        <v>0</v>
      </c>
      <c r="Y273" s="512" t="n">
        <v>0</v>
      </c>
      <c r="Z273" s="512" t="n">
        <v>0</v>
      </c>
      <c r="AA273" s="512" t="n">
        <v>-50</v>
      </c>
      <c r="AB273" s="512" t="n">
        <v>-1550</v>
      </c>
      <c r="AC273" s="512" t="n">
        <v>0</v>
      </c>
      <c r="AD273" s="512" t="n">
        <v>0</v>
      </c>
      <c r="AE273" s="512" t="n">
        <v>0</v>
      </c>
      <c r="AF273" s="512" t="n">
        <v>-219</v>
      </c>
      <c r="AG273" s="512" t="n">
        <v>-269</v>
      </c>
      <c r="AI273" s="86" t="n">
        <v>-220</v>
      </c>
      <c r="AJ273" s="512" t="n">
        <v>0</v>
      </c>
      <c r="AK273" s="512" t="n">
        <v>-515</v>
      </c>
      <c r="AL273" s="512" t="n">
        <v>-385</v>
      </c>
      <c r="AM273" s="512" t="n">
        <v>-385</v>
      </c>
      <c r="AN273" s="512" t="n">
        <v>-776</v>
      </c>
      <c r="AO273" s="512" t="n">
        <v>-776</v>
      </c>
      <c r="AP273" s="512" t="n">
        <v>-776</v>
      </c>
      <c r="AQ273" s="512" t="n">
        <v>0</v>
      </c>
      <c r="AR273" s="512" t="n">
        <v>0</v>
      </c>
      <c r="AS273" s="512" t="n">
        <v>0</v>
      </c>
      <c r="AT273" s="512" t="n">
        <v>0</v>
      </c>
      <c r="AV273" s="270" t="n">
        <v>0</v>
      </c>
      <c r="AW273" s="270" t="n">
        <v>0</v>
      </c>
      <c r="AX273" s="524" t="n">
        <v>-220</v>
      </c>
      <c r="AY273" s="525" t="n">
        <v>-50</v>
      </c>
      <c r="AZ273" s="525" t="n">
        <v>0</v>
      </c>
      <c r="BA273" s="525" t="n">
        <v>-120</v>
      </c>
      <c r="BB273" s="525" t="n">
        <v>0</v>
      </c>
      <c r="BC273" s="525" t="n">
        <v>-756</v>
      </c>
      <c r="BD273" s="525" t="n">
        <v>-553</v>
      </c>
      <c r="BE273" s="525" t="n">
        <v>-650</v>
      </c>
      <c r="BF273" s="525" t="n">
        <v>0</v>
      </c>
      <c r="BG273" s="525" t="n">
        <v>0</v>
      </c>
      <c r="BJ273" s="522" t="n">
        <v>0</v>
      </c>
      <c r="BK273" s="522" t="n">
        <v>0</v>
      </c>
      <c r="BL273" s="522" t="n">
        <v>0</v>
      </c>
      <c r="BM273" s="522" t="n">
        <v>0</v>
      </c>
      <c r="BN273" s="522" t="n">
        <v>-270</v>
      </c>
      <c r="BO273" s="522" t="n">
        <v>0</v>
      </c>
      <c r="BP273" s="522" t="n">
        <v>0</v>
      </c>
      <c r="BQ273" s="522" t="n">
        <v>-400</v>
      </c>
      <c r="BR273" s="522" t="n">
        <v>-615</v>
      </c>
      <c r="BS273" s="522" t="n">
        <v>-400</v>
      </c>
      <c r="BT273" s="522" t="n">
        <v>-400</v>
      </c>
      <c r="BU273" s="522" t="n">
        <v>-400</v>
      </c>
      <c r="BW273" s="523">
        <f>_xlfn.XLOOKUP($A273,D!$O$3:$O$199,D!P$3:P$199,)</f>
        <v/>
      </c>
      <c r="BX273" s="523">
        <f>_xlfn.XLOOKUP($A273,D!$O$3:$O$199,D!Q$3:Q$199,)</f>
        <v/>
      </c>
      <c r="BY273" s="523">
        <f>_xlfn.XLOOKUP($A273,D!$O$3:$O$199,D!R$3:R$199,)</f>
        <v/>
      </c>
      <c r="BZ273" s="523">
        <f>_xlfn.XLOOKUP($A273,D!$O$3:$O$199,D!S$3:S$199,)</f>
        <v/>
      </c>
      <c r="CA273" s="523">
        <f>_xlfn.XLOOKUP($A273,D!$O$3:$O$199,D!T$3:T$199,)</f>
        <v/>
      </c>
      <c r="CB273" s="523">
        <f>_xlfn.XLOOKUP($A273,D!$O$3:$O$199,D!U$3:U$199,)</f>
        <v/>
      </c>
      <c r="CC273" s="523">
        <f>_xlfn.XLOOKUP($A273,D!$O$3:$O$199,D!V$3:V$199,)</f>
        <v/>
      </c>
      <c r="CD273" s="523">
        <f>_xlfn.XLOOKUP($A273,D!$O$3:$O$199,D!W$3:W$199,)</f>
        <v/>
      </c>
      <c r="CE273" s="523">
        <f>_xlfn.XLOOKUP($A273,D!$O$3:$O$199,D!X$3:X$199,)</f>
        <v/>
      </c>
      <c r="CF273" s="523">
        <f>_xlfn.XLOOKUP($A273,D!$O$3:$O$199,D!Y$3:Y$199,)</f>
        <v/>
      </c>
      <c r="CG273" s="523">
        <f>_xlfn.XLOOKUP($A273,D!$O$3:$O$199,D!Z$3:Z$199,)</f>
        <v/>
      </c>
      <c r="CH273" s="523">
        <f>_xlfn.XLOOKUP($A273,D!$O$3:$O$199,D!AA$3:AA$199,)</f>
        <v/>
      </c>
    </row>
    <row r="274">
      <c r="A274" s="100" t="inlineStr">
        <is>
          <t>37.03</t>
        </is>
      </c>
      <c r="B274" s="86">
        <f>VLOOKUP(A274,PL.C!$B:$F,2,0)</f>
        <v/>
      </c>
      <c r="C274" s="86" t="inlineStr">
        <is>
          <t>Analítica</t>
        </is>
      </c>
      <c r="D274" s="86" t="inlineStr">
        <is>
          <t>Saída</t>
        </is>
      </c>
      <c r="E274" s="86">
        <f>VLOOKUP($A274,PL.C!$B:$F,5,0)</f>
        <v/>
      </c>
      <c r="F274" s="86" t="inlineStr">
        <is>
          <t>sim</t>
        </is>
      </c>
      <c r="G274" s="86" t="inlineStr">
        <is>
          <t>forecast</t>
        </is>
      </c>
      <c r="I274" s="259" t="n">
        <v>0</v>
      </c>
      <c r="J274" s="519" t="n">
        <v>0</v>
      </c>
      <c r="K274" s="519" t="n">
        <v>0</v>
      </c>
      <c r="L274" s="519" t="n">
        <v>0</v>
      </c>
      <c r="M274" s="519" t="n">
        <v>0</v>
      </c>
      <c r="N274" s="519" t="n">
        <v>0</v>
      </c>
      <c r="O274" s="519" t="n">
        <v>0</v>
      </c>
      <c r="P274" s="519" t="n">
        <v>0</v>
      </c>
      <c r="Q274" s="519" t="n">
        <v>0</v>
      </c>
      <c r="R274" s="519" t="n">
        <v>0</v>
      </c>
      <c r="S274" s="519" t="n">
        <v>0</v>
      </c>
      <c r="T274" s="519" t="n">
        <v>0</v>
      </c>
      <c r="V274" s="259" t="n">
        <v>0</v>
      </c>
      <c r="W274" s="519" t="n">
        <v>0</v>
      </c>
      <c r="X274" s="519" t="n">
        <v>0</v>
      </c>
      <c r="Y274" s="519" t="n">
        <v>0</v>
      </c>
      <c r="Z274" s="519" t="n">
        <v>0</v>
      </c>
      <c r="AA274" s="519" t="n">
        <v>0</v>
      </c>
      <c r="AB274" s="519" t="n">
        <v>0</v>
      </c>
      <c r="AC274" s="519" t="n">
        <v>0</v>
      </c>
      <c r="AD274" s="519" t="n">
        <v>0</v>
      </c>
      <c r="AE274" s="519" t="n">
        <v>0</v>
      </c>
      <c r="AF274" s="519" t="n">
        <v>0</v>
      </c>
      <c r="AG274" s="519" t="n">
        <v>0</v>
      </c>
      <c r="AI274" s="259" t="n">
        <v>-1794</v>
      </c>
      <c r="AJ274" s="519" t="n">
        <v>0</v>
      </c>
      <c r="AK274" s="519" t="n">
        <v>0</v>
      </c>
      <c r="AL274" s="519" t="n">
        <v>0</v>
      </c>
      <c r="AM274" s="519" t="n">
        <v>0</v>
      </c>
      <c r="AN274" s="519" t="n">
        <v>0</v>
      </c>
      <c r="AO274" s="519" t="n">
        <v>0</v>
      </c>
      <c r="AP274" s="519" t="n">
        <v>0</v>
      </c>
      <c r="AQ274" s="519" t="n">
        <v>0</v>
      </c>
      <c r="AR274" s="519" t="n">
        <v>0</v>
      </c>
      <c r="AS274" s="519" t="n">
        <v>0</v>
      </c>
      <c r="AT274" s="519" t="n">
        <v>0</v>
      </c>
      <c r="AV274" s="267" t="n">
        <v>-1840</v>
      </c>
      <c r="AW274" s="267" t="n">
        <v>0</v>
      </c>
      <c r="AX274" s="520" t="n">
        <v>0</v>
      </c>
      <c r="AY274" s="521" t="n">
        <v>0</v>
      </c>
      <c r="AZ274" s="521" t="n">
        <v>0</v>
      </c>
      <c r="BA274" s="521" t="n">
        <v>0</v>
      </c>
      <c r="BB274" s="521" t="n">
        <v>0</v>
      </c>
      <c r="BC274" s="521" t="n">
        <v>0</v>
      </c>
      <c r="BD274" s="521" t="n">
        <v>0</v>
      </c>
      <c r="BE274" s="521" t="n">
        <v>0</v>
      </c>
      <c r="BF274" s="521" t="n">
        <v>0</v>
      </c>
      <c r="BG274" s="521" t="n">
        <v>0</v>
      </c>
      <c r="BJ274" s="526" t="n">
        <v>-1658</v>
      </c>
      <c r="BK274" s="526" t="n">
        <v>0</v>
      </c>
      <c r="BL274" s="526" t="n">
        <v>0</v>
      </c>
      <c r="BM274" s="526" t="n">
        <v>0</v>
      </c>
      <c r="BN274" s="526" t="n">
        <v>0</v>
      </c>
      <c r="BO274" s="526" t="n">
        <v>0</v>
      </c>
      <c r="BP274" s="526" t="n">
        <v>0</v>
      </c>
      <c r="BQ274" s="526" t="n">
        <v>0</v>
      </c>
      <c r="BR274" s="526" t="n">
        <v>0</v>
      </c>
      <c r="BS274" s="526" t="n">
        <v>0</v>
      </c>
      <c r="BT274" s="526" t="n">
        <v>0</v>
      </c>
      <c r="BU274" s="526" t="n">
        <v>0</v>
      </c>
      <c r="BW274" s="515">
        <f>_xlfn.XLOOKUP($A274,D!$O$3:$O$199,D!P$3:P$199,)</f>
        <v/>
      </c>
      <c r="BX274" s="515">
        <f>_xlfn.XLOOKUP($A274,D!$O$3:$O$199,D!Q$3:Q$199,)</f>
        <v/>
      </c>
      <c r="BY274" s="515">
        <f>_xlfn.XLOOKUP($A274,D!$O$3:$O$199,D!R$3:R$199,)</f>
        <v/>
      </c>
      <c r="BZ274" s="515">
        <f>_xlfn.XLOOKUP($A274,D!$O$3:$O$199,D!S$3:S$199,)</f>
        <v/>
      </c>
      <c r="CA274" s="515">
        <f>_xlfn.XLOOKUP($A274,D!$O$3:$O$199,D!T$3:T$199,)</f>
        <v/>
      </c>
      <c r="CB274" s="515">
        <f>_xlfn.XLOOKUP($A274,D!$O$3:$O$199,D!U$3:U$199,)</f>
        <v/>
      </c>
      <c r="CC274" s="515">
        <f>_xlfn.XLOOKUP($A274,D!$O$3:$O$199,D!V$3:V$199,)</f>
        <v/>
      </c>
      <c r="CD274" s="515">
        <f>_xlfn.XLOOKUP($A274,D!$O$3:$O$199,D!W$3:W$199,)</f>
        <v/>
      </c>
      <c r="CE274" s="515">
        <f>_xlfn.XLOOKUP($A274,D!$O$3:$O$199,D!X$3:X$199,)</f>
        <v/>
      </c>
      <c r="CF274" s="515">
        <f>_xlfn.XLOOKUP($A274,D!$O$3:$O$199,D!Y$3:Y$199,)</f>
        <v/>
      </c>
      <c r="CG274" s="515">
        <f>_xlfn.XLOOKUP($A274,D!$O$3:$O$199,D!Z$3:Z$199,)</f>
        <v/>
      </c>
      <c r="CH274" s="515">
        <f>_xlfn.XLOOKUP($A274,D!$O$3:$O$199,D!AA$3:AA$199,)</f>
        <v/>
      </c>
    </row>
    <row r="275">
      <c r="A275" s="258" t="inlineStr">
        <is>
          <t>37.04</t>
        </is>
      </c>
      <c r="B275" s="259">
        <f>VLOOKUP(A275,PL.C!$B:$F,2,0)</f>
        <v/>
      </c>
      <c r="C275" s="259" t="inlineStr">
        <is>
          <t>Analítica</t>
        </is>
      </c>
      <c r="D275" s="259" t="inlineStr">
        <is>
          <t>Saída</t>
        </is>
      </c>
      <c r="E275" s="259">
        <f>VLOOKUP($A275,PL.C!$B:$F,5,0)</f>
        <v/>
      </c>
      <c r="F275" s="259" t="inlineStr">
        <is>
          <t>sim</t>
        </is>
      </c>
      <c r="G275" s="259" t="inlineStr">
        <is>
          <t>forecast</t>
        </is>
      </c>
      <c r="I275" s="86" t="n">
        <v>0</v>
      </c>
      <c r="J275" s="512" t="n">
        <v>0</v>
      </c>
      <c r="K275" s="512" t="n">
        <v>0</v>
      </c>
      <c r="L275" s="512" t="n">
        <v>0</v>
      </c>
      <c r="M275" s="512" t="n">
        <v>0</v>
      </c>
      <c r="N275" s="512" t="n">
        <v>0</v>
      </c>
      <c r="O275" s="512" t="n">
        <v>0</v>
      </c>
      <c r="P275" s="512" t="n">
        <v>0</v>
      </c>
      <c r="Q275" s="512" t="n">
        <v>-2162</v>
      </c>
      <c r="R275" s="512" t="n">
        <v>0</v>
      </c>
      <c r="S275" s="512" t="n">
        <v>0</v>
      </c>
      <c r="T275" s="512" t="n">
        <v>0</v>
      </c>
      <c r="V275" s="86" t="n">
        <v>0</v>
      </c>
      <c r="W275" s="512" t="n">
        <v>0</v>
      </c>
      <c r="X275" s="512" t="n">
        <v>0</v>
      </c>
      <c r="Y275" s="512" t="n">
        <v>0</v>
      </c>
      <c r="Z275" s="512" t="n">
        <v>0</v>
      </c>
      <c r="AA275" s="512" t="n">
        <v>0</v>
      </c>
      <c r="AB275" s="512" t="n">
        <v>0</v>
      </c>
      <c r="AC275" s="512" t="n">
        <v>0</v>
      </c>
      <c r="AD275" s="512" t="n">
        <v>-1895</v>
      </c>
      <c r="AE275" s="512" t="n">
        <v>0</v>
      </c>
      <c r="AF275" s="512" t="n">
        <v>0</v>
      </c>
      <c r="AG275" s="512" t="n">
        <v>0</v>
      </c>
      <c r="AI275" s="86" t="n">
        <v>0</v>
      </c>
      <c r="AJ275" s="512" t="n">
        <v>0</v>
      </c>
      <c r="AK275" s="512" t="n">
        <v>0</v>
      </c>
      <c r="AL275" s="512" t="n">
        <v>0</v>
      </c>
      <c r="AM275" s="512" t="n">
        <v>0</v>
      </c>
      <c r="AN275" s="512" t="n">
        <v>-396</v>
      </c>
      <c r="AO275" s="512" t="n">
        <v>-396</v>
      </c>
      <c r="AP275" s="512" t="n">
        <v>-396</v>
      </c>
      <c r="AQ275" s="512" t="n">
        <v>-396</v>
      </c>
      <c r="AR275" s="512" t="n">
        <v>-2958</v>
      </c>
      <c r="AS275" s="512" t="n">
        <v>-396</v>
      </c>
      <c r="AT275" s="512" t="n">
        <v>-396</v>
      </c>
      <c r="AV275" s="270" t="n">
        <v>-396</v>
      </c>
      <c r="AW275" s="270" t="n">
        <v>-396</v>
      </c>
      <c r="AX275" s="524" t="n">
        <v>-396</v>
      </c>
      <c r="AY275" s="525" t="n">
        <v>-396</v>
      </c>
      <c r="AZ275" s="525" t="n">
        <v>-396</v>
      </c>
      <c r="BA275" s="525" t="n">
        <v>0</v>
      </c>
      <c r="BB275" s="525" t="n">
        <v>0</v>
      </c>
      <c r="BC275" s="525" t="n">
        <v>0</v>
      </c>
      <c r="BD275" s="525" t="n">
        <v>0</v>
      </c>
      <c r="BE275" s="525" t="n">
        <v>0</v>
      </c>
      <c r="BF275" s="525" t="n">
        <v>0</v>
      </c>
      <c r="BG275" s="525" t="n">
        <v>0</v>
      </c>
      <c r="BJ275" s="522" t="n">
        <v>0</v>
      </c>
      <c r="BK275" s="522" t="n">
        <v>0</v>
      </c>
      <c r="BL275" s="522" t="n">
        <v>0</v>
      </c>
      <c r="BM275" s="522" t="n">
        <v>0</v>
      </c>
      <c r="BN275" s="522" t="n">
        <v>0</v>
      </c>
      <c r="BO275" s="522" t="n">
        <v>0</v>
      </c>
      <c r="BP275" s="522" t="n">
        <v>0</v>
      </c>
      <c r="BQ275" s="522" t="n">
        <v>0</v>
      </c>
      <c r="BR275" s="522" t="n">
        <v>0</v>
      </c>
      <c r="BS275" s="522" t="n">
        <v>0</v>
      </c>
      <c r="BT275" s="522" t="n">
        <v>0</v>
      </c>
      <c r="BU275" s="522" t="n">
        <v>0</v>
      </c>
      <c r="BW275" s="523">
        <f>_xlfn.XLOOKUP($A275,D!$O$3:$O$199,D!P$3:P$199,)</f>
        <v/>
      </c>
      <c r="BX275" s="523">
        <f>_xlfn.XLOOKUP($A275,D!$O$3:$O$199,D!Q$3:Q$199,)</f>
        <v/>
      </c>
      <c r="BY275" s="523">
        <f>_xlfn.XLOOKUP($A275,D!$O$3:$O$199,D!R$3:R$199,)</f>
        <v/>
      </c>
      <c r="BZ275" s="523">
        <f>_xlfn.XLOOKUP($A275,D!$O$3:$O$199,D!S$3:S$199,)</f>
        <v/>
      </c>
      <c r="CA275" s="523">
        <f>_xlfn.XLOOKUP($A275,D!$O$3:$O$199,D!T$3:T$199,)</f>
        <v/>
      </c>
      <c r="CB275" s="523">
        <f>_xlfn.XLOOKUP($A275,D!$O$3:$O$199,D!U$3:U$199,)</f>
        <v/>
      </c>
      <c r="CC275" s="523">
        <f>_xlfn.XLOOKUP($A275,D!$O$3:$O$199,D!V$3:V$199,)</f>
        <v/>
      </c>
      <c r="CD275" s="523">
        <f>_xlfn.XLOOKUP($A275,D!$O$3:$O$199,D!W$3:W$199,)</f>
        <v/>
      </c>
      <c r="CE275" s="523">
        <f>_xlfn.XLOOKUP($A275,D!$O$3:$O$199,D!X$3:X$199,)</f>
        <v/>
      </c>
      <c r="CF275" s="523">
        <f>_xlfn.XLOOKUP($A275,D!$O$3:$O$199,D!Y$3:Y$199,)</f>
        <v/>
      </c>
      <c r="CG275" s="523">
        <f>_xlfn.XLOOKUP($A275,D!$O$3:$O$199,D!Z$3:Z$199,)</f>
        <v/>
      </c>
      <c r="CH275" s="523">
        <f>_xlfn.XLOOKUP($A275,D!$O$3:$O$199,D!AA$3:AA$199,)</f>
        <v/>
      </c>
    </row>
    <row r="276">
      <c r="A276" s="100" t="inlineStr">
        <is>
          <t>37.05</t>
        </is>
      </c>
      <c r="B276" s="86">
        <f>VLOOKUP(A276,PL.C!$B:$F,2,0)</f>
        <v/>
      </c>
      <c r="C276" s="86" t="inlineStr">
        <is>
          <t>Analítica</t>
        </is>
      </c>
      <c r="D276" s="86" t="inlineStr">
        <is>
          <t>Saída</t>
        </is>
      </c>
      <c r="E276" s="86">
        <f>VLOOKUP($A276,PL.C!$B:$F,5,0)</f>
        <v/>
      </c>
      <c r="F276" s="86" t="inlineStr">
        <is>
          <t>sim</t>
        </is>
      </c>
      <c r="G276" s="86" t="inlineStr">
        <is>
          <t>forecast</t>
        </is>
      </c>
      <c r="I276" s="259" t="n">
        <v>0</v>
      </c>
      <c r="J276" s="519" t="n">
        <v>0</v>
      </c>
      <c r="K276" s="519" t="n">
        <v>0</v>
      </c>
      <c r="L276" s="519" t="n">
        <v>0</v>
      </c>
      <c r="M276" s="519" t="n">
        <v>0</v>
      </c>
      <c r="N276" s="519" t="n">
        <v>0</v>
      </c>
      <c r="O276" s="519" t="n">
        <v>0</v>
      </c>
      <c r="P276" s="519" t="n">
        <v>0</v>
      </c>
      <c r="Q276" s="519" t="n">
        <v>0</v>
      </c>
      <c r="R276" s="519" t="n">
        <v>0</v>
      </c>
      <c r="S276" s="519" t="n">
        <v>0</v>
      </c>
      <c r="T276" s="519" t="n">
        <v>0</v>
      </c>
      <c r="V276" s="259" t="n">
        <v>0</v>
      </c>
      <c r="W276" s="519" t="n">
        <v>0</v>
      </c>
      <c r="X276" s="519" t="n">
        <v>0</v>
      </c>
      <c r="Y276" s="519" t="n">
        <v>0</v>
      </c>
      <c r="Z276" s="519" t="n">
        <v>0</v>
      </c>
      <c r="AA276" s="519" t="n">
        <v>0</v>
      </c>
      <c r="AB276" s="519" t="n">
        <v>0</v>
      </c>
      <c r="AC276" s="519" t="n">
        <v>0</v>
      </c>
      <c r="AD276" s="519" t="n">
        <v>0</v>
      </c>
      <c r="AE276" s="519" t="n">
        <v>0</v>
      </c>
      <c r="AF276" s="519" t="n">
        <v>0</v>
      </c>
      <c r="AG276" s="519" t="n">
        <v>0</v>
      </c>
      <c r="AI276" s="259" t="n">
        <v>0</v>
      </c>
      <c r="AJ276" s="519" t="n">
        <v>0</v>
      </c>
      <c r="AK276" s="519" t="n">
        <v>0</v>
      </c>
      <c r="AL276" s="519" t="n">
        <v>0</v>
      </c>
      <c r="AM276" s="519" t="n">
        <v>0</v>
      </c>
      <c r="AN276" s="519" t="n">
        <v>0</v>
      </c>
      <c r="AO276" s="519" t="n">
        <v>-14</v>
      </c>
      <c r="AP276" s="519" t="n">
        <v>0</v>
      </c>
      <c r="AQ276" s="519" t="n">
        <v>0</v>
      </c>
      <c r="AR276" s="519" t="n">
        <v>-14</v>
      </c>
      <c r="AS276" s="519" t="n">
        <v>0</v>
      </c>
      <c r="AT276" s="519" t="n">
        <v>0</v>
      </c>
      <c r="AV276" s="267" t="n">
        <v>0</v>
      </c>
      <c r="AW276" s="267" t="n">
        <v>0</v>
      </c>
      <c r="AX276" s="520" t="n">
        <v>-16</v>
      </c>
      <c r="AY276" s="521" t="n">
        <v>-2</v>
      </c>
      <c r="AZ276" s="521" t="n">
        <v>-7</v>
      </c>
      <c r="BA276" s="521" t="n">
        <v>-10</v>
      </c>
      <c r="BB276" s="521" t="n">
        <v>-20</v>
      </c>
      <c r="BC276" s="521" t="n">
        <v>-30</v>
      </c>
      <c r="BD276" s="521" t="n">
        <v>-8</v>
      </c>
      <c r="BE276" s="521" t="n">
        <v>-8</v>
      </c>
      <c r="BF276" s="521" t="n">
        <v>-18</v>
      </c>
      <c r="BG276" s="521" t="n">
        <v>-31</v>
      </c>
      <c r="BJ276" s="526" t="n">
        <v>-34</v>
      </c>
      <c r="BK276" s="526" t="n">
        <v>-23</v>
      </c>
      <c r="BL276" s="526" t="n">
        <v>-28</v>
      </c>
      <c r="BM276" s="526" t="n">
        <v>-29</v>
      </c>
      <c r="BN276" s="526" t="n">
        <v>-32</v>
      </c>
      <c r="BO276" s="526" t="n">
        <v>-32</v>
      </c>
      <c r="BP276" s="526" t="n">
        <v>-12</v>
      </c>
      <c r="BQ276" s="526" t="n">
        <v>-10</v>
      </c>
      <c r="BR276" s="526" t="n">
        <v>-38</v>
      </c>
      <c r="BS276" s="526" t="n">
        <v>-22</v>
      </c>
      <c r="BT276" s="526" t="n">
        <v>-54</v>
      </c>
      <c r="BU276" s="526" t="n">
        <v>-28</v>
      </c>
      <c r="BW276" s="515">
        <f>_xlfn.XLOOKUP($A276,D!$O$3:$O$199,D!P$3:P$199,)</f>
        <v/>
      </c>
      <c r="BX276" s="515">
        <f>_xlfn.XLOOKUP($A276,D!$O$3:$O$199,D!Q$3:Q$199,)</f>
        <v/>
      </c>
      <c r="BY276" s="515">
        <f>_xlfn.XLOOKUP($A276,D!$O$3:$O$199,D!R$3:R$199,)</f>
        <v/>
      </c>
      <c r="BZ276" s="515">
        <f>_xlfn.XLOOKUP($A276,D!$O$3:$O$199,D!S$3:S$199,)</f>
        <v/>
      </c>
      <c r="CA276" s="515">
        <f>_xlfn.XLOOKUP($A276,D!$O$3:$O$199,D!T$3:T$199,)</f>
        <v/>
      </c>
      <c r="CB276" s="515">
        <f>_xlfn.XLOOKUP($A276,D!$O$3:$O$199,D!U$3:U$199,)</f>
        <v/>
      </c>
      <c r="CC276" s="515">
        <f>_xlfn.XLOOKUP($A276,D!$O$3:$O$199,D!V$3:V$199,)</f>
        <v/>
      </c>
      <c r="CD276" s="515">
        <f>_xlfn.XLOOKUP($A276,D!$O$3:$O$199,D!W$3:W$199,)</f>
        <v/>
      </c>
      <c r="CE276" s="515">
        <f>_xlfn.XLOOKUP($A276,D!$O$3:$O$199,D!X$3:X$199,)</f>
        <v/>
      </c>
      <c r="CF276" s="515">
        <f>_xlfn.XLOOKUP($A276,D!$O$3:$O$199,D!Y$3:Y$199,)</f>
        <v/>
      </c>
      <c r="CG276" s="515">
        <f>_xlfn.XLOOKUP($A276,D!$O$3:$O$199,D!Z$3:Z$199,)</f>
        <v/>
      </c>
      <c r="CH276" s="515">
        <f>_xlfn.XLOOKUP($A276,D!$O$3:$O$199,D!AA$3:AA$199,)</f>
        <v/>
      </c>
    </row>
    <row r="277">
      <c r="A277" s="258" t="inlineStr">
        <is>
          <t>37.06</t>
        </is>
      </c>
      <c r="B277" s="259">
        <f>VLOOKUP(A277,PL.C!$B:$F,2,0)</f>
        <v/>
      </c>
      <c r="C277" s="259" t="inlineStr">
        <is>
          <t>Analítica</t>
        </is>
      </c>
      <c r="D277" s="259" t="inlineStr">
        <is>
          <t>Saída</t>
        </is>
      </c>
      <c r="E277" s="259">
        <f>VLOOKUP($A277,PL.C!$B:$F,5,0)</f>
        <v/>
      </c>
      <c r="F277" s="259" t="inlineStr">
        <is>
          <t>sim</t>
        </is>
      </c>
      <c r="G277" s="259" t="inlineStr">
        <is>
          <t>forecast</t>
        </is>
      </c>
      <c r="I277" s="86" t="n">
        <v>0</v>
      </c>
      <c r="J277" s="512" t="n">
        <v>0</v>
      </c>
      <c r="K277" s="512" t="n">
        <v>0</v>
      </c>
      <c r="L277" s="512" t="n">
        <v>0</v>
      </c>
      <c r="M277" s="512" t="n">
        <v>0</v>
      </c>
      <c r="N277" s="512" t="n">
        <v>0</v>
      </c>
      <c r="O277" s="512" t="n">
        <v>0</v>
      </c>
      <c r="P277" s="512" t="n">
        <v>0</v>
      </c>
      <c r="Q277" s="512" t="n">
        <v>0</v>
      </c>
      <c r="R277" s="512" t="n">
        <v>0</v>
      </c>
      <c r="S277" s="512" t="n">
        <v>0</v>
      </c>
      <c r="T277" s="512" t="n">
        <v>0</v>
      </c>
      <c r="V277" s="86" t="n">
        <v>0</v>
      </c>
      <c r="W277" s="512" t="n">
        <v>0</v>
      </c>
      <c r="X277" s="512" t="n">
        <v>0</v>
      </c>
      <c r="Y277" s="512" t="n">
        <v>0</v>
      </c>
      <c r="Z277" s="512" t="n">
        <v>0</v>
      </c>
      <c r="AA277" s="512" t="n">
        <v>0</v>
      </c>
      <c r="AB277" s="512" t="n">
        <v>0</v>
      </c>
      <c r="AC277" s="512" t="n">
        <v>0</v>
      </c>
      <c r="AD277" s="512" t="n">
        <v>0</v>
      </c>
      <c r="AE277" s="512" t="n">
        <v>0</v>
      </c>
      <c r="AF277" s="512" t="n">
        <v>0</v>
      </c>
      <c r="AG277" s="512" t="n">
        <v>0</v>
      </c>
      <c r="AI277" s="86" t="n">
        <v>0</v>
      </c>
      <c r="AJ277" s="512" t="n">
        <v>0</v>
      </c>
      <c r="AK277" s="512" t="n">
        <v>0</v>
      </c>
      <c r="AL277" s="512" t="n">
        <v>0</v>
      </c>
      <c r="AM277" s="512" t="n">
        <v>0</v>
      </c>
      <c r="AN277" s="512" t="n">
        <v>0</v>
      </c>
      <c r="AO277" s="512" t="n">
        <v>0</v>
      </c>
      <c r="AP277" s="512" t="n">
        <v>0</v>
      </c>
      <c r="AQ277" s="512" t="n">
        <v>0</v>
      </c>
      <c r="AR277" s="512" t="n">
        <v>0</v>
      </c>
      <c r="AS277" s="512" t="n">
        <v>0</v>
      </c>
      <c r="AT277" s="512" t="n">
        <v>0</v>
      </c>
      <c r="AV277" s="270" t="n">
        <v>0</v>
      </c>
      <c r="AW277" s="270" t="n">
        <v>0</v>
      </c>
      <c r="AX277" s="524" t="n">
        <v>0</v>
      </c>
      <c r="AY277" s="525" t="n">
        <v>0</v>
      </c>
      <c r="AZ277" s="525" t="n">
        <v>0</v>
      </c>
      <c r="BA277" s="525" t="n">
        <v>0</v>
      </c>
      <c r="BB277" s="525" t="n">
        <v>0</v>
      </c>
      <c r="BC277" s="525" t="n">
        <v>0</v>
      </c>
      <c r="BD277" s="525" t="n">
        <v>0</v>
      </c>
      <c r="BE277" s="525" t="n">
        <v>0</v>
      </c>
      <c r="BF277" s="525" t="n">
        <v>0</v>
      </c>
      <c r="BG277" s="525" t="n">
        <v>0</v>
      </c>
      <c r="BJ277" s="522" t="n">
        <v>0</v>
      </c>
      <c r="BK277" s="522" t="n">
        <v>0</v>
      </c>
      <c r="BL277" s="522" t="n">
        <v>0</v>
      </c>
      <c r="BM277" s="522" t="n">
        <v>0</v>
      </c>
      <c r="BN277" s="522" t="n">
        <v>0</v>
      </c>
      <c r="BO277" s="522" t="n">
        <v>0</v>
      </c>
      <c r="BP277" s="522" t="n">
        <v>0</v>
      </c>
      <c r="BQ277" s="522" t="n">
        <v>0</v>
      </c>
      <c r="BR277" s="522" t="n">
        <v>0</v>
      </c>
      <c r="BS277" s="522" t="n">
        <v>0</v>
      </c>
      <c r="BT277" s="522" t="n">
        <v>0</v>
      </c>
      <c r="BU277" s="522" t="n">
        <v>0</v>
      </c>
      <c r="BW277" s="523">
        <f>_xlfn.XLOOKUP($A277,D!$O$3:$O$199,D!P$3:P$199,)</f>
        <v/>
      </c>
      <c r="BX277" s="523">
        <f>_xlfn.XLOOKUP($A277,D!$O$3:$O$199,D!Q$3:Q$199,)</f>
        <v/>
      </c>
      <c r="BY277" s="523">
        <f>_xlfn.XLOOKUP($A277,D!$O$3:$O$199,D!R$3:R$199,)</f>
        <v/>
      </c>
      <c r="BZ277" s="523">
        <f>_xlfn.XLOOKUP($A277,D!$O$3:$O$199,D!S$3:S$199,)</f>
        <v/>
      </c>
      <c r="CA277" s="523">
        <f>_xlfn.XLOOKUP($A277,D!$O$3:$O$199,D!T$3:T$199,)</f>
        <v/>
      </c>
      <c r="CB277" s="523">
        <f>_xlfn.XLOOKUP($A277,D!$O$3:$O$199,D!U$3:U$199,)</f>
        <v/>
      </c>
      <c r="CC277" s="523">
        <f>_xlfn.XLOOKUP($A277,D!$O$3:$O$199,D!V$3:V$199,)</f>
        <v/>
      </c>
      <c r="CD277" s="523">
        <f>_xlfn.XLOOKUP($A277,D!$O$3:$O$199,D!W$3:W$199,)</f>
        <v/>
      </c>
      <c r="CE277" s="523">
        <f>_xlfn.XLOOKUP($A277,D!$O$3:$O$199,D!X$3:X$199,)</f>
        <v/>
      </c>
      <c r="CF277" s="523">
        <f>_xlfn.XLOOKUP($A277,D!$O$3:$O$199,D!Y$3:Y$199,)</f>
        <v/>
      </c>
      <c r="CG277" s="523">
        <f>_xlfn.XLOOKUP($A277,D!$O$3:$O$199,D!Z$3:Z$199,)</f>
        <v/>
      </c>
      <c r="CH277" s="523">
        <f>_xlfn.XLOOKUP($A277,D!$O$3:$O$199,D!AA$3:AA$199,)</f>
        <v/>
      </c>
    </row>
    <row r="278">
      <c r="A278" s="100" t="inlineStr">
        <is>
          <t>37.07</t>
        </is>
      </c>
      <c r="B278" s="86">
        <f>VLOOKUP(A278,PL.C!$B:$F,2,0)</f>
        <v/>
      </c>
      <c r="C278" s="86" t="inlineStr">
        <is>
          <t>Analítica</t>
        </is>
      </c>
      <c r="D278" s="86" t="inlineStr">
        <is>
          <t>Saída</t>
        </is>
      </c>
      <c r="E278" s="86">
        <f>VLOOKUP($A278,PL.C!$B:$F,5,0)</f>
        <v/>
      </c>
      <c r="F278" s="86" t="inlineStr">
        <is>
          <t>sim</t>
        </is>
      </c>
      <c r="G278" s="86" t="inlineStr">
        <is>
          <t>forecast</t>
        </is>
      </c>
      <c r="I278" s="259" t="n">
        <v>0</v>
      </c>
      <c r="J278" s="519" t="n">
        <v>0</v>
      </c>
      <c r="K278" s="519" t="n">
        <v>0</v>
      </c>
      <c r="L278" s="519" t="n">
        <v>0</v>
      </c>
      <c r="M278" s="519" t="n">
        <v>0</v>
      </c>
      <c r="N278" s="519" t="n">
        <v>0</v>
      </c>
      <c r="O278" s="519" t="n">
        <v>0</v>
      </c>
      <c r="P278" s="519" t="n">
        <v>0</v>
      </c>
      <c r="Q278" s="519" t="n">
        <v>0</v>
      </c>
      <c r="R278" s="519" t="n">
        <v>0</v>
      </c>
      <c r="S278" s="519" t="n">
        <v>0</v>
      </c>
      <c r="T278" s="519" t="n">
        <v>0</v>
      </c>
      <c r="V278" s="259" t="n">
        <v>0</v>
      </c>
      <c r="W278" s="519" t="n">
        <v>0</v>
      </c>
      <c r="X278" s="519" t="n">
        <v>0</v>
      </c>
      <c r="Y278" s="519" t="n">
        <v>0</v>
      </c>
      <c r="Z278" s="519" t="n">
        <v>0</v>
      </c>
      <c r="AA278" s="519" t="n">
        <v>0</v>
      </c>
      <c r="AB278" s="519" t="n">
        <v>0</v>
      </c>
      <c r="AC278" s="519" t="n">
        <v>0</v>
      </c>
      <c r="AD278" s="519" t="n">
        <v>0</v>
      </c>
      <c r="AE278" s="519" t="n">
        <v>0</v>
      </c>
      <c r="AF278" s="519" t="n">
        <v>0</v>
      </c>
      <c r="AG278" s="519" t="n">
        <v>0</v>
      </c>
      <c r="AI278" s="259" t="n">
        <v>0</v>
      </c>
      <c r="AJ278" s="519" t="n">
        <v>0</v>
      </c>
      <c r="AK278" s="519" t="n">
        <v>0</v>
      </c>
      <c r="AL278" s="519" t="n">
        <v>0</v>
      </c>
      <c r="AM278" s="519" t="n">
        <v>0</v>
      </c>
      <c r="AN278" s="519" t="n">
        <v>0</v>
      </c>
      <c r="AO278" s="519" t="n">
        <v>0</v>
      </c>
      <c r="AP278" s="519" t="n">
        <v>0</v>
      </c>
      <c r="AQ278" s="519" t="n">
        <v>0</v>
      </c>
      <c r="AR278" s="519" t="n">
        <v>0</v>
      </c>
      <c r="AS278" s="519" t="n">
        <v>0</v>
      </c>
      <c r="AT278" s="519" t="n">
        <v>0</v>
      </c>
      <c r="AV278" s="267" t="n">
        <v>0</v>
      </c>
      <c r="AW278" s="267" t="n">
        <v>0</v>
      </c>
      <c r="AX278" s="520" t="n">
        <v>0</v>
      </c>
      <c r="AY278" s="521" t="n">
        <v>0</v>
      </c>
      <c r="AZ278" s="521" t="n">
        <v>0</v>
      </c>
      <c r="BA278" s="521" t="n">
        <v>0</v>
      </c>
      <c r="BB278" s="521" t="n">
        <v>0</v>
      </c>
      <c r="BC278" s="521" t="n">
        <v>0</v>
      </c>
      <c r="BD278" s="521" t="n">
        <v>0</v>
      </c>
      <c r="BE278" s="521" t="n">
        <v>0</v>
      </c>
      <c r="BF278" s="521" t="n">
        <v>0</v>
      </c>
      <c r="BG278" s="521" t="n">
        <v>0</v>
      </c>
      <c r="BJ278" s="526" t="n">
        <v>0</v>
      </c>
      <c r="BK278" s="526" t="n">
        <v>0</v>
      </c>
      <c r="BL278" s="526" t="n">
        <v>0</v>
      </c>
      <c r="BM278" s="526" t="n">
        <v>0</v>
      </c>
      <c r="BN278" s="526" t="n">
        <v>0</v>
      </c>
      <c r="BO278" s="526" t="n">
        <v>0</v>
      </c>
      <c r="BP278" s="526" t="n">
        <v>0</v>
      </c>
      <c r="BQ278" s="526" t="n">
        <v>0</v>
      </c>
      <c r="BR278" s="526" t="n">
        <v>0</v>
      </c>
      <c r="BS278" s="526" t="n">
        <v>0</v>
      </c>
      <c r="BT278" s="526" t="n">
        <v>0</v>
      </c>
      <c r="BU278" s="526" t="n">
        <v>0</v>
      </c>
      <c r="BW278" s="515">
        <f>_xlfn.XLOOKUP($A278,D!$O$3:$O$199,D!P$3:P$199,)</f>
        <v/>
      </c>
      <c r="BX278" s="515">
        <f>_xlfn.XLOOKUP($A278,D!$O$3:$O$199,D!Q$3:Q$199,)</f>
        <v/>
      </c>
      <c r="BY278" s="515">
        <f>_xlfn.XLOOKUP($A278,D!$O$3:$O$199,D!R$3:R$199,)</f>
        <v/>
      </c>
      <c r="BZ278" s="515">
        <f>_xlfn.XLOOKUP($A278,D!$O$3:$O$199,D!S$3:S$199,)</f>
        <v/>
      </c>
      <c r="CA278" s="515">
        <f>_xlfn.XLOOKUP($A278,D!$O$3:$O$199,D!T$3:T$199,)</f>
        <v/>
      </c>
      <c r="CB278" s="515">
        <f>_xlfn.XLOOKUP($A278,D!$O$3:$O$199,D!U$3:U$199,)</f>
        <v/>
      </c>
      <c r="CC278" s="515">
        <f>_xlfn.XLOOKUP($A278,D!$O$3:$O$199,D!V$3:V$199,)</f>
        <v/>
      </c>
      <c r="CD278" s="515">
        <f>_xlfn.XLOOKUP($A278,D!$O$3:$O$199,D!W$3:W$199,)</f>
        <v/>
      </c>
      <c r="CE278" s="515">
        <f>_xlfn.XLOOKUP($A278,D!$O$3:$O$199,D!X$3:X$199,)</f>
        <v/>
      </c>
      <c r="CF278" s="515">
        <f>_xlfn.XLOOKUP($A278,D!$O$3:$O$199,D!Y$3:Y$199,)</f>
        <v/>
      </c>
      <c r="CG278" s="515">
        <f>_xlfn.XLOOKUP($A278,D!$O$3:$O$199,D!Z$3:Z$199,)</f>
        <v/>
      </c>
      <c r="CH278" s="515">
        <f>_xlfn.XLOOKUP($A278,D!$O$3:$O$199,D!AA$3:AA$199,)</f>
        <v/>
      </c>
    </row>
    <row r="279">
      <c r="A279" s="258" t="inlineStr">
        <is>
          <t>38.01</t>
        </is>
      </c>
      <c r="B279" s="259">
        <f>VLOOKUP(A279,PL.C!$B:$F,2,0)</f>
        <v/>
      </c>
      <c r="C279" s="259" t="inlineStr">
        <is>
          <t>Analítica</t>
        </is>
      </c>
      <c r="D279" s="259" t="inlineStr">
        <is>
          <t>Saída</t>
        </is>
      </c>
      <c r="E279" s="259">
        <f>VLOOKUP($A279,PL.C!$B:$F,5,0)</f>
        <v/>
      </c>
      <c r="F279" s="259" t="inlineStr">
        <is>
          <t>sim</t>
        </is>
      </c>
      <c r="G279" s="259" t="inlineStr">
        <is>
          <t>forecast</t>
        </is>
      </c>
      <c r="I279" s="86" t="n">
        <v>0</v>
      </c>
      <c r="J279" s="512" t="n">
        <v>0</v>
      </c>
      <c r="K279" s="512" t="n">
        <v>0</v>
      </c>
      <c r="L279" s="512" t="n">
        <v>0</v>
      </c>
      <c r="M279" s="512" t="n">
        <v>0</v>
      </c>
      <c r="N279" s="512" t="n">
        <v>0</v>
      </c>
      <c r="O279" s="512" t="n">
        <v>0</v>
      </c>
      <c r="P279" s="512" t="n">
        <v>-926</v>
      </c>
      <c r="Q279" s="512" t="n">
        <v>0</v>
      </c>
      <c r="R279" s="512" t="n">
        <v>0</v>
      </c>
      <c r="S279" s="512" t="n">
        <v>0</v>
      </c>
      <c r="T279" s="512" t="n">
        <v>0</v>
      </c>
      <c r="V279" s="86" t="n">
        <v>0</v>
      </c>
      <c r="W279" s="512" t="n">
        <v>0</v>
      </c>
      <c r="X279" s="512" t="n">
        <v>0</v>
      </c>
      <c r="Y279" s="512" t="n">
        <v>0</v>
      </c>
      <c r="Z279" s="512" t="n">
        <v>0</v>
      </c>
      <c r="AA279" s="512" t="n">
        <v>0</v>
      </c>
      <c r="AB279" s="512" t="n">
        <v>0</v>
      </c>
      <c r="AC279" s="512" t="n">
        <v>-1041</v>
      </c>
      <c r="AD279" s="512" t="n">
        <v>-21</v>
      </c>
      <c r="AE279" s="512" t="n">
        <v>0</v>
      </c>
      <c r="AF279" s="512" t="n">
        <v>0</v>
      </c>
      <c r="AG279" s="512" t="n">
        <v>0</v>
      </c>
      <c r="AI279" s="86" t="n">
        <v>0</v>
      </c>
      <c r="AJ279" s="512" t="n">
        <v>0</v>
      </c>
      <c r="AK279" s="512" t="n">
        <v>0</v>
      </c>
      <c r="AL279" s="512" t="n">
        <v>0</v>
      </c>
      <c r="AM279" s="512" t="n">
        <v>0</v>
      </c>
      <c r="AN279" s="512" t="n">
        <v>0</v>
      </c>
      <c r="AO279" s="512" t="n">
        <v>0</v>
      </c>
      <c r="AP279" s="512" t="n">
        <v>-1085</v>
      </c>
      <c r="AQ279" s="512" t="n">
        <v>0</v>
      </c>
      <c r="AR279" s="512" t="n">
        <v>-6</v>
      </c>
      <c r="AS279" s="512" t="n">
        <v>0</v>
      </c>
      <c r="AT279" s="512" t="n">
        <v>0</v>
      </c>
      <c r="AV279" s="270" t="n">
        <v>0</v>
      </c>
      <c r="AW279" s="270" t="n">
        <v>0</v>
      </c>
      <c r="AX279" s="524" t="n">
        <v>0</v>
      </c>
      <c r="AY279" s="525" t="n">
        <v>0</v>
      </c>
      <c r="AZ279" s="525" t="n">
        <v>0</v>
      </c>
      <c r="BA279" s="525" t="n">
        <v>0</v>
      </c>
      <c r="BB279" s="525" t="n">
        <v>0</v>
      </c>
      <c r="BC279" s="525" t="n">
        <v>-1153</v>
      </c>
      <c r="BD279" s="525" t="n">
        <v>0</v>
      </c>
      <c r="BE279" s="525" t="n">
        <v>0</v>
      </c>
      <c r="BF279" s="525" t="n">
        <v>0</v>
      </c>
      <c r="BG279" s="525" t="n">
        <v>0</v>
      </c>
      <c r="BJ279" s="522" t="n">
        <v>0</v>
      </c>
      <c r="BK279" s="522" t="n">
        <v>0</v>
      </c>
      <c r="BL279" s="522" t="n">
        <v>0</v>
      </c>
      <c r="BM279" s="522" t="n">
        <v>0</v>
      </c>
      <c r="BN279" s="522" t="n">
        <v>0</v>
      </c>
      <c r="BO279" s="522" t="n">
        <v>0</v>
      </c>
      <c r="BP279" s="522" t="n">
        <v>0</v>
      </c>
      <c r="BQ279" s="522" t="n">
        <v>-1193</v>
      </c>
      <c r="BR279" s="522" t="n">
        <v>0</v>
      </c>
      <c r="BS279" s="522" t="n">
        <v>0</v>
      </c>
      <c r="BT279" s="522" t="n">
        <v>0</v>
      </c>
      <c r="BU279" s="522" t="n">
        <v>0</v>
      </c>
      <c r="BW279" s="523">
        <f>_xlfn.XLOOKUP($A279,D!$O$3:$O$199,D!P$3:P$199,)</f>
        <v/>
      </c>
      <c r="BX279" s="523">
        <f>_xlfn.XLOOKUP($A279,D!$O$3:$O$199,D!Q$3:Q$199,)</f>
        <v/>
      </c>
      <c r="BY279" s="523">
        <f>_xlfn.XLOOKUP($A279,D!$O$3:$O$199,D!R$3:R$199,)</f>
        <v/>
      </c>
      <c r="BZ279" s="523">
        <f>_xlfn.XLOOKUP($A279,D!$O$3:$O$199,D!S$3:S$199,)</f>
        <v/>
      </c>
      <c r="CA279" s="523">
        <f>_xlfn.XLOOKUP($A279,D!$O$3:$O$199,D!T$3:T$199,)</f>
        <v/>
      </c>
      <c r="CB279" s="523">
        <f>_xlfn.XLOOKUP($A279,D!$O$3:$O$199,D!U$3:U$199,)</f>
        <v/>
      </c>
      <c r="CC279" s="523">
        <f>_xlfn.XLOOKUP($A279,D!$O$3:$O$199,D!V$3:V$199,)</f>
        <v/>
      </c>
      <c r="CD279" s="523">
        <f>_xlfn.XLOOKUP($A279,D!$O$3:$O$199,D!W$3:W$199,)</f>
        <v/>
      </c>
      <c r="CE279" s="523">
        <f>_xlfn.XLOOKUP($A279,D!$O$3:$O$199,D!X$3:X$199,)</f>
        <v/>
      </c>
      <c r="CF279" s="523">
        <f>_xlfn.XLOOKUP($A279,D!$O$3:$O$199,D!Y$3:Y$199,)</f>
        <v/>
      </c>
      <c r="CG279" s="523">
        <f>_xlfn.XLOOKUP($A279,D!$O$3:$O$199,D!Z$3:Z$199,)</f>
        <v/>
      </c>
      <c r="CH279" s="523">
        <f>_xlfn.XLOOKUP($A279,D!$O$3:$O$199,D!AA$3:AA$199,)</f>
        <v/>
      </c>
    </row>
    <row r="280">
      <c r="A280" s="100" t="inlineStr">
        <is>
          <t>38.02</t>
        </is>
      </c>
      <c r="B280" s="86">
        <f>VLOOKUP(A280,PL.C!$B:$F,2,0)</f>
        <v/>
      </c>
      <c r="C280" s="86" t="inlineStr">
        <is>
          <t>Analítica</t>
        </is>
      </c>
      <c r="D280" s="86" t="inlineStr">
        <is>
          <t>Saída</t>
        </is>
      </c>
      <c r="E280" s="86">
        <f>VLOOKUP($A280,PL.C!$B:$F,5,0)</f>
        <v/>
      </c>
      <c r="F280" s="86" t="inlineStr">
        <is>
          <t>sim</t>
        </is>
      </c>
      <c r="G280" s="86" t="inlineStr">
        <is>
          <t>forecast</t>
        </is>
      </c>
      <c r="I280" s="259" t="n">
        <v>0</v>
      </c>
      <c r="J280" s="519" t="n">
        <v>0</v>
      </c>
      <c r="K280" s="519" t="n">
        <v>0</v>
      </c>
      <c r="L280" s="519" t="n">
        <v>0</v>
      </c>
      <c r="M280" s="519" t="n">
        <v>0</v>
      </c>
      <c r="N280" s="519" t="n">
        <v>-5440</v>
      </c>
      <c r="O280" s="519" t="n">
        <v>-5672</v>
      </c>
      <c r="P280" s="519" t="n">
        <v>-6787</v>
      </c>
      <c r="Q280" s="519" t="n">
        <v>-6664</v>
      </c>
      <c r="R280" s="519" t="n">
        <v>-7745</v>
      </c>
      <c r="S280" s="519" t="n">
        <v>-8284</v>
      </c>
      <c r="T280" s="519" t="n">
        <v>-8307</v>
      </c>
      <c r="V280" s="259" t="n">
        <v>-8525</v>
      </c>
      <c r="W280" s="519" t="n">
        <v>-417</v>
      </c>
      <c r="X280" s="519" t="n">
        <v>-555</v>
      </c>
      <c r="Y280" s="519" t="n">
        <v>-625</v>
      </c>
      <c r="Z280" s="519" t="n">
        <v>-129</v>
      </c>
      <c r="AA280" s="519" t="n">
        <v>-329</v>
      </c>
      <c r="AB280" s="519" t="n">
        <v>-840</v>
      </c>
      <c r="AC280" s="519" t="n">
        <v>-1007</v>
      </c>
      <c r="AD280" s="519" t="n">
        <v>-791</v>
      </c>
      <c r="AE280" s="519" t="n">
        <v>-708</v>
      </c>
      <c r="AF280" s="519" t="n">
        <v>-1018</v>
      </c>
      <c r="AG280" s="519" t="n">
        <v>-335</v>
      </c>
      <c r="AI280" s="259" t="n">
        <v>-310</v>
      </c>
      <c r="AJ280" s="519" t="n">
        <v>-589</v>
      </c>
      <c r="AK280" s="519" t="n">
        <v>-415</v>
      </c>
      <c r="AL280" s="519" t="n">
        <v>-448</v>
      </c>
      <c r="AM280" s="519" t="n">
        <v>-496</v>
      </c>
      <c r="AN280" s="519" t="n">
        <v>-393</v>
      </c>
      <c r="AO280" s="519" t="n">
        <v>-365</v>
      </c>
      <c r="AP280" s="519" t="n">
        <v>-54</v>
      </c>
      <c r="AQ280" s="519" t="n">
        <v>0</v>
      </c>
      <c r="AR280" s="519" t="n">
        <v>-5950</v>
      </c>
      <c r="AS280" s="519" t="n">
        <v>0</v>
      </c>
      <c r="AT280" s="519" t="n">
        <v>0</v>
      </c>
      <c r="AV280" s="267" t="n">
        <v>-300</v>
      </c>
      <c r="AW280" s="267" t="n">
        <v>0</v>
      </c>
      <c r="AX280" s="520" t="n">
        <v>-300</v>
      </c>
      <c r="AY280" s="521" t="n">
        <v>-300</v>
      </c>
      <c r="AZ280" s="521" t="n">
        <v>-300</v>
      </c>
      <c r="BA280" s="521" t="n">
        <v>-300</v>
      </c>
      <c r="BB280" s="521" t="n">
        <v>0</v>
      </c>
      <c r="BC280" s="521" t="n">
        <v>-240</v>
      </c>
      <c r="BD280" s="521" t="n">
        <v>-200</v>
      </c>
      <c r="BE280" s="521" t="n">
        <v>-572</v>
      </c>
      <c r="BF280" s="521" t="n">
        <v>-750</v>
      </c>
      <c r="BG280" s="521" t="n">
        <v>0</v>
      </c>
      <c r="BJ280" s="526" t="n">
        <v>-789</v>
      </c>
      <c r="BK280" s="526" t="n">
        <v>0</v>
      </c>
      <c r="BL280" s="526" t="n">
        <v>-200</v>
      </c>
      <c r="BM280" s="526" t="n">
        <v>0</v>
      </c>
      <c r="BN280" s="526" t="n">
        <v>-700</v>
      </c>
      <c r="BO280" s="526" t="n">
        <v>-471</v>
      </c>
      <c r="BP280" s="526" t="n">
        <v>-400</v>
      </c>
      <c r="BQ280" s="526" t="n">
        <v>-200</v>
      </c>
      <c r="BR280" s="526" t="n">
        <v>0</v>
      </c>
      <c r="BS280" s="526" t="n">
        <v>0</v>
      </c>
      <c r="BT280" s="526" t="n">
        <v>-800</v>
      </c>
      <c r="BU280" s="526" t="n">
        <v>-1500</v>
      </c>
      <c r="BW280" s="515">
        <f>_xlfn.XLOOKUP($A280,D!$O$3:$O$199,D!P$3:P$199,)</f>
        <v/>
      </c>
      <c r="BX280" s="515">
        <f>_xlfn.XLOOKUP($A280,D!$O$3:$O$199,D!Q$3:Q$199,)</f>
        <v/>
      </c>
      <c r="BY280" s="515">
        <f>_xlfn.XLOOKUP($A280,D!$O$3:$O$199,D!R$3:R$199,)</f>
        <v/>
      </c>
      <c r="BZ280" s="515">
        <f>_xlfn.XLOOKUP($A280,D!$O$3:$O$199,D!S$3:S$199,)</f>
        <v/>
      </c>
      <c r="CA280" s="515">
        <f>_xlfn.XLOOKUP($A280,D!$O$3:$O$199,D!T$3:T$199,)</f>
        <v/>
      </c>
      <c r="CB280" s="515">
        <f>_xlfn.XLOOKUP($A280,D!$O$3:$O$199,D!U$3:U$199,)</f>
        <v/>
      </c>
      <c r="CC280" s="515">
        <f>_xlfn.XLOOKUP($A280,D!$O$3:$O$199,D!V$3:V$199,)</f>
        <v/>
      </c>
      <c r="CD280" s="515">
        <f>_xlfn.XLOOKUP($A280,D!$O$3:$O$199,D!W$3:W$199,)</f>
        <v/>
      </c>
      <c r="CE280" s="515">
        <f>_xlfn.XLOOKUP($A280,D!$O$3:$O$199,D!X$3:X$199,)</f>
        <v/>
      </c>
      <c r="CF280" s="515">
        <f>_xlfn.XLOOKUP($A280,D!$O$3:$O$199,D!Y$3:Y$199,)</f>
        <v/>
      </c>
      <c r="CG280" s="515">
        <f>_xlfn.XLOOKUP($A280,D!$O$3:$O$199,D!Z$3:Z$199,)</f>
        <v/>
      </c>
      <c r="CH280" s="515">
        <f>_xlfn.XLOOKUP($A280,D!$O$3:$O$199,D!AA$3:AA$199,)</f>
        <v/>
      </c>
    </row>
    <row r="281">
      <c r="A281" s="258" t="inlineStr">
        <is>
          <t>38.03</t>
        </is>
      </c>
      <c r="B281" s="259">
        <f>VLOOKUP(A281,PL.C!$B:$F,2,0)</f>
        <v/>
      </c>
      <c r="C281" s="259" t="inlineStr">
        <is>
          <t>Analítica</t>
        </is>
      </c>
      <c r="D281" s="259" t="inlineStr">
        <is>
          <t>Saída</t>
        </is>
      </c>
      <c r="E281" s="259">
        <f>VLOOKUP($A281,PL.C!$B:$F,5,0)</f>
        <v/>
      </c>
      <c r="F281" s="259" t="inlineStr">
        <is>
          <t>sim</t>
        </is>
      </c>
      <c r="G281" s="259" t="inlineStr">
        <is>
          <t>forecast</t>
        </is>
      </c>
      <c r="I281" s="86" t="n">
        <v>0</v>
      </c>
      <c r="J281" s="512" t="n">
        <v>0</v>
      </c>
      <c r="K281" s="512" t="n">
        <v>0</v>
      </c>
      <c r="L281" s="512" t="n">
        <v>0</v>
      </c>
      <c r="M281" s="512" t="n">
        <v>0</v>
      </c>
      <c r="N281" s="512" t="n">
        <v>0</v>
      </c>
      <c r="O281" s="512" t="n">
        <v>0</v>
      </c>
      <c r="P281" s="512" t="n">
        <v>0</v>
      </c>
      <c r="Q281" s="512" t="n">
        <v>0</v>
      </c>
      <c r="R281" s="512" t="n">
        <v>0</v>
      </c>
      <c r="S281" s="512" t="n">
        <v>0</v>
      </c>
      <c r="T281" s="512" t="n">
        <v>0</v>
      </c>
      <c r="V281" s="86" t="n">
        <v>0</v>
      </c>
      <c r="W281" s="512" t="n">
        <v>0</v>
      </c>
      <c r="X281" s="512" t="n">
        <v>0</v>
      </c>
      <c r="Y281" s="512" t="n">
        <v>0</v>
      </c>
      <c r="Z281" s="512" t="n">
        <v>0</v>
      </c>
      <c r="AA281" s="512" t="n">
        <v>0</v>
      </c>
      <c r="AB281" s="512" t="n">
        <v>0</v>
      </c>
      <c r="AC281" s="512" t="n">
        <v>0</v>
      </c>
      <c r="AD281" s="512" t="n">
        <v>0</v>
      </c>
      <c r="AE281" s="512" t="n">
        <v>0</v>
      </c>
      <c r="AF281" s="512" t="n">
        <v>0</v>
      </c>
      <c r="AG281" s="512" t="n">
        <v>0</v>
      </c>
      <c r="AI281" s="86" t="n">
        <v>0</v>
      </c>
      <c r="AJ281" s="512" t="n">
        <v>-225</v>
      </c>
      <c r="AK281" s="512" t="n">
        <v>-95</v>
      </c>
      <c r="AL281" s="512" t="n">
        <v>0</v>
      </c>
      <c r="AM281" s="512" t="n">
        <v>0</v>
      </c>
      <c r="AN281" s="512" t="n">
        <v>0</v>
      </c>
      <c r="AO281" s="512" t="n">
        <v>0</v>
      </c>
      <c r="AP281" s="512" t="n">
        <v>0</v>
      </c>
      <c r="AQ281" s="512" t="n">
        <v>0</v>
      </c>
      <c r="AR281" s="512" t="n">
        <v>0</v>
      </c>
      <c r="AS281" s="512" t="n">
        <v>0</v>
      </c>
      <c r="AT281" s="512" t="n">
        <v>0</v>
      </c>
      <c r="AV281" s="270" t="n">
        <v>0</v>
      </c>
      <c r="AW281" s="270" t="n">
        <v>0</v>
      </c>
      <c r="AX281" s="524" t="n">
        <v>0</v>
      </c>
      <c r="AY281" s="525" t="n">
        <v>0</v>
      </c>
      <c r="AZ281" s="525" t="n">
        <v>0</v>
      </c>
      <c r="BA281" s="525" t="n">
        <v>0</v>
      </c>
      <c r="BB281" s="525" t="n">
        <v>0</v>
      </c>
      <c r="BC281" s="525" t="n">
        <v>0</v>
      </c>
      <c r="BD281" s="525" t="n">
        <v>0</v>
      </c>
      <c r="BE281" s="525" t="n">
        <v>0</v>
      </c>
      <c r="BF281" s="525" t="n">
        <v>0</v>
      </c>
      <c r="BG281" s="525" t="n">
        <v>0</v>
      </c>
      <c r="BJ281" s="522" t="n">
        <v>0</v>
      </c>
      <c r="BK281" s="522" t="n">
        <v>0</v>
      </c>
      <c r="BL281" s="522" t="n">
        <v>0</v>
      </c>
      <c r="BM281" s="522" t="n">
        <v>0</v>
      </c>
      <c r="BN281" s="522" t="n">
        <v>0</v>
      </c>
      <c r="BO281" s="522" t="n">
        <v>0</v>
      </c>
      <c r="BP281" s="522" t="n">
        <v>0</v>
      </c>
      <c r="BQ281" s="522" t="n">
        <v>0</v>
      </c>
      <c r="BR281" s="522" t="n">
        <v>0</v>
      </c>
      <c r="BS281" s="522" t="n">
        <v>0</v>
      </c>
      <c r="BT281" s="522" t="n">
        <v>0</v>
      </c>
      <c r="BU281" s="522" t="n">
        <v>0</v>
      </c>
      <c r="BW281" s="523">
        <f>_xlfn.XLOOKUP($A281,D!$O$3:$O$199,D!P$3:P$199,)</f>
        <v/>
      </c>
      <c r="BX281" s="523">
        <f>_xlfn.XLOOKUP($A281,D!$O$3:$O$199,D!Q$3:Q$199,)</f>
        <v/>
      </c>
      <c r="BY281" s="523">
        <f>_xlfn.XLOOKUP($A281,D!$O$3:$O$199,D!R$3:R$199,)</f>
        <v/>
      </c>
      <c r="BZ281" s="523">
        <f>_xlfn.XLOOKUP($A281,D!$O$3:$O$199,D!S$3:S$199,)</f>
        <v/>
      </c>
      <c r="CA281" s="523">
        <f>_xlfn.XLOOKUP($A281,D!$O$3:$O$199,D!T$3:T$199,)</f>
        <v/>
      </c>
      <c r="CB281" s="523">
        <f>_xlfn.XLOOKUP($A281,D!$O$3:$O$199,D!U$3:U$199,)</f>
        <v/>
      </c>
      <c r="CC281" s="523">
        <f>_xlfn.XLOOKUP($A281,D!$O$3:$O$199,D!V$3:V$199,)</f>
        <v/>
      </c>
      <c r="CD281" s="523">
        <f>_xlfn.XLOOKUP($A281,D!$O$3:$O$199,D!W$3:W$199,)</f>
        <v/>
      </c>
      <c r="CE281" s="523">
        <f>_xlfn.XLOOKUP($A281,D!$O$3:$O$199,D!X$3:X$199,)</f>
        <v/>
      </c>
      <c r="CF281" s="523">
        <f>_xlfn.XLOOKUP($A281,D!$O$3:$O$199,D!Y$3:Y$199,)</f>
        <v/>
      </c>
      <c r="CG281" s="523">
        <f>_xlfn.XLOOKUP($A281,D!$O$3:$O$199,D!Z$3:Z$199,)</f>
        <v/>
      </c>
      <c r="CH281" s="523">
        <f>_xlfn.XLOOKUP($A281,D!$O$3:$O$199,D!AA$3:AA$199,)</f>
        <v/>
      </c>
    </row>
    <row r="282">
      <c r="A282" s="100" t="inlineStr">
        <is>
          <t>38.04</t>
        </is>
      </c>
      <c r="B282" s="86">
        <f>VLOOKUP(A282,PL.C!$B:$F,2,0)</f>
        <v/>
      </c>
      <c r="C282" s="86" t="inlineStr">
        <is>
          <t>Analítica</t>
        </is>
      </c>
      <c r="D282" s="86" t="inlineStr">
        <is>
          <t>Saída</t>
        </is>
      </c>
      <c r="E282" s="86">
        <f>VLOOKUP($A282,PL.C!$B:$F,5,0)</f>
        <v/>
      </c>
      <c r="F282" s="86" t="inlineStr">
        <is>
          <t>sim</t>
        </is>
      </c>
      <c r="G282" s="86" t="inlineStr">
        <is>
          <t>forecast</t>
        </is>
      </c>
      <c r="I282" s="259" t="n">
        <v>0</v>
      </c>
      <c r="J282" s="519" t="n">
        <v>0</v>
      </c>
      <c r="K282" s="519" t="n">
        <v>0</v>
      </c>
      <c r="L282" s="519" t="n">
        <v>0</v>
      </c>
      <c r="M282" s="519" t="n">
        <v>0</v>
      </c>
      <c r="N282" s="519" t="n">
        <v>0</v>
      </c>
      <c r="O282" s="519" t="n">
        <v>0</v>
      </c>
      <c r="P282" s="519" t="n">
        <v>0</v>
      </c>
      <c r="Q282" s="519" t="n">
        <v>-2450</v>
      </c>
      <c r="R282" s="519" t="n">
        <v>0</v>
      </c>
      <c r="S282" s="519" t="n">
        <v>-1189</v>
      </c>
      <c r="T282" s="519" t="n">
        <v>0</v>
      </c>
      <c r="V282" s="259" t="n">
        <v>0</v>
      </c>
      <c r="W282" s="519" t="n">
        <v>0</v>
      </c>
      <c r="X282" s="519" t="n">
        <v>0</v>
      </c>
      <c r="Y282" s="519" t="n">
        <v>0</v>
      </c>
      <c r="Z282" s="519" t="n">
        <v>0</v>
      </c>
      <c r="AA282" s="519" t="n">
        <v>0</v>
      </c>
      <c r="AB282" s="519" t="n">
        <v>0</v>
      </c>
      <c r="AC282" s="519" t="n">
        <v>0</v>
      </c>
      <c r="AD282" s="519" t="n">
        <v>0</v>
      </c>
      <c r="AE282" s="519" t="n">
        <v>0</v>
      </c>
      <c r="AF282" s="519" t="n">
        <v>-4602</v>
      </c>
      <c r="AG282" s="519" t="n">
        <v>-7</v>
      </c>
      <c r="AI282" s="259" t="n">
        <v>0</v>
      </c>
      <c r="AJ282" s="519" t="n">
        <v>0</v>
      </c>
      <c r="AK282" s="519" t="n">
        <v>0</v>
      </c>
      <c r="AL282" s="519" t="n">
        <v>-175</v>
      </c>
      <c r="AM282" s="519" t="n">
        <v>-70</v>
      </c>
      <c r="AN282" s="519" t="n">
        <v>-747</v>
      </c>
      <c r="AO282" s="519" t="n">
        <v>0</v>
      </c>
      <c r="AP282" s="519" t="n">
        <v>0</v>
      </c>
      <c r="AQ282" s="519" t="n">
        <v>0</v>
      </c>
      <c r="AR282" s="519" t="n">
        <v>-52</v>
      </c>
      <c r="AS282" s="519" t="n">
        <v>0</v>
      </c>
      <c r="AT282" s="519" t="n">
        <v>0</v>
      </c>
      <c r="AV282" s="267" t="n">
        <v>-1800</v>
      </c>
      <c r="AW282" s="267" t="n">
        <v>0</v>
      </c>
      <c r="AX282" s="520" t="n">
        <v>0</v>
      </c>
      <c r="AY282" s="521" t="n">
        <v>0</v>
      </c>
      <c r="AZ282" s="521" t="n">
        <v>0</v>
      </c>
      <c r="BA282" s="521" t="n">
        <v>-152</v>
      </c>
      <c r="BB282" s="521" t="n">
        <v>-1519</v>
      </c>
      <c r="BC282" s="521" t="n">
        <v>-1472</v>
      </c>
      <c r="BD282" s="521" t="n">
        <v>0</v>
      </c>
      <c r="BE282" s="521" t="n">
        <v>0</v>
      </c>
      <c r="BF282" s="521" t="n">
        <v>-12543</v>
      </c>
      <c r="BG282" s="521" t="n">
        <v>0</v>
      </c>
      <c r="BJ282" s="526" t="n">
        <v>0</v>
      </c>
      <c r="BK282" s="526" t="n">
        <v>0</v>
      </c>
      <c r="BL282" s="526" t="n">
        <v>-1385</v>
      </c>
      <c r="BM282" s="526" t="n">
        <v>-588</v>
      </c>
      <c r="BN282" s="526" t="n">
        <v>0</v>
      </c>
      <c r="BO282" s="526" t="n">
        <v>0</v>
      </c>
      <c r="BP282" s="526" t="n">
        <v>-3423</v>
      </c>
      <c r="BQ282" s="526" t="n">
        <v>-308</v>
      </c>
      <c r="BR282" s="526" t="n">
        <v>-308</v>
      </c>
      <c r="BS282" s="526" t="n">
        <v>0</v>
      </c>
      <c r="BT282" s="526" t="n">
        <v>-1669</v>
      </c>
      <c r="BU282" s="526" t="n">
        <v>-300</v>
      </c>
      <c r="BW282" s="515">
        <f>_xlfn.XLOOKUP($A282,D!$O$3:$O$199,D!P$3:P$199,)</f>
        <v/>
      </c>
      <c r="BX282" s="515">
        <f>_xlfn.XLOOKUP($A282,D!$O$3:$O$199,D!Q$3:Q$199,)</f>
        <v/>
      </c>
      <c r="BY282" s="515">
        <f>_xlfn.XLOOKUP($A282,D!$O$3:$O$199,D!R$3:R$199,)</f>
        <v/>
      </c>
      <c r="BZ282" s="515">
        <f>_xlfn.XLOOKUP($A282,D!$O$3:$O$199,D!S$3:S$199,)</f>
        <v/>
      </c>
      <c r="CA282" s="515">
        <f>_xlfn.XLOOKUP($A282,D!$O$3:$O$199,D!T$3:T$199,)</f>
        <v/>
      </c>
      <c r="CB282" s="515">
        <f>_xlfn.XLOOKUP($A282,D!$O$3:$O$199,D!U$3:U$199,)</f>
        <v/>
      </c>
      <c r="CC282" s="515">
        <f>_xlfn.XLOOKUP($A282,D!$O$3:$O$199,D!V$3:V$199,)</f>
        <v/>
      </c>
      <c r="CD282" s="515">
        <f>_xlfn.XLOOKUP($A282,D!$O$3:$O$199,D!W$3:W$199,)</f>
        <v/>
      </c>
      <c r="CE282" s="515">
        <f>_xlfn.XLOOKUP($A282,D!$O$3:$O$199,D!X$3:X$199,)</f>
        <v/>
      </c>
      <c r="CF282" s="515">
        <f>_xlfn.XLOOKUP($A282,D!$O$3:$O$199,D!Y$3:Y$199,)</f>
        <v/>
      </c>
      <c r="CG282" s="515">
        <f>_xlfn.XLOOKUP($A282,D!$O$3:$O$199,D!Z$3:Z$199,)</f>
        <v/>
      </c>
      <c r="CH282" s="515">
        <f>_xlfn.XLOOKUP($A282,D!$O$3:$O$199,D!AA$3:AA$199,)</f>
        <v/>
      </c>
    </row>
    <row r="283">
      <c r="A283" s="258" t="inlineStr">
        <is>
          <t>38.05</t>
        </is>
      </c>
      <c r="B283" s="259">
        <f>VLOOKUP(A283,PL.C!$B:$F,2,0)</f>
        <v/>
      </c>
      <c r="C283" s="259" t="inlineStr">
        <is>
          <t>Analítica</t>
        </is>
      </c>
      <c r="D283" s="259" t="inlineStr">
        <is>
          <t>Saída</t>
        </is>
      </c>
      <c r="E283" s="259">
        <f>VLOOKUP($A283,PL.C!$B:$F,5,0)</f>
        <v/>
      </c>
      <c r="F283" s="259" t="inlineStr">
        <is>
          <t>sim</t>
        </is>
      </c>
      <c r="G283" s="259" t="inlineStr">
        <is>
          <t>forecast</t>
        </is>
      </c>
      <c r="I283" s="86" t="n">
        <v>0</v>
      </c>
      <c r="J283" s="512" t="n">
        <v>0</v>
      </c>
      <c r="K283" s="512" t="n">
        <v>0</v>
      </c>
      <c r="L283" s="512" t="n">
        <v>0</v>
      </c>
      <c r="M283" s="512" t="n">
        <v>0</v>
      </c>
      <c r="N283" s="512" t="n">
        <v>0</v>
      </c>
      <c r="O283" s="512" t="n">
        <v>0</v>
      </c>
      <c r="P283" s="512" t="n">
        <v>0</v>
      </c>
      <c r="Q283" s="512" t="n">
        <v>0</v>
      </c>
      <c r="R283" s="512" t="n">
        <v>0</v>
      </c>
      <c r="S283" s="512" t="n">
        <v>0</v>
      </c>
      <c r="T283" s="512" t="n">
        <v>0</v>
      </c>
      <c r="V283" s="86" t="n">
        <v>0</v>
      </c>
      <c r="W283" s="512" t="n">
        <v>0</v>
      </c>
      <c r="X283" s="512" t="n">
        <v>0</v>
      </c>
      <c r="Y283" s="512" t="n">
        <v>0</v>
      </c>
      <c r="Z283" s="512" t="n">
        <v>0</v>
      </c>
      <c r="AA283" s="512" t="n">
        <v>0</v>
      </c>
      <c r="AB283" s="512" t="n">
        <v>0</v>
      </c>
      <c r="AC283" s="512" t="n">
        <v>0</v>
      </c>
      <c r="AD283" s="512" t="n">
        <v>0</v>
      </c>
      <c r="AE283" s="512" t="n">
        <v>0</v>
      </c>
      <c r="AF283" s="512" t="n">
        <v>0</v>
      </c>
      <c r="AG283" s="512" t="n">
        <v>0</v>
      </c>
      <c r="AI283" s="86" t="n">
        <v>0</v>
      </c>
      <c r="AJ283" s="512" t="n">
        <v>0</v>
      </c>
      <c r="AK283" s="512" t="n">
        <v>0</v>
      </c>
      <c r="AL283" s="512" t="n">
        <v>0</v>
      </c>
      <c r="AM283" s="512" t="n">
        <v>0</v>
      </c>
      <c r="AN283" s="512" t="n">
        <v>0</v>
      </c>
      <c r="AO283" s="512" t="n">
        <v>0</v>
      </c>
      <c r="AP283" s="512" t="n">
        <v>0</v>
      </c>
      <c r="AQ283" s="512" t="n">
        <v>-500</v>
      </c>
      <c r="AR283" s="512" t="n">
        <v>0</v>
      </c>
      <c r="AS283" s="512" t="n">
        <v>-1000</v>
      </c>
      <c r="AT283" s="512" t="n">
        <v>0</v>
      </c>
      <c r="AV283" s="270" t="n">
        <v>0</v>
      </c>
      <c r="AW283" s="270" t="n">
        <v>0</v>
      </c>
      <c r="AX283" s="524" t="n">
        <v>0</v>
      </c>
      <c r="AY283" s="525" t="n">
        <v>0</v>
      </c>
      <c r="AZ283" s="525" t="n">
        <v>-1000</v>
      </c>
      <c r="BA283" s="525" t="n">
        <v>0</v>
      </c>
      <c r="BB283" s="525" t="n">
        <v>-985</v>
      </c>
      <c r="BC283" s="525" t="n">
        <v>0</v>
      </c>
      <c r="BD283" s="525" t="n">
        <v>0</v>
      </c>
      <c r="BE283" s="525" t="n">
        <v>0</v>
      </c>
      <c r="BF283" s="525" t="n">
        <v>0</v>
      </c>
      <c r="BG283" s="525" t="n">
        <v>-4000</v>
      </c>
      <c r="BJ283" s="522" t="n">
        <v>0</v>
      </c>
      <c r="BK283" s="522" t="n">
        <v>0</v>
      </c>
      <c r="BL283" s="522" t="n">
        <v>0</v>
      </c>
      <c r="BM283" s="522" t="n">
        <v>0</v>
      </c>
      <c r="BN283" s="522" t="n">
        <v>0</v>
      </c>
      <c r="BO283" s="522" t="n">
        <v>-250</v>
      </c>
      <c r="BP283" s="522" t="n">
        <v>-810</v>
      </c>
      <c r="BQ283" s="522" t="n">
        <v>-2500</v>
      </c>
      <c r="BR283" s="522" t="n">
        <v>0</v>
      </c>
      <c r="BS283" s="522" t="n">
        <v>-2000</v>
      </c>
      <c r="BT283" s="522" t="n">
        <v>0</v>
      </c>
      <c r="BU283" s="522" t="n">
        <v>-600</v>
      </c>
      <c r="BW283" s="523">
        <f>_xlfn.XLOOKUP($A283,D!$O$3:$O$199,D!P$3:P$199,)</f>
        <v/>
      </c>
      <c r="BX283" s="523">
        <f>_xlfn.XLOOKUP($A283,D!$O$3:$O$199,D!Q$3:Q$199,)</f>
        <v/>
      </c>
      <c r="BY283" s="523">
        <f>_xlfn.XLOOKUP($A283,D!$O$3:$O$199,D!R$3:R$199,)</f>
        <v/>
      </c>
      <c r="BZ283" s="523">
        <f>_xlfn.XLOOKUP($A283,D!$O$3:$O$199,D!S$3:S$199,)</f>
        <v/>
      </c>
      <c r="CA283" s="523">
        <f>_xlfn.XLOOKUP($A283,D!$O$3:$O$199,D!T$3:T$199,)</f>
        <v/>
      </c>
      <c r="CB283" s="523">
        <f>_xlfn.XLOOKUP($A283,D!$O$3:$O$199,D!U$3:U$199,)</f>
        <v/>
      </c>
      <c r="CC283" s="523">
        <f>_xlfn.XLOOKUP($A283,D!$O$3:$O$199,D!V$3:V$199,)</f>
        <v/>
      </c>
      <c r="CD283" s="523">
        <f>_xlfn.XLOOKUP($A283,D!$O$3:$O$199,D!W$3:W$199,)</f>
        <v/>
      </c>
      <c r="CE283" s="523">
        <f>_xlfn.XLOOKUP($A283,D!$O$3:$O$199,D!X$3:X$199,)</f>
        <v/>
      </c>
      <c r="CF283" s="523">
        <f>_xlfn.XLOOKUP($A283,D!$O$3:$O$199,D!Y$3:Y$199,)</f>
        <v/>
      </c>
      <c r="CG283" s="523">
        <f>_xlfn.XLOOKUP($A283,D!$O$3:$O$199,D!Z$3:Z$199,)</f>
        <v/>
      </c>
      <c r="CH283" s="523">
        <f>_xlfn.XLOOKUP($A283,D!$O$3:$O$199,D!AA$3:AA$199,)</f>
        <v/>
      </c>
    </row>
    <row r="284">
      <c r="A284" s="100" t="inlineStr">
        <is>
          <t>38.06</t>
        </is>
      </c>
      <c r="B284" s="86">
        <f>VLOOKUP(A284,PL.C!$B:$F,2,0)</f>
        <v/>
      </c>
      <c r="C284" s="86" t="inlineStr">
        <is>
          <t>Analítica</t>
        </is>
      </c>
      <c r="D284" s="86" t="inlineStr">
        <is>
          <t>Saída</t>
        </is>
      </c>
      <c r="E284" s="86">
        <f>VLOOKUP($A284,PL.C!$B:$F,5,0)</f>
        <v/>
      </c>
      <c r="F284" s="86" t="inlineStr">
        <is>
          <t>sim</t>
        </is>
      </c>
      <c r="G284" s="86" t="inlineStr">
        <is>
          <t>forecast</t>
        </is>
      </c>
      <c r="I284" s="259" t="n">
        <v>0</v>
      </c>
      <c r="J284" s="519" t="n">
        <v>0</v>
      </c>
      <c r="K284" s="519" t="n">
        <v>0</v>
      </c>
      <c r="L284" s="519" t="n">
        <v>0</v>
      </c>
      <c r="M284" s="519" t="n">
        <v>0</v>
      </c>
      <c r="N284" s="519" t="n">
        <v>0</v>
      </c>
      <c r="O284" s="519" t="n">
        <v>0</v>
      </c>
      <c r="P284" s="519" t="n">
        <v>0</v>
      </c>
      <c r="Q284" s="519" t="n">
        <v>0</v>
      </c>
      <c r="R284" s="519" t="n">
        <v>0</v>
      </c>
      <c r="S284" s="519" t="n">
        <v>0</v>
      </c>
      <c r="T284" s="519" t="n">
        <v>0</v>
      </c>
      <c r="V284" s="259" t="n">
        <v>0</v>
      </c>
      <c r="W284" s="519" t="n">
        <v>0</v>
      </c>
      <c r="X284" s="519" t="n">
        <v>0</v>
      </c>
      <c r="Y284" s="519" t="n">
        <v>0</v>
      </c>
      <c r="Z284" s="519" t="n">
        <v>0</v>
      </c>
      <c r="AA284" s="519" t="n">
        <v>0</v>
      </c>
      <c r="AB284" s="519" t="n">
        <v>0</v>
      </c>
      <c r="AC284" s="519" t="n">
        <v>0</v>
      </c>
      <c r="AD284" s="519" t="n">
        <v>0</v>
      </c>
      <c r="AE284" s="519" t="n">
        <v>0</v>
      </c>
      <c r="AF284" s="519" t="n">
        <v>0</v>
      </c>
      <c r="AG284" s="519" t="n">
        <v>0</v>
      </c>
      <c r="AI284" s="259" t="n">
        <v>0</v>
      </c>
      <c r="AJ284" s="519" t="n">
        <v>0</v>
      </c>
      <c r="AK284" s="519" t="n">
        <v>0</v>
      </c>
      <c r="AL284" s="519" t="n">
        <v>0</v>
      </c>
      <c r="AM284" s="519" t="n">
        <v>0</v>
      </c>
      <c r="AN284" s="519" t="n">
        <v>0</v>
      </c>
      <c r="AO284" s="519" t="n">
        <v>-1550</v>
      </c>
      <c r="AP284" s="519" t="n">
        <v>-25</v>
      </c>
      <c r="AQ284" s="519" t="n">
        <v>0</v>
      </c>
      <c r="AR284" s="519" t="n">
        <v>-70</v>
      </c>
      <c r="AS284" s="519" t="n">
        <v>0</v>
      </c>
      <c r="AT284" s="519" t="n">
        <v>0</v>
      </c>
      <c r="AV284" s="267" t="n">
        <v>0</v>
      </c>
      <c r="AW284" s="267" t="n">
        <v>0</v>
      </c>
      <c r="AX284" s="520" t="n">
        <v>0</v>
      </c>
      <c r="AY284" s="521" t="n">
        <v>0</v>
      </c>
      <c r="AZ284" s="521" t="n">
        <v>-28</v>
      </c>
      <c r="BA284" s="521" t="n">
        <v>0</v>
      </c>
      <c r="BB284" s="521" t="n">
        <v>0</v>
      </c>
      <c r="BC284" s="521" t="n">
        <v>0</v>
      </c>
      <c r="BD284" s="521" t="n">
        <v>0</v>
      </c>
      <c r="BE284" s="521" t="n">
        <v>0</v>
      </c>
      <c r="BF284" s="521" t="n">
        <v>0</v>
      </c>
      <c r="BG284" s="521" t="n">
        <v>0</v>
      </c>
      <c r="BJ284" s="526" t="n">
        <v>0</v>
      </c>
      <c r="BK284" s="526" t="n">
        <v>0</v>
      </c>
      <c r="BL284" s="526" t="n">
        <v>0</v>
      </c>
      <c r="BM284" s="526" t="n">
        <v>0</v>
      </c>
      <c r="BN284" s="526" t="n">
        <v>-737</v>
      </c>
      <c r="BO284" s="526" t="n">
        <v>-626</v>
      </c>
      <c r="BP284" s="526" t="n">
        <v>0</v>
      </c>
      <c r="BQ284" s="526" t="n">
        <v>0</v>
      </c>
      <c r="BR284" s="526" t="n">
        <v>0</v>
      </c>
      <c r="BS284" s="526" t="n">
        <v>-50</v>
      </c>
      <c r="BT284" s="526" t="n">
        <v>0</v>
      </c>
      <c r="BU284" s="526" t="n">
        <v>-1356</v>
      </c>
      <c r="BW284" s="515">
        <f>_xlfn.XLOOKUP($A284,D!$O$3:$O$199,D!P$3:P$199,)</f>
        <v/>
      </c>
      <c r="BX284" s="515">
        <f>_xlfn.XLOOKUP($A284,D!$O$3:$O$199,D!Q$3:Q$199,)</f>
        <v/>
      </c>
      <c r="BY284" s="515">
        <f>_xlfn.XLOOKUP($A284,D!$O$3:$O$199,D!R$3:R$199,)</f>
        <v/>
      </c>
      <c r="BZ284" s="515">
        <f>_xlfn.XLOOKUP($A284,D!$O$3:$O$199,D!S$3:S$199,)</f>
        <v/>
      </c>
      <c r="CA284" s="515">
        <f>_xlfn.XLOOKUP($A284,D!$O$3:$O$199,D!T$3:T$199,)</f>
        <v/>
      </c>
      <c r="CB284" s="515">
        <f>_xlfn.XLOOKUP($A284,D!$O$3:$O$199,D!U$3:U$199,)</f>
        <v/>
      </c>
      <c r="CC284" s="515">
        <f>_xlfn.XLOOKUP($A284,D!$O$3:$O$199,D!V$3:V$199,)</f>
        <v/>
      </c>
      <c r="CD284" s="515">
        <f>_xlfn.XLOOKUP($A284,D!$O$3:$O$199,D!W$3:W$199,)</f>
        <v/>
      </c>
      <c r="CE284" s="515">
        <f>_xlfn.XLOOKUP($A284,D!$O$3:$O$199,D!X$3:X$199,)</f>
        <v/>
      </c>
      <c r="CF284" s="515">
        <f>_xlfn.XLOOKUP($A284,D!$O$3:$O$199,D!Y$3:Y$199,)</f>
        <v/>
      </c>
      <c r="CG284" s="515">
        <f>_xlfn.XLOOKUP($A284,D!$O$3:$O$199,D!Z$3:Z$199,)</f>
        <v/>
      </c>
      <c r="CH284" s="515">
        <f>_xlfn.XLOOKUP($A284,D!$O$3:$O$199,D!AA$3:AA$199,)</f>
        <v/>
      </c>
    </row>
    <row r="285">
      <c r="A285" s="258" t="inlineStr">
        <is>
          <t>38.07</t>
        </is>
      </c>
      <c r="B285" s="259">
        <f>VLOOKUP(A285,PL.C!$B:$F,2,0)</f>
        <v/>
      </c>
      <c r="C285" s="259" t="inlineStr">
        <is>
          <t>Analítica</t>
        </is>
      </c>
      <c r="D285" s="259" t="inlineStr">
        <is>
          <t>Saída</t>
        </is>
      </c>
      <c r="E285" s="259">
        <f>VLOOKUP($A285,PL.C!$B:$F,5,0)</f>
        <v/>
      </c>
      <c r="F285" s="259" t="inlineStr">
        <is>
          <t>sim</t>
        </is>
      </c>
      <c r="G285" s="259" t="inlineStr">
        <is>
          <t>forecast</t>
        </is>
      </c>
      <c r="I285" s="86" t="n">
        <v>0</v>
      </c>
      <c r="J285" s="512" t="n">
        <v>0</v>
      </c>
      <c r="K285" s="512" t="n">
        <v>0</v>
      </c>
      <c r="L285" s="512" t="n">
        <v>-1686</v>
      </c>
      <c r="M285" s="512" t="n">
        <v>-127</v>
      </c>
      <c r="N285" s="512" t="n">
        <v>-3480</v>
      </c>
      <c r="O285" s="512" t="n">
        <v>-2940</v>
      </c>
      <c r="P285" s="512" t="n">
        <v>-1600</v>
      </c>
      <c r="Q285" s="512" t="n">
        <v>-1600</v>
      </c>
      <c r="R285" s="512" t="n">
        <v>-1600</v>
      </c>
      <c r="S285" s="512" t="n">
        <v>-1600</v>
      </c>
      <c r="T285" s="512" t="n">
        <v>-1600</v>
      </c>
      <c r="V285" s="86" t="n">
        <v>-1600</v>
      </c>
      <c r="W285" s="512" t="n">
        <v>-1600</v>
      </c>
      <c r="X285" s="512" t="n">
        <v>-1600</v>
      </c>
      <c r="Y285" s="512" t="n">
        <v>-2200</v>
      </c>
      <c r="Z285" s="512" t="n">
        <v>-2255</v>
      </c>
      <c r="AA285" s="512" t="n">
        <v>-2200</v>
      </c>
      <c r="AB285" s="512" t="n">
        <v>-2200</v>
      </c>
      <c r="AC285" s="512" t="n">
        <v>-2200</v>
      </c>
      <c r="AD285" s="512" t="n">
        <v>-2200</v>
      </c>
      <c r="AE285" s="512" t="n">
        <v>-2200</v>
      </c>
      <c r="AF285" s="512" t="n">
        <v>0</v>
      </c>
      <c r="AG285" s="512" t="n">
        <v>-2200</v>
      </c>
      <c r="AI285" s="86" t="n">
        <v>-4400</v>
      </c>
      <c r="AJ285" s="512" t="n">
        <v>-3550</v>
      </c>
      <c r="AK285" s="512" t="n">
        <v>-2200</v>
      </c>
      <c r="AL285" s="512" t="n">
        <v>0</v>
      </c>
      <c r="AM285" s="512" t="n">
        <v>-6700</v>
      </c>
      <c r="AN285" s="512" t="n">
        <v>-2500</v>
      </c>
      <c r="AO285" s="512" t="n">
        <v>-2500</v>
      </c>
      <c r="AP285" s="512" t="n">
        <v>-2600</v>
      </c>
      <c r="AQ285" s="512" t="n">
        <v>-2500</v>
      </c>
      <c r="AR285" s="512" t="n">
        <v>-2500</v>
      </c>
      <c r="AS285" s="512" t="n">
        <v>-2500</v>
      </c>
      <c r="AT285" s="512" t="n">
        <v>-2500</v>
      </c>
      <c r="AV285" s="270" t="n">
        <v>-3300</v>
      </c>
      <c r="AW285" s="270" t="n">
        <v>-3300</v>
      </c>
      <c r="AX285" s="524" t="n">
        <v>-3300</v>
      </c>
      <c r="AY285" s="525" t="n">
        <v>0</v>
      </c>
      <c r="AZ285" s="525" t="n">
        <v>-5000</v>
      </c>
      <c r="BA285" s="525" t="n">
        <v>-2500</v>
      </c>
      <c r="BB285" s="525" t="n">
        <v>-2500</v>
      </c>
      <c r="BC285" s="525" t="n">
        <v>-3032</v>
      </c>
      <c r="BD285" s="525" t="n">
        <v>-1450</v>
      </c>
      <c r="BE285" s="525" t="n">
        <v>-1450</v>
      </c>
      <c r="BF285" s="525" t="n">
        <v>-2577</v>
      </c>
      <c r="BG285" s="525" t="n">
        <v>-1450</v>
      </c>
      <c r="BJ285" s="522" t="n">
        <v>-1450</v>
      </c>
      <c r="BK285" s="522" t="n">
        <v>-1450</v>
      </c>
      <c r="BL285" s="522" t="n">
        <v>-2024</v>
      </c>
      <c r="BM285" s="522" t="n">
        <v>-1450</v>
      </c>
      <c r="BN285" s="522" t="n">
        <v>-1450</v>
      </c>
      <c r="BO285" s="522" t="n">
        <v>-1450</v>
      </c>
      <c r="BP285" s="522" t="n">
        <v>-1450</v>
      </c>
      <c r="BQ285" s="522" t="n">
        <v>-1450</v>
      </c>
      <c r="BR285" s="522" t="n">
        <v>-1850</v>
      </c>
      <c r="BS285" s="522" t="n">
        <v>-1850</v>
      </c>
      <c r="BT285" s="522" t="n">
        <v>-1850</v>
      </c>
      <c r="BU285" s="522" t="n">
        <v>-1850</v>
      </c>
      <c r="BW285" s="523">
        <f>_xlfn.XLOOKUP($A285,D!$O$3:$O$199,D!P$3:P$199,)</f>
        <v/>
      </c>
      <c r="BX285" s="523">
        <f>_xlfn.XLOOKUP($A285,D!$O$3:$O$199,D!Q$3:Q$199,)</f>
        <v/>
      </c>
      <c r="BY285" s="523">
        <f>_xlfn.XLOOKUP($A285,D!$O$3:$O$199,D!R$3:R$199,)</f>
        <v/>
      </c>
      <c r="BZ285" s="523">
        <f>_xlfn.XLOOKUP($A285,D!$O$3:$O$199,D!S$3:S$199,)</f>
        <v/>
      </c>
      <c r="CA285" s="523">
        <f>_xlfn.XLOOKUP($A285,D!$O$3:$O$199,D!T$3:T$199,)</f>
        <v/>
      </c>
      <c r="CB285" s="523">
        <f>_xlfn.XLOOKUP($A285,D!$O$3:$O$199,D!U$3:U$199,)</f>
        <v/>
      </c>
      <c r="CC285" s="523">
        <f>_xlfn.XLOOKUP($A285,D!$O$3:$O$199,D!V$3:V$199,)</f>
        <v/>
      </c>
      <c r="CD285" s="523">
        <f>_xlfn.XLOOKUP($A285,D!$O$3:$O$199,D!W$3:W$199,)</f>
        <v/>
      </c>
      <c r="CE285" s="523">
        <f>_xlfn.XLOOKUP($A285,D!$O$3:$O$199,D!X$3:X$199,)</f>
        <v/>
      </c>
      <c r="CF285" s="523">
        <f>_xlfn.XLOOKUP($A285,D!$O$3:$O$199,D!Y$3:Y$199,)</f>
        <v/>
      </c>
      <c r="CG285" s="523">
        <f>_xlfn.XLOOKUP($A285,D!$O$3:$O$199,D!Z$3:Z$199,)</f>
        <v/>
      </c>
      <c r="CH285" s="523">
        <f>_xlfn.XLOOKUP($A285,D!$O$3:$O$199,D!AA$3:AA$199,)</f>
        <v/>
      </c>
    </row>
    <row r="286">
      <c r="A286" s="100" t="inlineStr">
        <is>
          <t>38.08</t>
        </is>
      </c>
      <c r="B286" s="86">
        <f>VLOOKUP(A286,PL.C!$B:$F,2,0)</f>
        <v/>
      </c>
      <c r="C286" s="86" t="inlineStr">
        <is>
          <t>Analítica</t>
        </is>
      </c>
      <c r="D286" s="86" t="inlineStr">
        <is>
          <t>Saída</t>
        </is>
      </c>
      <c r="E286" s="86">
        <f>VLOOKUP($A286,PL.C!$B:$F,5,0)</f>
        <v/>
      </c>
      <c r="F286" s="86" t="inlineStr">
        <is>
          <t>sim</t>
        </is>
      </c>
      <c r="G286" s="86" t="inlineStr">
        <is>
          <t>forecast</t>
        </is>
      </c>
      <c r="I286" s="259" t="n">
        <v>0</v>
      </c>
      <c r="J286" s="519" t="n">
        <v>0</v>
      </c>
      <c r="K286" s="519" t="n">
        <v>0</v>
      </c>
      <c r="L286" s="519" t="n">
        <v>0</v>
      </c>
      <c r="M286" s="519" t="n">
        <v>0</v>
      </c>
      <c r="N286" s="519" t="n">
        <v>0</v>
      </c>
      <c r="O286" s="519" t="n">
        <v>0</v>
      </c>
      <c r="P286" s="519" t="n">
        <v>0</v>
      </c>
      <c r="Q286" s="519" t="n">
        <v>-127</v>
      </c>
      <c r="R286" s="519" t="n">
        <v>0</v>
      </c>
      <c r="S286" s="519" t="n">
        <v>0</v>
      </c>
      <c r="T286" s="519" t="n">
        <v>0</v>
      </c>
      <c r="V286" s="259" t="n">
        <v>0</v>
      </c>
      <c r="W286" s="519" t="n">
        <v>0</v>
      </c>
      <c r="X286" s="519" t="n">
        <v>0</v>
      </c>
      <c r="Y286" s="519" t="n">
        <v>0</v>
      </c>
      <c r="Z286" s="519" t="n">
        <v>0</v>
      </c>
      <c r="AA286" s="519" t="n">
        <v>0</v>
      </c>
      <c r="AB286" s="519" t="n">
        <v>0</v>
      </c>
      <c r="AC286" s="519" t="n">
        <v>0</v>
      </c>
      <c r="AD286" s="519" t="n">
        <v>0</v>
      </c>
      <c r="AE286" s="519" t="n">
        <v>0</v>
      </c>
      <c r="AF286" s="519" t="n">
        <v>0</v>
      </c>
      <c r="AG286" s="519" t="n">
        <v>0</v>
      </c>
      <c r="AI286" s="259" t="n">
        <v>0</v>
      </c>
      <c r="AJ286" s="519" t="n">
        <v>-5834</v>
      </c>
      <c r="AK286" s="519" t="n">
        <v>0</v>
      </c>
      <c r="AL286" s="519" t="n">
        <v>0</v>
      </c>
      <c r="AM286" s="519" t="n">
        <v>-6000</v>
      </c>
      <c r="AN286" s="519" t="n">
        <v>0</v>
      </c>
      <c r="AO286" s="519" t="n">
        <v>0</v>
      </c>
      <c r="AP286" s="519" t="n">
        <v>0</v>
      </c>
      <c r="AQ286" s="519" t="n">
        <v>0</v>
      </c>
      <c r="AR286" s="519" t="n">
        <v>0</v>
      </c>
      <c r="AS286" s="519" t="n">
        <v>0</v>
      </c>
      <c r="AT286" s="519" t="n">
        <v>0</v>
      </c>
      <c r="AV286" s="267" t="n">
        <v>0</v>
      </c>
      <c r="AW286" s="267" t="n">
        <v>0</v>
      </c>
      <c r="AX286" s="520" t="n">
        <v>0</v>
      </c>
      <c r="AY286" s="521" t="n">
        <v>0</v>
      </c>
      <c r="AZ286" s="521" t="n">
        <v>0</v>
      </c>
      <c r="BA286" s="521" t="n">
        <v>-2300</v>
      </c>
      <c r="BB286" s="521" t="n">
        <v>0</v>
      </c>
      <c r="BC286" s="521" t="n">
        <v>-3000</v>
      </c>
      <c r="BD286" s="521" t="n">
        <v>0</v>
      </c>
      <c r="BE286" s="521" t="n">
        <v>-2000</v>
      </c>
      <c r="BF286" s="521" t="n">
        <v>-4000</v>
      </c>
      <c r="BG286" s="521" t="n">
        <v>0</v>
      </c>
      <c r="BJ286" s="526" t="n">
        <v>-1000</v>
      </c>
      <c r="BK286" s="526" t="n">
        <v>0</v>
      </c>
      <c r="BL286" s="526" t="n">
        <v>0</v>
      </c>
      <c r="BM286" s="526" t="n">
        <v>-1698</v>
      </c>
      <c r="BN286" s="526" t="n">
        <v>-1458</v>
      </c>
      <c r="BO286" s="526" t="n">
        <v>-2000</v>
      </c>
      <c r="BP286" s="526" t="n">
        <v>-647</v>
      </c>
      <c r="BQ286" s="526" t="n">
        <v>-1803</v>
      </c>
      <c r="BR286" s="526" t="n">
        <v>-475</v>
      </c>
      <c r="BS286" s="526" t="n">
        <v>-475</v>
      </c>
      <c r="BT286" s="526" t="n">
        <v>0</v>
      </c>
      <c r="BU286" s="526" t="n">
        <v>0</v>
      </c>
      <c r="BW286" s="515">
        <f>_xlfn.XLOOKUP($A286,D!$O$3:$O$199,D!P$3:P$199,)</f>
        <v/>
      </c>
      <c r="BX286" s="515">
        <f>_xlfn.XLOOKUP($A286,D!$O$3:$O$199,D!Q$3:Q$199,)</f>
        <v/>
      </c>
      <c r="BY286" s="515">
        <f>_xlfn.XLOOKUP($A286,D!$O$3:$O$199,D!R$3:R$199,)</f>
        <v/>
      </c>
      <c r="BZ286" s="515">
        <f>_xlfn.XLOOKUP($A286,D!$O$3:$O$199,D!S$3:S$199,)</f>
        <v/>
      </c>
      <c r="CA286" s="515">
        <f>_xlfn.XLOOKUP($A286,D!$O$3:$O$199,D!T$3:T$199,)</f>
        <v/>
      </c>
      <c r="CB286" s="515">
        <f>_xlfn.XLOOKUP($A286,D!$O$3:$O$199,D!U$3:U$199,)</f>
        <v/>
      </c>
      <c r="CC286" s="515">
        <f>_xlfn.XLOOKUP($A286,D!$O$3:$O$199,D!V$3:V$199,)</f>
        <v/>
      </c>
      <c r="CD286" s="515">
        <f>_xlfn.XLOOKUP($A286,D!$O$3:$O$199,D!W$3:W$199,)</f>
        <v/>
      </c>
      <c r="CE286" s="515">
        <f>_xlfn.XLOOKUP($A286,D!$O$3:$O$199,D!X$3:X$199,)</f>
        <v/>
      </c>
      <c r="CF286" s="515">
        <f>_xlfn.XLOOKUP($A286,D!$O$3:$O$199,D!Y$3:Y$199,)</f>
        <v/>
      </c>
      <c r="CG286" s="515">
        <f>_xlfn.XLOOKUP($A286,D!$O$3:$O$199,D!Z$3:Z$199,)</f>
        <v/>
      </c>
      <c r="CH286" s="515">
        <f>_xlfn.XLOOKUP($A286,D!$O$3:$O$199,D!AA$3:AA$199,)</f>
        <v/>
      </c>
    </row>
    <row r="287">
      <c r="A287" s="258" t="inlineStr">
        <is>
          <t>38.09</t>
        </is>
      </c>
      <c r="B287" s="259">
        <f>VLOOKUP(A287,PL.C!$B:$F,2,0)</f>
        <v/>
      </c>
      <c r="C287" s="259" t="inlineStr">
        <is>
          <t>Analítica</t>
        </is>
      </c>
      <c r="D287" s="259" t="inlineStr">
        <is>
          <t>Saída</t>
        </is>
      </c>
      <c r="E287" s="259">
        <f>VLOOKUP($A287,PL.C!$B:$F,5,0)</f>
        <v/>
      </c>
      <c r="F287" s="259" t="inlineStr">
        <is>
          <t>sim</t>
        </is>
      </c>
      <c r="G287" s="259" t="inlineStr">
        <is>
          <t>forecast</t>
        </is>
      </c>
      <c r="I287" s="86" t="n">
        <v>0</v>
      </c>
      <c r="J287" s="512" t="n">
        <v>0</v>
      </c>
      <c r="K287" s="512" t="n">
        <v>0</v>
      </c>
      <c r="L287" s="512" t="n">
        <v>0</v>
      </c>
      <c r="M287" s="512" t="n">
        <v>0</v>
      </c>
      <c r="N287" s="512" t="n">
        <v>0</v>
      </c>
      <c r="O287" s="512" t="n">
        <v>0</v>
      </c>
      <c r="P287" s="512" t="n">
        <v>0</v>
      </c>
      <c r="Q287" s="512" t="n">
        <v>0</v>
      </c>
      <c r="R287" s="512" t="n">
        <v>0</v>
      </c>
      <c r="S287" s="512" t="n">
        <v>0</v>
      </c>
      <c r="T287" s="512" t="n">
        <v>0</v>
      </c>
      <c r="V287" s="86" t="n">
        <v>0</v>
      </c>
      <c r="W287" s="512" t="n">
        <v>0</v>
      </c>
      <c r="X287" s="512" t="n">
        <v>0</v>
      </c>
      <c r="Y287" s="512" t="n">
        <v>0</v>
      </c>
      <c r="Z287" s="512" t="n">
        <v>0</v>
      </c>
      <c r="AA287" s="512" t="n">
        <v>0</v>
      </c>
      <c r="AB287" s="512" t="n">
        <v>0</v>
      </c>
      <c r="AC287" s="512" t="n">
        <v>0</v>
      </c>
      <c r="AD287" s="512" t="n">
        <v>0</v>
      </c>
      <c r="AE287" s="512" t="n">
        <v>0</v>
      </c>
      <c r="AF287" s="512" t="n">
        <v>0</v>
      </c>
      <c r="AG287" s="512" t="n">
        <v>0</v>
      </c>
      <c r="AI287" s="86" t="n">
        <v>0</v>
      </c>
      <c r="AJ287" s="512" t="n">
        <v>0</v>
      </c>
      <c r="AK287" s="512" t="n">
        <v>0</v>
      </c>
      <c r="AL287" s="512" t="n">
        <v>0</v>
      </c>
      <c r="AM287" s="512" t="n">
        <v>0</v>
      </c>
      <c r="AN287" s="512" t="n">
        <v>0</v>
      </c>
      <c r="AO287" s="512" t="n">
        <v>0</v>
      </c>
      <c r="AP287" s="512" t="n">
        <v>0</v>
      </c>
      <c r="AQ287" s="512" t="n">
        <v>0</v>
      </c>
      <c r="AR287" s="512" t="n">
        <v>-350</v>
      </c>
      <c r="AS287" s="512" t="n">
        <v>0</v>
      </c>
      <c r="AT287" s="512" t="n">
        <v>-350</v>
      </c>
      <c r="AV287" s="270" t="n">
        <v>-350</v>
      </c>
      <c r="AW287" s="270" t="n">
        <v>-350</v>
      </c>
      <c r="AX287" s="524" t="n">
        <v>-350</v>
      </c>
      <c r="AY287" s="525" t="n">
        <v>-350</v>
      </c>
      <c r="AZ287" s="525" t="n">
        <v>-200</v>
      </c>
      <c r="BA287" s="525" t="n">
        <v>-400</v>
      </c>
      <c r="BB287" s="525" t="n">
        <v>-400</v>
      </c>
      <c r="BC287" s="525" t="n">
        <v>-400</v>
      </c>
      <c r="BD287" s="525" t="n">
        <v>0</v>
      </c>
      <c r="BE287" s="525" t="n">
        <v>-400</v>
      </c>
      <c r="BF287" s="525" t="n">
        <v>-400</v>
      </c>
      <c r="BG287" s="525" t="n">
        <v>-400</v>
      </c>
      <c r="BJ287" s="522" t="n">
        <v>-400</v>
      </c>
      <c r="BK287" s="522" t="n">
        <v>-400</v>
      </c>
      <c r="BL287" s="522" t="n">
        <v>-400</v>
      </c>
      <c r="BM287" s="522" t="n">
        <v>-400</v>
      </c>
      <c r="BN287" s="522" t="n">
        <v>-280</v>
      </c>
      <c r="BO287" s="522" t="n">
        <v>-680</v>
      </c>
      <c r="BP287" s="522" t="n">
        <v>-680</v>
      </c>
      <c r="BQ287" s="522" t="n">
        <v>-400</v>
      </c>
      <c r="BR287" s="522" t="n">
        <v>-680</v>
      </c>
      <c r="BS287" s="522" t="n">
        <v>-680</v>
      </c>
      <c r="BT287" s="522" t="n">
        <v>-680</v>
      </c>
      <c r="BU287" s="522" t="n">
        <v>-680</v>
      </c>
      <c r="BW287" s="523">
        <f>_xlfn.XLOOKUP($A287,D!$O$3:$O$199,D!P$3:P$199,)</f>
        <v/>
      </c>
      <c r="BX287" s="523">
        <f>_xlfn.XLOOKUP($A287,D!$O$3:$O$199,D!Q$3:Q$199,)</f>
        <v/>
      </c>
      <c r="BY287" s="523">
        <f>_xlfn.XLOOKUP($A287,D!$O$3:$O$199,D!R$3:R$199,)</f>
        <v/>
      </c>
      <c r="BZ287" s="523">
        <f>_xlfn.XLOOKUP($A287,D!$O$3:$O$199,D!S$3:S$199,)</f>
        <v/>
      </c>
      <c r="CA287" s="523">
        <f>_xlfn.XLOOKUP($A287,D!$O$3:$O$199,D!T$3:T$199,)</f>
        <v/>
      </c>
      <c r="CB287" s="523">
        <f>_xlfn.XLOOKUP($A287,D!$O$3:$O$199,D!U$3:U$199,)</f>
        <v/>
      </c>
      <c r="CC287" s="523">
        <f>_xlfn.XLOOKUP($A287,D!$O$3:$O$199,D!V$3:V$199,)</f>
        <v/>
      </c>
      <c r="CD287" s="523">
        <f>_xlfn.XLOOKUP($A287,D!$O$3:$O$199,D!W$3:W$199,)</f>
        <v/>
      </c>
      <c r="CE287" s="523">
        <f>_xlfn.XLOOKUP($A287,D!$O$3:$O$199,D!X$3:X$199,)</f>
        <v/>
      </c>
      <c r="CF287" s="523">
        <f>_xlfn.XLOOKUP($A287,D!$O$3:$O$199,D!Y$3:Y$199,)</f>
        <v/>
      </c>
      <c r="CG287" s="523">
        <f>_xlfn.XLOOKUP($A287,D!$O$3:$O$199,D!Z$3:Z$199,)</f>
        <v/>
      </c>
      <c r="CH287" s="523">
        <f>_xlfn.XLOOKUP($A287,D!$O$3:$O$199,D!AA$3:AA$199,)</f>
        <v/>
      </c>
    </row>
    <row r="288">
      <c r="A288" s="100" t="inlineStr">
        <is>
          <t>39.01</t>
        </is>
      </c>
      <c r="B288" s="86">
        <f>VLOOKUP(A288,PL.C!$B:$F,2,0)</f>
        <v/>
      </c>
      <c r="C288" s="86" t="inlineStr">
        <is>
          <t>Analítica</t>
        </is>
      </c>
      <c r="D288" s="86" t="inlineStr">
        <is>
          <t>Saída</t>
        </is>
      </c>
      <c r="E288" s="86">
        <f>VLOOKUP($A288,PL.C!$B:$F,5,0)</f>
        <v/>
      </c>
      <c r="F288" s="86" t="inlineStr">
        <is>
          <t>sim</t>
        </is>
      </c>
      <c r="G288" s="86" t="inlineStr">
        <is>
          <t>forecast</t>
        </is>
      </c>
      <c r="I288" s="259" t="n">
        <v>0</v>
      </c>
      <c r="J288" s="519" t="n">
        <v>0</v>
      </c>
      <c r="K288" s="519" t="n">
        <v>0</v>
      </c>
      <c r="L288" s="519" t="n">
        <v>-4213</v>
      </c>
      <c r="M288" s="519" t="n">
        <v>-5402</v>
      </c>
      <c r="N288" s="519" t="n">
        <v>-5402</v>
      </c>
      <c r="O288" s="519" t="n">
        <v>-1941</v>
      </c>
      <c r="P288" s="519" t="n">
        <v>-3179</v>
      </c>
      <c r="Q288" s="519" t="n">
        <v>-3179</v>
      </c>
      <c r="R288" s="519" t="n">
        <v>-3179</v>
      </c>
      <c r="S288" s="519" t="n">
        <v>-2560</v>
      </c>
      <c r="T288" s="519" t="n">
        <v>-3229</v>
      </c>
      <c r="V288" s="259" t="n">
        <v>-3904</v>
      </c>
      <c r="W288" s="519" t="n">
        <v>-4202</v>
      </c>
      <c r="X288" s="519" t="n">
        <v>-4202</v>
      </c>
      <c r="Y288" s="519" t="n">
        <v>-3185</v>
      </c>
      <c r="Z288" s="519" t="n">
        <v>-3378</v>
      </c>
      <c r="AA288" s="519" t="n">
        <v>-3378</v>
      </c>
      <c r="AB288" s="519" t="n">
        <v>-2136</v>
      </c>
      <c r="AC288" s="519" t="n">
        <v>-3378</v>
      </c>
      <c r="AD288" s="519" t="n">
        <v>-3428</v>
      </c>
      <c r="AE288" s="519" t="n">
        <v>-5259</v>
      </c>
      <c r="AF288" s="519" t="n">
        <v>-3616</v>
      </c>
      <c r="AG288" s="519" t="n">
        <v>-3047</v>
      </c>
      <c r="AI288" s="259" t="n">
        <v>-4581</v>
      </c>
      <c r="AJ288" s="519" t="n">
        <v>-3729</v>
      </c>
      <c r="AK288" s="519" t="n">
        <v>-3687</v>
      </c>
      <c r="AL288" s="519" t="n">
        <v>-3743</v>
      </c>
      <c r="AM288" s="519" t="n">
        <v>-4616</v>
      </c>
      <c r="AN288" s="519" t="n">
        <v>-4616</v>
      </c>
      <c r="AO288" s="519" t="n">
        <v>-2901</v>
      </c>
      <c r="AP288" s="519" t="n">
        <v>-2595</v>
      </c>
      <c r="AQ288" s="519" t="n">
        <v>-5147</v>
      </c>
      <c r="AR288" s="519" t="n">
        <v>-3863</v>
      </c>
      <c r="AS288" s="519" t="n">
        <v>-4363</v>
      </c>
      <c r="AT288" s="519" t="n">
        <v>-4363</v>
      </c>
      <c r="AV288" s="267" t="n">
        <v>-4343</v>
      </c>
      <c r="AW288" s="267" t="n">
        <v>-3754</v>
      </c>
      <c r="AX288" s="520" t="n">
        <v>-5742</v>
      </c>
      <c r="AY288" s="521" t="n">
        <v>-4376</v>
      </c>
      <c r="AZ288" s="521" t="n">
        <v>-4375</v>
      </c>
      <c r="BA288" s="521" t="n">
        <v>-4411</v>
      </c>
      <c r="BB288" s="521" t="n">
        <v>-4829</v>
      </c>
      <c r="BC288" s="521" t="n">
        <v>-2732</v>
      </c>
      <c r="BD288" s="521" t="n">
        <v>-7903</v>
      </c>
      <c r="BE288" s="521" t="n">
        <v>-5354</v>
      </c>
      <c r="BF288" s="521" t="n">
        <v>-6205</v>
      </c>
      <c r="BG288" s="521" t="n">
        <v>-5314</v>
      </c>
      <c r="BJ288" s="526" t="n">
        <v>-5338</v>
      </c>
      <c r="BK288" s="526" t="n">
        <v>-3198</v>
      </c>
      <c r="BL288" s="526" t="n">
        <v>-6904</v>
      </c>
      <c r="BM288" s="526" t="n">
        <v>-6299</v>
      </c>
      <c r="BN288" s="526" t="n">
        <v>-4872</v>
      </c>
      <c r="BO288" s="526" t="n">
        <v>-4872</v>
      </c>
      <c r="BP288" s="526" t="n">
        <v>-4872</v>
      </c>
      <c r="BQ288" s="526" t="n">
        <v>-3722</v>
      </c>
      <c r="BR288" s="526" t="n">
        <v>-5914</v>
      </c>
      <c r="BS288" s="526" t="n">
        <v>-3966</v>
      </c>
      <c r="BT288" s="526" t="n">
        <v>-6881</v>
      </c>
      <c r="BU288" s="526" t="n">
        <v>-5714</v>
      </c>
      <c r="BW288" s="515">
        <f>_xlfn.XLOOKUP($A288,D!$O$3:$O$199,D!P$3:P$199,)</f>
        <v/>
      </c>
      <c r="BX288" s="515">
        <f>_xlfn.XLOOKUP($A288,D!$O$3:$O$199,D!Q$3:Q$199,)</f>
        <v/>
      </c>
      <c r="BY288" s="515">
        <f>_xlfn.XLOOKUP($A288,D!$O$3:$O$199,D!R$3:R$199,)</f>
        <v/>
      </c>
      <c r="BZ288" s="515">
        <f>_xlfn.XLOOKUP($A288,D!$O$3:$O$199,D!S$3:S$199,)</f>
        <v/>
      </c>
      <c r="CA288" s="515">
        <f>_xlfn.XLOOKUP($A288,D!$O$3:$O$199,D!T$3:T$199,)</f>
        <v/>
      </c>
      <c r="CB288" s="515">
        <f>_xlfn.XLOOKUP($A288,D!$O$3:$O$199,D!U$3:U$199,)</f>
        <v/>
      </c>
      <c r="CC288" s="515">
        <f>_xlfn.XLOOKUP($A288,D!$O$3:$O$199,D!V$3:V$199,)</f>
        <v/>
      </c>
      <c r="CD288" s="515">
        <f>_xlfn.XLOOKUP($A288,D!$O$3:$O$199,D!W$3:W$199,)</f>
        <v/>
      </c>
      <c r="CE288" s="515">
        <f>_xlfn.XLOOKUP($A288,D!$O$3:$O$199,D!X$3:X$199,)</f>
        <v/>
      </c>
      <c r="CF288" s="515">
        <f>_xlfn.XLOOKUP($A288,D!$O$3:$O$199,D!Y$3:Y$199,)</f>
        <v/>
      </c>
      <c r="CG288" s="515">
        <f>_xlfn.XLOOKUP($A288,D!$O$3:$O$199,D!Z$3:Z$199,)</f>
        <v/>
      </c>
      <c r="CH288" s="515">
        <f>_xlfn.XLOOKUP($A288,D!$O$3:$O$199,D!AA$3:AA$199,)</f>
        <v/>
      </c>
    </row>
    <row r="289">
      <c r="A289" s="258" t="inlineStr">
        <is>
          <t>39.02</t>
        </is>
      </c>
      <c r="B289" s="259">
        <f>VLOOKUP(A289,PL.C!$B:$F,2,0)</f>
        <v/>
      </c>
      <c r="C289" s="259" t="inlineStr">
        <is>
          <t>Analítica</t>
        </is>
      </c>
      <c r="D289" s="259" t="inlineStr">
        <is>
          <t>Saída</t>
        </is>
      </c>
      <c r="E289" s="259">
        <f>VLOOKUP($A289,PL.C!$B:$F,5,0)</f>
        <v/>
      </c>
      <c r="F289" s="259" t="inlineStr">
        <is>
          <t>sim</t>
        </is>
      </c>
      <c r="G289" s="259" t="inlineStr">
        <is>
          <t>forecast</t>
        </is>
      </c>
      <c r="I289" s="86" t="n">
        <v>0</v>
      </c>
      <c r="J289" s="512" t="n">
        <v>0</v>
      </c>
      <c r="K289" s="512" t="n">
        <v>0</v>
      </c>
      <c r="L289" s="512" t="n">
        <v>0</v>
      </c>
      <c r="M289" s="512" t="n">
        <v>0</v>
      </c>
      <c r="N289" s="512" t="n">
        <v>0</v>
      </c>
      <c r="O289" s="512" t="n">
        <v>0</v>
      </c>
      <c r="P289" s="512" t="n">
        <v>0</v>
      </c>
      <c r="Q289" s="512" t="n">
        <v>-1389</v>
      </c>
      <c r="R289" s="512" t="n">
        <v>-1389</v>
      </c>
      <c r="S289" s="512" t="n">
        <v>-1389</v>
      </c>
      <c r="T289" s="512" t="n">
        <v>-1154</v>
      </c>
      <c r="V289" s="86" t="n">
        <v>0</v>
      </c>
      <c r="W289" s="512" t="n">
        <v>0</v>
      </c>
      <c r="X289" s="512" t="n">
        <v>0</v>
      </c>
      <c r="Y289" s="512" t="n">
        <v>0</v>
      </c>
      <c r="Z289" s="512" t="n">
        <v>0</v>
      </c>
      <c r="AA289" s="512" t="n">
        <v>0</v>
      </c>
      <c r="AB289" s="512" t="n">
        <v>0</v>
      </c>
      <c r="AC289" s="512" t="n">
        <v>0</v>
      </c>
      <c r="AD289" s="512" t="n">
        <v>-1488</v>
      </c>
      <c r="AE289" s="512" t="n">
        <v>-1488</v>
      </c>
      <c r="AF289" s="512" t="n">
        <v>-1488</v>
      </c>
      <c r="AG289" s="512" t="n">
        <v>-1551</v>
      </c>
      <c r="AI289" s="86" t="n">
        <v>0</v>
      </c>
      <c r="AJ289" s="512" t="n">
        <v>0</v>
      </c>
      <c r="AK289" s="512" t="n">
        <v>0</v>
      </c>
      <c r="AL289" s="512" t="n">
        <v>0</v>
      </c>
      <c r="AM289" s="512" t="n">
        <v>0</v>
      </c>
      <c r="AN289" s="512" t="n">
        <v>0</v>
      </c>
      <c r="AO289" s="512" t="n">
        <v>0</v>
      </c>
      <c r="AP289" s="512" t="n">
        <v>0</v>
      </c>
      <c r="AQ289" s="512" t="n">
        <v>-1233</v>
      </c>
      <c r="AR289" s="512" t="n">
        <v>-1233</v>
      </c>
      <c r="AS289" s="512" t="n">
        <v>-1525</v>
      </c>
      <c r="AT289" s="512" t="n">
        <v>-1388</v>
      </c>
      <c r="AV289" s="270" t="n">
        <v>0</v>
      </c>
      <c r="AW289" s="270" t="n">
        <v>0</v>
      </c>
      <c r="AX289" s="524" t="n">
        <v>0</v>
      </c>
      <c r="AY289" s="525" t="n">
        <v>0</v>
      </c>
      <c r="AZ289" s="525" t="n">
        <v>0</v>
      </c>
      <c r="BA289" s="525" t="n">
        <v>0</v>
      </c>
      <c r="BB289" s="525" t="n">
        <v>0</v>
      </c>
      <c r="BC289" s="525" t="n">
        <v>0</v>
      </c>
      <c r="BD289" s="525" t="n">
        <v>-1915</v>
      </c>
      <c r="BE289" s="525" t="n">
        <v>-1915</v>
      </c>
      <c r="BF289" s="525" t="n">
        <v>-2045</v>
      </c>
      <c r="BG289" s="525" t="n">
        <v>-1424</v>
      </c>
      <c r="BJ289" s="522" t="n">
        <v>0</v>
      </c>
      <c r="BK289" s="522" t="n">
        <v>0</v>
      </c>
      <c r="BL289" s="522" t="n">
        <v>0</v>
      </c>
      <c r="BM289" s="522" t="n">
        <v>0</v>
      </c>
      <c r="BN289" s="522" t="n">
        <v>0</v>
      </c>
      <c r="BO289" s="522" t="n">
        <v>0</v>
      </c>
      <c r="BP289" s="522" t="n">
        <v>-1000</v>
      </c>
      <c r="BQ289" s="522" t="n">
        <v>0</v>
      </c>
      <c r="BR289" s="522" t="n">
        <v>-865</v>
      </c>
      <c r="BS289" s="522" t="n">
        <v>-1597</v>
      </c>
      <c r="BT289" s="522" t="n">
        <v>-1731</v>
      </c>
      <c r="BU289" s="522" t="n">
        <v>-2020</v>
      </c>
      <c r="BW289" s="523">
        <f>_xlfn.XLOOKUP($A289,D!$O$3:$O$199,D!P$3:P$199,)</f>
        <v/>
      </c>
      <c r="BX289" s="523">
        <f>_xlfn.XLOOKUP($A289,D!$O$3:$O$199,D!Q$3:Q$199,)</f>
        <v/>
      </c>
      <c r="BY289" s="523">
        <f>_xlfn.XLOOKUP($A289,D!$O$3:$O$199,D!R$3:R$199,)</f>
        <v/>
      </c>
      <c r="BZ289" s="523">
        <f>_xlfn.XLOOKUP($A289,D!$O$3:$O$199,D!S$3:S$199,)</f>
        <v/>
      </c>
      <c r="CA289" s="523">
        <f>_xlfn.XLOOKUP($A289,D!$O$3:$O$199,D!T$3:T$199,)</f>
        <v/>
      </c>
      <c r="CB289" s="523">
        <f>_xlfn.XLOOKUP($A289,D!$O$3:$O$199,D!U$3:U$199,)</f>
        <v/>
      </c>
      <c r="CC289" s="523">
        <f>_xlfn.XLOOKUP($A289,D!$O$3:$O$199,D!V$3:V$199,)</f>
        <v/>
      </c>
      <c r="CD289" s="523">
        <f>_xlfn.XLOOKUP($A289,D!$O$3:$O$199,D!W$3:W$199,)</f>
        <v/>
      </c>
      <c r="CE289" s="523">
        <f>_xlfn.XLOOKUP($A289,D!$O$3:$O$199,D!X$3:X$199,)</f>
        <v/>
      </c>
      <c r="CF289" s="523">
        <f>_xlfn.XLOOKUP($A289,D!$O$3:$O$199,D!Y$3:Y$199,)</f>
        <v/>
      </c>
      <c r="CG289" s="523">
        <f>_xlfn.XLOOKUP($A289,D!$O$3:$O$199,D!Z$3:Z$199,)</f>
        <v/>
      </c>
      <c r="CH289" s="523">
        <f>_xlfn.XLOOKUP($A289,D!$O$3:$O$199,D!AA$3:AA$199,)</f>
        <v/>
      </c>
    </row>
    <row r="290">
      <c r="A290" s="100" t="inlineStr">
        <is>
          <t>39.03</t>
        </is>
      </c>
      <c r="B290" s="86">
        <f>VLOOKUP(A290,PL.C!$B:$F,2,0)</f>
        <v/>
      </c>
      <c r="C290" s="86" t="inlineStr">
        <is>
          <t>Analítica</t>
        </is>
      </c>
      <c r="D290" s="86" t="inlineStr">
        <is>
          <t>Saída</t>
        </is>
      </c>
      <c r="E290" s="86">
        <f>VLOOKUP($A290,PL.C!$B:$F,5,0)</f>
        <v/>
      </c>
      <c r="F290" s="86" t="inlineStr">
        <is>
          <t>sim</t>
        </is>
      </c>
      <c r="G290" s="86" t="inlineStr">
        <is>
          <t>forecast</t>
        </is>
      </c>
      <c r="I290" s="259" t="n">
        <v>0</v>
      </c>
      <c r="J290" s="519" t="n">
        <v>0</v>
      </c>
      <c r="K290" s="519" t="n">
        <v>0</v>
      </c>
      <c r="L290" s="519" t="n">
        <v>0</v>
      </c>
      <c r="M290" s="519" t="n">
        <v>0</v>
      </c>
      <c r="N290" s="519" t="n">
        <v>-2952</v>
      </c>
      <c r="O290" s="519" t="n">
        <v>0</v>
      </c>
      <c r="P290" s="519" t="n">
        <v>0</v>
      </c>
      <c r="Q290" s="519" t="n">
        <v>0</v>
      </c>
      <c r="R290" s="519" t="n">
        <v>0</v>
      </c>
      <c r="S290" s="519" t="n">
        <v>0</v>
      </c>
      <c r="T290" s="519" t="n">
        <v>-2058</v>
      </c>
      <c r="V290" s="259" t="n">
        <v>0</v>
      </c>
      <c r="W290" s="519" t="n">
        <v>0</v>
      </c>
      <c r="X290" s="519" t="n">
        <v>0</v>
      </c>
      <c r="Y290" s="519" t="n">
        <v>0</v>
      </c>
      <c r="Z290" s="519" t="n">
        <v>0</v>
      </c>
      <c r="AA290" s="519" t="n">
        <v>-2959</v>
      </c>
      <c r="AB290" s="519" t="n">
        <v>0</v>
      </c>
      <c r="AC290" s="519" t="n">
        <v>0</v>
      </c>
      <c r="AD290" s="519" t="n">
        <v>0</v>
      </c>
      <c r="AE290" s="519" t="n">
        <v>0</v>
      </c>
      <c r="AF290" s="519" t="n">
        <v>-2217</v>
      </c>
      <c r="AG290" s="519" t="n">
        <v>0</v>
      </c>
      <c r="AI290" s="259" t="n">
        <v>-2230</v>
      </c>
      <c r="AJ290" s="519" t="n">
        <v>0</v>
      </c>
      <c r="AK290" s="519" t="n">
        <v>-248</v>
      </c>
      <c r="AL290" s="519" t="n">
        <v>0</v>
      </c>
      <c r="AM290" s="519" t="n">
        <v>0</v>
      </c>
      <c r="AN290" s="519" t="n">
        <v>0</v>
      </c>
      <c r="AO290" s="519" t="n">
        <v>-3296</v>
      </c>
      <c r="AP290" s="519" t="n">
        <v>0</v>
      </c>
      <c r="AQ290" s="519" t="n">
        <v>0</v>
      </c>
      <c r="AR290" s="519" t="n">
        <v>0</v>
      </c>
      <c r="AS290" s="519" t="n">
        <v>0</v>
      </c>
      <c r="AT290" s="519" t="n">
        <v>0</v>
      </c>
      <c r="AV290" s="267" t="n">
        <v>-2631</v>
      </c>
      <c r="AW290" s="267" t="n">
        <v>0</v>
      </c>
      <c r="AX290" s="520" t="n">
        <v>0</v>
      </c>
      <c r="AY290" s="521" t="n">
        <v>0</v>
      </c>
      <c r="AZ290" s="521" t="n">
        <v>0</v>
      </c>
      <c r="BA290" s="521" t="n">
        <v>0</v>
      </c>
      <c r="BB290" s="521" t="n">
        <v>-5201</v>
      </c>
      <c r="BC290" s="521" t="n">
        <v>0</v>
      </c>
      <c r="BD290" s="521" t="n">
        <v>0</v>
      </c>
      <c r="BE290" s="521" t="n">
        <v>0</v>
      </c>
      <c r="BF290" s="521" t="n">
        <v>0</v>
      </c>
      <c r="BG290" s="521" t="n">
        <v>0</v>
      </c>
      <c r="BJ290" s="526" t="n">
        <v>-2269</v>
      </c>
      <c r="BK290" s="526" t="n">
        <v>0</v>
      </c>
      <c r="BL290" s="526" t="n">
        <v>0</v>
      </c>
      <c r="BM290" s="526" t="n">
        <v>0</v>
      </c>
      <c r="BN290" s="526" t="n">
        <v>0</v>
      </c>
      <c r="BO290" s="526" t="n">
        <v>0</v>
      </c>
      <c r="BP290" s="526" t="n">
        <v>-3837</v>
      </c>
      <c r="BQ290" s="526" t="n">
        <v>0</v>
      </c>
      <c r="BR290" s="526" t="n">
        <v>0</v>
      </c>
      <c r="BS290" s="526" t="n">
        <v>0</v>
      </c>
      <c r="BT290" s="526" t="n">
        <v>0</v>
      </c>
      <c r="BU290" s="526" t="n">
        <v>0</v>
      </c>
      <c r="BW290" s="515">
        <f>_xlfn.XLOOKUP($A290,D!$O$3:$O$199,D!P$3:P$199,)</f>
        <v/>
      </c>
      <c r="BX290" s="515">
        <f>_xlfn.XLOOKUP($A290,D!$O$3:$O$199,D!Q$3:Q$199,)</f>
        <v/>
      </c>
      <c r="BY290" s="515">
        <f>_xlfn.XLOOKUP($A290,D!$O$3:$O$199,D!R$3:R$199,)</f>
        <v/>
      </c>
      <c r="BZ290" s="515">
        <f>_xlfn.XLOOKUP($A290,D!$O$3:$O$199,D!S$3:S$199,)</f>
        <v/>
      </c>
      <c r="CA290" s="515">
        <f>_xlfn.XLOOKUP($A290,D!$O$3:$O$199,D!T$3:T$199,)</f>
        <v/>
      </c>
      <c r="CB290" s="515">
        <f>_xlfn.XLOOKUP($A290,D!$O$3:$O$199,D!U$3:U$199,)</f>
        <v/>
      </c>
      <c r="CC290" s="515">
        <f>_xlfn.XLOOKUP($A290,D!$O$3:$O$199,D!V$3:V$199,)</f>
        <v/>
      </c>
      <c r="CD290" s="515">
        <f>_xlfn.XLOOKUP($A290,D!$O$3:$O$199,D!W$3:W$199,)</f>
        <v/>
      </c>
      <c r="CE290" s="515">
        <f>_xlfn.XLOOKUP($A290,D!$O$3:$O$199,D!X$3:X$199,)</f>
        <v/>
      </c>
      <c r="CF290" s="515">
        <f>_xlfn.XLOOKUP($A290,D!$O$3:$O$199,D!Y$3:Y$199,)</f>
        <v/>
      </c>
      <c r="CG290" s="515">
        <f>_xlfn.XLOOKUP($A290,D!$O$3:$O$199,D!Z$3:Z$199,)</f>
        <v/>
      </c>
      <c r="CH290" s="515">
        <f>_xlfn.XLOOKUP($A290,D!$O$3:$O$199,D!AA$3:AA$199,)</f>
        <v/>
      </c>
    </row>
    <row r="291">
      <c r="A291" s="258" t="inlineStr">
        <is>
          <t>39.04</t>
        </is>
      </c>
      <c r="B291" s="259">
        <f>VLOOKUP(A291,PL.C!$B:$F,2,0)</f>
        <v/>
      </c>
      <c r="C291" s="259" t="inlineStr">
        <is>
          <t>Analítica</t>
        </is>
      </c>
      <c r="D291" s="259" t="inlineStr">
        <is>
          <t>Saída</t>
        </is>
      </c>
      <c r="E291" s="259">
        <f>VLOOKUP($A291,PL.C!$B:$F,5,0)</f>
        <v/>
      </c>
      <c r="F291" s="259" t="inlineStr">
        <is>
          <t>sim</t>
        </is>
      </c>
      <c r="G291" s="259" t="inlineStr">
        <is>
          <t>forecast</t>
        </is>
      </c>
      <c r="I291" s="86" t="n">
        <v>0</v>
      </c>
      <c r="J291" s="512" t="n">
        <v>0</v>
      </c>
      <c r="K291" s="512" t="n">
        <v>0</v>
      </c>
      <c r="L291" s="512" t="n">
        <v>0</v>
      </c>
      <c r="M291" s="512" t="n">
        <v>0</v>
      </c>
      <c r="N291" s="512" t="n">
        <v>0</v>
      </c>
      <c r="O291" s="512" t="n">
        <v>0</v>
      </c>
      <c r="P291" s="512" t="n">
        <v>0</v>
      </c>
      <c r="Q291" s="512" t="n">
        <v>0</v>
      </c>
      <c r="R291" s="512" t="n">
        <v>0</v>
      </c>
      <c r="S291" s="512" t="n">
        <v>0</v>
      </c>
      <c r="T291" s="512" t="n">
        <v>0</v>
      </c>
      <c r="V291" s="86" t="n">
        <v>0</v>
      </c>
      <c r="W291" s="512" t="n">
        <v>0</v>
      </c>
      <c r="X291" s="512" t="n">
        <v>-3113</v>
      </c>
      <c r="Y291" s="512" t="n">
        <v>-3193</v>
      </c>
      <c r="Z291" s="512" t="n">
        <v>0</v>
      </c>
      <c r="AA291" s="512" t="n">
        <v>0</v>
      </c>
      <c r="AB291" s="512" t="n">
        <v>0</v>
      </c>
      <c r="AC291" s="512" t="n">
        <v>0</v>
      </c>
      <c r="AD291" s="512" t="n">
        <v>0</v>
      </c>
      <c r="AE291" s="512" t="n">
        <v>0</v>
      </c>
      <c r="AF291" s="512" t="n">
        <v>0</v>
      </c>
      <c r="AG291" s="512" t="n">
        <v>0</v>
      </c>
      <c r="AI291" s="86" t="n">
        <v>0</v>
      </c>
      <c r="AJ291" s="512" t="n">
        <v>0</v>
      </c>
      <c r="AK291" s="512" t="n">
        <v>-778</v>
      </c>
      <c r="AL291" s="512" t="n">
        <v>0</v>
      </c>
      <c r="AM291" s="512" t="n">
        <v>0</v>
      </c>
      <c r="AN291" s="512" t="n">
        <v>0</v>
      </c>
      <c r="AO291" s="512" t="n">
        <v>-33</v>
      </c>
      <c r="AP291" s="512" t="n">
        <v>0</v>
      </c>
      <c r="AQ291" s="512" t="n">
        <v>0</v>
      </c>
      <c r="AR291" s="512" t="n">
        <v>0</v>
      </c>
      <c r="AS291" s="512" t="n">
        <v>0</v>
      </c>
      <c r="AT291" s="512" t="n">
        <v>0</v>
      </c>
      <c r="AV291" s="270" t="n">
        <v>0</v>
      </c>
      <c r="AW291" s="270" t="n">
        <v>0</v>
      </c>
      <c r="AX291" s="524" t="n">
        <v>-1754</v>
      </c>
      <c r="AY291" s="525" t="n">
        <v>0</v>
      </c>
      <c r="AZ291" s="525" t="n">
        <v>0</v>
      </c>
      <c r="BA291" s="525" t="n">
        <v>0</v>
      </c>
      <c r="BB291" s="525" t="n">
        <v>0</v>
      </c>
      <c r="BC291" s="525" t="n">
        <v>0</v>
      </c>
      <c r="BD291" s="525" t="n">
        <v>0</v>
      </c>
      <c r="BE291" s="525" t="n">
        <v>0</v>
      </c>
      <c r="BF291" s="525" t="n">
        <v>-3670</v>
      </c>
      <c r="BG291" s="525" t="n">
        <v>0</v>
      </c>
      <c r="BJ291" s="522" t="n">
        <v>0</v>
      </c>
      <c r="BK291" s="522" t="n">
        <v>0</v>
      </c>
      <c r="BL291" s="522" t="n">
        <v>0</v>
      </c>
      <c r="BM291" s="522" t="n">
        <v>-1098</v>
      </c>
      <c r="BN291" s="522" t="n">
        <v>0</v>
      </c>
      <c r="BO291" s="522" t="n">
        <v>0</v>
      </c>
      <c r="BP291" s="522" t="n">
        <v>0</v>
      </c>
      <c r="BQ291" s="522" t="n">
        <v>-2705</v>
      </c>
      <c r="BR291" s="522" t="n">
        <v>0</v>
      </c>
      <c r="BS291" s="522" t="n">
        <v>0</v>
      </c>
      <c r="BT291" s="522" t="n">
        <v>0</v>
      </c>
      <c r="BU291" s="522" t="n">
        <v>0</v>
      </c>
      <c r="BW291" s="523">
        <f>_xlfn.XLOOKUP($A291,D!$O$3:$O$199,D!P$3:P$199,)</f>
        <v/>
      </c>
      <c r="BX291" s="523">
        <f>_xlfn.XLOOKUP($A291,D!$O$3:$O$199,D!Q$3:Q$199,)</f>
        <v/>
      </c>
      <c r="BY291" s="523">
        <f>_xlfn.XLOOKUP($A291,D!$O$3:$O$199,D!R$3:R$199,)</f>
        <v/>
      </c>
      <c r="BZ291" s="523">
        <f>_xlfn.XLOOKUP($A291,D!$O$3:$O$199,D!S$3:S$199,)</f>
        <v/>
      </c>
      <c r="CA291" s="523">
        <f>_xlfn.XLOOKUP($A291,D!$O$3:$O$199,D!T$3:T$199,)</f>
        <v/>
      </c>
      <c r="CB291" s="523">
        <f>_xlfn.XLOOKUP($A291,D!$O$3:$O$199,D!U$3:U$199,)</f>
        <v/>
      </c>
      <c r="CC291" s="523">
        <f>_xlfn.XLOOKUP($A291,D!$O$3:$O$199,D!V$3:V$199,)</f>
        <v/>
      </c>
      <c r="CD291" s="523">
        <f>_xlfn.XLOOKUP($A291,D!$O$3:$O$199,D!W$3:W$199,)</f>
        <v/>
      </c>
      <c r="CE291" s="523">
        <f>_xlfn.XLOOKUP($A291,D!$O$3:$O$199,D!X$3:X$199,)</f>
        <v/>
      </c>
      <c r="CF291" s="523">
        <f>_xlfn.XLOOKUP($A291,D!$O$3:$O$199,D!Y$3:Y$199,)</f>
        <v/>
      </c>
      <c r="CG291" s="523">
        <f>_xlfn.XLOOKUP($A291,D!$O$3:$O$199,D!Z$3:Z$199,)</f>
        <v/>
      </c>
      <c r="CH291" s="523">
        <f>_xlfn.XLOOKUP($A291,D!$O$3:$O$199,D!AA$3:AA$199,)</f>
        <v/>
      </c>
    </row>
    <row r="292">
      <c r="A292" s="100" t="inlineStr">
        <is>
          <t>39.05</t>
        </is>
      </c>
      <c r="B292" s="86">
        <f>VLOOKUP(A292,PL.C!$B:$F,2,0)</f>
        <v/>
      </c>
      <c r="C292" s="86" t="inlineStr">
        <is>
          <t>Analítica</t>
        </is>
      </c>
      <c r="D292" s="86" t="inlineStr">
        <is>
          <t>Saída</t>
        </is>
      </c>
      <c r="E292" s="86">
        <f>VLOOKUP($A292,PL.C!$B:$F,5,0)</f>
        <v/>
      </c>
      <c r="F292" s="86" t="inlineStr">
        <is>
          <t>sim</t>
        </is>
      </c>
      <c r="G292" s="86" t="inlineStr">
        <is>
          <t>forecast</t>
        </is>
      </c>
      <c r="I292" s="259" t="n">
        <v>0</v>
      </c>
      <c r="J292" s="519" t="n">
        <v>0</v>
      </c>
      <c r="K292" s="519" t="n">
        <v>0</v>
      </c>
      <c r="L292" s="519" t="n">
        <v>0</v>
      </c>
      <c r="M292" s="519" t="n">
        <v>0</v>
      </c>
      <c r="N292" s="519" t="n">
        <v>0</v>
      </c>
      <c r="O292" s="519" t="n">
        <v>0</v>
      </c>
      <c r="P292" s="519" t="n">
        <v>0</v>
      </c>
      <c r="Q292" s="519" t="n">
        <v>0</v>
      </c>
      <c r="R292" s="519" t="n">
        <v>0</v>
      </c>
      <c r="S292" s="519" t="n">
        <v>0</v>
      </c>
      <c r="T292" s="519" t="n">
        <v>0</v>
      </c>
      <c r="V292" s="259" t="n">
        <v>0</v>
      </c>
      <c r="W292" s="519" t="n">
        <v>0</v>
      </c>
      <c r="X292" s="519" t="n">
        <v>0</v>
      </c>
      <c r="Y292" s="519" t="n">
        <v>-1108</v>
      </c>
      <c r="Z292" s="519" t="n">
        <v>0</v>
      </c>
      <c r="AA292" s="519" t="n">
        <v>0</v>
      </c>
      <c r="AB292" s="519" t="n">
        <v>0</v>
      </c>
      <c r="AC292" s="519" t="n">
        <v>0</v>
      </c>
      <c r="AD292" s="519" t="n">
        <v>0</v>
      </c>
      <c r="AE292" s="519" t="n">
        <v>0</v>
      </c>
      <c r="AF292" s="519" t="n">
        <v>0</v>
      </c>
      <c r="AG292" s="519" t="n">
        <v>0</v>
      </c>
      <c r="AI292" s="259" t="n">
        <v>0</v>
      </c>
      <c r="AJ292" s="519" t="n">
        <v>-74</v>
      </c>
      <c r="AK292" s="519" t="n">
        <v>0</v>
      </c>
      <c r="AL292" s="519" t="n">
        <v>0</v>
      </c>
      <c r="AM292" s="519" t="n">
        <v>0</v>
      </c>
      <c r="AN292" s="519" t="n">
        <v>0</v>
      </c>
      <c r="AO292" s="519" t="n">
        <v>0</v>
      </c>
      <c r="AP292" s="519" t="n">
        <v>0</v>
      </c>
      <c r="AQ292" s="519" t="n">
        <v>0</v>
      </c>
      <c r="AR292" s="519" t="n">
        <v>0</v>
      </c>
      <c r="AS292" s="519" t="n">
        <v>0</v>
      </c>
      <c r="AT292" s="519" t="n">
        <v>0</v>
      </c>
      <c r="AV292" s="267" t="n">
        <v>0</v>
      </c>
      <c r="AW292" s="267" t="n">
        <v>0</v>
      </c>
      <c r="AX292" s="520" t="n">
        <v>0</v>
      </c>
      <c r="AY292" s="521" t="n">
        <v>0</v>
      </c>
      <c r="AZ292" s="521" t="n">
        <v>0</v>
      </c>
      <c r="BA292" s="521" t="n">
        <v>0</v>
      </c>
      <c r="BB292" s="521" t="n">
        <v>0</v>
      </c>
      <c r="BC292" s="521" t="n">
        <v>0</v>
      </c>
      <c r="BD292" s="521" t="n">
        <v>0</v>
      </c>
      <c r="BE292" s="521" t="n">
        <v>0</v>
      </c>
      <c r="BF292" s="521" t="n">
        <v>-1343</v>
      </c>
      <c r="BG292" s="521" t="n">
        <v>0</v>
      </c>
      <c r="BJ292" s="526" t="n">
        <v>0</v>
      </c>
      <c r="BK292" s="526" t="n">
        <v>0</v>
      </c>
      <c r="BL292" s="526" t="n">
        <v>0</v>
      </c>
      <c r="BM292" s="526" t="n">
        <v>-52</v>
      </c>
      <c r="BN292" s="526" t="n">
        <v>0</v>
      </c>
      <c r="BO292" s="526" t="n">
        <v>0</v>
      </c>
      <c r="BP292" s="526" t="n">
        <v>0</v>
      </c>
      <c r="BQ292" s="526" t="n">
        <v>0</v>
      </c>
      <c r="BR292" s="526" t="n">
        <v>0</v>
      </c>
      <c r="BS292" s="526" t="n">
        <v>0</v>
      </c>
      <c r="BT292" s="526" t="n">
        <v>0</v>
      </c>
      <c r="BU292" s="526" t="n">
        <v>0</v>
      </c>
      <c r="BW292" s="515">
        <f>_xlfn.XLOOKUP($A292,D!$O$3:$O$199,D!P$3:P$199,)</f>
        <v/>
      </c>
      <c r="BX292" s="515">
        <f>_xlfn.XLOOKUP($A292,D!$O$3:$O$199,D!Q$3:Q$199,)</f>
        <v/>
      </c>
      <c r="BY292" s="515">
        <f>_xlfn.XLOOKUP($A292,D!$O$3:$O$199,D!R$3:R$199,)</f>
        <v/>
      </c>
      <c r="BZ292" s="515">
        <f>_xlfn.XLOOKUP($A292,D!$O$3:$O$199,D!S$3:S$199,)</f>
        <v/>
      </c>
      <c r="CA292" s="515">
        <f>_xlfn.XLOOKUP($A292,D!$O$3:$O$199,D!T$3:T$199,)</f>
        <v/>
      </c>
      <c r="CB292" s="515">
        <f>_xlfn.XLOOKUP($A292,D!$O$3:$O$199,D!U$3:U$199,)</f>
        <v/>
      </c>
      <c r="CC292" s="515">
        <f>_xlfn.XLOOKUP($A292,D!$O$3:$O$199,D!V$3:V$199,)</f>
        <v/>
      </c>
      <c r="CD292" s="515">
        <f>_xlfn.XLOOKUP($A292,D!$O$3:$O$199,D!W$3:W$199,)</f>
        <v/>
      </c>
      <c r="CE292" s="515">
        <f>_xlfn.XLOOKUP($A292,D!$O$3:$O$199,D!X$3:X$199,)</f>
        <v/>
      </c>
      <c r="CF292" s="515">
        <f>_xlfn.XLOOKUP($A292,D!$O$3:$O$199,D!Y$3:Y$199,)</f>
        <v/>
      </c>
      <c r="CG292" s="515">
        <f>_xlfn.XLOOKUP($A292,D!$O$3:$O$199,D!Z$3:Z$199,)</f>
        <v/>
      </c>
      <c r="CH292" s="515">
        <f>_xlfn.XLOOKUP($A292,D!$O$3:$O$199,D!AA$3:AA$199,)</f>
        <v/>
      </c>
    </row>
    <row r="293">
      <c r="A293" s="258" t="inlineStr">
        <is>
          <t>39.06</t>
        </is>
      </c>
      <c r="B293" s="259">
        <f>VLOOKUP(A293,PL.C!$B:$F,2,0)</f>
        <v/>
      </c>
      <c r="C293" s="259" t="inlineStr">
        <is>
          <t>Analítica</t>
        </is>
      </c>
      <c r="D293" s="259" t="inlineStr">
        <is>
          <t>Saída</t>
        </is>
      </c>
      <c r="E293" s="259">
        <f>VLOOKUP($A293,PL.C!$B:$F,5,0)</f>
        <v/>
      </c>
      <c r="F293" s="259" t="inlineStr">
        <is>
          <t>sim</t>
        </is>
      </c>
      <c r="G293" s="259" t="inlineStr">
        <is>
          <t>forecast</t>
        </is>
      </c>
      <c r="I293" s="86" t="n">
        <v>0</v>
      </c>
      <c r="J293" s="512" t="n">
        <v>0</v>
      </c>
      <c r="K293" s="512" t="n">
        <v>0</v>
      </c>
      <c r="L293" s="512" t="n">
        <v>-1314</v>
      </c>
      <c r="M293" s="512" t="n">
        <v>-468</v>
      </c>
      <c r="N293" s="512" t="n">
        <v>-468</v>
      </c>
      <c r="O293" s="512" t="n">
        <v>-235</v>
      </c>
      <c r="P293" s="512" t="n">
        <v>-468</v>
      </c>
      <c r="Q293" s="512" t="n">
        <v>-468</v>
      </c>
      <c r="R293" s="512" t="n">
        <v>-468</v>
      </c>
      <c r="S293" s="512" t="n">
        <v>-373</v>
      </c>
      <c r="T293" s="512" t="n">
        <v>-1023</v>
      </c>
      <c r="V293" s="86" t="n">
        <v>-469</v>
      </c>
      <c r="W293" s="512" t="n">
        <v>-601</v>
      </c>
      <c r="X293" s="512" t="n">
        <v>-601</v>
      </c>
      <c r="Y293" s="512" t="n">
        <v>-462</v>
      </c>
      <c r="Z293" s="512" t="n">
        <v>-498</v>
      </c>
      <c r="AA293" s="512" t="n">
        <v>-498</v>
      </c>
      <c r="AB293" s="512" t="n">
        <v>-269</v>
      </c>
      <c r="AC293" s="512" t="n">
        <v>-498</v>
      </c>
      <c r="AD293" s="512" t="n">
        <v>-498</v>
      </c>
      <c r="AE293" s="512" t="n">
        <v>-695</v>
      </c>
      <c r="AF293" s="512" t="n">
        <v>-533</v>
      </c>
      <c r="AG293" s="512" t="n">
        <v>-975</v>
      </c>
      <c r="AI293" s="86" t="n">
        <v>-657</v>
      </c>
      <c r="AJ293" s="512" t="n">
        <v>-702</v>
      </c>
      <c r="AK293" s="512" t="n">
        <v>-537</v>
      </c>
      <c r="AL293" s="512" t="n">
        <v>-542</v>
      </c>
      <c r="AM293" s="512" t="n">
        <v>-559</v>
      </c>
      <c r="AN293" s="512" t="n">
        <v>-559</v>
      </c>
      <c r="AO293" s="512" t="n">
        <v>-423</v>
      </c>
      <c r="AP293" s="512" t="n">
        <v>-278</v>
      </c>
      <c r="AQ293" s="512" t="n">
        <v>-652</v>
      </c>
      <c r="AR293" s="512" t="n">
        <v>-607</v>
      </c>
      <c r="AS293" s="512" t="n">
        <v>-527</v>
      </c>
      <c r="AT293" s="512" t="n">
        <v>-1115</v>
      </c>
      <c r="AV293" s="270" t="n">
        <v>-607</v>
      </c>
      <c r="AW293" s="270" t="n">
        <v>-383</v>
      </c>
      <c r="AX293" s="524" t="n">
        <v>-752</v>
      </c>
      <c r="AY293" s="525" t="n">
        <v>-586</v>
      </c>
      <c r="AZ293" s="525" t="n">
        <v>-594</v>
      </c>
      <c r="BA293" s="525" t="n">
        <v>-593</v>
      </c>
      <c r="BB293" s="525" t="n">
        <v>-640</v>
      </c>
      <c r="BC293" s="525" t="n">
        <v>-586</v>
      </c>
      <c r="BD293" s="525" t="n">
        <v>-1072</v>
      </c>
      <c r="BE293" s="525" t="n">
        <v>-738</v>
      </c>
      <c r="BF293" s="525" t="n">
        <v>-854</v>
      </c>
      <c r="BG293" s="525" t="n">
        <v>-1349</v>
      </c>
      <c r="BJ293" s="522" t="n">
        <v>-738</v>
      </c>
      <c r="BK293" s="522" t="n">
        <v>-443</v>
      </c>
      <c r="BL293" s="522" t="n">
        <v>-905</v>
      </c>
      <c r="BM293" s="522" t="n">
        <v>-905</v>
      </c>
      <c r="BN293" s="522" t="n">
        <v>-728</v>
      </c>
      <c r="BO293" s="522" t="n">
        <v>-728</v>
      </c>
      <c r="BP293" s="522" t="n">
        <v>-728</v>
      </c>
      <c r="BQ293" s="522" t="n">
        <v>-414</v>
      </c>
      <c r="BR293" s="522" t="n">
        <v>-790</v>
      </c>
      <c r="BS293" s="522" t="n">
        <v>-837</v>
      </c>
      <c r="BT293" s="522" t="n">
        <v>-836</v>
      </c>
      <c r="BU293" s="522" t="n">
        <v>-1347</v>
      </c>
      <c r="BW293" s="523">
        <f>_xlfn.XLOOKUP($A293,D!$O$3:$O$199,D!P$3:P$199,)</f>
        <v/>
      </c>
      <c r="BX293" s="523">
        <f>_xlfn.XLOOKUP($A293,D!$O$3:$O$199,D!Q$3:Q$199,)</f>
        <v/>
      </c>
      <c r="BY293" s="523">
        <f>_xlfn.XLOOKUP($A293,D!$O$3:$O$199,D!R$3:R$199,)</f>
        <v/>
      </c>
      <c r="BZ293" s="523">
        <f>_xlfn.XLOOKUP($A293,D!$O$3:$O$199,D!S$3:S$199,)</f>
        <v/>
      </c>
      <c r="CA293" s="523">
        <f>_xlfn.XLOOKUP($A293,D!$O$3:$O$199,D!T$3:T$199,)</f>
        <v/>
      </c>
      <c r="CB293" s="523">
        <f>_xlfn.XLOOKUP($A293,D!$O$3:$O$199,D!U$3:U$199,)</f>
        <v/>
      </c>
      <c r="CC293" s="523">
        <f>_xlfn.XLOOKUP($A293,D!$O$3:$O$199,D!V$3:V$199,)</f>
        <v/>
      </c>
      <c r="CD293" s="523">
        <f>_xlfn.XLOOKUP($A293,D!$O$3:$O$199,D!W$3:W$199,)</f>
        <v/>
      </c>
      <c r="CE293" s="523">
        <f>_xlfn.XLOOKUP($A293,D!$O$3:$O$199,D!X$3:X$199,)</f>
        <v/>
      </c>
      <c r="CF293" s="523">
        <f>_xlfn.XLOOKUP($A293,D!$O$3:$O$199,D!Y$3:Y$199,)</f>
        <v/>
      </c>
      <c r="CG293" s="523">
        <f>_xlfn.XLOOKUP($A293,D!$O$3:$O$199,D!Z$3:Z$199,)</f>
        <v/>
      </c>
      <c r="CH293" s="523">
        <f>_xlfn.XLOOKUP($A293,D!$O$3:$O$199,D!AA$3:AA$199,)</f>
        <v/>
      </c>
    </row>
    <row r="294">
      <c r="A294" s="100" t="inlineStr">
        <is>
          <t>39.07</t>
        </is>
      </c>
      <c r="B294" s="86">
        <f>VLOOKUP(A294,PL.C!$B:$F,2,0)</f>
        <v/>
      </c>
      <c r="C294" s="86" t="inlineStr">
        <is>
          <t>Analítica</t>
        </is>
      </c>
      <c r="D294" s="86" t="inlineStr">
        <is>
          <t>Saída</t>
        </is>
      </c>
      <c r="E294" s="86">
        <f>VLOOKUP($A294,PL.C!$B:$F,5,0)</f>
        <v/>
      </c>
      <c r="F294" s="86" t="inlineStr">
        <is>
          <t>sim</t>
        </is>
      </c>
      <c r="G294" s="86" t="inlineStr">
        <is>
          <t>forecast</t>
        </is>
      </c>
      <c r="I294" s="259" t="n">
        <v>0</v>
      </c>
      <c r="J294" s="519" t="n">
        <v>0</v>
      </c>
      <c r="K294" s="519" t="n">
        <v>0</v>
      </c>
      <c r="L294" s="519" t="n">
        <v>-1030</v>
      </c>
      <c r="M294" s="519" t="n">
        <v>-444</v>
      </c>
      <c r="N294" s="519" t="n">
        <v>-444</v>
      </c>
      <c r="O294" s="519" t="n">
        <v>-236</v>
      </c>
      <c r="P294" s="519" t="n">
        <v>-444</v>
      </c>
      <c r="Q294" s="519" t="n">
        <v>-444</v>
      </c>
      <c r="R294" s="519" t="n">
        <v>-444</v>
      </c>
      <c r="S294" s="519" t="n">
        <v>-346</v>
      </c>
      <c r="T294" s="519" t="n">
        <v>-513</v>
      </c>
      <c r="V294" s="259" t="n">
        <v>-444</v>
      </c>
      <c r="W294" s="519" t="n">
        <v>-583</v>
      </c>
      <c r="X294" s="519" t="n">
        <v>-3265</v>
      </c>
      <c r="Y294" s="519" t="n">
        <v>-444</v>
      </c>
      <c r="Z294" s="519" t="n">
        <v>-476</v>
      </c>
      <c r="AA294" s="519" t="n">
        <v>-476</v>
      </c>
      <c r="AB294" s="519" t="n">
        <v>-268</v>
      </c>
      <c r="AC294" s="519" t="n">
        <v>-476</v>
      </c>
      <c r="AD294" s="519" t="n">
        <v>-497</v>
      </c>
      <c r="AE294" s="519" t="n">
        <v>-612</v>
      </c>
      <c r="AF294" s="519" t="n">
        <v>-502</v>
      </c>
      <c r="AG294" s="519" t="n">
        <v>-383</v>
      </c>
      <c r="AI294" s="259" t="n">
        <v>-627</v>
      </c>
      <c r="AJ294" s="519" t="n">
        <v>-675</v>
      </c>
      <c r="AK294" s="519" t="n">
        <v>-522</v>
      </c>
      <c r="AL294" s="519" t="n">
        <v>-521</v>
      </c>
      <c r="AM294" s="519" t="n">
        <v>-532</v>
      </c>
      <c r="AN294" s="519" t="n">
        <v>-532</v>
      </c>
      <c r="AO294" s="519" t="n">
        <v>-397</v>
      </c>
      <c r="AP294" s="519" t="n">
        <v>-379</v>
      </c>
      <c r="AQ294" s="519" t="n">
        <v>-596</v>
      </c>
      <c r="AR294" s="519" t="n">
        <v>-566</v>
      </c>
      <c r="AS294" s="519" t="n">
        <v>-566</v>
      </c>
      <c r="AT294" s="519" t="n">
        <v>-566</v>
      </c>
      <c r="AV294" s="267" t="n">
        <v>-566</v>
      </c>
      <c r="AW294" s="267" t="n">
        <v>-360</v>
      </c>
      <c r="AX294" s="520" t="n">
        <v>-565</v>
      </c>
      <c r="AY294" s="521" t="n">
        <v>-558</v>
      </c>
      <c r="AZ294" s="521" t="n">
        <v>-566</v>
      </c>
      <c r="BA294" s="521" t="n">
        <v>-566</v>
      </c>
      <c r="BB294" s="521" t="n">
        <v>-597</v>
      </c>
      <c r="BC294" s="521" t="n">
        <v>-714</v>
      </c>
      <c r="BD294" s="521" t="n">
        <v>-894</v>
      </c>
      <c r="BE294" s="521" t="n">
        <v>-666</v>
      </c>
      <c r="BF294" s="521" t="n">
        <v>-786</v>
      </c>
      <c r="BG294" s="521" t="n">
        <v>-666</v>
      </c>
      <c r="BJ294" s="526" t="n">
        <v>-661</v>
      </c>
      <c r="BK294" s="526" t="n">
        <v>-408</v>
      </c>
      <c r="BL294" s="526" t="n">
        <v>-841</v>
      </c>
      <c r="BM294" s="526" t="n">
        <v>-841</v>
      </c>
      <c r="BN294" s="526" t="n">
        <v>-666</v>
      </c>
      <c r="BO294" s="526" t="n">
        <v>-666</v>
      </c>
      <c r="BP294" s="526" t="n">
        <v>-666</v>
      </c>
      <c r="BQ294" s="526" t="n">
        <v>-388</v>
      </c>
      <c r="BR294" s="526" t="n">
        <v>-658</v>
      </c>
      <c r="BS294" s="526" t="n">
        <v>-752</v>
      </c>
      <c r="BT294" s="526" t="n">
        <v>-752</v>
      </c>
      <c r="BU294" s="526" t="n">
        <v>-753</v>
      </c>
      <c r="BW294" s="515">
        <f>_xlfn.XLOOKUP($A294,D!$O$3:$O$199,D!P$3:P$199,)</f>
        <v/>
      </c>
      <c r="BX294" s="515">
        <f>_xlfn.XLOOKUP($A294,D!$O$3:$O$199,D!Q$3:Q$199,)</f>
        <v/>
      </c>
      <c r="BY294" s="515">
        <f>_xlfn.XLOOKUP($A294,D!$O$3:$O$199,D!R$3:R$199,)</f>
        <v/>
      </c>
      <c r="BZ294" s="515">
        <f>_xlfn.XLOOKUP($A294,D!$O$3:$O$199,D!S$3:S$199,)</f>
        <v/>
      </c>
      <c r="CA294" s="515">
        <f>_xlfn.XLOOKUP($A294,D!$O$3:$O$199,D!T$3:T$199,)</f>
        <v/>
      </c>
      <c r="CB294" s="515">
        <f>_xlfn.XLOOKUP($A294,D!$O$3:$O$199,D!U$3:U$199,)</f>
        <v/>
      </c>
      <c r="CC294" s="515">
        <f>_xlfn.XLOOKUP($A294,D!$O$3:$O$199,D!V$3:V$199,)</f>
        <v/>
      </c>
      <c r="CD294" s="515">
        <f>_xlfn.XLOOKUP($A294,D!$O$3:$O$199,D!W$3:W$199,)</f>
        <v/>
      </c>
      <c r="CE294" s="515">
        <f>_xlfn.XLOOKUP($A294,D!$O$3:$O$199,D!X$3:X$199,)</f>
        <v/>
      </c>
      <c r="CF294" s="515">
        <f>_xlfn.XLOOKUP($A294,D!$O$3:$O$199,D!Y$3:Y$199,)</f>
        <v/>
      </c>
      <c r="CG294" s="515">
        <f>_xlfn.XLOOKUP($A294,D!$O$3:$O$199,D!Z$3:Z$199,)</f>
        <v/>
      </c>
      <c r="CH294" s="515">
        <f>_xlfn.XLOOKUP($A294,D!$O$3:$O$199,D!AA$3:AA$199,)</f>
        <v/>
      </c>
    </row>
    <row r="295">
      <c r="A295" s="258" t="inlineStr">
        <is>
          <t>39.08</t>
        </is>
      </c>
      <c r="B295" s="259">
        <f>VLOOKUP(A295,PL.C!$B:$F,2,0)</f>
        <v/>
      </c>
      <c r="C295" s="259" t="inlineStr">
        <is>
          <t>Analítica</t>
        </is>
      </c>
      <c r="D295" s="259" t="inlineStr">
        <is>
          <t>Saída</t>
        </is>
      </c>
      <c r="E295" s="259">
        <f>VLOOKUP($A295,PL.C!$B:$F,5,0)</f>
        <v/>
      </c>
      <c r="F295" s="259" t="inlineStr">
        <is>
          <t>sim</t>
        </is>
      </c>
      <c r="G295" s="259" t="inlineStr">
        <is>
          <t>forecast</t>
        </is>
      </c>
      <c r="I295" s="86" t="n">
        <v>0</v>
      </c>
      <c r="J295" s="512" t="n">
        <v>0</v>
      </c>
      <c r="K295" s="512" t="n">
        <v>0</v>
      </c>
      <c r="L295" s="512" t="n">
        <v>0</v>
      </c>
      <c r="M295" s="512" t="n">
        <v>0</v>
      </c>
      <c r="N295" s="512" t="n">
        <v>0</v>
      </c>
      <c r="O295" s="512" t="n">
        <v>0</v>
      </c>
      <c r="P295" s="512" t="n">
        <v>0</v>
      </c>
      <c r="Q295" s="512" t="n">
        <v>0</v>
      </c>
      <c r="R295" s="512" t="n">
        <v>0</v>
      </c>
      <c r="S295" s="512" t="n">
        <v>0</v>
      </c>
      <c r="T295" s="512" t="n">
        <v>-34</v>
      </c>
      <c r="V295" s="86" t="n">
        <v>-34</v>
      </c>
      <c r="W295" s="512" t="n">
        <v>-34</v>
      </c>
      <c r="X295" s="512" t="n">
        <v>-34</v>
      </c>
      <c r="Y295" s="512" t="n">
        <v>-34</v>
      </c>
      <c r="Z295" s="512" t="n">
        <v>-37</v>
      </c>
      <c r="AA295" s="512" t="n">
        <v>-34</v>
      </c>
      <c r="AB295" s="512" t="n">
        <v>0</v>
      </c>
      <c r="AC295" s="512" t="n">
        <v>-34</v>
      </c>
      <c r="AD295" s="512" t="n">
        <v>-34</v>
      </c>
      <c r="AE295" s="512" t="n">
        <v>-137</v>
      </c>
      <c r="AF295" s="512" t="n">
        <v>-47</v>
      </c>
      <c r="AG295" s="512" t="n">
        <v>-95</v>
      </c>
      <c r="AI295" s="86" t="n">
        <v>-47</v>
      </c>
      <c r="AJ295" s="512" t="n">
        <v>-48</v>
      </c>
      <c r="AK295" s="512" t="n">
        <v>-48</v>
      </c>
      <c r="AL295" s="512" t="n">
        <v>-48</v>
      </c>
      <c r="AM295" s="512" t="n">
        <v>-93</v>
      </c>
      <c r="AN295" s="512" t="n">
        <v>-93</v>
      </c>
      <c r="AO295" s="512" t="n">
        <v>-57</v>
      </c>
      <c r="AP295" s="512" t="n">
        <v>0</v>
      </c>
      <c r="AQ295" s="512" t="n">
        <v>-116</v>
      </c>
      <c r="AR295" s="512" t="n">
        <v>-69</v>
      </c>
      <c r="AS295" s="512" t="n">
        <v>-69</v>
      </c>
      <c r="AT295" s="512" t="n">
        <v>-69</v>
      </c>
      <c r="AV295" s="270" t="n">
        <v>-69</v>
      </c>
      <c r="AW295" s="270" t="n">
        <v>-70</v>
      </c>
      <c r="AX295" s="524" t="n">
        <v>0</v>
      </c>
      <c r="AY295" s="525" t="n">
        <v>-140</v>
      </c>
      <c r="AZ295" s="525" t="n">
        <v>-70</v>
      </c>
      <c r="BA295" s="525" t="n">
        <v>-35</v>
      </c>
      <c r="BB295" s="525" t="n">
        <v>-50</v>
      </c>
      <c r="BC295" s="525" t="n">
        <v>-187</v>
      </c>
      <c r="BD295" s="525" t="n">
        <v>-414</v>
      </c>
      <c r="BE295" s="525" t="n">
        <v>-107</v>
      </c>
      <c r="BF295" s="525" t="n">
        <v>-107</v>
      </c>
      <c r="BG295" s="525" t="n">
        <v>-107</v>
      </c>
      <c r="BJ295" s="522" t="n">
        <v>-107</v>
      </c>
      <c r="BK295" s="522" t="n">
        <v>-69</v>
      </c>
      <c r="BL295" s="522" t="n">
        <v>-80</v>
      </c>
      <c r="BM295" s="522" t="n">
        <v>-90</v>
      </c>
      <c r="BN295" s="522" t="n">
        <v>-80</v>
      </c>
      <c r="BO295" s="522" t="n">
        <v>-80</v>
      </c>
      <c r="BP295" s="522" t="n">
        <v>-80</v>
      </c>
      <c r="BQ295" s="522" t="n">
        <v>-27</v>
      </c>
      <c r="BR295" s="522" t="n">
        <v>-273</v>
      </c>
      <c r="BS295" s="522" t="n">
        <v>-117</v>
      </c>
      <c r="BT295" s="522" t="n">
        <v>-112</v>
      </c>
      <c r="BU295" s="522" t="n">
        <v>-117</v>
      </c>
      <c r="BW295" s="523">
        <f>_xlfn.XLOOKUP($A295,D!$O$3:$O$199,D!P$3:P$199,)</f>
        <v/>
      </c>
      <c r="BX295" s="523">
        <f>_xlfn.XLOOKUP($A295,D!$O$3:$O$199,D!Q$3:Q$199,)</f>
        <v/>
      </c>
      <c r="BY295" s="523">
        <f>_xlfn.XLOOKUP($A295,D!$O$3:$O$199,D!R$3:R$199,)</f>
        <v/>
      </c>
      <c r="BZ295" s="523">
        <f>_xlfn.XLOOKUP($A295,D!$O$3:$O$199,D!S$3:S$199,)</f>
        <v/>
      </c>
      <c r="CA295" s="523">
        <f>_xlfn.XLOOKUP($A295,D!$O$3:$O$199,D!T$3:T$199,)</f>
        <v/>
      </c>
      <c r="CB295" s="523">
        <f>_xlfn.XLOOKUP($A295,D!$O$3:$O$199,D!U$3:U$199,)</f>
        <v/>
      </c>
      <c r="CC295" s="523">
        <f>_xlfn.XLOOKUP($A295,D!$O$3:$O$199,D!V$3:V$199,)</f>
        <v/>
      </c>
      <c r="CD295" s="523">
        <f>_xlfn.XLOOKUP($A295,D!$O$3:$O$199,D!W$3:W$199,)</f>
        <v/>
      </c>
      <c r="CE295" s="523">
        <f>_xlfn.XLOOKUP($A295,D!$O$3:$O$199,D!X$3:X$199,)</f>
        <v/>
      </c>
      <c r="CF295" s="523">
        <f>_xlfn.XLOOKUP($A295,D!$O$3:$O$199,D!Y$3:Y$199,)</f>
        <v/>
      </c>
      <c r="CG295" s="523">
        <f>_xlfn.XLOOKUP($A295,D!$O$3:$O$199,D!Z$3:Z$199,)</f>
        <v/>
      </c>
      <c r="CH295" s="523">
        <f>_xlfn.XLOOKUP($A295,D!$O$3:$O$199,D!AA$3:AA$199,)</f>
        <v/>
      </c>
    </row>
    <row r="296">
      <c r="A296" s="100" t="inlineStr">
        <is>
          <t>39.09</t>
        </is>
      </c>
      <c r="B296" s="86">
        <f>VLOOKUP(A296,PL.C!$B:$F,2,0)</f>
        <v/>
      </c>
      <c r="C296" s="86" t="inlineStr">
        <is>
          <t>Analítica</t>
        </is>
      </c>
      <c r="D296" s="86" t="inlineStr">
        <is>
          <t>Saída</t>
        </is>
      </c>
      <c r="E296" s="86">
        <f>VLOOKUP($A296,PL.C!$B:$F,5,0)</f>
        <v/>
      </c>
      <c r="F296" s="86" t="inlineStr">
        <is>
          <t>sim</t>
        </is>
      </c>
      <c r="G296" s="86" t="inlineStr">
        <is>
          <t>forecast</t>
        </is>
      </c>
      <c r="I296" s="259" t="n">
        <v>0</v>
      </c>
      <c r="J296" s="519" t="n">
        <v>0</v>
      </c>
      <c r="K296" s="519" t="n">
        <v>0</v>
      </c>
      <c r="L296" s="519" t="n">
        <v>-186</v>
      </c>
      <c r="M296" s="519" t="n">
        <v>-726</v>
      </c>
      <c r="N296" s="519" t="n">
        <v>-841</v>
      </c>
      <c r="O296" s="519" t="n">
        <v>-728</v>
      </c>
      <c r="P296" s="519" t="n">
        <v>-786</v>
      </c>
      <c r="Q296" s="519" t="n">
        <v>-578</v>
      </c>
      <c r="R296" s="519" t="n">
        <v>-734</v>
      </c>
      <c r="S296" s="519" t="n">
        <v>-821</v>
      </c>
      <c r="T296" s="519" t="n">
        <v>-734</v>
      </c>
      <c r="V296" s="259" t="n">
        <v>-1037</v>
      </c>
      <c r="W296" s="519" t="n">
        <v>-952</v>
      </c>
      <c r="X296" s="519" t="n">
        <v>-784</v>
      </c>
      <c r="Y296" s="519" t="n">
        <v>-889</v>
      </c>
      <c r="Z296" s="519" t="n">
        <v>-622</v>
      </c>
      <c r="AA296" s="519" t="n">
        <v>-728</v>
      </c>
      <c r="AB296" s="519" t="n">
        <v>-953</v>
      </c>
      <c r="AC296" s="519" t="n">
        <v>-729</v>
      </c>
      <c r="AD296" s="519" t="n">
        <v>-702</v>
      </c>
      <c r="AE296" s="519" t="n">
        <v>-761</v>
      </c>
      <c r="AF296" s="519" t="n">
        <v>-998</v>
      </c>
      <c r="AG296" s="519" t="n">
        <v>-744</v>
      </c>
      <c r="AI296" s="259" t="n">
        <v>-743</v>
      </c>
      <c r="AJ296" s="519" t="n">
        <v>-884</v>
      </c>
      <c r="AK296" s="519" t="n">
        <v>-595</v>
      </c>
      <c r="AL296" s="519" t="n">
        <v>-1027</v>
      </c>
      <c r="AM296" s="519" t="n">
        <v>-1027</v>
      </c>
      <c r="AN296" s="519" t="n">
        <v>-760</v>
      </c>
      <c r="AO296" s="519" t="n">
        <v>-945</v>
      </c>
      <c r="AP296" s="519" t="n">
        <v>-1085</v>
      </c>
      <c r="AQ296" s="519" t="n">
        <v>-948</v>
      </c>
      <c r="AR296" s="519" t="n">
        <v>-901</v>
      </c>
      <c r="AS296" s="519" t="n">
        <v>-1107</v>
      </c>
      <c r="AT296" s="519" t="n">
        <v>-897</v>
      </c>
      <c r="AV296" s="267" t="n">
        <v>-1107</v>
      </c>
      <c r="AW296" s="267" t="n">
        <v>-924</v>
      </c>
      <c r="AX296" s="520" t="n">
        <v>-986</v>
      </c>
      <c r="AY296" s="521" t="n">
        <v>-924</v>
      </c>
      <c r="AZ296" s="521" t="n">
        <v>-996</v>
      </c>
      <c r="BA296" s="521" t="n">
        <v>-1207</v>
      </c>
      <c r="BB296" s="521" t="n">
        <v>-877</v>
      </c>
      <c r="BC296" s="521" t="n">
        <v>-1105</v>
      </c>
      <c r="BD296" s="521" t="n">
        <v>-1191</v>
      </c>
      <c r="BE296" s="521" t="n">
        <v>-897</v>
      </c>
      <c r="BF296" s="521" t="n">
        <v>-1126</v>
      </c>
      <c r="BG296" s="521" t="n">
        <v>-1696</v>
      </c>
      <c r="BJ296" s="526" t="n">
        <v>-1042</v>
      </c>
      <c r="BK296" s="526" t="n">
        <v>-1164</v>
      </c>
      <c r="BL296" s="526" t="n">
        <v>-1164</v>
      </c>
      <c r="BM296" s="526" t="n">
        <v>-1270</v>
      </c>
      <c r="BN296" s="526" t="n">
        <v>-1164</v>
      </c>
      <c r="BO296" s="526" t="n">
        <v>-1176</v>
      </c>
      <c r="BP296" s="526" t="n">
        <v>-1367</v>
      </c>
      <c r="BQ296" s="526" t="n">
        <v>-1215</v>
      </c>
      <c r="BR296" s="526" t="n">
        <v>-941</v>
      </c>
      <c r="BS296" s="526" t="n">
        <v>-916</v>
      </c>
      <c r="BT296" s="526" t="n">
        <v>-1272</v>
      </c>
      <c r="BU296" s="526" t="n">
        <v>-1170</v>
      </c>
      <c r="BW296" s="515">
        <f>_xlfn.XLOOKUP($A296,D!$O$3:$O$199,D!P$3:P$199,)</f>
        <v/>
      </c>
      <c r="BX296" s="515">
        <f>_xlfn.XLOOKUP($A296,D!$O$3:$O$199,D!Q$3:Q$199,)</f>
        <v/>
      </c>
      <c r="BY296" s="515">
        <f>_xlfn.XLOOKUP($A296,D!$O$3:$O$199,D!R$3:R$199,)</f>
        <v/>
      </c>
      <c r="BZ296" s="515">
        <f>_xlfn.XLOOKUP($A296,D!$O$3:$O$199,D!S$3:S$199,)</f>
        <v/>
      </c>
      <c r="CA296" s="515">
        <f>_xlfn.XLOOKUP($A296,D!$O$3:$O$199,D!T$3:T$199,)</f>
        <v/>
      </c>
      <c r="CB296" s="515">
        <f>_xlfn.XLOOKUP($A296,D!$O$3:$O$199,D!U$3:U$199,)</f>
        <v/>
      </c>
      <c r="CC296" s="515">
        <f>_xlfn.XLOOKUP($A296,D!$O$3:$O$199,D!V$3:V$199,)</f>
        <v/>
      </c>
      <c r="CD296" s="515">
        <f>_xlfn.XLOOKUP($A296,D!$O$3:$O$199,D!W$3:W$199,)</f>
        <v/>
      </c>
      <c r="CE296" s="515">
        <f>_xlfn.XLOOKUP($A296,D!$O$3:$O$199,D!X$3:X$199,)</f>
        <v/>
      </c>
      <c r="CF296" s="515">
        <f>_xlfn.XLOOKUP($A296,D!$O$3:$O$199,D!Y$3:Y$199,)</f>
        <v/>
      </c>
      <c r="CG296" s="515">
        <f>_xlfn.XLOOKUP($A296,D!$O$3:$O$199,D!Z$3:Z$199,)</f>
        <v/>
      </c>
      <c r="CH296" s="515">
        <f>_xlfn.XLOOKUP($A296,D!$O$3:$O$199,D!AA$3:AA$199,)</f>
        <v/>
      </c>
    </row>
    <row r="297">
      <c r="A297" s="258" t="inlineStr">
        <is>
          <t>39.10</t>
        </is>
      </c>
      <c r="B297" s="259">
        <f>VLOOKUP(A297,PL.C!$B:$F,2,0)</f>
        <v/>
      </c>
      <c r="C297" s="259" t="inlineStr">
        <is>
          <t>Analítica</t>
        </is>
      </c>
      <c r="D297" s="259" t="inlineStr">
        <is>
          <t>Saída</t>
        </is>
      </c>
      <c r="E297" s="259">
        <f>VLOOKUP($A297,PL.C!$B:$F,5,0)</f>
        <v/>
      </c>
      <c r="F297" s="259" t="inlineStr">
        <is>
          <t>sim</t>
        </is>
      </c>
      <c r="G297" s="259" t="inlineStr">
        <is>
          <t>forecast</t>
        </is>
      </c>
      <c r="I297" s="86" t="n">
        <v>0</v>
      </c>
      <c r="J297" s="512" t="n">
        <v>0</v>
      </c>
      <c r="K297" s="512" t="n">
        <v>0</v>
      </c>
      <c r="L297" s="512" t="n">
        <v>0</v>
      </c>
      <c r="M297" s="512" t="n">
        <v>0</v>
      </c>
      <c r="N297" s="512" t="n">
        <v>0</v>
      </c>
      <c r="O297" s="512" t="n">
        <v>0</v>
      </c>
      <c r="P297" s="512" t="n">
        <v>0</v>
      </c>
      <c r="Q297" s="512" t="n">
        <v>0</v>
      </c>
      <c r="R297" s="512" t="n">
        <v>0</v>
      </c>
      <c r="S297" s="512" t="n">
        <v>0</v>
      </c>
      <c r="T297" s="512" t="n">
        <v>0</v>
      </c>
      <c r="V297" s="86" t="n">
        <v>0</v>
      </c>
      <c r="W297" s="512" t="n">
        <v>0</v>
      </c>
      <c r="X297" s="512" t="n">
        <v>0</v>
      </c>
      <c r="Y297" s="512" t="n">
        <v>0</v>
      </c>
      <c r="Z297" s="512" t="n">
        <v>0</v>
      </c>
      <c r="AA297" s="512" t="n">
        <v>0</v>
      </c>
      <c r="AB297" s="512" t="n">
        <v>0</v>
      </c>
      <c r="AC297" s="512" t="n">
        <v>0</v>
      </c>
      <c r="AD297" s="512" t="n">
        <v>0</v>
      </c>
      <c r="AE297" s="512" t="n">
        <v>0</v>
      </c>
      <c r="AF297" s="512" t="n">
        <v>-270</v>
      </c>
      <c r="AG297" s="512" t="n">
        <v>0</v>
      </c>
      <c r="AI297" s="86" t="n">
        <v>0</v>
      </c>
      <c r="AJ297" s="512" t="n">
        <v>-61</v>
      </c>
      <c r="AK297" s="512" t="n">
        <v>0</v>
      </c>
      <c r="AL297" s="512" t="n">
        <v>0</v>
      </c>
      <c r="AM297" s="512" t="n">
        <v>0</v>
      </c>
      <c r="AN297" s="512" t="n">
        <v>0</v>
      </c>
      <c r="AO297" s="512" t="n">
        <v>0</v>
      </c>
      <c r="AP297" s="512" t="n">
        <v>-23</v>
      </c>
      <c r="AQ297" s="512" t="n">
        <v>0</v>
      </c>
      <c r="AR297" s="512" t="n">
        <v>-92</v>
      </c>
      <c r="AS297" s="512" t="n">
        <v>0</v>
      </c>
      <c r="AT297" s="512" t="n">
        <v>0</v>
      </c>
      <c r="AV297" s="270" t="n">
        <v>0</v>
      </c>
      <c r="AW297" s="270" t="n">
        <v>0</v>
      </c>
      <c r="AX297" s="524" t="n">
        <v>0</v>
      </c>
      <c r="AY297" s="525" t="n">
        <v>0</v>
      </c>
      <c r="AZ297" s="525" t="n">
        <v>0</v>
      </c>
      <c r="BA297" s="525" t="n">
        <v>0</v>
      </c>
      <c r="BB297" s="525" t="n">
        <v>0</v>
      </c>
      <c r="BC297" s="525" t="n">
        <v>0</v>
      </c>
      <c r="BD297" s="525" t="n">
        <v>0</v>
      </c>
      <c r="BE297" s="525" t="n">
        <v>0</v>
      </c>
      <c r="BF297" s="525" t="n">
        <v>0</v>
      </c>
      <c r="BG297" s="525" t="n">
        <v>0</v>
      </c>
      <c r="BJ297" s="522" t="n">
        <v>0</v>
      </c>
      <c r="BK297" s="522" t="n">
        <v>0</v>
      </c>
      <c r="BL297" s="522" t="n">
        <v>0</v>
      </c>
      <c r="BM297" s="522" t="n">
        <v>0</v>
      </c>
      <c r="BN297" s="522" t="n">
        <v>0</v>
      </c>
      <c r="BO297" s="522" t="n">
        <v>0</v>
      </c>
      <c r="BP297" s="522" t="n">
        <v>0</v>
      </c>
      <c r="BQ297" s="522" t="n">
        <v>0</v>
      </c>
      <c r="BR297" s="522" t="n">
        <v>0</v>
      </c>
      <c r="BS297" s="522" t="n">
        <v>-305</v>
      </c>
      <c r="BT297" s="522" t="n">
        <v>0</v>
      </c>
      <c r="BU297" s="522" t="n">
        <v>-101</v>
      </c>
      <c r="BW297" s="523">
        <f>_xlfn.XLOOKUP($A297,D!$O$3:$O$199,D!P$3:P$199,)</f>
        <v/>
      </c>
      <c r="BX297" s="523">
        <f>_xlfn.XLOOKUP($A297,D!$O$3:$O$199,D!Q$3:Q$199,)</f>
        <v/>
      </c>
      <c r="BY297" s="523">
        <f>_xlfn.XLOOKUP($A297,D!$O$3:$O$199,D!R$3:R$199,)</f>
        <v/>
      </c>
      <c r="BZ297" s="523">
        <f>_xlfn.XLOOKUP($A297,D!$O$3:$O$199,D!S$3:S$199,)</f>
        <v/>
      </c>
      <c r="CA297" s="523">
        <f>_xlfn.XLOOKUP($A297,D!$O$3:$O$199,D!T$3:T$199,)</f>
        <v/>
      </c>
      <c r="CB297" s="523">
        <f>_xlfn.XLOOKUP($A297,D!$O$3:$O$199,D!U$3:U$199,)</f>
        <v/>
      </c>
      <c r="CC297" s="523">
        <f>_xlfn.XLOOKUP($A297,D!$O$3:$O$199,D!V$3:V$199,)</f>
        <v/>
      </c>
      <c r="CD297" s="523">
        <f>_xlfn.XLOOKUP($A297,D!$O$3:$O$199,D!W$3:W$199,)</f>
        <v/>
      </c>
      <c r="CE297" s="523">
        <f>_xlfn.XLOOKUP($A297,D!$O$3:$O$199,D!X$3:X$199,)</f>
        <v/>
      </c>
      <c r="CF297" s="523">
        <f>_xlfn.XLOOKUP($A297,D!$O$3:$O$199,D!Y$3:Y$199,)</f>
        <v/>
      </c>
      <c r="CG297" s="523">
        <f>_xlfn.XLOOKUP($A297,D!$O$3:$O$199,D!Z$3:Z$199,)</f>
        <v/>
      </c>
      <c r="CH297" s="523">
        <f>_xlfn.XLOOKUP($A297,D!$O$3:$O$199,D!AA$3:AA$199,)</f>
        <v/>
      </c>
    </row>
    <row r="298">
      <c r="A298" s="100" t="inlineStr">
        <is>
          <t>39.11</t>
        </is>
      </c>
      <c r="B298" s="86">
        <f>VLOOKUP(A298,PL.C!$B:$F,2,0)</f>
        <v/>
      </c>
      <c r="C298" s="86" t="inlineStr">
        <is>
          <t>Analítica</t>
        </is>
      </c>
      <c r="D298" s="86" t="inlineStr">
        <is>
          <t>Saída</t>
        </is>
      </c>
      <c r="E298" s="86">
        <f>VLOOKUP($A298,PL.C!$B:$F,5,0)</f>
        <v/>
      </c>
      <c r="F298" s="86" t="inlineStr">
        <is>
          <t>sim</t>
        </is>
      </c>
      <c r="G298" s="86" t="inlineStr">
        <is>
          <t>forecast</t>
        </is>
      </c>
      <c r="I298" s="259" t="n">
        <v>0</v>
      </c>
      <c r="J298" s="519" t="n">
        <v>0</v>
      </c>
      <c r="K298" s="519" t="n">
        <v>0</v>
      </c>
      <c r="L298" s="519" t="n">
        <v>0</v>
      </c>
      <c r="M298" s="519" t="n">
        <v>0</v>
      </c>
      <c r="N298" s="519" t="n">
        <v>0</v>
      </c>
      <c r="O298" s="519" t="n">
        <v>0</v>
      </c>
      <c r="P298" s="519" t="n">
        <v>0</v>
      </c>
      <c r="Q298" s="519" t="n">
        <v>0</v>
      </c>
      <c r="R298" s="519" t="n">
        <v>0</v>
      </c>
      <c r="S298" s="519" t="n">
        <v>0</v>
      </c>
      <c r="T298" s="519" t="n">
        <v>0</v>
      </c>
      <c r="V298" s="259" t="n">
        <v>0</v>
      </c>
      <c r="W298" s="519" t="n">
        <v>0</v>
      </c>
      <c r="X298" s="519" t="n">
        <v>0</v>
      </c>
      <c r="Y298" s="519" t="n">
        <v>0</v>
      </c>
      <c r="Z298" s="519" t="n">
        <v>0</v>
      </c>
      <c r="AA298" s="519" t="n">
        <v>0</v>
      </c>
      <c r="AB298" s="519" t="n">
        <v>0</v>
      </c>
      <c r="AC298" s="519" t="n">
        <v>0</v>
      </c>
      <c r="AD298" s="519" t="n">
        <v>0</v>
      </c>
      <c r="AE298" s="519" t="n">
        <v>0</v>
      </c>
      <c r="AF298" s="519" t="n">
        <v>0</v>
      </c>
      <c r="AG298" s="519" t="n">
        <v>0</v>
      </c>
      <c r="AI298" s="259" t="n">
        <v>0</v>
      </c>
      <c r="AJ298" s="519" t="n">
        <v>0</v>
      </c>
      <c r="AK298" s="519" t="n">
        <v>0</v>
      </c>
      <c r="AL298" s="519" t="n">
        <v>0</v>
      </c>
      <c r="AM298" s="519" t="n">
        <v>0</v>
      </c>
      <c r="AN298" s="519" t="n">
        <v>0</v>
      </c>
      <c r="AO298" s="519" t="n">
        <v>0</v>
      </c>
      <c r="AP298" s="519" t="n">
        <v>0</v>
      </c>
      <c r="AQ298" s="519" t="n">
        <v>0</v>
      </c>
      <c r="AR298" s="519" t="n">
        <v>0</v>
      </c>
      <c r="AS298" s="519" t="n">
        <v>0</v>
      </c>
      <c r="AT298" s="519" t="n">
        <v>0</v>
      </c>
      <c r="AV298" s="267" t="n">
        <v>0</v>
      </c>
      <c r="AW298" s="267" t="n">
        <v>0</v>
      </c>
      <c r="AX298" s="520" t="n">
        <v>0</v>
      </c>
      <c r="AY298" s="521" t="n">
        <v>0</v>
      </c>
      <c r="AZ298" s="521" t="n">
        <v>0</v>
      </c>
      <c r="BA298" s="521" t="n">
        <v>0</v>
      </c>
      <c r="BB298" s="521" t="n">
        <v>0</v>
      </c>
      <c r="BC298" s="521" t="n">
        <v>0</v>
      </c>
      <c r="BD298" s="521" t="n">
        <v>0</v>
      </c>
      <c r="BE298" s="521" t="n">
        <v>0</v>
      </c>
      <c r="BF298" s="521" t="n">
        <v>0</v>
      </c>
      <c r="BG298" s="521" t="n">
        <v>0</v>
      </c>
      <c r="BJ298" s="526" t="n">
        <v>0</v>
      </c>
      <c r="BK298" s="526" t="n">
        <v>0</v>
      </c>
      <c r="BL298" s="526" t="n">
        <v>0</v>
      </c>
      <c r="BM298" s="526" t="n">
        <v>0</v>
      </c>
      <c r="BN298" s="526" t="n">
        <v>0</v>
      </c>
      <c r="BO298" s="526" t="n">
        <v>0</v>
      </c>
      <c r="BP298" s="526" t="n">
        <v>0</v>
      </c>
      <c r="BQ298" s="526" t="n">
        <v>0</v>
      </c>
      <c r="BR298" s="526" t="n">
        <v>0</v>
      </c>
      <c r="BS298" s="526" t="n">
        <v>0</v>
      </c>
      <c r="BT298" s="526" t="n">
        <v>0</v>
      </c>
      <c r="BU298" s="526" t="n">
        <v>0</v>
      </c>
      <c r="BW298" s="515">
        <f>_xlfn.XLOOKUP($A298,D!$O$3:$O$199,D!P$3:P$199,)</f>
        <v/>
      </c>
      <c r="BX298" s="515">
        <f>_xlfn.XLOOKUP($A298,D!$O$3:$O$199,D!Q$3:Q$199,)</f>
        <v/>
      </c>
      <c r="BY298" s="515">
        <f>_xlfn.XLOOKUP($A298,D!$O$3:$O$199,D!R$3:R$199,)</f>
        <v/>
      </c>
      <c r="BZ298" s="515">
        <f>_xlfn.XLOOKUP($A298,D!$O$3:$O$199,D!S$3:S$199,)</f>
        <v/>
      </c>
      <c r="CA298" s="515">
        <f>_xlfn.XLOOKUP($A298,D!$O$3:$O$199,D!T$3:T$199,)</f>
        <v/>
      </c>
      <c r="CB298" s="515">
        <f>_xlfn.XLOOKUP($A298,D!$O$3:$O$199,D!U$3:U$199,)</f>
        <v/>
      </c>
      <c r="CC298" s="515">
        <f>_xlfn.XLOOKUP($A298,D!$O$3:$O$199,D!V$3:V$199,)</f>
        <v/>
      </c>
      <c r="CD298" s="515">
        <f>_xlfn.XLOOKUP($A298,D!$O$3:$O$199,D!W$3:W$199,)</f>
        <v/>
      </c>
      <c r="CE298" s="515">
        <f>_xlfn.XLOOKUP($A298,D!$O$3:$O$199,D!X$3:X$199,)</f>
        <v/>
      </c>
      <c r="CF298" s="515">
        <f>_xlfn.XLOOKUP($A298,D!$O$3:$O$199,D!Y$3:Y$199,)</f>
        <v/>
      </c>
      <c r="CG298" s="515">
        <f>_xlfn.XLOOKUP($A298,D!$O$3:$O$199,D!Z$3:Z$199,)</f>
        <v/>
      </c>
      <c r="CH298" s="515">
        <f>_xlfn.XLOOKUP($A298,D!$O$3:$O$199,D!AA$3:AA$199,)</f>
        <v/>
      </c>
    </row>
    <row r="299">
      <c r="A299" s="258" t="inlineStr">
        <is>
          <t>39.12</t>
        </is>
      </c>
      <c r="B299" s="259">
        <f>VLOOKUP(A299,PL.C!$B:$F,2,0)</f>
        <v/>
      </c>
      <c r="C299" s="259" t="inlineStr">
        <is>
          <t>Analítica</t>
        </is>
      </c>
      <c r="D299" s="259" t="inlineStr">
        <is>
          <t>Saída</t>
        </is>
      </c>
      <c r="E299" s="259">
        <f>VLOOKUP($A299,PL.C!$B:$F,5,0)</f>
        <v/>
      </c>
      <c r="F299" s="259" t="inlineStr">
        <is>
          <t>sim</t>
        </is>
      </c>
      <c r="G299" s="259" t="inlineStr">
        <is>
          <t>forecast</t>
        </is>
      </c>
      <c r="I299" s="86" t="n">
        <v>0</v>
      </c>
      <c r="J299" s="512" t="n">
        <v>0</v>
      </c>
      <c r="K299" s="512" t="n">
        <v>0</v>
      </c>
      <c r="L299" s="512" t="n">
        <v>0</v>
      </c>
      <c r="M299" s="512" t="n">
        <v>0</v>
      </c>
      <c r="N299" s="512" t="n">
        <v>0</v>
      </c>
      <c r="O299" s="512" t="n">
        <v>0</v>
      </c>
      <c r="P299" s="512" t="n">
        <v>0</v>
      </c>
      <c r="Q299" s="512" t="n">
        <v>0</v>
      </c>
      <c r="R299" s="512" t="n">
        <v>0</v>
      </c>
      <c r="S299" s="512" t="n">
        <v>0</v>
      </c>
      <c r="T299" s="512" t="n">
        <v>0</v>
      </c>
      <c r="V299" s="86" t="n">
        <v>0</v>
      </c>
      <c r="W299" s="512" t="n">
        <v>0</v>
      </c>
      <c r="X299" s="512" t="n">
        <v>0</v>
      </c>
      <c r="Y299" s="512" t="n">
        <v>0</v>
      </c>
      <c r="Z299" s="512" t="n">
        <v>0</v>
      </c>
      <c r="AA299" s="512" t="n">
        <v>0</v>
      </c>
      <c r="AB299" s="512" t="n">
        <v>0</v>
      </c>
      <c r="AC299" s="512" t="n">
        <v>0</v>
      </c>
      <c r="AD299" s="512" t="n">
        <v>0</v>
      </c>
      <c r="AE299" s="512" t="n">
        <v>0</v>
      </c>
      <c r="AF299" s="512" t="n">
        <v>0</v>
      </c>
      <c r="AG299" s="512" t="n">
        <v>0</v>
      </c>
      <c r="AI299" s="86" t="n">
        <v>0</v>
      </c>
      <c r="AJ299" s="512" t="n">
        <v>0</v>
      </c>
      <c r="AK299" s="512" t="n">
        <v>0</v>
      </c>
      <c r="AL299" s="512" t="n">
        <v>0</v>
      </c>
      <c r="AM299" s="512" t="n">
        <v>0</v>
      </c>
      <c r="AN299" s="512" t="n">
        <v>-1058</v>
      </c>
      <c r="AO299" s="512" t="n">
        <v>0</v>
      </c>
      <c r="AP299" s="512" t="n">
        <v>0</v>
      </c>
      <c r="AQ299" s="512" t="n">
        <v>0</v>
      </c>
      <c r="AR299" s="512" t="n">
        <v>0</v>
      </c>
      <c r="AS299" s="512" t="n">
        <v>0</v>
      </c>
      <c r="AT299" s="512" t="n">
        <v>0</v>
      </c>
      <c r="AV299" s="270" t="n">
        <v>0</v>
      </c>
      <c r="AW299" s="270" t="n">
        <v>0</v>
      </c>
      <c r="AX299" s="524" t="n">
        <v>0</v>
      </c>
      <c r="AY299" s="525" t="n">
        <v>0</v>
      </c>
      <c r="AZ299" s="525" t="n">
        <v>0</v>
      </c>
      <c r="BA299" s="525" t="n">
        <v>0</v>
      </c>
      <c r="BB299" s="525" t="n">
        <v>0</v>
      </c>
      <c r="BC299" s="525" t="n">
        <v>0</v>
      </c>
      <c r="BD299" s="525" t="n">
        <v>0</v>
      </c>
      <c r="BE299" s="525" t="n">
        <v>0</v>
      </c>
      <c r="BF299" s="525" t="n">
        <v>0</v>
      </c>
      <c r="BG299" s="525" t="n">
        <v>0</v>
      </c>
      <c r="BJ299" s="522" t="n">
        <v>0</v>
      </c>
      <c r="BK299" s="522" t="n">
        <v>0</v>
      </c>
      <c r="BL299" s="522" t="n">
        <v>0</v>
      </c>
      <c r="BM299" s="522" t="n">
        <v>0</v>
      </c>
      <c r="BN299" s="522" t="n">
        <v>0</v>
      </c>
      <c r="BO299" s="522" t="n">
        <v>0</v>
      </c>
      <c r="BP299" s="522" t="n">
        <v>0</v>
      </c>
      <c r="BQ299" s="522" t="n">
        <v>0</v>
      </c>
      <c r="BR299" s="522" t="n">
        <v>0</v>
      </c>
      <c r="BS299" s="522" t="n">
        <v>0</v>
      </c>
      <c r="BT299" s="522" t="n">
        <v>0</v>
      </c>
      <c r="BU299" s="522" t="n">
        <v>0</v>
      </c>
      <c r="BW299" s="523">
        <f>_xlfn.XLOOKUP($A299,D!$O$3:$O$199,D!P$3:P$199,)</f>
        <v/>
      </c>
      <c r="BX299" s="523">
        <f>_xlfn.XLOOKUP($A299,D!$O$3:$O$199,D!Q$3:Q$199,)</f>
        <v/>
      </c>
      <c r="BY299" s="523">
        <f>_xlfn.XLOOKUP($A299,D!$O$3:$O$199,D!R$3:R$199,)</f>
        <v/>
      </c>
      <c r="BZ299" s="523">
        <f>_xlfn.XLOOKUP($A299,D!$O$3:$O$199,D!S$3:S$199,)</f>
        <v/>
      </c>
      <c r="CA299" s="523">
        <f>_xlfn.XLOOKUP($A299,D!$O$3:$O$199,D!T$3:T$199,)</f>
        <v/>
      </c>
      <c r="CB299" s="523">
        <f>_xlfn.XLOOKUP($A299,D!$O$3:$O$199,D!U$3:U$199,)</f>
        <v/>
      </c>
      <c r="CC299" s="523">
        <f>_xlfn.XLOOKUP($A299,D!$O$3:$O$199,D!V$3:V$199,)</f>
        <v/>
      </c>
      <c r="CD299" s="523">
        <f>_xlfn.XLOOKUP($A299,D!$O$3:$O$199,D!W$3:W$199,)</f>
        <v/>
      </c>
      <c r="CE299" s="523">
        <f>_xlfn.XLOOKUP($A299,D!$O$3:$O$199,D!X$3:X$199,)</f>
        <v/>
      </c>
      <c r="CF299" s="523">
        <f>_xlfn.XLOOKUP($A299,D!$O$3:$O$199,D!Y$3:Y$199,)</f>
        <v/>
      </c>
      <c r="CG299" s="523">
        <f>_xlfn.XLOOKUP($A299,D!$O$3:$O$199,D!Z$3:Z$199,)</f>
        <v/>
      </c>
      <c r="CH299" s="523">
        <f>_xlfn.XLOOKUP($A299,D!$O$3:$O$199,D!AA$3:AA$199,)</f>
        <v/>
      </c>
    </row>
    <row r="300">
      <c r="A300" s="100" t="inlineStr">
        <is>
          <t>39.13</t>
        </is>
      </c>
      <c r="B300" s="86">
        <f>VLOOKUP(A300,PL.C!$B:$F,2,0)</f>
        <v/>
      </c>
      <c r="C300" s="86" t="inlineStr">
        <is>
          <t>Analítica</t>
        </is>
      </c>
      <c r="D300" s="86" t="inlineStr">
        <is>
          <t>Saída</t>
        </is>
      </c>
      <c r="E300" s="86">
        <f>VLOOKUP($A300,PL.C!$B:$F,5,0)</f>
        <v/>
      </c>
      <c r="F300" s="86" t="inlineStr">
        <is>
          <t>sim</t>
        </is>
      </c>
      <c r="G300" s="86" t="inlineStr">
        <is>
          <t>forecast</t>
        </is>
      </c>
      <c r="I300" s="259" t="n">
        <v>0</v>
      </c>
      <c r="J300" s="519" t="n">
        <v>0</v>
      </c>
      <c r="K300" s="519" t="n">
        <v>0</v>
      </c>
      <c r="L300" s="519" t="n">
        <v>0</v>
      </c>
      <c r="M300" s="519" t="n">
        <v>0</v>
      </c>
      <c r="N300" s="519" t="n">
        <v>0</v>
      </c>
      <c r="O300" s="519" t="n">
        <v>0</v>
      </c>
      <c r="P300" s="519" t="n">
        <v>0</v>
      </c>
      <c r="Q300" s="519" t="n">
        <v>0</v>
      </c>
      <c r="R300" s="519" t="n">
        <v>0</v>
      </c>
      <c r="S300" s="519" t="n">
        <v>0</v>
      </c>
      <c r="T300" s="519" t="n">
        <v>0</v>
      </c>
      <c r="V300" s="259" t="n">
        <v>0</v>
      </c>
      <c r="W300" s="519" t="n">
        <v>0</v>
      </c>
      <c r="X300" s="519" t="n">
        <v>0</v>
      </c>
      <c r="Y300" s="519" t="n">
        <v>0</v>
      </c>
      <c r="Z300" s="519" t="n">
        <v>0</v>
      </c>
      <c r="AA300" s="519" t="n">
        <v>0</v>
      </c>
      <c r="AB300" s="519" t="n">
        <v>0</v>
      </c>
      <c r="AC300" s="519" t="n">
        <v>0</v>
      </c>
      <c r="AD300" s="519" t="n">
        <v>0</v>
      </c>
      <c r="AE300" s="519" t="n">
        <v>0</v>
      </c>
      <c r="AF300" s="519" t="n">
        <v>0</v>
      </c>
      <c r="AG300" s="519" t="n">
        <v>0</v>
      </c>
      <c r="AI300" s="259" t="n">
        <v>0</v>
      </c>
      <c r="AJ300" s="519" t="n">
        <v>0</v>
      </c>
      <c r="AK300" s="519" t="n">
        <v>0</v>
      </c>
      <c r="AL300" s="519" t="n">
        <v>0</v>
      </c>
      <c r="AM300" s="519" t="n">
        <v>0</v>
      </c>
      <c r="AN300" s="519" t="n">
        <v>0</v>
      </c>
      <c r="AO300" s="519" t="n">
        <v>0</v>
      </c>
      <c r="AP300" s="519" t="n">
        <v>0</v>
      </c>
      <c r="AQ300" s="519" t="n">
        <v>0</v>
      </c>
      <c r="AR300" s="519" t="n">
        <v>0</v>
      </c>
      <c r="AS300" s="519" t="n">
        <v>0</v>
      </c>
      <c r="AT300" s="519" t="n">
        <v>0</v>
      </c>
      <c r="AV300" s="267" t="n">
        <v>0</v>
      </c>
      <c r="AW300" s="267" t="n">
        <v>0</v>
      </c>
      <c r="AX300" s="520" t="n">
        <v>0</v>
      </c>
      <c r="AY300" s="521" t="n">
        <v>0</v>
      </c>
      <c r="AZ300" s="521" t="n">
        <v>0</v>
      </c>
      <c r="BA300" s="521" t="n">
        <v>0</v>
      </c>
      <c r="BB300" s="521" t="n">
        <v>0</v>
      </c>
      <c r="BC300" s="521" t="n">
        <v>0</v>
      </c>
      <c r="BD300" s="521" t="n">
        <v>0</v>
      </c>
      <c r="BE300" s="521" t="n">
        <v>0</v>
      </c>
      <c r="BF300" s="521" t="n">
        <v>0</v>
      </c>
      <c r="BG300" s="521" t="n">
        <v>0</v>
      </c>
      <c r="BJ300" s="526" t="n">
        <v>0</v>
      </c>
      <c r="BK300" s="526" t="n">
        <v>0</v>
      </c>
      <c r="BL300" s="526" t="n">
        <v>0</v>
      </c>
      <c r="BM300" s="526" t="n">
        <v>0</v>
      </c>
      <c r="BN300" s="526" t="n">
        <v>0</v>
      </c>
      <c r="BO300" s="526" t="n">
        <v>0</v>
      </c>
      <c r="BP300" s="526" t="n">
        <v>0</v>
      </c>
      <c r="BQ300" s="526" t="n">
        <v>-723</v>
      </c>
      <c r="BR300" s="526" t="n">
        <v>0</v>
      </c>
      <c r="BS300" s="526" t="n">
        <v>0</v>
      </c>
      <c r="BT300" s="526" t="n">
        <v>0</v>
      </c>
      <c r="BU300" s="526" t="n">
        <v>-500</v>
      </c>
      <c r="BW300" s="515">
        <f>_xlfn.XLOOKUP($A300,D!$O$3:$O$199,D!P$3:P$199,)</f>
        <v/>
      </c>
      <c r="BX300" s="515">
        <f>_xlfn.XLOOKUP($A300,D!$O$3:$O$199,D!Q$3:Q$199,)</f>
        <v/>
      </c>
      <c r="BY300" s="515">
        <f>_xlfn.XLOOKUP($A300,D!$O$3:$O$199,D!R$3:R$199,)</f>
        <v/>
      </c>
      <c r="BZ300" s="515">
        <f>_xlfn.XLOOKUP($A300,D!$O$3:$O$199,D!S$3:S$199,)</f>
        <v/>
      </c>
      <c r="CA300" s="515">
        <f>_xlfn.XLOOKUP($A300,D!$O$3:$O$199,D!T$3:T$199,)</f>
        <v/>
      </c>
      <c r="CB300" s="515">
        <f>_xlfn.XLOOKUP($A300,D!$O$3:$O$199,D!U$3:U$199,)</f>
        <v/>
      </c>
      <c r="CC300" s="515">
        <f>_xlfn.XLOOKUP($A300,D!$O$3:$O$199,D!V$3:V$199,)</f>
        <v/>
      </c>
      <c r="CD300" s="515">
        <f>_xlfn.XLOOKUP($A300,D!$O$3:$O$199,D!W$3:W$199,)</f>
        <v/>
      </c>
      <c r="CE300" s="515">
        <f>_xlfn.XLOOKUP($A300,D!$O$3:$O$199,D!X$3:X$199,)</f>
        <v/>
      </c>
      <c r="CF300" s="515">
        <f>_xlfn.XLOOKUP($A300,D!$O$3:$O$199,D!Y$3:Y$199,)</f>
        <v/>
      </c>
      <c r="CG300" s="515">
        <f>_xlfn.XLOOKUP($A300,D!$O$3:$O$199,D!Z$3:Z$199,)</f>
        <v/>
      </c>
      <c r="CH300" s="515">
        <f>_xlfn.XLOOKUP($A300,D!$O$3:$O$199,D!AA$3:AA$199,)</f>
        <v/>
      </c>
    </row>
    <row r="301">
      <c r="A301" s="258" t="inlineStr">
        <is>
          <t>39.14</t>
        </is>
      </c>
      <c r="B301" s="259">
        <f>VLOOKUP(A301,PL.C!$B:$F,2,0)</f>
        <v/>
      </c>
      <c r="C301" s="259" t="inlineStr">
        <is>
          <t>Analítica</t>
        </is>
      </c>
      <c r="D301" s="259" t="inlineStr">
        <is>
          <t>Saída</t>
        </is>
      </c>
      <c r="E301" s="259">
        <f>VLOOKUP($A301,PL.C!$B:$F,5,0)</f>
        <v/>
      </c>
      <c r="F301" s="259" t="inlineStr">
        <is>
          <t>sim</t>
        </is>
      </c>
      <c r="G301" s="259" t="inlineStr">
        <is>
          <t>forecast</t>
        </is>
      </c>
      <c r="I301" s="86" t="n">
        <v>0</v>
      </c>
      <c r="J301" s="512" t="n">
        <v>0</v>
      </c>
      <c r="K301" s="512" t="n">
        <v>0</v>
      </c>
      <c r="L301" s="512" t="n">
        <v>0</v>
      </c>
      <c r="M301" s="512" t="n">
        <v>0</v>
      </c>
      <c r="N301" s="512" t="n">
        <v>0</v>
      </c>
      <c r="O301" s="512" t="n">
        <v>0</v>
      </c>
      <c r="P301" s="512" t="n">
        <v>0</v>
      </c>
      <c r="Q301" s="512" t="n">
        <v>0</v>
      </c>
      <c r="R301" s="512" t="n">
        <v>0</v>
      </c>
      <c r="S301" s="512" t="n">
        <v>0</v>
      </c>
      <c r="T301" s="512" t="n">
        <v>0</v>
      </c>
      <c r="V301" s="86" t="n">
        <v>0</v>
      </c>
      <c r="W301" s="512" t="n">
        <v>0</v>
      </c>
      <c r="X301" s="512" t="n">
        <v>0</v>
      </c>
      <c r="Y301" s="512" t="n">
        <v>0</v>
      </c>
      <c r="Z301" s="512" t="n">
        <v>-375</v>
      </c>
      <c r="AA301" s="512" t="n">
        <v>-75</v>
      </c>
      <c r="AB301" s="512" t="n">
        <v>-125</v>
      </c>
      <c r="AC301" s="512" t="n">
        <v>0</v>
      </c>
      <c r="AD301" s="512" t="n">
        <v>0</v>
      </c>
      <c r="AE301" s="512" t="n">
        <v>0</v>
      </c>
      <c r="AF301" s="512" t="n">
        <v>0</v>
      </c>
      <c r="AG301" s="512" t="n">
        <v>0</v>
      </c>
      <c r="AI301" s="86" t="n">
        <v>0</v>
      </c>
      <c r="AJ301" s="512" t="n">
        <v>0</v>
      </c>
      <c r="AK301" s="512" t="n">
        <v>0</v>
      </c>
      <c r="AL301" s="512" t="n">
        <v>0</v>
      </c>
      <c r="AM301" s="512" t="n">
        <v>0</v>
      </c>
      <c r="AN301" s="512" t="n">
        <v>0</v>
      </c>
      <c r="AO301" s="512" t="n">
        <v>0</v>
      </c>
      <c r="AP301" s="512" t="n">
        <v>0</v>
      </c>
      <c r="AQ301" s="512" t="n">
        <v>0</v>
      </c>
      <c r="AR301" s="512" t="n">
        <v>0</v>
      </c>
      <c r="AS301" s="512" t="n">
        <v>0</v>
      </c>
      <c r="AT301" s="512" t="n">
        <v>0</v>
      </c>
      <c r="AV301" s="270" t="n">
        <v>0</v>
      </c>
      <c r="AW301" s="270" t="n">
        <v>0</v>
      </c>
      <c r="AX301" s="524" t="n">
        <v>0</v>
      </c>
      <c r="AY301" s="525" t="n">
        <v>0</v>
      </c>
      <c r="AZ301" s="525" t="n">
        <v>0</v>
      </c>
      <c r="BA301" s="525" t="n">
        <v>-500</v>
      </c>
      <c r="BB301" s="525" t="n">
        <v>0</v>
      </c>
      <c r="BC301" s="525" t="n">
        <v>0</v>
      </c>
      <c r="BD301" s="525" t="n">
        <v>0</v>
      </c>
      <c r="BE301" s="525" t="n">
        <v>0</v>
      </c>
      <c r="BF301" s="525" t="n">
        <v>0</v>
      </c>
      <c r="BG301" s="525" t="n">
        <v>0</v>
      </c>
      <c r="BJ301" s="522" t="n">
        <v>0</v>
      </c>
      <c r="BK301" s="522" t="n">
        <v>0</v>
      </c>
      <c r="BL301" s="522" t="n">
        <v>0</v>
      </c>
      <c r="BM301" s="522" t="n">
        <v>0</v>
      </c>
      <c r="BN301" s="522" t="n">
        <v>0</v>
      </c>
      <c r="BO301" s="522" t="n">
        <v>0</v>
      </c>
      <c r="BP301" s="522" t="n">
        <v>0</v>
      </c>
      <c r="BQ301" s="522" t="n">
        <v>0</v>
      </c>
      <c r="BR301" s="522" t="n">
        <v>0</v>
      </c>
      <c r="BS301" s="522" t="n">
        <v>0</v>
      </c>
      <c r="BT301" s="522" t="n">
        <v>0</v>
      </c>
      <c r="BU301" s="522" t="n">
        <v>0</v>
      </c>
      <c r="BW301" s="523">
        <f>_xlfn.XLOOKUP($A301,D!$O$3:$O$199,D!P$3:P$199,)</f>
        <v/>
      </c>
      <c r="BX301" s="523">
        <f>_xlfn.XLOOKUP($A301,D!$O$3:$O$199,D!Q$3:Q$199,)</f>
        <v/>
      </c>
      <c r="BY301" s="523">
        <f>_xlfn.XLOOKUP($A301,D!$O$3:$O$199,D!R$3:R$199,)</f>
        <v/>
      </c>
      <c r="BZ301" s="523">
        <f>_xlfn.XLOOKUP($A301,D!$O$3:$O$199,D!S$3:S$199,)</f>
        <v/>
      </c>
      <c r="CA301" s="523">
        <f>_xlfn.XLOOKUP($A301,D!$O$3:$O$199,D!T$3:T$199,)</f>
        <v/>
      </c>
      <c r="CB301" s="523">
        <f>_xlfn.XLOOKUP($A301,D!$O$3:$O$199,D!U$3:U$199,)</f>
        <v/>
      </c>
      <c r="CC301" s="523">
        <f>_xlfn.XLOOKUP($A301,D!$O$3:$O$199,D!V$3:V$199,)</f>
        <v/>
      </c>
      <c r="CD301" s="523">
        <f>_xlfn.XLOOKUP($A301,D!$O$3:$O$199,D!W$3:W$199,)</f>
        <v/>
      </c>
      <c r="CE301" s="523">
        <f>_xlfn.XLOOKUP($A301,D!$O$3:$O$199,D!X$3:X$199,)</f>
        <v/>
      </c>
      <c r="CF301" s="523">
        <f>_xlfn.XLOOKUP($A301,D!$O$3:$O$199,D!Y$3:Y$199,)</f>
        <v/>
      </c>
      <c r="CG301" s="523">
        <f>_xlfn.XLOOKUP($A301,D!$O$3:$O$199,D!Z$3:Z$199,)</f>
        <v/>
      </c>
      <c r="CH301" s="523">
        <f>_xlfn.XLOOKUP($A301,D!$O$3:$O$199,D!AA$3:AA$199,)</f>
        <v/>
      </c>
    </row>
    <row r="302">
      <c r="A302" s="100" t="inlineStr">
        <is>
          <t>39.15</t>
        </is>
      </c>
      <c r="B302" s="86">
        <f>VLOOKUP(A302,PL.C!$B:$F,2,0)</f>
        <v/>
      </c>
      <c r="C302" s="86" t="inlineStr">
        <is>
          <t>Analítica</t>
        </is>
      </c>
      <c r="D302" s="86" t="inlineStr">
        <is>
          <t>Saída</t>
        </is>
      </c>
      <c r="E302" s="86">
        <f>VLOOKUP($A302,PL.C!$B:$F,5,0)</f>
        <v/>
      </c>
      <c r="F302" s="86" t="inlineStr">
        <is>
          <t>sim</t>
        </is>
      </c>
      <c r="G302" s="86" t="inlineStr">
        <is>
          <t>forecast</t>
        </is>
      </c>
      <c r="I302" s="259" t="n">
        <v>0</v>
      </c>
      <c r="J302" s="519" t="n">
        <v>0</v>
      </c>
      <c r="K302" s="519" t="n">
        <v>0</v>
      </c>
      <c r="L302" s="519" t="n">
        <v>-111</v>
      </c>
      <c r="M302" s="519" t="n">
        <v>0</v>
      </c>
      <c r="N302" s="519" t="n">
        <v>-111</v>
      </c>
      <c r="O302" s="519" t="n">
        <v>-111</v>
      </c>
      <c r="P302" s="519" t="n">
        <v>-111</v>
      </c>
      <c r="Q302" s="519" t="n">
        <v>-111</v>
      </c>
      <c r="R302" s="519" t="n">
        <v>0</v>
      </c>
      <c r="S302" s="519" t="n">
        <v>-111</v>
      </c>
      <c r="T302" s="519" t="n">
        <v>-128</v>
      </c>
      <c r="V302" s="259" t="n">
        <v>-145</v>
      </c>
      <c r="W302" s="519" t="n">
        <v>-145</v>
      </c>
      <c r="X302" s="519" t="n">
        <v>-145</v>
      </c>
      <c r="Y302" s="519" t="n">
        <v>-111</v>
      </c>
      <c r="Z302" s="519" t="n">
        <v>-119</v>
      </c>
      <c r="AA302" s="519" t="n">
        <v>-119</v>
      </c>
      <c r="AB302" s="519" t="n">
        <v>-119</v>
      </c>
      <c r="AC302" s="519" t="n">
        <v>-119</v>
      </c>
      <c r="AD302" s="519" t="n">
        <v>-119</v>
      </c>
      <c r="AE302" s="519" t="n">
        <v>-123</v>
      </c>
      <c r="AF302" s="519" t="n">
        <v>-125</v>
      </c>
      <c r="AG302" s="519" t="n">
        <v>-133</v>
      </c>
      <c r="AI302" s="259" t="n">
        <v>-156</v>
      </c>
      <c r="AJ302" s="519" t="n">
        <v>-156</v>
      </c>
      <c r="AK302" s="519" t="n">
        <v>-130</v>
      </c>
      <c r="AL302" s="519" t="n">
        <v>-130</v>
      </c>
      <c r="AM302" s="519" t="n">
        <v>-130</v>
      </c>
      <c r="AN302" s="519" t="n">
        <v>-130</v>
      </c>
      <c r="AO302" s="519" t="n">
        <v>-96</v>
      </c>
      <c r="AP302" s="519" t="n">
        <v>-123</v>
      </c>
      <c r="AQ302" s="519" t="n">
        <v>-126</v>
      </c>
      <c r="AR302" s="519" t="n">
        <v>-126</v>
      </c>
      <c r="AS302" s="519" t="n">
        <v>-126</v>
      </c>
      <c r="AT302" s="519" t="n">
        <v>-126</v>
      </c>
      <c r="AV302" s="267" t="n">
        <v>-126</v>
      </c>
      <c r="AW302" s="267" t="n">
        <v>-154</v>
      </c>
      <c r="AX302" s="520" t="n">
        <v>-166</v>
      </c>
      <c r="AY302" s="521" t="n">
        <v>-126</v>
      </c>
      <c r="AZ302" s="521" t="n">
        <v>-126</v>
      </c>
      <c r="BA302" s="521" t="n">
        <v>-126</v>
      </c>
      <c r="BB302" s="521" t="n">
        <v>-126</v>
      </c>
      <c r="BC302" s="521" t="n">
        <v>-97</v>
      </c>
      <c r="BD302" s="521" t="n">
        <v>-141</v>
      </c>
      <c r="BE302" s="521" t="n">
        <v>-141</v>
      </c>
      <c r="BF302" s="521" t="n">
        <v>-171</v>
      </c>
      <c r="BG302" s="521" t="n">
        <v>-141</v>
      </c>
      <c r="BJ302" s="526" t="n">
        <v>-141</v>
      </c>
      <c r="BK302" s="526" t="n">
        <v>-142</v>
      </c>
      <c r="BL302" s="526" t="n">
        <v>-185</v>
      </c>
      <c r="BM302" s="526" t="n">
        <v>-185</v>
      </c>
      <c r="BN302" s="526" t="n">
        <v>-141</v>
      </c>
      <c r="BO302" s="526" t="n">
        <v>-141</v>
      </c>
      <c r="BP302" s="526" t="n">
        <v>-141</v>
      </c>
      <c r="BQ302" s="526" t="n">
        <v>-141</v>
      </c>
      <c r="BR302" s="526" t="n">
        <v>-123</v>
      </c>
      <c r="BS302" s="526" t="n">
        <v>-161</v>
      </c>
      <c r="BT302" s="526" t="n">
        <v>-161</v>
      </c>
      <c r="BU302" s="526" t="n">
        <v>-161</v>
      </c>
      <c r="BW302" s="515">
        <f>_xlfn.XLOOKUP($A302,D!$O$3:$O$199,D!P$3:P$199,)</f>
        <v/>
      </c>
      <c r="BX302" s="515">
        <f>_xlfn.XLOOKUP($A302,D!$O$3:$O$199,D!Q$3:Q$199,)</f>
        <v/>
      </c>
      <c r="BY302" s="515">
        <f>_xlfn.XLOOKUP($A302,D!$O$3:$O$199,D!R$3:R$199,)</f>
        <v/>
      </c>
      <c r="BZ302" s="515">
        <f>_xlfn.XLOOKUP($A302,D!$O$3:$O$199,D!S$3:S$199,)</f>
        <v/>
      </c>
      <c r="CA302" s="515">
        <f>_xlfn.XLOOKUP($A302,D!$O$3:$O$199,D!T$3:T$199,)</f>
        <v/>
      </c>
      <c r="CB302" s="515">
        <f>_xlfn.XLOOKUP($A302,D!$O$3:$O$199,D!U$3:U$199,)</f>
        <v/>
      </c>
      <c r="CC302" s="515">
        <f>_xlfn.XLOOKUP($A302,D!$O$3:$O$199,D!V$3:V$199,)</f>
        <v/>
      </c>
      <c r="CD302" s="515">
        <f>_xlfn.XLOOKUP($A302,D!$O$3:$O$199,D!W$3:W$199,)</f>
        <v/>
      </c>
      <c r="CE302" s="515">
        <f>_xlfn.XLOOKUP($A302,D!$O$3:$O$199,D!X$3:X$199,)</f>
        <v/>
      </c>
      <c r="CF302" s="515">
        <f>_xlfn.XLOOKUP($A302,D!$O$3:$O$199,D!Y$3:Y$199,)</f>
        <v/>
      </c>
      <c r="CG302" s="515">
        <f>_xlfn.XLOOKUP($A302,D!$O$3:$O$199,D!Z$3:Z$199,)</f>
        <v/>
      </c>
      <c r="CH302" s="515">
        <f>_xlfn.XLOOKUP($A302,D!$O$3:$O$199,D!AA$3:AA$199,)</f>
        <v/>
      </c>
    </row>
    <row r="303">
      <c r="A303" s="258" t="inlineStr">
        <is>
          <t>39.16</t>
        </is>
      </c>
      <c r="B303" s="259">
        <f>VLOOKUP(A303,PL.C!$B:$F,2,0)</f>
        <v/>
      </c>
      <c r="C303" s="259" t="inlineStr">
        <is>
          <t>Analítica</t>
        </is>
      </c>
      <c r="D303" s="259" t="inlineStr">
        <is>
          <t>Saída</t>
        </is>
      </c>
      <c r="E303" s="259">
        <f>VLOOKUP($A303,PL.C!$B:$F,5,0)</f>
        <v/>
      </c>
      <c r="F303" s="259" t="inlineStr">
        <is>
          <t>sim</t>
        </is>
      </c>
      <c r="G303" s="259" t="inlineStr">
        <is>
          <t>forecast</t>
        </is>
      </c>
      <c r="I303" s="86" t="n">
        <v>0</v>
      </c>
      <c r="J303" s="512" t="n">
        <v>0</v>
      </c>
      <c r="K303" s="512" t="n">
        <v>0</v>
      </c>
      <c r="L303" s="512" t="n">
        <v>0</v>
      </c>
      <c r="M303" s="512" t="n">
        <v>0</v>
      </c>
      <c r="N303" s="512" t="n">
        <v>0</v>
      </c>
      <c r="O303" s="512" t="n">
        <v>0</v>
      </c>
      <c r="P303" s="512" t="n">
        <v>0</v>
      </c>
      <c r="Q303" s="512" t="n">
        <v>0</v>
      </c>
      <c r="R303" s="512" t="n">
        <v>0</v>
      </c>
      <c r="S303" s="512" t="n">
        <v>-55</v>
      </c>
      <c r="T303" s="512" t="n">
        <v>0</v>
      </c>
      <c r="V303" s="86" t="n">
        <v>0</v>
      </c>
      <c r="W303" s="512" t="n">
        <v>0</v>
      </c>
      <c r="X303" s="512" t="n">
        <v>0</v>
      </c>
      <c r="Y303" s="512" t="n">
        <v>-85</v>
      </c>
      <c r="Z303" s="512" t="n">
        <v>0</v>
      </c>
      <c r="AA303" s="512" t="n">
        <v>0</v>
      </c>
      <c r="AB303" s="512" t="n">
        <v>0</v>
      </c>
      <c r="AC303" s="512" t="n">
        <v>0</v>
      </c>
      <c r="AD303" s="512" t="n">
        <v>0</v>
      </c>
      <c r="AE303" s="512" t="n">
        <v>-95</v>
      </c>
      <c r="AF303" s="512" t="n">
        <v>0</v>
      </c>
      <c r="AG303" s="512" t="n">
        <v>0</v>
      </c>
      <c r="AI303" s="86" t="n">
        <v>0</v>
      </c>
      <c r="AJ303" s="512" t="n">
        <v>0</v>
      </c>
      <c r="AK303" s="512" t="n">
        <v>-92</v>
      </c>
      <c r="AL303" s="512" t="n">
        <v>0</v>
      </c>
      <c r="AM303" s="512" t="n">
        <v>0</v>
      </c>
      <c r="AN303" s="512" t="n">
        <v>0</v>
      </c>
      <c r="AO303" s="512" t="n">
        <v>0</v>
      </c>
      <c r="AP303" s="512" t="n">
        <v>0</v>
      </c>
      <c r="AQ303" s="512" t="n">
        <v>0</v>
      </c>
      <c r="AR303" s="512" t="n">
        <v>0</v>
      </c>
      <c r="AS303" s="512" t="n">
        <v>0</v>
      </c>
      <c r="AT303" s="512" t="n">
        <v>-170</v>
      </c>
      <c r="AV303" s="270" t="n">
        <v>-45</v>
      </c>
      <c r="AW303" s="270" t="n">
        <v>0</v>
      </c>
      <c r="AX303" s="524" t="n">
        <v>0</v>
      </c>
      <c r="AY303" s="525" t="n">
        <v>0</v>
      </c>
      <c r="AZ303" s="525" t="n">
        <v>0</v>
      </c>
      <c r="BA303" s="525" t="n">
        <v>0</v>
      </c>
      <c r="BB303" s="525" t="n">
        <v>0</v>
      </c>
      <c r="BC303" s="525" t="n">
        <v>0</v>
      </c>
      <c r="BD303" s="525" t="n">
        <v>-95</v>
      </c>
      <c r="BE303" s="525" t="n">
        <v>0</v>
      </c>
      <c r="BF303" s="525" t="n">
        <v>-625</v>
      </c>
      <c r="BG303" s="525" t="n">
        <v>0</v>
      </c>
      <c r="BJ303" s="522" t="n">
        <v>0</v>
      </c>
      <c r="BK303" s="522" t="n">
        <v>-95</v>
      </c>
      <c r="BL303" s="522" t="n">
        <v>0</v>
      </c>
      <c r="BM303" s="522" t="n">
        <v>0</v>
      </c>
      <c r="BN303" s="522" t="n">
        <v>0</v>
      </c>
      <c r="BO303" s="522" t="n">
        <v>0</v>
      </c>
      <c r="BP303" s="522" t="n">
        <v>0</v>
      </c>
      <c r="BQ303" s="522" t="n">
        <v>0</v>
      </c>
      <c r="BR303" s="522" t="n">
        <v>0</v>
      </c>
      <c r="BS303" s="522" t="n">
        <v>0</v>
      </c>
      <c r="BT303" s="522" t="n">
        <v>0</v>
      </c>
      <c r="BU303" s="522" t="n">
        <v>0</v>
      </c>
      <c r="BW303" s="523">
        <f>_xlfn.XLOOKUP($A303,D!$O$3:$O$199,D!P$3:P$199,)</f>
        <v/>
      </c>
      <c r="BX303" s="523">
        <f>_xlfn.XLOOKUP($A303,D!$O$3:$O$199,D!Q$3:Q$199,)</f>
        <v/>
      </c>
      <c r="BY303" s="523">
        <f>_xlfn.XLOOKUP($A303,D!$O$3:$O$199,D!R$3:R$199,)</f>
        <v/>
      </c>
      <c r="BZ303" s="523">
        <f>_xlfn.XLOOKUP($A303,D!$O$3:$O$199,D!S$3:S$199,)</f>
        <v/>
      </c>
      <c r="CA303" s="523">
        <f>_xlfn.XLOOKUP($A303,D!$O$3:$O$199,D!T$3:T$199,)</f>
        <v/>
      </c>
      <c r="CB303" s="523">
        <f>_xlfn.XLOOKUP($A303,D!$O$3:$O$199,D!U$3:U$199,)</f>
        <v/>
      </c>
      <c r="CC303" s="523">
        <f>_xlfn.XLOOKUP($A303,D!$O$3:$O$199,D!V$3:V$199,)</f>
        <v/>
      </c>
      <c r="CD303" s="523">
        <f>_xlfn.XLOOKUP($A303,D!$O$3:$O$199,D!W$3:W$199,)</f>
        <v/>
      </c>
      <c r="CE303" s="523">
        <f>_xlfn.XLOOKUP($A303,D!$O$3:$O$199,D!X$3:X$199,)</f>
        <v/>
      </c>
      <c r="CF303" s="523">
        <f>_xlfn.XLOOKUP($A303,D!$O$3:$O$199,D!Y$3:Y$199,)</f>
        <v/>
      </c>
      <c r="CG303" s="523">
        <f>_xlfn.XLOOKUP($A303,D!$O$3:$O$199,D!Z$3:Z$199,)</f>
        <v/>
      </c>
      <c r="CH303" s="523">
        <f>_xlfn.XLOOKUP($A303,D!$O$3:$O$199,D!AA$3:AA$199,)</f>
        <v/>
      </c>
    </row>
    <row r="304">
      <c r="A304" s="100" t="inlineStr">
        <is>
          <t>39.17</t>
        </is>
      </c>
      <c r="B304" s="86">
        <f>VLOOKUP(A304,PL.C!$B:$F,2,0)</f>
        <v/>
      </c>
      <c r="C304" s="86" t="inlineStr">
        <is>
          <t>Analítica</t>
        </is>
      </c>
      <c r="D304" s="86" t="inlineStr">
        <is>
          <t>Saída</t>
        </is>
      </c>
      <c r="E304" s="86">
        <f>VLOOKUP($A304,PL.C!$B:$F,5,0)</f>
        <v/>
      </c>
      <c r="F304" s="86" t="inlineStr">
        <is>
          <t>sim</t>
        </is>
      </c>
      <c r="G304" s="86" t="inlineStr">
        <is>
          <t>forecast</t>
        </is>
      </c>
      <c r="I304" s="259" t="n">
        <v>0</v>
      </c>
      <c r="J304" s="519" t="n">
        <v>0</v>
      </c>
      <c r="K304" s="519" t="n">
        <v>0</v>
      </c>
      <c r="L304" s="519" t="n">
        <v>-1038</v>
      </c>
      <c r="M304" s="519" t="n">
        <v>0</v>
      </c>
      <c r="N304" s="519" t="n">
        <v>0</v>
      </c>
      <c r="O304" s="519" t="n">
        <v>-2222</v>
      </c>
      <c r="P304" s="519" t="n">
        <v>-1184</v>
      </c>
      <c r="Q304" s="519" t="n">
        <v>-2222</v>
      </c>
      <c r="R304" s="519" t="n">
        <v>-1730</v>
      </c>
      <c r="S304" s="519" t="n">
        <v>-2222</v>
      </c>
      <c r="T304" s="519" t="n">
        <v>-2222</v>
      </c>
      <c r="V304" s="259" t="n">
        <v>-2915</v>
      </c>
      <c r="W304" s="519" t="n">
        <v>-2915</v>
      </c>
      <c r="X304" s="519" t="n">
        <v>-2222</v>
      </c>
      <c r="Y304" s="519" t="n">
        <v>-2222</v>
      </c>
      <c r="Z304" s="519" t="n">
        <v>-2381</v>
      </c>
      <c r="AA304" s="519" t="n">
        <v>-1342</v>
      </c>
      <c r="AB304" s="519" t="n">
        <v>-2381</v>
      </c>
      <c r="AC304" s="519" t="n">
        <v>-2381</v>
      </c>
      <c r="AD304" s="519" t="n">
        <v>-2381</v>
      </c>
      <c r="AE304" s="519" t="n">
        <v>-2512</v>
      </c>
      <c r="AF304" s="519" t="n">
        <v>-1767</v>
      </c>
      <c r="AG304" s="519" t="n">
        <v>-3136</v>
      </c>
      <c r="AI304" s="259" t="n">
        <v>-2391</v>
      </c>
      <c r="AJ304" s="519" t="n">
        <v>-3136</v>
      </c>
      <c r="AK304" s="519" t="n">
        <v>-2606</v>
      </c>
      <c r="AL304" s="519" t="n">
        <v>-2606</v>
      </c>
      <c r="AM304" s="519" t="n">
        <v>-2606</v>
      </c>
      <c r="AN304" s="519" t="n">
        <v>-2606</v>
      </c>
      <c r="AO304" s="519" t="n">
        <v>-1274</v>
      </c>
      <c r="AP304" s="519" t="n">
        <v>-2535</v>
      </c>
      <c r="AQ304" s="519" t="n">
        <v>-2535</v>
      </c>
      <c r="AR304" s="519" t="n">
        <v>-2544</v>
      </c>
      <c r="AS304" s="519" t="n">
        <v>-2535</v>
      </c>
      <c r="AT304" s="519" t="n">
        <v>-2535</v>
      </c>
      <c r="AV304" s="267" t="n">
        <v>-2298</v>
      </c>
      <c r="AW304" s="267" t="n">
        <v>-3324</v>
      </c>
      <c r="AX304" s="520" t="n">
        <v>-3324</v>
      </c>
      <c r="AY304" s="521" t="n">
        <v>-2535</v>
      </c>
      <c r="AZ304" s="521" t="n">
        <v>-2535</v>
      </c>
      <c r="BA304" s="521" t="n">
        <v>-3318</v>
      </c>
      <c r="BB304" s="521" t="n">
        <v>-789</v>
      </c>
      <c r="BC304" s="521" t="n">
        <v>-2499</v>
      </c>
      <c r="BD304" s="521" t="n">
        <v>-2824</v>
      </c>
      <c r="BE304" s="521" t="n">
        <v>-3429</v>
      </c>
      <c r="BF304" s="521" t="n">
        <v>-2824</v>
      </c>
      <c r="BG304" s="521" t="n">
        <v>-2824</v>
      </c>
      <c r="BJ304" s="526" t="n">
        <v>-3330</v>
      </c>
      <c r="BK304" s="526" t="n">
        <v>-4209</v>
      </c>
      <c r="BL304" s="526" t="n">
        <v>-2890</v>
      </c>
      <c r="BM304" s="526" t="n">
        <v>-3330</v>
      </c>
      <c r="BN304" s="526" t="n">
        <v>-3330</v>
      </c>
      <c r="BO304" s="526" t="n">
        <v>-3330</v>
      </c>
      <c r="BP304" s="526" t="n">
        <v>-1944</v>
      </c>
      <c r="BQ304" s="526" t="n">
        <v>-3330</v>
      </c>
      <c r="BR304" s="526" t="n">
        <v>-3763</v>
      </c>
      <c r="BS304" s="526" t="n">
        <v>-3763</v>
      </c>
      <c r="BT304" s="526" t="n">
        <v>-3763</v>
      </c>
      <c r="BU304" s="526" t="n">
        <v>-3763</v>
      </c>
      <c r="BW304" s="515">
        <f>_xlfn.XLOOKUP($A304,D!$O$3:$O$199,D!P$3:P$199,)</f>
        <v/>
      </c>
      <c r="BX304" s="515">
        <f>_xlfn.XLOOKUP($A304,D!$O$3:$O$199,D!Q$3:Q$199,)</f>
        <v/>
      </c>
      <c r="BY304" s="515">
        <f>_xlfn.XLOOKUP($A304,D!$O$3:$O$199,D!R$3:R$199,)</f>
        <v/>
      </c>
      <c r="BZ304" s="515">
        <f>_xlfn.XLOOKUP($A304,D!$O$3:$O$199,D!S$3:S$199,)</f>
        <v/>
      </c>
      <c r="CA304" s="515">
        <f>_xlfn.XLOOKUP($A304,D!$O$3:$O$199,D!T$3:T$199,)</f>
        <v/>
      </c>
      <c r="CB304" s="515">
        <f>_xlfn.XLOOKUP($A304,D!$O$3:$O$199,D!U$3:U$199,)</f>
        <v/>
      </c>
      <c r="CC304" s="515">
        <f>_xlfn.XLOOKUP($A304,D!$O$3:$O$199,D!V$3:V$199,)</f>
        <v/>
      </c>
      <c r="CD304" s="515">
        <f>_xlfn.XLOOKUP($A304,D!$O$3:$O$199,D!W$3:W$199,)</f>
        <v/>
      </c>
      <c r="CE304" s="515">
        <f>_xlfn.XLOOKUP($A304,D!$O$3:$O$199,D!X$3:X$199,)</f>
        <v/>
      </c>
      <c r="CF304" s="515">
        <f>_xlfn.XLOOKUP($A304,D!$O$3:$O$199,D!Y$3:Y$199,)</f>
        <v/>
      </c>
      <c r="CG304" s="515">
        <f>_xlfn.XLOOKUP($A304,D!$O$3:$O$199,D!Z$3:Z$199,)</f>
        <v/>
      </c>
      <c r="CH304" s="515">
        <f>_xlfn.XLOOKUP($A304,D!$O$3:$O$199,D!AA$3:AA$199,)</f>
        <v/>
      </c>
    </row>
    <row r="305">
      <c r="A305" s="258" t="inlineStr">
        <is>
          <t>40.01</t>
        </is>
      </c>
      <c r="B305" s="259">
        <f>VLOOKUP(A305,PL.C!$B:$F,2,0)</f>
        <v/>
      </c>
      <c r="C305" s="259" t="inlineStr">
        <is>
          <t>Analítica</t>
        </is>
      </c>
      <c r="D305" s="259" t="inlineStr">
        <is>
          <t>Saída</t>
        </is>
      </c>
      <c r="E305" s="259">
        <f>VLOOKUP($A305,PL.C!$B:$F,5,0)</f>
        <v/>
      </c>
      <c r="F305" s="259" t="inlineStr">
        <is>
          <t>sim</t>
        </is>
      </c>
      <c r="G305" s="259" t="inlineStr">
        <is>
          <t>forecast</t>
        </is>
      </c>
      <c r="I305" s="86" t="n">
        <v>0</v>
      </c>
      <c r="J305" s="512" t="n">
        <v>0</v>
      </c>
      <c r="K305" s="512" t="n">
        <v>0</v>
      </c>
      <c r="L305" s="512" t="n">
        <v>-10966</v>
      </c>
      <c r="M305" s="512" t="n">
        <v>-8243</v>
      </c>
      <c r="N305" s="512" t="n">
        <v>-9301</v>
      </c>
      <c r="O305" s="512" t="n">
        <v>-7969</v>
      </c>
      <c r="P305" s="512" t="n">
        <v>-8410</v>
      </c>
      <c r="Q305" s="512" t="n">
        <v>-8633</v>
      </c>
      <c r="R305" s="512" t="n">
        <v>-9285</v>
      </c>
      <c r="S305" s="512" t="n">
        <v>-3988</v>
      </c>
      <c r="T305" s="512" t="n">
        <v>-12663</v>
      </c>
      <c r="V305" s="86" t="n">
        <v>-9804</v>
      </c>
      <c r="W305" s="512" t="n">
        <v>-8573</v>
      </c>
      <c r="X305" s="512" t="n">
        <v>-9690</v>
      </c>
      <c r="Y305" s="512" t="n">
        <v>-11465</v>
      </c>
      <c r="Z305" s="512" t="n">
        <v>-11901</v>
      </c>
      <c r="AA305" s="512" t="n">
        <v>-10503</v>
      </c>
      <c r="AB305" s="512" t="n">
        <v>-12895</v>
      </c>
      <c r="AC305" s="512" t="n">
        <v>-11701</v>
      </c>
      <c r="AD305" s="512" t="n">
        <v>-13917</v>
      </c>
      <c r="AE305" s="512" t="n">
        <v>-12962</v>
      </c>
      <c r="AF305" s="512" t="n">
        <v>-12182</v>
      </c>
      <c r="AG305" s="512" t="n">
        <v>-14527</v>
      </c>
      <c r="AI305" s="86" t="n">
        <v>-11700</v>
      </c>
      <c r="AJ305" s="512" t="n">
        <v>-15377</v>
      </c>
      <c r="AK305" s="512" t="n">
        <v>-14275</v>
      </c>
      <c r="AL305" s="512" t="n">
        <v>-16108</v>
      </c>
      <c r="AM305" s="512" t="n">
        <v>-15849</v>
      </c>
      <c r="AN305" s="512" t="n">
        <v>-17322</v>
      </c>
      <c r="AO305" s="512" t="n">
        <v>-22930</v>
      </c>
      <c r="AP305" s="512" t="n">
        <v>-17428</v>
      </c>
      <c r="AQ305" s="512" t="n">
        <v>-19282</v>
      </c>
      <c r="AR305" s="512" t="n">
        <v>-11363</v>
      </c>
      <c r="AS305" s="512" t="n">
        <v>-21969</v>
      </c>
      <c r="AT305" s="512" t="n">
        <v>-20732</v>
      </c>
      <c r="AV305" s="270" t="n">
        <v>-16843</v>
      </c>
      <c r="AW305" s="270" t="n">
        <v>-10685</v>
      </c>
      <c r="AX305" s="524" t="n">
        <v>-29685</v>
      </c>
      <c r="AY305" s="525" t="n">
        <v>-19526</v>
      </c>
      <c r="AZ305" s="525" t="n">
        <v>-17199</v>
      </c>
      <c r="BA305" s="525" t="n">
        <v>-15484</v>
      </c>
      <c r="BB305" s="525" t="n">
        <v>-14897</v>
      </c>
      <c r="BC305" s="525" t="n">
        <v>-23500</v>
      </c>
      <c r="BD305" s="525" t="n">
        <v>-11372</v>
      </c>
      <c r="BE305" s="525" t="n">
        <v>-24685</v>
      </c>
      <c r="BF305" s="525" t="n">
        <v>-18638</v>
      </c>
      <c r="BG305" s="525" t="n">
        <v>-9401</v>
      </c>
      <c r="BJ305" s="522" t="n">
        <v>-23712</v>
      </c>
      <c r="BK305" s="522" t="n">
        <v>-19064</v>
      </c>
      <c r="BL305" s="522" t="n">
        <v>-17418</v>
      </c>
      <c r="BM305" s="522" t="n">
        <v>-12086</v>
      </c>
      <c r="BN305" s="522" t="n">
        <v>-27551</v>
      </c>
      <c r="BO305" s="522" t="n">
        <v>-14792</v>
      </c>
      <c r="BP305" s="522" t="n">
        <v>-18335</v>
      </c>
      <c r="BQ305" s="522" t="n">
        <v>-18004</v>
      </c>
      <c r="BR305" s="522" t="n">
        <v>-16987</v>
      </c>
      <c r="BS305" s="522" t="n">
        <v>-18320</v>
      </c>
      <c r="BT305" s="522" t="n">
        <v>-16679</v>
      </c>
      <c r="BU305" s="522" t="n">
        <v>-20017</v>
      </c>
      <c r="BW305" s="523">
        <f>_xlfn.XLOOKUP($A305,D!$O$3:$O$199,D!P$3:P$199,)</f>
        <v/>
      </c>
      <c r="BX305" s="523">
        <f>_xlfn.XLOOKUP($A305,D!$O$3:$O$199,D!Q$3:Q$199,)</f>
        <v/>
      </c>
      <c r="BY305" s="523">
        <f>_xlfn.XLOOKUP($A305,D!$O$3:$O$199,D!R$3:R$199,)</f>
        <v/>
      </c>
      <c r="BZ305" s="523">
        <f>_xlfn.XLOOKUP($A305,D!$O$3:$O$199,D!S$3:S$199,)</f>
        <v/>
      </c>
      <c r="CA305" s="523">
        <f>_xlfn.XLOOKUP($A305,D!$O$3:$O$199,D!T$3:T$199,)</f>
        <v/>
      </c>
      <c r="CB305" s="523">
        <f>_xlfn.XLOOKUP($A305,D!$O$3:$O$199,D!U$3:U$199,)</f>
        <v/>
      </c>
      <c r="CC305" s="523">
        <f>_xlfn.XLOOKUP($A305,D!$O$3:$O$199,D!V$3:V$199,)</f>
        <v/>
      </c>
      <c r="CD305" s="523">
        <f>_xlfn.XLOOKUP($A305,D!$O$3:$O$199,D!W$3:W$199,)</f>
        <v/>
      </c>
      <c r="CE305" s="523">
        <f>_xlfn.XLOOKUP($A305,D!$O$3:$O$199,D!X$3:X$199,)</f>
        <v/>
      </c>
      <c r="CF305" s="523">
        <f>_xlfn.XLOOKUP($A305,D!$O$3:$O$199,D!Y$3:Y$199,)</f>
        <v/>
      </c>
      <c r="CG305" s="523">
        <f>_xlfn.XLOOKUP($A305,D!$O$3:$O$199,D!Z$3:Z$199,)</f>
        <v/>
      </c>
      <c r="CH305" s="523">
        <f>_xlfn.XLOOKUP($A305,D!$O$3:$O$199,D!AA$3:AA$199,)</f>
        <v/>
      </c>
    </row>
    <row r="306">
      <c r="A306" s="100" t="inlineStr">
        <is>
          <t>40.02</t>
        </is>
      </c>
      <c r="B306" s="86">
        <f>VLOOKUP(A306,PL.C!$B:$F,2,0)</f>
        <v/>
      </c>
      <c r="C306" s="86" t="inlineStr">
        <is>
          <t>Analítica</t>
        </is>
      </c>
      <c r="D306" s="86" t="inlineStr">
        <is>
          <t>Saída</t>
        </is>
      </c>
      <c r="E306" s="86">
        <f>VLOOKUP($A306,PL.C!$B:$F,5,0)</f>
        <v/>
      </c>
      <c r="F306" s="86" t="inlineStr">
        <is>
          <t>sim</t>
        </is>
      </c>
      <c r="G306" s="86" t="inlineStr">
        <is>
          <t>forecast</t>
        </is>
      </c>
      <c r="I306" s="259" t="n">
        <v>0</v>
      </c>
      <c r="J306" s="519" t="n">
        <v>0</v>
      </c>
      <c r="K306" s="519" t="n">
        <v>0</v>
      </c>
      <c r="L306" s="519" t="n">
        <v>-10883</v>
      </c>
      <c r="M306" s="519" t="n">
        <v>-1450</v>
      </c>
      <c r="N306" s="519" t="n">
        <v>-4844</v>
      </c>
      <c r="O306" s="519" t="n">
        <v>-2031</v>
      </c>
      <c r="P306" s="519" t="n">
        <v>-1459</v>
      </c>
      <c r="Q306" s="519" t="n">
        <v>-3274</v>
      </c>
      <c r="R306" s="519" t="n">
        <v>-1120</v>
      </c>
      <c r="S306" s="519" t="n">
        <v>-1715</v>
      </c>
      <c r="T306" s="519" t="n">
        <v>-2137</v>
      </c>
      <c r="V306" s="259" t="n">
        <v>-2231</v>
      </c>
      <c r="W306" s="519" t="n">
        <v>-2281</v>
      </c>
      <c r="X306" s="519" t="n">
        <v>-2809</v>
      </c>
      <c r="Y306" s="519" t="n">
        <v>-5093</v>
      </c>
      <c r="Z306" s="519" t="n">
        <v>-9488</v>
      </c>
      <c r="AA306" s="519" t="n">
        <v>-2278</v>
      </c>
      <c r="AB306" s="519" t="n">
        <v>-40693</v>
      </c>
      <c r="AC306" s="519" t="n">
        <v>-9020</v>
      </c>
      <c r="AD306" s="519" t="n">
        <v>-8166</v>
      </c>
      <c r="AE306" s="519" t="n">
        <v>-10897</v>
      </c>
      <c r="AF306" s="519" t="n">
        <v>-11201</v>
      </c>
      <c r="AG306" s="519" t="n">
        <v>-2275</v>
      </c>
      <c r="AI306" s="259" t="n">
        <v>-4875</v>
      </c>
      <c r="AJ306" s="519" t="n">
        <v>-3071</v>
      </c>
      <c r="AK306" s="519" t="n">
        <v>-8463</v>
      </c>
      <c r="AL306" s="519" t="n">
        <v>-7999</v>
      </c>
      <c r="AM306" s="519" t="n">
        <v>-1978</v>
      </c>
      <c r="AN306" s="519" t="n">
        <v>-2118</v>
      </c>
      <c r="AO306" s="519" t="n">
        <v>-1765</v>
      </c>
      <c r="AP306" s="519" t="n">
        <v>-1968</v>
      </c>
      <c r="AQ306" s="519" t="n">
        <v>-7234</v>
      </c>
      <c r="AR306" s="519" t="n">
        <v>-4796</v>
      </c>
      <c r="AS306" s="519" t="n">
        <v>-2494</v>
      </c>
      <c r="AT306" s="519" t="n">
        <v>-2996</v>
      </c>
      <c r="AV306" s="267" t="n">
        <v>-5312</v>
      </c>
      <c r="AW306" s="267" t="n">
        <v>-7135</v>
      </c>
      <c r="AX306" s="520" t="n">
        <v>-6257</v>
      </c>
      <c r="AY306" s="521" t="n">
        <v>-10470</v>
      </c>
      <c r="AZ306" s="521" t="n">
        <v>-5835</v>
      </c>
      <c r="BA306" s="521" t="n">
        <v>-3932</v>
      </c>
      <c r="BB306" s="521" t="n">
        <v>-4339</v>
      </c>
      <c r="BC306" s="521" t="n">
        <v>-6030</v>
      </c>
      <c r="BD306" s="521" t="n">
        <v>-4273</v>
      </c>
      <c r="BE306" s="521" t="n">
        <v>-5885</v>
      </c>
      <c r="BF306" s="521" t="n">
        <v>-2917</v>
      </c>
      <c r="BG306" s="521" t="n">
        <v>-2120</v>
      </c>
      <c r="BJ306" s="526" t="n">
        <v>-3447</v>
      </c>
      <c r="BK306" s="526" t="n">
        <v>-3696</v>
      </c>
      <c r="BL306" s="526" t="n">
        <v>-2763</v>
      </c>
      <c r="BM306" s="526" t="n">
        <v>-4695</v>
      </c>
      <c r="BN306" s="526" t="n">
        <v>-3366</v>
      </c>
      <c r="BO306" s="526" t="n">
        <v>-5321</v>
      </c>
      <c r="BP306" s="526" t="n">
        <v>-6820</v>
      </c>
      <c r="BQ306" s="526" t="n">
        <v>-6878</v>
      </c>
      <c r="BR306" s="526" t="n">
        <v>-5155</v>
      </c>
      <c r="BS306" s="526" t="n">
        <v>-8858</v>
      </c>
      <c r="BT306" s="526" t="n">
        <v>-13564</v>
      </c>
      <c r="BU306" s="526" t="n">
        <v>-6115</v>
      </c>
      <c r="BW306" s="515">
        <f>_xlfn.XLOOKUP($A306,D!$O$3:$O$199,D!P$3:P$199,)</f>
        <v/>
      </c>
      <c r="BX306" s="515">
        <f>_xlfn.XLOOKUP($A306,D!$O$3:$O$199,D!Q$3:Q$199,)</f>
        <v/>
      </c>
      <c r="BY306" s="515">
        <f>_xlfn.XLOOKUP($A306,D!$O$3:$O$199,D!R$3:R$199,)</f>
        <v/>
      </c>
      <c r="BZ306" s="515">
        <f>_xlfn.XLOOKUP($A306,D!$O$3:$O$199,D!S$3:S$199,)</f>
        <v/>
      </c>
      <c r="CA306" s="515">
        <f>_xlfn.XLOOKUP($A306,D!$O$3:$O$199,D!T$3:T$199,)</f>
        <v/>
      </c>
      <c r="CB306" s="515">
        <f>_xlfn.XLOOKUP($A306,D!$O$3:$O$199,D!U$3:U$199,)</f>
        <v/>
      </c>
      <c r="CC306" s="515">
        <f>_xlfn.XLOOKUP($A306,D!$O$3:$O$199,D!V$3:V$199,)</f>
        <v/>
      </c>
      <c r="CD306" s="515">
        <f>_xlfn.XLOOKUP($A306,D!$O$3:$O$199,D!W$3:W$199,)</f>
        <v/>
      </c>
      <c r="CE306" s="515">
        <f>_xlfn.XLOOKUP($A306,D!$O$3:$O$199,D!X$3:X$199,)</f>
        <v/>
      </c>
      <c r="CF306" s="515">
        <f>_xlfn.XLOOKUP($A306,D!$O$3:$O$199,D!Y$3:Y$199,)</f>
        <v/>
      </c>
      <c r="CG306" s="515">
        <f>_xlfn.XLOOKUP($A306,D!$O$3:$O$199,D!Z$3:Z$199,)</f>
        <v/>
      </c>
      <c r="CH306" s="515">
        <f>_xlfn.XLOOKUP($A306,D!$O$3:$O$199,D!AA$3:AA$199,)</f>
        <v/>
      </c>
    </row>
    <row r="307">
      <c r="A307" s="258" t="inlineStr">
        <is>
          <t>40.03</t>
        </is>
      </c>
      <c r="B307" s="259">
        <f>VLOOKUP(A307,PL.C!$B:$F,2,0)</f>
        <v/>
      </c>
      <c r="C307" s="259" t="inlineStr">
        <is>
          <t>Analítica</t>
        </is>
      </c>
      <c r="D307" s="259" t="inlineStr">
        <is>
          <t>Saída</t>
        </is>
      </c>
      <c r="E307" s="259">
        <f>VLOOKUP($A307,PL.C!$B:$F,5,0)</f>
        <v/>
      </c>
      <c r="F307" s="259" t="inlineStr">
        <is>
          <t>sim</t>
        </is>
      </c>
      <c r="G307" s="259" t="inlineStr">
        <is>
          <t>forecast</t>
        </is>
      </c>
      <c r="I307" s="86" t="n">
        <v>0</v>
      </c>
      <c r="J307" s="512" t="n">
        <v>0</v>
      </c>
      <c r="K307" s="512" t="n">
        <v>0</v>
      </c>
      <c r="L307" s="512" t="n">
        <v>-2817</v>
      </c>
      <c r="M307" s="512" t="n">
        <v>0</v>
      </c>
      <c r="N307" s="512" t="n">
        <v>0</v>
      </c>
      <c r="O307" s="512" t="n">
        <v>0</v>
      </c>
      <c r="P307" s="512" t="n">
        <v>0</v>
      </c>
      <c r="Q307" s="512" t="n">
        <v>0</v>
      </c>
      <c r="R307" s="512" t="n">
        <v>0</v>
      </c>
      <c r="S307" s="512" t="n">
        <v>0</v>
      </c>
      <c r="T307" s="512" t="n">
        <v>-1309</v>
      </c>
      <c r="V307" s="86" t="n">
        <v>-7667</v>
      </c>
      <c r="W307" s="512" t="n">
        <v>-2535</v>
      </c>
      <c r="X307" s="512" t="n">
        <v>0</v>
      </c>
      <c r="Y307" s="512" t="n">
        <v>0</v>
      </c>
      <c r="Z307" s="512" t="n">
        <v>0</v>
      </c>
      <c r="AA307" s="512" t="n">
        <v>0</v>
      </c>
      <c r="AB307" s="512" t="n">
        <v>0</v>
      </c>
      <c r="AC307" s="512" t="n">
        <v>0</v>
      </c>
      <c r="AD307" s="512" t="n">
        <v>0</v>
      </c>
      <c r="AE307" s="512" t="n">
        <v>0</v>
      </c>
      <c r="AF307" s="512" t="n">
        <v>0</v>
      </c>
      <c r="AG307" s="512" t="n">
        <v>0</v>
      </c>
      <c r="AI307" s="86" t="n">
        <v>-5137</v>
      </c>
      <c r="AJ307" s="512" t="n">
        <v>0</v>
      </c>
      <c r="AK307" s="512" t="n">
        <v>-1922</v>
      </c>
      <c r="AL307" s="512" t="n">
        <v>0</v>
      </c>
      <c r="AM307" s="512" t="n">
        <v>0</v>
      </c>
      <c r="AN307" s="512" t="n">
        <v>0</v>
      </c>
      <c r="AO307" s="512" t="n">
        <v>0</v>
      </c>
      <c r="AP307" s="512" t="n">
        <v>0</v>
      </c>
      <c r="AQ307" s="512" t="n">
        <v>0</v>
      </c>
      <c r="AR307" s="512" t="n">
        <v>0</v>
      </c>
      <c r="AS307" s="512" t="n">
        <v>0</v>
      </c>
      <c r="AT307" s="512" t="n">
        <v>0</v>
      </c>
      <c r="AV307" s="270" t="n">
        <v>-7499</v>
      </c>
      <c r="AW307" s="270" t="n">
        <v>0</v>
      </c>
      <c r="AX307" s="524" t="n">
        <v>0</v>
      </c>
      <c r="AY307" s="525" t="n">
        <v>0</v>
      </c>
      <c r="AZ307" s="525" t="n">
        <v>0</v>
      </c>
      <c r="BA307" s="525" t="n">
        <v>0</v>
      </c>
      <c r="BB307" s="525" t="n">
        <v>0</v>
      </c>
      <c r="BC307" s="525" t="n">
        <v>0</v>
      </c>
      <c r="BD307" s="525" t="n">
        <v>0</v>
      </c>
      <c r="BE307" s="525" t="n">
        <v>0</v>
      </c>
      <c r="BF307" s="525" t="n">
        <v>0</v>
      </c>
      <c r="BG307" s="525" t="n">
        <v>0</v>
      </c>
      <c r="BJ307" s="522" t="n">
        <v>-6148</v>
      </c>
      <c r="BK307" s="522" t="n">
        <v>0</v>
      </c>
      <c r="BL307" s="522" t="n">
        <v>0</v>
      </c>
      <c r="BM307" s="522" t="n">
        <v>0</v>
      </c>
      <c r="BN307" s="522" t="n">
        <v>0</v>
      </c>
      <c r="BO307" s="522" t="n">
        <v>0</v>
      </c>
      <c r="BP307" s="522" t="n">
        <v>0</v>
      </c>
      <c r="BQ307" s="522" t="n">
        <v>0</v>
      </c>
      <c r="BR307" s="522" t="n">
        <v>0</v>
      </c>
      <c r="BS307" s="522" t="n">
        <v>0</v>
      </c>
      <c r="BT307" s="522" t="n">
        <v>0</v>
      </c>
      <c r="BU307" s="522" t="n">
        <v>0</v>
      </c>
      <c r="BW307" s="523">
        <f>_xlfn.XLOOKUP($A307,D!$O$3:$O$199,D!P$3:P$199,)</f>
        <v/>
      </c>
      <c r="BX307" s="523">
        <f>_xlfn.XLOOKUP($A307,D!$O$3:$O$199,D!Q$3:Q$199,)</f>
        <v/>
      </c>
      <c r="BY307" s="523">
        <f>_xlfn.XLOOKUP($A307,D!$O$3:$O$199,D!R$3:R$199,)</f>
        <v/>
      </c>
      <c r="BZ307" s="523">
        <f>_xlfn.XLOOKUP($A307,D!$O$3:$O$199,D!S$3:S$199,)</f>
        <v/>
      </c>
      <c r="CA307" s="523">
        <f>_xlfn.XLOOKUP($A307,D!$O$3:$O$199,D!T$3:T$199,)</f>
        <v/>
      </c>
      <c r="CB307" s="523">
        <f>_xlfn.XLOOKUP($A307,D!$O$3:$O$199,D!U$3:U$199,)</f>
        <v/>
      </c>
      <c r="CC307" s="523">
        <f>_xlfn.XLOOKUP($A307,D!$O$3:$O$199,D!V$3:V$199,)</f>
        <v/>
      </c>
      <c r="CD307" s="523">
        <f>_xlfn.XLOOKUP($A307,D!$O$3:$O$199,D!W$3:W$199,)</f>
        <v/>
      </c>
      <c r="CE307" s="523">
        <f>_xlfn.XLOOKUP($A307,D!$O$3:$O$199,D!X$3:X$199,)</f>
        <v/>
      </c>
      <c r="CF307" s="523">
        <f>_xlfn.XLOOKUP($A307,D!$O$3:$O$199,D!Y$3:Y$199,)</f>
        <v/>
      </c>
      <c r="CG307" s="523">
        <f>_xlfn.XLOOKUP($A307,D!$O$3:$O$199,D!Z$3:Z$199,)</f>
        <v/>
      </c>
      <c r="CH307" s="523">
        <f>_xlfn.XLOOKUP($A307,D!$O$3:$O$199,D!AA$3:AA$199,)</f>
        <v/>
      </c>
    </row>
    <row r="308">
      <c r="A308" s="100" t="inlineStr">
        <is>
          <t>40.04</t>
        </is>
      </c>
      <c r="B308" s="86">
        <f>VLOOKUP(A308,PL.C!$B:$F,2,0)</f>
        <v/>
      </c>
      <c r="C308" s="86" t="inlineStr">
        <is>
          <t>Analítica</t>
        </is>
      </c>
      <c r="D308" s="86" t="inlineStr">
        <is>
          <t>Saída</t>
        </is>
      </c>
      <c r="E308" s="86">
        <f>VLOOKUP($A308,PL.C!$B:$F,5,0)</f>
        <v/>
      </c>
      <c r="F308" s="86" t="inlineStr">
        <is>
          <t>sim</t>
        </is>
      </c>
      <c r="G308" s="86" t="inlineStr">
        <is>
          <t>forecast</t>
        </is>
      </c>
      <c r="I308" s="259" t="n">
        <v>0</v>
      </c>
      <c r="J308" s="519" t="n">
        <v>0</v>
      </c>
      <c r="K308" s="519" t="n">
        <v>0</v>
      </c>
      <c r="L308" s="519" t="n">
        <v>-6800</v>
      </c>
      <c r="M308" s="519" t="n">
        <v>-2980</v>
      </c>
      <c r="N308" s="519" t="n">
        <v>-2980</v>
      </c>
      <c r="O308" s="519" t="n">
        <v>-4089</v>
      </c>
      <c r="P308" s="519" t="n">
        <v>-47</v>
      </c>
      <c r="Q308" s="519" t="n">
        <v>-47</v>
      </c>
      <c r="R308" s="519" t="n">
        <v>-47</v>
      </c>
      <c r="S308" s="519" t="n">
        <v>-47</v>
      </c>
      <c r="T308" s="519" t="n">
        <v>-47</v>
      </c>
      <c r="V308" s="259" t="n">
        <v>-3049</v>
      </c>
      <c r="W308" s="519" t="n">
        <v>-3950</v>
      </c>
      <c r="X308" s="519" t="n">
        <v>-3950</v>
      </c>
      <c r="Y308" s="519" t="n">
        <v>-6740</v>
      </c>
      <c r="Z308" s="519" t="n">
        <v>-3902</v>
      </c>
      <c r="AA308" s="519" t="n">
        <v>0</v>
      </c>
      <c r="AB308" s="519" t="n">
        <v>-974</v>
      </c>
      <c r="AC308" s="519" t="n">
        <v>0</v>
      </c>
      <c r="AD308" s="519" t="n">
        <v>0</v>
      </c>
      <c r="AE308" s="519" t="n">
        <v>0</v>
      </c>
      <c r="AF308" s="519" t="n">
        <v>-40</v>
      </c>
      <c r="AG308" s="519" t="n">
        <v>-3641</v>
      </c>
      <c r="AI308" s="259" t="n">
        <v>-40</v>
      </c>
      <c r="AJ308" s="519" t="n">
        <v>-4083</v>
      </c>
      <c r="AK308" s="519" t="n">
        <v>-4257</v>
      </c>
      <c r="AL308" s="519" t="n">
        <v>-7581</v>
      </c>
      <c r="AM308" s="519" t="n">
        <v>-4170</v>
      </c>
      <c r="AN308" s="519" t="n">
        <v>-175</v>
      </c>
      <c r="AO308" s="519" t="n">
        <v>-1583</v>
      </c>
      <c r="AP308" s="519" t="n">
        <v>-170</v>
      </c>
      <c r="AQ308" s="519" t="n">
        <v>-129</v>
      </c>
      <c r="AR308" s="519" t="n">
        <v>-129</v>
      </c>
      <c r="AS308" s="519" t="n">
        <v>-129</v>
      </c>
      <c r="AT308" s="519" t="n">
        <v>-129</v>
      </c>
      <c r="AV308" s="267" t="n">
        <v>-1614</v>
      </c>
      <c r="AW308" s="267" t="n">
        <v>-6615</v>
      </c>
      <c r="AX308" s="520" t="n">
        <v>-6647</v>
      </c>
      <c r="AY308" s="521" t="n">
        <v>-6567</v>
      </c>
      <c r="AZ308" s="521" t="n">
        <v>-9401</v>
      </c>
      <c r="BA308" s="521" t="n">
        <v>-138</v>
      </c>
      <c r="BB308" s="521" t="n">
        <v>-1659</v>
      </c>
      <c r="BC308" s="521" t="n">
        <v>-187</v>
      </c>
      <c r="BD308" s="521" t="n">
        <v>-2297</v>
      </c>
      <c r="BE308" s="521" t="n">
        <v>-138</v>
      </c>
      <c r="BF308" s="521" t="n">
        <v>-979</v>
      </c>
      <c r="BG308" s="521" t="n">
        <v>-124</v>
      </c>
      <c r="BJ308" s="526" t="n">
        <v>-3724</v>
      </c>
      <c r="BK308" s="526" t="n">
        <v>-9299</v>
      </c>
      <c r="BL308" s="526" t="n">
        <v>-5704</v>
      </c>
      <c r="BM308" s="526" t="n">
        <v>-5704</v>
      </c>
      <c r="BN308" s="526" t="n">
        <v>-5676</v>
      </c>
      <c r="BO308" s="526" t="n">
        <v>-133</v>
      </c>
      <c r="BP308" s="526" t="n">
        <v>-1604</v>
      </c>
      <c r="BQ308" s="526" t="n">
        <v>-133</v>
      </c>
      <c r="BR308" s="526" t="n">
        <v>-2031</v>
      </c>
      <c r="BS308" s="526" t="n">
        <v>-131</v>
      </c>
      <c r="BT308" s="526" t="n">
        <v>-131</v>
      </c>
      <c r="BU308" s="526" t="n">
        <v>-131</v>
      </c>
      <c r="BW308" s="515">
        <f>_xlfn.XLOOKUP($A308,D!$O$3:$O$199,D!P$3:P$199,)</f>
        <v/>
      </c>
      <c r="BX308" s="515">
        <f>_xlfn.XLOOKUP($A308,D!$O$3:$O$199,D!Q$3:Q$199,)</f>
        <v/>
      </c>
      <c r="BY308" s="515">
        <f>_xlfn.XLOOKUP($A308,D!$O$3:$O$199,D!R$3:R$199,)</f>
        <v/>
      </c>
      <c r="BZ308" s="515">
        <f>_xlfn.XLOOKUP($A308,D!$O$3:$O$199,D!S$3:S$199,)</f>
        <v/>
      </c>
      <c r="CA308" s="515">
        <f>_xlfn.XLOOKUP($A308,D!$O$3:$O$199,D!T$3:T$199,)</f>
        <v/>
      </c>
      <c r="CB308" s="515">
        <f>_xlfn.XLOOKUP($A308,D!$O$3:$O$199,D!U$3:U$199,)</f>
        <v/>
      </c>
      <c r="CC308" s="515">
        <f>_xlfn.XLOOKUP($A308,D!$O$3:$O$199,D!V$3:V$199,)</f>
        <v/>
      </c>
      <c r="CD308" s="515">
        <f>_xlfn.XLOOKUP($A308,D!$O$3:$O$199,D!W$3:W$199,)</f>
        <v/>
      </c>
      <c r="CE308" s="515">
        <f>_xlfn.XLOOKUP($A308,D!$O$3:$O$199,D!X$3:X$199,)</f>
        <v/>
      </c>
      <c r="CF308" s="515">
        <f>_xlfn.XLOOKUP($A308,D!$O$3:$O$199,D!Y$3:Y$199,)</f>
        <v/>
      </c>
      <c r="CG308" s="515">
        <f>_xlfn.XLOOKUP($A308,D!$O$3:$O$199,D!Z$3:Z$199,)</f>
        <v/>
      </c>
      <c r="CH308" s="515">
        <f>_xlfn.XLOOKUP($A308,D!$O$3:$O$199,D!AA$3:AA$199,)</f>
        <v/>
      </c>
    </row>
    <row r="309">
      <c r="A309" s="258" t="inlineStr">
        <is>
          <t>40.05</t>
        </is>
      </c>
      <c r="B309" s="259">
        <f>VLOOKUP(A309,PL.C!$B:$F,2,0)</f>
        <v/>
      </c>
      <c r="C309" s="259" t="inlineStr">
        <is>
          <t>Analítica</t>
        </is>
      </c>
      <c r="D309" s="259" t="inlineStr">
        <is>
          <t>Saída</t>
        </is>
      </c>
      <c r="E309" s="259">
        <f>VLOOKUP($A309,PL.C!$B:$F,5,0)</f>
        <v/>
      </c>
      <c r="F309" s="259" t="inlineStr">
        <is>
          <t>sim</t>
        </is>
      </c>
      <c r="G309" s="259" t="inlineStr">
        <is>
          <t>forecast</t>
        </is>
      </c>
      <c r="I309" s="86" t="n">
        <v>0</v>
      </c>
      <c r="J309" s="512" t="n">
        <v>0</v>
      </c>
      <c r="K309" s="512" t="n">
        <v>0</v>
      </c>
      <c r="L309" s="512" t="n">
        <v>0</v>
      </c>
      <c r="M309" s="512" t="n">
        <v>0</v>
      </c>
      <c r="N309" s="512" t="n">
        <v>0</v>
      </c>
      <c r="O309" s="512" t="n">
        <v>0</v>
      </c>
      <c r="P309" s="512" t="n">
        <v>0</v>
      </c>
      <c r="Q309" s="512" t="n">
        <v>0</v>
      </c>
      <c r="R309" s="512" t="n">
        <v>0</v>
      </c>
      <c r="S309" s="512" t="n">
        <v>0</v>
      </c>
      <c r="T309" s="512" t="n">
        <v>0</v>
      </c>
      <c r="V309" s="86" t="n">
        <v>0</v>
      </c>
      <c r="W309" s="512" t="n">
        <v>0</v>
      </c>
      <c r="X309" s="512" t="n">
        <v>0</v>
      </c>
      <c r="Y309" s="512" t="n">
        <v>0</v>
      </c>
      <c r="Z309" s="512" t="n">
        <v>0</v>
      </c>
      <c r="AA309" s="512" t="n">
        <v>0</v>
      </c>
      <c r="AB309" s="512" t="n">
        <v>0</v>
      </c>
      <c r="AC309" s="512" t="n">
        <v>0</v>
      </c>
      <c r="AD309" s="512" t="n">
        <v>0</v>
      </c>
      <c r="AE309" s="512" t="n">
        <v>0</v>
      </c>
      <c r="AF309" s="512" t="n">
        <v>0</v>
      </c>
      <c r="AG309" s="512" t="n">
        <v>0</v>
      </c>
      <c r="AI309" s="86" t="n">
        <v>0</v>
      </c>
      <c r="AJ309" s="512" t="n">
        <v>0</v>
      </c>
      <c r="AK309" s="512" t="n">
        <v>0</v>
      </c>
      <c r="AL309" s="512" t="n">
        <v>0</v>
      </c>
      <c r="AM309" s="512" t="n">
        <v>0</v>
      </c>
      <c r="AN309" s="512" t="n">
        <v>0</v>
      </c>
      <c r="AO309" s="512" t="n">
        <v>-6</v>
      </c>
      <c r="AP309" s="512" t="n">
        <v>0</v>
      </c>
      <c r="AQ309" s="512" t="n">
        <v>0</v>
      </c>
      <c r="AR309" s="512" t="n">
        <v>0</v>
      </c>
      <c r="AS309" s="512" t="n">
        <v>0</v>
      </c>
      <c r="AT309" s="512" t="n">
        <v>0</v>
      </c>
      <c r="AV309" s="270" t="n">
        <v>0</v>
      </c>
      <c r="AW309" s="270" t="n">
        <v>0</v>
      </c>
      <c r="AX309" s="524" t="n">
        <v>0</v>
      </c>
      <c r="AY309" s="525" t="n">
        <v>0</v>
      </c>
      <c r="AZ309" s="525" t="n">
        <v>-4</v>
      </c>
      <c r="BA309" s="525" t="n">
        <v>0</v>
      </c>
      <c r="BB309" s="525" t="n">
        <v>0</v>
      </c>
      <c r="BC309" s="525" t="n">
        <v>0</v>
      </c>
      <c r="BD309" s="525" t="n">
        <v>0</v>
      </c>
      <c r="BE309" s="525" t="n">
        <v>-4</v>
      </c>
      <c r="BF309" s="525" t="n">
        <v>0</v>
      </c>
      <c r="BG309" s="525" t="n">
        <v>0</v>
      </c>
      <c r="BJ309" s="522" t="n">
        <v>0</v>
      </c>
      <c r="BK309" s="522" t="n">
        <v>0</v>
      </c>
      <c r="BL309" s="522" t="n">
        <v>0</v>
      </c>
      <c r="BM309" s="522" t="n">
        <v>0</v>
      </c>
      <c r="BN309" s="522" t="n">
        <v>0</v>
      </c>
      <c r="BO309" s="522" t="n">
        <v>0</v>
      </c>
      <c r="BP309" s="522" t="n">
        <v>0</v>
      </c>
      <c r="BQ309" s="522" t="n">
        <v>0</v>
      </c>
      <c r="BR309" s="522" t="n">
        <v>0</v>
      </c>
      <c r="BS309" s="522" t="n">
        <v>0</v>
      </c>
      <c r="BT309" s="522" t="n">
        <v>0</v>
      </c>
      <c r="BU309" s="522" t="n">
        <v>0</v>
      </c>
      <c r="BW309" s="523">
        <f>_xlfn.XLOOKUP($A309,D!$O$3:$O$199,D!P$3:P$199,)</f>
        <v/>
      </c>
      <c r="BX309" s="523">
        <f>_xlfn.XLOOKUP($A309,D!$O$3:$O$199,D!Q$3:Q$199,)</f>
        <v/>
      </c>
      <c r="BY309" s="523">
        <f>_xlfn.XLOOKUP($A309,D!$O$3:$O$199,D!R$3:R$199,)</f>
        <v/>
      </c>
      <c r="BZ309" s="523">
        <f>_xlfn.XLOOKUP($A309,D!$O$3:$O$199,D!S$3:S$199,)</f>
        <v/>
      </c>
      <c r="CA309" s="523">
        <f>_xlfn.XLOOKUP($A309,D!$O$3:$O$199,D!T$3:T$199,)</f>
        <v/>
      </c>
      <c r="CB309" s="523">
        <f>_xlfn.XLOOKUP($A309,D!$O$3:$O$199,D!U$3:U$199,)</f>
        <v/>
      </c>
      <c r="CC309" s="523">
        <f>_xlfn.XLOOKUP($A309,D!$O$3:$O$199,D!V$3:V$199,)</f>
        <v/>
      </c>
      <c r="CD309" s="523">
        <f>_xlfn.XLOOKUP($A309,D!$O$3:$O$199,D!W$3:W$199,)</f>
        <v/>
      </c>
      <c r="CE309" s="523">
        <f>_xlfn.XLOOKUP($A309,D!$O$3:$O$199,D!X$3:X$199,)</f>
        <v/>
      </c>
      <c r="CF309" s="523">
        <f>_xlfn.XLOOKUP($A309,D!$O$3:$O$199,D!Y$3:Y$199,)</f>
        <v/>
      </c>
      <c r="CG309" s="523">
        <f>_xlfn.XLOOKUP($A309,D!$O$3:$O$199,D!Z$3:Z$199,)</f>
        <v/>
      </c>
      <c r="CH309" s="523">
        <f>_xlfn.XLOOKUP($A309,D!$O$3:$O$199,D!AA$3:AA$199,)</f>
        <v/>
      </c>
    </row>
    <row r="310">
      <c r="A310" s="100" t="inlineStr">
        <is>
          <t>40.06</t>
        </is>
      </c>
      <c r="B310" s="86">
        <f>VLOOKUP(A310,PL.C!$B:$F,2,0)</f>
        <v/>
      </c>
      <c r="C310" s="86" t="inlineStr">
        <is>
          <t>Analítica</t>
        </is>
      </c>
      <c r="D310" s="86" t="inlineStr">
        <is>
          <t>Saída</t>
        </is>
      </c>
      <c r="E310" s="86">
        <f>VLOOKUP($A310,PL.C!$B:$F,5,0)</f>
        <v/>
      </c>
      <c r="F310" s="86" t="inlineStr">
        <is>
          <t>sim</t>
        </is>
      </c>
      <c r="G310" s="86" t="inlineStr">
        <is>
          <t>forecast</t>
        </is>
      </c>
      <c r="I310" s="259" t="n">
        <v>0</v>
      </c>
      <c r="J310" s="519" t="n">
        <v>0</v>
      </c>
      <c r="K310" s="519" t="n">
        <v>0</v>
      </c>
      <c r="L310" s="519" t="n">
        <v>-2660</v>
      </c>
      <c r="M310" s="519" t="n">
        <v>0</v>
      </c>
      <c r="N310" s="519" t="n">
        <v>0</v>
      </c>
      <c r="O310" s="519" t="n">
        <v>-1173</v>
      </c>
      <c r="P310" s="519" t="n">
        <v>0</v>
      </c>
      <c r="Q310" s="519" t="n">
        <v>0</v>
      </c>
      <c r="R310" s="519" t="n">
        <v>0</v>
      </c>
      <c r="S310" s="519" t="n">
        <v>0</v>
      </c>
      <c r="T310" s="519" t="n">
        <v>0</v>
      </c>
      <c r="V310" s="259" t="n">
        <v>0</v>
      </c>
      <c r="W310" s="519" t="n">
        <v>0</v>
      </c>
      <c r="X310" s="519" t="n">
        <v>0</v>
      </c>
      <c r="Y310" s="519" t="n">
        <v>0</v>
      </c>
      <c r="Z310" s="519" t="n">
        <v>0</v>
      </c>
      <c r="AA310" s="519" t="n">
        <v>0</v>
      </c>
      <c r="AB310" s="519" t="n">
        <v>-174</v>
      </c>
      <c r="AC310" s="519" t="n">
        <v>-1452</v>
      </c>
      <c r="AD310" s="519" t="n">
        <v>-104</v>
      </c>
      <c r="AE310" s="519" t="n">
        <v>0</v>
      </c>
      <c r="AF310" s="519" t="n">
        <v>0</v>
      </c>
      <c r="AG310" s="519" t="n">
        <v>0</v>
      </c>
      <c r="AI310" s="259" t="n">
        <v>0</v>
      </c>
      <c r="AJ310" s="519" t="n">
        <v>0</v>
      </c>
      <c r="AK310" s="519" t="n">
        <v>0</v>
      </c>
      <c r="AL310" s="519" t="n">
        <v>-104</v>
      </c>
      <c r="AM310" s="519" t="n">
        <v>0</v>
      </c>
      <c r="AN310" s="519" t="n">
        <v>-104</v>
      </c>
      <c r="AO310" s="519" t="n">
        <v>0</v>
      </c>
      <c r="AP310" s="519" t="n">
        <v>0</v>
      </c>
      <c r="AQ310" s="519" t="n">
        <v>0</v>
      </c>
      <c r="AR310" s="519" t="n">
        <v>0</v>
      </c>
      <c r="AS310" s="519" t="n">
        <v>-1173</v>
      </c>
      <c r="AT310" s="519" t="n">
        <v>-708</v>
      </c>
      <c r="AV310" s="267" t="n">
        <v>-156</v>
      </c>
      <c r="AW310" s="267" t="n">
        <v>-104</v>
      </c>
      <c r="AX310" s="520" t="n">
        <v>0</v>
      </c>
      <c r="AY310" s="521" t="n">
        <v>0</v>
      </c>
      <c r="AZ310" s="521" t="n">
        <v>-189</v>
      </c>
      <c r="BA310" s="521" t="n">
        <v>-138</v>
      </c>
      <c r="BB310" s="521" t="n">
        <v>0</v>
      </c>
      <c r="BC310" s="521" t="n">
        <v>-104</v>
      </c>
      <c r="BD310" s="521" t="n">
        <v>0</v>
      </c>
      <c r="BE310" s="521" t="n">
        <v>0</v>
      </c>
      <c r="BF310" s="521" t="n">
        <v>0</v>
      </c>
      <c r="BG310" s="521" t="n">
        <v>-295</v>
      </c>
      <c r="BJ310" s="526" t="n">
        <v>0</v>
      </c>
      <c r="BK310" s="526" t="n">
        <v>0</v>
      </c>
      <c r="BL310" s="526" t="n">
        <v>0</v>
      </c>
      <c r="BM310" s="526" t="n">
        <v>0</v>
      </c>
      <c r="BN310" s="526" t="n">
        <v>0</v>
      </c>
      <c r="BO310" s="526" t="n">
        <v>0</v>
      </c>
      <c r="BP310" s="526" t="n">
        <v>-260</v>
      </c>
      <c r="BQ310" s="526" t="n">
        <v>0</v>
      </c>
      <c r="BR310" s="526" t="n">
        <v>0</v>
      </c>
      <c r="BS310" s="526" t="n">
        <v>0</v>
      </c>
      <c r="BT310" s="526" t="n">
        <v>0</v>
      </c>
      <c r="BU310" s="526" t="n">
        <v>0</v>
      </c>
      <c r="BW310" s="515">
        <f>_xlfn.XLOOKUP($A310,D!$O$3:$O$199,D!P$3:P$199,)</f>
        <v/>
      </c>
      <c r="BX310" s="515">
        <f>_xlfn.XLOOKUP($A310,D!$O$3:$O$199,D!Q$3:Q$199,)</f>
        <v/>
      </c>
      <c r="BY310" s="515">
        <f>_xlfn.XLOOKUP($A310,D!$O$3:$O$199,D!R$3:R$199,)</f>
        <v/>
      </c>
      <c r="BZ310" s="515">
        <f>_xlfn.XLOOKUP($A310,D!$O$3:$O$199,D!S$3:S$199,)</f>
        <v/>
      </c>
      <c r="CA310" s="515">
        <f>_xlfn.XLOOKUP($A310,D!$O$3:$O$199,D!T$3:T$199,)</f>
        <v/>
      </c>
      <c r="CB310" s="515">
        <f>_xlfn.XLOOKUP($A310,D!$O$3:$O$199,D!U$3:U$199,)</f>
        <v/>
      </c>
      <c r="CC310" s="515">
        <f>_xlfn.XLOOKUP($A310,D!$O$3:$O$199,D!V$3:V$199,)</f>
        <v/>
      </c>
      <c r="CD310" s="515">
        <f>_xlfn.XLOOKUP($A310,D!$O$3:$O$199,D!W$3:W$199,)</f>
        <v/>
      </c>
      <c r="CE310" s="515">
        <f>_xlfn.XLOOKUP($A310,D!$O$3:$O$199,D!X$3:X$199,)</f>
        <v/>
      </c>
      <c r="CF310" s="515">
        <f>_xlfn.XLOOKUP($A310,D!$O$3:$O$199,D!Y$3:Y$199,)</f>
        <v/>
      </c>
      <c r="CG310" s="515">
        <f>_xlfn.XLOOKUP($A310,D!$O$3:$O$199,D!Z$3:Z$199,)</f>
        <v/>
      </c>
      <c r="CH310" s="515">
        <f>_xlfn.XLOOKUP($A310,D!$O$3:$O$199,D!AA$3:AA$199,)</f>
        <v/>
      </c>
    </row>
    <row r="311">
      <c r="A311" s="258" t="inlineStr">
        <is>
          <t>40.07</t>
        </is>
      </c>
      <c r="B311" s="259">
        <f>VLOOKUP(A311,PL.C!$B:$F,2,0)</f>
        <v/>
      </c>
      <c r="C311" s="259" t="inlineStr">
        <is>
          <t>Analítica</t>
        </is>
      </c>
      <c r="D311" s="259" t="inlineStr">
        <is>
          <t>Saída</t>
        </is>
      </c>
      <c r="E311" s="259">
        <f>VLOOKUP($A311,PL.C!$B:$F,5,0)</f>
        <v/>
      </c>
      <c r="F311" s="259" t="inlineStr">
        <is>
          <t>sim</t>
        </is>
      </c>
      <c r="G311" s="259" t="inlineStr">
        <is>
          <t>forecast</t>
        </is>
      </c>
      <c r="I311" s="86" t="n">
        <v>0</v>
      </c>
      <c r="J311" s="512" t="n">
        <v>0</v>
      </c>
      <c r="K311" s="512" t="n">
        <v>0</v>
      </c>
      <c r="L311" s="512" t="n">
        <v>-2431</v>
      </c>
      <c r="M311" s="512" t="n">
        <v>-2555</v>
      </c>
      <c r="N311" s="512" t="n">
        <v>-2683</v>
      </c>
      <c r="O311" s="512" t="n">
        <v>-2447</v>
      </c>
      <c r="P311" s="512" t="n">
        <v>-2564</v>
      </c>
      <c r="Q311" s="512" t="n">
        <v>-2552</v>
      </c>
      <c r="R311" s="512" t="n">
        <v>-2843</v>
      </c>
      <c r="S311" s="512" t="n">
        <v>-2667</v>
      </c>
      <c r="T311" s="512" t="n">
        <v>-2623</v>
      </c>
      <c r="V311" s="86" t="n">
        <v>-2446</v>
      </c>
      <c r="W311" s="512" t="n">
        <v>-2382</v>
      </c>
      <c r="X311" s="512" t="n">
        <v>-2609</v>
      </c>
      <c r="Y311" s="512" t="n">
        <v>-2395</v>
      </c>
      <c r="Z311" s="512" t="n">
        <v>-2574</v>
      </c>
      <c r="AA311" s="512" t="n">
        <v>-2619</v>
      </c>
      <c r="AB311" s="512" t="n">
        <v>-2515</v>
      </c>
      <c r="AC311" s="512" t="n">
        <v>-3017</v>
      </c>
      <c r="AD311" s="512" t="n">
        <v>-2869</v>
      </c>
      <c r="AE311" s="512" t="n">
        <v>-3060</v>
      </c>
      <c r="AF311" s="512" t="n">
        <v>-2403</v>
      </c>
      <c r="AG311" s="512" t="n">
        <v>-2722</v>
      </c>
      <c r="AI311" s="86" t="n">
        <v>-2647</v>
      </c>
      <c r="AJ311" s="512" t="n">
        <v>-2685</v>
      </c>
      <c r="AK311" s="512" t="n">
        <v>-2630</v>
      </c>
      <c r="AL311" s="512" t="n">
        <v>-2906</v>
      </c>
      <c r="AM311" s="512" t="n">
        <v>-2960</v>
      </c>
      <c r="AN311" s="512" t="n">
        <v>-2942</v>
      </c>
      <c r="AO311" s="512" t="n">
        <v>-3117</v>
      </c>
      <c r="AP311" s="512" t="n">
        <v>-2923</v>
      </c>
      <c r="AQ311" s="512" t="n">
        <v>-2807</v>
      </c>
      <c r="AR311" s="512" t="n">
        <v>-2892</v>
      </c>
      <c r="AS311" s="512" t="n">
        <v>-2748</v>
      </c>
      <c r="AT311" s="512" t="n">
        <v>-3061</v>
      </c>
      <c r="AV311" s="270" t="n">
        <v>-2615</v>
      </c>
      <c r="AW311" s="270" t="n">
        <v>-3239</v>
      </c>
      <c r="AX311" s="524" t="n">
        <v>-2990</v>
      </c>
      <c r="AY311" s="525" t="n">
        <v>-3232</v>
      </c>
      <c r="AZ311" s="525" t="n">
        <v>-2813</v>
      </c>
      <c r="BA311" s="525" t="n">
        <v>-3474</v>
      </c>
      <c r="BB311" s="525" t="n">
        <v>-3218</v>
      </c>
      <c r="BC311" s="525" t="n">
        <v>-3021</v>
      </c>
      <c r="BD311" s="525" t="n">
        <v>-3321</v>
      </c>
      <c r="BE311" s="525" t="n">
        <v>-3116</v>
      </c>
      <c r="BF311" s="525" t="n">
        <v>-3450</v>
      </c>
      <c r="BG311" s="525" t="n">
        <v>-3341</v>
      </c>
      <c r="BJ311" s="522" t="n">
        <v>-3033</v>
      </c>
      <c r="BK311" s="522" t="n">
        <v>-3628</v>
      </c>
      <c r="BL311" s="522" t="n">
        <v>-3243</v>
      </c>
      <c r="BM311" s="522" t="n">
        <v>-3079</v>
      </c>
      <c r="BN311" s="522" t="n">
        <v>-3422</v>
      </c>
      <c r="BO311" s="522" t="n">
        <v>-3658</v>
      </c>
      <c r="BP311" s="522" t="n">
        <v>-3229</v>
      </c>
      <c r="BQ311" s="522" t="n">
        <v>-3912</v>
      </c>
      <c r="BR311" s="522" t="n">
        <v>-3682</v>
      </c>
      <c r="BS311" s="522" t="n">
        <v>-3912</v>
      </c>
      <c r="BT311" s="522" t="n">
        <v>-4247</v>
      </c>
      <c r="BU311" s="522" t="n">
        <v>-3994</v>
      </c>
      <c r="BW311" s="523">
        <f>_xlfn.XLOOKUP($A311,D!$O$3:$O$199,D!P$3:P$199,)</f>
        <v/>
      </c>
      <c r="BX311" s="523">
        <f>_xlfn.XLOOKUP($A311,D!$O$3:$O$199,D!Q$3:Q$199,)</f>
        <v/>
      </c>
      <c r="BY311" s="523">
        <f>_xlfn.XLOOKUP($A311,D!$O$3:$O$199,D!R$3:R$199,)</f>
        <v/>
      </c>
      <c r="BZ311" s="523">
        <f>_xlfn.XLOOKUP($A311,D!$O$3:$O$199,D!S$3:S$199,)</f>
        <v/>
      </c>
      <c r="CA311" s="523">
        <f>_xlfn.XLOOKUP($A311,D!$O$3:$O$199,D!T$3:T$199,)</f>
        <v/>
      </c>
      <c r="CB311" s="523">
        <f>_xlfn.XLOOKUP($A311,D!$O$3:$O$199,D!U$3:U$199,)</f>
        <v/>
      </c>
      <c r="CC311" s="523">
        <f>_xlfn.XLOOKUP($A311,D!$O$3:$O$199,D!V$3:V$199,)</f>
        <v/>
      </c>
      <c r="CD311" s="523">
        <f>_xlfn.XLOOKUP($A311,D!$O$3:$O$199,D!W$3:W$199,)</f>
        <v/>
      </c>
      <c r="CE311" s="523">
        <f>_xlfn.XLOOKUP($A311,D!$O$3:$O$199,D!X$3:X$199,)</f>
        <v/>
      </c>
      <c r="CF311" s="523">
        <f>_xlfn.XLOOKUP($A311,D!$O$3:$O$199,D!Y$3:Y$199,)</f>
        <v/>
      </c>
      <c r="CG311" s="523">
        <f>_xlfn.XLOOKUP($A311,D!$O$3:$O$199,D!Z$3:Z$199,)</f>
        <v/>
      </c>
      <c r="CH311" s="523">
        <f>_xlfn.XLOOKUP($A311,D!$O$3:$O$199,D!AA$3:AA$199,)</f>
        <v/>
      </c>
    </row>
    <row r="312">
      <c r="A312" s="100" t="inlineStr">
        <is>
          <t>40.08</t>
        </is>
      </c>
      <c r="B312" s="86">
        <f>VLOOKUP(A312,PL.C!$B:$F,2,0)</f>
        <v/>
      </c>
      <c r="C312" s="86" t="inlineStr">
        <is>
          <t>Analítica</t>
        </is>
      </c>
      <c r="D312" s="86" t="inlineStr">
        <is>
          <t>Saída</t>
        </is>
      </c>
      <c r="E312" s="86">
        <f>VLOOKUP($A312,PL.C!$B:$F,5,0)</f>
        <v/>
      </c>
      <c r="F312" s="86" t="inlineStr">
        <is>
          <t>sim</t>
        </is>
      </c>
      <c r="G312" s="86" t="inlineStr">
        <is>
          <t>forecast</t>
        </is>
      </c>
      <c r="I312" s="259" t="n">
        <v>0</v>
      </c>
      <c r="J312" s="519" t="n">
        <v>0</v>
      </c>
      <c r="K312" s="519" t="n">
        <v>0</v>
      </c>
      <c r="L312" s="519" t="n">
        <v>0</v>
      </c>
      <c r="M312" s="519" t="n">
        <v>0</v>
      </c>
      <c r="N312" s="519" t="n">
        <v>-353</v>
      </c>
      <c r="O312" s="519" t="n">
        <v>-442</v>
      </c>
      <c r="P312" s="519" t="n">
        <v>0</v>
      </c>
      <c r="Q312" s="519" t="n">
        <v>0</v>
      </c>
      <c r="R312" s="519" t="n">
        <v>-441</v>
      </c>
      <c r="S312" s="519" t="n">
        <v>-441</v>
      </c>
      <c r="T312" s="519" t="n">
        <v>0</v>
      </c>
      <c r="V312" s="259" t="n">
        <v>0</v>
      </c>
      <c r="W312" s="519" t="n">
        <v>0</v>
      </c>
      <c r="X312" s="519" t="n">
        <v>0</v>
      </c>
      <c r="Y312" s="519" t="n">
        <v>0</v>
      </c>
      <c r="Z312" s="519" t="n">
        <v>0</v>
      </c>
      <c r="AA312" s="519" t="n">
        <v>0</v>
      </c>
      <c r="AB312" s="519" t="n">
        <v>0</v>
      </c>
      <c r="AC312" s="519" t="n">
        <v>0</v>
      </c>
      <c r="AD312" s="519" t="n">
        <v>0</v>
      </c>
      <c r="AE312" s="519" t="n">
        <v>0</v>
      </c>
      <c r="AF312" s="519" t="n">
        <v>0</v>
      </c>
      <c r="AG312" s="519" t="n">
        <v>0</v>
      </c>
      <c r="AI312" s="259" t="n">
        <v>0</v>
      </c>
      <c r="AJ312" s="519" t="n">
        <v>0</v>
      </c>
      <c r="AK312" s="519" t="n">
        <v>0</v>
      </c>
      <c r="AL312" s="519" t="n">
        <v>0</v>
      </c>
      <c r="AM312" s="519" t="n">
        <v>0</v>
      </c>
      <c r="AN312" s="519" t="n">
        <v>0</v>
      </c>
      <c r="AO312" s="519" t="n">
        <v>0</v>
      </c>
      <c r="AP312" s="519" t="n">
        <v>0</v>
      </c>
      <c r="AQ312" s="519" t="n">
        <v>0</v>
      </c>
      <c r="AR312" s="519" t="n">
        <v>0</v>
      </c>
      <c r="AS312" s="519" t="n">
        <v>0</v>
      </c>
      <c r="AT312" s="519" t="n">
        <v>0</v>
      </c>
      <c r="AV312" s="267" t="n">
        <v>0</v>
      </c>
      <c r="AW312" s="267" t="n">
        <v>-548</v>
      </c>
      <c r="AX312" s="520" t="n">
        <v>0</v>
      </c>
      <c r="AY312" s="521" t="n">
        <v>0</v>
      </c>
      <c r="AZ312" s="521" t="n">
        <v>0</v>
      </c>
      <c r="BA312" s="521" t="n">
        <v>0</v>
      </c>
      <c r="BB312" s="521" t="n">
        <v>0</v>
      </c>
      <c r="BC312" s="521" t="n">
        <v>0</v>
      </c>
      <c r="BD312" s="521" t="n">
        <v>0</v>
      </c>
      <c r="BE312" s="521" t="n">
        <v>0</v>
      </c>
      <c r="BF312" s="521" t="n">
        <v>0</v>
      </c>
      <c r="BG312" s="521" t="n">
        <v>0</v>
      </c>
      <c r="BJ312" s="526" t="n">
        <v>0</v>
      </c>
      <c r="BK312" s="526" t="n">
        <v>0</v>
      </c>
      <c r="BL312" s="526" t="n">
        <v>0</v>
      </c>
      <c r="BM312" s="526" t="n">
        <v>0</v>
      </c>
      <c r="BN312" s="526" t="n">
        <v>0</v>
      </c>
      <c r="BO312" s="526" t="n">
        <v>0</v>
      </c>
      <c r="BP312" s="526" t="n">
        <v>0</v>
      </c>
      <c r="BQ312" s="526" t="n">
        <v>0</v>
      </c>
      <c r="BR312" s="526" t="n">
        <v>0</v>
      </c>
      <c r="BS312" s="526" t="n">
        <v>0</v>
      </c>
      <c r="BT312" s="526" t="n">
        <v>0</v>
      </c>
      <c r="BU312" s="526" t="n">
        <v>0</v>
      </c>
      <c r="BW312" s="515">
        <f>_xlfn.XLOOKUP($A312,D!$O$3:$O$199,D!P$3:P$199,)</f>
        <v/>
      </c>
      <c r="BX312" s="515">
        <f>_xlfn.XLOOKUP($A312,D!$O$3:$O$199,D!Q$3:Q$199,)</f>
        <v/>
      </c>
      <c r="BY312" s="515">
        <f>_xlfn.XLOOKUP($A312,D!$O$3:$O$199,D!R$3:R$199,)</f>
        <v/>
      </c>
      <c r="BZ312" s="515">
        <f>_xlfn.XLOOKUP($A312,D!$O$3:$O$199,D!S$3:S$199,)</f>
        <v/>
      </c>
      <c r="CA312" s="515">
        <f>_xlfn.XLOOKUP($A312,D!$O$3:$O$199,D!T$3:T$199,)</f>
        <v/>
      </c>
      <c r="CB312" s="515">
        <f>_xlfn.XLOOKUP($A312,D!$O$3:$O$199,D!U$3:U$199,)</f>
        <v/>
      </c>
      <c r="CC312" s="515">
        <f>_xlfn.XLOOKUP($A312,D!$O$3:$O$199,D!V$3:V$199,)</f>
        <v/>
      </c>
      <c r="CD312" s="515">
        <f>_xlfn.XLOOKUP($A312,D!$O$3:$O$199,D!W$3:W$199,)</f>
        <v/>
      </c>
      <c r="CE312" s="515">
        <f>_xlfn.XLOOKUP($A312,D!$O$3:$O$199,D!X$3:X$199,)</f>
        <v/>
      </c>
      <c r="CF312" s="515">
        <f>_xlfn.XLOOKUP($A312,D!$O$3:$O$199,D!Y$3:Y$199,)</f>
        <v/>
      </c>
      <c r="CG312" s="515">
        <f>_xlfn.XLOOKUP($A312,D!$O$3:$O$199,D!Z$3:Z$199,)</f>
        <v/>
      </c>
      <c r="CH312" s="515">
        <f>_xlfn.XLOOKUP($A312,D!$O$3:$O$199,D!AA$3:AA$199,)</f>
        <v/>
      </c>
    </row>
    <row r="313">
      <c r="A313" s="258" t="inlineStr">
        <is>
          <t>40.09</t>
        </is>
      </c>
      <c r="B313" s="259">
        <f>VLOOKUP(A313,PL.C!$B:$F,2,0)</f>
        <v/>
      </c>
      <c r="C313" s="259" t="inlineStr">
        <is>
          <t>Analítica</t>
        </is>
      </c>
      <c r="D313" s="259" t="inlineStr">
        <is>
          <t>Saída</t>
        </is>
      </c>
      <c r="E313" s="259">
        <f>VLOOKUP($A313,PL.C!$B:$F,5,0)</f>
        <v/>
      </c>
      <c r="F313" s="259" t="inlineStr">
        <is>
          <t>sim</t>
        </is>
      </c>
      <c r="G313" s="259" t="inlineStr">
        <is>
          <t>forecast</t>
        </is>
      </c>
      <c r="I313" s="86" t="n">
        <v>0</v>
      </c>
      <c r="J313" s="512" t="n">
        <v>0</v>
      </c>
      <c r="K313" s="512" t="n">
        <v>0</v>
      </c>
      <c r="L313" s="512" t="n">
        <v>0</v>
      </c>
      <c r="M313" s="512" t="n">
        <v>0</v>
      </c>
      <c r="N313" s="512" t="n">
        <v>0</v>
      </c>
      <c r="O313" s="512" t="n">
        <v>0</v>
      </c>
      <c r="P313" s="512" t="n">
        <v>0</v>
      </c>
      <c r="Q313" s="512" t="n">
        <v>0</v>
      </c>
      <c r="R313" s="512" t="n">
        <v>0</v>
      </c>
      <c r="S313" s="512" t="n">
        <v>0</v>
      </c>
      <c r="T313" s="512" t="n">
        <v>0</v>
      </c>
      <c r="V313" s="86" t="n">
        <v>0</v>
      </c>
      <c r="W313" s="512" t="n">
        <v>0</v>
      </c>
      <c r="X313" s="512" t="n">
        <v>0</v>
      </c>
      <c r="Y313" s="512" t="n">
        <v>0</v>
      </c>
      <c r="Z313" s="512" t="n">
        <v>0</v>
      </c>
      <c r="AA313" s="512" t="n">
        <v>0</v>
      </c>
      <c r="AB313" s="512" t="n">
        <v>0</v>
      </c>
      <c r="AC313" s="512" t="n">
        <v>0</v>
      </c>
      <c r="AD313" s="512" t="n">
        <v>0</v>
      </c>
      <c r="AE313" s="512" t="n">
        <v>0</v>
      </c>
      <c r="AF313" s="512" t="n">
        <v>0</v>
      </c>
      <c r="AG313" s="512" t="n">
        <v>0</v>
      </c>
      <c r="AI313" s="86" t="n">
        <v>0</v>
      </c>
      <c r="AJ313" s="512" t="n">
        <v>0</v>
      </c>
      <c r="AK313" s="512" t="n">
        <v>0</v>
      </c>
      <c r="AL313" s="512" t="n">
        <v>0</v>
      </c>
      <c r="AM313" s="512" t="n">
        <v>0</v>
      </c>
      <c r="AN313" s="512" t="n">
        <v>0</v>
      </c>
      <c r="AO313" s="512" t="n">
        <v>0</v>
      </c>
      <c r="AP313" s="512" t="n">
        <v>0</v>
      </c>
      <c r="AQ313" s="512" t="n">
        <v>0</v>
      </c>
      <c r="AR313" s="512" t="n">
        <v>0</v>
      </c>
      <c r="AS313" s="512" t="n">
        <v>0</v>
      </c>
      <c r="AT313" s="512" t="n">
        <v>0</v>
      </c>
      <c r="AV313" s="270" t="n">
        <v>-776</v>
      </c>
      <c r="AW313" s="270" t="n">
        <v>0</v>
      </c>
      <c r="AX313" s="524" t="n">
        <v>0</v>
      </c>
      <c r="AY313" s="525" t="n">
        <v>0</v>
      </c>
      <c r="AZ313" s="525" t="n">
        <v>0</v>
      </c>
      <c r="BA313" s="525" t="n">
        <v>0</v>
      </c>
      <c r="BB313" s="525" t="n">
        <v>0</v>
      </c>
      <c r="BC313" s="525" t="n">
        <v>0</v>
      </c>
      <c r="BD313" s="525" t="n">
        <v>0</v>
      </c>
      <c r="BE313" s="525" t="n">
        <v>0</v>
      </c>
      <c r="BF313" s="525" t="n">
        <v>0</v>
      </c>
      <c r="BG313" s="525" t="n">
        <v>0</v>
      </c>
      <c r="BJ313" s="522" t="n">
        <v>-480</v>
      </c>
      <c r="BK313" s="522" t="n">
        <v>0</v>
      </c>
      <c r="BL313" s="522" t="n">
        <v>0</v>
      </c>
      <c r="BM313" s="522" t="n">
        <v>0</v>
      </c>
      <c r="BN313" s="522" t="n">
        <v>0</v>
      </c>
      <c r="BO313" s="522" t="n">
        <v>0</v>
      </c>
      <c r="BP313" s="522" t="n">
        <v>0</v>
      </c>
      <c r="BQ313" s="522" t="n">
        <v>0</v>
      </c>
      <c r="BR313" s="522" t="n">
        <v>0</v>
      </c>
      <c r="BS313" s="522" t="n">
        <v>0</v>
      </c>
      <c r="BT313" s="522" t="n">
        <v>0</v>
      </c>
      <c r="BU313" s="522" t="n">
        <v>0</v>
      </c>
      <c r="BW313" s="523">
        <f>_xlfn.XLOOKUP($A313,D!$O$3:$O$199,D!P$3:P$199,)</f>
        <v/>
      </c>
      <c r="BX313" s="523">
        <f>_xlfn.XLOOKUP($A313,D!$O$3:$O$199,D!Q$3:Q$199,)</f>
        <v/>
      </c>
      <c r="BY313" s="523">
        <f>_xlfn.XLOOKUP($A313,D!$O$3:$O$199,D!R$3:R$199,)</f>
        <v/>
      </c>
      <c r="BZ313" s="523">
        <f>_xlfn.XLOOKUP($A313,D!$O$3:$O$199,D!S$3:S$199,)</f>
        <v/>
      </c>
      <c r="CA313" s="523">
        <f>_xlfn.XLOOKUP($A313,D!$O$3:$O$199,D!T$3:T$199,)</f>
        <v/>
      </c>
      <c r="CB313" s="523">
        <f>_xlfn.XLOOKUP($A313,D!$O$3:$O$199,D!U$3:U$199,)</f>
        <v/>
      </c>
      <c r="CC313" s="523">
        <f>_xlfn.XLOOKUP($A313,D!$O$3:$O$199,D!V$3:V$199,)</f>
        <v/>
      </c>
      <c r="CD313" s="523">
        <f>_xlfn.XLOOKUP($A313,D!$O$3:$O$199,D!W$3:W$199,)</f>
        <v/>
      </c>
      <c r="CE313" s="523">
        <f>_xlfn.XLOOKUP($A313,D!$O$3:$O$199,D!X$3:X$199,)</f>
        <v/>
      </c>
      <c r="CF313" s="523">
        <f>_xlfn.XLOOKUP($A313,D!$O$3:$O$199,D!Y$3:Y$199,)</f>
        <v/>
      </c>
      <c r="CG313" s="523">
        <f>_xlfn.XLOOKUP($A313,D!$O$3:$O$199,D!Z$3:Z$199,)</f>
        <v/>
      </c>
      <c r="CH313" s="523">
        <f>_xlfn.XLOOKUP($A313,D!$O$3:$O$199,D!AA$3:AA$199,)</f>
        <v/>
      </c>
    </row>
    <row r="314">
      <c r="A314" s="100" t="inlineStr">
        <is>
          <t>41.01</t>
        </is>
      </c>
      <c r="B314" s="86">
        <f>VLOOKUP(A314,PL.C!$B:$F,2,0)</f>
        <v/>
      </c>
      <c r="C314" s="86" t="inlineStr">
        <is>
          <t>Analítica</t>
        </is>
      </c>
      <c r="D314" s="86" t="inlineStr">
        <is>
          <t>Saída</t>
        </is>
      </c>
      <c r="E314" s="86">
        <f>VLOOKUP($A314,PL.C!$B:$F,5,0)</f>
        <v/>
      </c>
      <c r="F314" s="86" t="inlineStr">
        <is>
          <t>sim</t>
        </is>
      </c>
      <c r="G314" s="86" t="inlineStr">
        <is>
          <t>forecast</t>
        </is>
      </c>
      <c r="I314" s="259" t="n">
        <v>0</v>
      </c>
      <c r="J314" s="519" t="n">
        <v>0</v>
      </c>
      <c r="K314" s="519" t="n">
        <v>0</v>
      </c>
      <c r="L314" s="519" t="n">
        <v>-10270</v>
      </c>
      <c r="M314" s="519" t="n">
        <v>-6922</v>
      </c>
      <c r="N314" s="519" t="n">
        <v>-6922</v>
      </c>
      <c r="O314" s="519" t="n">
        <v>-8658</v>
      </c>
      <c r="P314" s="519" t="n">
        <v>-5658</v>
      </c>
      <c r="Q314" s="519" t="n">
        <v>-5658</v>
      </c>
      <c r="R314" s="519" t="n">
        <v>-4549</v>
      </c>
      <c r="S314" s="519" t="n">
        <v>-5658</v>
      </c>
      <c r="T314" s="519" t="n">
        <v>-5962</v>
      </c>
      <c r="V314" s="259" t="n">
        <v>-4601</v>
      </c>
      <c r="W314" s="519" t="n">
        <v>-5744</v>
      </c>
      <c r="X314" s="519" t="n">
        <v>-7104</v>
      </c>
      <c r="Y314" s="519" t="n">
        <v>-7688</v>
      </c>
      <c r="Z314" s="519" t="n">
        <v>-7688</v>
      </c>
      <c r="AA314" s="519" t="n">
        <v>-7688</v>
      </c>
      <c r="AB314" s="519" t="n">
        <v>-10458</v>
      </c>
      <c r="AC314" s="519" t="n">
        <v>-7458</v>
      </c>
      <c r="AD314" s="519" t="n">
        <v>-7694</v>
      </c>
      <c r="AE314" s="519" t="n">
        <v>-6552</v>
      </c>
      <c r="AF314" s="519" t="n">
        <v>-7744</v>
      </c>
      <c r="AG314" s="519" t="n">
        <v>-8996</v>
      </c>
      <c r="AI314" s="259" t="n">
        <v>-6767</v>
      </c>
      <c r="AJ314" s="519" t="n">
        <v>-8729</v>
      </c>
      <c r="AK314" s="519" t="n">
        <v>-8729</v>
      </c>
      <c r="AL314" s="519" t="n">
        <v>-12329</v>
      </c>
      <c r="AM314" s="519" t="n">
        <v>-8873</v>
      </c>
      <c r="AN314" s="519" t="n">
        <v>-9119</v>
      </c>
      <c r="AO314" s="519" t="n">
        <v>-9119</v>
      </c>
      <c r="AP314" s="519" t="n">
        <v>-9119</v>
      </c>
      <c r="AQ314" s="519" t="n">
        <v>-9119</v>
      </c>
      <c r="AR314" s="519" t="n">
        <v>-7858</v>
      </c>
      <c r="AS314" s="519" t="n">
        <v>-8921</v>
      </c>
      <c r="AT314" s="519" t="n">
        <v>-11669</v>
      </c>
      <c r="AV314" s="267" t="n">
        <v>-11058</v>
      </c>
      <c r="AW314" s="267" t="n">
        <v>-14885</v>
      </c>
      <c r="AX314" s="520" t="n">
        <v>-13056</v>
      </c>
      <c r="AY314" s="521" t="n">
        <v>-10887</v>
      </c>
      <c r="AZ314" s="521" t="n">
        <v>-13124</v>
      </c>
      <c r="BA314" s="521" t="n">
        <v>-13762</v>
      </c>
      <c r="BB314" s="521" t="n">
        <v>-13941</v>
      </c>
      <c r="BC314" s="521" t="n">
        <v>-13787</v>
      </c>
      <c r="BD314" s="521" t="n">
        <v>-10334</v>
      </c>
      <c r="BE314" s="521" t="n">
        <v>-9416</v>
      </c>
      <c r="BF314" s="521" t="n">
        <v>-10619</v>
      </c>
      <c r="BG314" s="521" t="n">
        <v>-13790</v>
      </c>
      <c r="BJ314" s="526" t="n">
        <v>-10405</v>
      </c>
      <c r="BK314" s="526" t="n">
        <v>-10440</v>
      </c>
      <c r="BL314" s="526" t="n">
        <v>-10876</v>
      </c>
      <c r="BM314" s="526" t="n">
        <v>-10246</v>
      </c>
      <c r="BN314" s="526" t="n">
        <v>-10066</v>
      </c>
      <c r="BO314" s="526" t="n">
        <v>-12586</v>
      </c>
      <c r="BP314" s="526" t="n">
        <v>-11266</v>
      </c>
      <c r="BQ314" s="526" t="n">
        <v>-11083</v>
      </c>
      <c r="BR314" s="526" t="n">
        <v>-11446</v>
      </c>
      <c r="BS314" s="526" t="n">
        <v>-10042</v>
      </c>
      <c r="BT314" s="526" t="n">
        <v>-11203</v>
      </c>
      <c r="BU314" s="526" t="n">
        <v>-11083</v>
      </c>
      <c r="BW314" s="515">
        <f>_xlfn.XLOOKUP($A314,D!$O$3:$O$199,D!P$3:P$199,)</f>
        <v/>
      </c>
      <c r="BX314" s="515">
        <f>_xlfn.XLOOKUP($A314,D!$O$3:$O$199,D!Q$3:Q$199,)</f>
        <v/>
      </c>
      <c r="BY314" s="515">
        <f>_xlfn.XLOOKUP($A314,D!$O$3:$O$199,D!R$3:R$199,)</f>
        <v/>
      </c>
      <c r="BZ314" s="515">
        <f>_xlfn.XLOOKUP($A314,D!$O$3:$O$199,D!S$3:S$199,)</f>
        <v/>
      </c>
      <c r="CA314" s="515">
        <f>_xlfn.XLOOKUP($A314,D!$O$3:$O$199,D!T$3:T$199,)</f>
        <v/>
      </c>
      <c r="CB314" s="515">
        <f>_xlfn.XLOOKUP($A314,D!$O$3:$O$199,D!U$3:U$199,)</f>
        <v/>
      </c>
      <c r="CC314" s="515">
        <f>_xlfn.XLOOKUP($A314,D!$O$3:$O$199,D!V$3:V$199,)</f>
        <v/>
      </c>
      <c r="CD314" s="515">
        <f>_xlfn.XLOOKUP($A314,D!$O$3:$O$199,D!W$3:W$199,)</f>
        <v/>
      </c>
      <c r="CE314" s="515">
        <f>_xlfn.XLOOKUP($A314,D!$O$3:$O$199,D!X$3:X$199,)</f>
        <v/>
      </c>
      <c r="CF314" s="515">
        <f>_xlfn.XLOOKUP($A314,D!$O$3:$O$199,D!Y$3:Y$199,)</f>
        <v/>
      </c>
      <c r="CG314" s="515">
        <f>_xlfn.XLOOKUP($A314,D!$O$3:$O$199,D!Z$3:Z$199,)</f>
        <v/>
      </c>
      <c r="CH314" s="515">
        <f>_xlfn.XLOOKUP($A314,D!$O$3:$O$199,D!AA$3:AA$199,)</f>
        <v/>
      </c>
    </row>
    <row r="315">
      <c r="A315" s="258" t="inlineStr">
        <is>
          <t>41.02</t>
        </is>
      </c>
      <c r="B315" s="259">
        <f>VLOOKUP(A315,PL.C!$B:$F,2,0)</f>
        <v/>
      </c>
      <c r="C315" s="259" t="inlineStr">
        <is>
          <t>Analítica</t>
        </is>
      </c>
      <c r="D315" s="259" t="inlineStr">
        <is>
          <t>Saída</t>
        </is>
      </c>
      <c r="E315" s="259">
        <f>VLOOKUP($A315,PL.C!$B:$F,5,0)</f>
        <v/>
      </c>
      <c r="F315" s="259" t="inlineStr">
        <is>
          <t>sim</t>
        </is>
      </c>
      <c r="G315" s="259" t="inlineStr">
        <is>
          <t>forecast</t>
        </is>
      </c>
      <c r="I315" s="86" t="n">
        <v>0</v>
      </c>
      <c r="J315" s="512" t="n">
        <v>0</v>
      </c>
      <c r="K315" s="512" t="n">
        <v>0</v>
      </c>
      <c r="L315" s="512" t="n">
        <v>-3160</v>
      </c>
      <c r="M315" s="512" t="n">
        <v>0</v>
      </c>
      <c r="N315" s="512" t="n">
        <v>0</v>
      </c>
      <c r="O315" s="512" t="n">
        <v>0</v>
      </c>
      <c r="P315" s="512" t="n">
        <v>0</v>
      </c>
      <c r="Q315" s="512" t="n">
        <v>-474</v>
      </c>
      <c r="R315" s="512" t="n">
        <v>-474</v>
      </c>
      <c r="S315" s="512" t="n">
        <v>-474</v>
      </c>
      <c r="T315" s="512" t="n">
        <v>-6566</v>
      </c>
      <c r="V315" s="86" t="n">
        <v>0</v>
      </c>
      <c r="W315" s="512" t="n">
        <v>0</v>
      </c>
      <c r="X315" s="512" t="n">
        <v>0</v>
      </c>
      <c r="Y315" s="512" t="n">
        <v>0</v>
      </c>
      <c r="Z315" s="512" t="n">
        <v>0</v>
      </c>
      <c r="AA315" s="512" t="n">
        <v>0</v>
      </c>
      <c r="AB315" s="512" t="n">
        <v>0</v>
      </c>
      <c r="AC315" s="512" t="n">
        <v>0</v>
      </c>
      <c r="AD315" s="512" t="n">
        <v>-4487</v>
      </c>
      <c r="AE315" s="512" t="n">
        <v>-4487</v>
      </c>
      <c r="AF315" s="512" t="n">
        <v>-4487</v>
      </c>
      <c r="AG315" s="512" t="n">
        <v>-4426</v>
      </c>
      <c r="AI315" s="86" t="n">
        <v>0</v>
      </c>
      <c r="AJ315" s="512" t="n">
        <v>0</v>
      </c>
      <c r="AK315" s="512" t="n">
        <v>0</v>
      </c>
      <c r="AL315" s="512" t="n">
        <v>0</v>
      </c>
      <c r="AM315" s="512" t="n">
        <v>0</v>
      </c>
      <c r="AN315" s="512" t="n">
        <v>0</v>
      </c>
      <c r="AO315" s="512" t="n">
        <v>0</v>
      </c>
      <c r="AP315" s="512" t="n">
        <v>0</v>
      </c>
      <c r="AQ315" s="512" t="n">
        <v>-5077</v>
      </c>
      <c r="AR315" s="512" t="n">
        <v>-5077</v>
      </c>
      <c r="AS315" s="512" t="n">
        <v>-5077</v>
      </c>
      <c r="AT315" s="512" t="n">
        <v>-6546</v>
      </c>
      <c r="AV315" s="270" t="n">
        <v>0</v>
      </c>
      <c r="AW315" s="270" t="n">
        <v>0</v>
      </c>
      <c r="AX315" s="524" t="n">
        <v>0</v>
      </c>
      <c r="AY315" s="525" t="n">
        <v>0</v>
      </c>
      <c r="AZ315" s="525" t="n">
        <v>0</v>
      </c>
      <c r="BA315" s="525" t="n">
        <v>0</v>
      </c>
      <c r="BB315" s="525" t="n">
        <v>0</v>
      </c>
      <c r="BC315" s="525" t="n">
        <v>0</v>
      </c>
      <c r="BD315" s="525" t="n">
        <v>-5174</v>
      </c>
      <c r="BE315" s="525" t="n">
        <v>-5174</v>
      </c>
      <c r="BF315" s="525" t="n">
        <v>-5174</v>
      </c>
      <c r="BG315" s="525" t="n">
        <v>-8765</v>
      </c>
      <c r="BJ315" s="522" t="n">
        <v>-386</v>
      </c>
      <c r="BK315" s="522" t="n">
        <v>0</v>
      </c>
      <c r="BL315" s="522" t="n">
        <v>0</v>
      </c>
      <c r="BM315" s="522" t="n">
        <v>0</v>
      </c>
      <c r="BN315" s="522" t="n">
        <v>0</v>
      </c>
      <c r="BO315" s="522" t="n">
        <v>0</v>
      </c>
      <c r="BP315" s="522" t="n">
        <v>-2500</v>
      </c>
      <c r="BQ315" s="522" t="n">
        <v>0</v>
      </c>
      <c r="BR315" s="522" t="n">
        <v>-4800</v>
      </c>
      <c r="BS315" s="522" t="n">
        <v>-4242</v>
      </c>
      <c r="BT315" s="522" t="n">
        <v>-6221</v>
      </c>
      <c r="BU315" s="522" t="n">
        <v>-6467</v>
      </c>
      <c r="BW315" s="523">
        <f>_xlfn.XLOOKUP($A315,D!$O$3:$O$199,D!P$3:P$199,)</f>
        <v/>
      </c>
      <c r="BX315" s="523">
        <f>_xlfn.XLOOKUP($A315,D!$O$3:$O$199,D!Q$3:Q$199,)</f>
        <v/>
      </c>
      <c r="BY315" s="523">
        <f>_xlfn.XLOOKUP($A315,D!$O$3:$O$199,D!R$3:R$199,)</f>
        <v/>
      </c>
      <c r="BZ315" s="523">
        <f>_xlfn.XLOOKUP($A315,D!$O$3:$O$199,D!S$3:S$199,)</f>
        <v/>
      </c>
      <c r="CA315" s="523">
        <f>_xlfn.XLOOKUP($A315,D!$O$3:$O$199,D!T$3:T$199,)</f>
        <v/>
      </c>
      <c r="CB315" s="523">
        <f>_xlfn.XLOOKUP($A315,D!$O$3:$O$199,D!U$3:U$199,)</f>
        <v/>
      </c>
      <c r="CC315" s="523">
        <f>_xlfn.XLOOKUP($A315,D!$O$3:$O$199,D!V$3:V$199,)</f>
        <v/>
      </c>
      <c r="CD315" s="523">
        <f>_xlfn.XLOOKUP($A315,D!$O$3:$O$199,D!W$3:W$199,)</f>
        <v/>
      </c>
      <c r="CE315" s="523">
        <f>_xlfn.XLOOKUP($A315,D!$O$3:$O$199,D!X$3:X$199,)</f>
        <v/>
      </c>
      <c r="CF315" s="523">
        <f>_xlfn.XLOOKUP($A315,D!$O$3:$O$199,D!Y$3:Y$199,)</f>
        <v/>
      </c>
      <c r="CG315" s="523">
        <f>_xlfn.XLOOKUP($A315,D!$O$3:$O$199,D!Z$3:Z$199,)</f>
        <v/>
      </c>
      <c r="CH315" s="523">
        <f>_xlfn.XLOOKUP($A315,D!$O$3:$O$199,D!AA$3:AA$199,)</f>
        <v/>
      </c>
    </row>
    <row r="316">
      <c r="A316" s="100" t="inlineStr">
        <is>
          <t>41.03</t>
        </is>
      </c>
      <c r="B316" s="86">
        <f>VLOOKUP(A316,PL.C!$B:$F,2,0)</f>
        <v/>
      </c>
      <c r="C316" s="86" t="inlineStr">
        <is>
          <t>Analítica</t>
        </is>
      </c>
      <c r="D316" s="86" t="inlineStr">
        <is>
          <t>Saída</t>
        </is>
      </c>
      <c r="E316" s="86">
        <f>VLOOKUP($A316,PL.C!$B:$F,5,0)</f>
        <v/>
      </c>
      <c r="F316" s="86" t="inlineStr">
        <is>
          <t>sim</t>
        </is>
      </c>
      <c r="G316" s="86" t="inlineStr">
        <is>
          <t>forecast</t>
        </is>
      </c>
      <c r="I316" s="259" t="n">
        <v>0</v>
      </c>
      <c r="J316" s="519" t="n">
        <v>0</v>
      </c>
      <c r="K316" s="519" t="n">
        <v>0</v>
      </c>
      <c r="L316" s="519" t="n">
        <v>0</v>
      </c>
      <c r="M316" s="519" t="n">
        <v>0</v>
      </c>
      <c r="N316" s="519" t="n">
        <v>0</v>
      </c>
      <c r="O316" s="519" t="n">
        <v>0</v>
      </c>
      <c r="P316" s="519" t="n">
        <v>0</v>
      </c>
      <c r="Q316" s="519" t="n">
        <v>-2813</v>
      </c>
      <c r="R316" s="519" t="n">
        <v>0</v>
      </c>
      <c r="S316" s="519" t="n">
        <v>-1200</v>
      </c>
      <c r="T316" s="519" t="n">
        <v>-3057</v>
      </c>
      <c r="V316" s="259" t="n">
        <v>-650</v>
      </c>
      <c r="W316" s="519" t="n">
        <v>0</v>
      </c>
      <c r="X316" s="519" t="n">
        <v>-6000</v>
      </c>
      <c r="Y316" s="519" t="n">
        <v>0</v>
      </c>
      <c r="Z316" s="519" t="n">
        <v>0</v>
      </c>
      <c r="AA316" s="519" t="n">
        <v>0</v>
      </c>
      <c r="AB316" s="519" t="n">
        <v>0</v>
      </c>
      <c r="AC316" s="519" t="n">
        <v>0</v>
      </c>
      <c r="AD316" s="519" t="n">
        <v>-2675</v>
      </c>
      <c r="AE316" s="519" t="n">
        <v>0</v>
      </c>
      <c r="AF316" s="519" t="n">
        <v>0</v>
      </c>
      <c r="AG316" s="519" t="n">
        <v>-2539</v>
      </c>
      <c r="AI316" s="259" t="n">
        <v>0</v>
      </c>
      <c r="AJ316" s="519" t="n">
        <v>0</v>
      </c>
      <c r="AK316" s="519" t="n">
        <v>0</v>
      </c>
      <c r="AL316" s="519" t="n">
        <v>-6000</v>
      </c>
      <c r="AM316" s="519" t="n">
        <v>0</v>
      </c>
      <c r="AN316" s="519" t="n">
        <v>-1077</v>
      </c>
      <c r="AO316" s="519" t="n">
        <v>0</v>
      </c>
      <c r="AP316" s="519" t="n">
        <v>0</v>
      </c>
      <c r="AQ316" s="519" t="n">
        <v>-2580</v>
      </c>
      <c r="AR316" s="519" t="n">
        <v>0</v>
      </c>
      <c r="AS316" s="519" t="n">
        <v>0</v>
      </c>
      <c r="AT316" s="519" t="n">
        <v>-2580</v>
      </c>
      <c r="AV316" s="267" t="n">
        <v>0</v>
      </c>
      <c r="AW316" s="267" t="n">
        <v>-1174</v>
      </c>
      <c r="AX316" s="520" t="n">
        <v>-8250</v>
      </c>
      <c r="AY316" s="521" t="n">
        <v>-2153</v>
      </c>
      <c r="AZ316" s="521" t="n">
        <v>-391</v>
      </c>
      <c r="BA316" s="521" t="n">
        <v>0</v>
      </c>
      <c r="BB316" s="521" t="n">
        <v>0</v>
      </c>
      <c r="BC316" s="521" t="n">
        <v>0</v>
      </c>
      <c r="BD316" s="521" t="n">
        <v>-2804</v>
      </c>
      <c r="BE316" s="521" t="n">
        <v>0</v>
      </c>
      <c r="BF316" s="521" t="n">
        <v>0</v>
      </c>
      <c r="BG316" s="521" t="n">
        <v>-2934</v>
      </c>
      <c r="BJ316" s="526" t="n">
        <v>0</v>
      </c>
      <c r="BK316" s="526" t="n">
        <v>0</v>
      </c>
      <c r="BL316" s="526" t="n">
        <v>0</v>
      </c>
      <c r="BM316" s="526" t="n">
        <v>-1450</v>
      </c>
      <c r="BN316" s="526" t="n">
        <v>-2160</v>
      </c>
      <c r="BO316" s="526" t="n">
        <v>0</v>
      </c>
      <c r="BP316" s="526" t="n">
        <v>0</v>
      </c>
      <c r="BQ316" s="526" t="n">
        <v>0</v>
      </c>
      <c r="BR316" s="526" t="n">
        <v>-2979</v>
      </c>
      <c r="BS316" s="526" t="n">
        <v>0</v>
      </c>
      <c r="BT316" s="526" t="n">
        <v>0</v>
      </c>
      <c r="BU316" s="526" t="n">
        <v>-10331</v>
      </c>
      <c r="BW316" s="515">
        <f>_xlfn.XLOOKUP($A316,D!$O$3:$O$199,D!P$3:P$199,)</f>
        <v/>
      </c>
      <c r="BX316" s="515">
        <f>_xlfn.XLOOKUP($A316,D!$O$3:$O$199,D!Q$3:Q$199,)</f>
        <v/>
      </c>
      <c r="BY316" s="515">
        <f>_xlfn.XLOOKUP($A316,D!$O$3:$O$199,D!R$3:R$199,)</f>
        <v/>
      </c>
      <c r="BZ316" s="515">
        <f>_xlfn.XLOOKUP($A316,D!$O$3:$O$199,D!S$3:S$199,)</f>
        <v/>
      </c>
      <c r="CA316" s="515">
        <f>_xlfn.XLOOKUP($A316,D!$O$3:$O$199,D!T$3:T$199,)</f>
        <v/>
      </c>
      <c r="CB316" s="515">
        <f>_xlfn.XLOOKUP($A316,D!$O$3:$O$199,D!U$3:U$199,)</f>
        <v/>
      </c>
      <c r="CC316" s="515">
        <f>_xlfn.XLOOKUP($A316,D!$O$3:$O$199,D!V$3:V$199,)</f>
        <v/>
      </c>
      <c r="CD316" s="515">
        <f>_xlfn.XLOOKUP($A316,D!$O$3:$O$199,D!W$3:W$199,)</f>
        <v/>
      </c>
      <c r="CE316" s="515">
        <f>_xlfn.XLOOKUP($A316,D!$O$3:$O$199,D!X$3:X$199,)</f>
        <v/>
      </c>
      <c r="CF316" s="515">
        <f>_xlfn.XLOOKUP($A316,D!$O$3:$O$199,D!Y$3:Y$199,)</f>
        <v/>
      </c>
      <c r="CG316" s="515">
        <f>_xlfn.XLOOKUP($A316,D!$O$3:$O$199,D!Z$3:Z$199,)</f>
        <v/>
      </c>
      <c r="CH316" s="515">
        <f>_xlfn.XLOOKUP($A316,D!$O$3:$O$199,D!AA$3:AA$199,)</f>
        <v/>
      </c>
    </row>
    <row r="317">
      <c r="A317" s="258" t="inlineStr">
        <is>
          <t>41.04</t>
        </is>
      </c>
      <c r="B317" s="259">
        <f>VLOOKUP(A317,PL.C!$B:$F,2,0)</f>
        <v/>
      </c>
      <c r="C317" s="259" t="inlineStr">
        <is>
          <t>Analítica</t>
        </is>
      </c>
      <c r="D317" s="259" t="inlineStr">
        <is>
          <t>Saída</t>
        </is>
      </c>
      <c r="E317" s="259">
        <f>VLOOKUP($A317,PL.C!$B:$F,5,0)</f>
        <v/>
      </c>
      <c r="F317" s="259" t="inlineStr">
        <is>
          <t>sim</t>
        </is>
      </c>
      <c r="G317" s="259" t="inlineStr">
        <is>
          <t>forecast</t>
        </is>
      </c>
      <c r="I317" s="86" t="n">
        <v>0</v>
      </c>
      <c r="J317" s="512" t="n">
        <v>0</v>
      </c>
      <c r="K317" s="512" t="n">
        <v>0</v>
      </c>
      <c r="L317" s="512" t="n">
        <v>-8922</v>
      </c>
      <c r="M317" s="512" t="n">
        <v>0</v>
      </c>
      <c r="N317" s="512" t="n">
        <v>0</v>
      </c>
      <c r="O317" s="512" t="n">
        <v>0</v>
      </c>
      <c r="P317" s="512" t="n">
        <v>0</v>
      </c>
      <c r="Q317" s="512" t="n">
        <v>0</v>
      </c>
      <c r="R317" s="512" t="n">
        <v>0</v>
      </c>
      <c r="S317" s="512" t="n">
        <v>0</v>
      </c>
      <c r="T317" s="512" t="n">
        <v>0</v>
      </c>
      <c r="V317" s="86" t="n">
        <v>0</v>
      </c>
      <c r="W317" s="512" t="n">
        <v>0</v>
      </c>
      <c r="X317" s="512" t="n">
        <v>0</v>
      </c>
      <c r="Y317" s="512" t="n">
        <v>0</v>
      </c>
      <c r="Z317" s="512" t="n">
        <v>0</v>
      </c>
      <c r="AA317" s="512" t="n">
        <v>0</v>
      </c>
      <c r="AB317" s="512" t="n">
        <v>0</v>
      </c>
      <c r="AC317" s="512" t="n">
        <v>0</v>
      </c>
      <c r="AD317" s="512" t="n">
        <v>0</v>
      </c>
      <c r="AE317" s="512" t="n">
        <v>0</v>
      </c>
      <c r="AF317" s="512" t="n">
        <v>0</v>
      </c>
      <c r="AG317" s="512" t="n">
        <v>0</v>
      </c>
      <c r="AI317" s="86" t="n">
        <v>0</v>
      </c>
      <c r="AJ317" s="512" t="n">
        <v>0</v>
      </c>
      <c r="AK317" s="512" t="n">
        <v>0</v>
      </c>
      <c r="AL317" s="512" t="n">
        <v>0</v>
      </c>
      <c r="AM317" s="512" t="n">
        <v>0</v>
      </c>
      <c r="AN317" s="512" t="n">
        <v>0</v>
      </c>
      <c r="AO317" s="512" t="n">
        <v>0</v>
      </c>
      <c r="AP317" s="512" t="n">
        <v>0</v>
      </c>
      <c r="AQ317" s="512" t="n">
        <v>0</v>
      </c>
      <c r="AR317" s="512" t="n">
        <v>0</v>
      </c>
      <c r="AS317" s="512" t="n">
        <v>0</v>
      </c>
      <c r="AT317" s="512" t="n">
        <v>0</v>
      </c>
      <c r="AV317" s="270" t="n">
        <v>0</v>
      </c>
      <c r="AW317" s="270" t="n">
        <v>0</v>
      </c>
      <c r="AX317" s="524" t="n">
        <v>0</v>
      </c>
      <c r="AY317" s="525" t="n">
        <v>0</v>
      </c>
      <c r="AZ317" s="525" t="n">
        <v>0</v>
      </c>
      <c r="BA317" s="525" t="n">
        <v>0</v>
      </c>
      <c r="BB317" s="525" t="n">
        <v>0</v>
      </c>
      <c r="BC317" s="525" t="n">
        <v>0</v>
      </c>
      <c r="BD317" s="525" t="n">
        <v>0</v>
      </c>
      <c r="BE317" s="525" t="n">
        <v>0</v>
      </c>
      <c r="BF317" s="525" t="n">
        <v>0</v>
      </c>
      <c r="BG317" s="525" t="n">
        <v>0</v>
      </c>
      <c r="BJ317" s="522" t="n">
        <v>0</v>
      </c>
      <c r="BK317" s="522" t="n">
        <v>0</v>
      </c>
      <c r="BL317" s="522" t="n">
        <v>0</v>
      </c>
      <c r="BM317" s="522" t="n">
        <v>0</v>
      </c>
      <c r="BN317" s="522" t="n">
        <v>0</v>
      </c>
      <c r="BO317" s="522" t="n">
        <v>-2216</v>
      </c>
      <c r="BP317" s="522" t="n">
        <v>0</v>
      </c>
      <c r="BQ317" s="522" t="n">
        <v>0</v>
      </c>
      <c r="BR317" s="522" t="n">
        <v>0</v>
      </c>
      <c r="BS317" s="522" t="n">
        <v>0</v>
      </c>
      <c r="BT317" s="522" t="n">
        <v>0</v>
      </c>
      <c r="BU317" s="522" t="n">
        <v>0</v>
      </c>
      <c r="BW317" s="523">
        <f>_xlfn.XLOOKUP($A317,D!$O$3:$O$199,D!P$3:P$199,)</f>
        <v/>
      </c>
      <c r="BX317" s="523">
        <f>_xlfn.XLOOKUP($A317,D!$O$3:$O$199,D!Q$3:Q$199,)</f>
        <v/>
      </c>
      <c r="BY317" s="523">
        <f>_xlfn.XLOOKUP($A317,D!$O$3:$O$199,D!R$3:R$199,)</f>
        <v/>
      </c>
      <c r="BZ317" s="523">
        <f>_xlfn.XLOOKUP($A317,D!$O$3:$O$199,D!S$3:S$199,)</f>
        <v/>
      </c>
      <c r="CA317" s="523">
        <f>_xlfn.XLOOKUP($A317,D!$O$3:$O$199,D!T$3:T$199,)</f>
        <v/>
      </c>
      <c r="CB317" s="523">
        <f>_xlfn.XLOOKUP($A317,D!$O$3:$O$199,D!U$3:U$199,)</f>
        <v/>
      </c>
      <c r="CC317" s="523">
        <f>_xlfn.XLOOKUP($A317,D!$O$3:$O$199,D!V$3:V$199,)</f>
        <v/>
      </c>
      <c r="CD317" s="523">
        <f>_xlfn.XLOOKUP($A317,D!$O$3:$O$199,D!W$3:W$199,)</f>
        <v/>
      </c>
      <c r="CE317" s="523">
        <f>_xlfn.XLOOKUP($A317,D!$O$3:$O$199,D!X$3:X$199,)</f>
        <v/>
      </c>
      <c r="CF317" s="523">
        <f>_xlfn.XLOOKUP($A317,D!$O$3:$O$199,D!Y$3:Y$199,)</f>
        <v/>
      </c>
      <c r="CG317" s="523">
        <f>_xlfn.XLOOKUP($A317,D!$O$3:$O$199,D!Z$3:Z$199,)</f>
        <v/>
      </c>
      <c r="CH317" s="523">
        <f>_xlfn.XLOOKUP($A317,D!$O$3:$O$199,D!AA$3:AA$199,)</f>
        <v/>
      </c>
    </row>
    <row r="318">
      <c r="A318" s="100" t="inlineStr">
        <is>
          <t>41.05</t>
        </is>
      </c>
      <c r="B318" s="86">
        <f>VLOOKUP(A318,PL.C!$B:$F,2,0)</f>
        <v/>
      </c>
      <c r="C318" s="86" t="inlineStr">
        <is>
          <t>Analítica</t>
        </is>
      </c>
      <c r="D318" s="86" t="inlineStr">
        <is>
          <t>Saída</t>
        </is>
      </c>
      <c r="E318" s="86">
        <f>VLOOKUP($A318,PL.C!$B:$F,5,0)</f>
        <v/>
      </c>
      <c r="F318" s="86" t="inlineStr">
        <is>
          <t>sim</t>
        </is>
      </c>
      <c r="G318" s="86" t="inlineStr">
        <is>
          <t>forecast</t>
        </is>
      </c>
      <c r="I318" s="259" t="n">
        <v>0</v>
      </c>
      <c r="J318" s="519" t="n">
        <v>0</v>
      </c>
      <c r="K318" s="519" t="n">
        <v>0</v>
      </c>
      <c r="L318" s="519" t="n">
        <v>-6737</v>
      </c>
      <c r="M318" s="519" t="n">
        <v>0</v>
      </c>
      <c r="N318" s="519" t="n">
        <v>0</v>
      </c>
      <c r="O318" s="519" t="n">
        <v>0</v>
      </c>
      <c r="P318" s="519" t="n">
        <v>0</v>
      </c>
      <c r="Q318" s="519" t="n">
        <v>0</v>
      </c>
      <c r="R318" s="519" t="n">
        <v>0</v>
      </c>
      <c r="S318" s="519" t="n">
        <v>0</v>
      </c>
      <c r="T318" s="519" t="n">
        <v>0</v>
      </c>
      <c r="V318" s="259" t="n">
        <v>0</v>
      </c>
      <c r="W318" s="519" t="n">
        <v>0</v>
      </c>
      <c r="X318" s="519" t="n">
        <v>0</v>
      </c>
      <c r="Y318" s="519" t="n">
        <v>0</v>
      </c>
      <c r="Z318" s="519" t="n">
        <v>0</v>
      </c>
      <c r="AA318" s="519" t="n">
        <v>0</v>
      </c>
      <c r="AB318" s="519" t="n">
        <v>0</v>
      </c>
      <c r="AC318" s="519" t="n">
        <v>0</v>
      </c>
      <c r="AD318" s="519" t="n">
        <v>0</v>
      </c>
      <c r="AE318" s="519" t="n">
        <v>0</v>
      </c>
      <c r="AF318" s="519" t="n">
        <v>0</v>
      </c>
      <c r="AG318" s="519" t="n">
        <v>0</v>
      </c>
      <c r="AI318" s="259" t="n">
        <v>0</v>
      </c>
      <c r="AJ318" s="519" t="n">
        <v>0</v>
      </c>
      <c r="AK318" s="519" t="n">
        <v>0</v>
      </c>
      <c r="AL318" s="519" t="n">
        <v>0</v>
      </c>
      <c r="AM318" s="519" t="n">
        <v>0</v>
      </c>
      <c r="AN318" s="519" t="n">
        <v>0</v>
      </c>
      <c r="AO318" s="519" t="n">
        <v>0</v>
      </c>
      <c r="AP318" s="519" t="n">
        <v>0</v>
      </c>
      <c r="AQ318" s="519" t="n">
        <v>0</v>
      </c>
      <c r="AR318" s="519" t="n">
        <v>0</v>
      </c>
      <c r="AS318" s="519" t="n">
        <v>0</v>
      </c>
      <c r="AT318" s="519" t="n">
        <v>0</v>
      </c>
      <c r="AV318" s="267" t="n">
        <v>0</v>
      </c>
      <c r="AW318" s="267" t="n">
        <v>0</v>
      </c>
      <c r="AX318" s="520" t="n">
        <v>0</v>
      </c>
      <c r="AY318" s="521" t="n">
        <v>0</v>
      </c>
      <c r="AZ318" s="521" t="n">
        <v>0</v>
      </c>
      <c r="BA318" s="521" t="n">
        <v>0</v>
      </c>
      <c r="BB318" s="521" t="n">
        <v>0</v>
      </c>
      <c r="BC318" s="521" t="n">
        <v>0</v>
      </c>
      <c r="BD318" s="521" t="n">
        <v>0</v>
      </c>
      <c r="BE318" s="521" t="n">
        <v>0</v>
      </c>
      <c r="BF318" s="521" t="n">
        <v>0</v>
      </c>
      <c r="BG318" s="521" t="n">
        <v>0</v>
      </c>
      <c r="BJ318" s="526" t="n">
        <v>0</v>
      </c>
      <c r="BK318" s="526" t="n">
        <v>0</v>
      </c>
      <c r="BL318" s="526" t="n">
        <v>0</v>
      </c>
      <c r="BM318" s="526" t="n">
        <v>0</v>
      </c>
      <c r="BN318" s="526" t="n">
        <v>0</v>
      </c>
      <c r="BO318" s="526" t="n">
        <v>-742</v>
      </c>
      <c r="BP318" s="526" t="n">
        <v>0</v>
      </c>
      <c r="BQ318" s="526" t="n">
        <v>0</v>
      </c>
      <c r="BR318" s="526" t="n">
        <v>0</v>
      </c>
      <c r="BS318" s="526" t="n">
        <v>0</v>
      </c>
      <c r="BT318" s="526" t="n">
        <v>0</v>
      </c>
      <c r="BU318" s="526" t="n">
        <v>0</v>
      </c>
      <c r="BW318" s="515">
        <f>_xlfn.XLOOKUP($A318,D!$O$3:$O$199,D!P$3:P$199,)</f>
        <v/>
      </c>
      <c r="BX318" s="515">
        <f>_xlfn.XLOOKUP($A318,D!$O$3:$O$199,D!Q$3:Q$199,)</f>
        <v/>
      </c>
      <c r="BY318" s="515">
        <f>_xlfn.XLOOKUP($A318,D!$O$3:$O$199,D!R$3:R$199,)</f>
        <v/>
      </c>
      <c r="BZ318" s="515">
        <f>_xlfn.XLOOKUP($A318,D!$O$3:$O$199,D!S$3:S$199,)</f>
        <v/>
      </c>
      <c r="CA318" s="515">
        <f>_xlfn.XLOOKUP($A318,D!$O$3:$O$199,D!T$3:T$199,)</f>
        <v/>
      </c>
      <c r="CB318" s="515">
        <f>_xlfn.XLOOKUP($A318,D!$O$3:$O$199,D!U$3:U$199,)</f>
        <v/>
      </c>
      <c r="CC318" s="515">
        <f>_xlfn.XLOOKUP($A318,D!$O$3:$O$199,D!V$3:V$199,)</f>
        <v/>
      </c>
      <c r="CD318" s="515">
        <f>_xlfn.XLOOKUP($A318,D!$O$3:$O$199,D!W$3:W$199,)</f>
        <v/>
      </c>
      <c r="CE318" s="515">
        <f>_xlfn.XLOOKUP($A318,D!$O$3:$O$199,D!X$3:X$199,)</f>
        <v/>
      </c>
      <c r="CF318" s="515">
        <f>_xlfn.XLOOKUP($A318,D!$O$3:$O$199,D!Y$3:Y$199,)</f>
        <v/>
      </c>
      <c r="CG318" s="515">
        <f>_xlfn.XLOOKUP($A318,D!$O$3:$O$199,D!Z$3:Z$199,)</f>
        <v/>
      </c>
      <c r="CH318" s="515">
        <f>_xlfn.XLOOKUP($A318,D!$O$3:$O$199,D!AA$3:AA$199,)</f>
        <v/>
      </c>
    </row>
    <row r="319">
      <c r="A319" s="258" t="inlineStr">
        <is>
          <t>41.06</t>
        </is>
      </c>
      <c r="B319" s="259">
        <f>VLOOKUP(A319,PL.C!$B:$F,2,0)</f>
        <v/>
      </c>
      <c r="C319" s="259" t="inlineStr">
        <is>
          <t>Analítica</t>
        </is>
      </c>
      <c r="D319" s="259" t="inlineStr">
        <is>
          <t>Saída</t>
        </is>
      </c>
      <c r="E319" s="259">
        <f>VLOOKUP($A319,PL.C!$B:$F,5,0)</f>
        <v/>
      </c>
      <c r="F319" s="259" t="inlineStr">
        <is>
          <t>sim</t>
        </is>
      </c>
      <c r="G319" s="259" t="inlineStr">
        <is>
          <t>forecast</t>
        </is>
      </c>
      <c r="I319" s="86" t="n">
        <v>0</v>
      </c>
      <c r="J319" s="512" t="n">
        <v>0</v>
      </c>
      <c r="K319" s="512" t="n">
        <v>0</v>
      </c>
      <c r="L319" s="512" t="n">
        <v>-497</v>
      </c>
      <c r="M319" s="512" t="n">
        <v>-1023</v>
      </c>
      <c r="N319" s="512" t="n">
        <v>-1023</v>
      </c>
      <c r="O319" s="512" t="n">
        <v>-1023</v>
      </c>
      <c r="P319" s="512" t="n">
        <v>-309</v>
      </c>
      <c r="Q319" s="512" t="n">
        <v>-1023</v>
      </c>
      <c r="R319" s="512" t="n">
        <v>-868</v>
      </c>
      <c r="S319" s="512" t="n">
        <v>-1023</v>
      </c>
      <c r="T319" s="512" t="n">
        <v>-2086</v>
      </c>
      <c r="V319" s="86" t="n">
        <v>-873</v>
      </c>
      <c r="W319" s="512" t="n">
        <v>-1070</v>
      </c>
      <c r="X319" s="512" t="n">
        <v>-1070</v>
      </c>
      <c r="Y319" s="512" t="n">
        <v>-1070</v>
      </c>
      <c r="Z319" s="512" t="n">
        <v>-1070</v>
      </c>
      <c r="AA319" s="512" t="n">
        <v>-1070</v>
      </c>
      <c r="AB319" s="512" t="n">
        <v>-1070</v>
      </c>
      <c r="AC319" s="512" t="n">
        <v>-318</v>
      </c>
      <c r="AD319" s="512" t="n">
        <v>-1070</v>
      </c>
      <c r="AE319" s="512" t="n">
        <v>-363</v>
      </c>
      <c r="AF319" s="512" t="n">
        <v>-1070</v>
      </c>
      <c r="AG319" s="512" t="n">
        <v>-2320</v>
      </c>
      <c r="AI319" s="86" t="n">
        <v>-929</v>
      </c>
      <c r="AJ319" s="512" t="n">
        <v>-918</v>
      </c>
      <c r="AK319" s="512" t="n">
        <v>-1179</v>
      </c>
      <c r="AL319" s="512" t="n">
        <v>-1179</v>
      </c>
      <c r="AM319" s="512" t="n">
        <v>-1179</v>
      </c>
      <c r="AN319" s="512" t="n">
        <v>-1179</v>
      </c>
      <c r="AO319" s="512" t="n">
        <v>-1179</v>
      </c>
      <c r="AP319" s="512" t="n">
        <v>-351</v>
      </c>
      <c r="AQ319" s="512" t="n">
        <v>-1179</v>
      </c>
      <c r="AR319" s="512" t="n">
        <v>-1004</v>
      </c>
      <c r="AS319" s="512" t="n">
        <v>-1179</v>
      </c>
      <c r="AT319" s="512" t="n">
        <v>-2359</v>
      </c>
      <c r="AV319" s="270" t="n">
        <v>-1000</v>
      </c>
      <c r="AW319" s="270" t="n">
        <v>-1529</v>
      </c>
      <c r="AX319" s="524" t="n">
        <v>-1261</v>
      </c>
      <c r="AY319" s="525" t="n">
        <v>-1261</v>
      </c>
      <c r="AZ319" s="525" t="n">
        <v>-1261</v>
      </c>
      <c r="BA319" s="525" t="n">
        <v>-1260</v>
      </c>
      <c r="BB319" s="525" t="n">
        <v>-1260</v>
      </c>
      <c r="BC319" s="525" t="n">
        <v>-1834</v>
      </c>
      <c r="BD319" s="525" t="n">
        <v>-1230</v>
      </c>
      <c r="BE319" s="525" t="n">
        <v>-1068</v>
      </c>
      <c r="BF319" s="525" t="n">
        <v>-1260</v>
      </c>
      <c r="BG319" s="525" t="n">
        <v>-2540</v>
      </c>
      <c r="BJ319" s="522" t="n">
        <v>-1149</v>
      </c>
      <c r="BK319" s="522" t="n">
        <v>-1370</v>
      </c>
      <c r="BL319" s="522" t="n">
        <v>-1313</v>
      </c>
      <c r="BM319" s="522" t="n">
        <v>-1313</v>
      </c>
      <c r="BN319" s="522" t="n">
        <v>-1313</v>
      </c>
      <c r="BO319" s="522" t="n">
        <v>-1313</v>
      </c>
      <c r="BP319" s="522" t="n">
        <v>-1313</v>
      </c>
      <c r="BQ319" s="522" t="n">
        <v>-404</v>
      </c>
      <c r="BR319" s="522" t="n">
        <v>-1313</v>
      </c>
      <c r="BS319" s="522" t="n">
        <v>-1116</v>
      </c>
      <c r="BT319" s="522" t="n">
        <v>-1307</v>
      </c>
      <c r="BU319" s="522" t="n">
        <v>-2627</v>
      </c>
      <c r="BW319" s="523">
        <f>_xlfn.XLOOKUP($A319,D!$O$3:$O$199,D!P$3:P$199,)</f>
        <v/>
      </c>
      <c r="BX319" s="523">
        <f>_xlfn.XLOOKUP($A319,D!$O$3:$O$199,D!Q$3:Q$199,)</f>
        <v/>
      </c>
      <c r="BY319" s="523">
        <f>_xlfn.XLOOKUP($A319,D!$O$3:$O$199,D!R$3:R$199,)</f>
        <v/>
      </c>
      <c r="BZ319" s="523">
        <f>_xlfn.XLOOKUP($A319,D!$O$3:$O$199,D!S$3:S$199,)</f>
        <v/>
      </c>
      <c r="CA319" s="523">
        <f>_xlfn.XLOOKUP($A319,D!$O$3:$O$199,D!T$3:T$199,)</f>
        <v/>
      </c>
      <c r="CB319" s="523">
        <f>_xlfn.XLOOKUP($A319,D!$O$3:$O$199,D!U$3:U$199,)</f>
        <v/>
      </c>
      <c r="CC319" s="523">
        <f>_xlfn.XLOOKUP($A319,D!$O$3:$O$199,D!V$3:V$199,)</f>
        <v/>
      </c>
      <c r="CD319" s="523">
        <f>_xlfn.XLOOKUP($A319,D!$O$3:$O$199,D!W$3:W$199,)</f>
        <v/>
      </c>
      <c r="CE319" s="523">
        <f>_xlfn.XLOOKUP($A319,D!$O$3:$O$199,D!X$3:X$199,)</f>
        <v/>
      </c>
      <c r="CF319" s="523">
        <f>_xlfn.XLOOKUP($A319,D!$O$3:$O$199,D!Y$3:Y$199,)</f>
        <v/>
      </c>
      <c r="CG319" s="523">
        <f>_xlfn.XLOOKUP($A319,D!$O$3:$O$199,D!Z$3:Z$199,)</f>
        <v/>
      </c>
      <c r="CH319" s="523">
        <f>_xlfn.XLOOKUP($A319,D!$O$3:$O$199,D!AA$3:AA$199,)</f>
        <v/>
      </c>
    </row>
    <row r="320">
      <c r="A320" s="100" t="inlineStr">
        <is>
          <t>41.07</t>
        </is>
      </c>
      <c r="B320" s="86">
        <f>VLOOKUP(A320,PL.C!$B:$F,2,0)</f>
        <v/>
      </c>
      <c r="C320" s="86" t="inlineStr">
        <is>
          <t>Analítica</t>
        </is>
      </c>
      <c r="D320" s="86" t="inlineStr">
        <is>
          <t>Saída</t>
        </is>
      </c>
      <c r="E320" s="86">
        <f>VLOOKUP($A320,PL.C!$B:$F,5,0)</f>
        <v/>
      </c>
      <c r="F320" s="86" t="inlineStr">
        <is>
          <t>sim</t>
        </is>
      </c>
      <c r="G320" s="86" t="inlineStr">
        <is>
          <t>forecast</t>
        </is>
      </c>
      <c r="I320" s="259" t="n">
        <v>0</v>
      </c>
      <c r="J320" s="519" t="n">
        <v>0</v>
      </c>
      <c r="K320" s="519" t="n">
        <v>0</v>
      </c>
      <c r="L320" s="519" t="n">
        <v>-480</v>
      </c>
      <c r="M320" s="519" t="n">
        <v>-791</v>
      </c>
      <c r="N320" s="519" t="n">
        <v>-791</v>
      </c>
      <c r="O320" s="519" t="n">
        <v>-791</v>
      </c>
      <c r="P320" s="519" t="n">
        <v>-303</v>
      </c>
      <c r="Q320" s="519" t="n">
        <v>-791</v>
      </c>
      <c r="R320" s="519" t="n">
        <v>-640</v>
      </c>
      <c r="S320" s="519" t="n">
        <v>-791</v>
      </c>
      <c r="T320" s="519" t="n">
        <v>-819</v>
      </c>
      <c r="V320" s="259" t="n">
        <v>-644</v>
      </c>
      <c r="W320" s="519" t="n">
        <v>-826</v>
      </c>
      <c r="X320" s="519" t="n">
        <v>-826</v>
      </c>
      <c r="Y320" s="519" t="n">
        <v>-826</v>
      </c>
      <c r="Z320" s="519" t="n">
        <v>-826</v>
      </c>
      <c r="AA320" s="519" t="n">
        <v>-826</v>
      </c>
      <c r="AB320" s="519" t="n">
        <v>-826</v>
      </c>
      <c r="AC320" s="519" t="n">
        <v>-312</v>
      </c>
      <c r="AD320" s="519" t="n">
        <v>-826</v>
      </c>
      <c r="AE320" s="519" t="n">
        <v>-670</v>
      </c>
      <c r="AF320" s="519" t="n">
        <v>-826</v>
      </c>
      <c r="AG320" s="519" t="n">
        <v>-930</v>
      </c>
      <c r="AI320" s="259" t="n">
        <v>-687</v>
      </c>
      <c r="AJ320" s="519" t="n">
        <v>-911</v>
      </c>
      <c r="AK320" s="519" t="n">
        <v>-911</v>
      </c>
      <c r="AL320" s="519" t="n">
        <v>-911</v>
      </c>
      <c r="AM320" s="519" t="n">
        <v>-911</v>
      </c>
      <c r="AN320" s="519" t="n">
        <v>-911</v>
      </c>
      <c r="AO320" s="519" t="n">
        <v>-911</v>
      </c>
      <c r="AP320" s="519" t="n">
        <v>-344</v>
      </c>
      <c r="AQ320" s="519" t="n">
        <v>-911</v>
      </c>
      <c r="AR320" s="519" t="n">
        <v>-739</v>
      </c>
      <c r="AS320" s="519" t="n">
        <v>-911</v>
      </c>
      <c r="AT320" s="519" t="n">
        <v>-911</v>
      </c>
      <c r="AV320" s="267" t="n">
        <v>-1039</v>
      </c>
      <c r="AW320" s="267" t="n">
        <v>-1164</v>
      </c>
      <c r="AX320" s="520" t="n">
        <v>-1155</v>
      </c>
      <c r="AY320" s="521" t="n">
        <v>-976</v>
      </c>
      <c r="AZ320" s="521" t="n">
        <v>-976</v>
      </c>
      <c r="BA320" s="521" t="n">
        <v>-976</v>
      </c>
      <c r="BB320" s="521" t="n">
        <v>-976</v>
      </c>
      <c r="BC320" s="521" t="n">
        <v>-1169</v>
      </c>
      <c r="BD320" s="521" t="n">
        <v>-983</v>
      </c>
      <c r="BE320" s="521" t="n">
        <v>-788</v>
      </c>
      <c r="BF320" s="521" t="n">
        <v>-976</v>
      </c>
      <c r="BG320" s="521" t="n">
        <v>-976</v>
      </c>
      <c r="BJ320" s="526" t="n">
        <v>-847</v>
      </c>
      <c r="BK320" s="526" t="n">
        <v>-1064</v>
      </c>
      <c r="BL320" s="526" t="n">
        <v>-1020</v>
      </c>
      <c r="BM320" s="526" t="n">
        <v>-1020</v>
      </c>
      <c r="BN320" s="526" t="n">
        <v>-1020</v>
      </c>
      <c r="BO320" s="526" t="n">
        <v>-1020</v>
      </c>
      <c r="BP320" s="526" t="n">
        <v>-1020</v>
      </c>
      <c r="BQ320" s="526" t="n">
        <v>-397</v>
      </c>
      <c r="BR320" s="526" t="n">
        <v>-1020</v>
      </c>
      <c r="BS320" s="526" t="n">
        <v>-1083</v>
      </c>
      <c r="BT320" s="526" t="n">
        <v>-1023</v>
      </c>
      <c r="BU320" s="526" t="n">
        <v>-1306</v>
      </c>
      <c r="BW320" s="515">
        <f>_xlfn.XLOOKUP($A320,D!$O$3:$O$199,D!P$3:P$199,)</f>
        <v/>
      </c>
      <c r="BX320" s="515">
        <f>_xlfn.XLOOKUP($A320,D!$O$3:$O$199,D!Q$3:Q$199,)</f>
        <v/>
      </c>
      <c r="BY320" s="515">
        <f>_xlfn.XLOOKUP($A320,D!$O$3:$O$199,D!R$3:R$199,)</f>
        <v/>
      </c>
      <c r="BZ320" s="515">
        <f>_xlfn.XLOOKUP($A320,D!$O$3:$O$199,D!S$3:S$199,)</f>
        <v/>
      </c>
      <c r="CA320" s="515">
        <f>_xlfn.XLOOKUP($A320,D!$O$3:$O$199,D!T$3:T$199,)</f>
        <v/>
      </c>
      <c r="CB320" s="515">
        <f>_xlfn.XLOOKUP($A320,D!$O$3:$O$199,D!U$3:U$199,)</f>
        <v/>
      </c>
      <c r="CC320" s="515">
        <f>_xlfn.XLOOKUP($A320,D!$O$3:$O$199,D!V$3:V$199,)</f>
        <v/>
      </c>
      <c r="CD320" s="515">
        <f>_xlfn.XLOOKUP($A320,D!$O$3:$O$199,D!W$3:W$199,)</f>
        <v/>
      </c>
      <c r="CE320" s="515">
        <f>_xlfn.XLOOKUP($A320,D!$O$3:$O$199,D!X$3:X$199,)</f>
        <v/>
      </c>
      <c r="CF320" s="515">
        <f>_xlfn.XLOOKUP($A320,D!$O$3:$O$199,D!Y$3:Y$199,)</f>
        <v/>
      </c>
      <c r="CG320" s="515">
        <f>_xlfn.XLOOKUP($A320,D!$O$3:$O$199,D!Z$3:Z$199,)</f>
        <v/>
      </c>
      <c r="CH320" s="515">
        <f>_xlfn.XLOOKUP($A320,D!$O$3:$O$199,D!AA$3:AA$199,)</f>
        <v/>
      </c>
    </row>
    <row r="321">
      <c r="A321" s="258" t="inlineStr">
        <is>
          <t>41.08</t>
        </is>
      </c>
      <c r="B321" s="259">
        <f>VLOOKUP(A321,PL.C!$B:$F,2,0)</f>
        <v/>
      </c>
      <c r="C321" s="259" t="inlineStr">
        <is>
          <t>Analítica</t>
        </is>
      </c>
      <c r="D321" s="259" t="inlineStr">
        <is>
          <t>Saída</t>
        </is>
      </c>
      <c r="E321" s="259">
        <f>VLOOKUP($A321,PL.C!$B:$F,5,0)</f>
        <v/>
      </c>
      <c r="F321" s="259" t="inlineStr">
        <is>
          <t>sim</t>
        </is>
      </c>
      <c r="G321" s="259" t="inlineStr">
        <is>
          <t>forecast</t>
        </is>
      </c>
      <c r="I321" s="86" t="n">
        <v>0</v>
      </c>
      <c r="J321" s="512" t="n">
        <v>0</v>
      </c>
      <c r="K321" s="512" t="n">
        <v>0</v>
      </c>
      <c r="L321" s="512" t="n">
        <v>0</v>
      </c>
      <c r="M321" s="512" t="n">
        <v>0</v>
      </c>
      <c r="N321" s="512" t="n">
        <v>0</v>
      </c>
      <c r="O321" s="512" t="n">
        <v>0</v>
      </c>
      <c r="P321" s="512" t="n">
        <v>0</v>
      </c>
      <c r="Q321" s="512" t="n">
        <v>0</v>
      </c>
      <c r="R321" s="512" t="n">
        <v>0</v>
      </c>
      <c r="S321" s="512" t="n">
        <v>0</v>
      </c>
      <c r="T321" s="512" t="n">
        <v>-612</v>
      </c>
      <c r="V321" s="86" t="n">
        <v>-612</v>
      </c>
      <c r="W321" s="512" t="n">
        <v>-693</v>
      </c>
      <c r="X321" s="512" t="n">
        <v>-693</v>
      </c>
      <c r="Y321" s="512" t="n">
        <v>-693</v>
      </c>
      <c r="Z321" s="512" t="n">
        <v>-693</v>
      </c>
      <c r="AA321" s="512" t="n">
        <v>-693</v>
      </c>
      <c r="AB321" s="512" t="n">
        <v>-693</v>
      </c>
      <c r="AC321" s="512" t="n">
        <v>0</v>
      </c>
      <c r="AD321" s="512" t="n">
        <v>-693</v>
      </c>
      <c r="AE321" s="512" t="n">
        <v>-693</v>
      </c>
      <c r="AF321" s="512" t="n">
        <v>-693</v>
      </c>
      <c r="AG321" s="512" t="n">
        <v>-1427</v>
      </c>
      <c r="AI321" s="86" t="n">
        <v>-693</v>
      </c>
      <c r="AJ321" s="512" t="n">
        <v>-851</v>
      </c>
      <c r="AK321" s="512" t="n">
        <v>-851</v>
      </c>
      <c r="AL321" s="512" t="n">
        <v>-851</v>
      </c>
      <c r="AM321" s="512" t="n">
        <v>-851</v>
      </c>
      <c r="AN321" s="512" t="n">
        <v>-851</v>
      </c>
      <c r="AO321" s="512" t="n">
        <v>-851</v>
      </c>
      <c r="AP321" s="512" t="n">
        <v>0</v>
      </c>
      <c r="AQ321" s="512" t="n">
        <v>-851</v>
      </c>
      <c r="AR321" s="512" t="n">
        <v>-851</v>
      </c>
      <c r="AS321" s="512" t="n">
        <v>-851</v>
      </c>
      <c r="AT321" s="512" t="n">
        <v>-851</v>
      </c>
      <c r="AV321" s="270" t="n">
        <v>-851</v>
      </c>
      <c r="AW321" s="270" t="n">
        <v>-1146</v>
      </c>
      <c r="AX321" s="524" t="n">
        <v>0</v>
      </c>
      <c r="AY321" s="525" t="n">
        <v>-2524</v>
      </c>
      <c r="AZ321" s="525" t="n">
        <v>-972</v>
      </c>
      <c r="BA321" s="525" t="n">
        <v>-938</v>
      </c>
      <c r="BB321" s="525" t="n">
        <v>-938</v>
      </c>
      <c r="BC321" s="525" t="n">
        <v>-1626</v>
      </c>
      <c r="BD321" s="525" t="n">
        <v>-877</v>
      </c>
      <c r="BE321" s="525" t="n">
        <v>-938</v>
      </c>
      <c r="BF321" s="525" t="n">
        <v>-938</v>
      </c>
      <c r="BG321" s="525" t="n">
        <v>-938</v>
      </c>
      <c r="BJ321" s="522" t="n">
        <v>-971</v>
      </c>
      <c r="BK321" s="522" t="n">
        <v>-1035</v>
      </c>
      <c r="BL321" s="522" t="n">
        <v>-995</v>
      </c>
      <c r="BM321" s="522" t="n">
        <v>-995</v>
      </c>
      <c r="BN321" s="522" t="n">
        <v>-995</v>
      </c>
      <c r="BO321" s="522" t="n">
        <v>-995</v>
      </c>
      <c r="BP321" s="522" t="n">
        <v>-995</v>
      </c>
      <c r="BQ321" s="522" t="n">
        <v>0</v>
      </c>
      <c r="BR321" s="522" t="n">
        <v>-995</v>
      </c>
      <c r="BS321" s="522" t="n">
        <v>-995</v>
      </c>
      <c r="BT321" s="522" t="n">
        <v>-995</v>
      </c>
      <c r="BU321" s="522" t="n">
        <v>-995</v>
      </c>
      <c r="BW321" s="523">
        <f>_xlfn.XLOOKUP($A321,D!$O$3:$O$199,D!P$3:P$199,)</f>
        <v/>
      </c>
      <c r="BX321" s="523">
        <f>_xlfn.XLOOKUP($A321,D!$O$3:$O$199,D!Q$3:Q$199,)</f>
        <v/>
      </c>
      <c r="BY321" s="523">
        <f>_xlfn.XLOOKUP($A321,D!$O$3:$O$199,D!R$3:R$199,)</f>
        <v/>
      </c>
      <c r="BZ321" s="523">
        <f>_xlfn.XLOOKUP($A321,D!$O$3:$O$199,D!S$3:S$199,)</f>
        <v/>
      </c>
      <c r="CA321" s="523">
        <f>_xlfn.XLOOKUP($A321,D!$O$3:$O$199,D!T$3:T$199,)</f>
        <v/>
      </c>
      <c r="CB321" s="523">
        <f>_xlfn.XLOOKUP($A321,D!$O$3:$O$199,D!U$3:U$199,)</f>
        <v/>
      </c>
      <c r="CC321" s="523">
        <f>_xlfn.XLOOKUP($A321,D!$O$3:$O$199,D!V$3:V$199,)</f>
        <v/>
      </c>
      <c r="CD321" s="523">
        <f>_xlfn.XLOOKUP($A321,D!$O$3:$O$199,D!W$3:W$199,)</f>
        <v/>
      </c>
      <c r="CE321" s="523">
        <f>_xlfn.XLOOKUP($A321,D!$O$3:$O$199,D!X$3:X$199,)</f>
        <v/>
      </c>
      <c r="CF321" s="523">
        <f>_xlfn.XLOOKUP($A321,D!$O$3:$O$199,D!Y$3:Y$199,)</f>
        <v/>
      </c>
      <c r="CG321" s="523">
        <f>_xlfn.XLOOKUP($A321,D!$O$3:$O$199,D!Z$3:Z$199,)</f>
        <v/>
      </c>
      <c r="CH321" s="523">
        <f>_xlfn.XLOOKUP($A321,D!$O$3:$O$199,D!AA$3:AA$199,)</f>
        <v/>
      </c>
    </row>
    <row r="322">
      <c r="A322" s="100" t="inlineStr">
        <is>
          <t>41.09</t>
        </is>
      </c>
      <c r="B322" s="86">
        <f>VLOOKUP(A322,PL.C!$B:$F,2,0)</f>
        <v/>
      </c>
      <c r="C322" s="86" t="inlineStr">
        <is>
          <t>Analítica</t>
        </is>
      </c>
      <c r="D322" s="86" t="inlineStr">
        <is>
          <t>Saída</t>
        </is>
      </c>
      <c r="E322" s="86">
        <f>VLOOKUP($A322,PL.C!$B:$F,5,0)</f>
        <v/>
      </c>
      <c r="F322" s="86" t="inlineStr">
        <is>
          <t>sim</t>
        </is>
      </c>
      <c r="G322" s="86" t="inlineStr">
        <is>
          <t>forecast</t>
        </is>
      </c>
      <c r="I322" s="259" t="n">
        <v>0</v>
      </c>
      <c r="J322" s="519" t="n">
        <v>0</v>
      </c>
      <c r="K322" s="519" t="n">
        <v>0</v>
      </c>
      <c r="L322" s="519" t="n">
        <v>0</v>
      </c>
      <c r="M322" s="519" t="n">
        <v>0</v>
      </c>
      <c r="N322" s="519" t="n">
        <v>0</v>
      </c>
      <c r="O322" s="519" t="n">
        <v>0</v>
      </c>
      <c r="P322" s="519" t="n">
        <v>0</v>
      </c>
      <c r="Q322" s="519" t="n">
        <v>0</v>
      </c>
      <c r="R322" s="519" t="n">
        <v>0</v>
      </c>
      <c r="S322" s="519" t="n">
        <v>0</v>
      </c>
      <c r="T322" s="519" t="n">
        <v>-18</v>
      </c>
      <c r="V322" s="259" t="n">
        <v>0</v>
      </c>
      <c r="W322" s="519" t="n">
        <v>0</v>
      </c>
      <c r="X322" s="519" t="n">
        <v>0</v>
      </c>
      <c r="Y322" s="519" t="n">
        <v>-18</v>
      </c>
      <c r="Z322" s="519" t="n">
        <v>-18</v>
      </c>
      <c r="AA322" s="519" t="n">
        <v>0</v>
      </c>
      <c r="AB322" s="519" t="n">
        <v>0</v>
      </c>
      <c r="AC322" s="519" t="n">
        <v>0</v>
      </c>
      <c r="AD322" s="519" t="n">
        <v>0</v>
      </c>
      <c r="AE322" s="519" t="n">
        <v>-61</v>
      </c>
      <c r="AF322" s="519" t="n">
        <v>0</v>
      </c>
      <c r="AG322" s="519" t="n">
        <v>-124</v>
      </c>
      <c r="AI322" s="259" t="n">
        <v>0</v>
      </c>
      <c r="AJ322" s="519" t="n">
        <v>0</v>
      </c>
      <c r="AK322" s="519" t="n">
        <v>0</v>
      </c>
      <c r="AL322" s="519" t="n">
        <v>0</v>
      </c>
      <c r="AM322" s="519" t="n">
        <v>-102</v>
      </c>
      <c r="AN322" s="519" t="n">
        <v>0</v>
      </c>
      <c r="AO322" s="519" t="n">
        <v>0</v>
      </c>
      <c r="AP322" s="519" t="n">
        <v>0</v>
      </c>
      <c r="AQ322" s="519" t="n">
        <v>0</v>
      </c>
      <c r="AR322" s="519" t="n">
        <v>0</v>
      </c>
      <c r="AS322" s="519" t="n">
        <v>0</v>
      </c>
      <c r="AT322" s="519" t="n">
        <v>0</v>
      </c>
      <c r="AV322" s="267" t="n">
        <v>0</v>
      </c>
      <c r="AW322" s="267" t="n">
        <v>0</v>
      </c>
      <c r="AX322" s="520" t="n">
        <v>-92</v>
      </c>
      <c r="AY322" s="521" t="n">
        <v>0</v>
      </c>
      <c r="AZ322" s="521" t="n">
        <v>0</v>
      </c>
      <c r="BA322" s="521" t="n">
        <v>0</v>
      </c>
      <c r="BB322" s="521" t="n">
        <v>0</v>
      </c>
      <c r="BC322" s="521" t="n">
        <v>0</v>
      </c>
      <c r="BD322" s="521" t="n">
        <v>0</v>
      </c>
      <c r="BE322" s="521" t="n">
        <v>0</v>
      </c>
      <c r="BF322" s="521" t="n">
        <v>0</v>
      </c>
      <c r="BG322" s="521" t="n">
        <v>0</v>
      </c>
      <c r="BJ322" s="526" t="n">
        <v>0</v>
      </c>
      <c r="BK322" s="526" t="n">
        <v>0</v>
      </c>
      <c r="BL322" s="526" t="n">
        <v>0</v>
      </c>
      <c r="BM322" s="526" t="n">
        <v>0</v>
      </c>
      <c r="BN322" s="526" t="n">
        <v>0</v>
      </c>
      <c r="BO322" s="526" t="n">
        <v>0</v>
      </c>
      <c r="BP322" s="526" t="n">
        <v>0</v>
      </c>
      <c r="BQ322" s="526" t="n">
        <v>0</v>
      </c>
      <c r="BR322" s="526" t="n">
        <v>0</v>
      </c>
      <c r="BS322" s="526" t="n">
        <v>0</v>
      </c>
      <c r="BT322" s="526" t="n">
        <v>0</v>
      </c>
      <c r="BU322" s="526" t="n">
        <v>0</v>
      </c>
      <c r="BW322" s="515">
        <f>_xlfn.XLOOKUP($A322,D!$O$3:$O$199,D!P$3:P$199,)</f>
        <v/>
      </c>
      <c r="BX322" s="515">
        <f>_xlfn.XLOOKUP($A322,D!$O$3:$O$199,D!Q$3:Q$199,)</f>
        <v/>
      </c>
      <c r="BY322" s="515">
        <f>_xlfn.XLOOKUP($A322,D!$O$3:$O$199,D!R$3:R$199,)</f>
        <v/>
      </c>
      <c r="BZ322" s="515">
        <f>_xlfn.XLOOKUP($A322,D!$O$3:$O$199,D!S$3:S$199,)</f>
        <v/>
      </c>
      <c r="CA322" s="515">
        <f>_xlfn.XLOOKUP($A322,D!$O$3:$O$199,D!T$3:T$199,)</f>
        <v/>
      </c>
      <c r="CB322" s="515">
        <f>_xlfn.XLOOKUP($A322,D!$O$3:$O$199,D!U$3:U$199,)</f>
        <v/>
      </c>
      <c r="CC322" s="515">
        <f>_xlfn.XLOOKUP($A322,D!$O$3:$O$199,D!V$3:V$199,)</f>
        <v/>
      </c>
      <c r="CD322" s="515">
        <f>_xlfn.XLOOKUP($A322,D!$O$3:$O$199,D!W$3:W$199,)</f>
        <v/>
      </c>
      <c r="CE322" s="515">
        <f>_xlfn.XLOOKUP($A322,D!$O$3:$O$199,D!X$3:X$199,)</f>
        <v/>
      </c>
      <c r="CF322" s="515">
        <f>_xlfn.XLOOKUP($A322,D!$O$3:$O$199,D!Y$3:Y$199,)</f>
        <v/>
      </c>
      <c r="CG322" s="515">
        <f>_xlfn.XLOOKUP($A322,D!$O$3:$O$199,D!Z$3:Z$199,)</f>
        <v/>
      </c>
      <c r="CH322" s="515">
        <f>_xlfn.XLOOKUP($A322,D!$O$3:$O$199,D!AA$3:AA$199,)</f>
        <v/>
      </c>
    </row>
    <row r="323">
      <c r="A323" s="258" t="inlineStr">
        <is>
          <t>41.10</t>
        </is>
      </c>
      <c r="B323" s="259">
        <f>VLOOKUP(A323,PL.C!$B:$F,2,0)</f>
        <v/>
      </c>
      <c r="C323" s="259" t="inlineStr">
        <is>
          <t>Analítica</t>
        </is>
      </c>
      <c r="D323" s="259" t="inlineStr">
        <is>
          <t>Saída</t>
        </is>
      </c>
      <c r="E323" s="259">
        <f>VLOOKUP($A323,PL.C!$B:$F,5,0)</f>
        <v/>
      </c>
      <c r="F323" s="259" t="inlineStr">
        <is>
          <t>sim</t>
        </is>
      </c>
      <c r="G323" s="259" t="inlineStr">
        <is>
          <t>forecast</t>
        </is>
      </c>
      <c r="I323" s="86" t="n">
        <v>0</v>
      </c>
      <c r="J323" s="512" t="n">
        <v>0</v>
      </c>
      <c r="K323" s="512" t="n">
        <v>0</v>
      </c>
      <c r="L323" s="512" t="n">
        <v>0</v>
      </c>
      <c r="M323" s="512" t="n">
        <v>0</v>
      </c>
      <c r="N323" s="512" t="n">
        <v>0</v>
      </c>
      <c r="O323" s="512" t="n">
        <v>0</v>
      </c>
      <c r="P323" s="512" t="n">
        <v>0</v>
      </c>
      <c r="Q323" s="512" t="n">
        <v>0</v>
      </c>
      <c r="R323" s="512" t="n">
        <v>0</v>
      </c>
      <c r="S323" s="512" t="n">
        <v>0</v>
      </c>
      <c r="T323" s="512" t="n">
        <v>0</v>
      </c>
      <c r="V323" s="86" t="n">
        <v>0</v>
      </c>
      <c r="W323" s="512" t="n">
        <v>0</v>
      </c>
      <c r="X323" s="512" t="n">
        <v>0</v>
      </c>
      <c r="Y323" s="512" t="n">
        <v>0</v>
      </c>
      <c r="Z323" s="512" t="n">
        <v>0</v>
      </c>
      <c r="AA323" s="512" t="n">
        <v>0</v>
      </c>
      <c r="AB323" s="512" t="n">
        <v>0</v>
      </c>
      <c r="AC323" s="512" t="n">
        <v>0</v>
      </c>
      <c r="AD323" s="512" t="n">
        <v>0</v>
      </c>
      <c r="AE323" s="512" t="n">
        <v>0</v>
      </c>
      <c r="AF323" s="512" t="n">
        <v>0</v>
      </c>
      <c r="AG323" s="512" t="n">
        <v>0</v>
      </c>
      <c r="AI323" s="86" t="n">
        <v>0</v>
      </c>
      <c r="AJ323" s="512" t="n">
        <v>0</v>
      </c>
      <c r="AK323" s="512" t="n">
        <v>0</v>
      </c>
      <c r="AL323" s="512" t="n">
        <v>0</v>
      </c>
      <c r="AM323" s="512" t="n">
        <v>0</v>
      </c>
      <c r="AN323" s="512" t="n">
        <v>0</v>
      </c>
      <c r="AO323" s="512" t="n">
        <v>0</v>
      </c>
      <c r="AP323" s="512" t="n">
        <v>0</v>
      </c>
      <c r="AQ323" s="512" t="n">
        <v>0</v>
      </c>
      <c r="AR323" s="512" t="n">
        <v>0</v>
      </c>
      <c r="AS323" s="512" t="n">
        <v>0</v>
      </c>
      <c r="AT323" s="512" t="n">
        <v>0</v>
      </c>
      <c r="AV323" s="270" t="n">
        <v>0</v>
      </c>
      <c r="AW323" s="270" t="n">
        <v>0</v>
      </c>
      <c r="AX323" s="524" t="n">
        <v>0</v>
      </c>
      <c r="AY323" s="525" t="n">
        <v>0</v>
      </c>
      <c r="AZ323" s="525" t="n">
        <v>0</v>
      </c>
      <c r="BA323" s="525" t="n">
        <v>0</v>
      </c>
      <c r="BB323" s="525" t="n">
        <v>0</v>
      </c>
      <c r="BC323" s="525" t="n">
        <v>0</v>
      </c>
      <c r="BD323" s="525" t="n">
        <v>0</v>
      </c>
      <c r="BE323" s="525" t="n">
        <v>0</v>
      </c>
      <c r="BF323" s="525" t="n">
        <v>0</v>
      </c>
      <c r="BG323" s="525" t="n">
        <v>0</v>
      </c>
      <c r="BJ323" s="522" t="n">
        <v>0</v>
      </c>
      <c r="BK323" s="522" t="n">
        <v>0</v>
      </c>
      <c r="BL323" s="522" t="n">
        <v>0</v>
      </c>
      <c r="BM323" s="522" t="n">
        <v>0</v>
      </c>
      <c r="BN323" s="522" t="n">
        <v>0</v>
      </c>
      <c r="BO323" s="522" t="n">
        <v>0</v>
      </c>
      <c r="BP323" s="522" t="n">
        <v>0</v>
      </c>
      <c r="BQ323" s="522" t="n">
        <v>0</v>
      </c>
      <c r="BR323" s="522" t="n">
        <v>0</v>
      </c>
      <c r="BS323" s="522" t="n">
        <v>0</v>
      </c>
      <c r="BT323" s="522" t="n">
        <v>0</v>
      </c>
      <c r="BU323" s="522" t="n">
        <v>0</v>
      </c>
      <c r="BW323" s="523">
        <f>_xlfn.XLOOKUP($A323,D!$O$3:$O$199,D!P$3:P$199,)</f>
        <v/>
      </c>
      <c r="BX323" s="523">
        <f>_xlfn.XLOOKUP($A323,D!$O$3:$O$199,D!Q$3:Q$199,)</f>
        <v/>
      </c>
      <c r="BY323" s="523">
        <f>_xlfn.XLOOKUP($A323,D!$O$3:$O$199,D!R$3:R$199,)</f>
        <v/>
      </c>
      <c r="BZ323" s="523">
        <f>_xlfn.XLOOKUP($A323,D!$O$3:$O$199,D!S$3:S$199,)</f>
        <v/>
      </c>
      <c r="CA323" s="523">
        <f>_xlfn.XLOOKUP($A323,D!$O$3:$O$199,D!T$3:T$199,)</f>
        <v/>
      </c>
      <c r="CB323" s="523">
        <f>_xlfn.XLOOKUP($A323,D!$O$3:$O$199,D!U$3:U$199,)</f>
        <v/>
      </c>
      <c r="CC323" s="523">
        <f>_xlfn.XLOOKUP($A323,D!$O$3:$O$199,D!V$3:V$199,)</f>
        <v/>
      </c>
      <c r="CD323" s="523">
        <f>_xlfn.XLOOKUP($A323,D!$O$3:$O$199,D!W$3:W$199,)</f>
        <v/>
      </c>
      <c r="CE323" s="523">
        <f>_xlfn.XLOOKUP($A323,D!$O$3:$O$199,D!X$3:X$199,)</f>
        <v/>
      </c>
      <c r="CF323" s="523">
        <f>_xlfn.XLOOKUP($A323,D!$O$3:$O$199,D!Y$3:Y$199,)</f>
        <v/>
      </c>
      <c r="CG323" s="523">
        <f>_xlfn.XLOOKUP($A323,D!$O$3:$O$199,D!Z$3:Z$199,)</f>
        <v/>
      </c>
      <c r="CH323" s="523">
        <f>_xlfn.XLOOKUP($A323,D!$O$3:$O$199,D!AA$3:AA$199,)</f>
        <v/>
      </c>
    </row>
    <row r="324">
      <c r="A324" s="100" t="inlineStr">
        <is>
          <t>41.11</t>
        </is>
      </c>
      <c r="B324" s="86">
        <f>VLOOKUP(A324,PL.C!$B:$F,2,0)</f>
        <v/>
      </c>
      <c r="C324" s="86" t="inlineStr">
        <is>
          <t>Analítica</t>
        </is>
      </c>
      <c r="D324" s="86" t="inlineStr">
        <is>
          <t>Saída</t>
        </is>
      </c>
      <c r="E324" s="86">
        <f>VLOOKUP($A324,PL.C!$B:$F,5,0)</f>
        <v/>
      </c>
      <c r="F324" s="86" t="inlineStr">
        <is>
          <t>sim</t>
        </is>
      </c>
      <c r="G324" s="86" t="inlineStr">
        <is>
          <t>forecast</t>
        </is>
      </c>
      <c r="I324" s="259" t="n">
        <v>0</v>
      </c>
      <c r="J324" s="519" t="n">
        <v>0</v>
      </c>
      <c r="K324" s="519" t="n">
        <v>0</v>
      </c>
      <c r="L324" s="519" t="n">
        <v>0</v>
      </c>
      <c r="M324" s="519" t="n">
        <v>0</v>
      </c>
      <c r="N324" s="519" t="n">
        <v>0</v>
      </c>
      <c r="O324" s="519" t="n">
        <v>0</v>
      </c>
      <c r="P324" s="519" t="n">
        <v>0</v>
      </c>
      <c r="Q324" s="519" t="n">
        <v>0</v>
      </c>
      <c r="R324" s="519" t="n">
        <v>0</v>
      </c>
      <c r="S324" s="519" t="n">
        <v>0</v>
      </c>
      <c r="T324" s="519" t="n">
        <v>0</v>
      </c>
      <c r="V324" s="259" t="n">
        <v>0</v>
      </c>
      <c r="W324" s="519" t="n">
        <v>0</v>
      </c>
      <c r="X324" s="519" t="n">
        <v>0</v>
      </c>
      <c r="Y324" s="519" t="n">
        <v>0</v>
      </c>
      <c r="Z324" s="519" t="n">
        <v>0</v>
      </c>
      <c r="AA324" s="519" t="n">
        <v>0</v>
      </c>
      <c r="AB324" s="519" t="n">
        <v>0</v>
      </c>
      <c r="AC324" s="519" t="n">
        <v>0</v>
      </c>
      <c r="AD324" s="519" t="n">
        <v>0</v>
      </c>
      <c r="AE324" s="519" t="n">
        <v>0</v>
      </c>
      <c r="AF324" s="519" t="n">
        <v>0</v>
      </c>
      <c r="AG324" s="519" t="n">
        <v>0</v>
      </c>
      <c r="AI324" s="259" t="n">
        <v>0</v>
      </c>
      <c r="AJ324" s="519" t="n">
        <v>0</v>
      </c>
      <c r="AK324" s="519" t="n">
        <v>0</v>
      </c>
      <c r="AL324" s="519" t="n">
        <v>0</v>
      </c>
      <c r="AM324" s="519" t="n">
        <v>0</v>
      </c>
      <c r="AN324" s="519" t="n">
        <v>0</v>
      </c>
      <c r="AO324" s="519" t="n">
        <v>0</v>
      </c>
      <c r="AP324" s="519" t="n">
        <v>0</v>
      </c>
      <c r="AQ324" s="519" t="n">
        <v>0</v>
      </c>
      <c r="AR324" s="519" t="n">
        <v>0</v>
      </c>
      <c r="AS324" s="519" t="n">
        <v>0</v>
      </c>
      <c r="AT324" s="519" t="n">
        <v>0</v>
      </c>
      <c r="AV324" s="267" t="n">
        <v>0</v>
      </c>
      <c r="AW324" s="267" t="n">
        <v>0</v>
      </c>
      <c r="AX324" s="520" t="n">
        <v>0</v>
      </c>
      <c r="AY324" s="521" t="n">
        <v>0</v>
      </c>
      <c r="AZ324" s="521" t="n">
        <v>0</v>
      </c>
      <c r="BA324" s="521" t="n">
        <v>0</v>
      </c>
      <c r="BB324" s="521" t="n">
        <v>0</v>
      </c>
      <c r="BC324" s="521" t="n">
        <v>0</v>
      </c>
      <c r="BD324" s="521" t="n">
        <v>0</v>
      </c>
      <c r="BE324" s="521" t="n">
        <v>0</v>
      </c>
      <c r="BF324" s="521" t="n">
        <v>0</v>
      </c>
      <c r="BG324" s="521" t="n">
        <v>0</v>
      </c>
      <c r="BJ324" s="526" t="n">
        <v>0</v>
      </c>
      <c r="BK324" s="526" t="n">
        <v>0</v>
      </c>
      <c r="BL324" s="526" t="n">
        <v>0</v>
      </c>
      <c r="BM324" s="526" t="n">
        <v>0</v>
      </c>
      <c r="BN324" s="526" t="n">
        <v>0</v>
      </c>
      <c r="BO324" s="526" t="n">
        <v>0</v>
      </c>
      <c r="BP324" s="526" t="n">
        <v>0</v>
      </c>
      <c r="BQ324" s="526" t="n">
        <v>0</v>
      </c>
      <c r="BR324" s="526" t="n">
        <v>0</v>
      </c>
      <c r="BS324" s="526" t="n">
        <v>0</v>
      </c>
      <c r="BT324" s="526" t="n">
        <v>0</v>
      </c>
      <c r="BU324" s="526" t="n">
        <v>0</v>
      </c>
      <c r="BW324" s="515">
        <f>_xlfn.XLOOKUP($A324,D!$O$3:$O$199,D!P$3:P$199,)</f>
        <v/>
      </c>
      <c r="BX324" s="515">
        <f>_xlfn.XLOOKUP($A324,D!$O$3:$O$199,D!Q$3:Q$199,)</f>
        <v/>
      </c>
      <c r="BY324" s="515">
        <f>_xlfn.XLOOKUP($A324,D!$O$3:$O$199,D!R$3:R$199,)</f>
        <v/>
      </c>
      <c r="BZ324" s="515">
        <f>_xlfn.XLOOKUP($A324,D!$O$3:$O$199,D!S$3:S$199,)</f>
        <v/>
      </c>
      <c r="CA324" s="515">
        <f>_xlfn.XLOOKUP($A324,D!$O$3:$O$199,D!T$3:T$199,)</f>
        <v/>
      </c>
      <c r="CB324" s="515">
        <f>_xlfn.XLOOKUP($A324,D!$O$3:$O$199,D!U$3:U$199,)</f>
        <v/>
      </c>
      <c r="CC324" s="515">
        <f>_xlfn.XLOOKUP($A324,D!$O$3:$O$199,D!V$3:V$199,)</f>
        <v/>
      </c>
      <c r="CD324" s="515">
        <f>_xlfn.XLOOKUP($A324,D!$O$3:$O$199,D!W$3:W$199,)</f>
        <v/>
      </c>
      <c r="CE324" s="515">
        <f>_xlfn.XLOOKUP($A324,D!$O$3:$O$199,D!X$3:X$199,)</f>
        <v/>
      </c>
      <c r="CF324" s="515">
        <f>_xlfn.XLOOKUP($A324,D!$O$3:$O$199,D!Y$3:Y$199,)</f>
        <v/>
      </c>
      <c r="CG324" s="515">
        <f>_xlfn.XLOOKUP($A324,D!$O$3:$O$199,D!Z$3:Z$199,)</f>
        <v/>
      </c>
      <c r="CH324" s="515">
        <f>_xlfn.XLOOKUP($A324,D!$O$3:$O$199,D!AA$3:AA$199,)</f>
        <v/>
      </c>
    </row>
    <row r="325">
      <c r="A325" s="258" t="inlineStr">
        <is>
          <t>41.12</t>
        </is>
      </c>
      <c r="B325" s="259">
        <f>VLOOKUP(A325,PL.C!$B:$F,2,0)</f>
        <v/>
      </c>
      <c r="C325" s="259" t="inlineStr">
        <is>
          <t>Analítica</t>
        </is>
      </c>
      <c r="D325" s="259" t="inlineStr">
        <is>
          <t>Saída</t>
        </is>
      </c>
      <c r="E325" s="259">
        <f>VLOOKUP($A325,PL.C!$B:$F,5,0)</f>
        <v/>
      </c>
      <c r="F325" s="259" t="inlineStr">
        <is>
          <t>sim</t>
        </is>
      </c>
      <c r="G325" s="259" t="inlineStr">
        <is>
          <t>forecast</t>
        </is>
      </c>
      <c r="I325" s="86" t="n">
        <v>0</v>
      </c>
      <c r="J325" s="512" t="n">
        <v>0</v>
      </c>
      <c r="K325" s="512" t="n">
        <v>0</v>
      </c>
      <c r="L325" s="512" t="n">
        <v>0</v>
      </c>
      <c r="M325" s="512" t="n">
        <v>0</v>
      </c>
      <c r="N325" s="512" t="n">
        <v>0</v>
      </c>
      <c r="O325" s="512" t="n">
        <v>0</v>
      </c>
      <c r="P325" s="512" t="n">
        <v>0</v>
      </c>
      <c r="Q325" s="512" t="n">
        <v>0</v>
      </c>
      <c r="R325" s="512" t="n">
        <v>0</v>
      </c>
      <c r="S325" s="512" t="n">
        <v>0</v>
      </c>
      <c r="T325" s="512" t="n">
        <v>0</v>
      </c>
      <c r="V325" s="86" t="n">
        <v>0</v>
      </c>
      <c r="W325" s="512" t="n">
        <v>0</v>
      </c>
      <c r="X325" s="512" t="n">
        <v>0</v>
      </c>
      <c r="Y325" s="512" t="n">
        <v>0</v>
      </c>
      <c r="Z325" s="512" t="n">
        <v>0</v>
      </c>
      <c r="AA325" s="512" t="n">
        <v>0</v>
      </c>
      <c r="AB325" s="512" t="n">
        <v>0</v>
      </c>
      <c r="AC325" s="512" t="n">
        <v>0</v>
      </c>
      <c r="AD325" s="512" t="n">
        <v>0</v>
      </c>
      <c r="AE325" s="512" t="n">
        <v>0</v>
      </c>
      <c r="AF325" s="512" t="n">
        <v>0</v>
      </c>
      <c r="AG325" s="512" t="n">
        <v>0</v>
      </c>
      <c r="AI325" s="86" t="n">
        <v>0</v>
      </c>
      <c r="AJ325" s="512" t="n">
        <v>0</v>
      </c>
      <c r="AK325" s="512" t="n">
        <v>0</v>
      </c>
      <c r="AL325" s="512" t="n">
        <v>0</v>
      </c>
      <c r="AM325" s="512" t="n">
        <v>0</v>
      </c>
      <c r="AN325" s="512" t="n">
        <v>0</v>
      </c>
      <c r="AO325" s="512" t="n">
        <v>0</v>
      </c>
      <c r="AP325" s="512" t="n">
        <v>0</v>
      </c>
      <c r="AQ325" s="512" t="n">
        <v>0</v>
      </c>
      <c r="AR325" s="512" t="n">
        <v>0</v>
      </c>
      <c r="AS325" s="512" t="n">
        <v>0</v>
      </c>
      <c r="AT325" s="512" t="n">
        <v>0</v>
      </c>
      <c r="AV325" s="270" t="n">
        <v>0</v>
      </c>
      <c r="AW325" s="270" t="n">
        <v>0</v>
      </c>
      <c r="AX325" s="524" t="n">
        <v>0</v>
      </c>
      <c r="AY325" s="525" t="n">
        <v>0</v>
      </c>
      <c r="AZ325" s="525" t="n">
        <v>0</v>
      </c>
      <c r="BA325" s="525" t="n">
        <v>0</v>
      </c>
      <c r="BB325" s="525" t="n">
        <v>0</v>
      </c>
      <c r="BC325" s="525" t="n">
        <v>0</v>
      </c>
      <c r="BD325" s="525" t="n">
        <v>0</v>
      </c>
      <c r="BE325" s="525" t="n">
        <v>0</v>
      </c>
      <c r="BF325" s="525" t="n">
        <v>0</v>
      </c>
      <c r="BG325" s="525" t="n">
        <v>0</v>
      </c>
      <c r="BJ325" s="522" t="n">
        <v>0</v>
      </c>
      <c r="BK325" s="522" t="n">
        <v>0</v>
      </c>
      <c r="BL325" s="522" t="n">
        <v>0</v>
      </c>
      <c r="BM325" s="522" t="n">
        <v>-1224</v>
      </c>
      <c r="BN325" s="522" t="n">
        <v>0</v>
      </c>
      <c r="BO325" s="522" t="n">
        <v>0</v>
      </c>
      <c r="BP325" s="522" t="n">
        <v>0</v>
      </c>
      <c r="BQ325" s="522" t="n">
        <v>0</v>
      </c>
      <c r="BR325" s="522" t="n">
        <v>0</v>
      </c>
      <c r="BS325" s="522" t="n">
        <v>0</v>
      </c>
      <c r="BT325" s="522" t="n">
        <v>0</v>
      </c>
      <c r="BU325" s="522" t="n">
        <v>0</v>
      </c>
      <c r="BW325" s="523">
        <f>_xlfn.XLOOKUP($A325,D!$O$3:$O$199,D!P$3:P$199,)</f>
        <v/>
      </c>
      <c r="BX325" s="523">
        <f>_xlfn.XLOOKUP($A325,D!$O$3:$O$199,D!Q$3:Q$199,)</f>
        <v/>
      </c>
      <c r="BY325" s="523">
        <f>_xlfn.XLOOKUP($A325,D!$O$3:$O$199,D!R$3:R$199,)</f>
        <v/>
      </c>
      <c r="BZ325" s="523">
        <f>_xlfn.XLOOKUP($A325,D!$O$3:$O$199,D!S$3:S$199,)</f>
        <v/>
      </c>
      <c r="CA325" s="523">
        <f>_xlfn.XLOOKUP($A325,D!$O$3:$O$199,D!T$3:T$199,)</f>
        <v/>
      </c>
      <c r="CB325" s="523">
        <f>_xlfn.XLOOKUP($A325,D!$O$3:$O$199,D!U$3:U$199,)</f>
        <v/>
      </c>
      <c r="CC325" s="523">
        <f>_xlfn.XLOOKUP($A325,D!$O$3:$O$199,D!V$3:V$199,)</f>
        <v/>
      </c>
      <c r="CD325" s="523">
        <f>_xlfn.XLOOKUP($A325,D!$O$3:$O$199,D!W$3:W$199,)</f>
        <v/>
      </c>
      <c r="CE325" s="523">
        <f>_xlfn.XLOOKUP($A325,D!$O$3:$O$199,D!X$3:X$199,)</f>
        <v/>
      </c>
      <c r="CF325" s="523">
        <f>_xlfn.XLOOKUP($A325,D!$O$3:$O$199,D!Y$3:Y$199,)</f>
        <v/>
      </c>
      <c r="CG325" s="523">
        <f>_xlfn.XLOOKUP($A325,D!$O$3:$O$199,D!Z$3:Z$199,)</f>
        <v/>
      </c>
      <c r="CH325" s="523">
        <f>_xlfn.XLOOKUP($A325,D!$O$3:$O$199,D!AA$3:AA$199,)</f>
        <v/>
      </c>
    </row>
    <row r="326">
      <c r="A326" s="100" t="inlineStr">
        <is>
          <t>41.13</t>
        </is>
      </c>
      <c r="B326" s="86">
        <f>VLOOKUP(A326,PL.C!$B:$F,2,0)</f>
        <v/>
      </c>
      <c r="C326" s="86" t="inlineStr">
        <is>
          <t>Analítica</t>
        </is>
      </c>
      <c r="D326" s="86" t="inlineStr">
        <is>
          <t>Saída</t>
        </is>
      </c>
      <c r="E326" s="86">
        <f>VLOOKUP($A326,PL.C!$B:$F,5,0)</f>
        <v/>
      </c>
      <c r="F326" s="86" t="inlineStr">
        <is>
          <t>sim</t>
        </is>
      </c>
      <c r="G326" s="86" t="inlineStr">
        <is>
          <t>forecast</t>
        </is>
      </c>
      <c r="I326" s="259" t="n">
        <v>0</v>
      </c>
      <c r="J326" s="519" t="n">
        <v>0</v>
      </c>
      <c r="K326" s="519" t="n">
        <v>0</v>
      </c>
      <c r="L326" s="519" t="n">
        <v>-332</v>
      </c>
      <c r="M326" s="519" t="n">
        <v>-332</v>
      </c>
      <c r="N326" s="519" t="n">
        <v>-332</v>
      </c>
      <c r="O326" s="519" t="n">
        <v>-664</v>
      </c>
      <c r="P326" s="519" t="n">
        <v>-892</v>
      </c>
      <c r="Q326" s="519" t="n">
        <v>-332</v>
      </c>
      <c r="R326" s="519" t="n">
        <v>-612</v>
      </c>
      <c r="S326" s="519" t="n">
        <v>-332</v>
      </c>
      <c r="T326" s="519" t="n">
        <v>-612</v>
      </c>
      <c r="V326" s="259" t="n">
        <v>-345</v>
      </c>
      <c r="W326" s="519" t="n">
        <v>-280</v>
      </c>
      <c r="X326" s="519" t="n">
        <v>-587</v>
      </c>
      <c r="Y326" s="519" t="n">
        <v>-293</v>
      </c>
      <c r="Z326" s="519" t="n">
        <v>-406</v>
      </c>
      <c r="AA326" s="519" t="n">
        <v>-493</v>
      </c>
      <c r="AB326" s="519" t="n">
        <v>-493</v>
      </c>
      <c r="AC326" s="519" t="n">
        <v>-493</v>
      </c>
      <c r="AD326" s="519" t="n">
        <v>0</v>
      </c>
      <c r="AE326" s="519" t="n">
        <v>-293</v>
      </c>
      <c r="AF326" s="519" t="n">
        <v>-593</v>
      </c>
      <c r="AG326" s="519" t="n">
        <v>-293</v>
      </c>
      <c r="AI326" s="259" t="n">
        <v>0</v>
      </c>
      <c r="AJ326" s="519" t="n">
        <v>-387</v>
      </c>
      <c r="AK326" s="519" t="n">
        <v>-387</v>
      </c>
      <c r="AL326" s="519" t="n">
        <v>-387</v>
      </c>
      <c r="AM326" s="519" t="n">
        <v>-387</v>
      </c>
      <c r="AN326" s="519" t="n">
        <v>0</v>
      </c>
      <c r="AO326" s="519" t="n">
        <v>0</v>
      </c>
      <c r="AP326" s="519" t="n">
        <v>0</v>
      </c>
      <c r="AQ326" s="519" t="n">
        <v>0</v>
      </c>
      <c r="AR326" s="519" t="n">
        <v>0</v>
      </c>
      <c r="AS326" s="519" t="n">
        <v>0</v>
      </c>
      <c r="AT326" s="519" t="n">
        <v>0</v>
      </c>
      <c r="AV326" s="267" t="n">
        <v>0</v>
      </c>
      <c r="AW326" s="267" t="n">
        <v>0</v>
      </c>
      <c r="AX326" s="520" t="n">
        <v>0</v>
      </c>
      <c r="AY326" s="521" t="n">
        <v>-147</v>
      </c>
      <c r="AZ326" s="521" t="n">
        <v>0</v>
      </c>
      <c r="BA326" s="521" t="n">
        <v>-1000</v>
      </c>
      <c r="BB326" s="521" t="n">
        <v>0</v>
      </c>
      <c r="BC326" s="521" t="n">
        <v>0</v>
      </c>
      <c r="BD326" s="521" t="n">
        <v>0</v>
      </c>
      <c r="BE326" s="521" t="n">
        <v>0</v>
      </c>
      <c r="BF326" s="521" t="n">
        <v>0</v>
      </c>
      <c r="BG326" s="521" t="n">
        <v>0</v>
      </c>
      <c r="BJ326" s="526" t="n">
        <v>0</v>
      </c>
      <c r="BK326" s="526" t="n">
        <v>0</v>
      </c>
      <c r="BL326" s="526" t="n">
        <v>-1340</v>
      </c>
      <c r="BM326" s="526" t="n">
        <v>-1340</v>
      </c>
      <c r="BN326" s="526" t="n">
        <v>-1504</v>
      </c>
      <c r="BO326" s="526" t="n">
        <v>-1504</v>
      </c>
      <c r="BP326" s="526" t="n">
        <v>-1504</v>
      </c>
      <c r="BQ326" s="526" t="n">
        <v>-1504</v>
      </c>
      <c r="BR326" s="526" t="n">
        <v>-1504</v>
      </c>
      <c r="BS326" s="526" t="n">
        <v>-1504</v>
      </c>
      <c r="BT326" s="526" t="n">
        <v>-1504</v>
      </c>
      <c r="BU326" s="526" t="n">
        <v>-2104</v>
      </c>
      <c r="BW326" s="515">
        <f>_xlfn.XLOOKUP($A326,D!$O$3:$O$199,D!P$3:P$199,)</f>
        <v/>
      </c>
      <c r="BX326" s="515">
        <f>_xlfn.XLOOKUP($A326,D!$O$3:$O$199,D!Q$3:Q$199,)</f>
        <v/>
      </c>
      <c r="BY326" s="515">
        <f>_xlfn.XLOOKUP($A326,D!$O$3:$O$199,D!R$3:R$199,)</f>
        <v/>
      </c>
      <c r="BZ326" s="515">
        <f>_xlfn.XLOOKUP($A326,D!$O$3:$O$199,D!S$3:S$199,)</f>
        <v/>
      </c>
      <c r="CA326" s="515">
        <f>_xlfn.XLOOKUP($A326,D!$O$3:$O$199,D!T$3:T$199,)</f>
        <v/>
      </c>
      <c r="CB326" s="515">
        <f>_xlfn.XLOOKUP($A326,D!$O$3:$O$199,D!U$3:U$199,)</f>
        <v/>
      </c>
      <c r="CC326" s="515">
        <f>_xlfn.XLOOKUP($A326,D!$O$3:$O$199,D!V$3:V$199,)</f>
        <v/>
      </c>
      <c r="CD326" s="515">
        <f>_xlfn.XLOOKUP($A326,D!$O$3:$O$199,D!W$3:W$199,)</f>
        <v/>
      </c>
      <c r="CE326" s="515">
        <f>_xlfn.XLOOKUP($A326,D!$O$3:$O$199,D!X$3:X$199,)</f>
        <v/>
      </c>
      <c r="CF326" s="515">
        <f>_xlfn.XLOOKUP($A326,D!$O$3:$O$199,D!Y$3:Y$199,)</f>
        <v/>
      </c>
      <c r="CG326" s="515">
        <f>_xlfn.XLOOKUP($A326,D!$O$3:$O$199,D!Z$3:Z$199,)</f>
        <v/>
      </c>
      <c r="CH326" s="515">
        <f>_xlfn.XLOOKUP($A326,D!$O$3:$O$199,D!AA$3:AA$199,)</f>
        <v/>
      </c>
    </row>
    <row r="327">
      <c r="A327" s="258" t="inlineStr">
        <is>
          <t>41.14</t>
        </is>
      </c>
      <c r="B327" s="259">
        <f>VLOOKUP(A327,PL.C!$B:$F,2,0)</f>
        <v/>
      </c>
      <c r="C327" s="259" t="inlineStr">
        <is>
          <t>Analítica</t>
        </is>
      </c>
      <c r="D327" s="259" t="inlineStr">
        <is>
          <t>Saída</t>
        </is>
      </c>
      <c r="E327" s="259">
        <f>VLOOKUP($A327,PL.C!$B:$F,5,0)</f>
        <v/>
      </c>
      <c r="F327" s="259" t="inlineStr">
        <is>
          <t>sim</t>
        </is>
      </c>
      <c r="G327" s="259" t="inlineStr">
        <is>
          <t>forecast</t>
        </is>
      </c>
      <c r="I327" s="86" t="n">
        <v>0</v>
      </c>
      <c r="J327" s="512" t="n">
        <v>0</v>
      </c>
      <c r="K327" s="512" t="n">
        <v>0</v>
      </c>
      <c r="L327" s="512" t="n">
        <v>0</v>
      </c>
      <c r="M327" s="512" t="n">
        <v>0</v>
      </c>
      <c r="N327" s="512" t="n">
        <v>0</v>
      </c>
      <c r="O327" s="512" t="n">
        <v>0</v>
      </c>
      <c r="P327" s="512" t="n">
        <v>0</v>
      </c>
      <c r="Q327" s="512" t="n">
        <v>0</v>
      </c>
      <c r="R327" s="512" t="n">
        <v>0</v>
      </c>
      <c r="S327" s="512" t="n">
        <v>0</v>
      </c>
      <c r="T327" s="512" t="n">
        <v>0</v>
      </c>
      <c r="V327" s="86" t="n">
        <v>0</v>
      </c>
      <c r="W327" s="512" t="n">
        <v>0</v>
      </c>
      <c r="X327" s="512" t="n">
        <v>0</v>
      </c>
      <c r="Y327" s="512" t="n">
        <v>0</v>
      </c>
      <c r="Z327" s="512" t="n">
        <v>0</v>
      </c>
      <c r="AA327" s="512" t="n">
        <v>0</v>
      </c>
      <c r="AB327" s="512" t="n">
        <v>0</v>
      </c>
      <c r="AC327" s="512" t="n">
        <v>0</v>
      </c>
      <c r="AD327" s="512" t="n">
        <v>0</v>
      </c>
      <c r="AE327" s="512" t="n">
        <v>0</v>
      </c>
      <c r="AF327" s="512" t="n">
        <v>0</v>
      </c>
      <c r="AG327" s="512" t="n">
        <v>0</v>
      </c>
      <c r="AI327" s="86" t="n">
        <v>0</v>
      </c>
      <c r="AJ327" s="512" t="n">
        <v>0</v>
      </c>
      <c r="AK327" s="512" t="n">
        <v>0</v>
      </c>
      <c r="AL327" s="512" t="n">
        <v>0</v>
      </c>
      <c r="AM327" s="512" t="n">
        <v>0</v>
      </c>
      <c r="AN327" s="512" t="n">
        <v>0</v>
      </c>
      <c r="AO327" s="512" t="n">
        <v>0</v>
      </c>
      <c r="AP327" s="512" t="n">
        <v>0</v>
      </c>
      <c r="AQ327" s="512" t="n">
        <v>0</v>
      </c>
      <c r="AR327" s="512" t="n">
        <v>0</v>
      </c>
      <c r="AS327" s="512" t="n">
        <v>0</v>
      </c>
      <c r="AT327" s="512" t="n">
        <v>0</v>
      </c>
      <c r="AV327" s="270" t="n">
        <v>0</v>
      </c>
      <c r="AW327" s="270" t="n">
        <v>0</v>
      </c>
      <c r="AX327" s="524" t="n">
        <v>0</v>
      </c>
      <c r="AY327" s="525" t="n">
        <v>0</v>
      </c>
      <c r="AZ327" s="525" t="n">
        <v>0</v>
      </c>
      <c r="BA327" s="525" t="n">
        <v>0</v>
      </c>
      <c r="BB327" s="525" t="n">
        <v>0</v>
      </c>
      <c r="BC327" s="525" t="n">
        <v>0</v>
      </c>
      <c r="BD327" s="525" t="n">
        <v>-468</v>
      </c>
      <c r="BE327" s="525" t="n">
        <v>0</v>
      </c>
      <c r="BF327" s="525" t="n">
        <v>0</v>
      </c>
      <c r="BG327" s="525" t="n">
        <v>0</v>
      </c>
      <c r="BJ327" s="522" t="n">
        <v>0</v>
      </c>
      <c r="BK327" s="522" t="n">
        <v>0</v>
      </c>
      <c r="BL327" s="522" t="n">
        <v>0</v>
      </c>
      <c r="BM327" s="522" t="n">
        <v>0</v>
      </c>
      <c r="BN327" s="522" t="n">
        <v>0</v>
      </c>
      <c r="BO327" s="522" t="n">
        <v>0</v>
      </c>
      <c r="BP327" s="522" t="n">
        <v>0</v>
      </c>
      <c r="BQ327" s="522" t="n">
        <v>0</v>
      </c>
      <c r="BR327" s="522" t="n">
        <v>0</v>
      </c>
      <c r="BS327" s="522" t="n">
        <v>0</v>
      </c>
      <c r="BT327" s="522" t="n">
        <v>0</v>
      </c>
      <c r="BU327" s="522" t="n">
        <v>0</v>
      </c>
      <c r="BW327" s="523">
        <f>_xlfn.XLOOKUP($A327,D!$O$3:$O$199,D!P$3:P$199,)</f>
        <v/>
      </c>
      <c r="BX327" s="523">
        <f>_xlfn.XLOOKUP($A327,D!$O$3:$O$199,D!Q$3:Q$199,)</f>
        <v/>
      </c>
      <c r="BY327" s="523">
        <f>_xlfn.XLOOKUP($A327,D!$O$3:$O$199,D!R$3:R$199,)</f>
        <v/>
      </c>
      <c r="BZ327" s="523">
        <f>_xlfn.XLOOKUP($A327,D!$O$3:$O$199,D!S$3:S$199,)</f>
        <v/>
      </c>
      <c r="CA327" s="523">
        <f>_xlfn.XLOOKUP($A327,D!$O$3:$O$199,D!T$3:T$199,)</f>
        <v/>
      </c>
      <c r="CB327" s="523">
        <f>_xlfn.XLOOKUP($A327,D!$O$3:$O$199,D!U$3:U$199,)</f>
        <v/>
      </c>
      <c r="CC327" s="523">
        <f>_xlfn.XLOOKUP($A327,D!$O$3:$O$199,D!V$3:V$199,)</f>
        <v/>
      </c>
      <c r="CD327" s="523">
        <f>_xlfn.XLOOKUP($A327,D!$O$3:$O$199,D!W$3:W$199,)</f>
        <v/>
      </c>
      <c r="CE327" s="523">
        <f>_xlfn.XLOOKUP($A327,D!$O$3:$O$199,D!X$3:X$199,)</f>
        <v/>
      </c>
      <c r="CF327" s="523">
        <f>_xlfn.XLOOKUP($A327,D!$O$3:$O$199,D!Y$3:Y$199,)</f>
        <v/>
      </c>
      <c r="CG327" s="523">
        <f>_xlfn.XLOOKUP($A327,D!$O$3:$O$199,D!Z$3:Z$199,)</f>
        <v/>
      </c>
      <c r="CH327" s="523">
        <f>_xlfn.XLOOKUP($A327,D!$O$3:$O$199,D!AA$3:AA$199,)</f>
        <v/>
      </c>
    </row>
    <row r="328">
      <c r="A328" s="100" t="inlineStr">
        <is>
          <t>41.15</t>
        </is>
      </c>
      <c r="B328" s="86">
        <f>VLOOKUP(A328,PL.C!$B:$F,2,0)</f>
        <v/>
      </c>
      <c r="C328" s="86" t="inlineStr">
        <is>
          <t>Analítica</t>
        </is>
      </c>
      <c r="D328" s="86" t="inlineStr">
        <is>
          <t>Saída</t>
        </is>
      </c>
      <c r="E328" s="86">
        <f>VLOOKUP($A328,PL.C!$B:$F,5,0)</f>
        <v/>
      </c>
      <c r="F328" s="86" t="inlineStr">
        <is>
          <t>sim</t>
        </is>
      </c>
      <c r="G328" s="86" t="inlineStr">
        <is>
          <t>forecast</t>
        </is>
      </c>
      <c r="I328" s="259" t="n">
        <v>0</v>
      </c>
      <c r="J328" s="519" t="n">
        <v>0</v>
      </c>
      <c r="K328" s="519" t="n">
        <v>0</v>
      </c>
      <c r="L328" s="519" t="n">
        <v>0</v>
      </c>
      <c r="M328" s="519" t="n">
        <v>0</v>
      </c>
      <c r="N328" s="519" t="n">
        <v>0</v>
      </c>
      <c r="O328" s="519" t="n">
        <v>0</v>
      </c>
      <c r="P328" s="519" t="n">
        <v>0</v>
      </c>
      <c r="Q328" s="519" t="n">
        <v>0</v>
      </c>
      <c r="R328" s="519" t="n">
        <v>0</v>
      </c>
      <c r="S328" s="519" t="n">
        <v>0</v>
      </c>
      <c r="T328" s="519" t="n">
        <v>0</v>
      </c>
      <c r="V328" s="259" t="n">
        <v>0</v>
      </c>
      <c r="W328" s="519" t="n">
        <v>0</v>
      </c>
      <c r="X328" s="519" t="n">
        <v>0</v>
      </c>
      <c r="Y328" s="519" t="n">
        <v>0</v>
      </c>
      <c r="Z328" s="519" t="n">
        <v>0</v>
      </c>
      <c r="AA328" s="519" t="n">
        <v>0</v>
      </c>
      <c r="AB328" s="519" t="n">
        <v>0</v>
      </c>
      <c r="AC328" s="519" t="n">
        <v>0</v>
      </c>
      <c r="AD328" s="519" t="n">
        <v>0</v>
      </c>
      <c r="AE328" s="519" t="n">
        <v>0</v>
      </c>
      <c r="AF328" s="519" t="n">
        <v>0</v>
      </c>
      <c r="AG328" s="519" t="n">
        <v>0</v>
      </c>
      <c r="AI328" s="259" t="n">
        <v>0</v>
      </c>
      <c r="AJ328" s="519" t="n">
        <v>0</v>
      </c>
      <c r="AK328" s="519" t="n">
        <v>0</v>
      </c>
      <c r="AL328" s="519" t="n">
        <v>0</v>
      </c>
      <c r="AM328" s="519" t="n">
        <v>0</v>
      </c>
      <c r="AN328" s="519" t="n">
        <v>0</v>
      </c>
      <c r="AO328" s="519" t="n">
        <v>0</v>
      </c>
      <c r="AP328" s="519" t="n">
        <v>0</v>
      </c>
      <c r="AQ328" s="519" t="n">
        <v>0</v>
      </c>
      <c r="AR328" s="519" t="n">
        <v>0</v>
      </c>
      <c r="AS328" s="519" t="n">
        <v>0</v>
      </c>
      <c r="AT328" s="519" t="n">
        <v>0</v>
      </c>
      <c r="AV328" s="267" t="n">
        <v>0</v>
      </c>
      <c r="AW328" s="267" t="n">
        <v>0</v>
      </c>
      <c r="AX328" s="520" t="n">
        <v>0</v>
      </c>
      <c r="AY328" s="521" t="n">
        <v>0</v>
      </c>
      <c r="AZ328" s="521" t="n">
        <v>0</v>
      </c>
      <c r="BA328" s="521" t="n">
        <v>0</v>
      </c>
      <c r="BB328" s="521" t="n">
        <v>0</v>
      </c>
      <c r="BC328" s="521" t="n">
        <v>0</v>
      </c>
      <c r="BD328" s="521" t="n">
        <v>0</v>
      </c>
      <c r="BE328" s="521" t="n">
        <v>0</v>
      </c>
      <c r="BF328" s="521" t="n">
        <v>0</v>
      </c>
      <c r="BG328" s="521" t="n">
        <v>0</v>
      </c>
      <c r="BJ328" s="526" t="n">
        <v>0</v>
      </c>
      <c r="BK328" s="526" t="n">
        <v>0</v>
      </c>
      <c r="BL328" s="526" t="n">
        <v>0</v>
      </c>
      <c r="BM328" s="526" t="n">
        <v>0</v>
      </c>
      <c r="BN328" s="526" t="n">
        <v>0</v>
      </c>
      <c r="BO328" s="526" t="n">
        <v>0</v>
      </c>
      <c r="BP328" s="526" t="n">
        <v>0</v>
      </c>
      <c r="BQ328" s="526" t="n">
        <v>0</v>
      </c>
      <c r="BR328" s="526" t="n">
        <v>0</v>
      </c>
      <c r="BS328" s="526" t="n">
        <v>0</v>
      </c>
      <c r="BT328" s="526" t="n">
        <v>0</v>
      </c>
      <c r="BU328" s="526" t="n">
        <v>0</v>
      </c>
      <c r="BW328" s="515">
        <f>_xlfn.XLOOKUP($A328,D!$O$3:$O$199,D!P$3:P$199,)</f>
        <v/>
      </c>
      <c r="BX328" s="515">
        <f>_xlfn.XLOOKUP($A328,D!$O$3:$O$199,D!Q$3:Q$199,)</f>
        <v/>
      </c>
      <c r="BY328" s="515">
        <f>_xlfn.XLOOKUP($A328,D!$O$3:$O$199,D!R$3:R$199,)</f>
        <v/>
      </c>
      <c r="BZ328" s="515">
        <f>_xlfn.XLOOKUP($A328,D!$O$3:$O$199,D!S$3:S$199,)</f>
        <v/>
      </c>
      <c r="CA328" s="515">
        <f>_xlfn.XLOOKUP($A328,D!$O$3:$O$199,D!T$3:T$199,)</f>
        <v/>
      </c>
      <c r="CB328" s="515">
        <f>_xlfn.XLOOKUP($A328,D!$O$3:$O$199,D!U$3:U$199,)</f>
        <v/>
      </c>
      <c r="CC328" s="515">
        <f>_xlfn.XLOOKUP($A328,D!$O$3:$O$199,D!V$3:V$199,)</f>
        <v/>
      </c>
      <c r="CD328" s="515">
        <f>_xlfn.XLOOKUP($A328,D!$O$3:$O$199,D!W$3:W$199,)</f>
        <v/>
      </c>
      <c r="CE328" s="515">
        <f>_xlfn.XLOOKUP($A328,D!$O$3:$O$199,D!X$3:X$199,)</f>
        <v/>
      </c>
      <c r="CF328" s="515">
        <f>_xlfn.XLOOKUP($A328,D!$O$3:$O$199,D!Y$3:Y$199,)</f>
        <v/>
      </c>
      <c r="CG328" s="515">
        <f>_xlfn.XLOOKUP($A328,D!$O$3:$O$199,D!Z$3:Z$199,)</f>
        <v/>
      </c>
      <c r="CH328" s="515">
        <f>_xlfn.XLOOKUP($A328,D!$O$3:$O$199,D!AA$3:AA$199,)</f>
        <v/>
      </c>
    </row>
    <row r="329">
      <c r="A329" s="258" t="inlineStr">
        <is>
          <t>41.16</t>
        </is>
      </c>
      <c r="B329" s="259">
        <f>VLOOKUP(A329,PL.C!$B:$F,2,0)</f>
        <v/>
      </c>
      <c r="C329" s="259" t="inlineStr">
        <is>
          <t>Analítica</t>
        </is>
      </c>
      <c r="D329" s="259" t="inlineStr">
        <is>
          <t>Saída</t>
        </is>
      </c>
      <c r="E329" s="259">
        <f>VLOOKUP($A329,PL.C!$B:$F,5,0)</f>
        <v/>
      </c>
      <c r="F329" s="259" t="inlineStr">
        <is>
          <t>sim</t>
        </is>
      </c>
      <c r="G329" s="259" t="inlineStr">
        <is>
          <t>forecast</t>
        </is>
      </c>
      <c r="I329" s="86" t="n">
        <v>0</v>
      </c>
      <c r="J329" s="512" t="n">
        <v>0</v>
      </c>
      <c r="K329" s="512" t="n">
        <v>0</v>
      </c>
      <c r="L329" s="512" t="n">
        <v>0</v>
      </c>
      <c r="M329" s="512" t="n">
        <v>0</v>
      </c>
      <c r="N329" s="512" t="n">
        <v>0</v>
      </c>
      <c r="O329" s="512" t="n">
        <v>0</v>
      </c>
      <c r="P329" s="512" t="n">
        <v>0</v>
      </c>
      <c r="Q329" s="512" t="n">
        <v>0</v>
      </c>
      <c r="R329" s="512" t="n">
        <v>0</v>
      </c>
      <c r="S329" s="512" t="n">
        <v>0</v>
      </c>
      <c r="T329" s="512" t="n">
        <v>0</v>
      </c>
      <c r="V329" s="86" t="n">
        <v>0</v>
      </c>
      <c r="W329" s="512" t="n">
        <v>0</v>
      </c>
      <c r="X329" s="512" t="n">
        <v>0</v>
      </c>
      <c r="Y329" s="512" t="n">
        <v>0</v>
      </c>
      <c r="Z329" s="512" t="n">
        <v>0</v>
      </c>
      <c r="AA329" s="512" t="n">
        <v>0</v>
      </c>
      <c r="AB329" s="512" t="n">
        <v>0</v>
      </c>
      <c r="AC329" s="512" t="n">
        <v>0</v>
      </c>
      <c r="AD329" s="512" t="n">
        <v>0</v>
      </c>
      <c r="AE329" s="512" t="n">
        <v>0</v>
      </c>
      <c r="AF329" s="512" t="n">
        <v>0</v>
      </c>
      <c r="AG329" s="512" t="n">
        <v>0</v>
      </c>
      <c r="AI329" s="86" t="n">
        <v>0</v>
      </c>
      <c r="AJ329" s="512" t="n">
        <v>0</v>
      </c>
      <c r="AK329" s="512" t="n">
        <v>0</v>
      </c>
      <c r="AL329" s="512" t="n">
        <v>0</v>
      </c>
      <c r="AM329" s="512" t="n">
        <v>0</v>
      </c>
      <c r="AN329" s="512" t="n">
        <v>0</v>
      </c>
      <c r="AO329" s="512" t="n">
        <v>0</v>
      </c>
      <c r="AP329" s="512" t="n">
        <v>0</v>
      </c>
      <c r="AQ329" s="512" t="n">
        <v>0</v>
      </c>
      <c r="AR329" s="512" t="n">
        <v>0</v>
      </c>
      <c r="AS329" s="512" t="n">
        <v>0</v>
      </c>
      <c r="AT329" s="512" t="n">
        <v>0</v>
      </c>
      <c r="AV329" s="270" t="n">
        <v>0</v>
      </c>
      <c r="AW329" s="270" t="n">
        <v>0</v>
      </c>
      <c r="AX329" s="524" t="n">
        <v>0</v>
      </c>
      <c r="AY329" s="525" t="n">
        <v>0</v>
      </c>
      <c r="AZ329" s="525" t="n">
        <v>0</v>
      </c>
      <c r="BA329" s="525" t="n">
        <v>0</v>
      </c>
      <c r="BB329" s="525" t="n">
        <v>0</v>
      </c>
      <c r="BC329" s="525" t="n">
        <v>0</v>
      </c>
      <c r="BD329" s="525" t="n">
        <v>0</v>
      </c>
      <c r="BE329" s="525" t="n">
        <v>0</v>
      </c>
      <c r="BF329" s="525" t="n">
        <v>0</v>
      </c>
      <c r="BG329" s="525" t="n">
        <v>0</v>
      </c>
      <c r="BJ329" s="522" t="n">
        <v>0</v>
      </c>
      <c r="BK329" s="522" t="n">
        <v>0</v>
      </c>
      <c r="BL329" s="522" t="n">
        <v>0</v>
      </c>
      <c r="BM329" s="522" t="n">
        <v>0</v>
      </c>
      <c r="BN329" s="522" t="n">
        <v>0</v>
      </c>
      <c r="BO329" s="522" t="n">
        <v>0</v>
      </c>
      <c r="BP329" s="522" t="n">
        <v>0</v>
      </c>
      <c r="BQ329" s="522" t="n">
        <v>0</v>
      </c>
      <c r="BR329" s="522" t="n">
        <v>0</v>
      </c>
      <c r="BS329" s="522" t="n">
        <v>0</v>
      </c>
      <c r="BT329" s="522" t="n">
        <v>0</v>
      </c>
      <c r="BU329" s="522" t="n">
        <v>0</v>
      </c>
      <c r="BW329" s="523">
        <f>_xlfn.XLOOKUP($A329,D!$O$3:$O$199,D!P$3:P$199,)</f>
        <v/>
      </c>
      <c r="BX329" s="523">
        <f>_xlfn.XLOOKUP($A329,D!$O$3:$O$199,D!Q$3:Q$199,)</f>
        <v/>
      </c>
      <c r="BY329" s="523">
        <f>_xlfn.XLOOKUP($A329,D!$O$3:$O$199,D!R$3:R$199,)</f>
        <v/>
      </c>
      <c r="BZ329" s="523">
        <f>_xlfn.XLOOKUP($A329,D!$O$3:$O$199,D!S$3:S$199,)</f>
        <v/>
      </c>
      <c r="CA329" s="523">
        <f>_xlfn.XLOOKUP($A329,D!$O$3:$O$199,D!T$3:T$199,)</f>
        <v/>
      </c>
      <c r="CB329" s="523">
        <f>_xlfn.XLOOKUP($A329,D!$O$3:$O$199,D!U$3:U$199,)</f>
        <v/>
      </c>
      <c r="CC329" s="523">
        <f>_xlfn.XLOOKUP($A329,D!$O$3:$O$199,D!V$3:V$199,)</f>
        <v/>
      </c>
      <c r="CD329" s="523">
        <f>_xlfn.XLOOKUP($A329,D!$O$3:$O$199,D!W$3:W$199,)</f>
        <v/>
      </c>
      <c r="CE329" s="523">
        <f>_xlfn.XLOOKUP($A329,D!$O$3:$O$199,D!X$3:X$199,)</f>
        <v/>
      </c>
      <c r="CF329" s="523">
        <f>_xlfn.XLOOKUP($A329,D!$O$3:$O$199,D!Y$3:Y$199,)</f>
        <v/>
      </c>
      <c r="CG329" s="523">
        <f>_xlfn.XLOOKUP($A329,D!$O$3:$O$199,D!Z$3:Z$199,)</f>
        <v/>
      </c>
      <c r="CH329" s="523">
        <f>_xlfn.XLOOKUP($A329,D!$O$3:$O$199,D!AA$3:AA$199,)</f>
        <v/>
      </c>
    </row>
    <row r="330">
      <c r="A330" s="100" t="inlineStr">
        <is>
          <t>41.17</t>
        </is>
      </c>
      <c r="B330" s="86">
        <f>VLOOKUP(A330,PL.C!$B:$F,2,0)</f>
        <v/>
      </c>
      <c r="C330" s="86" t="inlineStr">
        <is>
          <t>Analítica</t>
        </is>
      </c>
      <c r="D330" s="86" t="inlineStr">
        <is>
          <t>Saída</t>
        </is>
      </c>
      <c r="E330" s="86">
        <f>VLOOKUP($A330,PL.C!$B:$F,5,0)</f>
        <v/>
      </c>
      <c r="F330" s="86" t="inlineStr">
        <is>
          <t>sim</t>
        </is>
      </c>
      <c r="G330" s="86" t="inlineStr">
        <is>
          <t>forecast</t>
        </is>
      </c>
      <c r="I330" s="259" t="n">
        <v>0</v>
      </c>
      <c r="J330" s="519" t="n">
        <v>0</v>
      </c>
      <c r="K330" s="519" t="n">
        <v>0</v>
      </c>
      <c r="L330" s="519" t="n">
        <v>-10000</v>
      </c>
      <c r="M330" s="519" t="n">
        <v>-10000</v>
      </c>
      <c r="N330" s="519" t="n">
        <v>-10000</v>
      </c>
      <c r="O330" s="519" t="n">
        <v>-10000</v>
      </c>
      <c r="P330" s="519" t="n">
        <v>-10000</v>
      </c>
      <c r="Q330" s="519" t="n">
        <v>-10000</v>
      </c>
      <c r="R330" s="519" t="n">
        <v>-10000</v>
      </c>
      <c r="S330" s="519" t="n">
        <v>-14802</v>
      </c>
      <c r="T330" s="519" t="n">
        <v>-20000</v>
      </c>
      <c r="V330" s="259" t="n">
        <v>-10000</v>
      </c>
      <c r="W330" s="519" t="n">
        <v>-10000</v>
      </c>
      <c r="X330" s="519" t="n">
        <v>-20000</v>
      </c>
      <c r="Y330" s="519" t="n">
        <v>-10000</v>
      </c>
      <c r="Z330" s="519" t="n">
        <v>-10000</v>
      </c>
      <c r="AA330" s="519" t="n">
        <v>-10000</v>
      </c>
      <c r="AB330" s="519" t="n">
        <v>-10000</v>
      </c>
      <c r="AC330" s="519" t="n">
        <v>-10000</v>
      </c>
      <c r="AD330" s="519" t="n">
        <v>-10000</v>
      </c>
      <c r="AE330" s="519" t="n">
        <v>-10000</v>
      </c>
      <c r="AF330" s="519" t="n">
        <v>-10000</v>
      </c>
      <c r="AG330" s="519" t="n">
        <v>-10000</v>
      </c>
      <c r="AI330" s="259" t="n">
        <v>-10000</v>
      </c>
      <c r="AJ330" s="519" t="n">
        <v>-10000</v>
      </c>
      <c r="AK330" s="519" t="n">
        <v>-10000</v>
      </c>
      <c r="AL330" s="519" t="n">
        <v>-10000</v>
      </c>
      <c r="AM330" s="519" t="n">
        <v>-10000</v>
      </c>
      <c r="AN330" s="519" t="n">
        <v>-10000</v>
      </c>
      <c r="AO330" s="519" t="n">
        <v>-10000</v>
      </c>
      <c r="AP330" s="519" t="n">
        <v>-10000</v>
      </c>
      <c r="AQ330" s="519" t="n">
        <v>-10000</v>
      </c>
      <c r="AR330" s="519" t="n">
        <v>-10000</v>
      </c>
      <c r="AS330" s="519" t="n">
        <v>-5000</v>
      </c>
      <c r="AT330" s="519" t="n">
        <v>-10000</v>
      </c>
      <c r="AV330" s="267" t="n">
        <v>-10000</v>
      </c>
      <c r="AW330" s="267" t="n">
        <v>-10000</v>
      </c>
      <c r="AX330" s="520" t="n">
        <v>-22000</v>
      </c>
      <c r="AY330" s="521" t="n">
        <v>-10000</v>
      </c>
      <c r="AZ330" s="521" t="n">
        <v>-10000</v>
      </c>
      <c r="BA330" s="521" t="n">
        <v>-10000</v>
      </c>
      <c r="BB330" s="521" t="n">
        <v>-10000</v>
      </c>
      <c r="BC330" s="521" t="n">
        <v>-12000</v>
      </c>
      <c r="BD330" s="521" t="n">
        <v>-12000</v>
      </c>
      <c r="BE330" s="521" t="n">
        <v>-12000</v>
      </c>
      <c r="BF330" s="521" t="n">
        <v>-12000</v>
      </c>
      <c r="BG330" s="521" t="n">
        <v>-12000</v>
      </c>
      <c r="BJ330" s="526" t="n">
        <v>-12000</v>
      </c>
      <c r="BK330" s="526" t="n">
        <v>-12000</v>
      </c>
      <c r="BL330" s="526" t="n">
        <v>-12000</v>
      </c>
      <c r="BM330" s="526" t="n">
        <v>-12000</v>
      </c>
      <c r="BN330" s="526" t="n">
        <v>-12000</v>
      </c>
      <c r="BO330" s="526" t="n">
        <v>-12000</v>
      </c>
      <c r="BP330" s="526" t="n">
        <v>-10000</v>
      </c>
      <c r="BQ330" s="526" t="n">
        <v>-10000</v>
      </c>
      <c r="BR330" s="526" t="n">
        <v>-16000</v>
      </c>
      <c r="BS330" s="526" t="n">
        <v>-12000</v>
      </c>
      <c r="BT330" s="526" t="n">
        <v>-12000</v>
      </c>
      <c r="BU330" s="526" t="n">
        <v>-10000</v>
      </c>
      <c r="BW330" s="515">
        <f>_xlfn.XLOOKUP($A330,D!$O$3:$O$199,D!P$3:P$199,)</f>
        <v/>
      </c>
      <c r="BX330" s="515">
        <f>_xlfn.XLOOKUP($A330,D!$O$3:$O$199,D!Q$3:Q$199,)</f>
        <v/>
      </c>
      <c r="BY330" s="515">
        <f>_xlfn.XLOOKUP($A330,D!$O$3:$O$199,D!R$3:R$199,)</f>
        <v/>
      </c>
      <c r="BZ330" s="515">
        <f>_xlfn.XLOOKUP($A330,D!$O$3:$O$199,D!S$3:S$199,)</f>
        <v/>
      </c>
      <c r="CA330" s="515">
        <f>_xlfn.XLOOKUP($A330,D!$O$3:$O$199,D!T$3:T$199,)</f>
        <v/>
      </c>
      <c r="CB330" s="515">
        <f>_xlfn.XLOOKUP($A330,D!$O$3:$O$199,D!U$3:U$199,)</f>
        <v/>
      </c>
      <c r="CC330" s="515">
        <f>_xlfn.XLOOKUP($A330,D!$O$3:$O$199,D!V$3:V$199,)</f>
        <v/>
      </c>
      <c r="CD330" s="515">
        <f>_xlfn.XLOOKUP($A330,D!$O$3:$O$199,D!W$3:W$199,)</f>
        <v/>
      </c>
      <c r="CE330" s="515">
        <f>_xlfn.XLOOKUP($A330,D!$O$3:$O$199,D!X$3:X$199,)</f>
        <v/>
      </c>
      <c r="CF330" s="515">
        <f>_xlfn.XLOOKUP($A330,D!$O$3:$O$199,D!Y$3:Y$199,)</f>
        <v/>
      </c>
      <c r="CG330" s="515">
        <f>_xlfn.XLOOKUP($A330,D!$O$3:$O$199,D!Z$3:Z$199,)</f>
        <v/>
      </c>
      <c r="CH330" s="515">
        <f>_xlfn.XLOOKUP($A330,D!$O$3:$O$199,D!AA$3:AA$199,)</f>
        <v/>
      </c>
    </row>
    <row r="331">
      <c r="A331" s="258" t="inlineStr">
        <is>
          <t>41.18</t>
        </is>
      </c>
      <c r="B331" s="259">
        <f>VLOOKUP(A331,PL.C!$B:$F,2,0)</f>
        <v/>
      </c>
      <c r="C331" s="259" t="inlineStr">
        <is>
          <t>Analítica</t>
        </is>
      </c>
      <c r="D331" s="259" t="inlineStr">
        <is>
          <t>Saída</t>
        </is>
      </c>
      <c r="E331" s="259">
        <f>VLOOKUP($A331,PL.C!$B:$F,5,0)</f>
        <v/>
      </c>
      <c r="F331" s="259" t="inlineStr">
        <is>
          <t>sim</t>
        </is>
      </c>
      <c r="G331" s="259" t="inlineStr">
        <is>
          <t>forecast</t>
        </is>
      </c>
      <c r="I331" s="86" t="n">
        <v>0</v>
      </c>
      <c r="J331" s="512" t="n">
        <v>0</v>
      </c>
      <c r="K331" s="512" t="n">
        <v>0</v>
      </c>
      <c r="L331" s="512" t="n">
        <v>-15339</v>
      </c>
      <c r="M331" s="512" t="n">
        <v>-3100</v>
      </c>
      <c r="N331" s="512" t="n">
        <v>-8750</v>
      </c>
      <c r="O331" s="512" t="n">
        <v>-4280</v>
      </c>
      <c r="P331" s="512" t="n">
        <v>-3950</v>
      </c>
      <c r="Q331" s="512" t="n">
        <v>-12877</v>
      </c>
      <c r="R331" s="512" t="n">
        <v>-4150</v>
      </c>
      <c r="S331" s="512" t="n">
        <v>-3490</v>
      </c>
      <c r="T331" s="512" t="n">
        <v>-7050</v>
      </c>
      <c r="V331" s="86" t="n">
        <v>-5910</v>
      </c>
      <c r="W331" s="512" t="n">
        <v>-7340</v>
      </c>
      <c r="X331" s="512" t="n">
        <v>-7820</v>
      </c>
      <c r="Y331" s="512" t="n">
        <v>-2840</v>
      </c>
      <c r="Z331" s="512" t="n">
        <v>-7160</v>
      </c>
      <c r="AA331" s="512" t="n">
        <v>-8585</v>
      </c>
      <c r="AB331" s="512" t="n">
        <v>-6350</v>
      </c>
      <c r="AC331" s="512" t="n">
        <v>-5360</v>
      </c>
      <c r="AD331" s="512" t="n">
        <v>-7850</v>
      </c>
      <c r="AE331" s="512" t="n">
        <v>-8075</v>
      </c>
      <c r="AF331" s="512" t="n">
        <v>-9110</v>
      </c>
      <c r="AG331" s="512" t="n">
        <v>-7805</v>
      </c>
      <c r="AI331" s="86" t="n">
        <v>-10400</v>
      </c>
      <c r="AJ331" s="512" t="n">
        <v>-4270</v>
      </c>
      <c r="AK331" s="512" t="n">
        <v>-3020</v>
      </c>
      <c r="AL331" s="512" t="n">
        <v>-1790</v>
      </c>
      <c r="AM331" s="512" t="n">
        <v>-4978</v>
      </c>
      <c r="AN331" s="512" t="n">
        <v>-3260</v>
      </c>
      <c r="AO331" s="512" t="n">
        <v>-2734</v>
      </c>
      <c r="AP331" s="512" t="n">
        <v>-2905</v>
      </c>
      <c r="AQ331" s="512" t="n">
        <v>-1060</v>
      </c>
      <c r="AR331" s="512" t="n">
        <v>-3819</v>
      </c>
      <c r="AS331" s="512" t="n">
        <v>-2741</v>
      </c>
      <c r="AT331" s="512" t="n">
        <v>-1020</v>
      </c>
      <c r="AV331" s="270" t="n">
        <v>-4032</v>
      </c>
      <c r="AW331" s="270" t="n">
        <v>-4670</v>
      </c>
      <c r="AX331" s="524" t="n">
        <v>-4580</v>
      </c>
      <c r="AY331" s="525" t="n">
        <v>-4300</v>
      </c>
      <c r="AZ331" s="525" t="n">
        <v>-3175</v>
      </c>
      <c r="BA331" s="525" t="n">
        <v>-3346</v>
      </c>
      <c r="BB331" s="525" t="n">
        <v>-3980</v>
      </c>
      <c r="BC331" s="525" t="n">
        <v>-3770</v>
      </c>
      <c r="BD331" s="525" t="n">
        <v>-2180</v>
      </c>
      <c r="BE331" s="525" t="n">
        <v>-6112</v>
      </c>
      <c r="BF331" s="525" t="n">
        <v>-4282</v>
      </c>
      <c r="BG331" s="525" t="n">
        <v>-3828</v>
      </c>
      <c r="BJ331" s="522" t="n">
        <v>-4964</v>
      </c>
      <c r="BK331" s="522" t="n">
        <v>-2500</v>
      </c>
      <c r="BL331" s="522" t="n">
        <v>-1409</v>
      </c>
      <c r="BM331" s="522" t="n">
        <v>-8852</v>
      </c>
      <c r="BN331" s="522" t="n">
        <v>-3653</v>
      </c>
      <c r="BO331" s="522" t="n">
        <v>-4885</v>
      </c>
      <c r="BP331" s="522" t="n">
        <v>-1631</v>
      </c>
      <c r="BQ331" s="522" t="n">
        <v>-1992</v>
      </c>
      <c r="BR331" s="522" t="n">
        <v>-9072</v>
      </c>
      <c r="BS331" s="522" t="n">
        <v>-5691</v>
      </c>
      <c r="BT331" s="522" t="n">
        <v>-5527</v>
      </c>
      <c r="BU331" s="522" t="n">
        <v>-2287</v>
      </c>
      <c r="BW331" s="523">
        <f>_xlfn.XLOOKUP($A331,D!$O$3:$O$199,D!P$3:P$199,)</f>
        <v/>
      </c>
      <c r="BX331" s="523">
        <f>_xlfn.XLOOKUP($A331,D!$O$3:$O$199,D!Q$3:Q$199,)</f>
        <v/>
      </c>
      <c r="BY331" s="523">
        <f>_xlfn.XLOOKUP($A331,D!$O$3:$O$199,D!R$3:R$199,)</f>
        <v/>
      </c>
      <c r="BZ331" s="523">
        <f>_xlfn.XLOOKUP($A331,D!$O$3:$O$199,D!S$3:S$199,)</f>
        <v/>
      </c>
      <c r="CA331" s="523">
        <f>_xlfn.XLOOKUP($A331,D!$O$3:$O$199,D!T$3:T$199,)</f>
        <v/>
      </c>
      <c r="CB331" s="523">
        <f>_xlfn.XLOOKUP($A331,D!$O$3:$O$199,D!U$3:U$199,)</f>
        <v/>
      </c>
      <c r="CC331" s="523">
        <f>_xlfn.XLOOKUP($A331,D!$O$3:$O$199,D!V$3:V$199,)</f>
        <v/>
      </c>
      <c r="CD331" s="523">
        <f>_xlfn.XLOOKUP($A331,D!$O$3:$O$199,D!W$3:W$199,)</f>
        <v/>
      </c>
      <c r="CE331" s="523">
        <f>_xlfn.XLOOKUP($A331,D!$O$3:$O$199,D!X$3:X$199,)</f>
        <v/>
      </c>
      <c r="CF331" s="523">
        <f>_xlfn.XLOOKUP($A331,D!$O$3:$O$199,D!Y$3:Y$199,)</f>
        <v/>
      </c>
      <c r="CG331" s="523">
        <f>_xlfn.XLOOKUP($A331,D!$O$3:$O$199,D!Z$3:Z$199,)</f>
        <v/>
      </c>
      <c r="CH331" s="523">
        <f>_xlfn.XLOOKUP($A331,D!$O$3:$O$199,D!AA$3:AA$199,)</f>
        <v/>
      </c>
    </row>
    <row r="332">
      <c r="A332" s="100" t="inlineStr">
        <is>
          <t>41.19</t>
        </is>
      </c>
      <c r="B332" s="86">
        <f>VLOOKUP(A332,PL.C!$B:$F,2,0)</f>
        <v/>
      </c>
      <c r="C332" s="86" t="inlineStr">
        <is>
          <t>Analítica</t>
        </is>
      </c>
      <c r="D332" s="86" t="inlineStr">
        <is>
          <t>Saída</t>
        </is>
      </c>
      <c r="E332" s="86">
        <f>VLOOKUP($A332,PL.C!$B:$F,5,0)</f>
        <v/>
      </c>
      <c r="F332" s="86" t="inlineStr">
        <is>
          <t>sim</t>
        </is>
      </c>
      <c r="G332" s="86" t="inlineStr">
        <is>
          <t>forecast</t>
        </is>
      </c>
      <c r="I332" s="259" t="n">
        <v>0</v>
      </c>
      <c r="J332" s="519" t="n">
        <v>0</v>
      </c>
      <c r="K332" s="519" t="n">
        <v>0</v>
      </c>
      <c r="L332" s="519" t="n">
        <v>0</v>
      </c>
      <c r="M332" s="519" t="n">
        <v>-3000</v>
      </c>
      <c r="N332" s="519" t="n">
        <v>-3000</v>
      </c>
      <c r="O332" s="519" t="n">
        <v>0</v>
      </c>
      <c r="P332" s="519" t="n">
        <v>-4264</v>
      </c>
      <c r="Q332" s="519" t="n">
        <v>-3632</v>
      </c>
      <c r="R332" s="519" t="n">
        <v>-4264</v>
      </c>
      <c r="S332" s="519" t="n">
        <v>-4301</v>
      </c>
      <c r="T332" s="519" t="n">
        <v>-3650</v>
      </c>
      <c r="V332" s="259" t="n">
        <v>-4301</v>
      </c>
      <c r="W332" s="519" t="n">
        <v>-4301</v>
      </c>
      <c r="X332" s="519" t="n">
        <v>-4301</v>
      </c>
      <c r="Y332" s="519" t="n">
        <v>-4301</v>
      </c>
      <c r="Z332" s="519" t="n">
        <v>-4301</v>
      </c>
      <c r="AA332" s="519" t="n">
        <v>-4301</v>
      </c>
      <c r="AB332" s="519" t="n">
        <v>-1301</v>
      </c>
      <c r="AC332" s="519" t="n">
        <v>-4301</v>
      </c>
      <c r="AD332" s="519" t="n">
        <v>-3650</v>
      </c>
      <c r="AE332" s="519" t="n">
        <v>-4301</v>
      </c>
      <c r="AF332" s="519" t="n">
        <v>-4301</v>
      </c>
      <c r="AG332" s="519" t="n">
        <v>-4436</v>
      </c>
      <c r="AI332" s="259" t="n">
        <v>-4436</v>
      </c>
      <c r="AJ332" s="519" t="n">
        <v>-4436</v>
      </c>
      <c r="AK332" s="519" t="n">
        <v>-3000</v>
      </c>
      <c r="AL332" s="519" t="n">
        <v>-4436</v>
      </c>
      <c r="AM332" s="519" t="n">
        <v>-4436</v>
      </c>
      <c r="AN332" s="519" t="n">
        <v>-4436</v>
      </c>
      <c r="AO332" s="519" t="n">
        <v>-4436</v>
      </c>
      <c r="AP332" s="519" t="n">
        <v>-4436</v>
      </c>
      <c r="AQ332" s="519" t="n">
        <v>-3718</v>
      </c>
      <c r="AR332" s="519" t="n">
        <v>-4634</v>
      </c>
      <c r="AS332" s="519" t="n">
        <v>-9436</v>
      </c>
      <c r="AT332" s="519" t="n">
        <v>-3718</v>
      </c>
      <c r="AV332" s="267" t="n">
        <v>-4566</v>
      </c>
      <c r="AW332" s="267" t="n">
        <v>-4566</v>
      </c>
      <c r="AX332" s="520" t="n">
        <v>-4566</v>
      </c>
      <c r="AY332" s="521" t="n">
        <v>-4566</v>
      </c>
      <c r="AZ332" s="521" t="n">
        <v>-4566</v>
      </c>
      <c r="BA332" s="521" t="n">
        <v>-4183</v>
      </c>
      <c r="BB332" s="521" t="n">
        <v>-4966</v>
      </c>
      <c r="BC332" s="521" t="n">
        <v>-1966</v>
      </c>
      <c r="BD332" s="521" t="n">
        <v>-4183</v>
      </c>
      <c r="BE332" s="521" t="n">
        <v>-4966</v>
      </c>
      <c r="BF332" s="521" t="n">
        <v>-4966</v>
      </c>
      <c r="BG332" s="521" t="n">
        <v>-4228</v>
      </c>
      <c r="BJ332" s="526" t="n">
        <v>-5387</v>
      </c>
      <c r="BK332" s="526" t="n">
        <v>-5387</v>
      </c>
      <c r="BL332" s="526" t="n">
        <v>-6706</v>
      </c>
      <c r="BM332" s="526" t="n">
        <v>-5387</v>
      </c>
      <c r="BN332" s="526" t="n">
        <v>-5815</v>
      </c>
      <c r="BO332" s="526" t="n">
        <v>-4559</v>
      </c>
      <c r="BP332" s="526" t="n">
        <v>-4987</v>
      </c>
      <c r="BQ332" s="526" t="n">
        <v>-4987</v>
      </c>
      <c r="BR332" s="526" t="n">
        <v>-3993</v>
      </c>
      <c r="BS332" s="526" t="n">
        <v>-4987</v>
      </c>
      <c r="BT332" s="526" t="n">
        <v>-4987</v>
      </c>
      <c r="BU332" s="526" t="n">
        <v>-3993</v>
      </c>
      <c r="BW332" s="515">
        <f>_xlfn.XLOOKUP($A332,D!$O$3:$O$199,D!P$3:P$199,)</f>
        <v/>
      </c>
      <c r="BX332" s="515">
        <f>_xlfn.XLOOKUP($A332,D!$O$3:$O$199,D!Q$3:Q$199,)</f>
        <v/>
      </c>
      <c r="BY332" s="515">
        <f>_xlfn.XLOOKUP($A332,D!$O$3:$O$199,D!R$3:R$199,)</f>
        <v/>
      </c>
      <c r="BZ332" s="515">
        <f>_xlfn.XLOOKUP($A332,D!$O$3:$O$199,D!S$3:S$199,)</f>
        <v/>
      </c>
      <c r="CA332" s="515">
        <f>_xlfn.XLOOKUP($A332,D!$O$3:$O$199,D!T$3:T$199,)</f>
        <v/>
      </c>
      <c r="CB332" s="515">
        <f>_xlfn.XLOOKUP($A332,D!$O$3:$O$199,D!U$3:U$199,)</f>
        <v/>
      </c>
      <c r="CC332" s="515">
        <f>_xlfn.XLOOKUP($A332,D!$O$3:$O$199,D!V$3:V$199,)</f>
        <v/>
      </c>
      <c r="CD332" s="515">
        <f>_xlfn.XLOOKUP($A332,D!$O$3:$O$199,D!W$3:W$199,)</f>
        <v/>
      </c>
      <c r="CE332" s="515">
        <f>_xlfn.XLOOKUP($A332,D!$O$3:$O$199,D!X$3:X$199,)</f>
        <v/>
      </c>
      <c r="CF332" s="515">
        <f>_xlfn.XLOOKUP($A332,D!$O$3:$O$199,D!Y$3:Y$199,)</f>
        <v/>
      </c>
      <c r="CG332" s="515">
        <f>_xlfn.XLOOKUP($A332,D!$O$3:$O$199,D!Z$3:Z$199,)</f>
        <v/>
      </c>
      <c r="CH332" s="515">
        <f>_xlfn.XLOOKUP($A332,D!$O$3:$O$199,D!AA$3:AA$199,)</f>
        <v/>
      </c>
    </row>
    <row r="333">
      <c r="A333" s="258" t="inlineStr">
        <is>
          <t>42.01</t>
        </is>
      </c>
      <c r="B333" s="259">
        <f>VLOOKUP(A333,PL.C!$B:$F,2,0)</f>
        <v/>
      </c>
      <c r="C333" s="259" t="inlineStr">
        <is>
          <t>Analítica</t>
        </is>
      </c>
      <c r="D333" s="259" t="inlineStr">
        <is>
          <t>Saída</t>
        </is>
      </c>
      <c r="E333" s="259">
        <f>VLOOKUP($A333,PL.C!$B:$F,5,0)</f>
        <v/>
      </c>
      <c r="F333" s="259" t="inlineStr">
        <is>
          <t>sim</t>
        </is>
      </c>
      <c r="G333" s="259" t="inlineStr">
        <is>
          <t>forecast</t>
        </is>
      </c>
      <c r="I333" s="86" t="n">
        <v>0</v>
      </c>
      <c r="J333" s="512" t="n">
        <v>0</v>
      </c>
      <c r="K333" s="512" t="n">
        <v>0</v>
      </c>
      <c r="L333" s="512" t="n">
        <v>-289</v>
      </c>
      <c r="M333" s="512" t="n">
        <v>-289</v>
      </c>
      <c r="N333" s="512" t="n">
        <v>-289</v>
      </c>
      <c r="O333" s="512" t="n">
        <v>-290</v>
      </c>
      <c r="P333" s="512" t="n">
        <v>-295</v>
      </c>
      <c r="Q333" s="512" t="n">
        <v>-299</v>
      </c>
      <c r="R333" s="512" t="n">
        <v>-309</v>
      </c>
      <c r="S333" s="512" t="n">
        <v>-310</v>
      </c>
      <c r="T333" s="512" t="n">
        <v>-301</v>
      </c>
      <c r="V333" s="86" t="n">
        <v>-312</v>
      </c>
      <c r="W333" s="512" t="n">
        <v>-260</v>
      </c>
      <c r="X333" s="512" t="n">
        <v>-371</v>
      </c>
      <c r="Y333" s="512" t="n">
        <v>-295</v>
      </c>
      <c r="Z333" s="512" t="n">
        <v>-313</v>
      </c>
      <c r="AA333" s="512" t="n">
        <v>-312</v>
      </c>
      <c r="AB333" s="512" t="n">
        <v>-260</v>
      </c>
      <c r="AC333" s="512" t="n">
        <v>-416</v>
      </c>
      <c r="AD333" s="512" t="n">
        <v>-361</v>
      </c>
      <c r="AE333" s="512" t="n">
        <v>-373</v>
      </c>
      <c r="AF333" s="512" t="n">
        <v>-371</v>
      </c>
      <c r="AG333" s="512" t="n">
        <v>-310</v>
      </c>
      <c r="AI333" s="86" t="n">
        <v>-372</v>
      </c>
      <c r="AJ333" s="512" t="n">
        <v>-371</v>
      </c>
      <c r="AK333" s="512" t="n">
        <v>-372</v>
      </c>
      <c r="AL333" s="512" t="n">
        <v>-378</v>
      </c>
      <c r="AM333" s="512" t="n">
        <v>-371</v>
      </c>
      <c r="AN333" s="512" t="n">
        <v>-372</v>
      </c>
      <c r="AO333" s="512" t="n">
        <v>-371</v>
      </c>
      <c r="AP333" s="512" t="n">
        <v>-423</v>
      </c>
      <c r="AQ333" s="512" t="n">
        <v>-436</v>
      </c>
      <c r="AR333" s="512" t="n">
        <v>-435</v>
      </c>
      <c r="AS333" s="512" t="n">
        <v>-416</v>
      </c>
      <c r="AT333" s="512" t="n">
        <v>-416</v>
      </c>
      <c r="AV333" s="270" t="n">
        <v>-356</v>
      </c>
      <c r="AW333" s="270" t="n">
        <v>-390</v>
      </c>
      <c r="AX333" s="524" t="n">
        <v>-301</v>
      </c>
      <c r="AY333" s="525" t="n">
        <v>-423</v>
      </c>
      <c r="AZ333" s="525" t="n">
        <v>-302</v>
      </c>
      <c r="BA333" s="525" t="n">
        <v>-434</v>
      </c>
      <c r="BB333" s="525" t="n">
        <v>-299</v>
      </c>
      <c r="BC333" s="525" t="n">
        <v>-300</v>
      </c>
      <c r="BD333" s="525" t="n">
        <v>-301</v>
      </c>
      <c r="BE333" s="525" t="n">
        <v>-301</v>
      </c>
      <c r="BF333" s="525" t="n">
        <v>-238</v>
      </c>
      <c r="BG333" s="525" t="n">
        <v>-301</v>
      </c>
      <c r="BJ333" s="522" t="n">
        <v>-301</v>
      </c>
      <c r="BK333" s="522" t="n">
        <v>-301</v>
      </c>
      <c r="BL333" s="522" t="n">
        <v>-301</v>
      </c>
      <c r="BM333" s="522" t="n">
        <v>-301</v>
      </c>
      <c r="BN333" s="522" t="n">
        <v>-301</v>
      </c>
      <c r="BO333" s="522" t="n">
        <v>-366</v>
      </c>
      <c r="BP333" s="522" t="n">
        <v>-303</v>
      </c>
      <c r="BQ333" s="522" t="n">
        <v>-238</v>
      </c>
      <c r="BR333" s="522" t="n">
        <v>-303</v>
      </c>
      <c r="BS333" s="522" t="n">
        <v>-304</v>
      </c>
      <c r="BT333" s="522" t="n">
        <v>-314</v>
      </c>
      <c r="BU333" s="522" t="n">
        <v>-319</v>
      </c>
      <c r="BW333" s="523">
        <f>_xlfn.XLOOKUP($A333,D!$O$3:$O$199,D!P$3:P$199,)</f>
        <v/>
      </c>
      <c r="BX333" s="523">
        <f>_xlfn.XLOOKUP($A333,D!$O$3:$O$199,D!Q$3:Q$199,)</f>
        <v/>
      </c>
      <c r="BY333" s="523">
        <f>_xlfn.XLOOKUP($A333,D!$O$3:$O$199,D!R$3:R$199,)</f>
        <v/>
      </c>
      <c r="BZ333" s="523">
        <f>_xlfn.XLOOKUP($A333,D!$O$3:$O$199,D!S$3:S$199,)</f>
        <v/>
      </c>
      <c r="CA333" s="523">
        <f>_xlfn.XLOOKUP($A333,D!$O$3:$O$199,D!T$3:T$199,)</f>
        <v/>
      </c>
      <c r="CB333" s="523">
        <f>_xlfn.XLOOKUP($A333,D!$O$3:$O$199,D!U$3:U$199,)</f>
        <v/>
      </c>
      <c r="CC333" s="523">
        <f>_xlfn.XLOOKUP($A333,D!$O$3:$O$199,D!V$3:V$199,)</f>
        <v/>
      </c>
      <c r="CD333" s="523">
        <f>_xlfn.XLOOKUP($A333,D!$O$3:$O$199,D!W$3:W$199,)</f>
        <v/>
      </c>
      <c r="CE333" s="523">
        <f>_xlfn.XLOOKUP($A333,D!$O$3:$O$199,D!X$3:X$199,)</f>
        <v/>
      </c>
      <c r="CF333" s="523">
        <f>_xlfn.XLOOKUP($A333,D!$O$3:$O$199,D!Y$3:Y$199,)</f>
        <v/>
      </c>
      <c r="CG333" s="523">
        <f>_xlfn.XLOOKUP($A333,D!$O$3:$O$199,D!Z$3:Z$199,)</f>
        <v/>
      </c>
      <c r="CH333" s="523">
        <f>_xlfn.XLOOKUP($A333,D!$O$3:$O$199,D!AA$3:AA$199,)</f>
        <v/>
      </c>
    </row>
    <row r="334">
      <c r="A334" s="100" t="inlineStr">
        <is>
          <t>42.02</t>
        </is>
      </c>
      <c r="B334" s="86">
        <f>VLOOKUP(A334,PL.C!$B:$F,2,0)</f>
        <v/>
      </c>
      <c r="C334" s="86" t="inlineStr">
        <is>
          <t>Analítica</t>
        </is>
      </c>
      <c r="D334" s="86" t="inlineStr">
        <is>
          <t>Saída</t>
        </is>
      </c>
      <c r="E334" s="86">
        <f>VLOOKUP($A334,PL.C!$B:$F,5,0)</f>
        <v/>
      </c>
      <c r="F334" s="86" t="inlineStr">
        <is>
          <t>sim</t>
        </is>
      </c>
      <c r="G334" s="86" t="inlineStr">
        <is>
          <t>forecast</t>
        </is>
      </c>
      <c r="I334" s="259" t="n">
        <v>0</v>
      </c>
      <c r="J334" s="519" t="n">
        <v>0</v>
      </c>
      <c r="K334" s="519" t="n">
        <v>0</v>
      </c>
      <c r="L334" s="519" t="n">
        <v>-1074</v>
      </c>
      <c r="M334" s="519" t="n">
        <v>-510</v>
      </c>
      <c r="N334" s="519" t="n">
        <v>-470</v>
      </c>
      <c r="O334" s="519" t="n">
        <v>-469</v>
      </c>
      <c r="P334" s="519" t="n">
        <v>-459</v>
      </c>
      <c r="Q334" s="519" t="n">
        <v>-459</v>
      </c>
      <c r="R334" s="519" t="n">
        <v>-459</v>
      </c>
      <c r="S334" s="519" t="n">
        <v>-459</v>
      </c>
      <c r="T334" s="519" t="n">
        <v>-459</v>
      </c>
      <c r="V334" s="259" t="n">
        <v>-459</v>
      </c>
      <c r="W334" s="519" t="n">
        <v>-459</v>
      </c>
      <c r="X334" s="519" t="n">
        <v>-480</v>
      </c>
      <c r="Y334" s="519" t="n">
        <v>-480</v>
      </c>
      <c r="Z334" s="519" t="n">
        <v>-480</v>
      </c>
      <c r="AA334" s="519" t="n">
        <v>-480</v>
      </c>
      <c r="AB334" s="519" t="n">
        <v>-480</v>
      </c>
      <c r="AC334" s="519" t="n">
        <v>-480</v>
      </c>
      <c r="AD334" s="519" t="n">
        <v>-480</v>
      </c>
      <c r="AE334" s="519" t="n">
        <v>-480</v>
      </c>
      <c r="AF334" s="519" t="n">
        <v>-489</v>
      </c>
      <c r="AG334" s="519" t="n">
        <v>-538</v>
      </c>
      <c r="AI334" s="259" t="n">
        <v>-477</v>
      </c>
      <c r="AJ334" s="519" t="n">
        <v>-453</v>
      </c>
      <c r="AK334" s="519" t="n">
        <v>-429</v>
      </c>
      <c r="AL334" s="519" t="n">
        <v>-430</v>
      </c>
      <c r="AM334" s="519" t="n">
        <v>-429</v>
      </c>
      <c r="AN334" s="519" t="n">
        <v>-429</v>
      </c>
      <c r="AO334" s="519" t="n">
        <v>-429</v>
      </c>
      <c r="AP334" s="519" t="n">
        <v>-1247</v>
      </c>
      <c r="AQ334" s="519" t="n">
        <v>-410</v>
      </c>
      <c r="AR334" s="519" t="n">
        <v>-372</v>
      </c>
      <c r="AS334" s="519" t="n">
        <v>-393</v>
      </c>
      <c r="AT334" s="519" t="n">
        <v>-393</v>
      </c>
      <c r="AV334" s="267" t="n">
        <v>-393</v>
      </c>
      <c r="AW334" s="267" t="n">
        <v>0</v>
      </c>
      <c r="AX334" s="520" t="n">
        <v>-832</v>
      </c>
      <c r="AY334" s="521" t="n">
        <v>-431</v>
      </c>
      <c r="AZ334" s="521" t="n">
        <v>-431</v>
      </c>
      <c r="BA334" s="521" t="n">
        <v>-431</v>
      </c>
      <c r="BB334" s="521" t="n">
        <v>-590</v>
      </c>
      <c r="BC334" s="521" t="n">
        <v>-613</v>
      </c>
      <c r="BD334" s="521" t="n">
        <v>-103</v>
      </c>
      <c r="BE334" s="521" t="n">
        <v>-985</v>
      </c>
      <c r="BF334" s="521" t="n">
        <v>-542</v>
      </c>
      <c r="BG334" s="521" t="n">
        <v>-477</v>
      </c>
      <c r="BJ334" s="526" t="n">
        <v>-411</v>
      </c>
      <c r="BK334" s="526" t="n">
        <v>-718</v>
      </c>
      <c r="BL334" s="526" t="n">
        <v>-718</v>
      </c>
      <c r="BM334" s="526" t="n">
        <v>-853</v>
      </c>
      <c r="BN334" s="526" t="n">
        <v>-718</v>
      </c>
      <c r="BO334" s="526" t="n">
        <v>-718</v>
      </c>
      <c r="BP334" s="526" t="n">
        <v>-733</v>
      </c>
      <c r="BQ334" s="526" t="n">
        <v>-718</v>
      </c>
      <c r="BR334" s="526" t="n">
        <v>-732</v>
      </c>
      <c r="BS334" s="526" t="n">
        <v>-742</v>
      </c>
      <c r="BT334" s="526" t="n">
        <v>-771</v>
      </c>
      <c r="BU334" s="526" t="n">
        <v>-873</v>
      </c>
      <c r="BW334" s="515">
        <f>_xlfn.XLOOKUP($A334,D!$O$3:$O$199,D!P$3:P$199,)</f>
        <v/>
      </c>
      <c r="BX334" s="515">
        <f>_xlfn.XLOOKUP($A334,D!$O$3:$O$199,D!Q$3:Q$199,)</f>
        <v/>
      </c>
      <c r="BY334" s="515">
        <f>_xlfn.XLOOKUP($A334,D!$O$3:$O$199,D!R$3:R$199,)</f>
        <v/>
      </c>
      <c r="BZ334" s="515">
        <f>_xlfn.XLOOKUP($A334,D!$O$3:$O$199,D!S$3:S$199,)</f>
        <v/>
      </c>
      <c r="CA334" s="515">
        <f>_xlfn.XLOOKUP($A334,D!$O$3:$O$199,D!T$3:T$199,)</f>
        <v/>
      </c>
      <c r="CB334" s="515">
        <f>_xlfn.XLOOKUP($A334,D!$O$3:$O$199,D!U$3:U$199,)</f>
        <v/>
      </c>
      <c r="CC334" s="515">
        <f>_xlfn.XLOOKUP($A334,D!$O$3:$O$199,D!V$3:V$199,)</f>
        <v/>
      </c>
      <c r="CD334" s="515">
        <f>_xlfn.XLOOKUP($A334,D!$O$3:$O$199,D!W$3:W$199,)</f>
        <v/>
      </c>
      <c r="CE334" s="515">
        <f>_xlfn.XLOOKUP($A334,D!$O$3:$O$199,D!X$3:X$199,)</f>
        <v/>
      </c>
      <c r="CF334" s="515">
        <f>_xlfn.XLOOKUP($A334,D!$O$3:$O$199,D!Y$3:Y$199,)</f>
        <v/>
      </c>
      <c r="CG334" s="515">
        <f>_xlfn.XLOOKUP($A334,D!$O$3:$O$199,D!Z$3:Z$199,)</f>
        <v/>
      </c>
      <c r="CH334" s="515">
        <f>_xlfn.XLOOKUP($A334,D!$O$3:$O$199,D!AA$3:AA$199,)</f>
        <v/>
      </c>
    </row>
    <row r="335">
      <c r="A335" s="258" t="inlineStr">
        <is>
          <t>42.03</t>
        </is>
      </c>
      <c r="B335" s="259">
        <f>VLOOKUP(A335,PL.C!$B:$F,2,0)</f>
        <v/>
      </c>
      <c r="C335" s="259" t="inlineStr">
        <is>
          <t>Analítica</t>
        </is>
      </c>
      <c r="D335" s="259" t="inlineStr">
        <is>
          <t>Saída</t>
        </is>
      </c>
      <c r="E335" s="259">
        <f>VLOOKUP($A335,PL.C!$B:$F,5,0)</f>
        <v/>
      </c>
      <c r="F335" s="259" t="inlineStr">
        <is>
          <t>sim</t>
        </is>
      </c>
      <c r="G335" s="259" t="inlineStr">
        <is>
          <t>forecast</t>
        </is>
      </c>
      <c r="I335" s="86" t="n">
        <v>0</v>
      </c>
      <c r="J335" s="512" t="n">
        <v>0</v>
      </c>
      <c r="K335" s="512" t="n">
        <v>0</v>
      </c>
      <c r="L335" s="512" t="n">
        <v>-99</v>
      </c>
      <c r="M335" s="512" t="n">
        <v>-221</v>
      </c>
      <c r="N335" s="512" t="n">
        <v>-221</v>
      </c>
      <c r="O335" s="512" t="n">
        <v>-476</v>
      </c>
      <c r="P335" s="512" t="n">
        <v>-251</v>
      </c>
      <c r="Q335" s="512" t="n">
        <v>-221</v>
      </c>
      <c r="R335" s="512" t="n">
        <v>-221</v>
      </c>
      <c r="S335" s="512" t="n">
        <v>-221</v>
      </c>
      <c r="T335" s="512" t="n">
        <v>-221</v>
      </c>
      <c r="V335" s="86" t="n">
        <v>-221</v>
      </c>
      <c r="W335" s="512" t="n">
        <v>-221</v>
      </c>
      <c r="X335" s="512" t="n">
        <v>-221</v>
      </c>
      <c r="Y335" s="512" t="n">
        <v>-237</v>
      </c>
      <c r="Z335" s="512" t="n">
        <v>-245</v>
      </c>
      <c r="AA335" s="512" t="n">
        <v>-248</v>
      </c>
      <c r="AB335" s="512" t="n">
        <v>-261</v>
      </c>
      <c r="AC335" s="512" t="n">
        <v>-261</v>
      </c>
      <c r="AD335" s="512" t="n">
        <v>-761</v>
      </c>
      <c r="AE335" s="512" t="n">
        <v>-761</v>
      </c>
      <c r="AF335" s="512" t="n">
        <v>-761</v>
      </c>
      <c r="AG335" s="512" t="n">
        <v>-261</v>
      </c>
      <c r="AI335" s="86" t="n">
        <v>-873</v>
      </c>
      <c r="AJ335" s="512" t="n">
        <v>-423</v>
      </c>
      <c r="AK335" s="512" t="n">
        <v>-99</v>
      </c>
      <c r="AL335" s="512" t="n">
        <v>-761</v>
      </c>
      <c r="AM335" s="512" t="n">
        <v>-261</v>
      </c>
      <c r="AN335" s="512" t="n">
        <v>-261</v>
      </c>
      <c r="AO335" s="512" t="n">
        <v>-261</v>
      </c>
      <c r="AP335" s="512" t="n">
        <v>-261</v>
      </c>
      <c r="AQ335" s="512" t="n">
        <v>-256</v>
      </c>
      <c r="AR335" s="512" t="n">
        <v>-243</v>
      </c>
      <c r="AS335" s="512" t="n">
        <v>-249</v>
      </c>
      <c r="AT335" s="512" t="n">
        <v>-261</v>
      </c>
      <c r="AV335" s="270" t="n">
        <v>-261</v>
      </c>
      <c r="AW335" s="270" t="n">
        <v>-261</v>
      </c>
      <c r="AX335" s="524" t="n">
        <v>-261</v>
      </c>
      <c r="AY335" s="525" t="n">
        <v>-261</v>
      </c>
      <c r="AZ335" s="525" t="n">
        <v>-261</v>
      </c>
      <c r="BA335" s="525" t="n">
        <v>-261</v>
      </c>
      <c r="BB335" s="525" t="n">
        <v>-261</v>
      </c>
      <c r="BC335" s="525" t="n">
        <v>-261</v>
      </c>
      <c r="BD335" s="525" t="n">
        <v>-261</v>
      </c>
      <c r="BE335" s="525" t="n">
        <v>-261</v>
      </c>
      <c r="BF335" s="525" t="n">
        <v>-261</v>
      </c>
      <c r="BG335" s="525" t="n">
        <v>-261</v>
      </c>
      <c r="BJ335" s="522" t="n">
        <v>-261</v>
      </c>
      <c r="BK335" s="522" t="n">
        <v>-261</v>
      </c>
      <c r="BL335" s="522" t="n">
        <v>-261</v>
      </c>
      <c r="BM335" s="522" t="n">
        <v>-261</v>
      </c>
      <c r="BN335" s="522" t="n">
        <v>-294</v>
      </c>
      <c r="BO335" s="522" t="n">
        <v>-309</v>
      </c>
      <c r="BP335" s="522" t="n">
        <v>-309</v>
      </c>
      <c r="BQ335" s="522" t="n">
        <v>-309</v>
      </c>
      <c r="BR335" s="522" t="n">
        <v>-343</v>
      </c>
      <c r="BS335" s="522" t="n">
        <v>-389</v>
      </c>
      <c r="BT335" s="522" t="n">
        <v>-389</v>
      </c>
      <c r="BU335" s="522" t="n">
        <v>-389</v>
      </c>
      <c r="BW335" s="523">
        <f>_xlfn.XLOOKUP($A335,D!$O$3:$O$199,D!P$3:P$199,)</f>
        <v/>
      </c>
      <c r="BX335" s="523">
        <f>_xlfn.XLOOKUP($A335,D!$O$3:$O$199,D!Q$3:Q$199,)</f>
        <v/>
      </c>
      <c r="BY335" s="523">
        <f>_xlfn.XLOOKUP($A335,D!$O$3:$O$199,D!R$3:R$199,)</f>
        <v/>
      </c>
      <c r="BZ335" s="523">
        <f>_xlfn.XLOOKUP($A335,D!$O$3:$O$199,D!S$3:S$199,)</f>
        <v/>
      </c>
      <c r="CA335" s="523">
        <f>_xlfn.XLOOKUP($A335,D!$O$3:$O$199,D!T$3:T$199,)</f>
        <v/>
      </c>
      <c r="CB335" s="523">
        <f>_xlfn.XLOOKUP($A335,D!$O$3:$O$199,D!U$3:U$199,)</f>
        <v/>
      </c>
      <c r="CC335" s="523">
        <f>_xlfn.XLOOKUP($A335,D!$O$3:$O$199,D!V$3:V$199,)</f>
        <v/>
      </c>
      <c r="CD335" s="523">
        <f>_xlfn.XLOOKUP($A335,D!$O$3:$O$199,D!W$3:W$199,)</f>
        <v/>
      </c>
      <c r="CE335" s="523">
        <f>_xlfn.XLOOKUP($A335,D!$O$3:$O$199,D!X$3:X$199,)</f>
        <v/>
      </c>
      <c r="CF335" s="523">
        <f>_xlfn.XLOOKUP($A335,D!$O$3:$O$199,D!Y$3:Y$199,)</f>
        <v/>
      </c>
      <c r="CG335" s="523">
        <f>_xlfn.XLOOKUP($A335,D!$O$3:$O$199,D!Z$3:Z$199,)</f>
        <v/>
      </c>
      <c r="CH335" s="523">
        <f>_xlfn.XLOOKUP($A335,D!$O$3:$O$199,D!AA$3:AA$199,)</f>
        <v/>
      </c>
    </row>
    <row r="336">
      <c r="A336" s="100" t="inlineStr">
        <is>
          <t>42.07</t>
        </is>
      </c>
      <c r="B336" s="86">
        <f>VLOOKUP(A336,PL.C!$B:$F,2,0)</f>
        <v/>
      </c>
      <c r="C336" s="86" t="inlineStr">
        <is>
          <t>Analítica</t>
        </is>
      </c>
      <c r="D336" s="86" t="inlineStr">
        <is>
          <t>Saída</t>
        </is>
      </c>
      <c r="E336" s="86">
        <f>VLOOKUP($A336,PL.C!$B:$F,5,0)</f>
        <v/>
      </c>
      <c r="F336" s="86" t="inlineStr">
        <is>
          <t>sim</t>
        </is>
      </c>
      <c r="G336" s="86" t="inlineStr">
        <is>
          <t>forecast</t>
        </is>
      </c>
      <c r="I336" s="259" t="n">
        <v>0</v>
      </c>
      <c r="J336" s="519" t="n">
        <v>0</v>
      </c>
      <c r="K336" s="519" t="n">
        <v>0</v>
      </c>
      <c r="L336" s="519" t="n">
        <v>0</v>
      </c>
      <c r="M336" s="519" t="n">
        <v>0</v>
      </c>
      <c r="N336" s="519" t="n">
        <v>0</v>
      </c>
      <c r="O336" s="519" t="n">
        <v>0</v>
      </c>
      <c r="P336" s="519" t="n">
        <v>0</v>
      </c>
      <c r="Q336" s="519" t="n">
        <v>0</v>
      </c>
      <c r="R336" s="519" t="n">
        <v>0</v>
      </c>
      <c r="S336" s="519" t="n">
        <v>0</v>
      </c>
      <c r="T336" s="519" t="n">
        <v>0</v>
      </c>
      <c r="V336" s="259" t="n">
        <v>0</v>
      </c>
      <c r="W336" s="519" t="n">
        <v>0</v>
      </c>
      <c r="X336" s="519" t="n">
        <v>0</v>
      </c>
      <c r="Y336" s="519" t="n">
        <v>0</v>
      </c>
      <c r="Z336" s="519" t="n">
        <v>0</v>
      </c>
      <c r="AA336" s="519" t="n">
        <v>0</v>
      </c>
      <c r="AB336" s="519" t="n">
        <v>0</v>
      </c>
      <c r="AC336" s="519" t="n">
        <v>0</v>
      </c>
      <c r="AD336" s="519" t="n">
        <v>0</v>
      </c>
      <c r="AE336" s="519" t="n">
        <v>0</v>
      </c>
      <c r="AF336" s="519" t="n">
        <v>0</v>
      </c>
      <c r="AG336" s="519" t="n">
        <v>0</v>
      </c>
      <c r="AI336" s="259" t="n">
        <v>0</v>
      </c>
      <c r="AJ336" s="519" t="n">
        <v>0</v>
      </c>
      <c r="AK336" s="519" t="n">
        <v>0</v>
      </c>
      <c r="AL336" s="519" t="n">
        <v>0</v>
      </c>
      <c r="AM336" s="519" t="n">
        <v>0</v>
      </c>
      <c r="AN336" s="519" t="n">
        <v>0</v>
      </c>
      <c r="AO336" s="519" t="n">
        <v>0</v>
      </c>
      <c r="AP336" s="519" t="n">
        <v>0</v>
      </c>
      <c r="AQ336" s="519" t="n">
        <v>0</v>
      </c>
      <c r="AR336" s="519" t="n">
        <v>0</v>
      </c>
      <c r="AS336" s="519" t="n">
        <v>0</v>
      </c>
      <c r="AT336" s="519" t="n">
        <v>0</v>
      </c>
      <c r="AV336" s="267" t="n">
        <v>0</v>
      </c>
      <c r="AW336" s="267" t="n">
        <v>0</v>
      </c>
      <c r="AX336" s="520" t="n">
        <v>0</v>
      </c>
      <c r="AY336" s="521" t="n">
        <v>0</v>
      </c>
      <c r="AZ336" s="521" t="n">
        <v>0</v>
      </c>
      <c r="BA336" s="521" t="n">
        <v>0</v>
      </c>
      <c r="BB336" s="521" t="n">
        <v>0</v>
      </c>
      <c r="BC336" s="521" t="n">
        <v>0</v>
      </c>
      <c r="BD336" s="521" t="n">
        <v>0</v>
      </c>
      <c r="BE336" s="521" t="n">
        <v>0</v>
      </c>
      <c r="BF336" s="521" t="n">
        <v>0</v>
      </c>
      <c r="BG336" s="521" t="n">
        <v>0</v>
      </c>
      <c r="BJ336" s="526" t="n">
        <v>0</v>
      </c>
      <c r="BK336" s="526" t="n">
        <v>0</v>
      </c>
      <c r="BL336" s="526" t="n">
        <v>0</v>
      </c>
      <c r="BM336" s="526" t="n">
        <v>0</v>
      </c>
      <c r="BN336" s="526" t="n">
        <v>0</v>
      </c>
      <c r="BO336" s="526" t="n">
        <v>0</v>
      </c>
      <c r="BP336" s="526" t="n">
        <v>0</v>
      </c>
      <c r="BQ336" s="526" t="n">
        <v>0</v>
      </c>
      <c r="BR336" s="526" t="n">
        <v>0</v>
      </c>
      <c r="BS336" s="526" t="n">
        <v>0</v>
      </c>
      <c r="BT336" s="526" t="n">
        <v>0</v>
      </c>
      <c r="BU336" s="526" t="n">
        <v>0</v>
      </c>
      <c r="BW336" s="515">
        <f>_xlfn.XLOOKUP($A336,D!$O$3:$O$199,D!P$3:P$199,)</f>
        <v/>
      </c>
      <c r="BX336" s="515">
        <f>_xlfn.XLOOKUP($A336,D!$O$3:$O$199,D!Q$3:Q$199,)</f>
        <v/>
      </c>
      <c r="BY336" s="515">
        <f>_xlfn.XLOOKUP($A336,D!$O$3:$O$199,D!R$3:R$199,)</f>
        <v/>
      </c>
      <c r="BZ336" s="515">
        <f>_xlfn.XLOOKUP($A336,D!$O$3:$O$199,D!S$3:S$199,)</f>
        <v/>
      </c>
      <c r="CA336" s="515">
        <f>_xlfn.XLOOKUP($A336,D!$O$3:$O$199,D!T$3:T$199,)</f>
        <v/>
      </c>
      <c r="CB336" s="515">
        <f>_xlfn.XLOOKUP($A336,D!$O$3:$O$199,D!U$3:U$199,)</f>
        <v/>
      </c>
      <c r="CC336" s="515">
        <f>_xlfn.XLOOKUP($A336,D!$O$3:$O$199,D!V$3:V$199,)</f>
        <v/>
      </c>
      <c r="CD336" s="515">
        <f>_xlfn.XLOOKUP($A336,D!$O$3:$O$199,D!W$3:W$199,)</f>
        <v/>
      </c>
      <c r="CE336" s="515">
        <f>_xlfn.XLOOKUP($A336,D!$O$3:$O$199,D!X$3:X$199,)</f>
        <v/>
      </c>
      <c r="CF336" s="515">
        <f>_xlfn.XLOOKUP($A336,D!$O$3:$O$199,D!Y$3:Y$199,)</f>
        <v/>
      </c>
      <c r="CG336" s="515">
        <f>_xlfn.XLOOKUP($A336,D!$O$3:$O$199,D!Z$3:Z$199,)</f>
        <v/>
      </c>
      <c r="CH336" s="515">
        <f>_xlfn.XLOOKUP($A336,D!$O$3:$O$199,D!AA$3:AA$199,)</f>
        <v/>
      </c>
    </row>
    <row r="337">
      <c r="A337" s="258" t="inlineStr">
        <is>
          <t>43.01</t>
        </is>
      </c>
      <c r="B337" s="259">
        <f>VLOOKUP(A337,PL.C!$B:$F,2,0)</f>
        <v/>
      </c>
      <c r="C337" s="259" t="inlineStr">
        <is>
          <t>Analítica</t>
        </is>
      </c>
      <c r="D337" s="259" t="inlineStr">
        <is>
          <t>Saída</t>
        </is>
      </c>
      <c r="E337" s="259">
        <f>VLOOKUP($A337,PL.C!$B:$F,5,0)</f>
        <v/>
      </c>
      <c r="F337" s="259" t="inlineStr">
        <is>
          <t>sim</t>
        </is>
      </c>
      <c r="G337" s="259" t="inlineStr">
        <is>
          <t>forecast</t>
        </is>
      </c>
      <c r="I337" s="86" t="n">
        <v>0</v>
      </c>
      <c r="J337" s="512" t="n">
        <v>0</v>
      </c>
      <c r="K337" s="512" t="n">
        <v>0</v>
      </c>
      <c r="L337" s="512" t="n">
        <v>-2038</v>
      </c>
      <c r="M337" s="512" t="n">
        <v>0</v>
      </c>
      <c r="N337" s="512" t="n">
        <v>-2080</v>
      </c>
      <c r="O337" s="512" t="n">
        <v>-3306</v>
      </c>
      <c r="P337" s="512" t="n">
        <v>-2405</v>
      </c>
      <c r="Q337" s="512" t="n">
        <v>-2080</v>
      </c>
      <c r="R337" s="512" t="n">
        <v>-2032</v>
      </c>
      <c r="S337" s="512" t="n">
        <v>-2083</v>
      </c>
      <c r="T337" s="512" t="n">
        <v>-2078</v>
      </c>
      <c r="V337" s="86" t="n">
        <v>-2071</v>
      </c>
      <c r="W337" s="512" t="n">
        <v>-2125</v>
      </c>
      <c r="X337" s="512" t="n">
        <v>-2218</v>
      </c>
      <c r="Y337" s="512" t="n">
        <v>-2147</v>
      </c>
      <c r="Z337" s="512" t="n">
        <v>-2232</v>
      </c>
      <c r="AA337" s="512" t="n">
        <v>-3922</v>
      </c>
      <c r="AB337" s="512" t="n">
        <v>-2120</v>
      </c>
      <c r="AC337" s="512" t="n">
        <v>-2070</v>
      </c>
      <c r="AD337" s="512" t="n">
        <v>-2980</v>
      </c>
      <c r="AE337" s="512" t="n">
        <v>-2448</v>
      </c>
      <c r="AF337" s="512" t="n">
        <v>-2439</v>
      </c>
      <c r="AG337" s="512" t="n">
        <v>-2142</v>
      </c>
      <c r="AI337" s="86" t="n">
        <v>-2145</v>
      </c>
      <c r="AJ337" s="512" t="n">
        <v>-2280</v>
      </c>
      <c r="AK337" s="512" t="n">
        <v>-2365</v>
      </c>
      <c r="AL337" s="512" t="n">
        <v>-2363</v>
      </c>
      <c r="AM337" s="512" t="n">
        <v>-2280</v>
      </c>
      <c r="AN337" s="512" t="n">
        <v>-3780</v>
      </c>
      <c r="AO337" s="512" t="n">
        <v>-2389</v>
      </c>
      <c r="AP337" s="512" t="n">
        <v>-2362</v>
      </c>
      <c r="AQ337" s="512" t="n">
        <v>-2355</v>
      </c>
      <c r="AR337" s="512" t="n">
        <v>-2359</v>
      </c>
      <c r="AS337" s="512" t="n">
        <v>-2362</v>
      </c>
      <c r="AT337" s="512" t="n">
        <v>-2359</v>
      </c>
      <c r="AV337" s="270" t="n">
        <v>-2365</v>
      </c>
      <c r="AW337" s="270" t="n">
        <v>-2576</v>
      </c>
      <c r="AX337" s="524" t="n">
        <v>-2579</v>
      </c>
      <c r="AY337" s="525" t="n">
        <v>-2607</v>
      </c>
      <c r="AZ337" s="525" t="n">
        <v>-1983</v>
      </c>
      <c r="BA337" s="525" t="n">
        <v>-2586</v>
      </c>
      <c r="BB337" s="525" t="n">
        <v>-4185</v>
      </c>
      <c r="BC337" s="525" t="n">
        <v>-2589</v>
      </c>
      <c r="BD337" s="525" t="n">
        <v>-2586</v>
      </c>
      <c r="BE337" s="525" t="n">
        <v>-2576</v>
      </c>
      <c r="BF337" s="525" t="n">
        <v>-2585</v>
      </c>
      <c r="BG337" s="525" t="n">
        <v>-2589</v>
      </c>
      <c r="BJ337" s="522" t="n">
        <v>-2588</v>
      </c>
      <c r="BK337" s="522" t="n">
        <v>-2698</v>
      </c>
      <c r="BL337" s="522" t="n">
        <v>-2780</v>
      </c>
      <c r="BM337" s="522" t="n">
        <v>-3060</v>
      </c>
      <c r="BN337" s="522" t="n">
        <v>-3027</v>
      </c>
      <c r="BO337" s="522" t="n">
        <v>-4778</v>
      </c>
      <c r="BP337" s="522" t="n">
        <v>-3036</v>
      </c>
      <c r="BQ337" s="522" t="n">
        <v>-3060</v>
      </c>
      <c r="BR337" s="522" t="n">
        <v>-2776</v>
      </c>
      <c r="BS337" s="522" t="n">
        <v>-2776</v>
      </c>
      <c r="BT337" s="522" t="n">
        <v>-2781</v>
      </c>
      <c r="BU337" s="522" t="n">
        <v>-2784</v>
      </c>
      <c r="BW337" s="523">
        <f>_xlfn.XLOOKUP($A337,D!$O$3:$O$199,D!P$3:P$199,)</f>
        <v/>
      </c>
      <c r="BX337" s="523">
        <f>_xlfn.XLOOKUP($A337,D!$O$3:$O$199,D!Q$3:Q$199,)</f>
        <v/>
      </c>
      <c r="BY337" s="523">
        <f>_xlfn.XLOOKUP($A337,D!$O$3:$O$199,D!R$3:R$199,)</f>
        <v/>
      </c>
      <c r="BZ337" s="523">
        <f>_xlfn.XLOOKUP($A337,D!$O$3:$O$199,D!S$3:S$199,)</f>
        <v/>
      </c>
      <c r="CA337" s="523">
        <f>_xlfn.XLOOKUP($A337,D!$O$3:$O$199,D!T$3:T$199,)</f>
        <v/>
      </c>
      <c r="CB337" s="523">
        <f>_xlfn.XLOOKUP($A337,D!$O$3:$O$199,D!U$3:U$199,)</f>
        <v/>
      </c>
      <c r="CC337" s="523">
        <f>_xlfn.XLOOKUP($A337,D!$O$3:$O$199,D!V$3:V$199,)</f>
        <v/>
      </c>
      <c r="CD337" s="523">
        <f>_xlfn.XLOOKUP($A337,D!$O$3:$O$199,D!W$3:W$199,)</f>
        <v/>
      </c>
      <c r="CE337" s="523">
        <f>_xlfn.XLOOKUP($A337,D!$O$3:$O$199,D!X$3:X$199,)</f>
        <v/>
      </c>
      <c r="CF337" s="523">
        <f>_xlfn.XLOOKUP($A337,D!$O$3:$O$199,D!Y$3:Y$199,)</f>
        <v/>
      </c>
      <c r="CG337" s="523">
        <f>_xlfn.XLOOKUP($A337,D!$O$3:$O$199,D!Z$3:Z$199,)</f>
        <v/>
      </c>
      <c r="CH337" s="523">
        <f>_xlfn.XLOOKUP($A337,D!$O$3:$O$199,D!AA$3:AA$199,)</f>
        <v/>
      </c>
    </row>
    <row r="338">
      <c r="A338" s="100" t="inlineStr">
        <is>
          <t>43.02</t>
        </is>
      </c>
      <c r="B338" s="86">
        <f>VLOOKUP(A338,PL.C!$B:$F,2,0)</f>
        <v/>
      </c>
      <c r="C338" s="86" t="inlineStr">
        <is>
          <t>Analítica</t>
        </is>
      </c>
      <c r="D338" s="86" t="inlineStr">
        <is>
          <t>Saída</t>
        </is>
      </c>
      <c r="E338" s="86">
        <f>VLOOKUP($A338,PL.C!$B:$F,5,0)</f>
        <v/>
      </c>
      <c r="F338" s="86" t="inlineStr">
        <is>
          <t>sim</t>
        </is>
      </c>
      <c r="G338" s="86" t="inlineStr">
        <is>
          <t>forecast</t>
        </is>
      </c>
      <c r="I338" s="259" t="n">
        <v>0</v>
      </c>
      <c r="J338" s="519" t="n">
        <v>0</v>
      </c>
      <c r="K338" s="519" t="n">
        <v>0</v>
      </c>
      <c r="L338" s="519" t="n">
        <v>0</v>
      </c>
      <c r="M338" s="519" t="n">
        <v>0</v>
      </c>
      <c r="N338" s="519" t="n">
        <v>0</v>
      </c>
      <c r="O338" s="519" t="n">
        <v>0</v>
      </c>
      <c r="P338" s="519" t="n">
        <v>0</v>
      </c>
      <c r="Q338" s="519" t="n">
        <v>0</v>
      </c>
      <c r="R338" s="519" t="n">
        <v>-3000</v>
      </c>
      <c r="S338" s="519" t="n">
        <v>-4406</v>
      </c>
      <c r="T338" s="519" t="n">
        <v>0</v>
      </c>
      <c r="V338" s="259" t="n">
        <v>-224</v>
      </c>
      <c r="W338" s="519" t="n">
        <v>0</v>
      </c>
      <c r="X338" s="519" t="n">
        <v>-4000</v>
      </c>
      <c r="Y338" s="519" t="n">
        <v>0</v>
      </c>
      <c r="Z338" s="519" t="n">
        <v>0</v>
      </c>
      <c r="AA338" s="519" t="n">
        <v>0</v>
      </c>
      <c r="AB338" s="519" t="n">
        <v>0</v>
      </c>
      <c r="AC338" s="519" t="n">
        <v>0</v>
      </c>
      <c r="AD338" s="519" t="n">
        <v>0</v>
      </c>
      <c r="AE338" s="519" t="n">
        <v>0</v>
      </c>
      <c r="AF338" s="519" t="n">
        <v>0</v>
      </c>
      <c r="AG338" s="519" t="n">
        <v>0</v>
      </c>
      <c r="AI338" s="259" t="n">
        <v>0</v>
      </c>
      <c r="AJ338" s="519" t="n">
        <v>-5086</v>
      </c>
      <c r="AK338" s="519" t="n">
        <v>-5688</v>
      </c>
      <c r="AL338" s="519" t="n">
        <v>-5086</v>
      </c>
      <c r="AM338" s="519" t="n">
        <v>-5239</v>
      </c>
      <c r="AN338" s="519" t="n">
        <v>-5086</v>
      </c>
      <c r="AO338" s="519" t="n">
        <v>-249</v>
      </c>
      <c r="AP338" s="519" t="n">
        <v>0</v>
      </c>
      <c r="AQ338" s="519" t="n">
        <v>0</v>
      </c>
      <c r="AR338" s="519" t="n">
        <v>0</v>
      </c>
      <c r="AS338" s="519" t="n">
        <v>0</v>
      </c>
      <c r="AT338" s="519" t="n">
        <v>0</v>
      </c>
      <c r="AV338" s="267" t="n">
        <v>0</v>
      </c>
      <c r="AW338" s="267" t="n">
        <v>0</v>
      </c>
      <c r="AX338" s="520" t="n">
        <v>0</v>
      </c>
      <c r="AY338" s="521" t="n">
        <v>0</v>
      </c>
      <c r="AZ338" s="521" t="n">
        <v>0</v>
      </c>
      <c r="BA338" s="521" t="n">
        <v>0</v>
      </c>
      <c r="BB338" s="521" t="n">
        <v>0</v>
      </c>
      <c r="BC338" s="521" t="n">
        <v>0</v>
      </c>
      <c r="BD338" s="521" t="n">
        <v>0</v>
      </c>
      <c r="BE338" s="521" t="n">
        <v>0</v>
      </c>
      <c r="BF338" s="521" t="n">
        <v>-6380</v>
      </c>
      <c r="BG338" s="521" t="n">
        <v>-8111</v>
      </c>
      <c r="BJ338" s="526" t="n">
        <v>0</v>
      </c>
      <c r="BK338" s="526" t="n">
        <v>0</v>
      </c>
      <c r="BL338" s="526" t="n">
        <v>0</v>
      </c>
      <c r="BM338" s="526" t="n">
        <v>0</v>
      </c>
      <c r="BN338" s="526" t="n">
        <v>0</v>
      </c>
      <c r="BO338" s="526" t="n">
        <v>0</v>
      </c>
      <c r="BP338" s="526" t="n">
        <v>-6000</v>
      </c>
      <c r="BQ338" s="526" t="n">
        <v>0</v>
      </c>
      <c r="BR338" s="526" t="n">
        <v>-12134</v>
      </c>
      <c r="BS338" s="526" t="n">
        <v>-12569</v>
      </c>
      <c r="BT338" s="526" t="n">
        <v>0</v>
      </c>
      <c r="BU338" s="526" t="n">
        <v>-363</v>
      </c>
      <c r="BW338" s="515">
        <f>_xlfn.XLOOKUP($A338,D!$O$3:$O$199,D!P$3:P$199,)</f>
        <v/>
      </c>
      <c r="BX338" s="515">
        <f>_xlfn.XLOOKUP($A338,D!$O$3:$O$199,D!Q$3:Q$199,)</f>
        <v/>
      </c>
      <c r="BY338" s="515">
        <f>_xlfn.XLOOKUP($A338,D!$O$3:$O$199,D!R$3:R$199,)</f>
        <v/>
      </c>
      <c r="BZ338" s="515">
        <f>_xlfn.XLOOKUP($A338,D!$O$3:$O$199,D!S$3:S$199,)</f>
        <v/>
      </c>
      <c r="CA338" s="515">
        <f>_xlfn.XLOOKUP($A338,D!$O$3:$O$199,D!T$3:T$199,)</f>
        <v/>
      </c>
      <c r="CB338" s="515">
        <f>_xlfn.XLOOKUP($A338,D!$O$3:$O$199,D!U$3:U$199,)</f>
        <v/>
      </c>
      <c r="CC338" s="515">
        <f>_xlfn.XLOOKUP($A338,D!$O$3:$O$199,D!V$3:V$199,)</f>
        <v/>
      </c>
      <c r="CD338" s="515">
        <f>_xlfn.XLOOKUP($A338,D!$O$3:$O$199,D!W$3:W$199,)</f>
        <v/>
      </c>
      <c r="CE338" s="515">
        <f>_xlfn.XLOOKUP($A338,D!$O$3:$O$199,D!X$3:X$199,)</f>
        <v/>
      </c>
      <c r="CF338" s="515">
        <f>_xlfn.XLOOKUP($A338,D!$O$3:$O$199,D!Y$3:Y$199,)</f>
        <v/>
      </c>
      <c r="CG338" s="515">
        <f>_xlfn.XLOOKUP($A338,D!$O$3:$O$199,D!Z$3:Z$199,)</f>
        <v/>
      </c>
      <c r="CH338" s="515">
        <f>_xlfn.XLOOKUP($A338,D!$O$3:$O$199,D!AA$3:AA$199,)</f>
        <v/>
      </c>
    </row>
    <row r="339">
      <c r="A339" s="258" t="inlineStr">
        <is>
          <t>43.03</t>
        </is>
      </c>
      <c r="B339" s="259">
        <f>VLOOKUP(A339,PL.C!$B:$F,2,0)</f>
        <v/>
      </c>
      <c r="C339" s="259" t="inlineStr">
        <is>
          <t>Analítica</t>
        </is>
      </c>
      <c r="D339" s="259" t="inlineStr">
        <is>
          <t>Saída</t>
        </is>
      </c>
      <c r="E339" s="259">
        <f>VLOOKUP($A339,PL.C!$B:$F,5,0)</f>
        <v/>
      </c>
      <c r="F339" s="259" t="inlineStr">
        <is>
          <t>sim</t>
        </is>
      </c>
      <c r="G339" s="259" t="inlineStr">
        <is>
          <t>forecast</t>
        </is>
      </c>
      <c r="I339" s="86" t="n">
        <v>0</v>
      </c>
      <c r="J339" s="512" t="n">
        <v>0</v>
      </c>
      <c r="K339" s="512" t="n">
        <v>0</v>
      </c>
      <c r="L339" s="512" t="n">
        <v>-5440</v>
      </c>
      <c r="M339" s="512" t="n">
        <v>-5440</v>
      </c>
      <c r="N339" s="512" t="n">
        <v>-6720</v>
      </c>
      <c r="O339" s="512" t="n">
        <v>-640</v>
      </c>
      <c r="P339" s="512" t="n">
        <v>0</v>
      </c>
      <c r="Q339" s="512" t="n">
        <v>-770</v>
      </c>
      <c r="R339" s="512" t="n">
        <v>0</v>
      </c>
      <c r="S339" s="512" t="n">
        <v>0</v>
      </c>
      <c r="T339" s="512" t="n">
        <v>-7440</v>
      </c>
      <c r="V339" s="86" t="n">
        <v>-5440</v>
      </c>
      <c r="W339" s="512" t="n">
        <v>-5759</v>
      </c>
      <c r="X339" s="512" t="n">
        <v>-6932</v>
      </c>
      <c r="Y339" s="512" t="n">
        <v>-7532</v>
      </c>
      <c r="Z339" s="512" t="n">
        <v>-7040</v>
      </c>
      <c r="AA339" s="512" t="n">
        <v>-8090</v>
      </c>
      <c r="AB339" s="512" t="n">
        <v>-7390</v>
      </c>
      <c r="AC339" s="512" t="n">
        <v>-12390</v>
      </c>
      <c r="AD339" s="512" t="n">
        <v>-14440</v>
      </c>
      <c r="AE339" s="512" t="n">
        <v>-12756</v>
      </c>
      <c r="AF339" s="512" t="n">
        <v>-12198</v>
      </c>
      <c r="AG339" s="512" t="n">
        <v>-19440</v>
      </c>
      <c r="AI339" s="86" t="n">
        <v>-15159</v>
      </c>
      <c r="AJ339" s="512" t="n">
        <v>-13285</v>
      </c>
      <c r="AK339" s="512" t="n">
        <v>-16840</v>
      </c>
      <c r="AL339" s="512" t="n">
        <v>-12040</v>
      </c>
      <c r="AM339" s="512" t="n">
        <v>-17209</v>
      </c>
      <c r="AN339" s="512" t="n">
        <v>-16453</v>
      </c>
      <c r="AO339" s="512" t="n">
        <v>-12040</v>
      </c>
      <c r="AP339" s="512" t="n">
        <v>-12040</v>
      </c>
      <c r="AQ339" s="512" t="n">
        <v>-7464</v>
      </c>
      <c r="AR339" s="512" t="n">
        <v>-17040</v>
      </c>
      <c r="AS339" s="512" t="n">
        <v>-12922</v>
      </c>
      <c r="AT339" s="512" t="n">
        <v>-7040</v>
      </c>
      <c r="AV339" s="270" t="n">
        <v>-7040</v>
      </c>
      <c r="AW339" s="270" t="n">
        <v>-7483</v>
      </c>
      <c r="AX339" s="524" t="n">
        <v>-7340</v>
      </c>
      <c r="AY339" s="525" t="n">
        <v>-7201</v>
      </c>
      <c r="AZ339" s="525" t="n">
        <v>-6740</v>
      </c>
      <c r="BA339" s="525" t="n">
        <v>-7598</v>
      </c>
      <c r="BB339" s="525" t="n">
        <v>-6740</v>
      </c>
      <c r="BC339" s="525" t="n">
        <v>-6740</v>
      </c>
      <c r="BD339" s="525" t="n">
        <v>-6740</v>
      </c>
      <c r="BE339" s="525" t="n">
        <v>-6740</v>
      </c>
      <c r="BF339" s="525" t="n">
        <v>-7164</v>
      </c>
      <c r="BG339" s="525" t="n">
        <v>-6175</v>
      </c>
      <c r="BJ339" s="522" t="n">
        <v>-7166</v>
      </c>
      <c r="BK339" s="522" t="n">
        <v>-7232</v>
      </c>
      <c r="BL339" s="522" t="n">
        <v>-6740</v>
      </c>
      <c r="BM339" s="522" t="n">
        <v>-7214</v>
      </c>
      <c r="BN339" s="522" t="n">
        <v>-6740</v>
      </c>
      <c r="BO339" s="522" t="n">
        <v>-6740</v>
      </c>
      <c r="BP339" s="522" t="n">
        <v>-6740</v>
      </c>
      <c r="BQ339" s="522" t="n">
        <v>-7295</v>
      </c>
      <c r="BR339" s="522" t="n">
        <v>-6740</v>
      </c>
      <c r="BS339" s="522" t="n">
        <v>-6956</v>
      </c>
      <c r="BT339" s="522" t="n">
        <v>-7406</v>
      </c>
      <c r="BU339" s="522" t="n">
        <v>-7306</v>
      </c>
      <c r="BW339" s="523">
        <f>_xlfn.XLOOKUP($A339,D!$O$3:$O$199,D!P$3:P$199,)</f>
        <v/>
      </c>
      <c r="BX339" s="523">
        <f>_xlfn.XLOOKUP($A339,D!$O$3:$O$199,D!Q$3:Q$199,)</f>
        <v/>
      </c>
      <c r="BY339" s="523">
        <f>_xlfn.XLOOKUP($A339,D!$O$3:$O$199,D!R$3:R$199,)</f>
        <v/>
      </c>
      <c r="BZ339" s="523">
        <f>_xlfn.XLOOKUP($A339,D!$O$3:$O$199,D!S$3:S$199,)</f>
        <v/>
      </c>
      <c r="CA339" s="523">
        <f>_xlfn.XLOOKUP($A339,D!$O$3:$O$199,D!T$3:T$199,)</f>
        <v/>
      </c>
      <c r="CB339" s="523">
        <f>_xlfn.XLOOKUP($A339,D!$O$3:$O$199,D!U$3:U$199,)</f>
        <v/>
      </c>
      <c r="CC339" s="523">
        <f>_xlfn.XLOOKUP($A339,D!$O$3:$O$199,D!V$3:V$199,)</f>
        <v/>
      </c>
      <c r="CD339" s="523">
        <f>_xlfn.XLOOKUP($A339,D!$O$3:$O$199,D!W$3:W$199,)</f>
        <v/>
      </c>
      <c r="CE339" s="523">
        <f>_xlfn.XLOOKUP($A339,D!$O$3:$O$199,D!X$3:X$199,)</f>
        <v/>
      </c>
      <c r="CF339" s="523">
        <f>_xlfn.XLOOKUP($A339,D!$O$3:$O$199,D!Y$3:Y$199,)</f>
        <v/>
      </c>
      <c r="CG339" s="523">
        <f>_xlfn.XLOOKUP($A339,D!$O$3:$O$199,D!Z$3:Z$199,)</f>
        <v/>
      </c>
      <c r="CH339" s="523">
        <f>_xlfn.XLOOKUP($A339,D!$O$3:$O$199,D!AA$3:AA$199,)</f>
        <v/>
      </c>
    </row>
    <row r="340">
      <c r="A340" s="100" t="inlineStr">
        <is>
          <t>43.04</t>
        </is>
      </c>
      <c r="B340" s="86">
        <f>VLOOKUP(A340,PL.C!$B:$F,2,0)</f>
        <v/>
      </c>
      <c r="C340" s="86" t="inlineStr">
        <is>
          <t>Analítica</t>
        </is>
      </c>
      <c r="D340" s="86" t="inlineStr">
        <is>
          <t>Saída</t>
        </is>
      </c>
      <c r="E340" s="86">
        <f>VLOOKUP($A340,PL.C!$B:$F,5,0)</f>
        <v/>
      </c>
      <c r="F340" s="86" t="inlineStr">
        <is>
          <t>sim</t>
        </is>
      </c>
      <c r="G340" s="86" t="inlineStr">
        <is>
          <t>forecast</t>
        </is>
      </c>
      <c r="I340" s="259" t="n">
        <v>0</v>
      </c>
      <c r="J340" s="519" t="n">
        <v>0</v>
      </c>
      <c r="K340" s="519" t="n">
        <v>0</v>
      </c>
      <c r="L340" s="519" t="n">
        <v>0</v>
      </c>
      <c r="M340" s="519" t="n">
        <v>0</v>
      </c>
      <c r="N340" s="519" t="n">
        <v>0</v>
      </c>
      <c r="O340" s="519" t="n">
        <v>0</v>
      </c>
      <c r="P340" s="519" t="n">
        <v>0</v>
      </c>
      <c r="Q340" s="519" t="n">
        <v>0</v>
      </c>
      <c r="R340" s="519" t="n">
        <v>0</v>
      </c>
      <c r="S340" s="519" t="n">
        <v>0</v>
      </c>
      <c r="T340" s="519" t="n">
        <v>0</v>
      </c>
      <c r="V340" s="259" t="n">
        <v>0</v>
      </c>
      <c r="W340" s="519" t="n">
        <v>0</v>
      </c>
      <c r="X340" s="519" t="n">
        <v>0</v>
      </c>
      <c r="Y340" s="519" t="n">
        <v>0</v>
      </c>
      <c r="Z340" s="519" t="n">
        <v>0</v>
      </c>
      <c r="AA340" s="519" t="n">
        <v>0</v>
      </c>
      <c r="AB340" s="519" t="n">
        <v>0</v>
      </c>
      <c r="AC340" s="519" t="n">
        <v>0</v>
      </c>
      <c r="AD340" s="519" t="n">
        <v>0</v>
      </c>
      <c r="AE340" s="519" t="n">
        <v>0</v>
      </c>
      <c r="AF340" s="519" t="n">
        <v>0</v>
      </c>
      <c r="AG340" s="519" t="n">
        <v>0</v>
      </c>
      <c r="AI340" s="259" t="n">
        <v>0</v>
      </c>
      <c r="AJ340" s="519" t="n">
        <v>0</v>
      </c>
      <c r="AK340" s="519" t="n">
        <v>-114</v>
      </c>
      <c r="AL340" s="519" t="n">
        <v>-255</v>
      </c>
      <c r="AM340" s="519" t="n">
        <v>0</v>
      </c>
      <c r="AN340" s="519" t="n">
        <v>0</v>
      </c>
      <c r="AO340" s="519" t="n">
        <v>0</v>
      </c>
      <c r="AP340" s="519" t="n">
        <v>0</v>
      </c>
      <c r="AQ340" s="519" t="n">
        <v>0</v>
      </c>
      <c r="AR340" s="519" t="n">
        <v>0</v>
      </c>
      <c r="AS340" s="519" t="n">
        <v>0</v>
      </c>
      <c r="AT340" s="519" t="n">
        <v>0</v>
      </c>
      <c r="AV340" s="267" t="n">
        <v>0</v>
      </c>
      <c r="AW340" s="267" t="n">
        <v>0</v>
      </c>
      <c r="AX340" s="520" t="n">
        <v>0</v>
      </c>
      <c r="AY340" s="521" t="n">
        <v>0</v>
      </c>
      <c r="AZ340" s="521" t="n">
        <v>0</v>
      </c>
      <c r="BA340" s="521" t="n">
        <v>0</v>
      </c>
      <c r="BB340" s="521" t="n">
        <v>0</v>
      </c>
      <c r="BC340" s="521" t="n">
        <v>0</v>
      </c>
      <c r="BD340" s="521" t="n">
        <v>0</v>
      </c>
      <c r="BE340" s="521" t="n">
        <v>0</v>
      </c>
      <c r="BF340" s="521" t="n">
        <v>0</v>
      </c>
      <c r="BG340" s="521" t="n">
        <v>0</v>
      </c>
      <c r="BJ340" s="526" t="n">
        <v>0</v>
      </c>
      <c r="BK340" s="526" t="n">
        <v>0</v>
      </c>
      <c r="BL340" s="526" t="n">
        <v>-571</v>
      </c>
      <c r="BM340" s="526" t="n">
        <v>0</v>
      </c>
      <c r="BN340" s="526" t="n">
        <v>0</v>
      </c>
      <c r="BO340" s="526" t="n">
        <v>0</v>
      </c>
      <c r="BP340" s="526" t="n">
        <v>0</v>
      </c>
      <c r="BQ340" s="526" t="n">
        <v>-570</v>
      </c>
      <c r="BR340" s="526" t="n">
        <v>-747</v>
      </c>
      <c r="BS340" s="526" t="n">
        <v>-198</v>
      </c>
      <c r="BT340" s="526" t="n">
        <v>0</v>
      </c>
      <c r="BU340" s="526" t="n">
        <v>0</v>
      </c>
      <c r="BW340" s="515">
        <f>_xlfn.XLOOKUP($A340,D!$O$3:$O$199,D!P$3:P$199,)</f>
        <v/>
      </c>
      <c r="BX340" s="515">
        <f>_xlfn.XLOOKUP($A340,D!$O$3:$O$199,D!Q$3:Q$199,)</f>
        <v/>
      </c>
      <c r="BY340" s="515">
        <f>_xlfn.XLOOKUP($A340,D!$O$3:$O$199,D!R$3:R$199,)</f>
        <v/>
      </c>
      <c r="BZ340" s="515">
        <f>_xlfn.XLOOKUP($A340,D!$O$3:$O$199,D!S$3:S$199,)</f>
        <v/>
      </c>
      <c r="CA340" s="515">
        <f>_xlfn.XLOOKUP($A340,D!$O$3:$O$199,D!T$3:T$199,)</f>
        <v/>
      </c>
      <c r="CB340" s="515">
        <f>_xlfn.XLOOKUP($A340,D!$O$3:$O$199,D!U$3:U$199,)</f>
        <v/>
      </c>
      <c r="CC340" s="515">
        <f>_xlfn.XLOOKUP($A340,D!$O$3:$O$199,D!V$3:V$199,)</f>
        <v/>
      </c>
      <c r="CD340" s="515">
        <f>_xlfn.XLOOKUP($A340,D!$O$3:$O$199,D!W$3:W$199,)</f>
        <v/>
      </c>
      <c r="CE340" s="515">
        <f>_xlfn.XLOOKUP($A340,D!$O$3:$O$199,D!X$3:X$199,)</f>
        <v/>
      </c>
      <c r="CF340" s="515">
        <f>_xlfn.XLOOKUP($A340,D!$O$3:$O$199,D!Y$3:Y$199,)</f>
        <v/>
      </c>
      <c r="CG340" s="515">
        <f>_xlfn.XLOOKUP($A340,D!$O$3:$O$199,D!Z$3:Z$199,)</f>
        <v/>
      </c>
      <c r="CH340" s="515">
        <f>_xlfn.XLOOKUP($A340,D!$O$3:$O$199,D!AA$3:AA$199,)</f>
        <v/>
      </c>
    </row>
    <row r="341">
      <c r="A341" s="258" t="inlineStr">
        <is>
          <t>43.05</t>
        </is>
      </c>
      <c r="B341" s="259">
        <f>VLOOKUP(A341,PL.C!$B:$F,2,0)</f>
        <v/>
      </c>
      <c r="C341" s="259" t="inlineStr">
        <is>
          <t>Analítica</t>
        </is>
      </c>
      <c r="D341" s="259" t="inlineStr">
        <is>
          <t>Saída</t>
        </is>
      </c>
      <c r="E341" s="259">
        <f>VLOOKUP($A341,PL.C!$B:$F,5,0)</f>
        <v/>
      </c>
      <c r="F341" s="259" t="inlineStr">
        <is>
          <t>sim</t>
        </is>
      </c>
      <c r="G341" s="259" t="inlineStr">
        <is>
          <t>forecast</t>
        </is>
      </c>
      <c r="I341" s="86" t="n">
        <v>0</v>
      </c>
      <c r="J341" s="512" t="n">
        <v>0</v>
      </c>
      <c r="K341" s="512" t="n">
        <v>0</v>
      </c>
      <c r="L341" s="512" t="n">
        <v>0</v>
      </c>
      <c r="M341" s="512" t="n">
        <v>0</v>
      </c>
      <c r="N341" s="512" t="n">
        <v>0</v>
      </c>
      <c r="O341" s="512" t="n">
        <v>0</v>
      </c>
      <c r="P341" s="512" t="n">
        <v>0</v>
      </c>
      <c r="Q341" s="512" t="n">
        <v>0</v>
      </c>
      <c r="R341" s="512" t="n">
        <v>0</v>
      </c>
      <c r="S341" s="512" t="n">
        <v>0</v>
      </c>
      <c r="T341" s="512" t="n">
        <v>0</v>
      </c>
      <c r="V341" s="86" t="n">
        <v>0</v>
      </c>
      <c r="W341" s="512" t="n">
        <v>0</v>
      </c>
      <c r="X341" s="512" t="n">
        <v>0</v>
      </c>
      <c r="Y341" s="512" t="n">
        <v>0</v>
      </c>
      <c r="Z341" s="512" t="n">
        <v>0</v>
      </c>
      <c r="AA341" s="512" t="n">
        <v>0</v>
      </c>
      <c r="AB341" s="512" t="n">
        <v>0</v>
      </c>
      <c r="AC341" s="512" t="n">
        <v>0</v>
      </c>
      <c r="AD341" s="512" t="n">
        <v>0</v>
      </c>
      <c r="AE341" s="512" t="n">
        <v>0</v>
      </c>
      <c r="AF341" s="512" t="n">
        <v>0</v>
      </c>
      <c r="AG341" s="512" t="n">
        <v>0</v>
      </c>
      <c r="AI341" s="86" t="n">
        <v>0</v>
      </c>
      <c r="AJ341" s="512" t="n">
        <v>0</v>
      </c>
      <c r="AK341" s="512" t="n">
        <v>0</v>
      </c>
      <c r="AL341" s="512" t="n">
        <v>0</v>
      </c>
      <c r="AM341" s="512" t="n">
        <v>0</v>
      </c>
      <c r="AN341" s="512" t="n">
        <v>0</v>
      </c>
      <c r="AO341" s="512" t="n">
        <v>0</v>
      </c>
      <c r="AP341" s="512" t="n">
        <v>0</v>
      </c>
      <c r="AQ341" s="512" t="n">
        <v>0</v>
      </c>
      <c r="AR341" s="512" t="n">
        <v>0</v>
      </c>
      <c r="AS341" s="512" t="n">
        <v>0</v>
      </c>
      <c r="AT341" s="512" t="n">
        <v>0</v>
      </c>
      <c r="AV341" s="270" t="n">
        <v>0</v>
      </c>
      <c r="AW341" s="270" t="n">
        <v>0</v>
      </c>
      <c r="AX341" s="524" t="n">
        <v>0</v>
      </c>
      <c r="AY341" s="525" t="n">
        <v>0</v>
      </c>
      <c r="AZ341" s="525" t="n">
        <v>0</v>
      </c>
      <c r="BA341" s="525" t="n">
        <v>0</v>
      </c>
      <c r="BB341" s="525" t="n">
        <v>0</v>
      </c>
      <c r="BC341" s="525" t="n">
        <v>0</v>
      </c>
      <c r="BD341" s="525" t="n">
        <v>0</v>
      </c>
      <c r="BE341" s="525" t="n">
        <v>0</v>
      </c>
      <c r="BF341" s="525" t="n">
        <v>0</v>
      </c>
      <c r="BG341" s="525" t="n">
        <v>0</v>
      </c>
      <c r="BJ341" s="522" t="n">
        <v>0</v>
      </c>
      <c r="BK341" s="522" t="n">
        <v>0</v>
      </c>
      <c r="BL341" s="522" t="n">
        <v>0</v>
      </c>
      <c r="BM341" s="522" t="n">
        <v>0</v>
      </c>
      <c r="BN341" s="522" t="n">
        <v>0</v>
      </c>
      <c r="BO341" s="522" t="n">
        <v>0</v>
      </c>
      <c r="BP341" s="522" t="n">
        <v>0</v>
      </c>
      <c r="BQ341" s="522" t="n">
        <v>0</v>
      </c>
      <c r="BR341" s="522" t="n">
        <v>0</v>
      </c>
      <c r="BS341" s="522" t="n">
        <v>0</v>
      </c>
      <c r="BT341" s="522" t="n">
        <v>0</v>
      </c>
      <c r="BU341" s="522" t="n">
        <v>0</v>
      </c>
      <c r="BW341" s="523">
        <f>_xlfn.XLOOKUP($A341,D!$O$3:$O$199,D!P$3:P$199,)</f>
        <v/>
      </c>
      <c r="BX341" s="523">
        <f>_xlfn.XLOOKUP($A341,D!$O$3:$O$199,D!Q$3:Q$199,)</f>
        <v/>
      </c>
      <c r="BY341" s="523">
        <f>_xlfn.XLOOKUP($A341,D!$O$3:$O$199,D!R$3:R$199,)</f>
        <v/>
      </c>
      <c r="BZ341" s="523">
        <f>_xlfn.XLOOKUP($A341,D!$O$3:$O$199,D!S$3:S$199,)</f>
        <v/>
      </c>
      <c r="CA341" s="523">
        <f>_xlfn.XLOOKUP($A341,D!$O$3:$O$199,D!T$3:T$199,)</f>
        <v/>
      </c>
      <c r="CB341" s="523">
        <f>_xlfn.XLOOKUP($A341,D!$O$3:$O$199,D!U$3:U$199,)</f>
        <v/>
      </c>
      <c r="CC341" s="523">
        <f>_xlfn.XLOOKUP($A341,D!$O$3:$O$199,D!V$3:V$199,)</f>
        <v/>
      </c>
      <c r="CD341" s="523">
        <f>_xlfn.XLOOKUP($A341,D!$O$3:$O$199,D!W$3:W$199,)</f>
        <v/>
      </c>
      <c r="CE341" s="523">
        <f>_xlfn.XLOOKUP($A341,D!$O$3:$O$199,D!X$3:X$199,)</f>
        <v/>
      </c>
      <c r="CF341" s="523">
        <f>_xlfn.XLOOKUP($A341,D!$O$3:$O$199,D!Y$3:Y$199,)</f>
        <v/>
      </c>
      <c r="CG341" s="523">
        <f>_xlfn.XLOOKUP($A341,D!$O$3:$O$199,D!Z$3:Z$199,)</f>
        <v/>
      </c>
      <c r="CH341" s="523">
        <f>_xlfn.XLOOKUP($A341,D!$O$3:$O$199,D!AA$3:AA$199,)</f>
        <v/>
      </c>
    </row>
    <row r="342">
      <c r="A342" s="100" t="inlineStr">
        <is>
          <t>43.06</t>
        </is>
      </c>
      <c r="B342" s="86">
        <f>VLOOKUP(A342,PL.C!$B:$F,2,0)</f>
        <v/>
      </c>
      <c r="C342" s="86" t="inlineStr">
        <is>
          <t>Analítica</t>
        </is>
      </c>
      <c r="D342" s="86" t="inlineStr">
        <is>
          <t>Saída</t>
        </is>
      </c>
      <c r="E342" s="86">
        <f>VLOOKUP($A342,PL.C!$B:$F,5,0)</f>
        <v/>
      </c>
      <c r="F342" s="86" t="inlineStr">
        <is>
          <t>sim</t>
        </is>
      </c>
      <c r="G342" s="86" t="inlineStr">
        <is>
          <t>forecast</t>
        </is>
      </c>
      <c r="I342" s="259" t="n">
        <v>0</v>
      </c>
      <c r="J342" s="519" t="n">
        <v>0</v>
      </c>
      <c r="K342" s="519" t="n">
        <v>0</v>
      </c>
      <c r="L342" s="519" t="n">
        <v>-355</v>
      </c>
      <c r="M342" s="519" t="n">
        <v>-105</v>
      </c>
      <c r="N342" s="519" t="n">
        <v>-355</v>
      </c>
      <c r="O342" s="519" t="n">
        <v>-355</v>
      </c>
      <c r="P342" s="519" t="n">
        <v>-355</v>
      </c>
      <c r="Q342" s="519" t="n">
        <v>-3336</v>
      </c>
      <c r="R342" s="519" t="n">
        <v>-355</v>
      </c>
      <c r="S342" s="519" t="n">
        <v>-105</v>
      </c>
      <c r="T342" s="519" t="n">
        <v>-605</v>
      </c>
      <c r="V342" s="259" t="n">
        <v>-105</v>
      </c>
      <c r="W342" s="519" t="n">
        <v>-455</v>
      </c>
      <c r="X342" s="519" t="n">
        <v>-455</v>
      </c>
      <c r="Y342" s="519" t="n">
        <v>-460</v>
      </c>
      <c r="Z342" s="519" t="n">
        <v>-350</v>
      </c>
      <c r="AA342" s="519" t="n">
        <v>-560</v>
      </c>
      <c r="AB342" s="519" t="n">
        <v>-455</v>
      </c>
      <c r="AC342" s="519" t="n">
        <v>-455</v>
      </c>
      <c r="AD342" s="519" t="n">
        <v>-3080</v>
      </c>
      <c r="AE342" s="519" t="n">
        <v>-455</v>
      </c>
      <c r="AF342" s="519" t="n">
        <v>-455</v>
      </c>
      <c r="AG342" s="519" t="n">
        <v>-455</v>
      </c>
      <c r="AI342" s="259" t="n">
        <v>-455</v>
      </c>
      <c r="AJ342" s="519" t="n">
        <v>-455</v>
      </c>
      <c r="AK342" s="519" t="n">
        <v>-455</v>
      </c>
      <c r="AL342" s="519" t="n">
        <v>-455</v>
      </c>
      <c r="AM342" s="519" t="n">
        <v>-455</v>
      </c>
      <c r="AN342" s="519" t="n">
        <v>-455</v>
      </c>
      <c r="AO342" s="519" t="n">
        <v>-455</v>
      </c>
      <c r="AP342" s="519" t="n">
        <v>-505</v>
      </c>
      <c r="AQ342" s="519" t="n">
        <v>-3656</v>
      </c>
      <c r="AR342" s="519" t="n">
        <v>-505</v>
      </c>
      <c r="AS342" s="519" t="n">
        <v>-505</v>
      </c>
      <c r="AT342" s="519" t="n">
        <v>-505</v>
      </c>
      <c r="AV342" s="267" t="n">
        <v>-505</v>
      </c>
      <c r="AW342" s="267" t="n">
        <v>-505</v>
      </c>
      <c r="AX342" s="520" t="n">
        <v>-505</v>
      </c>
      <c r="AY342" s="521" t="n">
        <v>-505</v>
      </c>
      <c r="AZ342" s="521" t="n">
        <v>-400</v>
      </c>
      <c r="BA342" s="521" t="n">
        <v>-505</v>
      </c>
      <c r="BB342" s="521" t="n">
        <v>-610</v>
      </c>
      <c r="BC342" s="521" t="n">
        <v>-505</v>
      </c>
      <c r="BD342" s="521" t="n">
        <v>-3787</v>
      </c>
      <c r="BE342" s="521" t="n">
        <v>-505</v>
      </c>
      <c r="BF342" s="521" t="n">
        <v>-505</v>
      </c>
      <c r="BG342" s="521" t="n">
        <v>-505</v>
      </c>
      <c r="BJ342" s="526" t="n">
        <v>-505</v>
      </c>
      <c r="BK342" s="526" t="n">
        <v>-400</v>
      </c>
      <c r="BL342" s="526" t="n">
        <v>-400</v>
      </c>
      <c r="BM342" s="526" t="n">
        <v>-400</v>
      </c>
      <c r="BN342" s="526" t="n">
        <v>-400</v>
      </c>
      <c r="BO342" s="526" t="n">
        <v>-400</v>
      </c>
      <c r="BP342" s="526" t="n">
        <v>-400</v>
      </c>
      <c r="BQ342" s="526" t="n">
        <v>-400</v>
      </c>
      <c r="BR342" s="526" t="n">
        <v>-5704</v>
      </c>
      <c r="BS342" s="526" t="n">
        <v>-400</v>
      </c>
      <c r="BT342" s="526" t="n">
        <v>-1708</v>
      </c>
      <c r="BU342" s="526" t="n">
        <v>-1708</v>
      </c>
      <c r="BW342" s="515">
        <f>_xlfn.XLOOKUP($A342,D!$O$3:$O$199,D!P$3:P$199,)</f>
        <v/>
      </c>
      <c r="BX342" s="515">
        <f>_xlfn.XLOOKUP($A342,D!$O$3:$O$199,D!Q$3:Q$199,)</f>
        <v/>
      </c>
      <c r="BY342" s="515">
        <f>_xlfn.XLOOKUP($A342,D!$O$3:$O$199,D!R$3:R$199,)</f>
        <v/>
      </c>
      <c r="BZ342" s="515">
        <f>_xlfn.XLOOKUP($A342,D!$O$3:$O$199,D!S$3:S$199,)</f>
        <v/>
      </c>
      <c r="CA342" s="515">
        <f>_xlfn.XLOOKUP($A342,D!$O$3:$O$199,D!T$3:T$199,)</f>
        <v/>
      </c>
      <c r="CB342" s="515">
        <f>_xlfn.XLOOKUP($A342,D!$O$3:$O$199,D!U$3:U$199,)</f>
        <v/>
      </c>
      <c r="CC342" s="515">
        <f>_xlfn.XLOOKUP($A342,D!$O$3:$O$199,D!V$3:V$199,)</f>
        <v/>
      </c>
      <c r="CD342" s="515">
        <f>_xlfn.XLOOKUP($A342,D!$O$3:$O$199,D!W$3:W$199,)</f>
        <v/>
      </c>
      <c r="CE342" s="515">
        <f>_xlfn.XLOOKUP($A342,D!$O$3:$O$199,D!X$3:X$199,)</f>
        <v/>
      </c>
      <c r="CF342" s="515">
        <f>_xlfn.XLOOKUP($A342,D!$O$3:$O$199,D!Y$3:Y$199,)</f>
        <v/>
      </c>
      <c r="CG342" s="515">
        <f>_xlfn.XLOOKUP($A342,D!$O$3:$O$199,D!Z$3:Z$199,)</f>
        <v/>
      </c>
      <c r="CH342" s="515">
        <f>_xlfn.XLOOKUP($A342,D!$O$3:$O$199,D!AA$3:AA$199,)</f>
        <v/>
      </c>
    </row>
    <row r="343">
      <c r="A343" s="258" t="inlineStr">
        <is>
          <t>43.07</t>
        </is>
      </c>
      <c r="B343" s="259">
        <f>VLOOKUP(A343,PL.C!$B:$F,2,0)</f>
        <v/>
      </c>
      <c r="C343" s="259" t="inlineStr">
        <is>
          <t>Analítica</t>
        </is>
      </c>
      <c r="D343" s="259" t="inlineStr">
        <is>
          <t>Saída</t>
        </is>
      </c>
      <c r="E343" s="259">
        <f>VLOOKUP($A343,PL.C!$B:$F,5,0)</f>
        <v/>
      </c>
      <c r="F343" s="259" t="inlineStr">
        <is>
          <t>sim</t>
        </is>
      </c>
      <c r="G343" s="259" t="inlineStr">
        <is>
          <t>forecast</t>
        </is>
      </c>
      <c r="I343" s="86" t="n">
        <v>0</v>
      </c>
      <c r="J343" s="512" t="n">
        <v>0</v>
      </c>
      <c r="K343" s="512" t="n">
        <v>0</v>
      </c>
      <c r="L343" s="512" t="n">
        <v>-80</v>
      </c>
      <c r="M343" s="512" t="n">
        <v>-504</v>
      </c>
      <c r="N343" s="512" t="n">
        <v>-300</v>
      </c>
      <c r="O343" s="512" t="n">
        <v>-329</v>
      </c>
      <c r="P343" s="512" t="n">
        <v>-533</v>
      </c>
      <c r="Q343" s="512" t="n">
        <v>-450</v>
      </c>
      <c r="R343" s="512" t="n">
        <v>-719</v>
      </c>
      <c r="S343" s="512" t="n">
        <v>-329</v>
      </c>
      <c r="T343" s="512" t="n">
        <v>-300</v>
      </c>
      <c r="V343" s="86" t="n">
        <v>-300</v>
      </c>
      <c r="W343" s="512" t="n">
        <v>-615</v>
      </c>
      <c r="X343" s="512" t="n">
        <v>-910</v>
      </c>
      <c r="Y343" s="512" t="n">
        <v>-336</v>
      </c>
      <c r="Z343" s="512" t="n">
        <v>-300</v>
      </c>
      <c r="AA343" s="512" t="n">
        <v>-3003</v>
      </c>
      <c r="AB343" s="512" t="n">
        <v>-300</v>
      </c>
      <c r="AC343" s="512" t="n">
        <v>-690</v>
      </c>
      <c r="AD343" s="512" t="n">
        <v>-880</v>
      </c>
      <c r="AE343" s="512" t="n">
        <v>-300</v>
      </c>
      <c r="AF343" s="512" t="n">
        <v>-300</v>
      </c>
      <c r="AG343" s="512" t="n">
        <v>-300</v>
      </c>
      <c r="AI343" s="86" t="n">
        <v>-300</v>
      </c>
      <c r="AJ343" s="512" t="n">
        <v>-450</v>
      </c>
      <c r="AK343" s="512" t="n">
        <v>-300</v>
      </c>
      <c r="AL343" s="512" t="n">
        <v>-300</v>
      </c>
      <c r="AM343" s="512" t="n">
        <v>-300</v>
      </c>
      <c r="AN343" s="512" t="n">
        <v>-300</v>
      </c>
      <c r="AO343" s="512" t="n">
        <v>-300</v>
      </c>
      <c r="AP343" s="512" t="n">
        <v>-300</v>
      </c>
      <c r="AQ343" s="512" t="n">
        <v>-300</v>
      </c>
      <c r="AR343" s="512" t="n">
        <v>-300</v>
      </c>
      <c r="AS343" s="512" t="n">
        <v>-520</v>
      </c>
      <c r="AT343" s="512" t="n">
        <v>-3136</v>
      </c>
      <c r="AV343" s="270" t="n">
        <v>-300</v>
      </c>
      <c r="AW343" s="270" t="n">
        <v>-949</v>
      </c>
      <c r="AX343" s="524" t="n">
        <v>0</v>
      </c>
      <c r="AY343" s="525" t="n">
        <v>0</v>
      </c>
      <c r="AZ343" s="525" t="n">
        <v>-613</v>
      </c>
      <c r="BA343" s="525" t="n">
        <v>0</v>
      </c>
      <c r="BB343" s="525" t="n">
        <v>0</v>
      </c>
      <c r="BC343" s="525" t="n">
        <v>0</v>
      </c>
      <c r="BD343" s="525" t="n">
        <v>-820</v>
      </c>
      <c r="BE343" s="525" t="n">
        <v>0</v>
      </c>
      <c r="BF343" s="525" t="n">
        <v>0</v>
      </c>
      <c r="BG343" s="525" t="n">
        <v>0</v>
      </c>
      <c r="BJ343" s="522" t="n">
        <v>-3145</v>
      </c>
      <c r="BK343" s="522" t="n">
        <v>0</v>
      </c>
      <c r="BL343" s="522" t="n">
        <v>0</v>
      </c>
      <c r="BM343" s="522" t="n">
        <v>0</v>
      </c>
      <c r="BN343" s="522" t="n">
        <v>0</v>
      </c>
      <c r="BO343" s="522" t="n">
        <v>0</v>
      </c>
      <c r="BP343" s="522" t="n">
        <v>0</v>
      </c>
      <c r="BQ343" s="522" t="n">
        <v>-278</v>
      </c>
      <c r="BR343" s="522" t="n">
        <v>-469</v>
      </c>
      <c r="BS343" s="522" t="n">
        <v>0</v>
      </c>
      <c r="BT343" s="522" t="n">
        <v>0</v>
      </c>
      <c r="BU343" s="522" t="n">
        <v>0</v>
      </c>
      <c r="BW343" s="523">
        <f>_xlfn.XLOOKUP($A343,D!$O$3:$O$199,D!P$3:P$199,)</f>
        <v/>
      </c>
      <c r="BX343" s="523">
        <f>_xlfn.XLOOKUP($A343,D!$O$3:$O$199,D!Q$3:Q$199,)</f>
        <v/>
      </c>
      <c r="BY343" s="523">
        <f>_xlfn.XLOOKUP($A343,D!$O$3:$O$199,D!R$3:R$199,)</f>
        <v/>
      </c>
      <c r="BZ343" s="523">
        <f>_xlfn.XLOOKUP($A343,D!$O$3:$O$199,D!S$3:S$199,)</f>
        <v/>
      </c>
      <c r="CA343" s="523">
        <f>_xlfn.XLOOKUP($A343,D!$O$3:$O$199,D!T$3:T$199,)</f>
        <v/>
      </c>
      <c r="CB343" s="523">
        <f>_xlfn.XLOOKUP($A343,D!$O$3:$O$199,D!U$3:U$199,)</f>
        <v/>
      </c>
      <c r="CC343" s="523">
        <f>_xlfn.XLOOKUP($A343,D!$O$3:$O$199,D!V$3:V$199,)</f>
        <v/>
      </c>
      <c r="CD343" s="523">
        <f>_xlfn.XLOOKUP($A343,D!$O$3:$O$199,D!W$3:W$199,)</f>
        <v/>
      </c>
      <c r="CE343" s="523">
        <f>_xlfn.XLOOKUP($A343,D!$O$3:$O$199,D!X$3:X$199,)</f>
        <v/>
      </c>
      <c r="CF343" s="523">
        <f>_xlfn.XLOOKUP($A343,D!$O$3:$O$199,D!Y$3:Y$199,)</f>
        <v/>
      </c>
      <c r="CG343" s="523">
        <f>_xlfn.XLOOKUP($A343,D!$O$3:$O$199,D!Z$3:Z$199,)</f>
        <v/>
      </c>
      <c r="CH343" s="523">
        <f>_xlfn.XLOOKUP($A343,D!$O$3:$O$199,D!AA$3:AA$199,)</f>
        <v/>
      </c>
    </row>
    <row r="344">
      <c r="A344" s="100" t="inlineStr">
        <is>
          <t>43.08</t>
        </is>
      </c>
      <c r="B344" s="86">
        <f>VLOOKUP(A344,PL.C!$B:$F,2,0)</f>
        <v/>
      </c>
      <c r="C344" s="86" t="inlineStr">
        <is>
          <t>Analítica</t>
        </is>
      </c>
      <c r="D344" s="86" t="inlineStr">
        <is>
          <t>Saída</t>
        </is>
      </c>
      <c r="E344" s="86">
        <f>VLOOKUP($A344,PL.C!$B:$F,5,0)</f>
        <v/>
      </c>
      <c r="F344" s="86" t="inlineStr">
        <is>
          <t>sim</t>
        </is>
      </c>
      <c r="G344" s="86" t="inlineStr">
        <is>
          <t>forecast</t>
        </is>
      </c>
      <c r="I344" s="259" t="n">
        <v>0</v>
      </c>
      <c r="J344" s="519" t="n">
        <v>0</v>
      </c>
      <c r="K344" s="519" t="n">
        <v>0</v>
      </c>
      <c r="L344" s="519" t="n">
        <v>-3264</v>
      </c>
      <c r="M344" s="519" t="n">
        <v>-4113</v>
      </c>
      <c r="N344" s="519" t="n">
        <v>-975</v>
      </c>
      <c r="O344" s="519" t="n">
        <v>-6637</v>
      </c>
      <c r="P344" s="519" t="n">
        <v>-7375</v>
      </c>
      <c r="Q344" s="519" t="n">
        <v>-6695</v>
      </c>
      <c r="R344" s="519" t="n">
        <v>-11556</v>
      </c>
      <c r="S344" s="519" t="n">
        <v>-9401</v>
      </c>
      <c r="T344" s="519" t="n">
        <v>-2773</v>
      </c>
      <c r="V344" s="259" t="n">
        <v>-164</v>
      </c>
      <c r="W344" s="519" t="n">
        <v>-1096</v>
      </c>
      <c r="X344" s="519" t="n">
        <v>-130</v>
      </c>
      <c r="Y344" s="519" t="n">
        <v>-130</v>
      </c>
      <c r="Z344" s="519" t="n">
        <v>-130</v>
      </c>
      <c r="AA344" s="519" t="n">
        <v>-130</v>
      </c>
      <c r="AB344" s="519" t="n">
        <v>-130</v>
      </c>
      <c r="AC344" s="519" t="n">
        <v>-130</v>
      </c>
      <c r="AD344" s="519" t="n">
        <v>-810</v>
      </c>
      <c r="AE344" s="519" t="n">
        <v>-130</v>
      </c>
      <c r="AF344" s="519" t="n">
        <v>-1790</v>
      </c>
      <c r="AG344" s="519" t="n">
        <v>-1736</v>
      </c>
      <c r="AI344" s="259" t="n">
        <v>-2806</v>
      </c>
      <c r="AJ344" s="519" t="n">
        <v>-2151</v>
      </c>
      <c r="AK344" s="519" t="n">
        <v>-2062</v>
      </c>
      <c r="AL344" s="519" t="n">
        <v>-2062</v>
      </c>
      <c r="AM344" s="519" t="n">
        <v>-2062</v>
      </c>
      <c r="AN344" s="519" t="n">
        <v>-4762</v>
      </c>
      <c r="AO344" s="519" t="n">
        <v>-2062</v>
      </c>
      <c r="AP344" s="519" t="n">
        <v>-2062</v>
      </c>
      <c r="AQ344" s="519" t="n">
        <v>-2146</v>
      </c>
      <c r="AR344" s="519" t="n">
        <v>-2061</v>
      </c>
      <c r="AS344" s="519" t="n">
        <v>-3558</v>
      </c>
      <c r="AT344" s="519" t="n">
        <v>-1961</v>
      </c>
      <c r="AV344" s="267" t="n">
        <v>-3107</v>
      </c>
      <c r="AW344" s="267" t="n">
        <v>-5402</v>
      </c>
      <c r="AX344" s="520" t="n">
        <v>-7428</v>
      </c>
      <c r="AY344" s="521" t="n">
        <v>-2071</v>
      </c>
      <c r="AZ344" s="521" t="n">
        <v>-5402</v>
      </c>
      <c r="BA344" s="521" t="n">
        <v>-2071</v>
      </c>
      <c r="BB344" s="521" t="n">
        <v>-2151</v>
      </c>
      <c r="BC344" s="521" t="n">
        <v>-3971</v>
      </c>
      <c r="BD344" s="521" t="n">
        <v>-2071</v>
      </c>
      <c r="BE344" s="521" t="n">
        <v>-2071</v>
      </c>
      <c r="BF344" s="521" t="n">
        <v>-5940</v>
      </c>
      <c r="BG344" s="521" t="n">
        <v>-5113</v>
      </c>
      <c r="BJ344" s="526" t="n">
        <v>-5326</v>
      </c>
      <c r="BK344" s="526" t="n">
        <v>-2007</v>
      </c>
      <c r="BL344" s="526" t="n">
        <v>-2762</v>
      </c>
      <c r="BM344" s="526" t="n">
        <v>-3133</v>
      </c>
      <c r="BN344" s="526" t="n">
        <v>-2707</v>
      </c>
      <c r="BO344" s="526" t="n">
        <v>-2006</v>
      </c>
      <c r="BP344" s="526" t="n">
        <v>-2107</v>
      </c>
      <c r="BQ344" s="526" t="n">
        <v>-2415</v>
      </c>
      <c r="BR344" s="526" t="n">
        <v>-2807</v>
      </c>
      <c r="BS344" s="526" t="n">
        <v>-10172</v>
      </c>
      <c r="BT344" s="526" t="n">
        <v>-5506</v>
      </c>
      <c r="BU344" s="526" t="n">
        <v>-3445</v>
      </c>
      <c r="BW344" s="515">
        <f>_xlfn.XLOOKUP($A344,D!$O$3:$O$199,D!P$3:P$199,)</f>
        <v/>
      </c>
      <c r="BX344" s="515">
        <f>_xlfn.XLOOKUP($A344,D!$O$3:$O$199,D!Q$3:Q$199,)</f>
        <v/>
      </c>
      <c r="BY344" s="515">
        <f>_xlfn.XLOOKUP($A344,D!$O$3:$O$199,D!R$3:R$199,)</f>
        <v/>
      </c>
      <c r="BZ344" s="515">
        <f>_xlfn.XLOOKUP($A344,D!$O$3:$O$199,D!S$3:S$199,)</f>
        <v/>
      </c>
      <c r="CA344" s="515">
        <f>_xlfn.XLOOKUP($A344,D!$O$3:$O$199,D!T$3:T$199,)</f>
        <v/>
      </c>
      <c r="CB344" s="515">
        <f>_xlfn.XLOOKUP($A344,D!$O$3:$O$199,D!U$3:U$199,)</f>
        <v/>
      </c>
      <c r="CC344" s="515">
        <f>_xlfn.XLOOKUP($A344,D!$O$3:$O$199,D!V$3:V$199,)</f>
        <v/>
      </c>
      <c r="CD344" s="515">
        <f>_xlfn.XLOOKUP($A344,D!$O$3:$O$199,D!W$3:W$199,)</f>
        <v/>
      </c>
      <c r="CE344" s="515">
        <f>_xlfn.XLOOKUP($A344,D!$O$3:$O$199,D!X$3:X$199,)</f>
        <v/>
      </c>
      <c r="CF344" s="515">
        <f>_xlfn.XLOOKUP($A344,D!$O$3:$O$199,D!Y$3:Y$199,)</f>
        <v/>
      </c>
      <c r="CG344" s="515">
        <f>_xlfn.XLOOKUP($A344,D!$O$3:$O$199,D!Z$3:Z$199,)</f>
        <v/>
      </c>
      <c r="CH344" s="515">
        <f>_xlfn.XLOOKUP($A344,D!$O$3:$O$199,D!AA$3:AA$199,)</f>
        <v/>
      </c>
    </row>
    <row r="345">
      <c r="A345" s="258" t="inlineStr">
        <is>
          <t>43.09</t>
        </is>
      </c>
      <c r="B345" s="259">
        <f>VLOOKUP(A345,PL.C!$B:$F,2,0)</f>
        <v/>
      </c>
      <c r="C345" s="259" t="inlineStr">
        <is>
          <t>Analítica</t>
        </is>
      </c>
      <c r="D345" s="259" t="inlineStr">
        <is>
          <t>Saída</t>
        </is>
      </c>
      <c r="E345" s="259">
        <f>VLOOKUP($A345,PL.C!$B:$F,5,0)</f>
        <v/>
      </c>
      <c r="F345" s="259" t="inlineStr">
        <is>
          <t>sim</t>
        </is>
      </c>
      <c r="G345" s="259" t="inlineStr">
        <is>
          <t>forecast</t>
        </is>
      </c>
      <c r="I345" s="86" t="n">
        <v>0</v>
      </c>
      <c r="J345" s="512" t="n">
        <v>-850</v>
      </c>
      <c r="K345" s="512" t="n">
        <v>0</v>
      </c>
      <c r="L345" s="512" t="n">
        <v>-2165</v>
      </c>
      <c r="M345" s="512" t="n">
        <v>-850</v>
      </c>
      <c r="N345" s="512" t="n">
        <v>-100</v>
      </c>
      <c r="O345" s="512" t="n">
        <v>-765</v>
      </c>
      <c r="P345" s="512" t="n">
        <v>-515</v>
      </c>
      <c r="Q345" s="512" t="n">
        <v>-50</v>
      </c>
      <c r="R345" s="512" t="n">
        <v>-75</v>
      </c>
      <c r="S345" s="512" t="n">
        <v>-12212</v>
      </c>
      <c r="T345" s="512" t="n">
        <v>-728</v>
      </c>
      <c r="V345" s="86" t="n">
        <v>-1075</v>
      </c>
      <c r="W345" s="512" t="n">
        <v>-850</v>
      </c>
      <c r="X345" s="512" t="n">
        <v>-850</v>
      </c>
      <c r="Y345" s="512" t="n">
        <v>-850</v>
      </c>
      <c r="Z345" s="512" t="n">
        <v>-900</v>
      </c>
      <c r="AA345" s="512" t="n">
        <v>-850</v>
      </c>
      <c r="AB345" s="512" t="n">
        <v>-1030</v>
      </c>
      <c r="AC345" s="512" t="n">
        <v>-950</v>
      </c>
      <c r="AD345" s="512" t="n">
        <v>-850</v>
      </c>
      <c r="AE345" s="512" t="n">
        <v>-850</v>
      </c>
      <c r="AF345" s="512" t="n">
        <v>-920</v>
      </c>
      <c r="AG345" s="512" t="n">
        <v>-10000</v>
      </c>
      <c r="AI345" s="86" t="n">
        <v>-850</v>
      </c>
      <c r="AJ345" s="512" t="n">
        <v>-1176</v>
      </c>
      <c r="AK345" s="512" t="n">
        <v>-850</v>
      </c>
      <c r="AL345" s="512" t="n">
        <v>-850</v>
      </c>
      <c r="AM345" s="512" t="n">
        <v>-850</v>
      </c>
      <c r="AN345" s="512" t="n">
        <v>-928</v>
      </c>
      <c r="AO345" s="512" t="n">
        <v>-850</v>
      </c>
      <c r="AP345" s="512" t="n">
        <v>-1600</v>
      </c>
      <c r="AQ345" s="512" t="n">
        <v>0</v>
      </c>
      <c r="AR345" s="512" t="n">
        <v>-999</v>
      </c>
      <c r="AS345" s="512" t="n">
        <v>-16308</v>
      </c>
      <c r="AT345" s="512" t="n">
        <v>0</v>
      </c>
      <c r="AV345" s="270" t="n">
        <v>0</v>
      </c>
      <c r="AW345" s="270" t="n">
        <v>-140</v>
      </c>
      <c r="AX345" s="524" t="n">
        <v>-140</v>
      </c>
      <c r="AY345" s="525" t="n">
        <v>-74</v>
      </c>
      <c r="AZ345" s="525" t="n">
        <v>0</v>
      </c>
      <c r="BA345" s="525" t="n">
        <v>0</v>
      </c>
      <c r="BB345" s="525" t="n">
        <v>0</v>
      </c>
      <c r="BC345" s="525" t="n">
        <v>-750</v>
      </c>
      <c r="BD345" s="525" t="n">
        <v>0</v>
      </c>
      <c r="BE345" s="525" t="n">
        <v>0</v>
      </c>
      <c r="BF345" s="525" t="n">
        <v>-15213</v>
      </c>
      <c r="BG345" s="525" t="n">
        <v>0</v>
      </c>
      <c r="BJ345" s="522" t="n">
        <v>-265</v>
      </c>
      <c r="BK345" s="522" t="n">
        <v>0</v>
      </c>
      <c r="BL345" s="522" t="n">
        <v>-740</v>
      </c>
      <c r="BM345" s="522" t="n">
        <v>0</v>
      </c>
      <c r="BN345" s="522" t="n">
        <v>0</v>
      </c>
      <c r="BO345" s="522" t="n">
        <v>0</v>
      </c>
      <c r="BP345" s="522" t="n">
        <v>0</v>
      </c>
      <c r="BQ345" s="522" t="n">
        <v>0</v>
      </c>
      <c r="BR345" s="522" t="n">
        <v>-850</v>
      </c>
      <c r="BS345" s="522" t="n">
        <v>-3058</v>
      </c>
      <c r="BT345" s="522" t="n">
        <v>-38453</v>
      </c>
      <c r="BU345" s="522" t="n">
        <v>-3422</v>
      </c>
      <c r="BW345" s="523">
        <f>_xlfn.XLOOKUP($A345,D!$O$3:$O$199,D!P$3:P$199,)</f>
        <v/>
      </c>
      <c r="BX345" s="523">
        <f>_xlfn.XLOOKUP($A345,D!$O$3:$O$199,D!Q$3:Q$199,)</f>
        <v/>
      </c>
      <c r="BY345" s="523">
        <f>_xlfn.XLOOKUP($A345,D!$O$3:$O$199,D!R$3:R$199,)</f>
        <v/>
      </c>
      <c r="BZ345" s="523">
        <f>_xlfn.XLOOKUP($A345,D!$O$3:$O$199,D!S$3:S$199,)</f>
        <v/>
      </c>
      <c r="CA345" s="523">
        <f>_xlfn.XLOOKUP($A345,D!$O$3:$O$199,D!T$3:T$199,)</f>
        <v/>
      </c>
      <c r="CB345" s="523">
        <f>_xlfn.XLOOKUP($A345,D!$O$3:$O$199,D!U$3:U$199,)</f>
        <v/>
      </c>
      <c r="CC345" s="523">
        <f>_xlfn.XLOOKUP($A345,D!$O$3:$O$199,D!V$3:V$199,)</f>
        <v/>
      </c>
      <c r="CD345" s="523">
        <f>_xlfn.XLOOKUP($A345,D!$O$3:$O$199,D!W$3:W$199,)</f>
        <v/>
      </c>
      <c r="CE345" s="523">
        <f>_xlfn.XLOOKUP($A345,D!$O$3:$O$199,D!X$3:X$199,)</f>
        <v/>
      </c>
      <c r="CF345" s="523">
        <f>_xlfn.XLOOKUP($A345,D!$O$3:$O$199,D!Y$3:Y$199,)</f>
        <v/>
      </c>
      <c r="CG345" s="523">
        <f>_xlfn.XLOOKUP($A345,D!$O$3:$O$199,D!Z$3:Z$199,)</f>
        <v/>
      </c>
      <c r="CH345" s="523">
        <f>_xlfn.XLOOKUP($A345,D!$O$3:$O$199,D!AA$3:AA$199,)</f>
        <v/>
      </c>
    </row>
    <row r="346">
      <c r="A346" s="100" t="inlineStr">
        <is>
          <t>43.10</t>
        </is>
      </c>
      <c r="B346" s="86">
        <f>VLOOKUP(A346,PL.C!$B:$F,2,0)</f>
        <v/>
      </c>
      <c r="C346" s="86" t="inlineStr">
        <is>
          <t>Analítica</t>
        </is>
      </c>
      <c r="D346" s="86" t="inlineStr">
        <is>
          <t>Saída</t>
        </is>
      </c>
      <c r="E346" s="86">
        <f>VLOOKUP($A346,PL.C!$B:$F,5,0)</f>
        <v/>
      </c>
      <c r="F346" s="86" t="inlineStr">
        <is>
          <t>sim</t>
        </is>
      </c>
      <c r="G346" s="86" t="inlineStr">
        <is>
          <t>forecast</t>
        </is>
      </c>
      <c r="I346" s="259" t="n">
        <v>0</v>
      </c>
      <c r="J346" s="519" t="n">
        <v>0</v>
      </c>
      <c r="K346" s="519" t="n">
        <v>0</v>
      </c>
      <c r="L346" s="519" t="n">
        <v>-2901</v>
      </c>
      <c r="M346" s="519" t="n">
        <v>-4903</v>
      </c>
      <c r="N346" s="519" t="n">
        <v>-2266</v>
      </c>
      <c r="O346" s="519" t="n">
        <v>-2237</v>
      </c>
      <c r="P346" s="519" t="n">
        <v>-2033</v>
      </c>
      <c r="Q346" s="519" t="n">
        <v>-2266</v>
      </c>
      <c r="R346" s="519" t="n">
        <v>-1574</v>
      </c>
      <c r="S346" s="519" t="n">
        <v>-1574</v>
      </c>
      <c r="T346" s="519" t="n">
        <v>-4318</v>
      </c>
      <c r="V346" s="259" t="n">
        <v>-4090</v>
      </c>
      <c r="W346" s="519" t="n">
        <v>-4105</v>
      </c>
      <c r="X346" s="519" t="n">
        <v>-628</v>
      </c>
      <c r="Y346" s="519" t="n">
        <v>-592</v>
      </c>
      <c r="Z346" s="519" t="n">
        <v>-628</v>
      </c>
      <c r="AA346" s="519" t="n">
        <v>-628</v>
      </c>
      <c r="AB346" s="519" t="n">
        <v>-628</v>
      </c>
      <c r="AC346" s="519" t="n">
        <v>-628</v>
      </c>
      <c r="AD346" s="519" t="n">
        <v>-628</v>
      </c>
      <c r="AE346" s="519" t="n">
        <v>-628</v>
      </c>
      <c r="AF346" s="519" t="n">
        <v>-628</v>
      </c>
      <c r="AG346" s="519" t="n">
        <v>-4919</v>
      </c>
      <c r="AI346" s="259" t="n">
        <v>-4730</v>
      </c>
      <c r="AJ346" s="519" t="n">
        <v>-684</v>
      </c>
      <c r="AK346" s="519" t="n">
        <v>-4694</v>
      </c>
      <c r="AL346" s="519" t="n">
        <v>-700</v>
      </c>
      <c r="AM346" s="519" t="n">
        <v>-700</v>
      </c>
      <c r="AN346" s="519" t="n">
        <v>-700</v>
      </c>
      <c r="AO346" s="519" t="n">
        <v>-700</v>
      </c>
      <c r="AP346" s="519" t="n">
        <v>-700</v>
      </c>
      <c r="AQ346" s="519" t="n">
        <v>-700</v>
      </c>
      <c r="AR346" s="519" t="n">
        <v>-700</v>
      </c>
      <c r="AS346" s="519" t="n">
        <v>-700</v>
      </c>
      <c r="AT346" s="519" t="n">
        <v>-5163</v>
      </c>
      <c r="AV346" s="267" t="n">
        <v>-5163</v>
      </c>
      <c r="AW346" s="267" t="n">
        <v>-5166</v>
      </c>
      <c r="AX346" s="520" t="n">
        <v>-846</v>
      </c>
      <c r="AY346" s="521" t="n">
        <v>-846</v>
      </c>
      <c r="AZ346" s="521" t="n">
        <v>-846</v>
      </c>
      <c r="BA346" s="521" t="n">
        <v>-846</v>
      </c>
      <c r="BB346" s="521" t="n">
        <v>-846</v>
      </c>
      <c r="BC346" s="521" t="n">
        <v>-846</v>
      </c>
      <c r="BD346" s="521" t="n">
        <v>-846</v>
      </c>
      <c r="BE346" s="521" t="n">
        <v>-2413</v>
      </c>
      <c r="BF346" s="521" t="n">
        <v>-2413</v>
      </c>
      <c r="BG346" s="521" t="n">
        <v>-6756</v>
      </c>
      <c r="BJ346" s="526" t="n">
        <v>-6756</v>
      </c>
      <c r="BK346" s="526" t="n">
        <v>-6975</v>
      </c>
      <c r="BL346" s="526" t="n">
        <v>-2415</v>
      </c>
      <c r="BM346" s="526" t="n">
        <v>-2415</v>
      </c>
      <c r="BN346" s="526" t="n">
        <v>-2517</v>
      </c>
      <c r="BO346" s="526" t="n">
        <v>-2517</v>
      </c>
      <c r="BP346" s="526" t="n">
        <v>-848</v>
      </c>
      <c r="BQ346" s="526" t="n">
        <v>-848</v>
      </c>
      <c r="BR346" s="526" t="n">
        <v>-2517</v>
      </c>
      <c r="BS346" s="526" t="n">
        <v>-4221</v>
      </c>
      <c r="BT346" s="526" t="n">
        <v>-883</v>
      </c>
      <c r="BU346" s="526" t="n">
        <v>-14739</v>
      </c>
      <c r="BW346" s="515">
        <f>_xlfn.XLOOKUP($A346,D!$O$3:$O$199,D!P$3:P$199,)</f>
        <v/>
      </c>
      <c r="BX346" s="515">
        <f>_xlfn.XLOOKUP($A346,D!$O$3:$O$199,D!Q$3:Q$199,)</f>
        <v/>
      </c>
      <c r="BY346" s="515">
        <f>_xlfn.XLOOKUP($A346,D!$O$3:$O$199,D!R$3:R$199,)</f>
        <v/>
      </c>
      <c r="BZ346" s="515">
        <f>_xlfn.XLOOKUP($A346,D!$O$3:$O$199,D!S$3:S$199,)</f>
        <v/>
      </c>
      <c r="CA346" s="515">
        <f>_xlfn.XLOOKUP($A346,D!$O$3:$O$199,D!T$3:T$199,)</f>
        <v/>
      </c>
      <c r="CB346" s="515">
        <f>_xlfn.XLOOKUP($A346,D!$O$3:$O$199,D!U$3:U$199,)</f>
        <v/>
      </c>
      <c r="CC346" s="515">
        <f>_xlfn.XLOOKUP($A346,D!$O$3:$O$199,D!V$3:V$199,)</f>
        <v/>
      </c>
      <c r="CD346" s="515">
        <f>_xlfn.XLOOKUP($A346,D!$O$3:$O$199,D!W$3:W$199,)</f>
        <v/>
      </c>
      <c r="CE346" s="515">
        <f>_xlfn.XLOOKUP($A346,D!$O$3:$O$199,D!X$3:X$199,)</f>
        <v/>
      </c>
      <c r="CF346" s="515">
        <f>_xlfn.XLOOKUP($A346,D!$O$3:$O$199,D!Y$3:Y$199,)</f>
        <v/>
      </c>
      <c r="CG346" s="515">
        <f>_xlfn.XLOOKUP($A346,D!$O$3:$O$199,D!Z$3:Z$199,)</f>
        <v/>
      </c>
      <c r="CH346" s="515">
        <f>_xlfn.XLOOKUP($A346,D!$O$3:$O$199,D!AA$3:AA$199,)</f>
        <v/>
      </c>
    </row>
    <row r="347">
      <c r="A347" s="258" t="inlineStr">
        <is>
          <t>43.11</t>
        </is>
      </c>
      <c r="B347" s="259">
        <f>VLOOKUP(A347,PL.C!$B:$F,2,0)</f>
        <v/>
      </c>
      <c r="C347" s="259" t="inlineStr">
        <is>
          <t>Analítica</t>
        </is>
      </c>
      <c r="D347" s="259" t="inlineStr">
        <is>
          <t>Saída</t>
        </is>
      </c>
      <c r="E347" s="259">
        <f>VLOOKUP($A347,PL.C!$B:$F,5,0)</f>
        <v/>
      </c>
      <c r="F347" s="259" t="inlineStr">
        <is>
          <t>sim</t>
        </is>
      </c>
      <c r="G347" s="259" t="inlineStr">
        <is>
          <t>forecast</t>
        </is>
      </c>
      <c r="I347" s="86" t="n">
        <v>0</v>
      </c>
      <c r="J347" s="512" t="n">
        <v>0</v>
      </c>
      <c r="K347" s="512" t="n">
        <v>0</v>
      </c>
      <c r="L347" s="512" t="n">
        <v>0</v>
      </c>
      <c r="M347" s="512" t="n">
        <v>0</v>
      </c>
      <c r="N347" s="512" t="n">
        <v>0</v>
      </c>
      <c r="O347" s="512" t="n">
        <v>0</v>
      </c>
      <c r="P347" s="512" t="n">
        <v>0</v>
      </c>
      <c r="Q347" s="512" t="n">
        <v>0</v>
      </c>
      <c r="R347" s="512" t="n">
        <v>0</v>
      </c>
      <c r="S347" s="512" t="n">
        <v>0</v>
      </c>
      <c r="T347" s="512" t="n">
        <v>0</v>
      </c>
      <c r="V347" s="86" t="n">
        <v>-4980</v>
      </c>
      <c r="W347" s="512" t="n">
        <v>-260</v>
      </c>
      <c r="X347" s="512" t="n">
        <v>0</v>
      </c>
      <c r="Y347" s="512" t="n">
        <v>-50</v>
      </c>
      <c r="Z347" s="512" t="n">
        <v>0</v>
      </c>
      <c r="AA347" s="512" t="n">
        <v>-770</v>
      </c>
      <c r="AB347" s="512" t="n">
        <v>-709</v>
      </c>
      <c r="AC347" s="512" t="n">
        <v>0</v>
      </c>
      <c r="AD347" s="512" t="n">
        <v>0</v>
      </c>
      <c r="AE347" s="512" t="n">
        <v>0</v>
      </c>
      <c r="AF347" s="512" t="n">
        <v>0</v>
      </c>
      <c r="AG347" s="512" t="n">
        <v>-985</v>
      </c>
      <c r="AI347" s="86" t="n">
        <v>-7972</v>
      </c>
      <c r="AJ347" s="512" t="n">
        <v>-267</v>
      </c>
      <c r="AK347" s="512" t="n">
        <v>-474</v>
      </c>
      <c r="AL347" s="512" t="n">
        <v>-50</v>
      </c>
      <c r="AM347" s="512" t="n">
        <v>-50</v>
      </c>
      <c r="AN347" s="512" t="n">
        <v>-340</v>
      </c>
      <c r="AO347" s="512" t="n">
        <v>-672</v>
      </c>
      <c r="AP347" s="512" t="n">
        <v>-502</v>
      </c>
      <c r="AQ347" s="512" t="n">
        <v>0</v>
      </c>
      <c r="AR347" s="512" t="n">
        <v>-600</v>
      </c>
      <c r="AS347" s="512" t="n">
        <v>0</v>
      </c>
      <c r="AT347" s="512" t="n">
        <v>-2332</v>
      </c>
      <c r="AV347" s="270" t="n">
        <v>-5574</v>
      </c>
      <c r="AW347" s="270" t="n">
        <v>-895</v>
      </c>
      <c r="AX347" s="524" t="n">
        <v>-265</v>
      </c>
      <c r="AY347" s="525" t="n">
        <v>-1578</v>
      </c>
      <c r="AZ347" s="525" t="n">
        <v>-717</v>
      </c>
      <c r="BA347" s="525" t="n">
        <v>-250</v>
      </c>
      <c r="BB347" s="525" t="n">
        <v>-1267</v>
      </c>
      <c r="BC347" s="525" t="n">
        <v>-1137</v>
      </c>
      <c r="BD347" s="525" t="n">
        <v>-345</v>
      </c>
      <c r="BE347" s="525" t="n">
        <v>-1612</v>
      </c>
      <c r="BF347" s="525" t="n">
        <v>-365</v>
      </c>
      <c r="BG347" s="525" t="n">
        <v>-3496</v>
      </c>
      <c r="BJ347" s="522" t="n">
        <v>-110</v>
      </c>
      <c r="BK347" s="522" t="n">
        <v>-4326</v>
      </c>
      <c r="BL347" s="522" t="n">
        <v>-634</v>
      </c>
      <c r="BM347" s="522" t="n">
        <v>-405</v>
      </c>
      <c r="BN347" s="522" t="n">
        <v>-1032</v>
      </c>
      <c r="BO347" s="522" t="n">
        <v>-1684</v>
      </c>
      <c r="BP347" s="522" t="n">
        <v>-888</v>
      </c>
      <c r="BQ347" s="522" t="n">
        <v>-320</v>
      </c>
      <c r="BR347" s="522" t="n">
        <v>-1227</v>
      </c>
      <c r="BS347" s="522" t="n">
        <v>-1199</v>
      </c>
      <c r="BT347" s="522" t="n">
        <v>-604</v>
      </c>
      <c r="BU347" s="522" t="n">
        <v>-1342</v>
      </c>
      <c r="BW347" s="523">
        <f>_xlfn.XLOOKUP($A347,D!$O$3:$O$199,D!P$3:P$199,)</f>
        <v/>
      </c>
      <c r="BX347" s="523">
        <f>_xlfn.XLOOKUP($A347,D!$O$3:$O$199,D!Q$3:Q$199,)</f>
        <v/>
      </c>
      <c r="BY347" s="523">
        <f>_xlfn.XLOOKUP($A347,D!$O$3:$O$199,D!R$3:R$199,)</f>
        <v/>
      </c>
      <c r="BZ347" s="523">
        <f>_xlfn.XLOOKUP($A347,D!$O$3:$O$199,D!S$3:S$199,)</f>
        <v/>
      </c>
      <c r="CA347" s="523">
        <f>_xlfn.XLOOKUP($A347,D!$O$3:$O$199,D!T$3:T$199,)</f>
        <v/>
      </c>
      <c r="CB347" s="523">
        <f>_xlfn.XLOOKUP($A347,D!$O$3:$O$199,D!U$3:U$199,)</f>
        <v/>
      </c>
      <c r="CC347" s="523">
        <f>_xlfn.XLOOKUP($A347,D!$O$3:$O$199,D!V$3:V$199,)</f>
        <v/>
      </c>
      <c r="CD347" s="523">
        <f>_xlfn.XLOOKUP($A347,D!$O$3:$O$199,D!W$3:W$199,)</f>
        <v/>
      </c>
      <c r="CE347" s="523">
        <f>_xlfn.XLOOKUP($A347,D!$O$3:$O$199,D!X$3:X$199,)</f>
        <v/>
      </c>
      <c r="CF347" s="523">
        <f>_xlfn.XLOOKUP($A347,D!$O$3:$O$199,D!Y$3:Y$199,)</f>
        <v/>
      </c>
      <c r="CG347" s="523">
        <f>_xlfn.XLOOKUP($A347,D!$O$3:$O$199,D!Z$3:Z$199,)</f>
        <v/>
      </c>
      <c r="CH347" s="523">
        <f>_xlfn.XLOOKUP($A347,D!$O$3:$O$199,D!AA$3:AA$199,)</f>
        <v/>
      </c>
    </row>
    <row r="348">
      <c r="A348" s="100" t="inlineStr">
        <is>
          <t>43.12</t>
        </is>
      </c>
      <c r="B348" s="86">
        <f>VLOOKUP(A348,PL.C!$B:$F,2,0)</f>
        <v/>
      </c>
      <c r="C348" s="86" t="inlineStr">
        <is>
          <t>Analítica</t>
        </is>
      </c>
      <c r="D348" s="86" t="inlineStr">
        <is>
          <t>Saída</t>
        </is>
      </c>
      <c r="E348" s="86">
        <f>VLOOKUP($A348,PL.C!$B:$F,5,0)</f>
        <v/>
      </c>
      <c r="F348" s="86" t="inlineStr">
        <is>
          <t>sim</t>
        </is>
      </c>
      <c r="G348" s="86" t="inlineStr">
        <is>
          <t>forecast</t>
        </is>
      </c>
      <c r="I348" s="259" t="n">
        <v>-63</v>
      </c>
      <c r="J348" s="519" t="n">
        <v>-175</v>
      </c>
      <c r="K348" s="519" t="n">
        <v>-256</v>
      </c>
      <c r="L348" s="519" t="n">
        <v>-418</v>
      </c>
      <c r="M348" s="519" t="n">
        <v>-718</v>
      </c>
      <c r="N348" s="519" t="n">
        <v>-878</v>
      </c>
      <c r="O348" s="519" t="n">
        <v>-751</v>
      </c>
      <c r="P348" s="519" t="n">
        <v>-683</v>
      </c>
      <c r="Q348" s="519" t="n">
        <v>-671</v>
      </c>
      <c r="R348" s="519" t="n">
        <v>-616</v>
      </c>
      <c r="S348" s="519" t="n">
        <v>-575</v>
      </c>
      <c r="T348" s="519" t="n">
        <v>-663</v>
      </c>
      <c r="V348" s="259" t="n">
        <v>-683</v>
      </c>
      <c r="W348" s="519" t="n">
        <v>-609</v>
      </c>
      <c r="X348" s="519" t="n">
        <v>-717</v>
      </c>
      <c r="Y348" s="519" t="n">
        <v>-625</v>
      </c>
      <c r="Z348" s="519" t="n">
        <v>-618</v>
      </c>
      <c r="AA348" s="519" t="n">
        <v>-620</v>
      </c>
      <c r="AB348" s="519" t="n">
        <v>-662</v>
      </c>
      <c r="AC348" s="519" t="n">
        <v>-636</v>
      </c>
      <c r="AD348" s="519" t="n">
        <v>-678</v>
      </c>
      <c r="AE348" s="519" t="n">
        <v>-572</v>
      </c>
      <c r="AF348" s="519" t="n">
        <v>-273</v>
      </c>
      <c r="AG348" s="519" t="n">
        <v>-517</v>
      </c>
      <c r="AI348" s="259" t="n">
        <v>-617</v>
      </c>
      <c r="AJ348" s="519" t="n">
        <v>-632</v>
      </c>
      <c r="AK348" s="519" t="n">
        <v>-601</v>
      </c>
      <c r="AL348" s="519" t="n">
        <v>-697</v>
      </c>
      <c r="AM348" s="519" t="n">
        <v>-678</v>
      </c>
      <c r="AN348" s="519" t="n">
        <v>-662</v>
      </c>
      <c r="AO348" s="519" t="n">
        <v>-470</v>
      </c>
      <c r="AP348" s="519" t="n">
        <v>-485</v>
      </c>
      <c r="AQ348" s="519" t="n">
        <v>-575</v>
      </c>
      <c r="AR348" s="519" t="n">
        <v>-478</v>
      </c>
      <c r="AS348" s="519" t="n">
        <v>-498</v>
      </c>
      <c r="AT348" s="519" t="n">
        <v>-494</v>
      </c>
      <c r="AV348" s="267" t="n">
        <v>-494</v>
      </c>
      <c r="AW348" s="267" t="n">
        <v>-492</v>
      </c>
      <c r="AX348" s="520" t="n">
        <v>-636</v>
      </c>
      <c r="AY348" s="521" t="n">
        <v>-482</v>
      </c>
      <c r="AZ348" s="521" t="n">
        <v>-488</v>
      </c>
      <c r="BA348" s="521" t="n">
        <v>-603</v>
      </c>
      <c r="BB348" s="521" t="n">
        <v>-473</v>
      </c>
      <c r="BC348" s="521" t="n">
        <v>-390</v>
      </c>
      <c r="BD348" s="521" t="n">
        <v>-348</v>
      </c>
      <c r="BE348" s="521" t="n">
        <v>-323</v>
      </c>
      <c r="BF348" s="521" t="n">
        <v>-325</v>
      </c>
      <c r="BG348" s="521" t="n">
        <v>-300</v>
      </c>
      <c r="BJ348" s="526" t="n">
        <v>-319</v>
      </c>
      <c r="BK348" s="526" t="n">
        <v>-311</v>
      </c>
      <c r="BL348" s="526" t="n">
        <v>-394</v>
      </c>
      <c r="BM348" s="526" t="n">
        <v>-349</v>
      </c>
      <c r="BN348" s="526" t="n">
        <v>-343</v>
      </c>
      <c r="BO348" s="526" t="n">
        <v>-297</v>
      </c>
      <c r="BP348" s="526" t="n">
        <v>-378</v>
      </c>
      <c r="BQ348" s="526" t="n">
        <v>-355</v>
      </c>
      <c r="BR348" s="526" t="n">
        <v>-380</v>
      </c>
      <c r="BS348" s="526" t="n">
        <v>-329</v>
      </c>
      <c r="BT348" s="526" t="n">
        <v>-308</v>
      </c>
      <c r="BU348" s="526" t="n">
        <v>-352</v>
      </c>
      <c r="BW348" s="515">
        <f>_xlfn.XLOOKUP($A348,D!$O$3:$O$199,D!P$3:P$199,)</f>
        <v/>
      </c>
      <c r="BX348" s="515">
        <f>_xlfn.XLOOKUP($A348,D!$O$3:$O$199,D!Q$3:Q$199,)</f>
        <v/>
      </c>
      <c r="BY348" s="515">
        <f>_xlfn.XLOOKUP($A348,D!$O$3:$O$199,D!R$3:R$199,)</f>
        <v/>
      </c>
      <c r="BZ348" s="515">
        <f>_xlfn.XLOOKUP($A348,D!$O$3:$O$199,D!S$3:S$199,)</f>
        <v/>
      </c>
      <c r="CA348" s="515">
        <f>_xlfn.XLOOKUP($A348,D!$O$3:$O$199,D!T$3:T$199,)</f>
        <v/>
      </c>
      <c r="CB348" s="515">
        <f>_xlfn.XLOOKUP($A348,D!$O$3:$O$199,D!U$3:U$199,)</f>
        <v/>
      </c>
      <c r="CC348" s="515">
        <f>_xlfn.XLOOKUP($A348,D!$O$3:$O$199,D!V$3:V$199,)</f>
        <v/>
      </c>
      <c r="CD348" s="515">
        <f>_xlfn.XLOOKUP($A348,D!$O$3:$O$199,D!W$3:W$199,)</f>
        <v/>
      </c>
      <c r="CE348" s="515">
        <f>_xlfn.XLOOKUP($A348,D!$O$3:$O$199,D!X$3:X$199,)</f>
        <v/>
      </c>
      <c r="CF348" s="515">
        <f>_xlfn.XLOOKUP($A348,D!$O$3:$O$199,D!Y$3:Y$199,)</f>
        <v/>
      </c>
      <c r="CG348" s="515">
        <f>_xlfn.XLOOKUP($A348,D!$O$3:$O$199,D!Z$3:Z$199,)</f>
        <v/>
      </c>
      <c r="CH348" s="515">
        <f>_xlfn.XLOOKUP($A348,D!$O$3:$O$199,D!AA$3:AA$199,)</f>
        <v/>
      </c>
    </row>
    <row r="349">
      <c r="A349" s="258" t="inlineStr">
        <is>
          <t>44.01</t>
        </is>
      </c>
      <c r="B349" s="259">
        <f>VLOOKUP(A349,PL.C!$B:$F,2,0)</f>
        <v/>
      </c>
      <c r="C349" s="259" t="inlineStr">
        <is>
          <t>Analítica</t>
        </is>
      </c>
      <c r="D349" s="259" t="inlineStr">
        <is>
          <t>Saída</t>
        </is>
      </c>
      <c r="E349" s="259">
        <f>VLOOKUP($A349,PL.C!$B:$F,5,0)</f>
        <v/>
      </c>
      <c r="F349" s="259" t="inlineStr">
        <is>
          <t>sim</t>
        </is>
      </c>
      <c r="G349" s="259" t="inlineStr">
        <is>
          <t>forecast</t>
        </is>
      </c>
      <c r="I349" s="86" t="n">
        <v>0</v>
      </c>
      <c r="J349" s="512" t="n">
        <v>0</v>
      </c>
      <c r="K349" s="512" t="n">
        <v>0</v>
      </c>
      <c r="L349" s="512" t="n">
        <v>0</v>
      </c>
      <c r="M349" s="512" t="n">
        <v>0</v>
      </c>
      <c r="N349" s="512" t="n">
        <v>-170</v>
      </c>
      <c r="O349" s="512" t="n">
        <v>-167</v>
      </c>
      <c r="P349" s="512" t="n">
        <v>0</v>
      </c>
      <c r="Q349" s="512" t="n">
        <v>0</v>
      </c>
      <c r="R349" s="512" t="n">
        <v>-329</v>
      </c>
      <c r="S349" s="512" t="n">
        <v>0</v>
      </c>
      <c r="T349" s="512" t="n">
        <v>0</v>
      </c>
      <c r="V349" s="86" t="n">
        <v>-119</v>
      </c>
      <c r="W349" s="512" t="n">
        <v>0</v>
      </c>
      <c r="X349" s="512" t="n">
        <v>0</v>
      </c>
      <c r="Y349" s="512" t="n">
        <v>0</v>
      </c>
      <c r="Z349" s="512" t="n">
        <v>-160</v>
      </c>
      <c r="AA349" s="512" t="n">
        <v>-215</v>
      </c>
      <c r="AB349" s="512" t="n">
        <v>0</v>
      </c>
      <c r="AC349" s="512" t="n">
        <v>-165</v>
      </c>
      <c r="AD349" s="512" t="n">
        <v>-199</v>
      </c>
      <c r="AE349" s="512" t="n">
        <v>0</v>
      </c>
      <c r="AF349" s="512" t="n">
        <v>0</v>
      </c>
      <c r="AG349" s="512" t="n">
        <v>0</v>
      </c>
      <c r="AI349" s="86" t="n">
        <v>0</v>
      </c>
      <c r="AJ349" s="512" t="n">
        <v>-311</v>
      </c>
      <c r="AK349" s="512" t="n">
        <v>0</v>
      </c>
      <c r="AL349" s="512" t="n">
        <v>0</v>
      </c>
      <c r="AM349" s="512" t="n">
        <v>0</v>
      </c>
      <c r="AN349" s="512" t="n">
        <v>0</v>
      </c>
      <c r="AO349" s="512" t="n">
        <v>0</v>
      </c>
      <c r="AP349" s="512" t="n">
        <v>0</v>
      </c>
      <c r="AQ349" s="512" t="n">
        <v>-225</v>
      </c>
      <c r="AR349" s="512" t="n">
        <v>0</v>
      </c>
      <c r="AS349" s="512" t="n">
        <v>0</v>
      </c>
      <c r="AT349" s="512" t="n">
        <v>0</v>
      </c>
      <c r="AV349" s="270" t="n">
        <v>0</v>
      </c>
      <c r="AW349" s="270" t="n">
        <v>0</v>
      </c>
      <c r="AX349" s="524" t="n">
        <v>0</v>
      </c>
      <c r="AY349" s="525" t="n">
        <v>0</v>
      </c>
      <c r="AZ349" s="525" t="n">
        <v>-216</v>
      </c>
      <c r="BA349" s="525" t="n">
        <v>0</v>
      </c>
      <c r="BB349" s="525" t="n">
        <v>0</v>
      </c>
      <c r="BC349" s="525" t="n">
        <v>0</v>
      </c>
      <c r="BD349" s="525" t="n">
        <v>0</v>
      </c>
      <c r="BE349" s="525" t="n">
        <v>0</v>
      </c>
      <c r="BF349" s="525" t="n">
        <v>0</v>
      </c>
      <c r="BG349" s="525" t="n">
        <v>0</v>
      </c>
      <c r="BJ349" s="522" t="n">
        <v>0</v>
      </c>
      <c r="BK349" s="522" t="n">
        <v>0</v>
      </c>
      <c r="BL349" s="522" t="n">
        <v>0</v>
      </c>
      <c r="BM349" s="522" t="n">
        <v>0</v>
      </c>
      <c r="BN349" s="522" t="n">
        <v>0</v>
      </c>
      <c r="BO349" s="522" t="n">
        <v>0</v>
      </c>
      <c r="BP349" s="522" t="n">
        <v>-486</v>
      </c>
      <c r="BQ349" s="522" t="n">
        <v>-270</v>
      </c>
      <c r="BR349" s="522" t="n">
        <v>-292</v>
      </c>
      <c r="BS349" s="522" t="n">
        <v>-268</v>
      </c>
      <c r="BT349" s="522" t="n">
        <v>-481</v>
      </c>
      <c r="BU349" s="522" t="n">
        <v>0</v>
      </c>
      <c r="BW349" s="523">
        <f>_xlfn.XLOOKUP($A349,D!$O$3:$O$199,D!P$3:P$199,)</f>
        <v/>
      </c>
      <c r="BX349" s="523">
        <f>_xlfn.XLOOKUP($A349,D!$O$3:$O$199,D!Q$3:Q$199,)</f>
        <v/>
      </c>
      <c r="BY349" s="523">
        <f>_xlfn.XLOOKUP($A349,D!$O$3:$O$199,D!R$3:R$199,)</f>
        <v/>
      </c>
      <c r="BZ349" s="523">
        <f>_xlfn.XLOOKUP($A349,D!$O$3:$O$199,D!S$3:S$199,)</f>
        <v/>
      </c>
      <c r="CA349" s="523">
        <f>_xlfn.XLOOKUP($A349,D!$O$3:$O$199,D!T$3:T$199,)</f>
        <v/>
      </c>
      <c r="CB349" s="523">
        <f>_xlfn.XLOOKUP($A349,D!$O$3:$O$199,D!U$3:U$199,)</f>
        <v/>
      </c>
      <c r="CC349" s="523">
        <f>_xlfn.XLOOKUP($A349,D!$O$3:$O$199,D!V$3:V$199,)</f>
        <v/>
      </c>
      <c r="CD349" s="523">
        <f>_xlfn.XLOOKUP($A349,D!$O$3:$O$199,D!W$3:W$199,)</f>
        <v/>
      </c>
      <c r="CE349" s="523">
        <f>_xlfn.XLOOKUP($A349,D!$O$3:$O$199,D!X$3:X$199,)</f>
        <v/>
      </c>
      <c r="CF349" s="523">
        <f>_xlfn.XLOOKUP($A349,D!$O$3:$O$199,D!Y$3:Y$199,)</f>
        <v/>
      </c>
      <c r="CG349" s="523">
        <f>_xlfn.XLOOKUP($A349,D!$O$3:$O$199,D!Z$3:Z$199,)</f>
        <v/>
      </c>
      <c r="CH349" s="523">
        <f>_xlfn.XLOOKUP($A349,D!$O$3:$O$199,D!AA$3:AA$199,)</f>
        <v/>
      </c>
    </row>
    <row r="350">
      <c r="A350" s="100" t="inlineStr">
        <is>
          <t>44.02</t>
        </is>
      </c>
      <c r="B350" s="86">
        <f>VLOOKUP(A350,PL.C!$B:$F,2,0)</f>
        <v/>
      </c>
      <c r="C350" s="86" t="inlineStr">
        <is>
          <t>Analítica</t>
        </is>
      </c>
      <c r="D350" s="86" t="inlineStr">
        <is>
          <t>Saída</t>
        </is>
      </c>
      <c r="E350" s="86">
        <f>VLOOKUP($A350,PL.C!$B:$F,5,0)</f>
        <v/>
      </c>
      <c r="F350" s="86" t="inlineStr">
        <is>
          <t>sim</t>
        </is>
      </c>
      <c r="G350" s="86" t="inlineStr">
        <is>
          <t>forecast</t>
        </is>
      </c>
      <c r="I350" s="259" t="n">
        <v>0</v>
      </c>
      <c r="J350" s="519" t="n">
        <v>0</v>
      </c>
      <c r="K350" s="519" t="n">
        <v>0</v>
      </c>
      <c r="L350" s="519" t="n">
        <v>0</v>
      </c>
      <c r="M350" s="519" t="n">
        <v>-1900</v>
      </c>
      <c r="N350" s="519" t="n">
        <v>0</v>
      </c>
      <c r="O350" s="519" t="n">
        <v>0</v>
      </c>
      <c r="P350" s="519" t="n">
        <v>-1171</v>
      </c>
      <c r="Q350" s="519" t="n">
        <v>0</v>
      </c>
      <c r="R350" s="519" t="n">
        <v>-240</v>
      </c>
      <c r="S350" s="519" t="n">
        <v>0</v>
      </c>
      <c r="T350" s="519" t="n">
        <v>0</v>
      </c>
      <c r="V350" s="259" t="n">
        <v>0</v>
      </c>
      <c r="W350" s="519" t="n">
        <v>0</v>
      </c>
      <c r="X350" s="519" t="n">
        <v>0</v>
      </c>
      <c r="Y350" s="519" t="n">
        <v>0</v>
      </c>
      <c r="Z350" s="519" t="n">
        <v>0</v>
      </c>
      <c r="AA350" s="519" t="n">
        <v>0</v>
      </c>
      <c r="AB350" s="519" t="n">
        <v>0</v>
      </c>
      <c r="AC350" s="519" t="n">
        <v>0</v>
      </c>
      <c r="AD350" s="519" t="n">
        <v>0</v>
      </c>
      <c r="AE350" s="519" t="n">
        <v>0</v>
      </c>
      <c r="AF350" s="519" t="n">
        <v>0</v>
      </c>
      <c r="AG350" s="519" t="n">
        <v>0</v>
      </c>
      <c r="AI350" s="259" t="n">
        <v>0</v>
      </c>
      <c r="AJ350" s="519" t="n">
        <v>0</v>
      </c>
      <c r="AK350" s="519" t="n">
        <v>0</v>
      </c>
      <c r="AL350" s="519" t="n">
        <v>0</v>
      </c>
      <c r="AM350" s="519" t="n">
        <v>0</v>
      </c>
      <c r="AN350" s="519" t="n">
        <v>0</v>
      </c>
      <c r="AO350" s="519" t="n">
        <v>0</v>
      </c>
      <c r="AP350" s="519" t="n">
        <v>0</v>
      </c>
      <c r="AQ350" s="519" t="n">
        <v>0</v>
      </c>
      <c r="AR350" s="519" t="n">
        <v>0</v>
      </c>
      <c r="AS350" s="519" t="n">
        <v>0</v>
      </c>
      <c r="AT350" s="519" t="n">
        <v>0</v>
      </c>
      <c r="AV350" s="267" t="n">
        <v>0</v>
      </c>
      <c r="AW350" s="267" t="n">
        <v>0</v>
      </c>
      <c r="AX350" s="520" t="n">
        <v>0</v>
      </c>
      <c r="AY350" s="521" t="n">
        <v>0</v>
      </c>
      <c r="AZ350" s="521" t="n">
        <v>0</v>
      </c>
      <c r="BA350" s="521" t="n">
        <v>0</v>
      </c>
      <c r="BB350" s="521" t="n">
        <v>0</v>
      </c>
      <c r="BC350" s="521" t="n">
        <v>0</v>
      </c>
      <c r="BD350" s="521" t="n">
        <v>0</v>
      </c>
      <c r="BE350" s="521" t="n">
        <v>0</v>
      </c>
      <c r="BF350" s="521" t="n">
        <v>0</v>
      </c>
      <c r="BG350" s="521" t="n">
        <v>0</v>
      </c>
      <c r="BJ350" s="526" t="n">
        <v>0</v>
      </c>
      <c r="BK350" s="526" t="n">
        <v>0</v>
      </c>
      <c r="BL350" s="526" t="n">
        <v>0</v>
      </c>
      <c r="BM350" s="526" t="n">
        <v>0</v>
      </c>
      <c r="BN350" s="526" t="n">
        <v>0</v>
      </c>
      <c r="BO350" s="526" t="n">
        <v>0</v>
      </c>
      <c r="BP350" s="526" t="n">
        <v>0</v>
      </c>
      <c r="BQ350" s="526" t="n">
        <v>0</v>
      </c>
      <c r="BR350" s="526" t="n">
        <v>0</v>
      </c>
      <c r="BS350" s="526" t="n">
        <v>0</v>
      </c>
      <c r="BT350" s="526" t="n">
        <v>0</v>
      </c>
      <c r="BU350" s="526" t="n">
        <v>0</v>
      </c>
      <c r="BW350" s="515">
        <f>_xlfn.XLOOKUP($A350,D!$O$3:$O$199,D!P$3:P$199,)</f>
        <v/>
      </c>
      <c r="BX350" s="515">
        <f>_xlfn.XLOOKUP($A350,D!$O$3:$O$199,D!Q$3:Q$199,)</f>
        <v/>
      </c>
      <c r="BY350" s="515">
        <f>_xlfn.XLOOKUP($A350,D!$O$3:$O$199,D!R$3:R$199,)</f>
        <v/>
      </c>
      <c r="BZ350" s="515">
        <f>_xlfn.XLOOKUP($A350,D!$O$3:$O$199,D!S$3:S$199,)</f>
        <v/>
      </c>
      <c r="CA350" s="515">
        <f>_xlfn.XLOOKUP($A350,D!$O$3:$O$199,D!T$3:T$199,)</f>
        <v/>
      </c>
      <c r="CB350" s="515">
        <f>_xlfn.XLOOKUP($A350,D!$O$3:$O$199,D!U$3:U$199,)</f>
        <v/>
      </c>
      <c r="CC350" s="515">
        <f>_xlfn.XLOOKUP($A350,D!$O$3:$O$199,D!V$3:V$199,)</f>
        <v/>
      </c>
      <c r="CD350" s="515">
        <f>_xlfn.XLOOKUP($A350,D!$O$3:$O$199,D!W$3:W$199,)</f>
        <v/>
      </c>
      <c r="CE350" s="515">
        <f>_xlfn.XLOOKUP($A350,D!$O$3:$O$199,D!X$3:X$199,)</f>
        <v/>
      </c>
      <c r="CF350" s="515">
        <f>_xlfn.XLOOKUP($A350,D!$O$3:$O$199,D!Y$3:Y$199,)</f>
        <v/>
      </c>
      <c r="CG350" s="515">
        <f>_xlfn.XLOOKUP($A350,D!$O$3:$O$199,D!Z$3:Z$199,)</f>
        <v/>
      </c>
      <c r="CH350" s="515">
        <f>_xlfn.XLOOKUP($A350,D!$O$3:$O$199,D!AA$3:AA$199,)</f>
        <v/>
      </c>
    </row>
    <row r="351">
      <c r="A351" s="258" t="inlineStr">
        <is>
          <t>44.03</t>
        </is>
      </c>
      <c r="B351" s="259">
        <f>VLOOKUP(A351,PL.C!$B:$F,2,0)</f>
        <v/>
      </c>
      <c r="C351" s="259" t="inlineStr">
        <is>
          <t>Analítica</t>
        </is>
      </c>
      <c r="D351" s="259" t="inlineStr">
        <is>
          <t>Saída</t>
        </is>
      </c>
      <c r="E351" s="259">
        <f>VLOOKUP($A351,PL.C!$B:$F,5,0)</f>
        <v/>
      </c>
      <c r="F351" s="259" t="inlineStr">
        <is>
          <t>sim</t>
        </is>
      </c>
      <c r="G351" s="259" t="inlineStr">
        <is>
          <t>forecast</t>
        </is>
      </c>
      <c r="I351" s="86" t="n">
        <v>0</v>
      </c>
      <c r="J351" s="512" t="n">
        <v>0</v>
      </c>
      <c r="K351" s="512" t="n">
        <v>0</v>
      </c>
      <c r="L351" s="512" t="n">
        <v>0</v>
      </c>
      <c r="M351" s="512" t="n">
        <v>0</v>
      </c>
      <c r="N351" s="512" t="n">
        <v>0</v>
      </c>
      <c r="O351" s="512" t="n">
        <v>0</v>
      </c>
      <c r="P351" s="512" t="n">
        <v>0</v>
      </c>
      <c r="Q351" s="512" t="n">
        <v>0</v>
      </c>
      <c r="R351" s="512" t="n">
        <v>0</v>
      </c>
      <c r="S351" s="512" t="n">
        <v>0</v>
      </c>
      <c r="T351" s="512" t="n">
        <v>0</v>
      </c>
      <c r="V351" s="86" t="n">
        <v>0</v>
      </c>
      <c r="W351" s="512" t="n">
        <v>0</v>
      </c>
      <c r="X351" s="512" t="n">
        <v>0</v>
      </c>
      <c r="Y351" s="512" t="n">
        <v>0</v>
      </c>
      <c r="Z351" s="512" t="n">
        <v>0</v>
      </c>
      <c r="AA351" s="512" t="n">
        <v>0</v>
      </c>
      <c r="AB351" s="512" t="n">
        <v>0</v>
      </c>
      <c r="AC351" s="512" t="n">
        <v>0</v>
      </c>
      <c r="AD351" s="512" t="n">
        <v>0</v>
      </c>
      <c r="AE351" s="512" t="n">
        <v>0</v>
      </c>
      <c r="AF351" s="512" t="n">
        <v>0</v>
      </c>
      <c r="AG351" s="512" t="n">
        <v>0</v>
      </c>
      <c r="AI351" s="86" t="n">
        <v>0</v>
      </c>
      <c r="AJ351" s="512" t="n">
        <v>0</v>
      </c>
      <c r="AK351" s="512" t="n">
        <v>0</v>
      </c>
      <c r="AL351" s="512" t="n">
        <v>0</v>
      </c>
      <c r="AM351" s="512" t="n">
        <v>0</v>
      </c>
      <c r="AN351" s="512" t="n">
        <v>0</v>
      </c>
      <c r="AO351" s="512" t="n">
        <v>0</v>
      </c>
      <c r="AP351" s="512" t="n">
        <v>0</v>
      </c>
      <c r="AQ351" s="512" t="n">
        <v>0</v>
      </c>
      <c r="AR351" s="512" t="n">
        <v>0</v>
      </c>
      <c r="AS351" s="512" t="n">
        <v>0</v>
      </c>
      <c r="AT351" s="512" t="n">
        <v>0</v>
      </c>
      <c r="AV351" s="270" t="n">
        <v>0</v>
      </c>
      <c r="AW351" s="270" t="n">
        <v>0</v>
      </c>
      <c r="AX351" s="524" t="n">
        <v>0</v>
      </c>
      <c r="AY351" s="525" t="n">
        <v>0</v>
      </c>
      <c r="AZ351" s="525" t="n">
        <v>0</v>
      </c>
      <c r="BA351" s="525" t="n">
        <v>0</v>
      </c>
      <c r="BB351" s="525" t="n">
        <v>0</v>
      </c>
      <c r="BC351" s="525" t="n">
        <v>0</v>
      </c>
      <c r="BD351" s="525" t="n">
        <v>0</v>
      </c>
      <c r="BE351" s="525" t="n">
        <v>0</v>
      </c>
      <c r="BF351" s="525" t="n">
        <v>0</v>
      </c>
      <c r="BG351" s="525" t="n">
        <v>0</v>
      </c>
      <c r="BJ351" s="522" t="n">
        <v>0</v>
      </c>
      <c r="BK351" s="522" t="n">
        <v>0</v>
      </c>
      <c r="BL351" s="522" t="n">
        <v>0</v>
      </c>
      <c r="BM351" s="522" t="n">
        <v>0</v>
      </c>
      <c r="BN351" s="522" t="n">
        <v>0</v>
      </c>
      <c r="BO351" s="522" t="n">
        <v>0</v>
      </c>
      <c r="BP351" s="522" t="n">
        <v>0</v>
      </c>
      <c r="BQ351" s="522" t="n">
        <v>0</v>
      </c>
      <c r="BR351" s="522" t="n">
        <v>0</v>
      </c>
      <c r="BS351" s="522" t="n">
        <v>0</v>
      </c>
      <c r="BT351" s="522" t="n">
        <v>0</v>
      </c>
      <c r="BU351" s="522" t="n">
        <v>0</v>
      </c>
      <c r="BW351" s="523">
        <f>_xlfn.XLOOKUP($A351,D!$O$3:$O$199,D!P$3:P$199,)</f>
        <v/>
      </c>
      <c r="BX351" s="523">
        <f>_xlfn.XLOOKUP($A351,D!$O$3:$O$199,D!Q$3:Q$199,)</f>
        <v/>
      </c>
      <c r="BY351" s="523">
        <f>_xlfn.XLOOKUP($A351,D!$O$3:$O$199,D!R$3:R$199,)</f>
        <v/>
      </c>
      <c r="BZ351" s="523">
        <f>_xlfn.XLOOKUP($A351,D!$O$3:$O$199,D!S$3:S$199,)</f>
        <v/>
      </c>
      <c r="CA351" s="523">
        <f>_xlfn.XLOOKUP($A351,D!$O$3:$O$199,D!T$3:T$199,)</f>
        <v/>
      </c>
      <c r="CB351" s="523">
        <f>_xlfn.XLOOKUP($A351,D!$O$3:$O$199,D!U$3:U$199,)</f>
        <v/>
      </c>
      <c r="CC351" s="523">
        <f>_xlfn.XLOOKUP($A351,D!$O$3:$O$199,D!V$3:V$199,)</f>
        <v/>
      </c>
      <c r="CD351" s="523">
        <f>_xlfn.XLOOKUP($A351,D!$O$3:$O$199,D!W$3:W$199,)</f>
        <v/>
      </c>
      <c r="CE351" s="523">
        <f>_xlfn.XLOOKUP($A351,D!$O$3:$O$199,D!X$3:X$199,)</f>
        <v/>
      </c>
      <c r="CF351" s="523">
        <f>_xlfn.XLOOKUP($A351,D!$O$3:$O$199,D!Y$3:Y$199,)</f>
        <v/>
      </c>
      <c r="CG351" s="523">
        <f>_xlfn.XLOOKUP($A351,D!$O$3:$O$199,D!Z$3:Z$199,)</f>
        <v/>
      </c>
      <c r="CH351" s="523">
        <f>_xlfn.XLOOKUP($A351,D!$O$3:$O$199,D!AA$3:AA$199,)</f>
        <v/>
      </c>
    </row>
    <row r="352">
      <c r="A352" s="100" t="inlineStr">
        <is>
          <t>44.04</t>
        </is>
      </c>
      <c r="B352" s="86">
        <f>VLOOKUP(A352,PL.C!$B:$F,2,0)</f>
        <v/>
      </c>
      <c r="C352" s="86" t="inlineStr">
        <is>
          <t>Analítica</t>
        </is>
      </c>
      <c r="D352" s="86" t="inlineStr">
        <is>
          <t>Saída</t>
        </is>
      </c>
      <c r="E352" s="86">
        <f>VLOOKUP($A352,PL.C!$B:$F,5,0)</f>
        <v/>
      </c>
      <c r="F352" s="86" t="inlineStr">
        <is>
          <t>sim</t>
        </is>
      </c>
      <c r="G352" s="86" t="inlineStr">
        <is>
          <t>forecast</t>
        </is>
      </c>
      <c r="I352" s="259" t="n">
        <v>0</v>
      </c>
      <c r="J352" s="519" t="n">
        <v>0</v>
      </c>
      <c r="K352" s="519" t="n">
        <v>0</v>
      </c>
      <c r="L352" s="519" t="n">
        <v>0</v>
      </c>
      <c r="M352" s="519" t="n">
        <v>0</v>
      </c>
      <c r="N352" s="519" t="n">
        <v>0</v>
      </c>
      <c r="O352" s="519" t="n">
        <v>0</v>
      </c>
      <c r="P352" s="519" t="n">
        <v>0</v>
      </c>
      <c r="Q352" s="519" t="n">
        <v>0</v>
      </c>
      <c r="R352" s="519" t="n">
        <v>0</v>
      </c>
      <c r="S352" s="519" t="n">
        <v>0</v>
      </c>
      <c r="T352" s="519" t="n">
        <v>0</v>
      </c>
      <c r="V352" s="259" t="n">
        <v>0</v>
      </c>
      <c r="W352" s="519" t="n">
        <v>0</v>
      </c>
      <c r="X352" s="519" t="n">
        <v>0</v>
      </c>
      <c r="Y352" s="519" t="n">
        <v>0</v>
      </c>
      <c r="Z352" s="519" t="n">
        <v>0</v>
      </c>
      <c r="AA352" s="519" t="n">
        <v>0</v>
      </c>
      <c r="AB352" s="519" t="n">
        <v>0</v>
      </c>
      <c r="AC352" s="519" t="n">
        <v>0</v>
      </c>
      <c r="AD352" s="519" t="n">
        <v>0</v>
      </c>
      <c r="AE352" s="519" t="n">
        <v>0</v>
      </c>
      <c r="AF352" s="519" t="n">
        <v>0</v>
      </c>
      <c r="AG352" s="519" t="n">
        <v>0</v>
      </c>
      <c r="AI352" s="259" t="n">
        <v>0</v>
      </c>
      <c r="AJ352" s="519" t="n">
        <v>0</v>
      </c>
      <c r="AK352" s="519" t="n">
        <v>0</v>
      </c>
      <c r="AL352" s="519" t="n">
        <v>0</v>
      </c>
      <c r="AM352" s="519" t="n">
        <v>0</v>
      </c>
      <c r="AN352" s="519" t="n">
        <v>0</v>
      </c>
      <c r="AO352" s="519" t="n">
        <v>0</v>
      </c>
      <c r="AP352" s="519" t="n">
        <v>0</v>
      </c>
      <c r="AQ352" s="519" t="n">
        <v>0</v>
      </c>
      <c r="AR352" s="519" t="n">
        <v>0</v>
      </c>
      <c r="AS352" s="519" t="n">
        <v>0</v>
      </c>
      <c r="AT352" s="519" t="n">
        <v>0</v>
      </c>
      <c r="AV352" s="267" t="n">
        <v>0</v>
      </c>
      <c r="AW352" s="267" t="n">
        <v>0</v>
      </c>
      <c r="AX352" s="520" t="n">
        <v>0</v>
      </c>
      <c r="AY352" s="521" t="n">
        <v>0</v>
      </c>
      <c r="AZ352" s="521" t="n">
        <v>0</v>
      </c>
      <c r="BA352" s="521" t="n">
        <v>0</v>
      </c>
      <c r="BB352" s="521" t="n">
        <v>0</v>
      </c>
      <c r="BC352" s="521" t="n">
        <v>0</v>
      </c>
      <c r="BD352" s="521" t="n">
        <v>0</v>
      </c>
      <c r="BE352" s="521" t="n">
        <v>0</v>
      </c>
      <c r="BF352" s="521" t="n">
        <v>0</v>
      </c>
      <c r="BG352" s="521" t="n">
        <v>0</v>
      </c>
      <c r="BJ352" s="526" t="n">
        <v>0</v>
      </c>
      <c r="BK352" s="526" t="n">
        <v>0</v>
      </c>
      <c r="BL352" s="526" t="n">
        <v>0</v>
      </c>
      <c r="BM352" s="526" t="n">
        <v>0</v>
      </c>
      <c r="BN352" s="526" t="n">
        <v>0</v>
      </c>
      <c r="BO352" s="526" t="n">
        <v>0</v>
      </c>
      <c r="BP352" s="526" t="n">
        <v>0</v>
      </c>
      <c r="BQ352" s="526" t="n">
        <v>0</v>
      </c>
      <c r="BR352" s="526" t="n">
        <v>0</v>
      </c>
      <c r="BS352" s="526" t="n">
        <v>0</v>
      </c>
      <c r="BT352" s="526" t="n">
        <v>0</v>
      </c>
      <c r="BU352" s="526" t="n">
        <v>0</v>
      </c>
      <c r="BW352" s="515">
        <f>_xlfn.XLOOKUP($A352,D!$O$3:$O$199,D!P$3:P$199,)</f>
        <v/>
      </c>
      <c r="BX352" s="515">
        <f>_xlfn.XLOOKUP($A352,D!$O$3:$O$199,D!Q$3:Q$199,)</f>
        <v/>
      </c>
      <c r="BY352" s="515">
        <f>_xlfn.XLOOKUP($A352,D!$O$3:$O$199,D!R$3:R$199,)</f>
        <v/>
      </c>
      <c r="BZ352" s="515">
        <f>_xlfn.XLOOKUP($A352,D!$O$3:$O$199,D!S$3:S$199,)</f>
        <v/>
      </c>
      <c r="CA352" s="515">
        <f>_xlfn.XLOOKUP($A352,D!$O$3:$O$199,D!T$3:T$199,)</f>
        <v/>
      </c>
      <c r="CB352" s="515">
        <f>_xlfn.XLOOKUP($A352,D!$O$3:$O$199,D!U$3:U$199,)</f>
        <v/>
      </c>
      <c r="CC352" s="515">
        <f>_xlfn.XLOOKUP($A352,D!$O$3:$O$199,D!V$3:V$199,)</f>
        <v/>
      </c>
      <c r="CD352" s="515">
        <f>_xlfn.XLOOKUP($A352,D!$O$3:$O$199,D!W$3:W$199,)</f>
        <v/>
      </c>
      <c r="CE352" s="515">
        <f>_xlfn.XLOOKUP($A352,D!$O$3:$O$199,D!X$3:X$199,)</f>
        <v/>
      </c>
      <c r="CF352" s="515">
        <f>_xlfn.XLOOKUP($A352,D!$O$3:$O$199,D!Y$3:Y$199,)</f>
        <v/>
      </c>
      <c r="CG352" s="515">
        <f>_xlfn.XLOOKUP($A352,D!$O$3:$O$199,D!Z$3:Z$199,)</f>
        <v/>
      </c>
      <c r="CH352" s="515">
        <f>_xlfn.XLOOKUP($A352,D!$O$3:$O$199,D!AA$3:AA$199,)</f>
        <v/>
      </c>
    </row>
    <row r="353">
      <c r="A353" s="258" t="inlineStr">
        <is>
          <t>44.05</t>
        </is>
      </c>
      <c r="B353" s="259">
        <f>VLOOKUP(A353,PL.C!$B:$F,2,0)</f>
        <v/>
      </c>
      <c r="C353" s="259" t="inlineStr">
        <is>
          <t>Analítica</t>
        </is>
      </c>
      <c r="D353" s="259" t="inlineStr">
        <is>
          <t>Saída</t>
        </is>
      </c>
      <c r="E353" s="259">
        <f>VLOOKUP($A353,PL.C!$B:$F,5,0)</f>
        <v/>
      </c>
      <c r="F353" s="259" t="inlineStr">
        <is>
          <t>sim</t>
        </is>
      </c>
      <c r="G353" s="259" t="inlineStr">
        <is>
          <t>forecast</t>
        </is>
      </c>
      <c r="I353" s="86" t="n">
        <v>0</v>
      </c>
      <c r="J353" s="512" t="n">
        <v>0</v>
      </c>
      <c r="K353" s="512" t="n">
        <v>0</v>
      </c>
      <c r="L353" s="512" t="n">
        <v>0</v>
      </c>
      <c r="M353" s="512" t="n">
        <v>0</v>
      </c>
      <c r="N353" s="512" t="n">
        <v>0</v>
      </c>
      <c r="O353" s="512" t="n">
        <v>0</v>
      </c>
      <c r="P353" s="512" t="n">
        <v>0</v>
      </c>
      <c r="Q353" s="512" t="n">
        <v>0</v>
      </c>
      <c r="R353" s="512" t="n">
        <v>0</v>
      </c>
      <c r="S353" s="512" t="n">
        <v>0</v>
      </c>
      <c r="T353" s="512" t="n">
        <v>0</v>
      </c>
      <c r="V353" s="86" t="n">
        <v>0</v>
      </c>
      <c r="W353" s="512" t="n">
        <v>0</v>
      </c>
      <c r="X353" s="512" t="n">
        <v>0</v>
      </c>
      <c r="Y353" s="512" t="n">
        <v>0</v>
      </c>
      <c r="Z353" s="512" t="n">
        <v>0</v>
      </c>
      <c r="AA353" s="512" t="n">
        <v>0</v>
      </c>
      <c r="AB353" s="512" t="n">
        <v>0</v>
      </c>
      <c r="AC353" s="512" t="n">
        <v>0</v>
      </c>
      <c r="AD353" s="512" t="n">
        <v>0</v>
      </c>
      <c r="AE353" s="512" t="n">
        <v>0</v>
      </c>
      <c r="AF353" s="512" t="n">
        <v>0</v>
      </c>
      <c r="AG353" s="512" t="n">
        <v>0</v>
      </c>
      <c r="AI353" s="86" t="n">
        <v>0</v>
      </c>
      <c r="AJ353" s="512" t="n">
        <v>0</v>
      </c>
      <c r="AK353" s="512" t="n">
        <v>0</v>
      </c>
      <c r="AL353" s="512" t="n">
        <v>0</v>
      </c>
      <c r="AM353" s="512" t="n">
        <v>0</v>
      </c>
      <c r="AN353" s="512" t="n">
        <v>0</v>
      </c>
      <c r="AO353" s="512" t="n">
        <v>0</v>
      </c>
      <c r="AP353" s="512" t="n">
        <v>0</v>
      </c>
      <c r="AQ353" s="512" t="n">
        <v>0</v>
      </c>
      <c r="AR353" s="512" t="n">
        <v>0</v>
      </c>
      <c r="AS353" s="512" t="n">
        <v>0</v>
      </c>
      <c r="AT353" s="512" t="n">
        <v>0</v>
      </c>
      <c r="AV353" s="270" t="n">
        <v>0</v>
      </c>
      <c r="AW353" s="270" t="n">
        <v>0</v>
      </c>
      <c r="AX353" s="524" t="n">
        <v>0</v>
      </c>
      <c r="AY353" s="525" t="n">
        <v>0</v>
      </c>
      <c r="AZ353" s="525" t="n">
        <v>0</v>
      </c>
      <c r="BA353" s="525" t="n">
        <v>0</v>
      </c>
      <c r="BB353" s="525" t="n">
        <v>0</v>
      </c>
      <c r="BC353" s="525" t="n">
        <v>0</v>
      </c>
      <c r="BD353" s="525" t="n">
        <v>0</v>
      </c>
      <c r="BE353" s="525" t="n">
        <v>0</v>
      </c>
      <c r="BF353" s="525" t="n">
        <v>0</v>
      </c>
      <c r="BG353" s="525" t="n">
        <v>0</v>
      </c>
      <c r="BJ353" s="522" t="n">
        <v>0</v>
      </c>
      <c r="BK353" s="522" t="n">
        <v>0</v>
      </c>
      <c r="BL353" s="522" t="n">
        <v>0</v>
      </c>
      <c r="BM353" s="522" t="n">
        <v>0</v>
      </c>
      <c r="BN353" s="522" t="n">
        <v>0</v>
      </c>
      <c r="BO353" s="522" t="n">
        <v>0</v>
      </c>
      <c r="BP353" s="522" t="n">
        <v>0</v>
      </c>
      <c r="BQ353" s="522" t="n">
        <v>0</v>
      </c>
      <c r="BR353" s="522" t="n">
        <v>0</v>
      </c>
      <c r="BS353" s="522" t="n">
        <v>0</v>
      </c>
      <c r="BT353" s="522" t="n">
        <v>0</v>
      </c>
      <c r="BU353" s="522" t="n">
        <v>0</v>
      </c>
      <c r="BW353" s="523">
        <f>_xlfn.XLOOKUP($A353,D!$O$3:$O$199,D!P$3:P$199,)</f>
        <v/>
      </c>
      <c r="BX353" s="523">
        <f>_xlfn.XLOOKUP($A353,D!$O$3:$O$199,D!Q$3:Q$199,)</f>
        <v/>
      </c>
      <c r="BY353" s="523">
        <f>_xlfn.XLOOKUP($A353,D!$O$3:$O$199,D!R$3:R$199,)</f>
        <v/>
      </c>
      <c r="BZ353" s="523">
        <f>_xlfn.XLOOKUP($A353,D!$O$3:$O$199,D!S$3:S$199,)</f>
        <v/>
      </c>
      <c r="CA353" s="523">
        <f>_xlfn.XLOOKUP($A353,D!$O$3:$O$199,D!T$3:T$199,)</f>
        <v/>
      </c>
      <c r="CB353" s="523">
        <f>_xlfn.XLOOKUP($A353,D!$O$3:$O$199,D!U$3:U$199,)</f>
        <v/>
      </c>
      <c r="CC353" s="523">
        <f>_xlfn.XLOOKUP($A353,D!$O$3:$O$199,D!V$3:V$199,)</f>
        <v/>
      </c>
      <c r="CD353" s="523">
        <f>_xlfn.XLOOKUP($A353,D!$O$3:$O$199,D!W$3:W$199,)</f>
        <v/>
      </c>
      <c r="CE353" s="523">
        <f>_xlfn.XLOOKUP($A353,D!$O$3:$O$199,D!X$3:X$199,)</f>
        <v/>
      </c>
      <c r="CF353" s="523">
        <f>_xlfn.XLOOKUP($A353,D!$O$3:$O$199,D!Y$3:Y$199,)</f>
        <v/>
      </c>
      <c r="CG353" s="523">
        <f>_xlfn.XLOOKUP($A353,D!$O$3:$O$199,D!Z$3:Z$199,)</f>
        <v/>
      </c>
      <c r="CH353" s="523">
        <f>_xlfn.XLOOKUP($A353,D!$O$3:$O$199,D!AA$3:AA$199,)</f>
        <v/>
      </c>
    </row>
    <row r="354">
      <c r="A354" s="100" t="inlineStr">
        <is>
          <t>44.06</t>
        </is>
      </c>
      <c r="B354" s="86">
        <f>VLOOKUP(A354,PL.C!$B:$F,2,0)</f>
        <v/>
      </c>
      <c r="C354" s="86" t="inlineStr">
        <is>
          <t>Analítica</t>
        </is>
      </c>
      <c r="D354" s="86" t="inlineStr">
        <is>
          <t>Saída</t>
        </is>
      </c>
      <c r="E354" s="86">
        <f>VLOOKUP($A354,PL.C!$B:$F,5,0)</f>
        <v/>
      </c>
      <c r="F354" s="86" t="inlineStr">
        <is>
          <t>sim</t>
        </is>
      </c>
      <c r="G354" s="86" t="inlineStr">
        <is>
          <t>forecast</t>
        </is>
      </c>
      <c r="I354" s="259" t="n">
        <v>0</v>
      </c>
      <c r="J354" s="519" t="n">
        <v>0</v>
      </c>
      <c r="K354" s="519" t="n">
        <v>0</v>
      </c>
      <c r="L354" s="519" t="n">
        <v>-104</v>
      </c>
      <c r="M354" s="519" t="n">
        <v>0</v>
      </c>
      <c r="N354" s="519" t="n">
        <v>0</v>
      </c>
      <c r="O354" s="519" t="n">
        <v>0</v>
      </c>
      <c r="P354" s="519" t="n">
        <v>0</v>
      </c>
      <c r="Q354" s="519" t="n">
        <v>0</v>
      </c>
      <c r="R354" s="519" t="n">
        <v>0</v>
      </c>
      <c r="S354" s="519" t="n">
        <v>0</v>
      </c>
      <c r="T354" s="519" t="n">
        <v>0</v>
      </c>
      <c r="V354" s="259" t="n">
        <v>0</v>
      </c>
      <c r="W354" s="519" t="n">
        <v>0</v>
      </c>
      <c r="X354" s="519" t="n">
        <v>0</v>
      </c>
      <c r="Y354" s="519" t="n">
        <v>0</v>
      </c>
      <c r="Z354" s="519" t="n">
        <v>0</v>
      </c>
      <c r="AA354" s="519" t="n">
        <v>0</v>
      </c>
      <c r="AB354" s="519" t="n">
        <v>0</v>
      </c>
      <c r="AC354" s="519" t="n">
        <v>0</v>
      </c>
      <c r="AD354" s="519" t="n">
        <v>0</v>
      </c>
      <c r="AE354" s="519" t="n">
        <v>0</v>
      </c>
      <c r="AF354" s="519" t="n">
        <v>0</v>
      </c>
      <c r="AG354" s="519" t="n">
        <v>0</v>
      </c>
      <c r="AI354" s="259" t="n">
        <v>0</v>
      </c>
      <c r="AJ354" s="519" t="n">
        <v>0</v>
      </c>
      <c r="AK354" s="519" t="n">
        <v>0</v>
      </c>
      <c r="AL354" s="519" t="n">
        <v>0</v>
      </c>
      <c r="AM354" s="519" t="n">
        <v>0</v>
      </c>
      <c r="AN354" s="519" t="n">
        <v>0</v>
      </c>
      <c r="AO354" s="519" t="n">
        <v>0</v>
      </c>
      <c r="AP354" s="519" t="n">
        <v>0</v>
      </c>
      <c r="AQ354" s="519" t="n">
        <v>0</v>
      </c>
      <c r="AR354" s="519" t="n">
        <v>0</v>
      </c>
      <c r="AS354" s="519" t="n">
        <v>0</v>
      </c>
      <c r="AT354" s="519" t="n">
        <v>0</v>
      </c>
      <c r="AV354" s="267" t="n">
        <v>0</v>
      </c>
      <c r="AW354" s="267" t="n">
        <v>0</v>
      </c>
      <c r="AX354" s="520" t="n">
        <v>0</v>
      </c>
      <c r="AY354" s="521" t="n">
        <v>0</v>
      </c>
      <c r="AZ354" s="521" t="n">
        <v>0</v>
      </c>
      <c r="BA354" s="521" t="n">
        <v>0</v>
      </c>
      <c r="BB354" s="521" t="n">
        <v>0</v>
      </c>
      <c r="BC354" s="521" t="n">
        <v>0</v>
      </c>
      <c r="BD354" s="521" t="n">
        <v>0</v>
      </c>
      <c r="BE354" s="521" t="n">
        <v>0</v>
      </c>
      <c r="BF354" s="521" t="n">
        <v>0</v>
      </c>
      <c r="BG354" s="521" t="n">
        <v>0</v>
      </c>
      <c r="BJ354" s="526" t="n">
        <v>0</v>
      </c>
      <c r="BK354" s="526" t="n">
        <v>0</v>
      </c>
      <c r="BL354" s="526" t="n">
        <v>0</v>
      </c>
      <c r="BM354" s="526" t="n">
        <v>0</v>
      </c>
      <c r="BN354" s="526" t="n">
        <v>0</v>
      </c>
      <c r="BO354" s="526" t="n">
        <v>0</v>
      </c>
      <c r="BP354" s="526" t="n">
        <v>0</v>
      </c>
      <c r="BQ354" s="526" t="n">
        <v>0</v>
      </c>
      <c r="BR354" s="526" t="n">
        <v>0</v>
      </c>
      <c r="BS354" s="526" t="n">
        <v>0</v>
      </c>
      <c r="BT354" s="526" t="n">
        <v>0</v>
      </c>
      <c r="BU354" s="526" t="n">
        <v>0</v>
      </c>
      <c r="BW354" s="515">
        <f>_xlfn.XLOOKUP($A354,D!$O$3:$O$199,D!P$3:P$199,)</f>
        <v/>
      </c>
      <c r="BX354" s="515">
        <f>_xlfn.XLOOKUP($A354,D!$O$3:$O$199,D!Q$3:Q$199,)</f>
        <v/>
      </c>
      <c r="BY354" s="515">
        <f>_xlfn.XLOOKUP($A354,D!$O$3:$O$199,D!R$3:R$199,)</f>
        <v/>
      </c>
      <c r="BZ354" s="515">
        <f>_xlfn.XLOOKUP($A354,D!$O$3:$O$199,D!S$3:S$199,)</f>
        <v/>
      </c>
      <c r="CA354" s="515">
        <f>_xlfn.XLOOKUP($A354,D!$O$3:$O$199,D!T$3:T$199,)</f>
        <v/>
      </c>
      <c r="CB354" s="515">
        <f>_xlfn.XLOOKUP($A354,D!$O$3:$O$199,D!U$3:U$199,)</f>
        <v/>
      </c>
      <c r="CC354" s="515">
        <f>_xlfn.XLOOKUP($A354,D!$O$3:$O$199,D!V$3:V$199,)</f>
        <v/>
      </c>
      <c r="CD354" s="515">
        <f>_xlfn.XLOOKUP($A354,D!$O$3:$O$199,D!W$3:W$199,)</f>
        <v/>
      </c>
      <c r="CE354" s="515">
        <f>_xlfn.XLOOKUP($A354,D!$O$3:$O$199,D!X$3:X$199,)</f>
        <v/>
      </c>
      <c r="CF354" s="515">
        <f>_xlfn.XLOOKUP($A354,D!$O$3:$O$199,D!Y$3:Y$199,)</f>
        <v/>
      </c>
      <c r="CG354" s="515">
        <f>_xlfn.XLOOKUP($A354,D!$O$3:$O$199,D!Z$3:Z$199,)</f>
        <v/>
      </c>
      <c r="CH354" s="515">
        <f>_xlfn.XLOOKUP($A354,D!$O$3:$O$199,D!AA$3:AA$199,)</f>
        <v/>
      </c>
    </row>
    <row r="355">
      <c r="A355" s="258" t="inlineStr">
        <is>
          <t>44.07</t>
        </is>
      </c>
      <c r="B355" s="259">
        <f>VLOOKUP(A355,PL.C!$B:$F,2,0)</f>
        <v/>
      </c>
      <c r="C355" s="259" t="inlineStr">
        <is>
          <t>Analítica</t>
        </is>
      </c>
      <c r="D355" s="259" t="inlineStr">
        <is>
          <t>Saída</t>
        </is>
      </c>
      <c r="E355" s="259">
        <f>VLOOKUP($A355,PL.C!$B:$F,5,0)</f>
        <v/>
      </c>
      <c r="F355" s="259" t="inlineStr">
        <is>
          <t>sim</t>
        </is>
      </c>
      <c r="G355" s="259" t="inlineStr">
        <is>
          <t>forecast</t>
        </is>
      </c>
      <c r="I355" s="86" t="n">
        <v>0</v>
      </c>
      <c r="J355" s="512" t="n">
        <v>0</v>
      </c>
      <c r="K355" s="512" t="n">
        <v>0</v>
      </c>
      <c r="L355" s="512" t="n">
        <v>0</v>
      </c>
      <c r="M355" s="512" t="n">
        <v>0</v>
      </c>
      <c r="N355" s="512" t="n">
        <v>0</v>
      </c>
      <c r="O355" s="512" t="n">
        <v>0</v>
      </c>
      <c r="P355" s="512" t="n">
        <v>0</v>
      </c>
      <c r="Q355" s="512" t="n">
        <v>0</v>
      </c>
      <c r="R355" s="512" t="n">
        <v>0</v>
      </c>
      <c r="S355" s="512" t="n">
        <v>0</v>
      </c>
      <c r="T355" s="512" t="n">
        <v>0</v>
      </c>
      <c r="V355" s="86" t="n">
        <v>-22</v>
      </c>
      <c r="W355" s="512" t="n">
        <v>0</v>
      </c>
      <c r="X355" s="512" t="n">
        <v>0</v>
      </c>
      <c r="Y355" s="512" t="n">
        <v>0</v>
      </c>
      <c r="Z355" s="512" t="n">
        <v>-30</v>
      </c>
      <c r="AA355" s="512" t="n">
        <v>0</v>
      </c>
      <c r="AB355" s="512" t="n">
        <v>0</v>
      </c>
      <c r="AC355" s="512" t="n">
        <v>0</v>
      </c>
      <c r="AD355" s="512" t="n">
        <v>0</v>
      </c>
      <c r="AE355" s="512" t="n">
        <v>0</v>
      </c>
      <c r="AF355" s="512" t="n">
        <v>0</v>
      </c>
      <c r="AG355" s="512" t="n">
        <v>0</v>
      </c>
      <c r="AI355" s="86" t="n">
        <v>0</v>
      </c>
      <c r="AJ355" s="512" t="n">
        <v>0</v>
      </c>
      <c r="AK355" s="512" t="n">
        <v>0</v>
      </c>
      <c r="AL355" s="512" t="n">
        <v>0</v>
      </c>
      <c r="AM355" s="512" t="n">
        <v>0</v>
      </c>
      <c r="AN355" s="512" t="n">
        <v>0</v>
      </c>
      <c r="AO355" s="512" t="n">
        <v>0</v>
      </c>
      <c r="AP355" s="512" t="n">
        <v>0</v>
      </c>
      <c r="AQ355" s="512" t="n">
        <v>0</v>
      </c>
      <c r="AR355" s="512" t="n">
        <v>0</v>
      </c>
      <c r="AS355" s="512" t="n">
        <v>0</v>
      </c>
      <c r="AT355" s="512" t="n">
        <v>0</v>
      </c>
      <c r="AV355" s="270" t="n">
        <v>0</v>
      </c>
      <c r="AW355" s="270" t="n">
        <v>0</v>
      </c>
      <c r="AX355" s="524" t="n">
        <v>0</v>
      </c>
      <c r="AY355" s="525" t="n">
        <v>0</v>
      </c>
      <c r="AZ355" s="525" t="n">
        <v>0</v>
      </c>
      <c r="BA355" s="525" t="n">
        <v>0</v>
      </c>
      <c r="BB355" s="525" t="n">
        <v>0</v>
      </c>
      <c r="BC355" s="525" t="n">
        <v>0</v>
      </c>
      <c r="BD355" s="525" t="n">
        <v>0</v>
      </c>
      <c r="BE355" s="525" t="n">
        <v>0</v>
      </c>
      <c r="BF355" s="525" t="n">
        <v>0</v>
      </c>
      <c r="BG355" s="525" t="n">
        <v>0</v>
      </c>
      <c r="BJ355" s="522" t="n">
        <v>0</v>
      </c>
      <c r="BK355" s="522" t="n">
        <v>0</v>
      </c>
      <c r="BL355" s="522" t="n">
        <v>0</v>
      </c>
      <c r="BM355" s="522" t="n">
        <v>0</v>
      </c>
      <c r="BN355" s="522" t="n">
        <v>0</v>
      </c>
      <c r="BO355" s="522" t="n">
        <v>0</v>
      </c>
      <c r="BP355" s="522" t="n">
        <v>0</v>
      </c>
      <c r="BQ355" s="522" t="n">
        <v>0</v>
      </c>
      <c r="BR355" s="522" t="n">
        <v>0</v>
      </c>
      <c r="BS355" s="522" t="n">
        <v>0</v>
      </c>
      <c r="BT355" s="522" t="n">
        <v>0</v>
      </c>
      <c r="BU355" s="522" t="n">
        <v>0</v>
      </c>
      <c r="BW355" s="523">
        <f>_xlfn.XLOOKUP($A355,D!$O$3:$O$199,D!P$3:P$199,)</f>
        <v/>
      </c>
      <c r="BX355" s="523">
        <f>_xlfn.XLOOKUP($A355,D!$O$3:$O$199,D!Q$3:Q$199,)</f>
        <v/>
      </c>
      <c r="BY355" s="523">
        <f>_xlfn.XLOOKUP($A355,D!$O$3:$O$199,D!R$3:R$199,)</f>
        <v/>
      </c>
      <c r="BZ355" s="523">
        <f>_xlfn.XLOOKUP($A355,D!$O$3:$O$199,D!S$3:S$199,)</f>
        <v/>
      </c>
      <c r="CA355" s="523">
        <f>_xlfn.XLOOKUP($A355,D!$O$3:$O$199,D!T$3:T$199,)</f>
        <v/>
      </c>
      <c r="CB355" s="523">
        <f>_xlfn.XLOOKUP($A355,D!$O$3:$O$199,D!U$3:U$199,)</f>
        <v/>
      </c>
      <c r="CC355" s="523">
        <f>_xlfn.XLOOKUP($A355,D!$O$3:$O$199,D!V$3:V$199,)</f>
        <v/>
      </c>
      <c r="CD355" s="523">
        <f>_xlfn.XLOOKUP($A355,D!$O$3:$O$199,D!W$3:W$199,)</f>
        <v/>
      </c>
      <c r="CE355" s="523">
        <f>_xlfn.XLOOKUP($A355,D!$O$3:$O$199,D!X$3:X$199,)</f>
        <v/>
      </c>
      <c r="CF355" s="523">
        <f>_xlfn.XLOOKUP($A355,D!$O$3:$O$199,D!Y$3:Y$199,)</f>
        <v/>
      </c>
      <c r="CG355" s="523">
        <f>_xlfn.XLOOKUP($A355,D!$O$3:$O$199,D!Z$3:Z$199,)</f>
        <v/>
      </c>
      <c r="CH355" s="523">
        <f>_xlfn.XLOOKUP($A355,D!$O$3:$O$199,D!AA$3:AA$199,)</f>
        <v/>
      </c>
    </row>
    <row r="356">
      <c r="A356" s="100" t="inlineStr">
        <is>
          <t>45.01</t>
        </is>
      </c>
      <c r="B356" s="86">
        <f>VLOOKUP(A356,PL.C!$B:$F,2,0)</f>
        <v/>
      </c>
      <c r="C356" s="86" t="inlineStr">
        <is>
          <t>Analítica</t>
        </is>
      </c>
      <c r="D356" s="86" t="inlineStr">
        <is>
          <t>Saída</t>
        </is>
      </c>
      <c r="E356" s="86">
        <f>VLOOKUP($A356,PL.C!$B:$F,5,0)</f>
        <v/>
      </c>
      <c r="F356" s="86" t="inlineStr">
        <is>
          <t>sim</t>
        </is>
      </c>
      <c r="G356" s="86" t="inlineStr">
        <is>
          <t>forecast</t>
        </is>
      </c>
      <c r="I356" s="259" t="n">
        <v>0</v>
      </c>
      <c r="J356" s="519" t="n">
        <v>0</v>
      </c>
      <c r="K356" s="519" t="n">
        <v>0</v>
      </c>
      <c r="L356" s="519" t="n">
        <v>-256</v>
      </c>
      <c r="M356" s="519" t="n">
        <v>-67</v>
      </c>
      <c r="N356" s="519" t="n">
        <v>0</v>
      </c>
      <c r="O356" s="519" t="n">
        <v>-446</v>
      </c>
      <c r="P356" s="519" t="n">
        <v>-117</v>
      </c>
      <c r="Q356" s="519" t="n">
        <v>-90</v>
      </c>
      <c r="R356" s="519" t="n">
        <v>-178</v>
      </c>
      <c r="S356" s="519" t="n">
        <v>0</v>
      </c>
      <c r="T356" s="519" t="n">
        <v>-60</v>
      </c>
      <c r="V356" s="259" t="n">
        <v>-597</v>
      </c>
      <c r="W356" s="519" t="n">
        <v>0</v>
      </c>
      <c r="X356" s="519" t="n">
        <v>-1749</v>
      </c>
      <c r="Y356" s="519" t="n">
        <v>-39</v>
      </c>
      <c r="Z356" s="519" t="n">
        <v>-207</v>
      </c>
      <c r="AA356" s="519" t="n">
        <v>-787</v>
      </c>
      <c r="AB356" s="519" t="n">
        <v>-545</v>
      </c>
      <c r="AC356" s="519" t="n">
        <v>-172</v>
      </c>
      <c r="AD356" s="519" t="n">
        <v>-302</v>
      </c>
      <c r="AE356" s="519" t="n">
        <v>-359</v>
      </c>
      <c r="AF356" s="519" t="n">
        <v>-157</v>
      </c>
      <c r="AG356" s="519" t="n">
        <v>-613</v>
      </c>
      <c r="AI356" s="259" t="n">
        <v>-104</v>
      </c>
      <c r="AJ356" s="519" t="n">
        <v>-175</v>
      </c>
      <c r="AK356" s="519" t="n">
        <v>-8</v>
      </c>
      <c r="AL356" s="519" t="n">
        <v>-866</v>
      </c>
      <c r="AM356" s="519" t="n">
        <v>-122</v>
      </c>
      <c r="AN356" s="519" t="n">
        <v>0</v>
      </c>
      <c r="AO356" s="519" t="n">
        <v>-469</v>
      </c>
      <c r="AP356" s="519" t="n">
        <v>-325</v>
      </c>
      <c r="AQ356" s="519" t="n">
        <v>0</v>
      </c>
      <c r="AR356" s="519" t="n">
        <v>-319</v>
      </c>
      <c r="AS356" s="519" t="n">
        <v>-64</v>
      </c>
      <c r="AT356" s="519" t="n">
        <v>-63</v>
      </c>
      <c r="AV356" s="267" t="n">
        <v>-627</v>
      </c>
      <c r="AW356" s="267" t="n">
        <v>-65</v>
      </c>
      <c r="AX356" s="520" t="n">
        <v>-6053</v>
      </c>
      <c r="AY356" s="521" t="n">
        <v>-18</v>
      </c>
      <c r="AZ356" s="521" t="n">
        <v>-124</v>
      </c>
      <c r="BA356" s="521" t="n">
        <v>-296</v>
      </c>
      <c r="BB356" s="521" t="n">
        <v>0</v>
      </c>
      <c r="BC356" s="521" t="n">
        <v>-450</v>
      </c>
      <c r="BD356" s="521" t="n">
        <v>-132</v>
      </c>
      <c r="BE356" s="521" t="n">
        <v>-468</v>
      </c>
      <c r="BF356" s="521" t="n">
        <v>0</v>
      </c>
      <c r="BG356" s="521" t="n">
        <v>-174</v>
      </c>
      <c r="BJ356" s="526" t="n">
        <v>-41</v>
      </c>
      <c r="BK356" s="526" t="n">
        <v>-714</v>
      </c>
      <c r="BL356" s="526" t="n">
        <v>-313</v>
      </c>
      <c r="BM356" s="526" t="n">
        <v>-272</v>
      </c>
      <c r="BN356" s="526" t="n">
        <v>-50</v>
      </c>
      <c r="BO356" s="526" t="n">
        <v>-5054</v>
      </c>
      <c r="BP356" s="526" t="n">
        <v>-20</v>
      </c>
      <c r="BQ356" s="526" t="n">
        <v>-65</v>
      </c>
      <c r="BR356" s="526" t="n">
        <v>-102</v>
      </c>
      <c r="BS356" s="526" t="n">
        <v>-4388</v>
      </c>
      <c r="BT356" s="526" t="n">
        <v>0</v>
      </c>
      <c r="BU356" s="526" t="n">
        <v>0</v>
      </c>
      <c r="BW356" s="515">
        <f>_xlfn.XLOOKUP($A356,D!$O$3:$O$199,D!P$3:P$199,)</f>
        <v/>
      </c>
      <c r="BX356" s="515">
        <f>_xlfn.XLOOKUP($A356,D!$O$3:$O$199,D!Q$3:Q$199,)</f>
        <v/>
      </c>
      <c r="BY356" s="515">
        <f>_xlfn.XLOOKUP($A356,D!$O$3:$O$199,D!R$3:R$199,)</f>
        <v/>
      </c>
      <c r="BZ356" s="515">
        <f>_xlfn.XLOOKUP($A356,D!$O$3:$O$199,D!S$3:S$199,)</f>
        <v/>
      </c>
      <c r="CA356" s="515">
        <f>_xlfn.XLOOKUP($A356,D!$O$3:$O$199,D!T$3:T$199,)</f>
        <v/>
      </c>
      <c r="CB356" s="515">
        <f>_xlfn.XLOOKUP($A356,D!$O$3:$O$199,D!U$3:U$199,)</f>
        <v/>
      </c>
      <c r="CC356" s="515">
        <f>_xlfn.XLOOKUP($A356,D!$O$3:$O$199,D!V$3:V$199,)</f>
        <v/>
      </c>
      <c r="CD356" s="515">
        <f>_xlfn.XLOOKUP($A356,D!$O$3:$O$199,D!W$3:W$199,)</f>
        <v/>
      </c>
      <c r="CE356" s="515">
        <f>_xlfn.XLOOKUP($A356,D!$O$3:$O$199,D!X$3:X$199,)</f>
        <v/>
      </c>
      <c r="CF356" s="515">
        <f>_xlfn.XLOOKUP($A356,D!$O$3:$O$199,D!Y$3:Y$199,)</f>
        <v/>
      </c>
      <c r="CG356" s="515">
        <f>_xlfn.XLOOKUP($A356,D!$O$3:$O$199,D!Z$3:Z$199,)</f>
        <v/>
      </c>
      <c r="CH356" s="515">
        <f>_xlfn.XLOOKUP($A356,D!$O$3:$O$199,D!AA$3:AA$199,)</f>
        <v/>
      </c>
    </row>
    <row r="357">
      <c r="A357" s="258" t="inlineStr">
        <is>
          <t>45.02</t>
        </is>
      </c>
      <c r="B357" s="259">
        <f>VLOOKUP(A357,PL.C!$B:$F,2,0)</f>
        <v/>
      </c>
      <c r="C357" s="259" t="inlineStr">
        <is>
          <t>Analítica</t>
        </is>
      </c>
      <c r="D357" s="259" t="inlineStr">
        <is>
          <t>Saída</t>
        </is>
      </c>
      <c r="E357" s="259">
        <f>VLOOKUP($A357,PL.C!$B:$F,5,0)</f>
        <v/>
      </c>
      <c r="F357" s="259" t="inlineStr">
        <is>
          <t>sim</t>
        </is>
      </c>
      <c r="G357" s="259" t="inlineStr">
        <is>
          <t>forecast</t>
        </is>
      </c>
      <c r="I357" s="86" t="n">
        <v>0</v>
      </c>
      <c r="J357" s="512" t="n">
        <v>0</v>
      </c>
      <c r="K357" s="512" t="n">
        <v>0</v>
      </c>
      <c r="L357" s="512" t="n">
        <v>0</v>
      </c>
      <c r="M357" s="512" t="n">
        <v>0</v>
      </c>
      <c r="N357" s="512" t="n">
        <v>0</v>
      </c>
      <c r="O357" s="512" t="n">
        <v>0</v>
      </c>
      <c r="P357" s="512" t="n">
        <v>0</v>
      </c>
      <c r="Q357" s="512" t="n">
        <v>0</v>
      </c>
      <c r="R357" s="512" t="n">
        <v>0</v>
      </c>
      <c r="S357" s="512" t="n">
        <v>0</v>
      </c>
      <c r="T357" s="512" t="n">
        <v>0</v>
      </c>
      <c r="V357" s="86" t="n">
        <v>0</v>
      </c>
      <c r="W357" s="512" t="n">
        <v>0</v>
      </c>
      <c r="X357" s="512" t="n">
        <v>0</v>
      </c>
      <c r="Y357" s="512" t="n">
        <v>0</v>
      </c>
      <c r="Z357" s="512" t="n">
        <v>0</v>
      </c>
      <c r="AA357" s="512" t="n">
        <v>0</v>
      </c>
      <c r="AB357" s="512" t="n">
        <v>0</v>
      </c>
      <c r="AC357" s="512" t="n">
        <v>0</v>
      </c>
      <c r="AD357" s="512" t="n">
        <v>0</v>
      </c>
      <c r="AE357" s="512" t="n">
        <v>0</v>
      </c>
      <c r="AF357" s="512" t="n">
        <v>-59</v>
      </c>
      <c r="AG357" s="512" t="n">
        <v>0</v>
      </c>
      <c r="AI357" s="86" t="n">
        <v>0</v>
      </c>
      <c r="AJ357" s="512" t="n">
        <v>0</v>
      </c>
      <c r="AK357" s="512" t="n">
        <v>0</v>
      </c>
      <c r="AL357" s="512" t="n">
        <v>0</v>
      </c>
      <c r="AM357" s="512" t="n">
        <v>0</v>
      </c>
      <c r="AN357" s="512" t="n">
        <v>0</v>
      </c>
      <c r="AO357" s="512" t="n">
        <v>0</v>
      </c>
      <c r="AP357" s="512" t="n">
        <v>0</v>
      </c>
      <c r="AQ357" s="512" t="n">
        <v>0</v>
      </c>
      <c r="AR357" s="512" t="n">
        <v>0</v>
      </c>
      <c r="AS357" s="512" t="n">
        <v>0</v>
      </c>
      <c r="AT357" s="512" t="n">
        <v>0</v>
      </c>
      <c r="AV357" s="270" t="n">
        <v>0</v>
      </c>
      <c r="AW357" s="270" t="n">
        <v>0</v>
      </c>
      <c r="AX357" s="524" t="n">
        <v>0</v>
      </c>
      <c r="AY357" s="525" t="n">
        <v>0</v>
      </c>
      <c r="AZ357" s="525" t="n">
        <v>0</v>
      </c>
      <c r="BA357" s="525" t="n">
        <v>0</v>
      </c>
      <c r="BB357" s="525" t="n">
        <v>0</v>
      </c>
      <c r="BC357" s="525" t="n">
        <v>0</v>
      </c>
      <c r="BD357" s="525" t="n">
        <v>0</v>
      </c>
      <c r="BE357" s="525" t="n">
        <v>0</v>
      </c>
      <c r="BF357" s="525" t="n">
        <v>0</v>
      </c>
      <c r="BG357" s="525" t="n">
        <v>0</v>
      </c>
      <c r="BJ357" s="522" t="n">
        <v>0</v>
      </c>
      <c r="BK357" s="522" t="n">
        <v>0</v>
      </c>
      <c r="BL357" s="522" t="n">
        <v>0</v>
      </c>
      <c r="BM357" s="522" t="n">
        <v>0</v>
      </c>
      <c r="BN357" s="522" t="n">
        <v>0</v>
      </c>
      <c r="BO357" s="522" t="n">
        <v>0</v>
      </c>
      <c r="BP357" s="522" t="n">
        <v>0</v>
      </c>
      <c r="BQ357" s="522" t="n">
        <v>0</v>
      </c>
      <c r="BR357" s="522" t="n">
        <v>0</v>
      </c>
      <c r="BS357" s="522" t="n">
        <v>0</v>
      </c>
      <c r="BT357" s="522" t="n">
        <v>0</v>
      </c>
      <c r="BU357" s="522" t="n">
        <v>0</v>
      </c>
      <c r="BW357" s="523">
        <f>_xlfn.XLOOKUP($A357,D!$O$3:$O$199,D!P$3:P$199,)</f>
        <v/>
      </c>
      <c r="BX357" s="523">
        <f>_xlfn.XLOOKUP($A357,D!$O$3:$O$199,D!Q$3:Q$199,)</f>
        <v/>
      </c>
      <c r="BY357" s="523">
        <f>_xlfn.XLOOKUP($A357,D!$O$3:$O$199,D!R$3:R$199,)</f>
        <v/>
      </c>
      <c r="BZ357" s="523">
        <f>_xlfn.XLOOKUP($A357,D!$O$3:$O$199,D!S$3:S$199,)</f>
        <v/>
      </c>
      <c r="CA357" s="523">
        <f>_xlfn.XLOOKUP($A357,D!$O$3:$O$199,D!T$3:T$199,)</f>
        <v/>
      </c>
      <c r="CB357" s="523">
        <f>_xlfn.XLOOKUP($A357,D!$O$3:$O$199,D!U$3:U$199,)</f>
        <v/>
      </c>
      <c r="CC357" s="523">
        <f>_xlfn.XLOOKUP($A357,D!$O$3:$O$199,D!V$3:V$199,)</f>
        <v/>
      </c>
      <c r="CD357" s="523">
        <f>_xlfn.XLOOKUP($A357,D!$O$3:$O$199,D!W$3:W$199,)</f>
        <v/>
      </c>
      <c r="CE357" s="523">
        <f>_xlfn.XLOOKUP($A357,D!$O$3:$O$199,D!X$3:X$199,)</f>
        <v/>
      </c>
      <c r="CF357" s="523">
        <f>_xlfn.XLOOKUP($A357,D!$O$3:$O$199,D!Y$3:Y$199,)</f>
        <v/>
      </c>
      <c r="CG357" s="523">
        <f>_xlfn.XLOOKUP($A357,D!$O$3:$O$199,D!Z$3:Z$199,)</f>
        <v/>
      </c>
      <c r="CH357" s="523">
        <f>_xlfn.XLOOKUP($A357,D!$O$3:$O$199,D!AA$3:AA$199,)</f>
        <v/>
      </c>
    </row>
    <row r="358">
      <c r="A358" s="100" t="inlineStr">
        <is>
          <t>45.03</t>
        </is>
      </c>
      <c r="B358" s="86">
        <f>VLOOKUP(A358,PL.C!$B:$F,2,0)</f>
        <v/>
      </c>
      <c r="C358" s="86" t="inlineStr">
        <is>
          <t>Analítica</t>
        </is>
      </c>
      <c r="D358" s="86" t="inlineStr">
        <is>
          <t>Saída</t>
        </is>
      </c>
      <c r="E358" s="86">
        <f>VLOOKUP($A358,PL.C!$B:$F,5,0)</f>
        <v/>
      </c>
      <c r="F358" s="86" t="inlineStr">
        <is>
          <t>sim</t>
        </is>
      </c>
      <c r="G358" s="86" t="inlineStr">
        <is>
          <t>forecast</t>
        </is>
      </c>
      <c r="I358" s="259" t="n">
        <v>0</v>
      </c>
      <c r="J358" s="519" t="n">
        <v>0</v>
      </c>
      <c r="K358" s="519" t="n">
        <v>0</v>
      </c>
      <c r="L358" s="519" t="n">
        <v>-90</v>
      </c>
      <c r="M358" s="519" t="n">
        <v>-90</v>
      </c>
      <c r="N358" s="519" t="n">
        <v>0</v>
      </c>
      <c r="O358" s="519" t="n">
        <v>0</v>
      </c>
      <c r="P358" s="519" t="n">
        <v>-90</v>
      </c>
      <c r="Q358" s="519" t="n">
        <v>0</v>
      </c>
      <c r="R358" s="519" t="n">
        <v>-559</v>
      </c>
      <c r="S358" s="519" t="n">
        <v>-95</v>
      </c>
      <c r="T358" s="519" t="n">
        <v>-95</v>
      </c>
      <c r="V358" s="259" t="n">
        <v>0</v>
      </c>
      <c r="W358" s="519" t="n">
        <v>0</v>
      </c>
      <c r="X358" s="519" t="n">
        <v>-920</v>
      </c>
      <c r="Y358" s="519" t="n">
        <v>0</v>
      </c>
      <c r="Z358" s="519" t="n">
        <v>0</v>
      </c>
      <c r="AA358" s="519" t="n">
        <v>0</v>
      </c>
      <c r="AB358" s="519" t="n">
        <v>0</v>
      </c>
      <c r="AC358" s="519" t="n">
        <v>-261</v>
      </c>
      <c r="AD358" s="519" t="n">
        <v>-539</v>
      </c>
      <c r="AE358" s="519" t="n">
        <v>-201</v>
      </c>
      <c r="AF358" s="519" t="n">
        <v>0</v>
      </c>
      <c r="AG358" s="519" t="n">
        <v>0</v>
      </c>
      <c r="AI358" s="259" t="n">
        <v>0</v>
      </c>
      <c r="AJ358" s="519" t="n">
        <v>0</v>
      </c>
      <c r="AK358" s="519" t="n">
        <v>-35</v>
      </c>
      <c r="AL358" s="519" t="n">
        <v>0</v>
      </c>
      <c r="AM358" s="519" t="n">
        <v>-170</v>
      </c>
      <c r="AN358" s="519" t="n">
        <v>-78</v>
      </c>
      <c r="AO358" s="519" t="n">
        <v>-59</v>
      </c>
      <c r="AP358" s="519" t="n">
        <v>-170</v>
      </c>
      <c r="AQ358" s="519" t="n">
        <v>0</v>
      </c>
      <c r="AR358" s="519" t="n">
        <v>0</v>
      </c>
      <c r="AS358" s="519" t="n">
        <v>-673</v>
      </c>
      <c r="AT358" s="519" t="n">
        <v>0</v>
      </c>
      <c r="AV358" s="267" t="n">
        <v>0</v>
      </c>
      <c r="AW358" s="267" t="n">
        <v>0</v>
      </c>
      <c r="AX358" s="520" t="n">
        <v>-639</v>
      </c>
      <c r="AY358" s="521" t="n">
        <v>0</v>
      </c>
      <c r="AZ358" s="521" t="n">
        <v>0</v>
      </c>
      <c r="BA358" s="521" t="n">
        <v>-345</v>
      </c>
      <c r="BB358" s="521" t="n">
        <v>0</v>
      </c>
      <c r="BC358" s="521" t="n">
        <v>0</v>
      </c>
      <c r="BD358" s="521" t="n">
        <v>0</v>
      </c>
      <c r="BE358" s="521" t="n">
        <v>0</v>
      </c>
      <c r="BF358" s="521" t="n">
        <v>-80</v>
      </c>
      <c r="BG358" s="521" t="n">
        <v>0</v>
      </c>
      <c r="BJ358" s="526" t="n">
        <v>-789</v>
      </c>
      <c r="BK358" s="526" t="n">
        <v>0</v>
      </c>
      <c r="BL358" s="526" t="n">
        <v>0</v>
      </c>
      <c r="BM358" s="526" t="n">
        <v>-65</v>
      </c>
      <c r="BN358" s="526" t="n">
        <v>0</v>
      </c>
      <c r="BO358" s="526" t="n">
        <v>-130</v>
      </c>
      <c r="BP358" s="526" t="n">
        <v>0</v>
      </c>
      <c r="BQ358" s="526" t="n">
        <v>0</v>
      </c>
      <c r="BR358" s="526" t="n">
        <v>-649</v>
      </c>
      <c r="BS358" s="526" t="n">
        <v>-195</v>
      </c>
      <c r="BT358" s="526" t="n">
        <v>0</v>
      </c>
      <c r="BU358" s="526" t="n">
        <v>0</v>
      </c>
      <c r="BW358" s="515">
        <f>_xlfn.XLOOKUP($A358,D!$O$3:$O$199,D!P$3:P$199,)</f>
        <v/>
      </c>
      <c r="BX358" s="515">
        <f>_xlfn.XLOOKUP($A358,D!$O$3:$O$199,D!Q$3:Q$199,)</f>
        <v/>
      </c>
      <c r="BY358" s="515">
        <f>_xlfn.XLOOKUP($A358,D!$O$3:$O$199,D!R$3:R$199,)</f>
        <v/>
      </c>
      <c r="BZ358" s="515">
        <f>_xlfn.XLOOKUP($A358,D!$O$3:$O$199,D!S$3:S$199,)</f>
        <v/>
      </c>
      <c r="CA358" s="515">
        <f>_xlfn.XLOOKUP($A358,D!$O$3:$O$199,D!T$3:T$199,)</f>
        <v/>
      </c>
      <c r="CB358" s="515">
        <f>_xlfn.XLOOKUP($A358,D!$O$3:$O$199,D!U$3:U$199,)</f>
        <v/>
      </c>
      <c r="CC358" s="515">
        <f>_xlfn.XLOOKUP($A358,D!$O$3:$O$199,D!V$3:V$199,)</f>
        <v/>
      </c>
      <c r="CD358" s="515">
        <f>_xlfn.XLOOKUP($A358,D!$O$3:$O$199,D!W$3:W$199,)</f>
        <v/>
      </c>
      <c r="CE358" s="515">
        <f>_xlfn.XLOOKUP($A358,D!$O$3:$O$199,D!X$3:X$199,)</f>
        <v/>
      </c>
      <c r="CF358" s="515">
        <f>_xlfn.XLOOKUP($A358,D!$O$3:$O$199,D!Y$3:Y$199,)</f>
        <v/>
      </c>
      <c r="CG358" s="515">
        <f>_xlfn.XLOOKUP($A358,D!$O$3:$O$199,D!Z$3:Z$199,)</f>
        <v/>
      </c>
      <c r="CH358" s="515">
        <f>_xlfn.XLOOKUP($A358,D!$O$3:$O$199,D!AA$3:AA$199,)</f>
        <v/>
      </c>
    </row>
    <row r="359">
      <c r="A359" s="258" t="inlineStr">
        <is>
          <t>45.04</t>
        </is>
      </c>
      <c r="B359" s="259">
        <f>VLOOKUP(A359,PL.C!$B:$F,2,0)</f>
        <v/>
      </c>
      <c r="C359" s="259" t="inlineStr">
        <is>
          <t>Analítica</t>
        </is>
      </c>
      <c r="D359" s="259" t="inlineStr">
        <is>
          <t>Saída</t>
        </is>
      </c>
      <c r="E359" s="259">
        <f>VLOOKUP($A359,PL.C!$B:$F,5,0)</f>
        <v/>
      </c>
      <c r="F359" s="259" t="inlineStr">
        <is>
          <t>sim</t>
        </is>
      </c>
      <c r="G359" s="259" t="inlineStr">
        <is>
          <t>forecast</t>
        </is>
      </c>
      <c r="I359" s="86" t="n">
        <v>0</v>
      </c>
      <c r="J359" s="512" t="n">
        <v>0</v>
      </c>
      <c r="K359" s="512" t="n">
        <v>0</v>
      </c>
      <c r="L359" s="512" t="n">
        <v>0</v>
      </c>
      <c r="M359" s="512" t="n">
        <v>0</v>
      </c>
      <c r="N359" s="512" t="n">
        <v>0</v>
      </c>
      <c r="O359" s="512" t="n">
        <v>0</v>
      </c>
      <c r="P359" s="512" t="n">
        <v>0</v>
      </c>
      <c r="Q359" s="512" t="n">
        <v>0</v>
      </c>
      <c r="R359" s="512" t="n">
        <v>0</v>
      </c>
      <c r="S359" s="512" t="n">
        <v>0</v>
      </c>
      <c r="T359" s="512" t="n">
        <v>0</v>
      </c>
      <c r="V359" s="86" t="n">
        <v>0</v>
      </c>
      <c r="W359" s="512" t="n">
        <v>0</v>
      </c>
      <c r="X359" s="512" t="n">
        <v>0</v>
      </c>
      <c r="Y359" s="512" t="n">
        <v>0</v>
      </c>
      <c r="Z359" s="512" t="n">
        <v>0</v>
      </c>
      <c r="AA359" s="512" t="n">
        <v>0</v>
      </c>
      <c r="AB359" s="512" t="n">
        <v>0</v>
      </c>
      <c r="AC359" s="512" t="n">
        <v>0</v>
      </c>
      <c r="AD359" s="512" t="n">
        <v>0</v>
      </c>
      <c r="AE359" s="512" t="n">
        <v>0</v>
      </c>
      <c r="AF359" s="512" t="n">
        <v>0</v>
      </c>
      <c r="AG359" s="512" t="n">
        <v>0</v>
      </c>
      <c r="AI359" s="86" t="n">
        <v>0</v>
      </c>
      <c r="AJ359" s="512" t="n">
        <v>0</v>
      </c>
      <c r="AK359" s="512" t="n">
        <v>0</v>
      </c>
      <c r="AL359" s="512" t="n">
        <v>0</v>
      </c>
      <c r="AM359" s="512" t="n">
        <v>0</v>
      </c>
      <c r="AN359" s="512" t="n">
        <v>0</v>
      </c>
      <c r="AO359" s="512" t="n">
        <v>0</v>
      </c>
      <c r="AP359" s="512" t="n">
        <v>0</v>
      </c>
      <c r="AQ359" s="512" t="n">
        <v>0</v>
      </c>
      <c r="AR359" s="512" t="n">
        <v>0</v>
      </c>
      <c r="AS359" s="512" t="n">
        <v>0</v>
      </c>
      <c r="AT359" s="512" t="n">
        <v>0</v>
      </c>
      <c r="AV359" s="270" t="n">
        <v>0</v>
      </c>
      <c r="AW359" s="270" t="n">
        <v>0</v>
      </c>
      <c r="AX359" s="524" t="n">
        <v>0</v>
      </c>
      <c r="AY359" s="525" t="n">
        <v>0</v>
      </c>
      <c r="AZ359" s="525" t="n">
        <v>0</v>
      </c>
      <c r="BA359" s="525" t="n">
        <v>0</v>
      </c>
      <c r="BB359" s="525" t="n">
        <v>0</v>
      </c>
      <c r="BC359" s="525" t="n">
        <v>0</v>
      </c>
      <c r="BD359" s="525" t="n">
        <v>0</v>
      </c>
      <c r="BE359" s="525" t="n">
        <v>0</v>
      </c>
      <c r="BF359" s="525" t="n">
        <v>0</v>
      </c>
      <c r="BG359" s="525" t="n">
        <v>0</v>
      </c>
      <c r="BJ359" s="522" t="n">
        <v>0</v>
      </c>
      <c r="BK359" s="522" t="n">
        <v>0</v>
      </c>
      <c r="BL359" s="522" t="n">
        <v>0</v>
      </c>
      <c r="BM359" s="522" t="n">
        <v>0</v>
      </c>
      <c r="BN359" s="522" t="n">
        <v>0</v>
      </c>
      <c r="BO359" s="522" t="n">
        <v>0</v>
      </c>
      <c r="BP359" s="522" t="n">
        <v>0</v>
      </c>
      <c r="BQ359" s="522" t="n">
        <v>0</v>
      </c>
      <c r="BR359" s="522" t="n">
        <v>0</v>
      </c>
      <c r="BS359" s="522" t="n">
        <v>0</v>
      </c>
      <c r="BT359" s="522" t="n">
        <v>0</v>
      </c>
      <c r="BU359" s="522" t="n">
        <v>0</v>
      </c>
      <c r="BW359" s="523">
        <f>_xlfn.XLOOKUP($A359,D!$O$3:$O$199,D!P$3:P$199,)</f>
        <v/>
      </c>
      <c r="BX359" s="523">
        <f>_xlfn.XLOOKUP($A359,D!$O$3:$O$199,D!Q$3:Q$199,)</f>
        <v/>
      </c>
      <c r="BY359" s="523">
        <f>_xlfn.XLOOKUP($A359,D!$O$3:$O$199,D!R$3:R$199,)</f>
        <v/>
      </c>
      <c r="BZ359" s="523">
        <f>_xlfn.XLOOKUP($A359,D!$O$3:$O$199,D!S$3:S$199,)</f>
        <v/>
      </c>
      <c r="CA359" s="523">
        <f>_xlfn.XLOOKUP($A359,D!$O$3:$O$199,D!T$3:T$199,)</f>
        <v/>
      </c>
      <c r="CB359" s="523">
        <f>_xlfn.XLOOKUP($A359,D!$O$3:$O$199,D!U$3:U$199,)</f>
        <v/>
      </c>
      <c r="CC359" s="523">
        <f>_xlfn.XLOOKUP($A359,D!$O$3:$O$199,D!V$3:V$199,)</f>
        <v/>
      </c>
      <c r="CD359" s="523">
        <f>_xlfn.XLOOKUP($A359,D!$O$3:$O$199,D!W$3:W$199,)</f>
        <v/>
      </c>
      <c r="CE359" s="523">
        <f>_xlfn.XLOOKUP($A359,D!$O$3:$O$199,D!X$3:X$199,)</f>
        <v/>
      </c>
      <c r="CF359" s="523">
        <f>_xlfn.XLOOKUP($A359,D!$O$3:$O$199,D!Y$3:Y$199,)</f>
        <v/>
      </c>
      <c r="CG359" s="523">
        <f>_xlfn.XLOOKUP($A359,D!$O$3:$O$199,D!Z$3:Z$199,)</f>
        <v/>
      </c>
      <c r="CH359" s="523">
        <f>_xlfn.XLOOKUP($A359,D!$O$3:$O$199,D!AA$3:AA$199,)</f>
        <v/>
      </c>
    </row>
    <row r="360">
      <c r="A360" s="100" t="inlineStr">
        <is>
          <t>45.05</t>
        </is>
      </c>
      <c r="B360" s="86">
        <f>VLOOKUP(A360,PL.C!$B:$F,2,0)</f>
        <v/>
      </c>
      <c r="C360" s="86" t="inlineStr">
        <is>
          <t>Analítica</t>
        </is>
      </c>
      <c r="D360" s="86" t="inlineStr">
        <is>
          <t>Saída</t>
        </is>
      </c>
      <c r="E360" s="86">
        <f>VLOOKUP($A360,PL.C!$B:$F,5,0)</f>
        <v/>
      </c>
      <c r="F360" s="86" t="inlineStr">
        <is>
          <t>sim</t>
        </is>
      </c>
      <c r="G360" s="86" t="inlineStr">
        <is>
          <t>forecast</t>
        </is>
      </c>
      <c r="I360" s="259" t="n">
        <v>0</v>
      </c>
      <c r="J360" s="519" t="n">
        <v>0</v>
      </c>
      <c r="K360" s="519" t="n">
        <v>0</v>
      </c>
      <c r="L360" s="519" t="n">
        <v>0</v>
      </c>
      <c r="M360" s="519" t="n">
        <v>0</v>
      </c>
      <c r="N360" s="519" t="n">
        <v>0</v>
      </c>
      <c r="O360" s="519" t="n">
        <v>0</v>
      </c>
      <c r="P360" s="519" t="n">
        <v>0</v>
      </c>
      <c r="Q360" s="519" t="n">
        <v>0</v>
      </c>
      <c r="R360" s="519" t="n">
        <v>0</v>
      </c>
      <c r="S360" s="519" t="n">
        <v>0</v>
      </c>
      <c r="T360" s="519" t="n">
        <v>0</v>
      </c>
      <c r="V360" s="259" t="n">
        <v>0</v>
      </c>
      <c r="W360" s="519" t="n">
        <v>0</v>
      </c>
      <c r="X360" s="519" t="n">
        <v>0</v>
      </c>
      <c r="Y360" s="519" t="n">
        <v>0</v>
      </c>
      <c r="Z360" s="519" t="n">
        <v>0</v>
      </c>
      <c r="AA360" s="519" t="n">
        <v>0</v>
      </c>
      <c r="AB360" s="519" t="n">
        <v>-500</v>
      </c>
      <c r="AC360" s="519" t="n">
        <v>0</v>
      </c>
      <c r="AD360" s="519" t="n">
        <v>0</v>
      </c>
      <c r="AE360" s="519" t="n">
        <v>0</v>
      </c>
      <c r="AF360" s="519" t="n">
        <v>0</v>
      </c>
      <c r="AG360" s="519" t="n">
        <v>0</v>
      </c>
      <c r="AI360" s="259" t="n">
        <v>0</v>
      </c>
      <c r="AJ360" s="519" t="n">
        <v>0</v>
      </c>
      <c r="AK360" s="519" t="n">
        <v>0</v>
      </c>
      <c r="AL360" s="519" t="n">
        <v>0</v>
      </c>
      <c r="AM360" s="519" t="n">
        <v>0</v>
      </c>
      <c r="AN360" s="519" t="n">
        <v>0</v>
      </c>
      <c r="AO360" s="519" t="n">
        <v>0</v>
      </c>
      <c r="AP360" s="519" t="n">
        <v>0</v>
      </c>
      <c r="AQ360" s="519" t="n">
        <v>0</v>
      </c>
      <c r="AR360" s="519" t="n">
        <v>0</v>
      </c>
      <c r="AS360" s="519" t="n">
        <v>0</v>
      </c>
      <c r="AT360" s="519" t="n">
        <v>0</v>
      </c>
      <c r="AV360" s="267" t="n">
        <v>0</v>
      </c>
      <c r="AW360" s="267" t="n">
        <v>0</v>
      </c>
      <c r="AX360" s="520" t="n">
        <v>0</v>
      </c>
      <c r="AY360" s="521" t="n">
        <v>0</v>
      </c>
      <c r="AZ360" s="521" t="n">
        <v>0</v>
      </c>
      <c r="BA360" s="521" t="n">
        <v>0</v>
      </c>
      <c r="BB360" s="521" t="n">
        <v>0</v>
      </c>
      <c r="BC360" s="521" t="n">
        <v>0</v>
      </c>
      <c r="BD360" s="521" t="n">
        <v>0</v>
      </c>
      <c r="BE360" s="521" t="n">
        <v>0</v>
      </c>
      <c r="BF360" s="521" t="n">
        <v>0</v>
      </c>
      <c r="BG360" s="521" t="n">
        <v>0</v>
      </c>
      <c r="BJ360" s="526" t="n">
        <v>0</v>
      </c>
      <c r="BK360" s="526" t="n">
        <v>0</v>
      </c>
      <c r="BL360" s="526" t="n">
        <v>0</v>
      </c>
      <c r="BM360" s="526" t="n">
        <v>0</v>
      </c>
      <c r="BN360" s="526" t="n">
        <v>0</v>
      </c>
      <c r="BO360" s="526" t="n">
        <v>0</v>
      </c>
      <c r="BP360" s="526" t="n">
        <v>0</v>
      </c>
      <c r="BQ360" s="526" t="n">
        <v>0</v>
      </c>
      <c r="BR360" s="526" t="n">
        <v>0</v>
      </c>
      <c r="BS360" s="526" t="n">
        <v>0</v>
      </c>
      <c r="BT360" s="526" t="n">
        <v>0</v>
      </c>
      <c r="BU360" s="526" t="n">
        <v>0</v>
      </c>
      <c r="BW360" s="515">
        <f>_xlfn.XLOOKUP($A360,D!$O$3:$O$199,D!P$3:P$199,)</f>
        <v/>
      </c>
      <c r="BX360" s="515">
        <f>_xlfn.XLOOKUP($A360,D!$O$3:$O$199,D!Q$3:Q$199,)</f>
        <v/>
      </c>
      <c r="BY360" s="515">
        <f>_xlfn.XLOOKUP($A360,D!$O$3:$O$199,D!R$3:R$199,)</f>
        <v/>
      </c>
      <c r="BZ360" s="515">
        <f>_xlfn.XLOOKUP($A360,D!$O$3:$O$199,D!S$3:S$199,)</f>
        <v/>
      </c>
      <c r="CA360" s="515">
        <f>_xlfn.XLOOKUP($A360,D!$O$3:$O$199,D!T$3:T$199,)</f>
        <v/>
      </c>
      <c r="CB360" s="515">
        <f>_xlfn.XLOOKUP($A360,D!$O$3:$O$199,D!U$3:U$199,)</f>
        <v/>
      </c>
      <c r="CC360" s="515">
        <f>_xlfn.XLOOKUP($A360,D!$O$3:$O$199,D!V$3:V$199,)</f>
        <v/>
      </c>
      <c r="CD360" s="515">
        <f>_xlfn.XLOOKUP($A360,D!$O$3:$O$199,D!W$3:W$199,)</f>
        <v/>
      </c>
      <c r="CE360" s="515">
        <f>_xlfn.XLOOKUP($A360,D!$O$3:$O$199,D!X$3:X$199,)</f>
        <v/>
      </c>
      <c r="CF360" s="515">
        <f>_xlfn.XLOOKUP($A360,D!$O$3:$O$199,D!Y$3:Y$199,)</f>
        <v/>
      </c>
      <c r="CG360" s="515">
        <f>_xlfn.XLOOKUP($A360,D!$O$3:$O$199,D!Z$3:Z$199,)</f>
        <v/>
      </c>
      <c r="CH360" s="515">
        <f>_xlfn.XLOOKUP($A360,D!$O$3:$O$199,D!AA$3:AA$199,)</f>
        <v/>
      </c>
    </row>
    <row r="361">
      <c r="A361" s="258" t="inlineStr">
        <is>
          <t>45.06</t>
        </is>
      </c>
      <c r="B361" s="259">
        <f>VLOOKUP(A361,PL.C!$B:$F,2,0)</f>
        <v/>
      </c>
      <c r="C361" s="259" t="inlineStr">
        <is>
          <t>Analítica</t>
        </is>
      </c>
      <c r="D361" s="259" t="inlineStr">
        <is>
          <t>Saída</t>
        </is>
      </c>
      <c r="E361" s="259">
        <f>VLOOKUP($A361,PL.C!$B:$F,5,0)</f>
        <v/>
      </c>
      <c r="F361" s="259" t="inlineStr">
        <is>
          <t>sim</t>
        </is>
      </c>
      <c r="G361" s="259" t="inlineStr">
        <is>
          <t>forecast</t>
        </is>
      </c>
      <c r="I361" s="86" t="n">
        <v>0</v>
      </c>
      <c r="J361" s="512" t="n">
        <v>0</v>
      </c>
      <c r="K361" s="512" t="n">
        <v>0</v>
      </c>
      <c r="L361" s="512" t="n">
        <v>0</v>
      </c>
      <c r="M361" s="512" t="n">
        <v>0</v>
      </c>
      <c r="N361" s="512" t="n">
        <v>0</v>
      </c>
      <c r="O361" s="512" t="n">
        <v>0</v>
      </c>
      <c r="P361" s="512" t="n">
        <v>-140</v>
      </c>
      <c r="Q361" s="512" t="n">
        <v>-170</v>
      </c>
      <c r="R361" s="512" t="n">
        <v>0</v>
      </c>
      <c r="S361" s="512" t="n">
        <v>0</v>
      </c>
      <c r="T361" s="512" t="n">
        <v>-14</v>
      </c>
      <c r="V361" s="86" t="n">
        <v>-31</v>
      </c>
      <c r="W361" s="512" t="n">
        <v>0</v>
      </c>
      <c r="X361" s="512" t="n">
        <v>-18</v>
      </c>
      <c r="Y361" s="512" t="n">
        <v>0</v>
      </c>
      <c r="Z361" s="512" t="n">
        <v>0</v>
      </c>
      <c r="AA361" s="512" t="n">
        <v>0</v>
      </c>
      <c r="AB361" s="512" t="n">
        <v>0</v>
      </c>
      <c r="AC361" s="512" t="n">
        <v>0</v>
      </c>
      <c r="AD361" s="512" t="n">
        <v>0</v>
      </c>
      <c r="AE361" s="512" t="n">
        <v>0</v>
      </c>
      <c r="AF361" s="512" t="n">
        <v>0</v>
      </c>
      <c r="AG361" s="512" t="n">
        <v>0</v>
      </c>
      <c r="AI361" s="86" t="n">
        <v>-20</v>
      </c>
      <c r="AJ361" s="512" t="n">
        <v>-27</v>
      </c>
      <c r="AK361" s="512" t="n">
        <v>-20</v>
      </c>
      <c r="AL361" s="512" t="n">
        <v>0</v>
      </c>
      <c r="AM361" s="512" t="n">
        <v>0</v>
      </c>
      <c r="AN361" s="512" t="n">
        <v>0</v>
      </c>
      <c r="AO361" s="512" t="n">
        <v>0</v>
      </c>
      <c r="AP361" s="512" t="n">
        <v>0</v>
      </c>
      <c r="AQ361" s="512" t="n">
        <v>-11</v>
      </c>
      <c r="AR361" s="512" t="n">
        <v>0</v>
      </c>
      <c r="AS361" s="512" t="n">
        <v>-46</v>
      </c>
      <c r="AT361" s="512" t="n">
        <v>0</v>
      </c>
      <c r="AV361" s="270" t="n">
        <v>0</v>
      </c>
      <c r="AW361" s="270" t="n">
        <v>0</v>
      </c>
      <c r="AX361" s="524" t="n">
        <v>0</v>
      </c>
      <c r="AY361" s="525" t="n">
        <v>-18</v>
      </c>
      <c r="AZ361" s="525" t="n">
        <v>-177</v>
      </c>
      <c r="BA361" s="525" t="n">
        <v>0</v>
      </c>
      <c r="BB361" s="525" t="n">
        <v>-13</v>
      </c>
      <c r="BC361" s="525" t="n">
        <v>0</v>
      </c>
      <c r="BD361" s="525" t="n">
        <v>0</v>
      </c>
      <c r="BE361" s="525" t="n">
        <v>0</v>
      </c>
      <c r="BF361" s="525" t="n">
        <v>-13</v>
      </c>
      <c r="BG361" s="525" t="n">
        <v>0</v>
      </c>
      <c r="BJ361" s="522" t="n">
        <v>-78</v>
      </c>
      <c r="BK361" s="522" t="n">
        <v>-8</v>
      </c>
      <c r="BL361" s="522" t="n">
        <v>0</v>
      </c>
      <c r="BM361" s="522" t="n">
        <v>0</v>
      </c>
      <c r="BN361" s="522" t="n">
        <v>0</v>
      </c>
      <c r="BO361" s="522" t="n">
        <v>0</v>
      </c>
      <c r="BP361" s="522" t="n">
        <v>0</v>
      </c>
      <c r="BQ361" s="522" t="n">
        <v>0</v>
      </c>
      <c r="BR361" s="522" t="n">
        <v>0</v>
      </c>
      <c r="BS361" s="522" t="n">
        <v>-10</v>
      </c>
      <c r="BT361" s="522" t="n">
        <v>0</v>
      </c>
      <c r="BU361" s="522" t="n">
        <v>-13</v>
      </c>
      <c r="BW361" s="523">
        <f>_xlfn.XLOOKUP($A361,D!$O$3:$O$199,D!P$3:P$199,)</f>
        <v/>
      </c>
      <c r="BX361" s="523">
        <f>_xlfn.XLOOKUP($A361,D!$O$3:$O$199,D!Q$3:Q$199,)</f>
        <v/>
      </c>
      <c r="BY361" s="523">
        <f>_xlfn.XLOOKUP($A361,D!$O$3:$O$199,D!R$3:R$199,)</f>
        <v/>
      </c>
      <c r="BZ361" s="523">
        <f>_xlfn.XLOOKUP($A361,D!$O$3:$O$199,D!S$3:S$199,)</f>
        <v/>
      </c>
      <c r="CA361" s="523">
        <f>_xlfn.XLOOKUP($A361,D!$O$3:$O$199,D!T$3:T$199,)</f>
        <v/>
      </c>
      <c r="CB361" s="523">
        <f>_xlfn.XLOOKUP($A361,D!$O$3:$O$199,D!U$3:U$199,)</f>
        <v/>
      </c>
      <c r="CC361" s="523">
        <f>_xlfn.XLOOKUP($A361,D!$O$3:$O$199,D!V$3:V$199,)</f>
        <v/>
      </c>
      <c r="CD361" s="523">
        <f>_xlfn.XLOOKUP($A361,D!$O$3:$O$199,D!W$3:W$199,)</f>
        <v/>
      </c>
      <c r="CE361" s="523">
        <f>_xlfn.XLOOKUP($A361,D!$O$3:$O$199,D!X$3:X$199,)</f>
        <v/>
      </c>
      <c r="CF361" s="523">
        <f>_xlfn.XLOOKUP($A361,D!$O$3:$O$199,D!Y$3:Y$199,)</f>
        <v/>
      </c>
      <c r="CG361" s="523">
        <f>_xlfn.XLOOKUP($A361,D!$O$3:$O$199,D!Z$3:Z$199,)</f>
        <v/>
      </c>
      <c r="CH361" s="523">
        <f>_xlfn.XLOOKUP($A361,D!$O$3:$O$199,D!AA$3:AA$199,)</f>
        <v/>
      </c>
    </row>
    <row r="362">
      <c r="A362" s="100" t="inlineStr">
        <is>
          <t>45.07</t>
        </is>
      </c>
      <c r="B362" s="86">
        <f>VLOOKUP(A362,PL.C!$B:$F,2,0)</f>
        <v/>
      </c>
      <c r="C362" s="86" t="inlineStr">
        <is>
          <t>Analítica</t>
        </is>
      </c>
      <c r="D362" s="86" t="inlineStr">
        <is>
          <t>Saída</t>
        </is>
      </c>
      <c r="E362" s="86">
        <f>VLOOKUP($A362,PL.C!$B:$F,5,0)</f>
        <v/>
      </c>
      <c r="F362" s="86" t="inlineStr">
        <is>
          <t>sim</t>
        </is>
      </c>
      <c r="G362" s="86" t="inlineStr">
        <is>
          <t>forecast</t>
        </is>
      </c>
      <c r="I362" s="259" t="n">
        <v>0</v>
      </c>
      <c r="J362" s="519" t="n">
        <v>0</v>
      </c>
      <c r="K362" s="519" t="n">
        <v>0</v>
      </c>
      <c r="L362" s="519" t="n">
        <v>0</v>
      </c>
      <c r="M362" s="519" t="n">
        <v>0</v>
      </c>
      <c r="N362" s="519" t="n">
        <v>-1060</v>
      </c>
      <c r="O362" s="519" t="n">
        <v>-79</v>
      </c>
      <c r="P362" s="519" t="n">
        <v>-273</v>
      </c>
      <c r="Q362" s="519" t="n">
        <v>-60</v>
      </c>
      <c r="R362" s="519" t="n">
        <v>-171</v>
      </c>
      <c r="S362" s="519" t="n">
        <v>-287</v>
      </c>
      <c r="T362" s="519" t="n">
        <v>-65</v>
      </c>
      <c r="V362" s="259" t="n">
        <v>-1151</v>
      </c>
      <c r="W362" s="519" t="n">
        <v>-516</v>
      </c>
      <c r="X362" s="519" t="n">
        <v>-1711</v>
      </c>
      <c r="Y362" s="519" t="n">
        <v>-64</v>
      </c>
      <c r="Z362" s="519" t="n">
        <v>-303</v>
      </c>
      <c r="AA362" s="519" t="n">
        <v>-67</v>
      </c>
      <c r="AB362" s="519" t="n">
        <v>-11125</v>
      </c>
      <c r="AC362" s="519" t="n">
        <v>-78</v>
      </c>
      <c r="AD362" s="519" t="n">
        <v>-228</v>
      </c>
      <c r="AE362" s="519" t="n">
        <v>-116</v>
      </c>
      <c r="AF362" s="519" t="n">
        <v>-257</v>
      </c>
      <c r="AG362" s="519" t="n">
        <v>-78</v>
      </c>
      <c r="AI362" s="259" t="n">
        <v>-1326</v>
      </c>
      <c r="AJ362" s="519" t="n">
        <v>-534</v>
      </c>
      <c r="AK362" s="519" t="n">
        <v>-2847</v>
      </c>
      <c r="AL362" s="519" t="n">
        <v>-111</v>
      </c>
      <c r="AM362" s="519" t="n">
        <v>-201</v>
      </c>
      <c r="AN362" s="519" t="n">
        <v>-127</v>
      </c>
      <c r="AO362" s="519" t="n">
        <v>-110</v>
      </c>
      <c r="AP362" s="519" t="n">
        <v>-89</v>
      </c>
      <c r="AQ362" s="519" t="n">
        <v>-1700</v>
      </c>
      <c r="AR362" s="519" t="n">
        <v>-102</v>
      </c>
      <c r="AS362" s="519" t="n">
        <v>-120</v>
      </c>
      <c r="AT362" s="519" t="n">
        <v>-70</v>
      </c>
      <c r="AV362" s="267" t="n">
        <v>-191</v>
      </c>
      <c r="AW362" s="267" t="n">
        <v>-909</v>
      </c>
      <c r="AX362" s="520" t="n">
        <v>-3737</v>
      </c>
      <c r="AY362" s="521" t="n">
        <v>-126</v>
      </c>
      <c r="AZ362" s="521" t="n">
        <v>-80</v>
      </c>
      <c r="BA362" s="521" t="n">
        <v>-92</v>
      </c>
      <c r="BB362" s="521" t="n">
        <v>-85</v>
      </c>
      <c r="BC362" s="521" t="n">
        <v>-76</v>
      </c>
      <c r="BD362" s="521" t="n">
        <v>-88</v>
      </c>
      <c r="BE362" s="521" t="n">
        <v>-321</v>
      </c>
      <c r="BF362" s="521" t="n">
        <v>-92</v>
      </c>
      <c r="BG362" s="521" t="n">
        <v>-82</v>
      </c>
      <c r="BJ362" s="526" t="n">
        <v>-165</v>
      </c>
      <c r="BK362" s="526" t="n">
        <v>-108</v>
      </c>
      <c r="BL362" s="526" t="n">
        <v>-140</v>
      </c>
      <c r="BM362" s="526" t="n">
        <v>-4092</v>
      </c>
      <c r="BN362" s="526" t="n">
        <v>-2375</v>
      </c>
      <c r="BO362" s="526" t="n">
        <v>-365</v>
      </c>
      <c r="BP362" s="526" t="n">
        <v>-307</v>
      </c>
      <c r="BQ362" s="526" t="n">
        <v>-504</v>
      </c>
      <c r="BR362" s="526" t="n">
        <v>-2792</v>
      </c>
      <c r="BS362" s="526" t="n">
        <v>-289</v>
      </c>
      <c r="BT362" s="526" t="n">
        <v>-15400</v>
      </c>
      <c r="BU362" s="526" t="n">
        <v>-111</v>
      </c>
      <c r="BW362" s="515">
        <f>_xlfn.XLOOKUP($A362,D!$O$3:$O$199,D!P$3:P$199,)</f>
        <v/>
      </c>
      <c r="BX362" s="515">
        <f>_xlfn.XLOOKUP($A362,D!$O$3:$O$199,D!Q$3:Q$199,)</f>
        <v/>
      </c>
      <c r="BY362" s="515">
        <f>_xlfn.XLOOKUP($A362,D!$O$3:$O$199,D!R$3:R$199,)</f>
        <v/>
      </c>
      <c r="BZ362" s="515">
        <f>_xlfn.XLOOKUP($A362,D!$O$3:$O$199,D!S$3:S$199,)</f>
        <v/>
      </c>
      <c r="CA362" s="515">
        <f>_xlfn.XLOOKUP($A362,D!$O$3:$O$199,D!T$3:T$199,)</f>
        <v/>
      </c>
      <c r="CB362" s="515">
        <f>_xlfn.XLOOKUP($A362,D!$O$3:$O$199,D!U$3:U$199,)</f>
        <v/>
      </c>
      <c r="CC362" s="515">
        <f>_xlfn.XLOOKUP($A362,D!$O$3:$O$199,D!V$3:V$199,)</f>
        <v/>
      </c>
      <c r="CD362" s="515">
        <f>_xlfn.XLOOKUP($A362,D!$O$3:$O$199,D!W$3:W$199,)</f>
        <v/>
      </c>
      <c r="CE362" s="515">
        <f>_xlfn.XLOOKUP($A362,D!$O$3:$O$199,D!X$3:X$199,)</f>
        <v/>
      </c>
      <c r="CF362" s="515">
        <f>_xlfn.XLOOKUP($A362,D!$O$3:$O$199,D!Y$3:Y$199,)</f>
        <v/>
      </c>
      <c r="CG362" s="515">
        <f>_xlfn.XLOOKUP($A362,D!$O$3:$O$199,D!Z$3:Z$199,)</f>
        <v/>
      </c>
      <c r="CH362" s="515">
        <f>_xlfn.XLOOKUP($A362,D!$O$3:$O$199,D!AA$3:AA$199,)</f>
        <v/>
      </c>
    </row>
    <row r="363">
      <c r="A363" s="258" t="inlineStr">
        <is>
          <t>45.08</t>
        </is>
      </c>
      <c r="B363" s="259">
        <f>VLOOKUP(A363,PL.C!$B:$F,2,0)</f>
        <v/>
      </c>
      <c r="C363" s="259" t="inlineStr">
        <is>
          <t>Analítica</t>
        </is>
      </c>
      <c r="D363" s="259" t="inlineStr">
        <is>
          <t>Saída</t>
        </is>
      </c>
      <c r="E363" s="259">
        <f>VLOOKUP($A363,PL.C!$B:$F,5,0)</f>
        <v/>
      </c>
      <c r="F363" s="259" t="inlineStr">
        <is>
          <t>sim</t>
        </is>
      </c>
      <c r="G363" s="259" t="inlineStr">
        <is>
          <t>forecast</t>
        </is>
      </c>
      <c r="I363" s="86" t="n">
        <v>0</v>
      </c>
      <c r="J363" s="512" t="n">
        <v>0</v>
      </c>
      <c r="K363" s="512" t="n">
        <v>0</v>
      </c>
      <c r="L363" s="512" t="n">
        <v>0</v>
      </c>
      <c r="M363" s="512" t="n">
        <v>0</v>
      </c>
      <c r="N363" s="512" t="n">
        <v>-25</v>
      </c>
      <c r="O363" s="512" t="n">
        <v>0</v>
      </c>
      <c r="P363" s="512" t="n">
        <v>0</v>
      </c>
      <c r="Q363" s="512" t="n">
        <v>0</v>
      </c>
      <c r="R363" s="512" t="n">
        <v>0</v>
      </c>
      <c r="S363" s="512" t="n">
        <v>0</v>
      </c>
      <c r="T363" s="512" t="n">
        <v>0</v>
      </c>
      <c r="V363" s="86" t="n">
        <v>0</v>
      </c>
      <c r="W363" s="512" t="n">
        <v>-84</v>
      </c>
      <c r="X363" s="512" t="n">
        <v>0</v>
      </c>
      <c r="Y363" s="512" t="n">
        <v>0</v>
      </c>
      <c r="Z363" s="512" t="n">
        <v>-273</v>
      </c>
      <c r="AA363" s="512" t="n">
        <v>-633</v>
      </c>
      <c r="AB363" s="512" t="n">
        <v>-72</v>
      </c>
      <c r="AC363" s="512" t="n">
        <v>-363</v>
      </c>
      <c r="AD363" s="512" t="n">
        <v>-154</v>
      </c>
      <c r="AE363" s="512" t="n">
        <v>0</v>
      </c>
      <c r="AF363" s="512" t="n">
        <v>-93</v>
      </c>
      <c r="AG363" s="512" t="n">
        <v>-26</v>
      </c>
      <c r="AI363" s="86" t="n">
        <v>-219</v>
      </c>
      <c r="AJ363" s="512" t="n">
        <v>-22</v>
      </c>
      <c r="AK363" s="512" t="n">
        <v>-55</v>
      </c>
      <c r="AL363" s="512" t="n">
        <v>-44</v>
      </c>
      <c r="AM363" s="512" t="n">
        <v>-257</v>
      </c>
      <c r="AN363" s="512" t="n">
        <v>-235</v>
      </c>
      <c r="AO363" s="512" t="n">
        <v>-220</v>
      </c>
      <c r="AP363" s="512" t="n">
        <v>-362</v>
      </c>
      <c r="AQ363" s="512" t="n">
        <v>-288</v>
      </c>
      <c r="AR363" s="512" t="n">
        <v>-300</v>
      </c>
      <c r="AS363" s="512" t="n">
        <v>-278</v>
      </c>
      <c r="AT363" s="512" t="n">
        <v>-106</v>
      </c>
      <c r="AV363" s="270" t="n">
        <v>-432</v>
      </c>
      <c r="AW363" s="270" t="n">
        <v>-116</v>
      </c>
      <c r="AX363" s="524" t="n">
        <v>-350</v>
      </c>
      <c r="AY363" s="525" t="n">
        <v>-133</v>
      </c>
      <c r="AZ363" s="525" t="n">
        <v>-473</v>
      </c>
      <c r="BA363" s="525" t="n">
        <v>-86</v>
      </c>
      <c r="BB363" s="525" t="n">
        <v>-58</v>
      </c>
      <c r="BC363" s="525" t="n">
        <v>-1021</v>
      </c>
      <c r="BD363" s="525" t="n">
        <v>-1189</v>
      </c>
      <c r="BE363" s="525" t="n">
        <v>-305</v>
      </c>
      <c r="BF363" s="525" t="n">
        <v>-766</v>
      </c>
      <c r="BG363" s="525" t="n">
        <v>-170</v>
      </c>
      <c r="BJ363" s="522" t="n">
        <v>-30445</v>
      </c>
      <c r="BK363" s="522" t="n">
        <v>-12657</v>
      </c>
      <c r="BL363" s="522" t="n">
        <v>-5006</v>
      </c>
      <c r="BM363" s="522" t="n">
        <v>-8736</v>
      </c>
      <c r="BN363" s="522" t="n">
        <v>-163</v>
      </c>
      <c r="BO363" s="522" t="n">
        <v>-1246</v>
      </c>
      <c r="BP363" s="522" t="n">
        <v>-169</v>
      </c>
      <c r="BQ363" s="522" t="n">
        <v>-147</v>
      </c>
      <c r="BR363" s="522" t="n">
        <v>-233</v>
      </c>
      <c r="BS363" s="522" t="n">
        <v>-139</v>
      </c>
      <c r="BT363" s="522" t="n">
        <v>-598</v>
      </c>
      <c r="BU363" s="522" t="n">
        <v>-1143</v>
      </c>
      <c r="BW363" s="523">
        <f>_xlfn.XLOOKUP($A363,D!$O$3:$O$199,D!P$3:P$199,)</f>
        <v/>
      </c>
      <c r="BX363" s="523">
        <f>_xlfn.XLOOKUP($A363,D!$O$3:$O$199,D!Q$3:Q$199,)</f>
        <v/>
      </c>
      <c r="BY363" s="523">
        <f>_xlfn.XLOOKUP($A363,D!$O$3:$O$199,D!R$3:R$199,)</f>
        <v/>
      </c>
      <c r="BZ363" s="523">
        <f>_xlfn.XLOOKUP($A363,D!$O$3:$O$199,D!S$3:S$199,)</f>
        <v/>
      </c>
      <c r="CA363" s="523">
        <f>_xlfn.XLOOKUP($A363,D!$O$3:$O$199,D!T$3:T$199,)</f>
        <v/>
      </c>
      <c r="CB363" s="523">
        <f>_xlfn.XLOOKUP($A363,D!$O$3:$O$199,D!U$3:U$199,)</f>
        <v/>
      </c>
      <c r="CC363" s="523">
        <f>_xlfn.XLOOKUP($A363,D!$O$3:$O$199,D!V$3:V$199,)</f>
        <v/>
      </c>
      <c r="CD363" s="523">
        <f>_xlfn.XLOOKUP($A363,D!$O$3:$O$199,D!W$3:W$199,)</f>
        <v/>
      </c>
      <c r="CE363" s="523">
        <f>_xlfn.XLOOKUP($A363,D!$O$3:$O$199,D!X$3:X$199,)</f>
        <v/>
      </c>
      <c r="CF363" s="523">
        <f>_xlfn.XLOOKUP($A363,D!$O$3:$O$199,D!Y$3:Y$199,)</f>
        <v/>
      </c>
      <c r="CG363" s="523">
        <f>_xlfn.XLOOKUP($A363,D!$O$3:$O$199,D!Z$3:Z$199,)</f>
        <v/>
      </c>
      <c r="CH363" s="523">
        <f>_xlfn.XLOOKUP($A363,D!$O$3:$O$199,D!AA$3:AA$199,)</f>
        <v/>
      </c>
    </row>
    <row r="364">
      <c r="A364" s="100" t="inlineStr">
        <is>
          <t>45.09</t>
        </is>
      </c>
      <c r="B364" s="86">
        <f>VLOOKUP(A364,PL.C!$B:$F,2,0)</f>
        <v/>
      </c>
      <c r="C364" s="86" t="inlineStr">
        <is>
          <t>Analítica</t>
        </is>
      </c>
      <c r="D364" s="86" t="inlineStr">
        <is>
          <t>Saída</t>
        </is>
      </c>
      <c r="E364" s="86">
        <f>VLOOKUP($A364,PL.C!$B:$F,5,0)</f>
        <v/>
      </c>
      <c r="F364" s="86" t="inlineStr">
        <is>
          <t>sim</t>
        </is>
      </c>
      <c r="G364" s="86" t="inlineStr">
        <is>
          <t>forecast</t>
        </is>
      </c>
      <c r="I364" s="259" t="n">
        <v>0</v>
      </c>
      <c r="J364" s="519" t="n">
        <v>0</v>
      </c>
      <c r="K364" s="519" t="n">
        <v>0</v>
      </c>
      <c r="L364" s="519" t="n">
        <v>-1647</v>
      </c>
      <c r="M364" s="519" t="n">
        <v>-647</v>
      </c>
      <c r="N364" s="519" t="n">
        <v>-120</v>
      </c>
      <c r="O364" s="519" t="n">
        <v>-931</v>
      </c>
      <c r="P364" s="519" t="n">
        <v>-647</v>
      </c>
      <c r="Q364" s="519" t="n">
        <v>-647</v>
      </c>
      <c r="R364" s="519" t="n">
        <v>-120</v>
      </c>
      <c r="S364" s="519" t="n">
        <v>-647</v>
      </c>
      <c r="T364" s="519" t="n">
        <v>-706</v>
      </c>
      <c r="V364" s="259" t="n">
        <v>-647</v>
      </c>
      <c r="W364" s="519" t="n">
        <v>-7475</v>
      </c>
      <c r="X364" s="519" t="n">
        <v>-5625</v>
      </c>
      <c r="Y364" s="519" t="n">
        <v>-2691</v>
      </c>
      <c r="Z364" s="519" t="n">
        <v>-3735</v>
      </c>
      <c r="AA364" s="519" t="n">
        <v>-4482</v>
      </c>
      <c r="AB364" s="519" t="n">
        <v>-747</v>
      </c>
      <c r="AC364" s="519" t="n">
        <v>-647</v>
      </c>
      <c r="AD364" s="519" t="n">
        <v>-2147</v>
      </c>
      <c r="AE364" s="519" t="n">
        <v>-647</v>
      </c>
      <c r="AF364" s="519" t="n">
        <v>-851</v>
      </c>
      <c r="AG364" s="519" t="n">
        <v>-1274</v>
      </c>
      <c r="AI364" s="259" t="n">
        <v>-647</v>
      </c>
      <c r="AJ364" s="519" t="n">
        <v>-647</v>
      </c>
      <c r="AK364" s="519" t="n">
        <v>-647</v>
      </c>
      <c r="AL364" s="519" t="n">
        <v>-320</v>
      </c>
      <c r="AM364" s="519" t="n">
        <v>-2674</v>
      </c>
      <c r="AN364" s="519" t="n">
        <v>-697</v>
      </c>
      <c r="AO364" s="519" t="n">
        <v>-697</v>
      </c>
      <c r="AP364" s="519" t="n">
        <v>-1261</v>
      </c>
      <c r="AQ364" s="519" t="n">
        <v>-897</v>
      </c>
      <c r="AR364" s="519" t="n">
        <v>-697</v>
      </c>
      <c r="AS364" s="519" t="n">
        <v>-1297</v>
      </c>
      <c r="AT364" s="519" t="n">
        <v>-4059</v>
      </c>
      <c r="AV364" s="267" t="n">
        <v>-1086</v>
      </c>
      <c r="AW364" s="267" t="n">
        <v>-2353</v>
      </c>
      <c r="AX364" s="520" t="n">
        <v>-420</v>
      </c>
      <c r="AY364" s="521" t="n">
        <v>-1597</v>
      </c>
      <c r="AZ364" s="521" t="n">
        <v>-1596</v>
      </c>
      <c r="BA364" s="521" t="n">
        <v>-1944</v>
      </c>
      <c r="BB364" s="521" t="n">
        <v>-997</v>
      </c>
      <c r="BC364" s="521" t="n">
        <v>-1092</v>
      </c>
      <c r="BD364" s="521" t="n">
        <v>-2264</v>
      </c>
      <c r="BE364" s="521" t="n">
        <v>-945</v>
      </c>
      <c r="BF364" s="521" t="n">
        <v>-3203</v>
      </c>
      <c r="BG364" s="521" t="n">
        <v>-1112</v>
      </c>
      <c r="BJ364" s="526" t="n">
        <v>-1826</v>
      </c>
      <c r="BK364" s="526" t="n">
        <v>-420</v>
      </c>
      <c r="BL364" s="526" t="n">
        <v>-697</v>
      </c>
      <c r="BM364" s="526" t="n">
        <v>-1503</v>
      </c>
      <c r="BN364" s="526" t="n">
        <v>-3303</v>
      </c>
      <c r="BO364" s="526" t="n">
        <v>-1203</v>
      </c>
      <c r="BP364" s="526" t="n">
        <v>-903</v>
      </c>
      <c r="BQ364" s="526" t="n">
        <v>-903</v>
      </c>
      <c r="BR364" s="526" t="n">
        <v>-1803</v>
      </c>
      <c r="BS364" s="526" t="n">
        <v>-1203</v>
      </c>
      <c r="BT364" s="526" t="n">
        <v>-2214</v>
      </c>
      <c r="BU364" s="526" t="n">
        <v>-3403</v>
      </c>
      <c r="BW364" s="515">
        <f>_xlfn.XLOOKUP($A364,D!$O$3:$O$199,D!P$3:P$199,)</f>
        <v/>
      </c>
      <c r="BX364" s="515">
        <f>_xlfn.XLOOKUP($A364,D!$O$3:$O$199,D!Q$3:Q$199,)</f>
        <v/>
      </c>
      <c r="BY364" s="515">
        <f>_xlfn.XLOOKUP($A364,D!$O$3:$O$199,D!R$3:R$199,)</f>
        <v/>
      </c>
      <c r="BZ364" s="515">
        <f>_xlfn.XLOOKUP($A364,D!$O$3:$O$199,D!S$3:S$199,)</f>
        <v/>
      </c>
      <c r="CA364" s="515">
        <f>_xlfn.XLOOKUP($A364,D!$O$3:$O$199,D!T$3:T$199,)</f>
        <v/>
      </c>
      <c r="CB364" s="515">
        <f>_xlfn.XLOOKUP($A364,D!$O$3:$O$199,D!U$3:U$199,)</f>
        <v/>
      </c>
      <c r="CC364" s="515">
        <f>_xlfn.XLOOKUP($A364,D!$O$3:$O$199,D!V$3:V$199,)</f>
        <v/>
      </c>
      <c r="CD364" s="515">
        <f>_xlfn.XLOOKUP($A364,D!$O$3:$O$199,D!W$3:W$199,)</f>
        <v/>
      </c>
      <c r="CE364" s="515">
        <f>_xlfn.XLOOKUP($A364,D!$O$3:$O$199,D!X$3:X$199,)</f>
        <v/>
      </c>
      <c r="CF364" s="515">
        <f>_xlfn.XLOOKUP($A364,D!$O$3:$O$199,D!Y$3:Y$199,)</f>
        <v/>
      </c>
      <c r="CG364" s="515">
        <f>_xlfn.XLOOKUP($A364,D!$O$3:$O$199,D!Z$3:Z$199,)</f>
        <v/>
      </c>
      <c r="CH364" s="515">
        <f>_xlfn.XLOOKUP($A364,D!$O$3:$O$199,D!AA$3:AA$199,)</f>
        <v/>
      </c>
    </row>
    <row r="365">
      <c r="A365" s="258" t="inlineStr">
        <is>
          <t>45.10</t>
        </is>
      </c>
      <c r="B365" s="259">
        <f>VLOOKUP(A365,PL.C!$B:$F,2,0)</f>
        <v/>
      </c>
      <c r="C365" s="259" t="inlineStr">
        <is>
          <t>Analítica</t>
        </is>
      </c>
      <c r="D365" s="259" t="inlineStr">
        <is>
          <t>Saída</t>
        </is>
      </c>
      <c r="E365" s="259">
        <f>VLOOKUP($A365,PL.C!$B:$F,5,0)</f>
        <v/>
      </c>
      <c r="F365" s="259" t="inlineStr">
        <is>
          <t>sim</t>
        </is>
      </c>
      <c r="G365" s="259" t="inlineStr">
        <is>
          <t>forecast</t>
        </is>
      </c>
      <c r="I365" s="86" t="n">
        <v>0</v>
      </c>
      <c r="J365" s="512" t="n">
        <v>0</v>
      </c>
      <c r="K365" s="512" t="n">
        <v>0</v>
      </c>
      <c r="L365" s="512" t="n">
        <v>0</v>
      </c>
      <c r="M365" s="512" t="n">
        <v>0</v>
      </c>
      <c r="N365" s="512" t="n">
        <v>0</v>
      </c>
      <c r="O365" s="512" t="n">
        <v>0</v>
      </c>
      <c r="P365" s="512" t="n">
        <v>0</v>
      </c>
      <c r="Q365" s="512" t="n">
        <v>0</v>
      </c>
      <c r="R365" s="512" t="n">
        <v>0</v>
      </c>
      <c r="S365" s="512" t="n">
        <v>0</v>
      </c>
      <c r="T365" s="512" t="n">
        <v>0</v>
      </c>
      <c r="V365" s="86" t="n">
        <v>0</v>
      </c>
      <c r="W365" s="512" t="n">
        <v>0</v>
      </c>
      <c r="X365" s="512" t="n">
        <v>0</v>
      </c>
      <c r="Y365" s="512" t="n">
        <v>0</v>
      </c>
      <c r="Z365" s="512" t="n">
        <v>0</v>
      </c>
      <c r="AA365" s="512" t="n">
        <v>0</v>
      </c>
      <c r="AB365" s="512" t="n">
        <v>0</v>
      </c>
      <c r="AC365" s="512" t="n">
        <v>0</v>
      </c>
      <c r="AD365" s="512" t="n">
        <v>0</v>
      </c>
      <c r="AE365" s="512" t="n">
        <v>0</v>
      </c>
      <c r="AF365" s="512" t="n">
        <v>0</v>
      </c>
      <c r="AG365" s="512" t="n">
        <v>0</v>
      </c>
      <c r="AI365" s="86" t="n">
        <v>0</v>
      </c>
      <c r="AJ365" s="512" t="n">
        <v>0</v>
      </c>
      <c r="AK365" s="512" t="n">
        <v>0</v>
      </c>
      <c r="AL365" s="512" t="n">
        <v>0</v>
      </c>
      <c r="AM365" s="512" t="n">
        <v>0</v>
      </c>
      <c r="AN365" s="512" t="n">
        <v>0</v>
      </c>
      <c r="AO365" s="512" t="n">
        <v>0</v>
      </c>
      <c r="AP365" s="512" t="n">
        <v>0</v>
      </c>
      <c r="AQ365" s="512" t="n">
        <v>0</v>
      </c>
      <c r="AR365" s="512" t="n">
        <v>0</v>
      </c>
      <c r="AS365" s="512" t="n">
        <v>0</v>
      </c>
      <c r="AT365" s="512" t="n">
        <v>0</v>
      </c>
      <c r="AV365" s="270" t="n">
        <v>0</v>
      </c>
      <c r="AW365" s="270" t="n">
        <v>0</v>
      </c>
      <c r="AX365" s="524" t="n">
        <v>0</v>
      </c>
      <c r="AY365" s="525" t="n">
        <v>0</v>
      </c>
      <c r="AZ365" s="525" t="n">
        <v>0</v>
      </c>
      <c r="BA365" s="525" t="n">
        <v>0</v>
      </c>
      <c r="BB365" s="525" t="n">
        <v>0</v>
      </c>
      <c r="BC365" s="525" t="n">
        <v>0</v>
      </c>
      <c r="BD365" s="525" t="n">
        <v>0</v>
      </c>
      <c r="BE365" s="525" t="n">
        <v>0</v>
      </c>
      <c r="BF365" s="525" t="n">
        <v>0</v>
      </c>
      <c r="BG365" s="525" t="n">
        <v>0</v>
      </c>
      <c r="BJ365" s="522" t="n">
        <v>0</v>
      </c>
      <c r="BK365" s="522" t="n">
        <v>0</v>
      </c>
      <c r="BL365" s="522" t="n">
        <v>0</v>
      </c>
      <c r="BM365" s="522" t="n">
        <v>0</v>
      </c>
      <c r="BN365" s="522" t="n">
        <v>0</v>
      </c>
      <c r="BO365" s="522" t="n">
        <v>0</v>
      </c>
      <c r="BP365" s="522" t="n">
        <v>0</v>
      </c>
      <c r="BQ365" s="522" t="n">
        <v>0</v>
      </c>
      <c r="BR365" s="522" t="n">
        <v>0</v>
      </c>
      <c r="BS365" s="522" t="n">
        <v>0</v>
      </c>
      <c r="BT365" s="522" t="n">
        <v>0</v>
      </c>
      <c r="BU365" s="522" t="n">
        <v>0</v>
      </c>
      <c r="BW365" s="523">
        <f>_xlfn.XLOOKUP($A365,D!$O$3:$O$199,D!P$3:P$199,)</f>
        <v/>
      </c>
      <c r="BX365" s="523">
        <f>_xlfn.XLOOKUP($A365,D!$O$3:$O$199,D!Q$3:Q$199,)</f>
        <v/>
      </c>
      <c r="BY365" s="523">
        <f>_xlfn.XLOOKUP($A365,D!$O$3:$O$199,D!R$3:R$199,)</f>
        <v/>
      </c>
      <c r="BZ365" s="523">
        <f>_xlfn.XLOOKUP($A365,D!$O$3:$O$199,D!S$3:S$199,)</f>
        <v/>
      </c>
      <c r="CA365" s="523">
        <f>_xlfn.XLOOKUP($A365,D!$O$3:$O$199,D!T$3:T$199,)</f>
        <v/>
      </c>
      <c r="CB365" s="523">
        <f>_xlfn.XLOOKUP($A365,D!$O$3:$O$199,D!U$3:U$199,)</f>
        <v/>
      </c>
      <c r="CC365" s="523">
        <f>_xlfn.XLOOKUP($A365,D!$O$3:$O$199,D!V$3:V$199,)</f>
        <v/>
      </c>
      <c r="CD365" s="523">
        <f>_xlfn.XLOOKUP($A365,D!$O$3:$O$199,D!W$3:W$199,)</f>
        <v/>
      </c>
      <c r="CE365" s="523">
        <f>_xlfn.XLOOKUP($A365,D!$O$3:$O$199,D!X$3:X$199,)</f>
        <v/>
      </c>
      <c r="CF365" s="523">
        <f>_xlfn.XLOOKUP($A365,D!$O$3:$O$199,D!Y$3:Y$199,)</f>
        <v/>
      </c>
      <c r="CG365" s="523">
        <f>_xlfn.XLOOKUP($A365,D!$O$3:$O$199,D!Z$3:Z$199,)</f>
        <v/>
      </c>
      <c r="CH365" s="523">
        <f>_xlfn.XLOOKUP($A365,D!$O$3:$O$199,D!AA$3:AA$199,)</f>
        <v/>
      </c>
    </row>
    <row r="366">
      <c r="A366" s="100" t="inlineStr">
        <is>
          <t>46.01</t>
        </is>
      </c>
      <c r="B366" s="86">
        <f>VLOOKUP(A366,PL.C!$B:$F,2,0)</f>
        <v/>
      </c>
      <c r="C366" s="86" t="inlineStr">
        <is>
          <t>Analítica</t>
        </is>
      </c>
      <c r="D366" s="86" t="inlineStr">
        <is>
          <t>Saída</t>
        </is>
      </c>
      <c r="E366" s="86">
        <f>VLOOKUP($A366,PL.C!$B:$F,5,0)</f>
        <v/>
      </c>
      <c r="F366" s="86" t="inlineStr">
        <is>
          <t>sim</t>
        </is>
      </c>
      <c r="G366" s="86" t="inlineStr">
        <is>
          <t>forecast</t>
        </is>
      </c>
      <c r="I366" s="259" t="n">
        <v>0</v>
      </c>
      <c r="J366" s="519" t="n">
        <v>0</v>
      </c>
      <c r="K366" s="519" t="n">
        <v>0</v>
      </c>
      <c r="L366" s="519" t="n">
        <v>0</v>
      </c>
      <c r="M366" s="519" t="n">
        <v>0</v>
      </c>
      <c r="N366" s="519" t="n">
        <v>0</v>
      </c>
      <c r="O366" s="519" t="n">
        <v>0</v>
      </c>
      <c r="P366" s="519" t="n">
        <v>-34</v>
      </c>
      <c r="Q366" s="519" t="n">
        <v>0</v>
      </c>
      <c r="R366" s="519" t="n">
        <v>0</v>
      </c>
      <c r="S366" s="519" t="n">
        <v>0</v>
      </c>
      <c r="T366" s="519" t="n">
        <v>0</v>
      </c>
      <c r="V366" s="259" t="n">
        <v>0</v>
      </c>
      <c r="W366" s="519" t="n">
        <v>-20</v>
      </c>
      <c r="X366" s="519" t="n">
        <v>0</v>
      </c>
      <c r="Y366" s="519" t="n">
        <v>0</v>
      </c>
      <c r="Z366" s="519" t="n">
        <v>0</v>
      </c>
      <c r="AA366" s="519" t="n">
        <v>0</v>
      </c>
      <c r="AB366" s="519" t="n">
        <v>0</v>
      </c>
      <c r="AC366" s="519" t="n">
        <v>0</v>
      </c>
      <c r="AD366" s="519" t="n">
        <v>0</v>
      </c>
      <c r="AE366" s="519" t="n">
        <v>0</v>
      </c>
      <c r="AF366" s="519" t="n">
        <v>0</v>
      </c>
      <c r="AG366" s="519" t="n">
        <v>0</v>
      </c>
      <c r="AI366" s="259" t="n">
        <v>0</v>
      </c>
      <c r="AJ366" s="519" t="n">
        <v>0</v>
      </c>
      <c r="AK366" s="519" t="n">
        <v>0</v>
      </c>
      <c r="AL366" s="519" t="n">
        <v>0</v>
      </c>
      <c r="AM366" s="519" t="n">
        <v>0</v>
      </c>
      <c r="AN366" s="519" t="n">
        <v>0</v>
      </c>
      <c r="AO366" s="519" t="n">
        <v>0</v>
      </c>
      <c r="AP366" s="519" t="n">
        <v>0</v>
      </c>
      <c r="AQ366" s="519" t="n">
        <v>0</v>
      </c>
      <c r="AR366" s="519" t="n">
        <v>0</v>
      </c>
      <c r="AS366" s="519" t="n">
        <v>0</v>
      </c>
      <c r="AT366" s="519" t="n">
        <v>0</v>
      </c>
      <c r="AV366" s="267" t="n">
        <v>0</v>
      </c>
      <c r="AW366" s="267" t="n">
        <v>0</v>
      </c>
      <c r="AX366" s="520" t="n">
        <v>0</v>
      </c>
      <c r="AY366" s="521" t="n">
        <v>0</v>
      </c>
      <c r="AZ366" s="521" t="n">
        <v>0</v>
      </c>
      <c r="BA366" s="521" t="n">
        <v>0</v>
      </c>
      <c r="BB366" s="521" t="n">
        <v>0</v>
      </c>
      <c r="BC366" s="521" t="n">
        <v>0</v>
      </c>
      <c r="BD366" s="521" t="n">
        <v>0</v>
      </c>
      <c r="BE366" s="521" t="n">
        <v>0</v>
      </c>
      <c r="BF366" s="521" t="n">
        <v>0</v>
      </c>
      <c r="BG366" s="521" t="n">
        <v>0</v>
      </c>
      <c r="BJ366" s="526" t="n">
        <v>0</v>
      </c>
      <c r="BK366" s="526" t="n">
        <v>0</v>
      </c>
      <c r="BL366" s="526" t="n">
        <v>0</v>
      </c>
      <c r="BM366" s="526" t="n">
        <v>0</v>
      </c>
      <c r="BN366" s="526" t="n">
        <v>0</v>
      </c>
      <c r="BO366" s="526" t="n">
        <v>0</v>
      </c>
      <c r="BP366" s="526" t="n">
        <v>0</v>
      </c>
      <c r="BQ366" s="526" t="n">
        <v>0</v>
      </c>
      <c r="BR366" s="526" t="n">
        <v>0</v>
      </c>
      <c r="BS366" s="526" t="n">
        <v>-100</v>
      </c>
      <c r="BT366" s="526" t="n">
        <v>0</v>
      </c>
      <c r="BU366" s="526" t="n">
        <v>-750</v>
      </c>
      <c r="BW366" s="515">
        <f>_xlfn.XLOOKUP($A366,D!$O$3:$O$199,D!P$3:P$199,)</f>
        <v/>
      </c>
      <c r="BX366" s="515">
        <f>_xlfn.XLOOKUP($A366,D!$O$3:$O$199,D!Q$3:Q$199,)</f>
        <v/>
      </c>
      <c r="BY366" s="515">
        <f>_xlfn.XLOOKUP($A366,D!$O$3:$O$199,D!R$3:R$199,)</f>
        <v/>
      </c>
      <c r="BZ366" s="515">
        <f>_xlfn.XLOOKUP($A366,D!$O$3:$O$199,D!S$3:S$199,)</f>
        <v/>
      </c>
      <c r="CA366" s="515">
        <f>_xlfn.XLOOKUP($A366,D!$O$3:$O$199,D!T$3:T$199,)</f>
        <v/>
      </c>
      <c r="CB366" s="515">
        <f>_xlfn.XLOOKUP($A366,D!$O$3:$O$199,D!U$3:U$199,)</f>
        <v/>
      </c>
      <c r="CC366" s="515">
        <f>_xlfn.XLOOKUP($A366,D!$O$3:$O$199,D!V$3:V$199,)</f>
        <v/>
      </c>
      <c r="CD366" s="515">
        <f>_xlfn.XLOOKUP($A366,D!$O$3:$O$199,D!W$3:W$199,)</f>
        <v/>
      </c>
      <c r="CE366" s="515">
        <f>_xlfn.XLOOKUP($A366,D!$O$3:$O$199,D!X$3:X$199,)</f>
        <v/>
      </c>
      <c r="CF366" s="515">
        <f>_xlfn.XLOOKUP($A366,D!$O$3:$O$199,D!Y$3:Y$199,)</f>
        <v/>
      </c>
      <c r="CG366" s="515">
        <f>_xlfn.XLOOKUP($A366,D!$O$3:$O$199,D!Z$3:Z$199,)</f>
        <v/>
      </c>
      <c r="CH366" s="515">
        <f>_xlfn.XLOOKUP($A366,D!$O$3:$O$199,D!AA$3:AA$199,)</f>
        <v/>
      </c>
    </row>
    <row r="367">
      <c r="A367" s="258" t="inlineStr">
        <is>
          <t>46.02</t>
        </is>
      </c>
      <c r="B367" s="259">
        <f>VLOOKUP(A367,PL.C!$B:$F,2,0)</f>
        <v/>
      </c>
      <c r="C367" s="259" t="inlineStr">
        <is>
          <t>Analítica</t>
        </is>
      </c>
      <c r="D367" s="259" t="inlineStr">
        <is>
          <t>Saída</t>
        </is>
      </c>
      <c r="E367" s="259">
        <f>VLOOKUP($A367,PL.C!$B:$F,5,0)</f>
        <v/>
      </c>
      <c r="F367" s="259" t="inlineStr">
        <is>
          <t>sim</t>
        </is>
      </c>
      <c r="G367" s="259" t="inlineStr">
        <is>
          <t>forecast</t>
        </is>
      </c>
      <c r="I367" s="86" t="n">
        <v>0</v>
      </c>
      <c r="J367" s="512" t="n">
        <v>0</v>
      </c>
      <c r="K367" s="512" t="n">
        <v>0</v>
      </c>
      <c r="L367" s="512" t="n">
        <v>0</v>
      </c>
      <c r="M367" s="512" t="n">
        <v>0</v>
      </c>
      <c r="N367" s="512" t="n">
        <v>0</v>
      </c>
      <c r="O367" s="512" t="n">
        <v>0</v>
      </c>
      <c r="P367" s="512" t="n">
        <v>0</v>
      </c>
      <c r="Q367" s="512" t="n">
        <v>0</v>
      </c>
      <c r="R367" s="512" t="n">
        <v>0</v>
      </c>
      <c r="S367" s="512" t="n">
        <v>0</v>
      </c>
      <c r="T367" s="512" t="n">
        <v>0</v>
      </c>
      <c r="V367" s="86" t="n">
        <v>0</v>
      </c>
      <c r="W367" s="512" t="n">
        <v>0</v>
      </c>
      <c r="X367" s="512" t="n">
        <v>0</v>
      </c>
      <c r="Y367" s="512" t="n">
        <v>0</v>
      </c>
      <c r="Z367" s="512" t="n">
        <v>0</v>
      </c>
      <c r="AA367" s="512" t="n">
        <v>0</v>
      </c>
      <c r="AB367" s="512" t="n">
        <v>0</v>
      </c>
      <c r="AC367" s="512" t="n">
        <v>0</v>
      </c>
      <c r="AD367" s="512" t="n">
        <v>0</v>
      </c>
      <c r="AE367" s="512" t="n">
        <v>0</v>
      </c>
      <c r="AF367" s="512" t="n">
        <v>0</v>
      </c>
      <c r="AG367" s="512" t="n">
        <v>0</v>
      </c>
      <c r="AI367" s="86" t="n">
        <v>0</v>
      </c>
      <c r="AJ367" s="512" t="n">
        <v>-394</v>
      </c>
      <c r="AK367" s="512" t="n">
        <v>0</v>
      </c>
      <c r="AL367" s="512" t="n">
        <v>0</v>
      </c>
      <c r="AM367" s="512" t="n">
        <v>0</v>
      </c>
      <c r="AN367" s="512" t="n">
        <v>0</v>
      </c>
      <c r="AO367" s="512" t="n">
        <v>0</v>
      </c>
      <c r="AP367" s="512" t="n">
        <v>0</v>
      </c>
      <c r="AQ367" s="512" t="n">
        <v>0</v>
      </c>
      <c r="AR367" s="512" t="n">
        <v>0</v>
      </c>
      <c r="AS367" s="512" t="n">
        <v>0</v>
      </c>
      <c r="AT367" s="512" t="n">
        <v>0</v>
      </c>
      <c r="AV367" s="270" t="n">
        <v>0</v>
      </c>
      <c r="AW367" s="270" t="n">
        <v>0</v>
      </c>
      <c r="AX367" s="524" t="n">
        <v>0</v>
      </c>
      <c r="AY367" s="525" t="n">
        <v>0</v>
      </c>
      <c r="AZ367" s="525" t="n">
        <v>0</v>
      </c>
      <c r="BA367" s="525" t="n">
        <v>0</v>
      </c>
      <c r="BB367" s="525" t="n">
        <v>0</v>
      </c>
      <c r="BC367" s="525" t="n">
        <v>0</v>
      </c>
      <c r="BD367" s="525" t="n">
        <v>0</v>
      </c>
      <c r="BE367" s="525" t="n">
        <v>0</v>
      </c>
      <c r="BF367" s="525" t="n">
        <v>0</v>
      </c>
      <c r="BG367" s="525" t="n">
        <v>0</v>
      </c>
      <c r="BJ367" s="522" t="n">
        <v>0</v>
      </c>
      <c r="BK367" s="522" t="n">
        <v>0</v>
      </c>
      <c r="BL367" s="522" t="n">
        <v>0</v>
      </c>
      <c r="BM367" s="522" t="n">
        <v>0</v>
      </c>
      <c r="BN367" s="522" t="n">
        <v>0</v>
      </c>
      <c r="BO367" s="522" t="n">
        <v>0</v>
      </c>
      <c r="BP367" s="522" t="n">
        <v>0</v>
      </c>
      <c r="BQ367" s="522" t="n">
        <v>0</v>
      </c>
      <c r="BR367" s="522" t="n">
        <v>0</v>
      </c>
      <c r="BS367" s="522" t="n">
        <v>0</v>
      </c>
      <c r="BT367" s="522" t="n">
        <v>0</v>
      </c>
      <c r="BU367" s="522" t="n">
        <v>0</v>
      </c>
      <c r="BW367" s="523">
        <f>_xlfn.XLOOKUP($A367,D!$O$3:$O$199,D!P$3:P$199,)</f>
        <v/>
      </c>
      <c r="BX367" s="523">
        <f>_xlfn.XLOOKUP($A367,D!$O$3:$O$199,D!Q$3:Q$199,)</f>
        <v/>
      </c>
      <c r="BY367" s="523">
        <f>_xlfn.XLOOKUP($A367,D!$O$3:$O$199,D!R$3:R$199,)</f>
        <v/>
      </c>
      <c r="BZ367" s="523">
        <f>_xlfn.XLOOKUP($A367,D!$O$3:$O$199,D!S$3:S$199,)</f>
        <v/>
      </c>
      <c r="CA367" s="523">
        <f>_xlfn.XLOOKUP($A367,D!$O$3:$O$199,D!T$3:T$199,)</f>
        <v/>
      </c>
      <c r="CB367" s="523">
        <f>_xlfn.XLOOKUP($A367,D!$O$3:$O$199,D!U$3:U$199,)</f>
        <v/>
      </c>
      <c r="CC367" s="523">
        <f>_xlfn.XLOOKUP($A367,D!$O$3:$O$199,D!V$3:V$199,)</f>
        <v/>
      </c>
      <c r="CD367" s="523">
        <f>_xlfn.XLOOKUP($A367,D!$O$3:$O$199,D!W$3:W$199,)</f>
        <v/>
      </c>
      <c r="CE367" s="523">
        <f>_xlfn.XLOOKUP($A367,D!$O$3:$O$199,D!X$3:X$199,)</f>
        <v/>
      </c>
      <c r="CF367" s="523">
        <f>_xlfn.XLOOKUP($A367,D!$O$3:$O$199,D!Y$3:Y$199,)</f>
        <v/>
      </c>
      <c r="CG367" s="523">
        <f>_xlfn.XLOOKUP($A367,D!$O$3:$O$199,D!Z$3:Z$199,)</f>
        <v/>
      </c>
      <c r="CH367" s="523">
        <f>_xlfn.XLOOKUP($A367,D!$O$3:$O$199,D!AA$3:AA$199,)</f>
        <v/>
      </c>
    </row>
    <row r="368">
      <c r="A368" s="100" t="inlineStr">
        <is>
          <t>47.01</t>
        </is>
      </c>
      <c r="B368" s="86">
        <f>VLOOKUP(A368,PL.C!$B:$F,2,0)</f>
        <v/>
      </c>
      <c r="C368" s="86" t="inlineStr">
        <is>
          <t>Analítica</t>
        </is>
      </c>
      <c r="D368" s="86" t="inlineStr">
        <is>
          <t>Saída</t>
        </is>
      </c>
      <c r="E368" s="86">
        <f>VLOOKUP($A368,PL.C!$B:$F,5,0)</f>
        <v/>
      </c>
      <c r="F368" s="86" t="inlineStr">
        <is>
          <t>sim</t>
        </is>
      </c>
      <c r="G368" s="86" t="inlineStr">
        <is>
          <t>forecast</t>
        </is>
      </c>
      <c r="I368" s="259" t="n">
        <v>0</v>
      </c>
      <c r="J368" s="519" t="n">
        <v>0</v>
      </c>
      <c r="K368" s="519" t="n">
        <v>0</v>
      </c>
      <c r="L368" s="519" t="n">
        <v>0</v>
      </c>
      <c r="M368" s="519" t="n">
        <v>0</v>
      </c>
      <c r="N368" s="519" t="n">
        <v>0</v>
      </c>
      <c r="O368" s="519" t="n">
        <v>0</v>
      </c>
      <c r="P368" s="519" t="n">
        <v>0</v>
      </c>
      <c r="Q368" s="519" t="n">
        <v>0</v>
      </c>
      <c r="R368" s="519" t="n">
        <v>0</v>
      </c>
      <c r="S368" s="519" t="n">
        <v>0</v>
      </c>
      <c r="T368" s="519" t="n">
        <v>0</v>
      </c>
      <c r="V368" s="259" t="n">
        <v>0</v>
      </c>
      <c r="W368" s="519" t="n">
        <v>0</v>
      </c>
      <c r="X368" s="519" t="n">
        <v>-12389</v>
      </c>
      <c r="Y368" s="519" t="n">
        <v>0</v>
      </c>
      <c r="Z368" s="519" t="n">
        <v>0</v>
      </c>
      <c r="AA368" s="519" t="n">
        <v>0</v>
      </c>
      <c r="AB368" s="519" t="n">
        <v>0</v>
      </c>
      <c r="AC368" s="519" t="n">
        <v>0</v>
      </c>
      <c r="AD368" s="519" t="n">
        <v>0</v>
      </c>
      <c r="AE368" s="519" t="n">
        <v>0</v>
      </c>
      <c r="AF368" s="519" t="n">
        <v>0</v>
      </c>
      <c r="AG368" s="519" t="n">
        <v>0</v>
      </c>
      <c r="AI368" s="259" t="n">
        <v>0</v>
      </c>
      <c r="AJ368" s="519" t="n">
        <v>0</v>
      </c>
      <c r="AK368" s="519" t="n">
        <v>-1191</v>
      </c>
      <c r="AL368" s="519" t="n">
        <v>-1166</v>
      </c>
      <c r="AM368" s="519" t="n">
        <v>-1166</v>
      </c>
      <c r="AN368" s="519" t="n">
        <v>-1166</v>
      </c>
      <c r="AO368" s="519" t="n">
        <v>-1166</v>
      </c>
      <c r="AP368" s="519" t="n">
        <v>-1166</v>
      </c>
      <c r="AQ368" s="519" t="n">
        <v>-1166</v>
      </c>
      <c r="AR368" s="519" t="n">
        <v>-1166</v>
      </c>
      <c r="AS368" s="519" t="n">
        <v>-1166</v>
      </c>
      <c r="AT368" s="519" t="n">
        <v>-1166</v>
      </c>
      <c r="AV368" s="267" t="n">
        <v>0</v>
      </c>
      <c r="AW368" s="267" t="n">
        <v>0</v>
      </c>
      <c r="AX368" s="520" t="n">
        <v>-11126</v>
      </c>
      <c r="AY368" s="521" t="n">
        <v>0</v>
      </c>
      <c r="AZ368" s="521" t="n">
        <v>0</v>
      </c>
      <c r="BA368" s="521" t="n">
        <v>0</v>
      </c>
      <c r="BB368" s="521" t="n">
        <v>0</v>
      </c>
      <c r="BC368" s="521" t="n">
        <v>0</v>
      </c>
      <c r="BD368" s="521" t="n">
        <v>0</v>
      </c>
      <c r="BE368" s="521" t="n">
        <v>0</v>
      </c>
      <c r="BF368" s="521" t="n">
        <v>0</v>
      </c>
      <c r="BG368" s="521" t="n">
        <v>0</v>
      </c>
      <c r="BJ368" s="526" t="n">
        <v>0</v>
      </c>
      <c r="BK368" s="526" t="n">
        <v>0</v>
      </c>
      <c r="BL368" s="526" t="n">
        <v>-11826</v>
      </c>
      <c r="BM368" s="526" t="n">
        <v>0</v>
      </c>
      <c r="BN368" s="526" t="n">
        <v>0</v>
      </c>
      <c r="BO368" s="526" t="n">
        <v>0</v>
      </c>
      <c r="BP368" s="526" t="n">
        <v>0</v>
      </c>
      <c r="BQ368" s="526" t="n">
        <v>0</v>
      </c>
      <c r="BR368" s="526" t="n">
        <v>0</v>
      </c>
      <c r="BS368" s="526" t="n">
        <v>0</v>
      </c>
      <c r="BT368" s="526" t="n">
        <v>0</v>
      </c>
      <c r="BU368" s="526" t="n">
        <v>0</v>
      </c>
      <c r="BW368" s="515">
        <f>_xlfn.XLOOKUP($A368,D!$O$3:$O$199,D!P$3:P$199,)</f>
        <v/>
      </c>
      <c r="BX368" s="515">
        <f>_xlfn.XLOOKUP($A368,D!$O$3:$O$199,D!Q$3:Q$199,)</f>
        <v/>
      </c>
      <c r="BY368" s="515">
        <f>_xlfn.XLOOKUP($A368,D!$O$3:$O$199,D!R$3:R$199,)</f>
        <v/>
      </c>
      <c r="BZ368" s="515">
        <f>_xlfn.XLOOKUP($A368,D!$O$3:$O$199,D!S$3:S$199,)</f>
        <v/>
      </c>
      <c r="CA368" s="515">
        <f>_xlfn.XLOOKUP($A368,D!$O$3:$O$199,D!T$3:T$199,)</f>
        <v/>
      </c>
      <c r="CB368" s="515">
        <f>_xlfn.XLOOKUP($A368,D!$O$3:$O$199,D!U$3:U$199,)</f>
        <v/>
      </c>
      <c r="CC368" s="515">
        <f>_xlfn.XLOOKUP($A368,D!$O$3:$O$199,D!V$3:V$199,)</f>
        <v/>
      </c>
      <c r="CD368" s="515">
        <f>_xlfn.XLOOKUP($A368,D!$O$3:$O$199,D!W$3:W$199,)</f>
        <v/>
      </c>
      <c r="CE368" s="515">
        <f>_xlfn.XLOOKUP($A368,D!$O$3:$O$199,D!X$3:X$199,)</f>
        <v/>
      </c>
      <c r="CF368" s="515">
        <f>_xlfn.XLOOKUP($A368,D!$O$3:$O$199,D!Y$3:Y$199,)</f>
        <v/>
      </c>
      <c r="CG368" s="515">
        <f>_xlfn.XLOOKUP($A368,D!$O$3:$O$199,D!Z$3:Z$199,)</f>
        <v/>
      </c>
      <c r="CH368" s="515">
        <f>_xlfn.XLOOKUP($A368,D!$O$3:$O$199,D!AA$3:AA$199,)</f>
        <v/>
      </c>
    </row>
    <row r="369">
      <c r="A369" s="258" t="inlineStr">
        <is>
          <t>48.01</t>
        </is>
      </c>
      <c r="B369" s="259">
        <f>VLOOKUP(A369,PL.C!$B:$F,2,0)</f>
        <v/>
      </c>
      <c r="C369" s="259" t="inlineStr">
        <is>
          <t>Analítica</t>
        </is>
      </c>
      <c r="D369" s="259" t="inlineStr">
        <is>
          <t>Saída</t>
        </is>
      </c>
      <c r="E369" s="259">
        <f>VLOOKUP($A369,PL.C!$B:$F,5,0)</f>
        <v/>
      </c>
      <c r="F369" s="259" t="inlineStr">
        <is>
          <t>sim</t>
        </is>
      </c>
      <c r="G369" s="259" t="inlineStr">
        <is>
          <t>forecast</t>
        </is>
      </c>
      <c r="I369" s="86" t="n">
        <v>0</v>
      </c>
      <c r="J369" s="512" t="n">
        <v>0</v>
      </c>
      <c r="K369" s="512" t="n">
        <v>0</v>
      </c>
      <c r="L369" s="512" t="n">
        <v>0</v>
      </c>
      <c r="M369" s="512" t="n">
        <v>-76</v>
      </c>
      <c r="N369" s="512" t="n">
        <v>0</v>
      </c>
      <c r="O369" s="512" t="n">
        <v>0</v>
      </c>
      <c r="P369" s="512" t="n">
        <v>0</v>
      </c>
      <c r="Q369" s="512" t="n">
        <v>0</v>
      </c>
      <c r="R369" s="512" t="n">
        <v>0</v>
      </c>
      <c r="S369" s="512" t="n">
        <v>0</v>
      </c>
      <c r="T369" s="512" t="n">
        <v>0</v>
      </c>
      <c r="V369" s="86" t="n">
        <v>0</v>
      </c>
      <c r="W369" s="512" t="n">
        <v>-5</v>
      </c>
      <c r="X369" s="512" t="n">
        <v>0</v>
      </c>
      <c r="Y369" s="512" t="n">
        <v>0</v>
      </c>
      <c r="Z369" s="512" t="n">
        <v>0</v>
      </c>
      <c r="AA369" s="512" t="n">
        <v>0</v>
      </c>
      <c r="AB369" s="512" t="n">
        <v>0</v>
      </c>
      <c r="AC369" s="512" t="n">
        <v>0</v>
      </c>
      <c r="AD369" s="512" t="n">
        <v>0</v>
      </c>
      <c r="AE369" s="512" t="n">
        <v>-10</v>
      </c>
      <c r="AF369" s="512" t="n">
        <v>0</v>
      </c>
      <c r="AG369" s="512" t="n">
        <v>0</v>
      </c>
      <c r="AI369" s="86" t="n">
        <v>-8</v>
      </c>
      <c r="AJ369" s="512" t="n">
        <v>-6</v>
      </c>
      <c r="AK369" s="512" t="n">
        <v>0</v>
      </c>
      <c r="AL369" s="512" t="n">
        <v>0</v>
      </c>
      <c r="AM369" s="512" t="n">
        <v>-7</v>
      </c>
      <c r="AN369" s="512" t="n">
        <v>-8</v>
      </c>
      <c r="AO369" s="512" t="n">
        <v>-41</v>
      </c>
      <c r="AP369" s="512" t="n">
        <v>0</v>
      </c>
      <c r="AQ369" s="512" t="n">
        <v>0</v>
      </c>
      <c r="AR369" s="512" t="n">
        <v>0</v>
      </c>
      <c r="AS369" s="512" t="n">
        <v>0</v>
      </c>
      <c r="AT369" s="512" t="n">
        <v>-15</v>
      </c>
      <c r="AV369" s="270" t="n">
        <v>0</v>
      </c>
      <c r="AW369" s="270" t="n">
        <v>0</v>
      </c>
      <c r="AX369" s="524" t="n">
        <v>0</v>
      </c>
      <c r="AY369" s="525" t="n">
        <v>-605</v>
      </c>
      <c r="AZ369" s="525" t="n">
        <v>0</v>
      </c>
      <c r="BA369" s="525" t="n">
        <v>0</v>
      </c>
      <c r="BB369" s="525" t="n">
        <v>0</v>
      </c>
      <c r="BC369" s="525" t="n">
        <v>0</v>
      </c>
      <c r="BD369" s="525" t="n">
        <v>0</v>
      </c>
      <c r="BE369" s="525" t="n">
        <v>0</v>
      </c>
      <c r="BF369" s="525" t="n">
        <v>0</v>
      </c>
      <c r="BG369" s="525" t="n">
        <v>0</v>
      </c>
      <c r="BJ369" s="522" t="n">
        <v>0</v>
      </c>
      <c r="BK369" s="522" t="n">
        <v>0</v>
      </c>
      <c r="BL369" s="522" t="n">
        <v>0</v>
      </c>
      <c r="BM369" s="522" t="n">
        <v>0</v>
      </c>
      <c r="BN369" s="522" t="n">
        <v>0</v>
      </c>
      <c r="BO369" s="522" t="n">
        <v>0</v>
      </c>
      <c r="BP369" s="522" t="n">
        <v>0</v>
      </c>
      <c r="BQ369" s="522" t="n">
        <v>0</v>
      </c>
      <c r="BR369" s="522" t="n">
        <v>0</v>
      </c>
      <c r="BS369" s="522" t="n">
        <v>0</v>
      </c>
      <c r="BT369" s="522" t="n">
        <v>0</v>
      </c>
      <c r="BU369" s="522" t="n">
        <v>0</v>
      </c>
      <c r="BW369" s="523">
        <f>_xlfn.XLOOKUP($A369,D!$O$3:$O$199,D!P$3:P$199,)</f>
        <v/>
      </c>
      <c r="BX369" s="523">
        <f>_xlfn.XLOOKUP($A369,D!$O$3:$O$199,D!Q$3:Q$199,)</f>
        <v/>
      </c>
      <c r="BY369" s="523">
        <f>_xlfn.XLOOKUP($A369,D!$O$3:$O$199,D!R$3:R$199,)</f>
        <v/>
      </c>
      <c r="BZ369" s="523">
        <f>_xlfn.XLOOKUP($A369,D!$O$3:$O$199,D!S$3:S$199,)</f>
        <v/>
      </c>
      <c r="CA369" s="523">
        <f>_xlfn.XLOOKUP($A369,D!$O$3:$O$199,D!T$3:T$199,)</f>
        <v/>
      </c>
      <c r="CB369" s="523">
        <f>_xlfn.XLOOKUP($A369,D!$O$3:$O$199,D!U$3:U$199,)</f>
        <v/>
      </c>
      <c r="CC369" s="523">
        <f>_xlfn.XLOOKUP($A369,D!$O$3:$O$199,D!V$3:V$199,)</f>
        <v/>
      </c>
      <c r="CD369" s="523">
        <f>_xlfn.XLOOKUP($A369,D!$O$3:$O$199,D!W$3:W$199,)</f>
        <v/>
      </c>
      <c r="CE369" s="523">
        <f>_xlfn.XLOOKUP($A369,D!$O$3:$O$199,D!X$3:X$199,)</f>
        <v/>
      </c>
      <c r="CF369" s="523">
        <f>_xlfn.XLOOKUP($A369,D!$O$3:$O$199,D!Y$3:Y$199,)</f>
        <v/>
      </c>
      <c r="CG369" s="523">
        <f>_xlfn.XLOOKUP($A369,D!$O$3:$O$199,D!Z$3:Z$199,)</f>
        <v/>
      </c>
      <c r="CH369" s="523">
        <f>_xlfn.XLOOKUP($A369,D!$O$3:$O$199,D!AA$3:AA$199,)</f>
        <v/>
      </c>
    </row>
    <row r="370">
      <c r="A370" s="100" t="inlineStr">
        <is>
          <t>48.02</t>
        </is>
      </c>
      <c r="B370" s="86">
        <f>VLOOKUP(A370,PL.C!$B:$F,2,0)</f>
        <v/>
      </c>
      <c r="C370" s="86" t="inlineStr">
        <is>
          <t>Analítica</t>
        </is>
      </c>
      <c r="D370" s="86" t="inlineStr">
        <is>
          <t>Saída</t>
        </is>
      </c>
      <c r="E370" s="86">
        <f>VLOOKUP($A370,PL.C!$B:$F,5,0)</f>
        <v/>
      </c>
      <c r="F370" s="86" t="inlineStr">
        <is>
          <t>sim</t>
        </is>
      </c>
      <c r="G370" s="86" t="inlineStr">
        <is>
          <t>forecast</t>
        </is>
      </c>
      <c r="I370" s="259" t="n">
        <v>0</v>
      </c>
      <c r="J370" s="519" t="n">
        <v>0</v>
      </c>
      <c r="K370" s="519" t="n">
        <v>0</v>
      </c>
      <c r="L370" s="519" t="n">
        <v>0</v>
      </c>
      <c r="M370" s="519" t="n">
        <v>0</v>
      </c>
      <c r="N370" s="519" t="n">
        <v>0</v>
      </c>
      <c r="O370" s="519" t="n">
        <v>0</v>
      </c>
      <c r="P370" s="519" t="n">
        <v>0</v>
      </c>
      <c r="Q370" s="519" t="n">
        <v>0</v>
      </c>
      <c r="R370" s="519" t="n">
        <v>0</v>
      </c>
      <c r="S370" s="519" t="n">
        <v>0</v>
      </c>
      <c r="T370" s="519" t="n">
        <v>0</v>
      </c>
      <c r="V370" s="259" t="n">
        <v>0</v>
      </c>
      <c r="W370" s="519" t="n">
        <v>0</v>
      </c>
      <c r="X370" s="519" t="n">
        <v>0</v>
      </c>
      <c r="Y370" s="519" t="n">
        <v>0</v>
      </c>
      <c r="Z370" s="519" t="n">
        <v>0</v>
      </c>
      <c r="AA370" s="519" t="n">
        <v>0</v>
      </c>
      <c r="AB370" s="519" t="n">
        <v>0</v>
      </c>
      <c r="AC370" s="519" t="n">
        <v>0</v>
      </c>
      <c r="AD370" s="519" t="n">
        <v>0</v>
      </c>
      <c r="AE370" s="519" t="n">
        <v>0</v>
      </c>
      <c r="AF370" s="519" t="n">
        <v>0</v>
      </c>
      <c r="AG370" s="519" t="n">
        <v>0</v>
      </c>
      <c r="AI370" s="259" t="n">
        <v>0</v>
      </c>
      <c r="AJ370" s="519" t="n">
        <v>80</v>
      </c>
      <c r="AK370" s="519" t="n">
        <v>0</v>
      </c>
      <c r="AL370" s="519" t="n">
        <v>0</v>
      </c>
      <c r="AM370" s="519" t="n">
        <v>0</v>
      </c>
      <c r="AN370" s="519" t="n">
        <v>0</v>
      </c>
      <c r="AO370" s="519" t="n">
        <v>0</v>
      </c>
      <c r="AP370" s="519" t="n">
        <v>0</v>
      </c>
      <c r="AQ370" s="519" t="n">
        <v>0</v>
      </c>
      <c r="AR370" s="519" t="n">
        <v>0</v>
      </c>
      <c r="AS370" s="519" t="n">
        <v>0</v>
      </c>
      <c r="AT370" s="519" t="n">
        <v>0</v>
      </c>
      <c r="AV370" s="267" t="n">
        <v>0</v>
      </c>
      <c r="AW370" s="267" t="n">
        <v>0</v>
      </c>
      <c r="AX370" s="520" t="n">
        <v>0</v>
      </c>
      <c r="AY370" s="521" t="n">
        <v>0</v>
      </c>
      <c r="AZ370" s="521" t="n">
        <v>0</v>
      </c>
      <c r="BA370" s="521" t="n">
        <v>0</v>
      </c>
      <c r="BB370" s="521" t="n">
        <v>0</v>
      </c>
      <c r="BC370" s="521" t="n">
        <v>0</v>
      </c>
      <c r="BD370" s="521" t="n">
        <v>0</v>
      </c>
      <c r="BE370" s="521" t="n">
        <v>0</v>
      </c>
      <c r="BF370" s="521" t="n">
        <v>0</v>
      </c>
      <c r="BG370" s="521" t="n">
        <v>0</v>
      </c>
      <c r="BJ370" s="526" t="n">
        <v>0</v>
      </c>
      <c r="BK370" s="526" t="n">
        <v>0</v>
      </c>
      <c r="BL370" s="526" t="n">
        <v>1405</v>
      </c>
      <c r="BM370" s="526" t="n">
        <v>0</v>
      </c>
      <c r="BN370" s="526" t="n">
        <v>550322</v>
      </c>
      <c r="BO370" s="526" t="n">
        <v>0</v>
      </c>
      <c r="BP370" s="526" t="n">
        <v>0</v>
      </c>
      <c r="BQ370" s="526" t="n">
        <v>0</v>
      </c>
      <c r="BR370" s="526" t="n">
        <v>0</v>
      </c>
      <c r="BS370" s="526" t="n">
        <v>0</v>
      </c>
      <c r="BT370" s="526" t="n">
        <v>102821</v>
      </c>
      <c r="BU370" s="526" t="n">
        <v>0</v>
      </c>
      <c r="BW370" s="515">
        <f>_xlfn.XLOOKUP($A370,D!$O$3:$O$199,D!P$3:P$199,)</f>
        <v/>
      </c>
      <c r="BX370" s="515">
        <f>_xlfn.XLOOKUP($A370,D!$O$3:$O$199,D!Q$3:Q$199,)</f>
        <v/>
      </c>
      <c r="BY370" s="515">
        <f>_xlfn.XLOOKUP($A370,D!$O$3:$O$199,D!R$3:R$199,)</f>
        <v/>
      </c>
      <c r="BZ370" s="515">
        <f>_xlfn.XLOOKUP($A370,D!$O$3:$O$199,D!S$3:S$199,)</f>
        <v/>
      </c>
      <c r="CA370" s="515">
        <f>_xlfn.XLOOKUP($A370,D!$O$3:$O$199,D!T$3:T$199,)</f>
        <v/>
      </c>
      <c r="CB370" s="515">
        <f>_xlfn.XLOOKUP($A370,D!$O$3:$O$199,D!U$3:U$199,)</f>
        <v/>
      </c>
      <c r="CC370" s="515">
        <f>_xlfn.XLOOKUP($A370,D!$O$3:$O$199,D!V$3:V$199,)</f>
        <v/>
      </c>
      <c r="CD370" s="515">
        <f>_xlfn.XLOOKUP($A370,D!$O$3:$O$199,D!W$3:W$199,)</f>
        <v/>
      </c>
      <c r="CE370" s="515">
        <f>_xlfn.XLOOKUP($A370,D!$O$3:$O$199,D!X$3:X$199,)</f>
        <v/>
      </c>
      <c r="CF370" s="515">
        <f>_xlfn.XLOOKUP($A370,D!$O$3:$O$199,D!Y$3:Y$199,)</f>
        <v/>
      </c>
      <c r="CG370" s="515">
        <f>_xlfn.XLOOKUP($A370,D!$O$3:$O$199,D!Z$3:Z$199,)</f>
        <v/>
      </c>
      <c r="CH370" s="515">
        <f>_xlfn.XLOOKUP($A370,D!$O$3:$O$199,D!AA$3:AA$199,)</f>
        <v/>
      </c>
    </row>
    <row r="371">
      <c r="A371" s="258" t="inlineStr">
        <is>
          <t>48.03</t>
        </is>
      </c>
      <c r="B371" s="259">
        <f>VLOOKUP(A371,PL.C!$B:$F,2,0)</f>
        <v/>
      </c>
      <c r="C371" s="259" t="inlineStr">
        <is>
          <t>Analítica</t>
        </is>
      </c>
      <c r="D371" s="259" t="inlineStr">
        <is>
          <t>Saída</t>
        </is>
      </c>
      <c r="E371" s="259">
        <f>VLOOKUP($A371,PL.C!$B:$F,5,0)</f>
        <v/>
      </c>
      <c r="F371" s="259" t="inlineStr">
        <is>
          <t>sim</t>
        </is>
      </c>
      <c r="G371" s="259" t="inlineStr">
        <is>
          <t>forecast</t>
        </is>
      </c>
      <c r="I371" s="86" t="n">
        <v>0</v>
      </c>
      <c r="J371" s="512" t="n">
        <v>0</v>
      </c>
      <c r="K371" s="512" t="n">
        <v>0</v>
      </c>
      <c r="L371" s="512" t="n">
        <v>0</v>
      </c>
      <c r="M371" s="512" t="n">
        <v>0</v>
      </c>
      <c r="N371" s="512" t="n">
        <v>0</v>
      </c>
      <c r="O371" s="512" t="n">
        <v>0</v>
      </c>
      <c r="P371" s="512" t="n">
        <v>0</v>
      </c>
      <c r="Q371" s="512" t="n">
        <v>0</v>
      </c>
      <c r="R371" s="512" t="n">
        <v>0</v>
      </c>
      <c r="S371" s="512" t="n">
        <v>0</v>
      </c>
      <c r="T371" s="512" t="n">
        <v>0</v>
      </c>
      <c r="V371" s="86" t="n">
        <v>0</v>
      </c>
      <c r="W371" s="512" t="n">
        <v>0</v>
      </c>
      <c r="X371" s="512" t="n">
        <v>0</v>
      </c>
      <c r="Y371" s="512" t="n">
        <v>0</v>
      </c>
      <c r="Z371" s="512" t="n">
        <v>0</v>
      </c>
      <c r="AA371" s="512" t="n">
        <v>0</v>
      </c>
      <c r="AB371" s="512" t="n">
        <v>0</v>
      </c>
      <c r="AC371" s="512" t="n">
        <v>0</v>
      </c>
      <c r="AD371" s="512" t="n">
        <v>0</v>
      </c>
      <c r="AE371" s="512" t="n">
        <v>0</v>
      </c>
      <c r="AF371" s="512" t="n">
        <v>0</v>
      </c>
      <c r="AG371" s="512" t="n">
        <v>0</v>
      </c>
      <c r="AI371" s="86" t="n">
        <v>0</v>
      </c>
      <c r="AJ371" s="512" t="n">
        <v>0</v>
      </c>
      <c r="AK371" s="512" t="n">
        <v>0</v>
      </c>
      <c r="AL371" s="512" t="n">
        <v>0</v>
      </c>
      <c r="AM371" s="512" t="n">
        <v>0</v>
      </c>
      <c r="AN371" s="512" t="n">
        <v>0</v>
      </c>
      <c r="AO371" s="512" t="n">
        <v>0</v>
      </c>
      <c r="AP371" s="512" t="n">
        <v>0</v>
      </c>
      <c r="AQ371" s="512" t="n">
        <v>62458</v>
      </c>
      <c r="AR371" s="512" t="n">
        <v>0</v>
      </c>
      <c r="AS371" s="512" t="n">
        <v>0</v>
      </c>
      <c r="AT371" s="512" t="n">
        <v>0</v>
      </c>
      <c r="AV371" s="270" t="n">
        <v>0</v>
      </c>
      <c r="AW371" s="270" t="n">
        <v>0</v>
      </c>
      <c r="AX371" s="524" t="n">
        <v>0</v>
      </c>
      <c r="AY371" s="525" t="n">
        <v>0</v>
      </c>
      <c r="AZ371" s="525" t="n">
        <v>0</v>
      </c>
      <c r="BA371" s="525" t="n">
        <v>0</v>
      </c>
      <c r="BB371" s="525" t="n">
        <v>0</v>
      </c>
      <c r="BC371" s="525" t="n">
        <v>0</v>
      </c>
      <c r="BD371" s="525" t="n">
        <v>0</v>
      </c>
      <c r="BE371" s="525" t="n">
        <v>0</v>
      </c>
      <c r="BF371" s="525" t="n">
        <v>0</v>
      </c>
      <c r="BG371" s="525" t="n">
        <v>0</v>
      </c>
      <c r="BJ371" s="522" t="n">
        <v>0</v>
      </c>
      <c r="BK371" s="522" t="n">
        <v>0</v>
      </c>
      <c r="BL371" s="522" t="n">
        <v>0</v>
      </c>
      <c r="BM371" s="522" t="n">
        <v>0</v>
      </c>
      <c r="BN371" s="522" t="n">
        <v>0</v>
      </c>
      <c r="BO371" s="522" t="n">
        <v>0</v>
      </c>
      <c r="BP371" s="522" t="n">
        <v>0</v>
      </c>
      <c r="BQ371" s="522" t="n">
        <v>0</v>
      </c>
      <c r="BR371" s="522" t="n">
        <v>130971</v>
      </c>
      <c r="BS371" s="522" t="n">
        <v>0</v>
      </c>
      <c r="BT371" s="522" t="n">
        <v>0</v>
      </c>
      <c r="BU371" s="522" t="n">
        <v>0</v>
      </c>
      <c r="BW371" s="523">
        <f>_xlfn.XLOOKUP($A371,D!$O$3:$O$199,D!P$3:P$199,)</f>
        <v/>
      </c>
      <c r="BX371" s="523">
        <f>_xlfn.XLOOKUP($A371,D!$O$3:$O$199,D!Q$3:Q$199,)</f>
        <v/>
      </c>
      <c r="BY371" s="523">
        <f>_xlfn.XLOOKUP($A371,D!$O$3:$O$199,D!R$3:R$199,)</f>
        <v/>
      </c>
      <c r="BZ371" s="523">
        <f>_xlfn.XLOOKUP($A371,D!$O$3:$O$199,D!S$3:S$199,)</f>
        <v/>
      </c>
      <c r="CA371" s="523">
        <f>_xlfn.XLOOKUP($A371,D!$O$3:$O$199,D!T$3:T$199,)</f>
        <v/>
      </c>
      <c r="CB371" s="523">
        <f>_xlfn.XLOOKUP($A371,D!$O$3:$O$199,D!U$3:U$199,)</f>
        <v/>
      </c>
      <c r="CC371" s="523">
        <f>_xlfn.XLOOKUP($A371,D!$O$3:$O$199,D!V$3:V$199,)</f>
        <v/>
      </c>
      <c r="CD371" s="523">
        <f>_xlfn.XLOOKUP($A371,D!$O$3:$O$199,D!W$3:W$199,)</f>
        <v/>
      </c>
      <c r="CE371" s="523">
        <f>_xlfn.XLOOKUP($A371,D!$O$3:$O$199,D!X$3:X$199,)</f>
        <v/>
      </c>
      <c r="CF371" s="523">
        <f>_xlfn.XLOOKUP($A371,D!$O$3:$O$199,D!Y$3:Y$199,)</f>
        <v/>
      </c>
      <c r="CG371" s="523">
        <f>_xlfn.XLOOKUP($A371,D!$O$3:$O$199,D!Z$3:Z$199,)</f>
        <v/>
      </c>
      <c r="CH371" s="523">
        <f>_xlfn.XLOOKUP($A371,D!$O$3:$O$199,D!AA$3:AA$199,)</f>
        <v/>
      </c>
    </row>
    <row r="372">
      <c r="A372" s="100" t="inlineStr">
        <is>
          <t>49.01</t>
        </is>
      </c>
      <c r="B372" s="86">
        <f>VLOOKUP(A372,PL.C!$B:$F,2,0)</f>
        <v/>
      </c>
      <c r="C372" s="86" t="inlineStr">
        <is>
          <t>Analítica</t>
        </is>
      </c>
      <c r="D372" s="86" t="inlineStr">
        <is>
          <t>Saída</t>
        </is>
      </c>
      <c r="E372" s="86">
        <f>VLOOKUP($A372,PL.C!$B:$F,5,0)</f>
        <v/>
      </c>
      <c r="F372" s="86" t="inlineStr">
        <is>
          <t>sim</t>
        </is>
      </c>
      <c r="G372" s="86" t="inlineStr">
        <is>
          <t>forecast</t>
        </is>
      </c>
      <c r="I372" s="259" t="n">
        <v>0</v>
      </c>
      <c r="J372" s="519" t="n">
        <v>0</v>
      </c>
      <c r="K372" s="519" t="n">
        <v>0</v>
      </c>
      <c r="L372" s="519" t="n">
        <v>-34510</v>
      </c>
      <c r="M372" s="519" t="n">
        <v>0</v>
      </c>
      <c r="N372" s="519" t="n">
        <v>0</v>
      </c>
      <c r="O372" s="519" t="n">
        <v>-50406</v>
      </c>
      <c r="P372" s="519" t="n">
        <v>0</v>
      </c>
      <c r="Q372" s="519" t="n">
        <v>0</v>
      </c>
      <c r="R372" s="519" t="n">
        <v>-48504</v>
      </c>
      <c r="S372" s="519" t="n">
        <v>0</v>
      </c>
      <c r="T372" s="519" t="n">
        <v>0</v>
      </c>
      <c r="V372" s="259" t="n">
        <v>-44428</v>
      </c>
      <c r="W372" s="519" t="n">
        <v>0</v>
      </c>
      <c r="X372" s="519" t="n">
        <v>0</v>
      </c>
      <c r="Y372" s="519" t="n">
        <v>-49165</v>
      </c>
      <c r="Z372" s="519" t="n">
        <v>0</v>
      </c>
      <c r="AA372" s="519" t="n">
        <v>0</v>
      </c>
      <c r="AB372" s="519" t="n">
        <v>-48621</v>
      </c>
      <c r="AC372" s="519" t="n">
        <v>0</v>
      </c>
      <c r="AD372" s="519" t="n">
        <v>0</v>
      </c>
      <c r="AE372" s="519" t="n">
        <v>-51970</v>
      </c>
      <c r="AF372" s="519" t="n">
        <v>0</v>
      </c>
      <c r="AG372" s="519" t="n">
        <v>0</v>
      </c>
      <c r="AI372" s="259" t="n">
        <v>-46573</v>
      </c>
      <c r="AJ372" s="519" t="n">
        <v>0</v>
      </c>
      <c r="AK372" s="519" t="n">
        <v>0</v>
      </c>
      <c r="AL372" s="519" t="n">
        <v>-49956</v>
      </c>
      <c r="AM372" s="519" t="n">
        <v>0</v>
      </c>
      <c r="AN372" s="519" t="n">
        <v>0</v>
      </c>
      <c r="AO372" s="519" t="n">
        <v>-56450</v>
      </c>
      <c r="AP372" s="519" t="n">
        <v>0</v>
      </c>
      <c r="AQ372" s="519" t="n">
        <v>0</v>
      </c>
      <c r="AR372" s="519" t="n">
        <v>-57159</v>
      </c>
      <c r="AS372" s="519" t="n">
        <v>0</v>
      </c>
      <c r="AT372" s="519" t="n">
        <v>0</v>
      </c>
      <c r="AV372" s="267" t="n">
        <v>-57479</v>
      </c>
      <c r="AW372" s="267" t="n">
        <v>0</v>
      </c>
      <c r="AX372" s="520" t="n">
        <v>0</v>
      </c>
      <c r="AY372" s="521" t="n">
        <v>-59018</v>
      </c>
      <c r="AZ372" s="521" t="n">
        <v>0</v>
      </c>
      <c r="BA372" s="521" t="n">
        <v>0</v>
      </c>
      <c r="BB372" s="521" t="n">
        <v>-64368</v>
      </c>
      <c r="BC372" s="521" t="n">
        <v>0</v>
      </c>
      <c r="BD372" s="521" t="n">
        <v>0</v>
      </c>
      <c r="BE372" s="521" t="n">
        <v>-67582</v>
      </c>
      <c r="BF372" s="521" t="n">
        <v>0</v>
      </c>
      <c r="BG372" s="521" t="n">
        <v>0</v>
      </c>
      <c r="BJ372" s="526" t="n">
        <v>-61907</v>
      </c>
      <c r="BK372" s="526" t="n">
        <v>0</v>
      </c>
      <c r="BL372" s="526" t="n">
        <v>0</v>
      </c>
      <c r="BM372" s="526" t="n">
        <v>-59574</v>
      </c>
      <c r="BN372" s="526" t="n">
        <v>0</v>
      </c>
      <c r="BO372" s="526" t="n">
        <v>0</v>
      </c>
      <c r="BP372" s="526" t="n">
        <v>-64625</v>
      </c>
      <c r="BQ372" s="526" t="n">
        <v>0</v>
      </c>
      <c r="BR372" s="526" t="n">
        <v>0</v>
      </c>
      <c r="BS372" s="526" t="n">
        <v>-73588</v>
      </c>
      <c r="BT372" s="526" t="n">
        <v>0</v>
      </c>
      <c r="BU372" s="526" t="n">
        <v>0</v>
      </c>
      <c r="BW372" s="515">
        <f>_xlfn.XLOOKUP($A372,D!$O$3:$O$199,D!P$3:P$199,)</f>
        <v/>
      </c>
      <c r="BX372" s="515">
        <f>_xlfn.XLOOKUP($A372,D!$O$3:$O$199,D!Q$3:Q$199,)</f>
        <v/>
      </c>
      <c r="BY372" s="515">
        <f>_xlfn.XLOOKUP($A372,D!$O$3:$O$199,D!R$3:R$199,)</f>
        <v/>
      </c>
      <c r="BZ372" s="515">
        <f>_xlfn.XLOOKUP($A372,D!$O$3:$O$199,D!S$3:S$199,)</f>
        <v/>
      </c>
      <c r="CA372" s="515">
        <f>_xlfn.XLOOKUP($A372,D!$O$3:$O$199,D!T$3:T$199,)</f>
        <v/>
      </c>
      <c r="CB372" s="515">
        <f>_xlfn.XLOOKUP($A372,D!$O$3:$O$199,D!U$3:U$199,)</f>
        <v/>
      </c>
      <c r="CC372" s="515">
        <f>_xlfn.XLOOKUP($A372,D!$O$3:$O$199,D!V$3:V$199,)</f>
        <v/>
      </c>
      <c r="CD372" s="515">
        <f>_xlfn.XLOOKUP($A372,D!$O$3:$O$199,D!W$3:W$199,)</f>
        <v/>
      </c>
      <c r="CE372" s="515">
        <f>_xlfn.XLOOKUP($A372,D!$O$3:$O$199,D!X$3:X$199,)</f>
        <v/>
      </c>
      <c r="CF372" s="515">
        <f>_xlfn.XLOOKUP($A372,D!$O$3:$O$199,D!Y$3:Y$199,)</f>
        <v/>
      </c>
      <c r="CG372" s="515">
        <f>_xlfn.XLOOKUP($A372,D!$O$3:$O$199,D!Z$3:Z$199,)</f>
        <v/>
      </c>
      <c r="CH372" s="515">
        <f>_xlfn.XLOOKUP($A372,D!$O$3:$O$199,D!AA$3:AA$199,)</f>
        <v/>
      </c>
    </row>
    <row r="373">
      <c r="A373" s="258" t="inlineStr">
        <is>
          <t>49.02</t>
        </is>
      </c>
      <c r="B373" s="259">
        <f>VLOOKUP(A373,PL.C!$B:$F,2,0)</f>
        <v/>
      </c>
      <c r="C373" s="259" t="inlineStr">
        <is>
          <t>Analítica</t>
        </is>
      </c>
      <c r="D373" s="259" t="inlineStr">
        <is>
          <t>Saída</t>
        </is>
      </c>
      <c r="E373" s="259">
        <f>VLOOKUP($A373,PL.C!$B:$F,5,0)</f>
        <v/>
      </c>
      <c r="F373" s="259" t="inlineStr">
        <is>
          <t>sim</t>
        </is>
      </c>
      <c r="G373" s="259" t="inlineStr">
        <is>
          <t>forecast</t>
        </is>
      </c>
      <c r="I373" s="86" t="n">
        <v>0</v>
      </c>
      <c r="J373" s="512" t="n">
        <v>0</v>
      </c>
      <c r="K373" s="512" t="n">
        <v>0</v>
      </c>
      <c r="L373" s="512" t="n">
        <v>-21875</v>
      </c>
      <c r="M373" s="512" t="n">
        <v>0</v>
      </c>
      <c r="N373" s="512" t="n">
        <v>0</v>
      </c>
      <c r="O373" s="512" t="n">
        <v>-30459</v>
      </c>
      <c r="P373" s="512" t="n">
        <v>0</v>
      </c>
      <c r="Q373" s="512" t="n">
        <v>0</v>
      </c>
      <c r="R373" s="512" t="n">
        <v>-29432</v>
      </c>
      <c r="S373" s="512" t="n">
        <v>0</v>
      </c>
      <c r="T373" s="512" t="n">
        <v>0</v>
      </c>
      <c r="V373" s="86" t="n">
        <v>-27231</v>
      </c>
      <c r="W373" s="512" t="n">
        <v>0</v>
      </c>
      <c r="X373" s="512" t="n">
        <v>0</v>
      </c>
      <c r="Y373" s="512" t="n">
        <v>-30008</v>
      </c>
      <c r="Z373" s="512" t="n">
        <v>0</v>
      </c>
      <c r="AA373" s="512" t="n">
        <v>0</v>
      </c>
      <c r="AB373" s="512" t="n">
        <v>-29495</v>
      </c>
      <c r="AC373" s="512" t="n">
        <v>0</v>
      </c>
      <c r="AD373" s="512" t="n">
        <v>0</v>
      </c>
      <c r="AE373" s="512" t="n">
        <v>-31303</v>
      </c>
      <c r="AF373" s="512" t="n">
        <v>0</v>
      </c>
      <c r="AG373" s="512" t="n">
        <v>0</v>
      </c>
      <c r="AI373" s="86" t="n">
        <v>-28389</v>
      </c>
      <c r="AJ373" s="512" t="n">
        <v>0</v>
      </c>
      <c r="AK373" s="512" t="n">
        <v>0</v>
      </c>
      <c r="AL373" s="512" t="n">
        <v>-30216</v>
      </c>
      <c r="AM373" s="512" t="n">
        <v>0</v>
      </c>
      <c r="AN373" s="512" t="n">
        <v>0</v>
      </c>
      <c r="AO373" s="512" t="n">
        <v>-33723</v>
      </c>
      <c r="AP373" s="512" t="n">
        <v>0</v>
      </c>
      <c r="AQ373" s="512" t="n">
        <v>0</v>
      </c>
      <c r="AR373" s="512" t="n">
        <v>-34105</v>
      </c>
      <c r="AS373" s="512" t="n">
        <v>0</v>
      </c>
      <c r="AT373" s="512" t="n">
        <v>0</v>
      </c>
      <c r="AV373" s="270" t="n">
        <v>-34278</v>
      </c>
      <c r="AW373" s="270" t="n">
        <v>0</v>
      </c>
      <c r="AX373" s="524" t="n">
        <v>0</v>
      </c>
      <c r="AY373" s="525" t="n">
        <v>-35109</v>
      </c>
      <c r="AZ373" s="525" t="n">
        <v>0</v>
      </c>
      <c r="BA373" s="525" t="n">
        <v>0</v>
      </c>
      <c r="BB373" s="525" t="n">
        <v>-37998</v>
      </c>
      <c r="BC373" s="525" t="n">
        <v>0</v>
      </c>
      <c r="BD373" s="525" t="n">
        <v>0</v>
      </c>
      <c r="BE373" s="525" t="n">
        <v>-39734</v>
      </c>
      <c r="BF373" s="525" t="n">
        <v>0</v>
      </c>
      <c r="BG373" s="525" t="n">
        <v>0</v>
      </c>
      <c r="BJ373" s="522" t="n">
        <v>-36670</v>
      </c>
      <c r="BK373" s="522" t="n">
        <v>0</v>
      </c>
      <c r="BL373" s="522" t="n">
        <v>0</v>
      </c>
      <c r="BM373" s="522" t="n">
        <v>-35410</v>
      </c>
      <c r="BN373" s="522" t="n">
        <v>0</v>
      </c>
      <c r="BO373" s="522" t="n">
        <v>0</v>
      </c>
      <c r="BP373" s="522" t="n">
        <v>-38137</v>
      </c>
      <c r="BQ373" s="522" t="n">
        <v>0</v>
      </c>
      <c r="BR373" s="522" t="n">
        <v>0</v>
      </c>
      <c r="BS373" s="522" t="n">
        <v>-42978</v>
      </c>
      <c r="BT373" s="522" t="n">
        <v>0</v>
      </c>
      <c r="BU373" s="522" t="n">
        <v>0</v>
      </c>
      <c r="BW373" s="523">
        <f>_xlfn.XLOOKUP($A373,D!$O$3:$O$199,D!P$3:P$199,)</f>
        <v/>
      </c>
      <c r="BX373" s="523">
        <f>_xlfn.XLOOKUP($A373,D!$O$3:$O$199,D!Q$3:Q$199,)</f>
        <v/>
      </c>
      <c r="BY373" s="523">
        <f>_xlfn.XLOOKUP($A373,D!$O$3:$O$199,D!R$3:R$199,)</f>
        <v/>
      </c>
      <c r="BZ373" s="523">
        <f>_xlfn.XLOOKUP($A373,D!$O$3:$O$199,D!S$3:S$199,)</f>
        <v/>
      </c>
      <c r="CA373" s="523">
        <f>_xlfn.XLOOKUP($A373,D!$O$3:$O$199,D!T$3:T$199,)</f>
        <v/>
      </c>
      <c r="CB373" s="523">
        <f>_xlfn.XLOOKUP($A373,D!$O$3:$O$199,D!U$3:U$199,)</f>
        <v/>
      </c>
      <c r="CC373" s="523">
        <f>_xlfn.XLOOKUP($A373,D!$O$3:$O$199,D!V$3:V$199,)</f>
        <v/>
      </c>
      <c r="CD373" s="523">
        <f>_xlfn.XLOOKUP($A373,D!$O$3:$O$199,D!W$3:W$199,)</f>
        <v/>
      </c>
      <c r="CE373" s="523">
        <f>_xlfn.XLOOKUP($A373,D!$O$3:$O$199,D!X$3:X$199,)</f>
        <v/>
      </c>
      <c r="CF373" s="523">
        <f>_xlfn.XLOOKUP($A373,D!$O$3:$O$199,D!Y$3:Y$199,)</f>
        <v/>
      </c>
      <c r="CG373" s="523">
        <f>_xlfn.XLOOKUP($A373,D!$O$3:$O$199,D!Z$3:Z$199,)</f>
        <v/>
      </c>
      <c r="CH373" s="523">
        <f>_xlfn.XLOOKUP($A373,D!$O$3:$O$199,D!AA$3:AA$199,)</f>
        <v/>
      </c>
    </row>
    <row r="374">
      <c r="A374" s="100" t="inlineStr">
        <is>
          <t>50.01</t>
        </is>
      </c>
      <c r="B374" s="86">
        <f>VLOOKUP(A374,PL.C!$B:$F,2,0)</f>
        <v/>
      </c>
      <c r="C374" s="86" t="inlineStr">
        <is>
          <t>Analítica</t>
        </is>
      </c>
      <c r="D374" s="86" t="inlineStr">
        <is>
          <t>Saída</t>
        </is>
      </c>
      <c r="E374" s="86">
        <f>VLOOKUP($A374,PL.C!$B:$F,5,0)</f>
        <v/>
      </c>
      <c r="F374" s="86" t="inlineStr">
        <is>
          <t>sim</t>
        </is>
      </c>
      <c r="G374" s="86" t="inlineStr">
        <is>
          <t>forecast</t>
        </is>
      </c>
      <c r="I374" s="259" t="n">
        <v>0</v>
      </c>
      <c r="J374" s="519" t="n">
        <v>0</v>
      </c>
      <c r="K374" s="519" t="n">
        <v>0</v>
      </c>
      <c r="L374" s="519" t="n">
        <v>-5869</v>
      </c>
      <c r="M374" s="519" t="n">
        <v>-6383</v>
      </c>
      <c r="N374" s="519" t="n">
        <v>-17124</v>
      </c>
      <c r="O374" s="519" t="n">
        <v>-28668</v>
      </c>
      <c r="P374" s="519" t="n">
        <v>-25068</v>
      </c>
      <c r="Q374" s="519" t="n">
        <v>-21588</v>
      </c>
      <c r="R374" s="519" t="n">
        <v>-9720</v>
      </c>
      <c r="S374" s="519" t="n">
        <v>-1325</v>
      </c>
      <c r="T374" s="519" t="n">
        <v>-8900</v>
      </c>
      <c r="V374" s="259" t="n">
        <v>0</v>
      </c>
      <c r="W374" s="519" t="n">
        <v>0</v>
      </c>
      <c r="X374" s="519" t="n">
        <v>0</v>
      </c>
      <c r="Y374" s="519" t="n">
        <v>0</v>
      </c>
      <c r="Z374" s="519" t="n">
        <v>0</v>
      </c>
      <c r="AA374" s="519" t="n">
        <v>0</v>
      </c>
      <c r="AB374" s="519" t="n">
        <v>0</v>
      </c>
      <c r="AC374" s="519" t="n">
        <v>-26628</v>
      </c>
      <c r="AD374" s="519" t="n">
        <v>-5225</v>
      </c>
      <c r="AE374" s="519" t="n">
        <v>0</v>
      </c>
      <c r="AF374" s="519" t="n">
        <v>-5600</v>
      </c>
      <c r="AG374" s="519" t="n">
        <v>-6351</v>
      </c>
      <c r="AI374" s="259" t="n">
        <v>-6444</v>
      </c>
      <c r="AJ374" s="519" t="n">
        <v>-108796</v>
      </c>
      <c r="AK374" s="519" t="n">
        <v>0</v>
      </c>
      <c r="AL374" s="519" t="n">
        <v>-15500</v>
      </c>
      <c r="AM374" s="519" t="n">
        <v>-16646</v>
      </c>
      <c r="AN374" s="519" t="n">
        <v>-12023</v>
      </c>
      <c r="AO374" s="519" t="n">
        <v>-10970</v>
      </c>
      <c r="AP374" s="519" t="n">
        <v>-7500</v>
      </c>
      <c r="AQ374" s="519" t="n">
        <v>-7500</v>
      </c>
      <c r="AR374" s="519" t="n">
        <v>-7500</v>
      </c>
      <c r="AS374" s="519" t="n">
        <v>-7500</v>
      </c>
      <c r="AT374" s="519" t="n">
        <v>-7500</v>
      </c>
      <c r="AV374" s="267" t="n">
        <v>-7500</v>
      </c>
      <c r="AW374" s="267" t="n">
        <v>-7500</v>
      </c>
      <c r="AX374" s="520" t="n">
        <v>-7500</v>
      </c>
      <c r="AY374" s="521" t="n">
        <v>-9873</v>
      </c>
      <c r="AZ374" s="521" t="n">
        <v>-11310</v>
      </c>
      <c r="BA374" s="521" t="n">
        <v>-1000</v>
      </c>
      <c r="BB374" s="521" t="n">
        <v>-17796</v>
      </c>
      <c r="BC374" s="521" t="n">
        <v>-4917</v>
      </c>
      <c r="BD374" s="521" t="n">
        <v>-2139</v>
      </c>
      <c r="BE374" s="521" t="n">
        <v>-5570</v>
      </c>
      <c r="BF374" s="521" t="n">
        <v>-1590</v>
      </c>
      <c r="BG374" s="521" t="n">
        <v>0</v>
      </c>
      <c r="BJ374" s="526" t="n">
        <v>-7243</v>
      </c>
      <c r="BK374" s="526" t="n">
        <v>-1103</v>
      </c>
      <c r="BL374" s="526" t="n">
        <v>-67677</v>
      </c>
      <c r="BM374" s="526" t="n">
        <v>-374570</v>
      </c>
      <c r="BN374" s="526" t="n">
        <v>-76775</v>
      </c>
      <c r="BO374" s="526" t="n">
        <v>-91038</v>
      </c>
      <c r="BP374" s="526" t="n">
        <v>-431049</v>
      </c>
      <c r="BQ374" s="526" t="n">
        <v>-188450</v>
      </c>
      <c r="BR374" s="526" t="n">
        <v>-351368</v>
      </c>
      <c r="BS374" s="526" t="n">
        <v>-49764</v>
      </c>
      <c r="BT374" s="526" t="n">
        <v>-114149</v>
      </c>
      <c r="BU374" s="526" t="n">
        <v>-70912</v>
      </c>
      <c r="BW374" s="515">
        <f>_xlfn.XLOOKUP($A374,D!$O$3:$O$199,D!P$3:P$199,)</f>
        <v/>
      </c>
      <c r="BX374" s="515">
        <f>_xlfn.XLOOKUP($A374,D!$O$3:$O$199,D!Q$3:Q$199,)</f>
        <v/>
      </c>
      <c r="BY374" s="515">
        <f>_xlfn.XLOOKUP($A374,D!$O$3:$O$199,D!R$3:R$199,)</f>
        <v/>
      </c>
      <c r="BZ374" s="515">
        <f>_xlfn.XLOOKUP($A374,D!$O$3:$O$199,D!S$3:S$199,)</f>
        <v/>
      </c>
      <c r="CA374" s="515">
        <f>_xlfn.XLOOKUP($A374,D!$O$3:$O$199,D!T$3:T$199,)</f>
        <v/>
      </c>
      <c r="CB374" s="515">
        <f>_xlfn.XLOOKUP($A374,D!$O$3:$O$199,D!U$3:U$199,)</f>
        <v/>
      </c>
      <c r="CC374" s="515">
        <f>_xlfn.XLOOKUP($A374,D!$O$3:$O$199,D!V$3:V$199,)</f>
        <v/>
      </c>
      <c r="CD374" s="515">
        <f>_xlfn.XLOOKUP($A374,D!$O$3:$O$199,D!W$3:W$199,)</f>
        <v/>
      </c>
      <c r="CE374" s="515">
        <f>_xlfn.XLOOKUP($A374,D!$O$3:$O$199,D!X$3:X$199,)</f>
        <v/>
      </c>
      <c r="CF374" s="515">
        <f>_xlfn.XLOOKUP($A374,D!$O$3:$O$199,D!Y$3:Y$199,)</f>
        <v/>
      </c>
      <c r="CG374" s="515">
        <f>_xlfn.XLOOKUP($A374,D!$O$3:$O$199,D!Z$3:Z$199,)</f>
        <v/>
      </c>
      <c r="CH374" s="515">
        <f>_xlfn.XLOOKUP($A374,D!$O$3:$O$199,D!AA$3:AA$199,)</f>
        <v/>
      </c>
    </row>
    <row r="375">
      <c r="A375" s="258" t="inlineStr">
        <is>
          <t>50.02</t>
        </is>
      </c>
      <c r="B375" s="259">
        <f>VLOOKUP(A375,PL.C!$B:$F,2,0)</f>
        <v/>
      </c>
      <c r="C375" s="259" t="inlineStr">
        <is>
          <t>Analítica</t>
        </is>
      </c>
      <c r="D375" s="259" t="inlineStr">
        <is>
          <t>Saída</t>
        </is>
      </c>
      <c r="E375" s="259">
        <f>VLOOKUP($A375,PL.C!$B:$F,5,0)</f>
        <v/>
      </c>
      <c r="F375" s="259" t="inlineStr">
        <is>
          <t>sim</t>
        </is>
      </c>
      <c r="G375" s="259" t="inlineStr">
        <is>
          <t>forecast</t>
        </is>
      </c>
      <c r="I375" s="86" t="n">
        <v>0</v>
      </c>
      <c r="J375" s="512" t="n">
        <v>0</v>
      </c>
      <c r="K375" s="512" t="n">
        <v>0</v>
      </c>
      <c r="L375" s="512" t="n">
        <v>-14233</v>
      </c>
      <c r="M375" s="512" t="n">
        <v>-22800</v>
      </c>
      <c r="N375" s="512" t="n">
        <v>-9300</v>
      </c>
      <c r="O375" s="512" t="n">
        <v>-5818</v>
      </c>
      <c r="P375" s="512" t="n">
        <v>-5818</v>
      </c>
      <c r="Q375" s="512" t="n">
        <v>0</v>
      </c>
      <c r="R375" s="512" t="n">
        <v>0</v>
      </c>
      <c r="S375" s="512" t="n">
        <v>0</v>
      </c>
      <c r="T375" s="512" t="n">
        <v>-5818</v>
      </c>
      <c r="V375" s="86" t="n">
        <v>-5818</v>
      </c>
      <c r="W375" s="512" t="n">
        <v>-5818</v>
      </c>
      <c r="X375" s="512" t="n">
        <v>-5818</v>
      </c>
      <c r="Y375" s="512" t="n">
        <v>-5818</v>
      </c>
      <c r="Z375" s="512" t="n">
        <v>-5818</v>
      </c>
      <c r="AA375" s="512" t="n">
        <v>-5847</v>
      </c>
      <c r="AB375" s="512" t="n">
        <v>-5818</v>
      </c>
      <c r="AC375" s="512" t="n">
        <v>-5818</v>
      </c>
      <c r="AD375" s="512" t="n">
        <v>-5818</v>
      </c>
      <c r="AE375" s="512" t="n">
        <v>-5818</v>
      </c>
      <c r="AF375" s="512" t="n">
        <v>-5818</v>
      </c>
      <c r="AG375" s="512" t="n">
        <v>-5818</v>
      </c>
      <c r="AI375" s="86" t="n">
        <v>-5818</v>
      </c>
      <c r="AJ375" s="512" t="n">
        <v>-5818</v>
      </c>
      <c r="AK375" s="512" t="n">
        <v>-5818</v>
      </c>
      <c r="AL375" s="512" t="n">
        <v>-5818</v>
      </c>
      <c r="AM375" s="512" t="n">
        <v>-5818</v>
      </c>
      <c r="AN375" s="512" t="n">
        <v>-5818</v>
      </c>
      <c r="AO375" s="512" t="n">
        <v>-5818</v>
      </c>
      <c r="AP375" s="512" t="n">
        <v>-5818</v>
      </c>
      <c r="AQ375" s="512" t="n">
        <v>-5818</v>
      </c>
      <c r="AR375" s="512" t="n">
        <v>-5818</v>
      </c>
      <c r="AS375" s="512" t="n">
        <v>-5818</v>
      </c>
      <c r="AT375" s="512" t="n">
        <v>-5818</v>
      </c>
      <c r="AV375" s="270" t="n">
        <v>-5818</v>
      </c>
      <c r="AW375" s="270" t="n">
        <v>-5818</v>
      </c>
      <c r="AX375" s="524" t="n">
        <v>-5818</v>
      </c>
      <c r="AY375" s="525" t="n">
        <v>-5818</v>
      </c>
      <c r="AZ375" s="525" t="n">
        <v>-5818</v>
      </c>
      <c r="BA375" s="525" t="n">
        <v>-5818</v>
      </c>
      <c r="BB375" s="525" t="n">
        <v>-5818</v>
      </c>
      <c r="BC375" s="525" t="n">
        <v>-5818</v>
      </c>
      <c r="BD375" s="525" t="n">
        <v>-5818</v>
      </c>
      <c r="BE375" s="525" t="n">
        <v>-5818</v>
      </c>
      <c r="BF375" s="525" t="n">
        <v>-5818</v>
      </c>
      <c r="BG375" s="525" t="n">
        <v>-5818</v>
      </c>
      <c r="BJ375" s="522" t="n">
        <v>-5818</v>
      </c>
      <c r="BK375" s="522" t="n">
        <v>-5818</v>
      </c>
      <c r="BL375" s="522" t="n">
        <v>-5818</v>
      </c>
      <c r="BM375" s="522" t="n">
        <v>-5818</v>
      </c>
      <c r="BN375" s="522" t="n">
        <v>-5818</v>
      </c>
      <c r="BO375" s="522" t="n">
        <v>-5818</v>
      </c>
      <c r="BP375" s="522" t="n">
        <v>-5818</v>
      </c>
      <c r="BQ375" s="522" t="n">
        <v>-5818</v>
      </c>
      <c r="BR375" s="522" t="n">
        <v>-5818</v>
      </c>
      <c r="BS375" s="522" t="n">
        <v>-5818</v>
      </c>
      <c r="BT375" s="522" t="n">
        <v>-5818</v>
      </c>
      <c r="BU375" s="522" t="n">
        <v>-5818</v>
      </c>
      <c r="BW375" s="523">
        <f>_xlfn.XLOOKUP($A375,D!$O$3:$O$199,D!P$3:P$199,)</f>
        <v/>
      </c>
      <c r="BX375" s="523">
        <f>_xlfn.XLOOKUP($A375,D!$O$3:$O$199,D!Q$3:Q$199,)</f>
        <v/>
      </c>
      <c r="BY375" s="523">
        <f>_xlfn.XLOOKUP($A375,D!$O$3:$O$199,D!R$3:R$199,)</f>
        <v/>
      </c>
      <c r="BZ375" s="523">
        <f>_xlfn.XLOOKUP($A375,D!$O$3:$O$199,D!S$3:S$199,)</f>
        <v/>
      </c>
      <c r="CA375" s="523">
        <f>_xlfn.XLOOKUP($A375,D!$O$3:$O$199,D!T$3:T$199,)</f>
        <v/>
      </c>
      <c r="CB375" s="523">
        <f>_xlfn.XLOOKUP($A375,D!$O$3:$O$199,D!U$3:U$199,)</f>
        <v/>
      </c>
      <c r="CC375" s="523">
        <f>_xlfn.XLOOKUP($A375,D!$O$3:$O$199,D!V$3:V$199,)</f>
        <v/>
      </c>
      <c r="CD375" s="523">
        <f>_xlfn.XLOOKUP($A375,D!$O$3:$O$199,D!W$3:W$199,)</f>
        <v/>
      </c>
      <c r="CE375" s="523">
        <f>_xlfn.XLOOKUP($A375,D!$O$3:$O$199,D!X$3:X$199,)</f>
        <v/>
      </c>
      <c r="CF375" s="523">
        <f>_xlfn.XLOOKUP($A375,D!$O$3:$O$199,D!Y$3:Y$199,)</f>
        <v/>
      </c>
      <c r="CG375" s="523">
        <f>_xlfn.XLOOKUP($A375,D!$O$3:$O$199,D!Z$3:Z$199,)</f>
        <v/>
      </c>
      <c r="CH375" s="523">
        <f>_xlfn.XLOOKUP($A375,D!$O$3:$O$199,D!AA$3:AA$199,)</f>
        <v/>
      </c>
    </row>
    <row r="376">
      <c r="A376" s="100" t="inlineStr">
        <is>
          <t>50.03</t>
        </is>
      </c>
      <c r="B376" s="86">
        <f>VLOOKUP(A376,PL.C!$B:$F,2,0)</f>
        <v/>
      </c>
      <c r="C376" s="86" t="inlineStr">
        <is>
          <t>Analítica</t>
        </is>
      </c>
      <c r="D376" s="86" t="inlineStr">
        <is>
          <t>Entrada</t>
        </is>
      </c>
      <c r="E376" s="86">
        <f>VLOOKUP($A376,PL.C!$B:$F,5,0)</f>
        <v/>
      </c>
      <c r="F376" s="86" t="inlineStr">
        <is>
          <t>sim</t>
        </is>
      </c>
      <c r="G376" s="86" t="inlineStr">
        <is>
          <t>forecast</t>
        </is>
      </c>
      <c r="I376" s="259" t="n">
        <v>0</v>
      </c>
      <c r="J376" s="519" t="n">
        <v>0</v>
      </c>
      <c r="K376" s="519" t="n">
        <v>0</v>
      </c>
      <c r="L376" s="519" t="n">
        <v>0</v>
      </c>
      <c r="M376" s="519" t="n">
        <v>0</v>
      </c>
      <c r="N376" s="519" t="n">
        <v>-1804</v>
      </c>
      <c r="O376" s="519" t="n">
        <v>-11542</v>
      </c>
      <c r="P376" s="519" t="n">
        <v>0</v>
      </c>
      <c r="Q376" s="519" t="n">
        <v>0</v>
      </c>
      <c r="R376" s="519" t="n">
        <v>-252</v>
      </c>
      <c r="S376" s="519" t="n">
        <v>0</v>
      </c>
      <c r="T376" s="519" t="n">
        <v>0</v>
      </c>
      <c r="V376" s="259" t="n">
        <v>0</v>
      </c>
      <c r="W376" s="519" t="n">
        <v>-806</v>
      </c>
      <c r="X376" s="519" t="n">
        <v>0</v>
      </c>
      <c r="Y376" s="519" t="n">
        <v>0</v>
      </c>
      <c r="Z376" s="519" t="n">
        <v>0</v>
      </c>
      <c r="AA376" s="519" t="n">
        <v>0</v>
      </c>
      <c r="AB376" s="519" t="n">
        <v>0</v>
      </c>
      <c r="AC376" s="519" t="n">
        <v>0</v>
      </c>
      <c r="AD376" s="519" t="n">
        <v>0</v>
      </c>
      <c r="AE376" s="519" t="n">
        <v>0</v>
      </c>
      <c r="AF376" s="519" t="n">
        <v>0</v>
      </c>
      <c r="AG376" s="519" t="n">
        <v>0</v>
      </c>
      <c r="AI376" s="259" t="n">
        <v>0</v>
      </c>
      <c r="AJ376" s="519" t="n">
        <v>0</v>
      </c>
      <c r="AK376" s="519" t="n">
        <v>-2041</v>
      </c>
      <c r="AL376" s="519" t="n">
        <v>-3000</v>
      </c>
      <c r="AM376" s="519" t="n">
        <v>-1780</v>
      </c>
      <c r="AN376" s="519" t="n">
        <v>0</v>
      </c>
      <c r="AO376" s="519" t="n">
        <v>0</v>
      </c>
      <c r="AP376" s="519" t="n">
        <v>0</v>
      </c>
      <c r="AQ376" s="519" t="n">
        <v>0</v>
      </c>
      <c r="AR376" s="519" t="n">
        <v>0</v>
      </c>
      <c r="AS376" s="519" t="n">
        <v>0</v>
      </c>
      <c r="AT376" s="519" t="n">
        <v>0</v>
      </c>
      <c r="AV376" s="267" t="n">
        <v>0</v>
      </c>
      <c r="AW376" s="267" t="n">
        <v>0</v>
      </c>
      <c r="AX376" s="520" t="n">
        <v>-689</v>
      </c>
      <c r="AY376" s="521" t="n">
        <v>0</v>
      </c>
      <c r="AZ376" s="521" t="n">
        <v>0</v>
      </c>
      <c r="BA376" s="521" t="n">
        <v>-2600</v>
      </c>
      <c r="BB376" s="521" t="n">
        <v>0</v>
      </c>
      <c r="BC376" s="521" t="n">
        <v>0</v>
      </c>
      <c r="BD376" s="521" t="n">
        <v>0</v>
      </c>
      <c r="BE376" s="521" t="n">
        <v>0</v>
      </c>
      <c r="BF376" s="521" t="n">
        <v>0</v>
      </c>
      <c r="BG376" s="521" t="n">
        <v>0</v>
      </c>
      <c r="BJ376" s="526" t="n">
        <v>0</v>
      </c>
      <c r="BK376" s="526" t="n">
        <v>0</v>
      </c>
      <c r="BL376" s="526" t="n">
        <v>0</v>
      </c>
      <c r="BM376" s="526" t="n">
        <v>0</v>
      </c>
      <c r="BN376" s="526" t="n">
        <v>-890</v>
      </c>
      <c r="BO376" s="526" t="n">
        <v>0</v>
      </c>
      <c r="BP376" s="526" t="n">
        <v>0</v>
      </c>
      <c r="BQ376" s="526" t="n">
        <v>-2924</v>
      </c>
      <c r="BR376" s="526" t="n">
        <v>-1907</v>
      </c>
      <c r="BS376" s="526" t="n">
        <v>-998</v>
      </c>
      <c r="BT376" s="526" t="n">
        <v>-998</v>
      </c>
      <c r="BU376" s="526" t="n">
        <v>0</v>
      </c>
      <c r="BW376" s="515">
        <f>_xlfn.XLOOKUP($A376,D!$O$3:$O$199,D!P$3:P$199,)</f>
        <v/>
      </c>
      <c r="BX376" s="515">
        <f>_xlfn.XLOOKUP($A376,D!$O$3:$O$199,D!Q$3:Q$199,)</f>
        <v/>
      </c>
      <c r="BY376" s="515">
        <f>_xlfn.XLOOKUP($A376,D!$O$3:$O$199,D!R$3:R$199,)</f>
        <v/>
      </c>
      <c r="BZ376" s="515">
        <f>_xlfn.XLOOKUP($A376,D!$O$3:$O$199,D!S$3:S$199,)</f>
        <v/>
      </c>
      <c r="CA376" s="515">
        <f>_xlfn.XLOOKUP($A376,D!$O$3:$O$199,D!T$3:T$199,)</f>
        <v/>
      </c>
      <c r="CB376" s="515">
        <f>_xlfn.XLOOKUP($A376,D!$O$3:$O$199,D!U$3:U$199,)</f>
        <v/>
      </c>
      <c r="CC376" s="515">
        <f>_xlfn.XLOOKUP($A376,D!$O$3:$O$199,D!V$3:V$199,)</f>
        <v/>
      </c>
      <c r="CD376" s="515">
        <f>_xlfn.XLOOKUP($A376,D!$O$3:$O$199,D!W$3:W$199,)</f>
        <v/>
      </c>
      <c r="CE376" s="515">
        <f>_xlfn.XLOOKUP($A376,D!$O$3:$O$199,D!X$3:X$199,)</f>
        <v/>
      </c>
      <c r="CF376" s="515">
        <f>_xlfn.XLOOKUP($A376,D!$O$3:$O$199,D!Y$3:Y$199,)</f>
        <v/>
      </c>
      <c r="CG376" s="515">
        <f>_xlfn.XLOOKUP($A376,D!$O$3:$O$199,D!Z$3:Z$199,)</f>
        <v/>
      </c>
      <c r="CH376" s="515">
        <f>_xlfn.XLOOKUP($A376,D!$O$3:$O$199,D!AA$3:AA$199,)</f>
        <v/>
      </c>
    </row>
    <row r="377">
      <c r="A377" s="258" t="inlineStr">
        <is>
          <t>50.04</t>
        </is>
      </c>
      <c r="B377" s="259">
        <f>VLOOKUP(A377,PL.C!$B:$F,2,0)</f>
        <v/>
      </c>
      <c r="C377" s="259" t="inlineStr">
        <is>
          <t>Analítica</t>
        </is>
      </c>
      <c r="D377" s="259" t="inlineStr">
        <is>
          <t>Entrada</t>
        </is>
      </c>
      <c r="E377" s="259">
        <f>VLOOKUP($A377,PL.C!$B:$F,5,0)</f>
        <v/>
      </c>
      <c r="F377" s="259" t="inlineStr">
        <is>
          <t>sim</t>
        </is>
      </c>
      <c r="G377" s="259" t="inlineStr">
        <is>
          <t>forecast</t>
        </is>
      </c>
      <c r="I377" s="86" t="n">
        <v>0</v>
      </c>
      <c r="J377" s="512" t="n">
        <v>0</v>
      </c>
      <c r="K377" s="512" t="n">
        <v>0</v>
      </c>
      <c r="L377" s="512" t="n">
        <v>0</v>
      </c>
      <c r="M377" s="512" t="n">
        <v>0</v>
      </c>
      <c r="N377" s="512" t="n">
        <v>0</v>
      </c>
      <c r="O377" s="512" t="n">
        <v>0</v>
      </c>
      <c r="P377" s="512" t="n">
        <v>0</v>
      </c>
      <c r="Q377" s="512" t="n">
        <v>0</v>
      </c>
      <c r="R377" s="512" t="n">
        <v>0</v>
      </c>
      <c r="S377" s="512" t="n">
        <v>0</v>
      </c>
      <c r="T377" s="512" t="n">
        <v>-550</v>
      </c>
      <c r="V377" s="86" t="n">
        <v>0</v>
      </c>
      <c r="W377" s="512" t="n">
        <v>0</v>
      </c>
      <c r="X377" s="512" t="n">
        <v>0</v>
      </c>
      <c r="Y377" s="512" t="n">
        <v>0</v>
      </c>
      <c r="Z377" s="512" t="n">
        <v>0</v>
      </c>
      <c r="AA377" s="512" t="n">
        <v>0</v>
      </c>
      <c r="AB377" s="512" t="n">
        <v>-2613</v>
      </c>
      <c r="AC377" s="512" t="n">
        <v>0</v>
      </c>
      <c r="AD377" s="512" t="n">
        <v>-1960</v>
      </c>
      <c r="AE377" s="512" t="n">
        <v>-1960</v>
      </c>
      <c r="AF377" s="512" t="n">
        <v>0</v>
      </c>
      <c r="AG377" s="512" t="n">
        <v>0</v>
      </c>
      <c r="AI377" s="86" t="n">
        <v>0</v>
      </c>
      <c r="AJ377" s="512" t="n">
        <v>0</v>
      </c>
      <c r="AK377" s="512" t="n">
        <v>0</v>
      </c>
      <c r="AL377" s="512" t="n">
        <v>0</v>
      </c>
      <c r="AM377" s="512" t="n">
        <v>0</v>
      </c>
      <c r="AN377" s="512" t="n">
        <v>0</v>
      </c>
      <c r="AO377" s="512" t="n">
        <v>0</v>
      </c>
      <c r="AP377" s="512" t="n">
        <v>0</v>
      </c>
      <c r="AQ377" s="512" t="n">
        <v>-207276</v>
      </c>
      <c r="AR377" s="512" t="n">
        <v>-70897</v>
      </c>
      <c r="AS377" s="512" t="n">
        <v>-2989</v>
      </c>
      <c r="AT377" s="512" t="n">
        <v>-52760</v>
      </c>
      <c r="AV377" s="270" t="n">
        <v>-2800</v>
      </c>
      <c r="AW377" s="270" t="n">
        <v>-180</v>
      </c>
      <c r="AX377" s="524" t="n">
        <v>-18347</v>
      </c>
      <c r="AY377" s="525" t="n">
        <v>-3100</v>
      </c>
      <c r="AZ377" s="525" t="n">
        <v>-24723</v>
      </c>
      <c r="BA377" s="525" t="n">
        <v>-39966</v>
      </c>
      <c r="BB377" s="525" t="n">
        <v>-28743</v>
      </c>
      <c r="BC377" s="525" t="n">
        <v>-41346</v>
      </c>
      <c r="BD377" s="525" t="n">
        <v>-27111</v>
      </c>
      <c r="BE377" s="525" t="n">
        <v>-21993</v>
      </c>
      <c r="BF377" s="525" t="n">
        <v>-17643</v>
      </c>
      <c r="BG377" s="525" t="n">
        <v>-7709</v>
      </c>
      <c r="BJ377" s="522" t="n">
        <v>-34784</v>
      </c>
      <c r="BK377" s="522" t="n">
        <v>-44979</v>
      </c>
      <c r="BL377" s="522" t="n">
        <v>-31459</v>
      </c>
      <c r="BM377" s="522" t="n">
        <v>-13528</v>
      </c>
      <c r="BN377" s="522" t="n">
        <v>-38423</v>
      </c>
      <c r="BO377" s="522" t="n">
        <v>-20865</v>
      </c>
      <c r="BP377" s="522" t="n">
        <v>-43210</v>
      </c>
      <c r="BQ377" s="522" t="n">
        <v>-50632</v>
      </c>
      <c r="BR377" s="522" t="n">
        <v>-5657</v>
      </c>
      <c r="BS377" s="522" t="n">
        <v>-13412</v>
      </c>
      <c r="BT377" s="522" t="n">
        <v>-5166</v>
      </c>
      <c r="BU377" s="522" t="n">
        <v>-5166</v>
      </c>
      <c r="BW377" s="523">
        <f>_xlfn.XLOOKUP($A377,D!$O$3:$O$199,D!P$3:P$199,)</f>
        <v/>
      </c>
      <c r="BX377" s="523">
        <f>_xlfn.XLOOKUP($A377,D!$O$3:$O$199,D!Q$3:Q$199,)</f>
        <v/>
      </c>
      <c r="BY377" s="523">
        <f>_xlfn.XLOOKUP($A377,D!$O$3:$O$199,D!R$3:R$199,)</f>
        <v/>
      </c>
      <c r="BZ377" s="523">
        <f>_xlfn.XLOOKUP($A377,D!$O$3:$O$199,D!S$3:S$199,)</f>
        <v/>
      </c>
      <c r="CA377" s="523">
        <f>_xlfn.XLOOKUP($A377,D!$O$3:$O$199,D!T$3:T$199,)</f>
        <v/>
      </c>
      <c r="CB377" s="523">
        <f>_xlfn.XLOOKUP($A377,D!$O$3:$O$199,D!U$3:U$199,)</f>
        <v/>
      </c>
      <c r="CC377" s="523">
        <f>_xlfn.XLOOKUP($A377,D!$O$3:$O$199,D!V$3:V$199,)</f>
        <v/>
      </c>
      <c r="CD377" s="523">
        <f>_xlfn.XLOOKUP($A377,D!$O$3:$O$199,D!W$3:W$199,)</f>
        <v/>
      </c>
      <c r="CE377" s="523">
        <f>_xlfn.XLOOKUP($A377,D!$O$3:$O$199,D!X$3:X$199,)</f>
        <v/>
      </c>
      <c r="CF377" s="523">
        <f>_xlfn.XLOOKUP($A377,D!$O$3:$O$199,D!Y$3:Y$199,)</f>
        <v/>
      </c>
      <c r="CG377" s="523">
        <f>_xlfn.XLOOKUP($A377,D!$O$3:$O$199,D!Z$3:Z$199,)</f>
        <v/>
      </c>
      <c r="CH377" s="523">
        <f>_xlfn.XLOOKUP($A377,D!$O$3:$O$199,D!AA$3:AA$199,)</f>
        <v/>
      </c>
    </row>
    <row r="378">
      <c r="A378" s="100" t="inlineStr">
        <is>
          <t>50.05</t>
        </is>
      </c>
      <c r="B378" s="86">
        <f>VLOOKUP(A378,PL.C!$B:$F,2,0)</f>
        <v/>
      </c>
      <c r="C378" s="86" t="inlineStr">
        <is>
          <t>Analítica</t>
        </is>
      </c>
      <c r="D378" s="86" t="inlineStr">
        <is>
          <t>Entrada</t>
        </is>
      </c>
      <c r="E378" s="86">
        <f>VLOOKUP($A378,PL.C!$B:$F,5,0)</f>
        <v/>
      </c>
      <c r="F378" s="86" t="inlineStr">
        <is>
          <t>sim</t>
        </is>
      </c>
      <c r="G378" s="86" t="inlineStr">
        <is>
          <t>forecast</t>
        </is>
      </c>
      <c r="I378" s="259" t="n">
        <v>0</v>
      </c>
      <c r="J378" s="519" t="n">
        <v>0</v>
      </c>
      <c r="K378" s="519" t="n">
        <v>0</v>
      </c>
      <c r="L378" s="519" t="n">
        <v>10000</v>
      </c>
      <c r="M378" s="519" t="n">
        <v>0</v>
      </c>
      <c r="N378" s="519" t="n">
        <v>12000</v>
      </c>
      <c r="O378" s="519" t="n">
        <v>12000</v>
      </c>
      <c r="P378" s="519" t="n">
        <v>0</v>
      </c>
      <c r="Q378" s="519" t="n">
        <v>0</v>
      </c>
      <c r="R378" s="519" t="n">
        <v>0</v>
      </c>
      <c r="S378" s="519" t="n">
        <v>0</v>
      </c>
      <c r="T378" s="519" t="n">
        <v>0</v>
      </c>
      <c r="V378" s="259" t="n">
        <v>0</v>
      </c>
      <c r="W378" s="519" t="n">
        <v>0</v>
      </c>
      <c r="X378" s="519" t="n">
        <v>0</v>
      </c>
      <c r="Y378" s="519" t="n">
        <v>0</v>
      </c>
      <c r="Z378" s="519" t="n">
        <v>0</v>
      </c>
      <c r="AA378" s="519" t="n">
        <v>0</v>
      </c>
      <c r="AB378" s="519" t="n">
        <v>0</v>
      </c>
      <c r="AC378" s="519" t="n">
        <v>0</v>
      </c>
      <c r="AD378" s="519" t="n">
        <v>0</v>
      </c>
      <c r="AE378" s="519" t="n">
        <v>0</v>
      </c>
      <c r="AF378" s="519" t="n">
        <v>0</v>
      </c>
      <c r="AG378" s="519" t="n">
        <v>0</v>
      </c>
      <c r="AI378" s="259" t="n">
        <v>0</v>
      </c>
      <c r="AJ378" s="519" t="n">
        <v>0</v>
      </c>
      <c r="AK378" s="519" t="n">
        <v>0</v>
      </c>
      <c r="AL378" s="519" t="n">
        <v>0</v>
      </c>
      <c r="AM378" s="519" t="n">
        <v>0</v>
      </c>
      <c r="AN378" s="519" t="n">
        <v>0</v>
      </c>
      <c r="AO378" s="519" t="n">
        <v>0</v>
      </c>
      <c r="AP378" s="519" t="n">
        <v>0</v>
      </c>
      <c r="AQ378" s="519" t="n">
        <v>0</v>
      </c>
      <c r="AR378" s="519" t="n">
        <v>0</v>
      </c>
      <c r="AS378" s="519" t="n">
        <v>0</v>
      </c>
      <c r="AT378" s="519" t="n">
        <v>0</v>
      </c>
      <c r="AV378" s="267" t="n">
        <v>0</v>
      </c>
      <c r="AW378" s="267" t="n">
        <v>0</v>
      </c>
      <c r="AX378" s="520" t="n">
        <v>0</v>
      </c>
      <c r="AY378" s="521" t="n">
        <v>0</v>
      </c>
      <c r="AZ378" s="521" t="n">
        <v>0</v>
      </c>
      <c r="BA378" s="521" t="n">
        <v>0</v>
      </c>
      <c r="BB378" s="521" t="n">
        <v>0</v>
      </c>
      <c r="BC378" s="521" t="n">
        <v>0</v>
      </c>
      <c r="BD378" s="521" t="n">
        <v>0</v>
      </c>
      <c r="BE378" s="521" t="n">
        <v>0</v>
      </c>
      <c r="BF378" s="521" t="n">
        <v>0</v>
      </c>
      <c r="BG378" s="521" t="n">
        <v>0</v>
      </c>
      <c r="BJ378" s="526" t="n">
        <v>0</v>
      </c>
      <c r="BK378" s="526" t="n">
        <v>0</v>
      </c>
      <c r="BL378" s="526" t="n">
        <v>0</v>
      </c>
      <c r="BM378" s="526" t="n">
        <v>0</v>
      </c>
      <c r="BN378" s="526" t="n">
        <v>0</v>
      </c>
      <c r="BO378" s="526" t="n">
        <v>0</v>
      </c>
      <c r="BP378" s="526" t="n">
        <v>0</v>
      </c>
      <c r="BQ378" s="526" t="n">
        <v>0</v>
      </c>
      <c r="BR378" s="526" t="n">
        <v>0</v>
      </c>
      <c r="BS378" s="526" t="n">
        <v>0</v>
      </c>
      <c r="BT378" s="526" t="n">
        <v>0</v>
      </c>
      <c r="BU378" s="526" t="n">
        <v>0</v>
      </c>
      <c r="BW378" s="515">
        <f>_xlfn.XLOOKUP($A378,D!$O$3:$O$199,D!P$3:P$199,)</f>
        <v/>
      </c>
      <c r="BX378" s="515">
        <f>_xlfn.XLOOKUP($A378,D!$O$3:$O$199,D!Q$3:Q$199,)</f>
        <v/>
      </c>
      <c r="BY378" s="515">
        <f>_xlfn.XLOOKUP($A378,D!$O$3:$O$199,D!R$3:R$199,)</f>
        <v/>
      </c>
      <c r="BZ378" s="515">
        <f>_xlfn.XLOOKUP($A378,D!$O$3:$O$199,D!S$3:S$199,)</f>
        <v/>
      </c>
      <c r="CA378" s="515">
        <f>_xlfn.XLOOKUP($A378,D!$O$3:$O$199,D!T$3:T$199,)</f>
        <v/>
      </c>
      <c r="CB378" s="515">
        <f>_xlfn.XLOOKUP($A378,D!$O$3:$O$199,D!U$3:U$199,)</f>
        <v/>
      </c>
      <c r="CC378" s="515">
        <f>_xlfn.XLOOKUP($A378,D!$O$3:$O$199,D!V$3:V$199,)</f>
        <v/>
      </c>
      <c r="CD378" s="515">
        <f>_xlfn.XLOOKUP($A378,D!$O$3:$O$199,D!W$3:W$199,)</f>
        <v/>
      </c>
      <c r="CE378" s="515">
        <f>_xlfn.XLOOKUP($A378,D!$O$3:$O$199,D!X$3:X$199,)</f>
        <v/>
      </c>
      <c r="CF378" s="515">
        <f>_xlfn.XLOOKUP($A378,D!$O$3:$O$199,D!Y$3:Y$199,)</f>
        <v/>
      </c>
      <c r="CG378" s="515">
        <f>_xlfn.XLOOKUP($A378,D!$O$3:$O$199,D!Z$3:Z$199,)</f>
        <v/>
      </c>
      <c r="CH378" s="515">
        <f>_xlfn.XLOOKUP($A378,D!$O$3:$O$199,D!AA$3:AA$199,)</f>
        <v/>
      </c>
    </row>
    <row r="379">
      <c r="A379" s="258" t="inlineStr">
        <is>
          <t>50.06</t>
        </is>
      </c>
      <c r="B379" s="259">
        <f>VLOOKUP(A379,PL.C!$B:$F,2,0)</f>
        <v/>
      </c>
      <c r="C379" s="259" t="inlineStr">
        <is>
          <t>Analítica</t>
        </is>
      </c>
      <c r="D379" s="259" t="inlineStr">
        <is>
          <t>Saída</t>
        </is>
      </c>
      <c r="E379" s="259">
        <f>VLOOKUP($A379,PL.C!$B:$F,5,0)</f>
        <v/>
      </c>
      <c r="F379" s="259" t="inlineStr">
        <is>
          <t>sim</t>
        </is>
      </c>
      <c r="G379" s="259" t="inlineStr">
        <is>
          <t>forecast</t>
        </is>
      </c>
      <c r="I379" s="86" t="n">
        <v>0</v>
      </c>
      <c r="J379" s="512" t="n">
        <v>0</v>
      </c>
      <c r="K379" s="512" t="n">
        <v>0</v>
      </c>
      <c r="L379" s="512" t="n">
        <v>0</v>
      </c>
      <c r="M379" s="512" t="n">
        <v>0</v>
      </c>
      <c r="N379" s="512" t="n">
        <v>0</v>
      </c>
      <c r="O379" s="512" t="n">
        <v>0</v>
      </c>
      <c r="P379" s="512" t="n">
        <v>0</v>
      </c>
      <c r="Q379" s="512" t="n">
        <v>0</v>
      </c>
      <c r="R379" s="512" t="n">
        <v>0</v>
      </c>
      <c r="S379" s="512" t="n">
        <v>0</v>
      </c>
      <c r="T379" s="512" t="n">
        <v>0</v>
      </c>
      <c r="V379" s="86" t="n">
        <v>0</v>
      </c>
      <c r="W379" s="512" t="n">
        <v>0</v>
      </c>
      <c r="X379" s="512" t="n">
        <v>86400</v>
      </c>
      <c r="Y379" s="512" t="n">
        <v>0</v>
      </c>
      <c r="Z379" s="512" t="n">
        <v>0</v>
      </c>
      <c r="AA379" s="512" t="n">
        <v>0</v>
      </c>
      <c r="AB379" s="512" t="n">
        <v>0</v>
      </c>
      <c r="AC379" s="512" t="n">
        <v>0</v>
      </c>
      <c r="AD379" s="512" t="n">
        <v>0</v>
      </c>
      <c r="AE379" s="512" t="n">
        <v>0</v>
      </c>
      <c r="AF379" s="512" t="n">
        <v>0</v>
      </c>
      <c r="AG379" s="512" t="n">
        <v>0</v>
      </c>
      <c r="AI379" s="86" t="n">
        <v>0</v>
      </c>
      <c r="AJ379" s="512" t="n">
        <v>0</v>
      </c>
      <c r="AK379" s="512" t="n">
        <v>0</v>
      </c>
      <c r="AL379" s="512" t="n">
        <v>0</v>
      </c>
      <c r="AM379" s="512" t="n">
        <v>0</v>
      </c>
      <c r="AN379" s="512" t="n">
        <v>0</v>
      </c>
      <c r="AO379" s="512" t="n">
        <v>0</v>
      </c>
      <c r="AP379" s="512" t="n">
        <v>0</v>
      </c>
      <c r="AQ379" s="512" t="n">
        <v>0</v>
      </c>
      <c r="AR379" s="512" t="n">
        <v>0</v>
      </c>
      <c r="AS379" s="512" t="n">
        <v>0</v>
      </c>
      <c r="AT379" s="512" t="n">
        <v>0</v>
      </c>
      <c r="AV379" s="270" t="n">
        <v>0</v>
      </c>
      <c r="AW379" s="270" t="n">
        <v>0</v>
      </c>
      <c r="AX379" s="524" t="n">
        <v>0</v>
      </c>
      <c r="AY379" s="525" t="n">
        <v>0</v>
      </c>
      <c r="AZ379" s="525" t="n">
        <v>0</v>
      </c>
      <c r="BA379" s="525" t="n">
        <v>0</v>
      </c>
      <c r="BB379" s="525" t="n">
        <v>0</v>
      </c>
      <c r="BC379" s="525" t="n">
        <v>0</v>
      </c>
      <c r="BD379" s="525" t="n">
        <v>0</v>
      </c>
      <c r="BE379" s="525" t="n">
        <v>0</v>
      </c>
      <c r="BF379" s="525" t="n">
        <v>15093</v>
      </c>
      <c r="BG379" s="525" t="n">
        <v>14000</v>
      </c>
      <c r="BJ379" s="522" t="n">
        <v>14000</v>
      </c>
      <c r="BK379" s="522" t="n">
        <v>14000</v>
      </c>
      <c r="BL379" s="522" t="n">
        <v>14000</v>
      </c>
      <c r="BM379" s="522" t="n">
        <v>0</v>
      </c>
      <c r="BN379" s="522" t="n">
        <v>0</v>
      </c>
      <c r="BO379" s="522" t="n">
        <v>0</v>
      </c>
      <c r="BP379" s="522" t="n">
        <v>0</v>
      </c>
      <c r="BQ379" s="522" t="n">
        <v>0</v>
      </c>
      <c r="BR379" s="522" t="n">
        <v>0</v>
      </c>
      <c r="BS379" s="522" t="n">
        <v>0</v>
      </c>
      <c r="BT379" s="522" t="n">
        <v>0</v>
      </c>
      <c r="BU379" s="522" t="n">
        <v>0</v>
      </c>
      <c r="BW379" s="523">
        <f>_xlfn.XLOOKUP($A379,D!$O$3:$O$199,D!P$3:P$199,)</f>
        <v/>
      </c>
      <c r="BX379" s="523">
        <f>_xlfn.XLOOKUP($A379,D!$O$3:$O$199,D!Q$3:Q$199,)</f>
        <v/>
      </c>
      <c r="BY379" s="523">
        <f>_xlfn.XLOOKUP($A379,D!$O$3:$O$199,D!R$3:R$199,)</f>
        <v/>
      </c>
      <c r="BZ379" s="523">
        <f>_xlfn.XLOOKUP($A379,D!$O$3:$O$199,D!S$3:S$199,)</f>
        <v/>
      </c>
      <c r="CA379" s="523">
        <f>_xlfn.XLOOKUP($A379,D!$O$3:$O$199,D!T$3:T$199,)</f>
        <v/>
      </c>
      <c r="CB379" s="523">
        <f>_xlfn.XLOOKUP($A379,D!$O$3:$O$199,D!U$3:U$199,)</f>
        <v/>
      </c>
      <c r="CC379" s="523">
        <f>_xlfn.XLOOKUP($A379,D!$O$3:$O$199,D!V$3:V$199,)</f>
        <v/>
      </c>
      <c r="CD379" s="523">
        <f>_xlfn.XLOOKUP($A379,D!$O$3:$O$199,D!W$3:W$199,)</f>
        <v/>
      </c>
      <c r="CE379" s="523">
        <f>_xlfn.XLOOKUP($A379,D!$O$3:$O$199,D!X$3:X$199,)</f>
        <v/>
      </c>
      <c r="CF379" s="523">
        <f>_xlfn.XLOOKUP($A379,D!$O$3:$O$199,D!Y$3:Y$199,)</f>
        <v/>
      </c>
      <c r="CG379" s="523">
        <f>_xlfn.XLOOKUP($A379,D!$O$3:$O$199,D!Z$3:Z$199,)</f>
        <v/>
      </c>
      <c r="CH379" s="523">
        <f>_xlfn.XLOOKUP($A379,D!$O$3:$O$199,D!AA$3:AA$199,)</f>
        <v/>
      </c>
    </row>
    <row r="380">
      <c r="A380" s="100" t="inlineStr">
        <is>
          <t>51.01</t>
        </is>
      </c>
      <c r="B380" s="86">
        <f>VLOOKUP(A380,PL.C!$B:$F,2,0)</f>
        <v/>
      </c>
      <c r="C380" s="86" t="inlineStr">
        <is>
          <t>Analítica</t>
        </is>
      </c>
      <c r="D380" s="86" t="inlineStr">
        <is>
          <t>Entrada</t>
        </is>
      </c>
      <c r="E380" s="86">
        <f>VLOOKUP($A380,PL.C!$B:$F,5,0)</f>
        <v/>
      </c>
      <c r="F380" s="86" t="inlineStr">
        <is>
          <t>sim</t>
        </is>
      </c>
      <c r="G380" s="86" t="inlineStr">
        <is>
          <t>forecast</t>
        </is>
      </c>
      <c r="I380" s="259" t="n">
        <v>0</v>
      </c>
      <c r="J380" s="519" t="n">
        <v>0</v>
      </c>
      <c r="K380" s="519" t="n">
        <v>0</v>
      </c>
      <c r="L380" s="519" t="n">
        <v>0</v>
      </c>
      <c r="M380" s="519" t="n">
        <v>86096</v>
      </c>
      <c r="N380" s="519" t="n">
        <v>86752</v>
      </c>
      <c r="O380" s="519" t="n">
        <v>0</v>
      </c>
      <c r="P380" s="519" t="n">
        <v>0</v>
      </c>
      <c r="Q380" s="519" t="n">
        <v>0</v>
      </c>
      <c r="R380" s="519" t="n">
        <v>0</v>
      </c>
      <c r="S380" s="519" t="n">
        <v>0</v>
      </c>
      <c r="T380" s="519" t="n">
        <v>0</v>
      </c>
      <c r="V380" s="259" t="n">
        <v>0</v>
      </c>
      <c r="W380" s="519" t="n">
        <v>0</v>
      </c>
      <c r="X380" s="519" t="n">
        <v>0</v>
      </c>
      <c r="Y380" s="519" t="n">
        <v>0</v>
      </c>
      <c r="Z380" s="519" t="n">
        <v>0</v>
      </c>
      <c r="AA380" s="519" t="n">
        <v>0</v>
      </c>
      <c r="AB380" s="519" t="n">
        <v>0</v>
      </c>
      <c r="AC380" s="519" t="n">
        <v>0</v>
      </c>
      <c r="AD380" s="519" t="n">
        <v>0</v>
      </c>
      <c r="AE380" s="519" t="n">
        <v>0</v>
      </c>
      <c r="AF380" s="519" t="n">
        <v>0</v>
      </c>
      <c r="AG380" s="519" t="n">
        <v>0</v>
      </c>
      <c r="AI380" s="259" t="n">
        <v>0</v>
      </c>
      <c r="AJ380" s="519" t="n">
        <v>0</v>
      </c>
      <c r="AK380" s="519" t="n">
        <v>0</v>
      </c>
      <c r="AL380" s="519" t="n">
        <v>0</v>
      </c>
      <c r="AM380" s="519" t="n">
        <v>0</v>
      </c>
      <c r="AN380" s="519" t="n">
        <v>0</v>
      </c>
      <c r="AO380" s="519" t="n">
        <v>0</v>
      </c>
      <c r="AP380" s="519" t="n">
        <v>0</v>
      </c>
      <c r="AQ380" s="519" t="n">
        <v>0</v>
      </c>
      <c r="AR380" s="519" t="n">
        <v>0</v>
      </c>
      <c r="AS380" s="519" t="n">
        <v>0</v>
      </c>
      <c r="AT380" s="519" t="n">
        <v>0</v>
      </c>
      <c r="AV380" s="267" t="n">
        <v>0</v>
      </c>
      <c r="AW380" s="267" t="n">
        <v>0</v>
      </c>
      <c r="AX380" s="520" t="n">
        <v>0</v>
      </c>
      <c r="AY380" s="521" t="n">
        <v>0</v>
      </c>
      <c r="AZ380" s="521" t="n">
        <v>0</v>
      </c>
      <c r="BA380" s="521" t="n">
        <v>0</v>
      </c>
      <c r="BB380" s="521" t="n">
        <v>0</v>
      </c>
      <c r="BC380" s="521" t="n">
        <v>0</v>
      </c>
      <c r="BD380" s="521" t="n">
        <v>0</v>
      </c>
      <c r="BE380" s="521" t="n">
        <v>0</v>
      </c>
      <c r="BF380" s="521" t="n">
        <v>0</v>
      </c>
      <c r="BG380" s="521" t="n">
        <v>0</v>
      </c>
      <c r="BJ380" s="526" t="n">
        <v>0</v>
      </c>
      <c r="BK380" s="526" t="n">
        <v>0</v>
      </c>
      <c r="BL380" s="526" t="n">
        <v>0</v>
      </c>
      <c r="BM380" s="526" t="n">
        <v>0</v>
      </c>
      <c r="BN380" s="526" t="n">
        <v>0</v>
      </c>
      <c r="BO380" s="526" t="n">
        <v>0</v>
      </c>
      <c r="BP380" s="526" t="n">
        <v>0</v>
      </c>
      <c r="BQ380" s="526" t="n">
        <v>0</v>
      </c>
      <c r="BR380" s="526" t="n">
        <v>0</v>
      </c>
      <c r="BS380" s="526" t="n">
        <v>0</v>
      </c>
      <c r="BT380" s="526" t="n">
        <v>0</v>
      </c>
      <c r="BU380" s="526" t="n">
        <v>0</v>
      </c>
      <c r="BW380" s="515">
        <f>_xlfn.XLOOKUP($A380,D!$O$3:$O$199,D!P$3:P$199,)</f>
        <v/>
      </c>
      <c r="BX380" s="515">
        <f>_xlfn.XLOOKUP($A380,D!$O$3:$O$199,D!Q$3:Q$199,)</f>
        <v/>
      </c>
      <c r="BY380" s="515">
        <f>_xlfn.XLOOKUP($A380,D!$O$3:$O$199,D!R$3:R$199,)</f>
        <v/>
      </c>
      <c r="BZ380" s="515">
        <f>_xlfn.XLOOKUP($A380,D!$O$3:$O$199,D!S$3:S$199,)</f>
        <v/>
      </c>
      <c r="CA380" s="515">
        <f>_xlfn.XLOOKUP($A380,D!$O$3:$O$199,D!T$3:T$199,)</f>
        <v/>
      </c>
      <c r="CB380" s="515">
        <f>_xlfn.XLOOKUP($A380,D!$O$3:$O$199,D!U$3:U$199,)</f>
        <v/>
      </c>
      <c r="CC380" s="515">
        <f>_xlfn.XLOOKUP($A380,D!$O$3:$O$199,D!V$3:V$199,)</f>
        <v/>
      </c>
      <c r="CD380" s="515">
        <f>_xlfn.XLOOKUP($A380,D!$O$3:$O$199,D!W$3:W$199,)</f>
        <v/>
      </c>
      <c r="CE380" s="515">
        <f>_xlfn.XLOOKUP($A380,D!$O$3:$O$199,D!X$3:X$199,)</f>
        <v/>
      </c>
      <c r="CF380" s="515">
        <f>_xlfn.XLOOKUP($A380,D!$O$3:$O$199,D!Y$3:Y$199,)</f>
        <v/>
      </c>
      <c r="CG380" s="515">
        <f>_xlfn.XLOOKUP($A380,D!$O$3:$O$199,D!Z$3:Z$199,)</f>
        <v/>
      </c>
      <c r="CH380" s="515">
        <f>_xlfn.XLOOKUP($A380,D!$O$3:$O$199,D!AA$3:AA$199,)</f>
        <v/>
      </c>
    </row>
    <row r="381">
      <c r="A381" s="258" t="inlineStr">
        <is>
          <t>51.02</t>
        </is>
      </c>
      <c r="B381" s="259">
        <f>VLOOKUP(A381,PL.C!$B:$F,2,0)</f>
        <v/>
      </c>
      <c r="C381" s="259" t="inlineStr">
        <is>
          <t>Analítica</t>
        </is>
      </c>
      <c r="D381" s="259" t="inlineStr">
        <is>
          <t>Saída</t>
        </is>
      </c>
      <c r="E381" s="259">
        <f>VLOOKUP($A381,PL.C!$B:$F,5,0)</f>
        <v/>
      </c>
      <c r="F381" s="259" t="inlineStr">
        <is>
          <t>sim</t>
        </is>
      </c>
      <c r="G381" s="259" t="inlineStr">
        <is>
          <t>forecast</t>
        </is>
      </c>
      <c r="I381" s="86" t="n">
        <v>0</v>
      </c>
      <c r="J381" s="512" t="n">
        <v>0</v>
      </c>
      <c r="K381" s="512" t="n">
        <v>0</v>
      </c>
      <c r="L381" s="512" t="n">
        <v>0</v>
      </c>
      <c r="M381" s="512" t="n">
        <v>0</v>
      </c>
      <c r="N381" s="512" t="n">
        <v>0</v>
      </c>
      <c r="O381" s="512" t="n">
        <v>0</v>
      </c>
      <c r="P381" s="512" t="n">
        <v>0</v>
      </c>
      <c r="Q381" s="512" t="n">
        <v>-5818</v>
      </c>
      <c r="R381" s="512" t="n">
        <v>-5818</v>
      </c>
      <c r="S381" s="512" t="n">
        <v>-5818</v>
      </c>
      <c r="T381" s="512" t="n">
        <v>-3066</v>
      </c>
      <c r="V381" s="86" t="n">
        <v>-6155</v>
      </c>
      <c r="W381" s="512" t="n">
        <v>-6155</v>
      </c>
      <c r="X381" s="512" t="n">
        <v>-6155</v>
      </c>
      <c r="Y381" s="512" t="n">
        <v>-6155</v>
      </c>
      <c r="Z381" s="512" t="n">
        <v>-6155</v>
      </c>
      <c r="AA381" s="512" t="n">
        <v>-6155</v>
      </c>
      <c r="AB381" s="512" t="n">
        <v>-6155</v>
      </c>
      <c r="AC381" s="512" t="n">
        <v>-6155</v>
      </c>
      <c r="AD381" s="512" t="n">
        <v>-6155</v>
      </c>
      <c r="AE381" s="512" t="n">
        <v>-6155</v>
      </c>
      <c r="AF381" s="512" t="n">
        <v>-6155</v>
      </c>
      <c r="AG381" s="512" t="n">
        <v>-6155</v>
      </c>
      <c r="AI381" s="86" t="n">
        <v>-6155</v>
      </c>
      <c r="AJ381" s="512" t="n">
        <v>-6155</v>
      </c>
      <c r="AK381" s="512" t="n">
        <v>-6155</v>
      </c>
      <c r="AL381" s="512" t="n">
        <v>-6155</v>
      </c>
      <c r="AM381" s="512" t="n">
        <v>-6155</v>
      </c>
      <c r="AN381" s="512" t="n">
        <v>-6155</v>
      </c>
      <c r="AO381" s="512" t="n">
        <v>-6155</v>
      </c>
      <c r="AP381" s="512" t="n">
        <v>-6155</v>
      </c>
      <c r="AQ381" s="512" t="n">
        <v>-6155</v>
      </c>
      <c r="AR381" s="512" t="n">
        <v>-6155</v>
      </c>
      <c r="AS381" s="512" t="n">
        <v>-6155</v>
      </c>
      <c r="AT381" s="512" t="n">
        <v>-6155</v>
      </c>
      <c r="AV381" s="270" t="n">
        <v>-6155</v>
      </c>
      <c r="AW381" s="270" t="n">
        <v>-6155</v>
      </c>
      <c r="AX381" s="524" t="n">
        <v>-6155</v>
      </c>
      <c r="AY381" s="525" t="n">
        <v>-6155</v>
      </c>
      <c r="AZ381" s="525" t="n">
        <v>-6155</v>
      </c>
      <c r="BA381" s="525" t="n">
        <v>-3089</v>
      </c>
      <c r="BB381" s="525" t="n">
        <v>0</v>
      </c>
      <c r="BC381" s="525" t="n">
        <v>0</v>
      </c>
      <c r="BD381" s="525" t="n">
        <v>0</v>
      </c>
      <c r="BE381" s="525" t="n">
        <v>0</v>
      </c>
      <c r="BF381" s="525" t="n">
        <v>0</v>
      </c>
      <c r="BG381" s="525" t="n">
        <v>0</v>
      </c>
      <c r="BJ381" s="522" t="n">
        <v>0</v>
      </c>
      <c r="BK381" s="522" t="n">
        <v>0</v>
      </c>
      <c r="BL381" s="522" t="n">
        <v>0</v>
      </c>
      <c r="BM381" s="522" t="n">
        <v>0</v>
      </c>
      <c r="BN381" s="522" t="n">
        <v>0</v>
      </c>
      <c r="BO381" s="522" t="n">
        <v>0</v>
      </c>
      <c r="BP381" s="522" t="n">
        <v>0</v>
      </c>
      <c r="BQ381" s="522" t="n">
        <v>0</v>
      </c>
      <c r="BR381" s="522" t="n">
        <v>0</v>
      </c>
      <c r="BS381" s="522" t="n">
        <v>0</v>
      </c>
      <c r="BT381" s="522" t="n">
        <v>0</v>
      </c>
      <c r="BU381" s="522" t="n">
        <v>0</v>
      </c>
      <c r="BW381" s="523">
        <f>_xlfn.XLOOKUP($A381,D!$O$3:$O$199,D!P$3:P$199,)</f>
        <v/>
      </c>
      <c r="BX381" s="523">
        <f>_xlfn.XLOOKUP($A381,D!$O$3:$O$199,D!Q$3:Q$199,)</f>
        <v/>
      </c>
      <c r="BY381" s="523">
        <f>_xlfn.XLOOKUP($A381,D!$O$3:$O$199,D!R$3:R$199,)</f>
        <v/>
      </c>
      <c r="BZ381" s="523">
        <f>_xlfn.XLOOKUP($A381,D!$O$3:$O$199,D!S$3:S$199,)</f>
        <v/>
      </c>
      <c r="CA381" s="523">
        <f>_xlfn.XLOOKUP($A381,D!$O$3:$O$199,D!T$3:T$199,)</f>
        <v/>
      </c>
      <c r="CB381" s="523">
        <f>_xlfn.XLOOKUP($A381,D!$O$3:$O$199,D!U$3:U$199,)</f>
        <v/>
      </c>
      <c r="CC381" s="523">
        <f>_xlfn.XLOOKUP($A381,D!$O$3:$O$199,D!V$3:V$199,)</f>
        <v/>
      </c>
      <c r="CD381" s="523">
        <f>_xlfn.XLOOKUP($A381,D!$O$3:$O$199,D!W$3:W$199,)</f>
        <v/>
      </c>
      <c r="CE381" s="523">
        <f>_xlfn.XLOOKUP($A381,D!$O$3:$O$199,D!X$3:X$199,)</f>
        <v/>
      </c>
      <c r="CF381" s="523">
        <f>_xlfn.XLOOKUP($A381,D!$O$3:$O$199,D!Y$3:Y$199,)</f>
        <v/>
      </c>
      <c r="CG381" s="523">
        <f>_xlfn.XLOOKUP($A381,D!$O$3:$O$199,D!Z$3:Z$199,)</f>
        <v/>
      </c>
      <c r="CH381" s="523">
        <f>_xlfn.XLOOKUP($A381,D!$O$3:$O$199,D!AA$3:AA$199,)</f>
        <v/>
      </c>
    </row>
    <row r="382">
      <c r="A382" s="100" t="inlineStr">
        <is>
          <t>51.03</t>
        </is>
      </c>
      <c r="B382" s="86">
        <f>VLOOKUP(A382,PL.C!$B:$F,2,0)</f>
        <v/>
      </c>
      <c r="C382" s="86" t="inlineStr">
        <is>
          <t>Analítica</t>
        </is>
      </c>
      <c r="D382" s="86" t="inlineStr">
        <is>
          <t>Saída</t>
        </is>
      </c>
      <c r="E382" s="86">
        <f>VLOOKUP($A382,PL.C!$B:$F,5,0)</f>
        <v/>
      </c>
      <c r="F382" s="86" t="inlineStr">
        <is>
          <t>sim</t>
        </is>
      </c>
      <c r="G382" s="86" t="inlineStr">
        <is>
          <t>forecast</t>
        </is>
      </c>
      <c r="I382" s="259" t="n">
        <v>0</v>
      </c>
      <c r="J382" s="519" t="n">
        <v>0</v>
      </c>
      <c r="K382" s="519" t="n">
        <v>0</v>
      </c>
      <c r="L382" s="519" t="n">
        <v>0</v>
      </c>
      <c r="M382" s="519" t="n">
        <v>0</v>
      </c>
      <c r="N382" s="519" t="n">
        <v>0</v>
      </c>
      <c r="O382" s="519" t="n">
        <v>0</v>
      </c>
      <c r="P382" s="519" t="n">
        <v>0</v>
      </c>
      <c r="Q382" s="519" t="n">
        <v>0</v>
      </c>
      <c r="R382" s="519" t="n">
        <v>0</v>
      </c>
      <c r="S382" s="519" t="n">
        <v>0</v>
      </c>
      <c r="T382" s="519" t="n">
        <v>0</v>
      </c>
      <c r="V382" s="259" t="n">
        <v>0</v>
      </c>
      <c r="W382" s="519" t="n">
        <v>0</v>
      </c>
      <c r="X382" s="519" t="n">
        <v>0</v>
      </c>
      <c r="Y382" s="519" t="n">
        <v>0</v>
      </c>
      <c r="Z382" s="519" t="n">
        <v>0</v>
      </c>
      <c r="AA382" s="519" t="n">
        <v>0</v>
      </c>
      <c r="AB382" s="519" t="n">
        <v>0</v>
      </c>
      <c r="AC382" s="519" t="n">
        <v>0</v>
      </c>
      <c r="AD382" s="519" t="n">
        <v>0</v>
      </c>
      <c r="AE382" s="519" t="n">
        <v>0</v>
      </c>
      <c r="AF382" s="519" t="n">
        <v>0</v>
      </c>
      <c r="AG382" s="519" t="n">
        <v>0</v>
      </c>
      <c r="AI382" s="259" t="n">
        <v>0</v>
      </c>
      <c r="AJ382" s="519" t="n">
        <v>0</v>
      </c>
      <c r="AK382" s="519" t="n">
        <v>0</v>
      </c>
      <c r="AL382" s="519" t="n">
        <v>0</v>
      </c>
      <c r="AM382" s="519" t="n">
        <v>0</v>
      </c>
      <c r="AN382" s="519" t="n">
        <v>0</v>
      </c>
      <c r="AO382" s="519" t="n">
        <v>0</v>
      </c>
      <c r="AP382" s="519" t="n">
        <v>0</v>
      </c>
      <c r="AQ382" s="519" t="n">
        <v>0</v>
      </c>
      <c r="AR382" s="519" t="n">
        <v>0</v>
      </c>
      <c r="AS382" s="519" t="n">
        <v>0</v>
      </c>
      <c r="AT382" s="519" t="n">
        <v>0</v>
      </c>
      <c r="AV382" s="267" t="n">
        <v>0</v>
      </c>
      <c r="AW382" s="267" t="n">
        <v>0</v>
      </c>
      <c r="AX382" s="520" t="n">
        <v>0</v>
      </c>
      <c r="AY382" s="521" t="n">
        <v>0</v>
      </c>
      <c r="AZ382" s="521" t="n">
        <v>0</v>
      </c>
      <c r="BA382" s="521" t="n">
        <v>0</v>
      </c>
      <c r="BB382" s="521" t="n">
        <v>0</v>
      </c>
      <c r="BC382" s="521" t="n">
        <v>0</v>
      </c>
      <c r="BD382" s="521" t="n">
        <v>0</v>
      </c>
      <c r="BE382" s="521" t="n">
        <v>0</v>
      </c>
      <c r="BF382" s="521" t="n">
        <v>0</v>
      </c>
      <c r="BG382" s="521" t="n">
        <v>0</v>
      </c>
      <c r="BJ382" s="526" t="n">
        <v>0</v>
      </c>
      <c r="BK382" s="526" t="n">
        <v>0</v>
      </c>
      <c r="BL382" s="526" t="n">
        <v>0</v>
      </c>
      <c r="BM382" s="526" t="n">
        <v>0</v>
      </c>
      <c r="BN382" s="526" t="n">
        <v>0</v>
      </c>
      <c r="BO382" s="526" t="n">
        <v>0</v>
      </c>
      <c r="BP382" s="526" t="n">
        <v>0</v>
      </c>
      <c r="BQ382" s="526" t="n">
        <v>0</v>
      </c>
      <c r="BR382" s="526" t="n">
        <v>0</v>
      </c>
      <c r="BS382" s="526" t="n">
        <v>0</v>
      </c>
      <c r="BT382" s="526" t="n">
        <v>0</v>
      </c>
      <c r="BU382" s="526" t="n">
        <v>0</v>
      </c>
      <c r="BW382" s="515">
        <f>_xlfn.XLOOKUP($A382,D!$O$3:$O$199,D!P$3:P$199,)</f>
        <v/>
      </c>
      <c r="BX382" s="515">
        <f>_xlfn.XLOOKUP($A382,D!$O$3:$O$199,D!Q$3:Q$199,)</f>
        <v/>
      </c>
      <c r="BY382" s="515">
        <f>_xlfn.XLOOKUP($A382,D!$O$3:$O$199,D!R$3:R$199,)</f>
        <v/>
      </c>
      <c r="BZ382" s="515">
        <f>_xlfn.XLOOKUP($A382,D!$O$3:$O$199,D!S$3:S$199,)</f>
        <v/>
      </c>
      <c r="CA382" s="515">
        <f>_xlfn.XLOOKUP($A382,D!$O$3:$O$199,D!T$3:T$199,)</f>
        <v/>
      </c>
      <c r="CB382" s="515">
        <f>_xlfn.XLOOKUP($A382,D!$O$3:$O$199,D!U$3:U$199,)</f>
        <v/>
      </c>
      <c r="CC382" s="515">
        <f>_xlfn.XLOOKUP($A382,D!$O$3:$O$199,D!V$3:V$199,)</f>
        <v/>
      </c>
      <c r="CD382" s="515">
        <f>_xlfn.XLOOKUP($A382,D!$O$3:$O$199,D!W$3:W$199,)</f>
        <v/>
      </c>
      <c r="CE382" s="515">
        <f>_xlfn.XLOOKUP($A382,D!$O$3:$O$199,D!X$3:X$199,)</f>
        <v/>
      </c>
      <c r="CF382" s="515">
        <f>_xlfn.XLOOKUP($A382,D!$O$3:$O$199,D!Y$3:Y$199,)</f>
        <v/>
      </c>
      <c r="CG382" s="515">
        <f>_xlfn.XLOOKUP($A382,D!$O$3:$O$199,D!Z$3:Z$199,)</f>
        <v/>
      </c>
      <c r="CH382" s="515">
        <f>_xlfn.XLOOKUP($A382,D!$O$3:$O$199,D!AA$3:AA$199,)</f>
        <v/>
      </c>
    </row>
    <row r="383">
      <c r="A383" s="258" t="inlineStr">
        <is>
          <t>51.04</t>
        </is>
      </c>
      <c r="B383" s="259">
        <f>VLOOKUP(A383,PL.C!$B:$F,2,0)</f>
        <v/>
      </c>
      <c r="C383" s="259" t="inlineStr">
        <is>
          <t>Analítica</t>
        </is>
      </c>
      <c r="D383" s="259" t="inlineStr">
        <is>
          <t>Saída</t>
        </is>
      </c>
      <c r="E383" s="259">
        <f>VLOOKUP($A383,PL.C!$B:$F,5,0)</f>
        <v/>
      </c>
      <c r="F383" s="259" t="inlineStr">
        <is>
          <t>sim</t>
        </is>
      </c>
      <c r="G383" s="259" t="inlineStr">
        <is>
          <t>forecast</t>
        </is>
      </c>
      <c r="I383" s="86" t="n">
        <v>0</v>
      </c>
      <c r="J383" s="512" t="n">
        <v>0</v>
      </c>
      <c r="K383" s="512" t="n">
        <v>0</v>
      </c>
      <c r="L383" s="512" t="n">
        <v>-5750</v>
      </c>
      <c r="M383" s="512" t="n">
        <v>-5750</v>
      </c>
      <c r="N383" s="512" t="n">
        <v>-5750</v>
      </c>
      <c r="O383" s="512" t="n">
        <v>-2659</v>
      </c>
      <c r="P383" s="512" t="n">
        <v>-8841</v>
      </c>
      <c r="Q383" s="512" t="n">
        <v>-5750</v>
      </c>
      <c r="R383" s="512" t="n">
        <v>-5750</v>
      </c>
      <c r="S383" s="512" t="n">
        <v>-5750</v>
      </c>
      <c r="T383" s="512" t="n">
        <v>-5750</v>
      </c>
      <c r="V383" s="86" t="n">
        <v>-5750</v>
      </c>
      <c r="W383" s="512" t="n">
        <v>-5750</v>
      </c>
      <c r="X383" s="512" t="n">
        <v>-5750</v>
      </c>
      <c r="Y383" s="512" t="n">
        <v>-5750</v>
      </c>
      <c r="Z383" s="512" t="n">
        <v>0</v>
      </c>
      <c r="AA383" s="512" t="n">
        <v>0</v>
      </c>
      <c r="AB383" s="512" t="n">
        <v>0</v>
      </c>
      <c r="AC383" s="512" t="n">
        <v>0</v>
      </c>
      <c r="AD383" s="512" t="n">
        <v>0</v>
      </c>
      <c r="AE383" s="512" t="n">
        <v>0</v>
      </c>
      <c r="AF383" s="512" t="n">
        <v>0</v>
      </c>
      <c r="AG383" s="512" t="n">
        <v>0</v>
      </c>
      <c r="AI383" s="86" t="n">
        <v>0</v>
      </c>
      <c r="AJ383" s="512" t="n">
        <v>0</v>
      </c>
      <c r="AK383" s="512" t="n">
        <v>0</v>
      </c>
      <c r="AL383" s="512" t="n">
        <v>0</v>
      </c>
      <c r="AM383" s="512" t="n">
        <v>0</v>
      </c>
      <c r="AN383" s="512" t="n">
        <v>0</v>
      </c>
      <c r="AO383" s="512" t="n">
        <v>0</v>
      </c>
      <c r="AP383" s="512" t="n">
        <v>0</v>
      </c>
      <c r="AQ383" s="512" t="n">
        <v>0</v>
      </c>
      <c r="AR383" s="512" t="n">
        <v>0</v>
      </c>
      <c r="AS383" s="512" t="n">
        <v>0</v>
      </c>
      <c r="AT383" s="512" t="n">
        <v>0</v>
      </c>
      <c r="AV383" s="270" t="n">
        <v>0</v>
      </c>
      <c r="AW383" s="270" t="n">
        <v>0</v>
      </c>
      <c r="AX383" s="524" t="n">
        <v>0</v>
      </c>
      <c r="AY383" s="525" t="n">
        <v>0</v>
      </c>
      <c r="AZ383" s="525" t="n">
        <v>0</v>
      </c>
      <c r="BA383" s="525" t="n">
        <v>0</v>
      </c>
      <c r="BB383" s="525" t="n">
        <v>0</v>
      </c>
      <c r="BC383" s="525" t="n">
        <v>0</v>
      </c>
      <c r="BD383" s="525" t="n">
        <v>0</v>
      </c>
      <c r="BE383" s="525" t="n">
        <v>0</v>
      </c>
      <c r="BF383" s="525" t="n">
        <v>0</v>
      </c>
      <c r="BG383" s="525" t="n">
        <v>0</v>
      </c>
      <c r="BJ383" s="522" t="n">
        <v>0</v>
      </c>
      <c r="BK383" s="522" t="n">
        <v>0</v>
      </c>
      <c r="BL383" s="522" t="n">
        <v>0</v>
      </c>
      <c r="BM383" s="522" t="n">
        <v>0</v>
      </c>
      <c r="BN383" s="522" t="n">
        <v>0</v>
      </c>
      <c r="BO383" s="522" t="n">
        <v>0</v>
      </c>
      <c r="BP383" s="522" t="n">
        <v>0</v>
      </c>
      <c r="BQ383" s="522" t="n">
        <v>0</v>
      </c>
      <c r="BR383" s="522" t="n">
        <v>0</v>
      </c>
      <c r="BS383" s="522" t="n">
        <v>0</v>
      </c>
      <c r="BT383" s="522" t="n">
        <v>0</v>
      </c>
      <c r="BU383" s="522" t="n">
        <v>0</v>
      </c>
      <c r="BW383" s="523">
        <f>_xlfn.XLOOKUP($A383,D!$O$3:$O$199,D!P$3:P$199,)</f>
        <v/>
      </c>
      <c r="BX383" s="523">
        <f>_xlfn.XLOOKUP($A383,D!$O$3:$O$199,D!Q$3:Q$199,)</f>
        <v/>
      </c>
      <c r="BY383" s="523">
        <f>_xlfn.XLOOKUP($A383,D!$O$3:$O$199,D!R$3:R$199,)</f>
        <v/>
      </c>
      <c r="BZ383" s="523">
        <f>_xlfn.XLOOKUP($A383,D!$O$3:$O$199,D!S$3:S$199,)</f>
        <v/>
      </c>
      <c r="CA383" s="523">
        <f>_xlfn.XLOOKUP($A383,D!$O$3:$O$199,D!T$3:T$199,)</f>
        <v/>
      </c>
      <c r="CB383" s="523">
        <f>_xlfn.XLOOKUP($A383,D!$O$3:$O$199,D!U$3:U$199,)</f>
        <v/>
      </c>
      <c r="CC383" s="523">
        <f>_xlfn.XLOOKUP($A383,D!$O$3:$O$199,D!V$3:V$199,)</f>
        <v/>
      </c>
      <c r="CD383" s="523">
        <f>_xlfn.XLOOKUP($A383,D!$O$3:$O$199,D!W$3:W$199,)</f>
        <v/>
      </c>
      <c r="CE383" s="523">
        <f>_xlfn.XLOOKUP($A383,D!$O$3:$O$199,D!X$3:X$199,)</f>
        <v/>
      </c>
      <c r="CF383" s="523">
        <f>_xlfn.XLOOKUP($A383,D!$O$3:$O$199,D!Y$3:Y$199,)</f>
        <v/>
      </c>
      <c r="CG383" s="523">
        <f>_xlfn.XLOOKUP($A383,D!$O$3:$O$199,D!Z$3:Z$199,)</f>
        <v/>
      </c>
      <c r="CH383" s="523">
        <f>_xlfn.XLOOKUP($A383,D!$O$3:$O$199,D!AA$3:AA$199,)</f>
        <v/>
      </c>
    </row>
    <row r="384">
      <c r="A384" s="100" t="inlineStr">
        <is>
          <t>51.05</t>
        </is>
      </c>
      <c r="B384" s="86">
        <f>VLOOKUP(A384,PL.C!$B:$F,2,0)</f>
        <v/>
      </c>
      <c r="C384" s="86" t="inlineStr">
        <is>
          <t>Analítica</t>
        </is>
      </c>
      <c r="D384" s="86" t="inlineStr">
        <is>
          <t>Entrada</t>
        </is>
      </c>
      <c r="E384" s="86">
        <f>VLOOKUP($A384,PL.C!$B:$F,5,0)</f>
        <v/>
      </c>
      <c r="F384" s="86" t="inlineStr">
        <is>
          <t>sim</t>
        </is>
      </c>
      <c r="G384" s="86" t="inlineStr">
        <is>
          <t>forecast</t>
        </is>
      </c>
      <c r="I384" s="259" t="n">
        <v>0</v>
      </c>
      <c r="J384" s="519" t="n">
        <v>0</v>
      </c>
      <c r="K384" s="519" t="n">
        <v>0</v>
      </c>
      <c r="L384" s="519" t="n">
        <v>0</v>
      </c>
      <c r="M384" s="519" t="n">
        <v>0</v>
      </c>
      <c r="N384" s="519" t="n">
        <v>0</v>
      </c>
      <c r="O384" s="519" t="n">
        <v>0</v>
      </c>
      <c r="P384" s="519" t="n">
        <v>0</v>
      </c>
      <c r="Q384" s="519" t="n">
        <v>0</v>
      </c>
      <c r="R384" s="519" t="n">
        <v>0</v>
      </c>
      <c r="S384" s="519" t="n">
        <v>0</v>
      </c>
      <c r="T384" s="519" t="n">
        <v>0</v>
      </c>
      <c r="V384" s="259" t="n">
        <v>0</v>
      </c>
      <c r="W384" s="519" t="n">
        <v>0</v>
      </c>
      <c r="X384" s="519" t="n">
        <v>0</v>
      </c>
      <c r="Y384" s="519" t="n">
        <v>0</v>
      </c>
      <c r="Z384" s="519" t="n">
        <v>0</v>
      </c>
      <c r="AA384" s="519" t="n">
        <v>0</v>
      </c>
      <c r="AB384" s="519" t="n">
        <v>0</v>
      </c>
      <c r="AC384" s="519" t="n">
        <v>0</v>
      </c>
      <c r="AD384" s="519" t="n">
        <v>0</v>
      </c>
      <c r="AE384" s="519" t="n">
        <v>0</v>
      </c>
      <c r="AF384" s="519" t="n">
        <v>0</v>
      </c>
      <c r="AG384" s="519" t="n">
        <v>0</v>
      </c>
      <c r="AI384" s="259" t="n">
        <v>0</v>
      </c>
      <c r="AJ384" s="519" t="n">
        <v>0</v>
      </c>
      <c r="AK384" s="519" t="n">
        <v>0</v>
      </c>
      <c r="AL384" s="519" t="n">
        <v>0</v>
      </c>
      <c r="AM384" s="519" t="n">
        <v>0</v>
      </c>
      <c r="AN384" s="519" t="n">
        <v>0</v>
      </c>
      <c r="AO384" s="519" t="n">
        <v>0</v>
      </c>
      <c r="AP384" s="519" t="n">
        <v>0</v>
      </c>
      <c r="AQ384" s="519" t="n">
        <v>0</v>
      </c>
      <c r="AR384" s="519" t="n">
        <v>0</v>
      </c>
      <c r="AS384" s="519" t="n">
        <v>0</v>
      </c>
      <c r="AT384" s="519" t="n">
        <v>0</v>
      </c>
      <c r="AV384" s="267" t="n">
        <v>0</v>
      </c>
      <c r="AW384" s="267" t="n">
        <v>0</v>
      </c>
      <c r="AX384" s="520" t="n">
        <v>0</v>
      </c>
      <c r="AY384" s="521" t="n">
        <v>0</v>
      </c>
      <c r="AZ384" s="521" t="n">
        <v>0</v>
      </c>
      <c r="BA384" s="521" t="n">
        <v>0</v>
      </c>
      <c r="BB384" s="521" t="n">
        <v>0</v>
      </c>
      <c r="BC384" s="521" t="n">
        <v>0</v>
      </c>
      <c r="BD384" s="521" t="n">
        <v>0</v>
      </c>
      <c r="BE384" s="521" t="n">
        <v>0</v>
      </c>
      <c r="BF384" s="521" t="n">
        <v>0</v>
      </c>
      <c r="BG384" s="521" t="n">
        <v>0</v>
      </c>
      <c r="BJ384" s="526" t="n">
        <v>0</v>
      </c>
      <c r="BK384" s="526" t="n">
        <v>0</v>
      </c>
      <c r="BL384" s="526" t="n">
        <v>0</v>
      </c>
      <c r="BM384" s="526" t="n">
        <v>0</v>
      </c>
      <c r="BN384" s="526" t="n">
        <v>0</v>
      </c>
      <c r="BO384" s="526" t="n">
        <v>0</v>
      </c>
      <c r="BP384" s="526" t="n">
        <v>0</v>
      </c>
      <c r="BQ384" s="526" t="n">
        <v>0</v>
      </c>
      <c r="BR384" s="526" t="n">
        <v>0</v>
      </c>
      <c r="BS384" s="526" t="n">
        <v>0</v>
      </c>
      <c r="BT384" s="526" t="n">
        <v>0</v>
      </c>
      <c r="BU384" s="526" t="n">
        <v>0</v>
      </c>
      <c r="BW384" s="515">
        <f>_xlfn.XLOOKUP($A384,D!$O$3:$O$199,D!P$3:P$199,)</f>
        <v/>
      </c>
      <c r="BX384" s="515">
        <f>_xlfn.XLOOKUP($A384,D!$O$3:$O$199,D!Q$3:Q$199,)</f>
        <v/>
      </c>
      <c r="BY384" s="515">
        <f>_xlfn.XLOOKUP($A384,D!$O$3:$O$199,D!R$3:R$199,)</f>
        <v/>
      </c>
      <c r="BZ384" s="515">
        <f>_xlfn.XLOOKUP($A384,D!$O$3:$O$199,D!S$3:S$199,)</f>
        <v/>
      </c>
      <c r="CA384" s="515">
        <f>_xlfn.XLOOKUP($A384,D!$O$3:$O$199,D!T$3:T$199,)</f>
        <v/>
      </c>
      <c r="CB384" s="515">
        <f>_xlfn.XLOOKUP($A384,D!$O$3:$O$199,D!U$3:U$199,)</f>
        <v/>
      </c>
      <c r="CC384" s="515">
        <f>_xlfn.XLOOKUP($A384,D!$O$3:$O$199,D!V$3:V$199,)</f>
        <v/>
      </c>
      <c r="CD384" s="515">
        <f>_xlfn.XLOOKUP($A384,D!$O$3:$O$199,D!W$3:W$199,)</f>
        <v/>
      </c>
      <c r="CE384" s="515">
        <f>_xlfn.XLOOKUP($A384,D!$O$3:$O$199,D!X$3:X$199,)</f>
        <v/>
      </c>
      <c r="CF384" s="515">
        <f>_xlfn.XLOOKUP($A384,D!$O$3:$O$199,D!Y$3:Y$199,)</f>
        <v/>
      </c>
      <c r="CG384" s="515">
        <f>_xlfn.XLOOKUP($A384,D!$O$3:$O$199,D!Z$3:Z$199,)</f>
        <v/>
      </c>
      <c r="CH384" s="515">
        <f>_xlfn.XLOOKUP($A384,D!$O$3:$O$199,D!AA$3:AA$199,)</f>
        <v/>
      </c>
    </row>
    <row r="385">
      <c r="A385" s="258" t="inlineStr">
        <is>
          <t>51.06</t>
        </is>
      </c>
      <c r="B385" s="259">
        <f>VLOOKUP(A385,PL.C!$B:$F,2,0)</f>
        <v/>
      </c>
      <c r="C385" s="259" t="inlineStr">
        <is>
          <t>Analítica</t>
        </is>
      </c>
      <c r="D385" s="259" t="inlineStr">
        <is>
          <t>Saída</t>
        </is>
      </c>
      <c r="E385" s="259">
        <f>VLOOKUP($A385,PL.C!$B:$F,5,0)</f>
        <v/>
      </c>
      <c r="F385" s="259" t="inlineStr">
        <is>
          <t>sim</t>
        </is>
      </c>
      <c r="G385" s="259" t="inlineStr">
        <is>
          <t>forecast</t>
        </is>
      </c>
      <c r="I385" s="86" t="n">
        <v>0</v>
      </c>
      <c r="J385" s="512" t="n">
        <v>0</v>
      </c>
      <c r="K385" s="512" t="n">
        <v>0</v>
      </c>
      <c r="L385" s="512" t="n">
        <v>0</v>
      </c>
      <c r="M385" s="512" t="n">
        <v>0</v>
      </c>
      <c r="N385" s="512" t="n">
        <v>0</v>
      </c>
      <c r="O385" s="512" t="n">
        <v>0</v>
      </c>
      <c r="P385" s="512" t="n">
        <v>0</v>
      </c>
      <c r="Q385" s="512" t="n">
        <v>0</v>
      </c>
      <c r="R385" s="512" t="n">
        <v>0</v>
      </c>
      <c r="S385" s="512" t="n">
        <v>0</v>
      </c>
      <c r="T385" s="512" t="n">
        <v>0</v>
      </c>
      <c r="V385" s="86" t="n">
        <v>0</v>
      </c>
      <c r="W385" s="512" t="n">
        <v>0</v>
      </c>
      <c r="X385" s="512" t="n">
        <v>0</v>
      </c>
      <c r="Y385" s="512" t="n">
        <v>0</v>
      </c>
      <c r="Z385" s="512" t="n">
        <v>-3000</v>
      </c>
      <c r="AA385" s="512" t="n">
        <v>0</v>
      </c>
      <c r="AB385" s="512" t="n">
        <v>0</v>
      </c>
      <c r="AC385" s="512" t="n">
        <v>0</v>
      </c>
      <c r="AD385" s="512" t="n">
        <v>0</v>
      </c>
      <c r="AE385" s="512" t="n">
        <v>0</v>
      </c>
      <c r="AF385" s="512" t="n">
        <v>0</v>
      </c>
      <c r="AG385" s="512" t="n">
        <v>0</v>
      </c>
      <c r="AI385" s="86" t="n">
        <v>0</v>
      </c>
      <c r="AJ385" s="512" t="n">
        <v>0</v>
      </c>
      <c r="AK385" s="512" t="n">
        <v>0</v>
      </c>
      <c r="AL385" s="512" t="n">
        <v>0</v>
      </c>
      <c r="AM385" s="512" t="n">
        <v>0</v>
      </c>
      <c r="AN385" s="512" t="n">
        <v>0</v>
      </c>
      <c r="AO385" s="512" t="n">
        <v>0</v>
      </c>
      <c r="AP385" s="512" t="n">
        <v>-18000</v>
      </c>
      <c r="AQ385" s="512" t="n">
        <v>0</v>
      </c>
      <c r="AR385" s="512" t="n">
        <v>0</v>
      </c>
      <c r="AS385" s="512" t="n">
        <v>0</v>
      </c>
      <c r="AT385" s="512" t="n">
        <v>0</v>
      </c>
      <c r="AV385" s="270" t="n">
        <v>0</v>
      </c>
      <c r="AW385" s="270" t="n">
        <v>0</v>
      </c>
      <c r="AX385" s="524" t="n">
        <v>0</v>
      </c>
      <c r="AY385" s="525" t="n">
        <v>0</v>
      </c>
      <c r="AZ385" s="525" t="n">
        <v>0</v>
      </c>
      <c r="BA385" s="525" t="n">
        <v>0</v>
      </c>
      <c r="BB385" s="525" t="n">
        <v>0</v>
      </c>
      <c r="BC385" s="525" t="n">
        <v>0</v>
      </c>
      <c r="BD385" s="525" t="n">
        <v>0</v>
      </c>
      <c r="BE385" s="525" t="n">
        <v>0</v>
      </c>
      <c r="BF385" s="525" t="n">
        <v>0</v>
      </c>
      <c r="BG385" s="525" t="n">
        <v>0</v>
      </c>
      <c r="BJ385" s="522" t="n">
        <v>0</v>
      </c>
      <c r="BK385" s="522" t="n">
        <v>0</v>
      </c>
      <c r="BL385" s="522" t="n">
        <v>0</v>
      </c>
      <c r="BM385" s="522" t="n">
        <v>0</v>
      </c>
      <c r="BN385" s="522" t="n">
        <v>0</v>
      </c>
      <c r="BO385" s="522" t="n">
        <v>0</v>
      </c>
      <c r="BP385" s="522" t="n">
        <v>0</v>
      </c>
      <c r="BQ385" s="522" t="n">
        <v>0</v>
      </c>
      <c r="BR385" s="522" t="n">
        <v>0</v>
      </c>
      <c r="BS385" s="522" t="n">
        <v>0</v>
      </c>
      <c r="BT385" s="522" t="n">
        <v>0</v>
      </c>
      <c r="BU385" s="522" t="n">
        <v>-20000</v>
      </c>
      <c r="BW385" s="523">
        <f>_xlfn.XLOOKUP($A385,D!$O$3:$O$199,D!P$3:P$199,)</f>
        <v/>
      </c>
      <c r="BX385" s="523">
        <f>_xlfn.XLOOKUP($A385,D!$O$3:$O$199,D!Q$3:Q$199,)</f>
        <v/>
      </c>
      <c r="BY385" s="523">
        <f>_xlfn.XLOOKUP($A385,D!$O$3:$O$199,D!R$3:R$199,)</f>
        <v/>
      </c>
      <c r="BZ385" s="523">
        <f>_xlfn.XLOOKUP($A385,D!$O$3:$O$199,D!S$3:S$199,)</f>
        <v/>
      </c>
      <c r="CA385" s="523">
        <f>_xlfn.XLOOKUP($A385,D!$O$3:$O$199,D!T$3:T$199,)</f>
        <v/>
      </c>
      <c r="CB385" s="523">
        <f>_xlfn.XLOOKUP($A385,D!$O$3:$O$199,D!U$3:U$199,)</f>
        <v/>
      </c>
      <c r="CC385" s="523">
        <f>_xlfn.XLOOKUP($A385,D!$O$3:$O$199,D!V$3:V$199,)</f>
        <v/>
      </c>
      <c r="CD385" s="523">
        <f>_xlfn.XLOOKUP($A385,D!$O$3:$O$199,D!W$3:W$199,)</f>
        <v/>
      </c>
      <c r="CE385" s="523">
        <f>_xlfn.XLOOKUP($A385,D!$O$3:$O$199,D!X$3:X$199,)</f>
        <v/>
      </c>
      <c r="CF385" s="523">
        <f>_xlfn.XLOOKUP($A385,D!$O$3:$O$199,D!Y$3:Y$199,)</f>
        <v/>
      </c>
      <c r="CG385" s="523">
        <f>_xlfn.XLOOKUP($A385,D!$O$3:$O$199,D!Z$3:Z$199,)</f>
        <v/>
      </c>
      <c r="CH385" s="523">
        <f>_xlfn.XLOOKUP($A385,D!$O$3:$O$199,D!AA$3:AA$199,)</f>
        <v/>
      </c>
    </row>
    <row r="386">
      <c r="A386" s="100" t="inlineStr">
        <is>
          <t>51.07</t>
        </is>
      </c>
      <c r="B386" s="86">
        <f>VLOOKUP(A386,PL.C!$B:$F,2,0)</f>
        <v/>
      </c>
      <c r="C386" s="86" t="inlineStr">
        <is>
          <t>Analítica</t>
        </is>
      </c>
      <c r="D386" s="86" t="inlineStr">
        <is>
          <t>Entrada</t>
        </is>
      </c>
      <c r="E386" s="86">
        <f>VLOOKUP($A386,PL.C!$B:$F,5,0)</f>
        <v/>
      </c>
      <c r="F386" s="86" t="inlineStr">
        <is>
          <t>sim</t>
        </is>
      </c>
      <c r="G386" s="86" t="inlineStr">
        <is>
          <t>forecast</t>
        </is>
      </c>
      <c r="I386" s="259" t="n">
        <v>0</v>
      </c>
      <c r="J386" s="519" t="n">
        <v>0</v>
      </c>
      <c r="K386" s="519" t="n">
        <v>0</v>
      </c>
      <c r="L386" s="519" t="n">
        <v>0</v>
      </c>
      <c r="M386" s="519" t="n">
        <v>0</v>
      </c>
      <c r="N386" s="519" t="n">
        <v>0</v>
      </c>
      <c r="O386" s="519" t="n">
        <v>0</v>
      </c>
      <c r="P386" s="519" t="n">
        <v>0</v>
      </c>
      <c r="Q386" s="519" t="n">
        <v>0</v>
      </c>
      <c r="R386" s="519" t="n">
        <v>0</v>
      </c>
      <c r="S386" s="519" t="n">
        <v>0</v>
      </c>
      <c r="T386" s="519" t="n">
        <v>0</v>
      </c>
      <c r="V386" s="259" t="n">
        <v>0</v>
      </c>
      <c r="W386" s="519" t="n">
        <v>0</v>
      </c>
      <c r="X386" s="519" t="n">
        <v>0</v>
      </c>
      <c r="Y386" s="519" t="n">
        <v>0</v>
      </c>
      <c r="Z386" s="519" t="n">
        <v>0</v>
      </c>
      <c r="AA386" s="519" t="n">
        <v>303</v>
      </c>
      <c r="AB386" s="519" t="n">
        <v>303</v>
      </c>
      <c r="AC386" s="519" t="n">
        <v>303</v>
      </c>
      <c r="AD386" s="519" t="n">
        <v>303</v>
      </c>
      <c r="AE386" s="519" t="n">
        <v>303</v>
      </c>
      <c r="AF386" s="519" t="n">
        <v>303</v>
      </c>
      <c r="AG386" s="519" t="n">
        <v>303</v>
      </c>
      <c r="AI386" s="259" t="n">
        <v>303</v>
      </c>
      <c r="AJ386" s="519" t="n">
        <v>303</v>
      </c>
      <c r="AK386" s="519" t="n">
        <v>303</v>
      </c>
      <c r="AL386" s="519" t="n">
        <v>0</v>
      </c>
      <c r="AM386" s="519" t="n">
        <v>0</v>
      </c>
      <c r="AN386" s="519" t="n">
        <v>0</v>
      </c>
      <c r="AO386" s="519" t="n">
        <v>0</v>
      </c>
      <c r="AP386" s="519" t="n">
        <v>700</v>
      </c>
      <c r="AQ386" s="519" t="n">
        <v>700</v>
      </c>
      <c r="AR386" s="519" t="n">
        <v>700</v>
      </c>
      <c r="AS386" s="519" t="n">
        <v>700</v>
      </c>
      <c r="AT386" s="519" t="n">
        <v>700</v>
      </c>
      <c r="AV386" s="267" t="n">
        <v>700</v>
      </c>
      <c r="AW386" s="267" t="n">
        <v>0</v>
      </c>
      <c r="AX386" s="520" t="n">
        <v>1400</v>
      </c>
      <c r="AY386" s="521" t="n">
        <v>700</v>
      </c>
      <c r="AZ386" s="521" t="n">
        <v>700</v>
      </c>
      <c r="BA386" s="521" t="n">
        <v>700</v>
      </c>
      <c r="BB386" s="521" t="n">
        <v>700</v>
      </c>
      <c r="BC386" s="521" t="n">
        <v>700</v>
      </c>
      <c r="BD386" s="521" t="n">
        <v>700</v>
      </c>
      <c r="BE386" s="521" t="n">
        <v>700</v>
      </c>
      <c r="BF386" s="521" t="n">
        <v>0</v>
      </c>
      <c r="BG386" s="521" t="n">
        <v>1400</v>
      </c>
      <c r="BJ386" s="526" t="n">
        <v>700</v>
      </c>
      <c r="BK386" s="526" t="n">
        <v>0</v>
      </c>
      <c r="BL386" s="526" t="n">
        <v>700</v>
      </c>
      <c r="BM386" s="526" t="n">
        <v>700</v>
      </c>
      <c r="BN386" s="526" t="n">
        <v>1400</v>
      </c>
      <c r="BO386" s="526" t="n">
        <v>0</v>
      </c>
      <c r="BP386" s="526" t="n">
        <v>1400</v>
      </c>
      <c r="BQ386" s="526" t="n">
        <v>700</v>
      </c>
      <c r="BR386" s="526" t="n">
        <v>500</v>
      </c>
      <c r="BS386" s="526" t="n">
        <v>0</v>
      </c>
      <c r="BT386" s="526" t="n">
        <v>0</v>
      </c>
      <c r="BU386" s="526" t="n">
        <v>0</v>
      </c>
      <c r="BW386" s="515">
        <f>_xlfn.XLOOKUP($A386,D!$O$3:$O$199,D!P$3:P$199,)</f>
        <v/>
      </c>
      <c r="BX386" s="515">
        <f>_xlfn.XLOOKUP($A386,D!$O$3:$O$199,D!Q$3:Q$199,)</f>
        <v/>
      </c>
      <c r="BY386" s="515">
        <f>_xlfn.XLOOKUP($A386,D!$O$3:$O$199,D!R$3:R$199,)</f>
        <v/>
      </c>
      <c r="BZ386" s="515">
        <f>_xlfn.XLOOKUP($A386,D!$O$3:$O$199,D!S$3:S$199,)</f>
        <v/>
      </c>
      <c r="CA386" s="515">
        <f>_xlfn.XLOOKUP($A386,D!$O$3:$O$199,D!T$3:T$199,)</f>
        <v/>
      </c>
      <c r="CB386" s="515">
        <f>_xlfn.XLOOKUP($A386,D!$O$3:$O$199,D!U$3:U$199,)</f>
        <v/>
      </c>
      <c r="CC386" s="515">
        <f>_xlfn.XLOOKUP($A386,D!$O$3:$O$199,D!V$3:V$199,)</f>
        <v/>
      </c>
      <c r="CD386" s="515">
        <f>_xlfn.XLOOKUP($A386,D!$O$3:$O$199,D!W$3:W$199,)</f>
        <v/>
      </c>
      <c r="CE386" s="515">
        <f>_xlfn.XLOOKUP($A386,D!$O$3:$O$199,D!X$3:X$199,)</f>
        <v/>
      </c>
      <c r="CF386" s="515">
        <f>_xlfn.XLOOKUP($A386,D!$O$3:$O$199,D!Y$3:Y$199,)</f>
        <v/>
      </c>
      <c r="CG386" s="515">
        <f>_xlfn.XLOOKUP($A386,D!$O$3:$O$199,D!Z$3:Z$199,)</f>
        <v/>
      </c>
      <c r="CH386" s="515">
        <f>_xlfn.XLOOKUP($A386,D!$O$3:$O$199,D!AA$3:AA$199,)</f>
        <v/>
      </c>
    </row>
    <row r="387">
      <c r="A387" s="258" t="inlineStr">
        <is>
          <t>51.08</t>
        </is>
      </c>
      <c r="B387" s="259">
        <f>VLOOKUP(A387,PL.C!$B:$F,2,0)</f>
        <v/>
      </c>
      <c r="C387" s="259" t="inlineStr">
        <is>
          <t>Analítica</t>
        </is>
      </c>
      <c r="D387" s="259" t="inlineStr">
        <is>
          <t>Entrada</t>
        </is>
      </c>
      <c r="E387" s="259">
        <f>VLOOKUP($A387,PL.C!$B:$F,5,0)</f>
        <v/>
      </c>
      <c r="F387" s="259" t="inlineStr">
        <is>
          <t>sim</t>
        </is>
      </c>
      <c r="G387" s="259" t="inlineStr">
        <is>
          <t>forecast</t>
        </is>
      </c>
      <c r="I387" s="86" t="n">
        <v>0</v>
      </c>
      <c r="J387" s="512" t="n">
        <v>0</v>
      </c>
      <c r="K387" s="512" t="n">
        <v>0</v>
      </c>
      <c r="L387" s="512" t="n">
        <v>0</v>
      </c>
      <c r="M387" s="512" t="n">
        <v>0</v>
      </c>
      <c r="N387" s="512" t="n">
        <v>0</v>
      </c>
      <c r="O387" s="512" t="n">
        <v>0</v>
      </c>
      <c r="P387" s="512" t="n">
        <v>0</v>
      </c>
      <c r="Q387" s="512" t="n">
        <v>0</v>
      </c>
      <c r="R387" s="512" t="n">
        <v>0</v>
      </c>
      <c r="S387" s="512" t="n">
        <v>0</v>
      </c>
      <c r="T387" s="512" t="n">
        <v>0</v>
      </c>
      <c r="V387" s="86" t="n">
        <v>0</v>
      </c>
      <c r="W387" s="512" t="n">
        <v>0</v>
      </c>
      <c r="X387" s="512" t="n">
        <v>0</v>
      </c>
      <c r="Y387" s="512" t="n">
        <v>0</v>
      </c>
      <c r="Z387" s="512" t="n">
        <v>0</v>
      </c>
      <c r="AA387" s="512" t="n">
        <v>0</v>
      </c>
      <c r="AB387" s="512" t="n">
        <v>0</v>
      </c>
      <c r="AC387" s="512" t="n">
        <v>0</v>
      </c>
      <c r="AD387" s="512" t="n">
        <v>0</v>
      </c>
      <c r="AE387" s="512" t="n">
        <v>0</v>
      </c>
      <c r="AF387" s="512" t="n">
        <v>0</v>
      </c>
      <c r="AG387" s="512" t="n">
        <v>0</v>
      </c>
      <c r="AI387" s="86" t="n">
        <v>0</v>
      </c>
      <c r="AJ387" s="512" t="n">
        <v>0</v>
      </c>
      <c r="AK387" s="512" t="n">
        <v>0</v>
      </c>
      <c r="AL387" s="512" t="n">
        <v>0</v>
      </c>
      <c r="AM387" s="512" t="n">
        <v>0</v>
      </c>
      <c r="AN387" s="512" t="n">
        <v>0</v>
      </c>
      <c r="AO387" s="512" t="n">
        <v>0</v>
      </c>
      <c r="AP387" s="512" t="n">
        <v>0</v>
      </c>
      <c r="AQ387" s="512" t="n">
        <v>-13600</v>
      </c>
      <c r="AR387" s="512" t="n">
        <v>-69205</v>
      </c>
      <c r="AS387" s="512" t="n">
        <v>-21831</v>
      </c>
      <c r="AT387" s="512" t="n">
        <v>-28000</v>
      </c>
      <c r="AV387" s="270" t="n">
        <v>0</v>
      </c>
      <c r="AW387" s="270" t="n">
        <v>0</v>
      </c>
      <c r="AX387" s="524" t="n">
        <v>-30326</v>
      </c>
      <c r="AY387" s="525" t="n">
        <v>0</v>
      </c>
      <c r="AZ387" s="525" t="n">
        <v>-13350</v>
      </c>
      <c r="BA387" s="525" t="n">
        <v>0</v>
      </c>
      <c r="BB387" s="525" t="n">
        <v>-6750</v>
      </c>
      <c r="BC387" s="525" t="n">
        <v>-10644</v>
      </c>
      <c r="BD387" s="525" t="n">
        <v>-6954</v>
      </c>
      <c r="BE387" s="525" t="n">
        <v>-4938</v>
      </c>
      <c r="BF387" s="525" t="n">
        <v>-4019</v>
      </c>
      <c r="BG387" s="525" t="n">
        <v>-5522</v>
      </c>
      <c r="BJ387" s="522" t="n">
        <v>-3488</v>
      </c>
      <c r="BK387" s="522" t="n">
        <v>-8696</v>
      </c>
      <c r="BL387" s="522" t="n">
        <v>-2520</v>
      </c>
      <c r="BM387" s="522" t="n">
        <v>-2884</v>
      </c>
      <c r="BN387" s="522" t="n">
        <v>-13514</v>
      </c>
      <c r="BO387" s="522" t="n">
        <v>-17687</v>
      </c>
      <c r="BP387" s="522" t="n">
        <v>-2371</v>
      </c>
      <c r="BQ387" s="522" t="n">
        <v>-842</v>
      </c>
      <c r="BR387" s="522" t="n">
        <v>0</v>
      </c>
      <c r="BS387" s="522" t="n">
        <v>0</v>
      </c>
      <c r="BT387" s="522" t="n">
        <v>0</v>
      </c>
      <c r="BU387" s="522" t="n">
        <v>0</v>
      </c>
      <c r="BW387" s="523">
        <f>_xlfn.XLOOKUP($A387,D!$O$3:$O$199,D!P$3:P$199,)</f>
        <v/>
      </c>
      <c r="BX387" s="523">
        <f>_xlfn.XLOOKUP($A387,D!$O$3:$O$199,D!Q$3:Q$199,)</f>
        <v/>
      </c>
      <c r="BY387" s="523">
        <f>_xlfn.XLOOKUP($A387,D!$O$3:$O$199,D!R$3:R$199,)</f>
        <v/>
      </c>
      <c r="BZ387" s="523">
        <f>_xlfn.XLOOKUP($A387,D!$O$3:$O$199,D!S$3:S$199,)</f>
        <v/>
      </c>
      <c r="CA387" s="523">
        <f>_xlfn.XLOOKUP($A387,D!$O$3:$O$199,D!T$3:T$199,)</f>
        <v/>
      </c>
      <c r="CB387" s="523">
        <f>_xlfn.XLOOKUP($A387,D!$O$3:$O$199,D!U$3:U$199,)</f>
        <v/>
      </c>
      <c r="CC387" s="523">
        <f>_xlfn.XLOOKUP($A387,D!$O$3:$O$199,D!V$3:V$199,)</f>
        <v/>
      </c>
      <c r="CD387" s="523">
        <f>_xlfn.XLOOKUP($A387,D!$O$3:$O$199,D!W$3:W$199,)</f>
        <v/>
      </c>
      <c r="CE387" s="523">
        <f>_xlfn.XLOOKUP($A387,D!$O$3:$O$199,D!X$3:X$199,)</f>
        <v/>
      </c>
      <c r="CF387" s="523">
        <f>_xlfn.XLOOKUP($A387,D!$O$3:$O$199,D!Y$3:Y$199,)</f>
        <v/>
      </c>
      <c r="CG387" s="523">
        <f>_xlfn.XLOOKUP($A387,D!$O$3:$O$199,D!Z$3:Z$199,)</f>
        <v/>
      </c>
      <c r="CH387" s="523">
        <f>_xlfn.XLOOKUP($A387,D!$O$3:$O$199,D!AA$3:AA$199,)</f>
        <v/>
      </c>
    </row>
    <row r="388">
      <c r="A388" s="100" t="inlineStr">
        <is>
          <t>52.01</t>
        </is>
      </c>
      <c r="B388" s="86">
        <f>VLOOKUP(A388,PL.C!$B:$F,2,0)</f>
        <v/>
      </c>
      <c r="C388" s="86" t="inlineStr">
        <is>
          <t>Analítica</t>
        </is>
      </c>
      <c r="D388" s="86" t="inlineStr">
        <is>
          <t>Saída</t>
        </is>
      </c>
      <c r="E388" s="86">
        <f>VLOOKUP($A388,PL.C!$B:$F,5,0)</f>
        <v/>
      </c>
      <c r="F388" s="86" t="inlineStr">
        <is>
          <t>sim</t>
        </is>
      </c>
      <c r="G388" s="86" t="inlineStr">
        <is>
          <t>forecast</t>
        </is>
      </c>
      <c r="I388" s="259" t="n">
        <v>0</v>
      </c>
      <c r="J388" s="519" t="n">
        <v>0</v>
      </c>
      <c r="K388" s="519" t="n">
        <v>0</v>
      </c>
      <c r="L388" s="519" t="n">
        <v>-10</v>
      </c>
      <c r="M388" s="519" t="n">
        <v>-10</v>
      </c>
      <c r="N388" s="519" t="n">
        <v>0</v>
      </c>
      <c r="O388" s="519" t="n">
        <v>-10</v>
      </c>
      <c r="P388" s="519" t="n">
        <v>-10</v>
      </c>
      <c r="Q388" s="519" t="n">
        <v>-10</v>
      </c>
      <c r="R388" s="519" t="n">
        <v>-10</v>
      </c>
      <c r="S388" s="519" t="n">
        <v>-10</v>
      </c>
      <c r="T388" s="519" t="n">
        <v>-10</v>
      </c>
      <c r="V388" s="259" t="n">
        <v>-10</v>
      </c>
      <c r="W388" s="519" t="n">
        <v>-10</v>
      </c>
      <c r="X388" s="519" t="n">
        <v>-10</v>
      </c>
      <c r="Y388" s="519" t="n">
        <v>-10</v>
      </c>
      <c r="Z388" s="519" t="n">
        <v>-10</v>
      </c>
      <c r="AA388" s="519" t="n">
        <v>-10</v>
      </c>
      <c r="AB388" s="519" t="n">
        <v>-10</v>
      </c>
      <c r="AC388" s="519" t="n">
        <v>-10</v>
      </c>
      <c r="AD388" s="519" t="n">
        <v>-10</v>
      </c>
      <c r="AE388" s="519" t="n">
        <v>-10</v>
      </c>
      <c r="AF388" s="519" t="n">
        <v>-10</v>
      </c>
      <c r="AG388" s="519" t="n">
        <v>-10</v>
      </c>
      <c r="AI388" s="259" t="n">
        <v>-10</v>
      </c>
      <c r="AJ388" s="519" t="n">
        <v>-10</v>
      </c>
      <c r="AK388" s="519" t="n">
        <v>-110</v>
      </c>
      <c r="AL388" s="519" t="n">
        <v>-10</v>
      </c>
      <c r="AM388" s="519" t="n">
        <v>-10</v>
      </c>
      <c r="AN388" s="519" t="n">
        <v>-10</v>
      </c>
      <c r="AO388" s="519" t="n">
        <v>-10</v>
      </c>
      <c r="AP388" s="519" t="n">
        <v>-6026</v>
      </c>
      <c r="AQ388" s="519" t="n">
        <v>-10</v>
      </c>
      <c r="AR388" s="519" t="n">
        <v>-6036</v>
      </c>
      <c r="AS388" s="519" t="n">
        <v>-6026</v>
      </c>
      <c r="AT388" s="519" t="n">
        <v>-6026</v>
      </c>
      <c r="AV388" s="267" t="n">
        <v>-6026</v>
      </c>
      <c r="AW388" s="267" t="n">
        <v>-6026</v>
      </c>
      <c r="AX388" s="520" t="n">
        <v>-6026</v>
      </c>
      <c r="AY388" s="521" t="n">
        <v>-6016</v>
      </c>
      <c r="AZ388" s="521" t="n">
        <v>-6316</v>
      </c>
      <c r="BA388" s="521" t="n">
        <v>-6306</v>
      </c>
      <c r="BB388" s="521" t="n">
        <v>-6306</v>
      </c>
      <c r="BC388" s="521" t="n">
        <v>-6306</v>
      </c>
      <c r="BD388" s="521" t="n">
        <v>-6306</v>
      </c>
      <c r="BE388" s="521" t="n">
        <v>-6306</v>
      </c>
      <c r="BF388" s="521" t="n">
        <v>-6306</v>
      </c>
      <c r="BG388" s="521" t="n">
        <v>-6306</v>
      </c>
      <c r="BJ388" s="526" t="n">
        <v>-6306</v>
      </c>
      <c r="BK388" s="526" t="n">
        <v>-6306</v>
      </c>
      <c r="BL388" s="526" t="n">
        <v>-6306</v>
      </c>
      <c r="BM388" s="526" t="n">
        <v>-6306</v>
      </c>
      <c r="BN388" s="526" t="n">
        <v>-6554</v>
      </c>
      <c r="BO388" s="526" t="n">
        <v>-6554</v>
      </c>
      <c r="BP388" s="526" t="n">
        <v>-6554</v>
      </c>
      <c r="BQ388" s="526" t="n">
        <v>-6554</v>
      </c>
      <c r="BR388" s="526" t="n">
        <v>-6554</v>
      </c>
      <c r="BS388" s="526" t="n">
        <v>-6554</v>
      </c>
      <c r="BT388" s="526" t="n">
        <v>-6554</v>
      </c>
      <c r="BU388" s="526" t="n">
        <v>-6554</v>
      </c>
      <c r="BW388" s="515">
        <f>_xlfn.XLOOKUP($A388,D!$O$3:$O$199,D!P$3:P$199,)</f>
        <v/>
      </c>
      <c r="BX388" s="515">
        <f>_xlfn.XLOOKUP($A388,D!$O$3:$O$199,D!Q$3:Q$199,)</f>
        <v/>
      </c>
      <c r="BY388" s="515">
        <f>_xlfn.XLOOKUP($A388,D!$O$3:$O$199,D!R$3:R$199,)</f>
        <v/>
      </c>
      <c r="BZ388" s="515">
        <f>_xlfn.XLOOKUP($A388,D!$O$3:$O$199,D!S$3:S$199,)</f>
        <v/>
      </c>
      <c r="CA388" s="515">
        <f>_xlfn.XLOOKUP($A388,D!$O$3:$O$199,D!T$3:T$199,)</f>
        <v/>
      </c>
      <c r="CB388" s="515">
        <f>_xlfn.XLOOKUP($A388,D!$O$3:$O$199,D!U$3:U$199,)</f>
        <v/>
      </c>
      <c r="CC388" s="515">
        <f>_xlfn.XLOOKUP($A388,D!$O$3:$O$199,D!V$3:V$199,)</f>
        <v/>
      </c>
      <c r="CD388" s="515">
        <f>_xlfn.XLOOKUP($A388,D!$O$3:$O$199,D!W$3:W$199,)</f>
        <v/>
      </c>
      <c r="CE388" s="515">
        <f>_xlfn.XLOOKUP($A388,D!$O$3:$O$199,D!X$3:X$199,)</f>
        <v/>
      </c>
      <c r="CF388" s="515">
        <f>_xlfn.XLOOKUP($A388,D!$O$3:$O$199,D!Y$3:Y$199,)</f>
        <v/>
      </c>
      <c r="CG388" s="515">
        <f>_xlfn.XLOOKUP($A388,D!$O$3:$O$199,D!Z$3:Z$199,)</f>
        <v/>
      </c>
      <c r="CH388" s="515">
        <f>_xlfn.XLOOKUP($A388,D!$O$3:$O$199,D!AA$3:AA$199,)</f>
        <v/>
      </c>
    </row>
    <row r="389">
      <c r="A389" s="258" t="inlineStr">
        <is>
          <t>52.02</t>
        </is>
      </c>
      <c r="B389" s="259">
        <f>VLOOKUP(A389,PL.C!$B:$F,2,0)</f>
        <v/>
      </c>
      <c r="C389" s="259" t="inlineStr">
        <is>
          <t>Analítica</t>
        </is>
      </c>
      <c r="D389" s="259" t="inlineStr">
        <is>
          <t>Saída</t>
        </is>
      </c>
      <c r="E389" s="259">
        <f>VLOOKUP($A389,PL.C!$B:$F,5,0)</f>
        <v/>
      </c>
      <c r="F389" s="259" t="inlineStr">
        <is>
          <t>sim</t>
        </is>
      </c>
      <c r="G389" s="259" t="inlineStr">
        <is>
          <t>forecast</t>
        </is>
      </c>
      <c r="I389" s="86" t="n">
        <v>0</v>
      </c>
      <c r="J389" s="512" t="n">
        <v>0</v>
      </c>
      <c r="K389" s="512" t="n">
        <v>0</v>
      </c>
      <c r="L389" s="512" t="n">
        <v>0</v>
      </c>
      <c r="M389" s="512" t="n">
        <v>0</v>
      </c>
      <c r="N389" s="512" t="n">
        <v>0</v>
      </c>
      <c r="O389" s="512" t="n">
        <v>0</v>
      </c>
      <c r="P389" s="512" t="n">
        <v>0</v>
      </c>
      <c r="Q389" s="512" t="n">
        <v>0</v>
      </c>
      <c r="R389" s="512" t="n">
        <v>0</v>
      </c>
      <c r="S389" s="512" t="n">
        <v>0</v>
      </c>
      <c r="T389" s="512" t="n">
        <v>0</v>
      </c>
      <c r="V389" s="86" t="n">
        <v>0</v>
      </c>
      <c r="W389" s="512" t="n">
        <v>0</v>
      </c>
      <c r="X389" s="512" t="n">
        <v>0</v>
      </c>
      <c r="Y389" s="512" t="n">
        <v>0</v>
      </c>
      <c r="Z389" s="512" t="n">
        <v>0</v>
      </c>
      <c r="AA389" s="512" t="n">
        <v>0</v>
      </c>
      <c r="AB389" s="512" t="n">
        <v>0</v>
      </c>
      <c r="AC389" s="512" t="n">
        <v>0</v>
      </c>
      <c r="AD389" s="512" t="n">
        <v>0</v>
      </c>
      <c r="AE389" s="512" t="n">
        <v>0</v>
      </c>
      <c r="AF389" s="512" t="n">
        <v>0</v>
      </c>
      <c r="AG389" s="512" t="n">
        <v>0</v>
      </c>
      <c r="AI389" s="86" t="n">
        <v>0</v>
      </c>
      <c r="AJ389" s="512" t="n">
        <v>0</v>
      </c>
      <c r="AK389" s="512" t="n">
        <v>0</v>
      </c>
      <c r="AL389" s="512" t="n">
        <v>0</v>
      </c>
      <c r="AM389" s="512" t="n">
        <v>0</v>
      </c>
      <c r="AN389" s="512" t="n">
        <v>0</v>
      </c>
      <c r="AO389" s="512" t="n">
        <v>0</v>
      </c>
      <c r="AP389" s="512" t="n">
        <v>0</v>
      </c>
      <c r="AQ389" s="512" t="n">
        <v>0</v>
      </c>
      <c r="AR389" s="512" t="n">
        <v>0</v>
      </c>
      <c r="AS389" s="512" t="n">
        <v>0</v>
      </c>
      <c r="AT389" s="512" t="n">
        <v>0</v>
      </c>
      <c r="AV389" s="270" t="n">
        <v>0</v>
      </c>
      <c r="AW389" s="270" t="n">
        <v>0</v>
      </c>
      <c r="AX389" s="524" t="n">
        <v>0</v>
      </c>
      <c r="AY389" s="525" t="n">
        <v>0</v>
      </c>
      <c r="AZ389" s="525" t="n">
        <v>0</v>
      </c>
      <c r="BA389" s="525" t="n">
        <v>0</v>
      </c>
      <c r="BB389" s="525" t="n">
        <v>0</v>
      </c>
      <c r="BC389" s="525" t="n">
        <v>0</v>
      </c>
      <c r="BD389" s="525" t="n">
        <v>0</v>
      </c>
      <c r="BE389" s="525" t="n">
        <v>0</v>
      </c>
      <c r="BF389" s="525" t="n">
        <v>0</v>
      </c>
      <c r="BG389" s="525" t="n">
        <v>0</v>
      </c>
      <c r="BJ389" s="522" t="n">
        <v>0</v>
      </c>
      <c r="BK389" s="522" t="n">
        <v>0</v>
      </c>
      <c r="BL389" s="522" t="n">
        <v>0</v>
      </c>
      <c r="BM389" s="522" t="n">
        <v>0</v>
      </c>
      <c r="BN389" s="522" t="n">
        <v>0</v>
      </c>
      <c r="BO389" s="522" t="n">
        <v>0</v>
      </c>
      <c r="BP389" s="522" t="n">
        <v>0</v>
      </c>
      <c r="BQ389" s="522" t="n">
        <v>0</v>
      </c>
      <c r="BR389" s="522" t="n">
        <v>0</v>
      </c>
      <c r="BS389" s="522" t="n">
        <v>0</v>
      </c>
      <c r="BT389" s="522" t="n">
        <v>0</v>
      </c>
      <c r="BU389" s="522" t="n">
        <v>0</v>
      </c>
      <c r="BW389" s="523">
        <f>_xlfn.XLOOKUP($A389,D!$O$3:$O$199,D!P$3:P$199,)</f>
        <v/>
      </c>
      <c r="BX389" s="523">
        <f>_xlfn.XLOOKUP($A389,D!$O$3:$O$199,D!Q$3:Q$199,)</f>
        <v/>
      </c>
      <c r="BY389" s="523">
        <f>_xlfn.XLOOKUP($A389,D!$O$3:$O$199,D!R$3:R$199,)</f>
        <v/>
      </c>
      <c r="BZ389" s="523">
        <f>_xlfn.XLOOKUP($A389,D!$O$3:$O$199,D!S$3:S$199,)</f>
        <v/>
      </c>
      <c r="CA389" s="523">
        <f>_xlfn.XLOOKUP($A389,D!$O$3:$O$199,D!T$3:T$199,)</f>
        <v/>
      </c>
      <c r="CB389" s="523">
        <f>_xlfn.XLOOKUP($A389,D!$O$3:$O$199,D!U$3:U$199,)</f>
        <v/>
      </c>
      <c r="CC389" s="523">
        <f>_xlfn.XLOOKUP($A389,D!$O$3:$O$199,D!V$3:V$199,)</f>
        <v/>
      </c>
      <c r="CD389" s="523">
        <f>_xlfn.XLOOKUP($A389,D!$O$3:$O$199,D!W$3:W$199,)</f>
        <v/>
      </c>
      <c r="CE389" s="523">
        <f>_xlfn.XLOOKUP($A389,D!$O$3:$O$199,D!X$3:X$199,)</f>
        <v/>
      </c>
      <c r="CF389" s="523">
        <f>_xlfn.XLOOKUP($A389,D!$O$3:$O$199,D!Y$3:Y$199,)</f>
        <v/>
      </c>
      <c r="CG389" s="523">
        <f>_xlfn.XLOOKUP($A389,D!$O$3:$O$199,D!Z$3:Z$199,)</f>
        <v/>
      </c>
      <c r="CH389" s="523">
        <f>_xlfn.XLOOKUP($A389,D!$O$3:$O$199,D!AA$3:AA$199,)</f>
        <v/>
      </c>
    </row>
    <row r="390">
      <c r="A390" s="100" t="inlineStr">
        <is>
          <t>52.03</t>
        </is>
      </c>
      <c r="B390" s="86">
        <f>VLOOKUP(A390,PL.C!$B:$F,2,0)</f>
        <v/>
      </c>
      <c r="C390" s="86" t="inlineStr">
        <is>
          <t>Analítica</t>
        </is>
      </c>
      <c r="D390" s="86" t="inlineStr">
        <is>
          <t>Saída</t>
        </is>
      </c>
      <c r="E390" s="86">
        <f>VLOOKUP($A390,PL.C!$B:$F,5,0)</f>
        <v/>
      </c>
      <c r="F390" s="86" t="inlineStr">
        <is>
          <t>sim</t>
        </is>
      </c>
      <c r="G390" s="86" t="inlineStr">
        <is>
          <t>forecast</t>
        </is>
      </c>
      <c r="I390" s="259" t="n">
        <v>0</v>
      </c>
      <c r="J390" s="519" t="n">
        <v>0</v>
      </c>
      <c r="K390" s="519" t="n">
        <v>0</v>
      </c>
      <c r="L390" s="519" t="n">
        <v>0</v>
      </c>
      <c r="M390" s="519" t="n">
        <v>0</v>
      </c>
      <c r="N390" s="519" t="n">
        <v>0</v>
      </c>
      <c r="O390" s="519" t="n">
        <v>0</v>
      </c>
      <c r="P390" s="519" t="n">
        <v>0</v>
      </c>
      <c r="Q390" s="519" t="n">
        <v>0</v>
      </c>
      <c r="R390" s="519" t="n">
        <v>0</v>
      </c>
      <c r="S390" s="519" t="n">
        <v>0</v>
      </c>
      <c r="T390" s="519" t="n">
        <v>0</v>
      </c>
      <c r="V390" s="259" t="n">
        <v>0</v>
      </c>
      <c r="W390" s="519" t="n">
        <v>0</v>
      </c>
      <c r="X390" s="519" t="n">
        <v>0</v>
      </c>
      <c r="Y390" s="519" t="n">
        <v>0</v>
      </c>
      <c r="Z390" s="519" t="n">
        <v>0</v>
      </c>
      <c r="AA390" s="519" t="n">
        <v>0</v>
      </c>
      <c r="AB390" s="519" t="n">
        <v>0</v>
      </c>
      <c r="AC390" s="519" t="n">
        <v>0</v>
      </c>
      <c r="AD390" s="519" t="n">
        <v>0</v>
      </c>
      <c r="AE390" s="519" t="n">
        <v>0</v>
      </c>
      <c r="AF390" s="519" t="n">
        <v>0</v>
      </c>
      <c r="AG390" s="519" t="n">
        <v>0</v>
      </c>
      <c r="AI390" s="259" t="n">
        <v>0</v>
      </c>
      <c r="AJ390" s="519" t="n">
        <v>0</v>
      </c>
      <c r="AK390" s="519" t="n">
        <v>0</v>
      </c>
      <c r="AL390" s="519" t="n">
        <v>0</v>
      </c>
      <c r="AM390" s="519" t="n">
        <v>0</v>
      </c>
      <c r="AN390" s="519" t="n">
        <v>0</v>
      </c>
      <c r="AO390" s="519" t="n">
        <v>0</v>
      </c>
      <c r="AP390" s="519" t="n">
        <v>0</v>
      </c>
      <c r="AQ390" s="519" t="n">
        <v>0</v>
      </c>
      <c r="AR390" s="519" t="n">
        <v>0</v>
      </c>
      <c r="AS390" s="519" t="n">
        <v>0</v>
      </c>
      <c r="AT390" s="519" t="n">
        <v>0</v>
      </c>
      <c r="AV390" s="267" t="n">
        <v>0</v>
      </c>
      <c r="AW390" s="267" t="n">
        <v>0</v>
      </c>
      <c r="AX390" s="520" t="n">
        <v>0</v>
      </c>
      <c r="AY390" s="521" t="n">
        <v>0</v>
      </c>
      <c r="AZ390" s="521" t="n">
        <v>0</v>
      </c>
      <c r="BA390" s="521" t="n">
        <v>0</v>
      </c>
      <c r="BB390" s="521" t="n">
        <v>0</v>
      </c>
      <c r="BC390" s="521" t="n">
        <v>0</v>
      </c>
      <c r="BD390" s="521" t="n">
        <v>0</v>
      </c>
      <c r="BE390" s="521" t="n">
        <v>0</v>
      </c>
      <c r="BF390" s="521" t="n">
        <v>0</v>
      </c>
      <c r="BG390" s="521" t="n">
        <v>0</v>
      </c>
      <c r="BJ390" s="526" t="n">
        <v>0</v>
      </c>
      <c r="BK390" s="526" t="n">
        <v>0</v>
      </c>
      <c r="BL390" s="526" t="n">
        <v>0</v>
      </c>
      <c r="BM390" s="526" t="n">
        <v>0</v>
      </c>
      <c r="BN390" s="526" t="n">
        <v>0</v>
      </c>
      <c r="BO390" s="526" t="n">
        <v>0</v>
      </c>
      <c r="BP390" s="526" t="n">
        <v>0</v>
      </c>
      <c r="BQ390" s="526" t="n">
        <v>0</v>
      </c>
      <c r="BR390" s="526" t="n">
        <v>0</v>
      </c>
      <c r="BS390" s="526" t="n">
        <v>0</v>
      </c>
      <c r="BT390" s="526" t="n">
        <v>0</v>
      </c>
      <c r="BU390" s="526" t="n">
        <v>0</v>
      </c>
      <c r="BW390" s="515">
        <f>_xlfn.XLOOKUP($A390,D!$O$3:$O$199,D!P$3:P$199,)</f>
        <v/>
      </c>
      <c r="BX390" s="515">
        <f>_xlfn.XLOOKUP($A390,D!$O$3:$O$199,D!Q$3:Q$199,)</f>
        <v/>
      </c>
      <c r="BY390" s="515">
        <f>_xlfn.XLOOKUP($A390,D!$O$3:$O$199,D!R$3:R$199,)</f>
        <v/>
      </c>
      <c r="BZ390" s="515">
        <f>_xlfn.XLOOKUP($A390,D!$O$3:$O$199,D!S$3:S$199,)</f>
        <v/>
      </c>
      <c r="CA390" s="515">
        <f>_xlfn.XLOOKUP($A390,D!$O$3:$O$199,D!T$3:T$199,)</f>
        <v/>
      </c>
      <c r="CB390" s="515">
        <f>_xlfn.XLOOKUP($A390,D!$O$3:$O$199,D!U$3:U$199,)</f>
        <v/>
      </c>
      <c r="CC390" s="515">
        <f>_xlfn.XLOOKUP($A390,D!$O$3:$O$199,D!V$3:V$199,)</f>
        <v/>
      </c>
      <c r="CD390" s="515">
        <f>_xlfn.XLOOKUP($A390,D!$O$3:$O$199,D!W$3:W$199,)</f>
        <v/>
      </c>
      <c r="CE390" s="515">
        <f>_xlfn.XLOOKUP($A390,D!$O$3:$O$199,D!X$3:X$199,)</f>
        <v/>
      </c>
      <c r="CF390" s="515">
        <f>_xlfn.XLOOKUP($A390,D!$O$3:$O$199,D!Y$3:Y$199,)</f>
        <v/>
      </c>
      <c r="CG390" s="515">
        <f>_xlfn.XLOOKUP($A390,D!$O$3:$O$199,D!Z$3:Z$199,)</f>
        <v/>
      </c>
      <c r="CH390" s="515">
        <f>_xlfn.XLOOKUP($A390,D!$O$3:$O$199,D!AA$3:AA$199,)</f>
        <v/>
      </c>
    </row>
    <row r="391">
      <c r="A391" s="258" t="inlineStr">
        <is>
          <t>52.04</t>
        </is>
      </c>
      <c r="B391" s="259">
        <f>VLOOKUP(A391,PL.C!$B:$F,2,0)</f>
        <v/>
      </c>
      <c r="C391" s="259" t="inlineStr">
        <is>
          <t>Analítica</t>
        </is>
      </c>
      <c r="D391" s="259" t="inlineStr">
        <is>
          <t>Entrada</t>
        </is>
      </c>
      <c r="E391" s="259">
        <f>VLOOKUP($A391,PL.C!$B:$F,5,0)</f>
        <v/>
      </c>
      <c r="F391" s="259" t="inlineStr">
        <is>
          <t>sim</t>
        </is>
      </c>
      <c r="G391" s="259" t="inlineStr">
        <is>
          <t>forecast</t>
        </is>
      </c>
      <c r="I391" s="86" t="n">
        <v>0</v>
      </c>
      <c r="J391" s="512" t="n">
        <v>0</v>
      </c>
      <c r="K391" s="512" t="n">
        <v>0</v>
      </c>
      <c r="L391" s="512" t="n">
        <v>0</v>
      </c>
      <c r="M391" s="512" t="n">
        <v>0</v>
      </c>
      <c r="N391" s="512" t="n">
        <v>0</v>
      </c>
      <c r="O391" s="512" t="n">
        <v>0</v>
      </c>
      <c r="P391" s="512" t="n">
        <v>0</v>
      </c>
      <c r="Q391" s="512" t="n">
        <v>0</v>
      </c>
      <c r="R391" s="512" t="n">
        <v>0</v>
      </c>
      <c r="S391" s="512" t="n">
        <v>0</v>
      </c>
      <c r="T391" s="512" t="n">
        <v>0</v>
      </c>
      <c r="V391" s="86" t="n">
        <v>0</v>
      </c>
      <c r="W391" s="512" t="n">
        <v>0</v>
      </c>
      <c r="X391" s="512" t="n">
        <v>0</v>
      </c>
      <c r="Y391" s="512" t="n">
        <v>0</v>
      </c>
      <c r="Z391" s="512" t="n">
        <v>0</v>
      </c>
      <c r="AA391" s="512" t="n">
        <v>0</v>
      </c>
      <c r="AB391" s="512" t="n">
        <v>0</v>
      </c>
      <c r="AC391" s="512" t="n">
        <v>0</v>
      </c>
      <c r="AD391" s="512" t="n">
        <v>0</v>
      </c>
      <c r="AE391" s="512" t="n">
        <v>0</v>
      </c>
      <c r="AF391" s="512" t="n">
        <v>0</v>
      </c>
      <c r="AG391" s="512" t="n">
        <v>0</v>
      </c>
      <c r="AI391" s="86" t="n">
        <v>0</v>
      </c>
      <c r="AJ391" s="512" t="n">
        <v>0</v>
      </c>
      <c r="AK391" s="512" t="n">
        <v>0</v>
      </c>
      <c r="AL391" s="512" t="n">
        <v>0</v>
      </c>
      <c r="AM391" s="512" t="n">
        <v>0</v>
      </c>
      <c r="AN391" s="512" t="n">
        <v>0</v>
      </c>
      <c r="AO391" s="512" t="n">
        <v>0</v>
      </c>
      <c r="AP391" s="512" t="n">
        <v>0</v>
      </c>
      <c r="AQ391" s="512" t="n">
        <v>0</v>
      </c>
      <c r="AR391" s="512" t="n">
        <v>0</v>
      </c>
      <c r="AS391" s="512" t="n">
        <v>0</v>
      </c>
      <c r="AT391" s="512" t="n">
        <v>0</v>
      </c>
      <c r="AV391" s="270" t="n">
        <v>0</v>
      </c>
      <c r="AW391" s="270" t="n">
        <v>0</v>
      </c>
      <c r="AX391" s="524" t="n">
        <v>0</v>
      </c>
      <c r="AY391" s="525" t="n">
        <v>0</v>
      </c>
      <c r="AZ391" s="525" t="n">
        <v>0</v>
      </c>
      <c r="BA391" s="525" t="n">
        <v>0</v>
      </c>
      <c r="BB391" s="525" t="n">
        <v>0</v>
      </c>
      <c r="BC391" s="525" t="n">
        <v>0</v>
      </c>
      <c r="BD391" s="525" t="n">
        <v>0</v>
      </c>
      <c r="BE391" s="525" t="n">
        <v>0</v>
      </c>
      <c r="BF391" s="525" t="n">
        <v>0</v>
      </c>
      <c r="BG391" s="525" t="n">
        <v>0</v>
      </c>
      <c r="BJ391" s="522" t="n">
        <v>0</v>
      </c>
      <c r="BK391" s="522" t="n">
        <v>0</v>
      </c>
      <c r="BL391" s="522" t="n">
        <v>0</v>
      </c>
      <c r="BM391" s="522" t="n">
        <v>0</v>
      </c>
      <c r="BN391" s="522" t="n">
        <v>0</v>
      </c>
      <c r="BO391" s="522" t="n">
        <v>0</v>
      </c>
      <c r="BP391" s="522" t="n">
        <v>0</v>
      </c>
      <c r="BQ391" s="522" t="n">
        <v>0</v>
      </c>
      <c r="BR391" s="522" t="n">
        <v>0</v>
      </c>
      <c r="BS391" s="522" t="n">
        <v>0</v>
      </c>
      <c r="BT391" s="522" t="n">
        <v>0</v>
      </c>
      <c r="BU391" s="522" t="n">
        <v>0</v>
      </c>
      <c r="BW391" s="523">
        <f>_xlfn.XLOOKUP($A391,D!$O$3:$O$199,D!P$3:P$199,)</f>
        <v/>
      </c>
      <c r="BX391" s="523">
        <f>_xlfn.XLOOKUP($A391,D!$O$3:$O$199,D!Q$3:Q$199,)</f>
        <v/>
      </c>
      <c r="BY391" s="523">
        <f>_xlfn.XLOOKUP($A391,D!$O$3:$O$199,D!R$3:R$199,)</f>
        <v/>
      </c>
      <c r="BZ391" s="523">
        <f>_xlfn.XLOOKUP($A391,D!$O$3:$O$199,D!S$3:S$199,)</f>
        <v/>
      </c>
      <c r="CA391" s="523">
        <f>_xlfn.XLOOKUP($A391,D!$O$3:$O$199,D!T$3:T$199,)</f>
        <v/>
      </c>
      <c r="CB391" s="523">
        <f>_xlfn.XLOOKUP($A391,D!$O$3:$O$199,D!U$3:U$199,)</f>
        <v/>
      </c>
      <c r="CC391" s="523">
        <f>_xlfn.XLOOKUP($A391,D!$O$3:$O$199,D!V$3:V$199,)</f>
        <v/>
      </c>
      <c r="CD391" s="523">
        <f>_xlfn.XLOOKUP($A391,D!$O$3:$O$199,D!W$3:W$199,)</f>
        <v/>
      </c>
      <c r="CE391" s="523">
        <f>_xlfn.XLOOKUP($A391,D!$O$3:$O$199,D!X$3:X$199,)</f>
        <v/>
      </c>
      <c r="CF391" s="523">
        <f>_xlfn.XLOOKUP($A391,D!$O$3:$O$199,D!Y$3:Y$199,)</f>
        <v/>
      </c>
      <c r="CG391" s="523">
        <f>_xlfn.XLOOKUP($A391,D!$O$3:$O$199,D!Z$3:Z$199,)</f>
        <v/>
      </c>
      <c r="CH391" s="523">
        <f>_xlfn.XLOOKUP($A391,D!$O$3:$O$199,D!AA$3:AA$199,)</f>
        <v/>
      </c>
    </row>
    <row r="392">
      <c r="A392" s="100" t="inlineStr">
        <is>
          <t>53.01</t>
        </is>
      </c>
      <c r="B392" s="86">
        <f>VLOOKUP(A392,PL.C!$B:$F,2,0)</f>
        <v/>
      </c>
      <c r="C392" s="86" t="inlineStr">
        <is>
          <t>Analítica</t>
        </is>
      </c>
      <c r="D392" s="86" t="inlineStr">
        <is>
          <t>Saída</t>
        </is>
      </c>
      <c r="E392" s="86">
        <f>VLOOKUP($A392,PL.C!$B:$F,5,0)</f>
        <v/>
      </c>
      <c r="F392" s="86" t="inlineStr">
        <is>
          <t>sim</t>
        </is>
      </c>
      <c r="G392" s="86" t="inlineStr">
        <is>
          <t>forecast</t>
        </is>
      </c>
      <c r="I392" s="259" t="n">
        <v>0</v>
      </c>
      <c r="J392" s="519" t="n">
        <v>0</v>
      </c>
      <c r="K392" s="519" t="n">
        <v>0</v>
      </c>
      <c r="L392" s="519" t="n">
        <v>0</v>
      </c>
      <c r="M392" s="519" t="n">
        <v>0</v>
      </c>
      <c r="N392" s="519" t="n">
        <v>0</v>
      </c>
      <c r="O392" s="519" t="n">
        <v>0</v>
      </c>
      <c r="P392" s="519" t="n">
        <v>0</v>
      </c>
      <c r="Q392" s="519" t="n">
        <v>0</v>
      </c>
      <c r="R392" s="519" t="n">
        <v>0</v>
      </c>
      <c r="S392" s="519" t="n">
        <v>0</v>
      </c>
      <c r="T392" s="519" t="n">
        <v>0</v>
      </c>
      <c r="V392" s="259" t="n">
        <v>0</v>
      </c>
      <c r="W392" s="519" t="n">
        <v>0</v>
      </c>
      <c r="X392" s="519" t="n">
        <v>0</v>
      </c>
      <c r="Y392" s="519" t="n">
        <v>0</v>
      </c>
      <c r="Z392" s="519" t="n">
        <v>0</v>
      </c>
      <c r="AA392" s="519" t="n">
        <v>0</v>
      </c>
      <c r="AB392" s="519" t="n">
        <v>0</v>
      </c>
      <c r="AC392" s="519" t="n">
        <v>0</v>
      </c>
      <c r="AD392" s="519" t="n">
        <v>0</v>
      </c>
      <c r="AE392" s="519" t="n">
        <v>0</v>
      </c>
      <c r="AF392" s="519" t="n">
        <v>0</v>
      </c>
      <c r="AG392" s="519" t="n">
        <v>0</v>
      </c>
      <c r="AI392" s="259" t="n">
        <v>0</v>
      </c>
      <c r="AJ392" s="519" t="n">
        <v>0</v>
      </c>
      <c r="AK392" s="519" t="n">
        <v>0</v>
      </c>
      <c r="AL392" s="519" t="n">
        <v>0</v>
      </c>
      <c r="AM392" s="519" t="n">
        <v>0</v>
      </c>
      <c r="AN392" s="519" t="n">
        <v>0</v>
      </c>
      <c r="AO392" s="519" t="n">
        <v>0</v>
      </c>
      <c r="AP392" s="519" t="n">
        <v>0</v>
      </c>
      <c r="AQ392" s="519" t="n">
        <v>0</v>
      </c>
      <c r="AR392" s="519" t="n">
        <v>0</v>
      </c>
      <c r="AS392" s="519" t="n">
        <v>0</v>
      </c>
      <c r="AT392" s="519" t="n">
        <v>0</v>
      </c>
      <c r="AV392" s="267" t="n">
        <v>0</v>
      </c>
      <c r="AW392" s="267" t="n">
        <v>0</v>
      </c>
      <c r="AX392" s="520" t="n">
        <v>0</v>
      </c>
      <c r="AY392" s="521" t="n">
        <v>0</v>
      </c>
      <c r="AZ392" s="521" t="n">
        <v>0</v>
      </c>
      <c r="BA392" s="521" t="n">
        <v>0</v>
      </c>
      <c r="BB392" s="521" t="n">
        <v>0</v>
      </c>
      <c r="BC392" s="521" t="n">
        <v>0</v>
      </c>
      <c r="BD392" s="521" t="n">
        <v>0</v>
      </c>
      <c r="BE392" s="521" t="n">
        <v>0</v>
      </c>
      <c r="BF392" s="521" t="n">
        <v>0</v>
      </c>
      <c r="BG392" s="521" t="n">
        <v>0</v>
      </c>
      <c r="BJ392" s="526" t="n">
        <v>0</v>
      </c>
      <c r="BK392" s="526" t="n">
        <v>0</v>
      </c>
      <c r="BL392" s="526" t="n">
        <v>0</v>
      </c>
      <c r="BM392" s="526" t="n">
        <v>0</v>
      </c>
      <c r="BN392" s="526" t="n">
        <v>0</v>
      </c>
      <c r="BO392" s="526" t="n">
        <v>0</v>
      </c>
      <c r="BP392" s="526" t="n">
        <v>0</v>
      </c>
      <c r="BQ392" s="526" t="n">
        <v>-24661</v>
      </c>
      <c r="BR392" s="526" t="n">
        <v>-321</v>
      </c>
      <c r="BS392" s="526" t="n">
        <v>-568</v>
      </c>
      <c r="BT392" s="526" t="n">
        <v>0</v>
      </c>
      <c r="BU392" s="526" t="n">
        <v>0</v>
      </c>
      <c r="BW392" s="515">
        <f>_xlfn.XLOOKUP($A392,D!$O$3:$O$199,D!P$3:P$199,)</f>
        <v/>
      </c>
      <c r="BX392" s="515">
        <f>_xlfn.XLOOKUP($A392,D!$O$3:$O$199,D!Q$3:Q$199,)</f>
        <v/>
      </c>
      <c r="BY392" s="515">
        <f>_xlfn.XLOOKUP($A392,D!$O$3:$O$199,D!R$3:R$199,)</f>
        <v/>
      </c>
      <c r="BZ392" s="515">
        <f>_xlfn.XLOOKUP($A392,D!$O$3:$O$199,D!S$3:S$199,)</f>
        <v/>
      </c>
      <c r="CA392" s="515">
        <f>_xlfn.XLOOKUP($A392,D!$O$3:$O$199,D!T$3:T$199,)</f>
        <v/>
      </c>
      <c r="CB392" s="515">
        <f>_xlfn.XLOOKUP($A392,D!$O$3:$O$199,D!U$3:U$199,)</f>
        <v/>
      </c>
      <c r="CC392" s="515">
        <f>_xlfn.XLOOKUP($A392,D!$O$3:$O$199,D!V$3:V$199,)</f>
        <v/>
      </c>
      <c r="CD392" s="515">
        <f>_xlfn.XLOOKUP($A392,D!$O$3:$O$199,D!W$3:W$199,)</f>
        <v/>
      </c>
      <c r="CE392" s="515">
        <f>_xlfn.XLOOKUP($A392,D!$O$3:$O$199,D!X$3:X$199,)</f>
        <v/>
      </c>
      <c r="CF392" s="515">
        <f>_xlfn.XLOOKUP($A392,D!$O$3:$O$199,D!Y$3:Y$199,)</f>
        <v/>
      </c>
      <c r="CG392" s="515">
        <f>_xlfn.XLOOKUP($A392,D!$O$3:$O$199,D!Z$3:Z$199,)</f>
        <v/>
      </c>
      <c r="CH392" s="515">
        <f>_xlfn.XLOOKUP($A392,D!$O$3:$O$199,D!AA$3:AA$199,)</f>
        <v/>
      </c>
    </row>
    <row r="393">
      <c r="A393" s="258" t="inlineStr">
        <is>
          <t>53.02</t>
        </is>
      </c>
      <c r="B393" s="259">
        <f>VLOOKUP(A393,PL.C!$B:$F,2,0)</f>
        <v/>
      </c>
      <c r="C393" s="259" t="inlineStr">
        <is>
          <t>Analítica</t>
        </is>
      </c>
      <c r="D393" s="259" t="inlineStr">
        <is>
          <t>Saída</t>
        </is>
      </c>
      <c r="E393" s="259">
        <f>VLOOKUP($A393,PL.C!$B:$F,5,0)</f>
        <v/>
      </c>
      <c r="F393" s="259" t="inlineStr">
        <is>
          <t>sim</t>
        </is>
      </c>
      <c r="G393" s="259" t="inlineStr">
        <is>
          <t>forecast</t>
        </is>
      </c>
      <c r="I393" s="86" t="n">
        <v>0</v>
      </c>
      <c r="J393" s="512" t="n">
        <v>0</v>
      </c>
      <c r="K393" s="512" t="n">
        <v>0</v>
      </c>
      <c r="L393" s="512" t="n">
        <v>-16478</v>
      </c>
      <c r="M393" s="512" t="n">
        <v>-19420</v>
      </c>
      <c r="N393" s="512" t="n">
        <v>-22325</v>
      </c>
      <c r="O393" s="512" t="n">
        <v>-21574</v>
      </c>
      <c r="P393" s="512" t="n">
        <v>-53595</v>
      </c>
      <c r="Q393" s="512" t="n">
        <v>-21931</v>
      </c>
      <c r="R393" s="512" t="n">
        <v>-26227</v>
      </c>
      <c r="S393" s="512" t="n">
        <v>-35101</v>
      </c>
      <c r="T393" s="512" t="n">
        <v>-15645</v>
      </c>
      <c r="V393" s="86" t="n">
        <v>-17403</v>
      </c>
      <c r="W393" s="512" t="n">
        <v>-37395</v>
      </c>
      <c r="X393" s="512" t="n">
        <v>-52021</v>
      </c>
      <c r="Y393" s="512" t="n">
        <v>-118440</v>
      </c>
      <c r="Z393" s="512" t="n">
        <v>-49588</v>
      </c>
      <c r="AA393" s="512" t="n">
        <v>-53691</v>
      </c>
      <c r="AB393" s="512" t="n">
        <v>-37471</v>
      </c>
      <c r="AC393" s="512" t="n">
        <v>-44058</v>
      </c>
      <c r="AD393" s="512" t="n">
        <v>-39022</v>
      </c>
      <c r="AE393" s="512" t="n">
        <v>-46491</v>
      </c>
      <c r="AF393" s="512" t="n">
        <v>-36750</v>
      </c>
      <c r="AG393" s="512" t="n">
        <v>-43847</v>
      </c>
      <c r="AI393" s="86" t="n">
        <v>-24761</v>
      </c>
      <c r="AJ393" s="512" t="n">
        <v>-45160</v>
      </c>
      <c r="AK393" s="512" t="n">
        <v>-35089</v>
      </c>
      <c r="AL393" s="512" t="n">
        <v>-32651</v>
      </c>
      <c r="AM393" s="512" t="n">
        <v>-40590</v>
      </c>
      <c r="AN393" s="512" t="n">
        <v>-33874</v>
      </c>
      <c r="AO393" s="512" t="n">
        <v>-34259</v>
      </c>
      <c r="AP393" s="512" t="n">
        <v>-35049</v>
      </c>
      <c r="AQ393" s="512" t="n">
        <v>-37090</v>
      </c>
      <c r="AR393" s="512" t="n">
        <v>-32809</v>
      </c>
      <c r="AS393" s="512" t="n">
        <v>-34142</v>
      </c>
      <c r="AT393" s="512" t="n">
        <v>-33328</v>
      </c>
      <c r="AV393" s="270" t="n">
        <v>-32283</v>
      </c>
      <c r="AW393" s="270" t="n">
        <v>-32386</v>
      </c>
      <c r="AX393" s="524" t="n">
        <v>-51680</v>
      </c>
      <c r="AY393" s="525" t="n">
        <v>-33089</v>
      </c>
      <c r="AZ393" s="525" t="n">
        <v>-45571</v>
      </c>
      <c r="BA393" s="525" t="n">
        <v>-36586</v>
      </c>
      <c r="BB393" s="525" t="n">
        <v>-33234</v>
      </c>
      <c r="BC393" s="525" t="n">
        <v>-24739</v>
      </c>
      <c r="BD393" s="525" t="n">
        <v>-43273</v>
      </c>
      <c r="BE393" s="525" t="n">
        <v>-80868</v>
      </c>
      <c r="BF393" s="525" t="n">
        <v>-70123</v>
      </c>
      <c r="BG393" s="525" t="n">
        <v>-212547</v>
      </c>
      <c r="BJ393" s="522" t="n">
        <v>-45342</v>
      </c>
      <c r="BK393" s="522" t="n">
        <v>-46306</v>
      </c>
      <c r="BL393" s="522" t="n">
        <v>-85732</v>
      </c>
      <c r="BM393" s="522" t="n">
        <v>-52869</v>
      </c>
      <c r="BN393" s="522" t="n">
        <v>-55611</v>
      </c>
      <c r="BO393" s="522" t="n">
        <v>-63489</v>
      </c>
      <c r="BP393" s="522" t="n">
        <v>-69908</v>
      </c>
      <c r="BQ393" s="522" t="n">
        <v>-71515</v>
      </c>
      <c r="BR393" s="522" t="n">
        <v>-67396</v>
      </c>
      <c r="BS393" s="522" t="n">
        <v>-46157</v>
      </c>
      <c r="BT393" s="522" t="n">
        <v>-41657</v>
      </c>
      <c r="BU393" s="522" t="n">
        <v>-63415</v>
      </c>
      <c r="BW393" s="523">
        <f>_xlfn.XLOOKUP($A393,D!$O$3:$O$199,D!P$3:P$199,)</f>
        <v/>
      </c>
      <c r="BX393" s="523">
        <f>_xlfn.XLOOKUP($A393,D!$O$3:$O$199,D!Q$3:Q$199,)</f>
        <v/>
      </c>
      <c r="BY393" s="523">
        <f>_xlfn.XLOOKUP($A393,D!$O$3:$O$199,D!R$3:R$199,)</f>
        <v/>
      </c>
      <c r="BZ393" s="523">
        <f>_xlfn.XLOOKUP($A393,D!$O$3:$O$199,D!S$3:S$199,)</f>
        <v/>
      </c>
      <c r="CA393" s="523">
        <f>_xlfn.XLOOKUP($A393,D!$O$3:$O$199,D!T$3:T$199,)</f>
        <v/>
      </c>
      <c r="CB393" s="523">
        <f>_xlfn.XLOOKUP($A393,D!$O$3:$O$199,D!U$3:U$199,)</f>
        <v/>
      </c>
      <c r="CC393" s="523">
        <f>_xlfn.XLOOKUP($A393,D!$O$3:$O$199,D!V$3:V$199,)</f>
        <v/>
      </c>
      <c r="CD393" s="523">
        <f>_xlfn.XLOOKUP($A393,D!$O$3:$O$199,D!W$3:W$199,)</f>
        <v/>
      </c>
      <c r="CE393" s="523">
        <f>_xlfn.XLOOKUP($A393,D!$O$3:$O$199,D!X$3:X$199,)</f>
        <v/>
      </c>
      <c r="CF393" s="523">
        <f>_xlfn.XLOOKUP($A393,D!$O$3:$O$199,D!Y$3:Y$199,)</f>
        <v/>
      </c>
      <c r="CG393" s="523">
        <f>_xlfn.XLOOKUP($A393,D!$O$3:$O$199,D!Z$3:Z$199,)</f>
        <v/>
      </c>
      <c r="CH393" s="523">
        <f>_xlfn.XLOOKUP($A393,D!$O$3:$O$199,D!AA$3:AA$199,)</f>
        <v/>
      </c>
    </row>
    <row r="394">
      <c r="A394" s="100" t="inlineStr">
        <is>
          <t>54.01</t>
        </is>
      </c>
      <c r="B394" s="86">
        <f>VLOOKUP(A394,PL.C!$B:$F,2,0)</f>
        <v/>
      </c>
      <c r="C394" s="86" t="inlineStr">
        <is>
          <t>Analítica</t>
        </is>
      </c>
      <c r="D394" s="86" t="inlineStr">
        <is>
          <t>Tranferência</t>
        </is>
      </c>
      <c r="E394" s="86">
        <f>VLOOKUP($A394,PL.C!$B:$F,5,0)</f>
        <v/>
      </c>
      <c r="F394" s="86" t="inlineStr">
        <is>
          <t>sim</t>
        </is>
      </c>
      <c r="G394" s="86" t="inlineStr">
        <is>
          <t>forecast</t>
        </is>
      </c>
      <c r="I394" s="259" t="n">
        <v>195</v>
      </c>
      <c r="J394" s="519" t="n">
        <v>0</v>
      </c>
      <c r="K394" s="519" t="n">
        <v>815382</v>
      </c>
      <c r="L394" s="519" t="n">
        <v>2876</v>
      </c>
      <c r="M394" s="519" t="n">
        <v>0</v>
      </c>
      <c r="N394" s="519" t="n">
        <v>0</v>
      </c>
      <c r="O394" s="519" t="n">
        <v>0</v>
      </c>
      <c r="P394" s="519" t="n">
        <v>0</v>
      </c>
      <c r="Q394" s="519" t="n">
        <v>0</v>
      </c>
      <c r="R394" s="519" t="n">
        <v>0</v>
      </c>
      <c r="S394" s="519" t="n">
        <v>0</v>
      </c>
      <c r="T394" s="519" t="n">
        <v>0</v>
      </c>
      <c r="V394" s="259" t="n">
        <v>0</v>
      </c>
      <c r="W394" s="519" t="n">
        <v>0</v>
      </c>
      <c r="X394" s="519" t="n">
        <v>0</v>
      </c>
      <c r="Y394" s="519" t="n">
        <v>0</v>
      </c>
      <c r="Z394" s="519" t="n">
        <v>0</v>
      </c>
      <c r="AA394" s="519" t="n">
        <v>0</v>
      </c>
      <c r="AB394" s="519" t="n">
        <v>0</v>
      </c>
      <c r="AC394" s="519" t="n">
        <v>0</v>
      </c>
      <c r="AD394" s="519" t="n">
        <v>0</v>
      </c>
      <c r="AE394" s="519" t="n">
        <v>0</v>
      </c>
      <c r="AF394" s="519" t="n">
        <v>0</v>
      </c>
      <c r="AG394" s="519" t="n">
        <v>0</v>
      </c>
      <c r="AI394" s="259" t="n">
        <v>0</v>
      </c>
      <c r="AJ394" s="519" t="n">
        <v>0</v>
      </c>
      <c r="AK394" s="519" t="n">
        <v>0</v>
      </c>
      <c r="AL394" s="519" t="n">
        <v>0</v>
      </c>
      <c r="AM394" s="519" t="n">
        <v>0</v>
      </c>
      <c r="AN394" s="519" t="n">
        <v>0</v>
      </c>
      <c r="AO394" s="519" t="n">
        <v>0</v>
      </c>
      <c r="AP394" s="519" t="n">
        <v>0</v>
      </c>
      <c r="AQ394" s="519" t="n">
        <v>0</v>
      </c>
      <c r="AR394" s="519" t="n">
        <v>0</v>
      </c>
      <c r="AS394" s="519" t="n">
        <v>0</v>
      </c>
      <c r="AT394" s="519" t="n">
        <v>0</v>
      </c>
      <c r="AV394" s="267" t="n">
        <v>0</v>
      </c>
      <c r="AW394" s="267" t="n">
        <v>0</v>
      </c>
      <c r="AX394" s="520" t="n">
        <v>0</v>
      </c>
      <c r="AY394" s="521" t="n">
        <v>0</v>
      </c>
      <c r="AZ394" s="521" t="n">
        <v>0</v>
      </c>
      <c r="BA394" s="521" t="n">
        <v>0</v>
      </c>
      <c r="BB394" s="521" t="n">
        <v>0</v>
      </c>
      <c r="BC394" s="521" t="n">
        <v>0</v>
      </c>
      <c r="BD394" s="521" t="n">
        <v>0</v>
      </c>
      <c r="BE394" s="521" t="n">
        <v>0</v>
      </c>
      <c r="BF394" s="521" t="n">
        <v>0</v>
      </c>
      <c r="BG394" s="521" t="n">
        <v>0</v>
      </c>
      <c r="BJ394" s="526" t="n">
        <v>0</v>
      </c>
      <c r="BK394" s="526" t="n">
        <v>0</v>
      </c>
      <c r="BL394" s="526" t="n">
        <v>0</v>
      </c>
      <c r="BM394" s="526" t="n">
        <v>0</v>
      </c>
      <c r="BN394" s="526" t="n">
        <v>0</v>
      </c>
      <c r="BO394" s="526" t="n">
        <v>0</v>
      </c>
      <c r="BP394" s="526" t="n">
        <v>0</v>
      </c>
      <c r="BQ394" s="526" t="n">
        <v>0</v>
      </c>
      <c r="BR394" s="526" t="n">
        <v>0</v>
      </c>
      <c r="BS394" s="526" t="n">
        <v>0</v>
      </c>
      <c r="BT394" s="526" t="n">
        <v>0</v>
      </c>
      <c r="BU394" s="526" t="n">
        <v>0</v>
      </c>
      <c r="BW394" s="515">
        <f>_xlfn.XLOOKUP($A394,D!$O$3:$O$199,D!P$3:P$199,)</f>
        <v/>
      </c>
      <c r="BX394" s="515">
        <f>_xlfn.XLOOKUP($A394,D!$O$3:$O$199,D!Q$3:Q$199,)</f>
        <v/>
      </c>
      <c r="BY394" s="515">
        <f>_xlfn.XLOOKUP($A394,D!$O$3:$O$199,D!R$3:R$199,)</f>
        <v/>
      </c>
      <c r="BZ394" s="515">
        <f>_xlfn.XLOOKUP($A394,D!$O$3:$O$199,D!S$3:S$199,)</f>
        <v/>
      </c>
      <c r="CA394" s="515">
        <f>_xlfn.XLOOKUP($A394,D!$O$3:$O$199,D!T$3:T$199,)</f>
        <v/>
      </c>
      <c r="CB394" s="515">
        <f>_xlfn.XLOOKUP($A394,D!$O$3:$O$199,D!U$3:U$199,)</f>
        <v/>
      </c>
      <c r="CC394" s="515">
        <f>_xlfn.XLOOKUP($A394,D!$O$3:$O$199,D!V$3:V$199,)</f>
        <v/>
      </c>
      <c r="CD394" s="515">
        <f>_xlfn.XLOOKUP($A394,D!$O$3:$O$199,D!W$3:W$199,)</f>
        <v/>
      </c>
      <c r="CE394" s="515">
        <f>_xlfn.XLOOKUP($A394,D!$O$3:$O$199,D!X$3:X$199,)</f>
        <v/>
      </c>
      <c r="CF394" s="515">
        <f>_xlfn.XLOOKUP($A394,D!$O$3:$O$199,D!Y$3:Y$199,)</f>
        <v/>
      </c>
      <c r="CG394" s="515">
        <f>_xlfn.XLOOKUP($A394,D!$O$3:$O$199,D!Z$3:Z$199,)</f>
        <v/>
      </c>
      <c r="CH394" s="515">
        <f>_xlfn.XLOOKUP($A394,D!$O$3:$O$199,D!AA$3:AA$199,)</f>
        <v/>
      </c>
    </row>
    <row r="395">
      <c r="A395" s="258" t="inlineStr">
        <is>
          <t>54.02</t>
        </is>
      </c>
      <c r="B395" s="259">
        <f>VLOOKUP(A395,PL.C!$B:$F,2,0)</f>
        <v/>
      </c>
      <c r="C395" s="259" t="inlineStr">
        <is>
          <t>Analítica</t>
        </is>
      </c>
      <c r="D395" s="259" t="inlineStr">
        <is>
          <t>Entrada</t>
        </is>
      </c>
      <c r="E395" s="259">
        <f>VLOOKUP($A395,PL.C!$B:$F,5,0)</f>
        <v/>
      </c>
      <c r="F395" s="259" t="inlineStr">
        <is>
          <t>sim</t>
        </is>
      </c>
      <c r="G395" s="259" t="inlineStr">
        <is>
          <t>forecast</t>
        </is>
      </c>
      <c r="I395" s="86" t="n">
        <v>0</v>
      </c>
      <c r="J395" s="512" t="n">
        <v>0</v>
      </c>
      <c r="K395" s="512" t="n">
        <v>-26733</v>
      </c>
      <c r="L395" s="512" t="n">
        <v>-520577</v>
      </c>
      <c r="M395" s="512" t="n">
        <v>0</v>
      </c>
      <c r="N395" s="512" t="n">
        <v>-10896</v>
      </c>
      <c r="O395" s="512" t="n">
        <v>0</v>
      </c>
      <c r="P395" s="512" t="n">
        <v>0</v>
      </c>
      <c r="Q395" s="512" t="n">
        <v>0</v>
      </c>
      <c r="R395" s="512" t="n">
        <v>0</v>
      </c>
      <c r="S395" s="512" t="n">
        <v>0</v>
      </c>
      <c r="T395" s="512" t="n">
        <v>0</v>
      </c>
      <c r="V395" s="86" t="n">
        <v>-2811</v>
      </c>
      <c r="W395" s="512" t="n">
        <v>0</v>
      </c>
      <c r="X395" s="512" t="n">
        <v>0</v>
      </c>
      <c r="Y395" s="512" t="n">
        <v>0</v>
      </c>
      <c r="Z395" s="512" t="n">
        <v>-16552</v>
      </c>
      <c r="AA395" s="512" t="n">
        <v>0</v>
      </c>
      <c r="AB395" s="512" t="n">
        <v>0</v>
      </c>
      <c r="AC395" s="512" t="n">
        <v>0</v>
      </c>
      <c r="AD395" s="512" t="n">
        <v>0</v>
      </c>
      <c r="AE395" s="512" t="n">
        <v>0</v>
      </c>
      <c r="AF395" s="512" t="n">
        <v>0</v>
      </c>
      <c r="AG395" s="512" t="n">
        <v>0</v>
      </c>
      <c r="AI395" s="86" t="n">
        <v>0</v>
      </c>
      <c r="AJ395" s="512" t="n">
        <v>0</v>
      </c>
      <c r="AK395" s="512" t="n">
        <v>0</v>
      </c>
      <c r="AL395" s="512" t="n">
        <v>0</v>
      </c>
      <c r="AM395" s="512" t="n">
        <v>0</v>
      </c>
      <c r="AN395" s="512" t="n">
        <v>0</v>
      </c>
      <c r="AO395" s="512" t="n">
        <v>0</v>
      </c>
      <c r="AP395" s="512" t="n">
        <v>0</v>
      </c>
      <c r="AQ395" s="512" t="n">
        <v>0</v>
      </c>
      <c r="AR395" s="512" t="n">
        <v>0</v>
      </c>
      <c r="AS395" s="512" t="n">
        <v>0</v>
      </c>
      <c r="AT395" s="512" t="n">
        <v>0</v>
      </c>
      <c r="AV395" s="270" t="n">
        <v>0</v>
      </c>
      <c r="AW395" s="270" t="n">
        <v>0</v>
      </c>
      <c r="AX395" s="524" t="n">
        <v>0</v>
      </c>
      <c r="AY395" s="525" t="n">
        <v>0</v>
      </c>
      <c r="AZ395" s="525" t="n">
        <v>0</v>
      </c>
      <c r="BA395" s="525" t="n">
        <v>0</v>
      </c>
      <c r="BB395" s="525" t="n">
        <v>0</v>
      </c>
      <c r="BC395" s="525" t="n">
        <v>0</v>
      </c>
      <c r="BD395" s="525" t="n">
        <v>0</v>
      </c>
      <c r="BE395" s="525" t="n">
        <v>0</v>
      </c>
      <c r="BF395" s="525" t="n">
        <v>0</v>
      </c>
      <c r="BG395" s="525" t="n">
        <v>0</v>
      </c>
      <c r="BJ395" s="522" t="n">
        <v>0</v>
      </c>
      <c r="BK395" s="522" t="n">
        <v>0</v>
      </c>
      <c r="BL395" s="522" t="n">
        <v>0</v>
      </c>
      <c r="BM395" s="522" t="n">
        <v>0</v>
      </c>
      <c r="BN395" s="522" t="n">
        <v>-6920</v>
      </c>
      <c r="BO395" s="522" t="n">
        <v>0</v>
      </c>
      <c r="BP395" s="522" t="n">
        <v>0</v>
      </c>
      <c r="BQ395" s="522" t="n">
        <v>0</v>
      </c>
      <c r="BR395" s="522" t="n">
        <v>0</v>
      </c>
      <c r="BS395" s="522" t="n">
        <v>0</v>
      </c>
      <c r="BT395" s="522" t="n">
        <v>0</v>
      </c>
      <c r="BU395" s="522" t="n">
        <v>0</v>
      </c>
      <c r="BW395" s="523">
        <f>_xlfn.XLOOKUP($A395,D!$O$3:$O$199,D!P$3:P$199,)</f>
        <v/>
      </c>
      <c r="BX395" s="523">
        <f>_xlfn.XLOOKUP($A395,D!$O$3:$O$199,D!Q$3:Q$199,)</f>
        <v/>
      </c>
      <c r="BY395" s="523">
        <f>_xlfn.XLOOKUP($A395,D!$O$3:$O$199,D!R$3:R$199,)</f>
        <v/>
      </c>
      <c r="BZ395" s="523">
        <f>_xlfn.XLOOKUP($A395,D!$O$3:$O$199,D!S$3:S$199,)</f>
        <v/>
      </c>
      <c r="CA395" s="523">
        <f>_xlfn.XLOOKUP($A395,D!$O$3:$O$199,D!T$3:T$199,)</f>
        <v/>
      </c>
      <c r="CB395" s="523">
        <f>_xlfn.XLOOKUP($A395,D!$O$3:$O$199,D!U$3:U$199,)</f>
        <v/>
      </c>
      <c r="CC395" s="523">
        <f>_xlfn.XLOOKUP($A395,D!$O$3:$O$199,D!V$3:V$199,)</f>
        <v/>
      </c>
      <c r="CD395" s="523">
        <f>_xlfn.XLOOKUP($A395,D!$O$3:$O$199,D!W$3:W$199,)</f>
        <v/>
      </c>
      <c r="CE395" s="523">
        <f>_xlfn.XLOOKUP($A395,D!$O$3:$O$199,D!X$3:X$199,)</f>
        <v/>
      </c>
      <c r="CF395" s="523">
        <f>_xlfn.XLOOKUP($A395,D!$O$3:$O$199,D!Y$3:Y$199,)</f>
        <v/>
      </c>
      <c r="CG395" s="523">
        <f>_xlfn.XLOOKUP($A395,D!$O$3:$O$199,D!Z$3:Z$199,)</f>
        <v/>
      </c>
      <c r="CH395" s="523">
        <f>_xlfn.XLOOKUP($A395,D!$O$3:$O$199,D!AA$3:AA$199,)</f>
        <v/>
      </c>
    </row>
    <row r="396">
      <c r="A396" s="100" t="inlineStr">
        <is>
          <t>54.04</t>
        </is>
      </c>
      <c r="B396" s="86">
        <f>VLOOKUP(A396,PL.C!$B:$F,2,0)</f>
        <v/>
      </c>
      <c r="C396" s="86" t="inlineStr">
        <is>
          <t>Analítica</t>
        </is>
      </c>
      <c r="D396" s="86" t="inlineStr">
        <is>
          <t>Saída</t>
        </is>
      </c>
      <c r="E396" s="86">
        <f>VLOOKUP($A396,PL.C!$B:$F,5,0)</f>
        <v/>
      </c>
      <c r="F396" s="86" t="inlineStr">
        <is>
          <t>sim</t>
        </is>
      </c>
      <c r="G396" s="86" t="inlineStr">
        <is>
          <t>forecast</t>
        </is>
      </c>
      <c r="I396" s="259" t="n">
        <v>0</v>
      </c>
      <c r="J396" s="519" t="n">
        <v>0</v>
      </c>
      <c r="K396" s="519" t="n">
        <v>0</v>
      </c>
      <c r="L396" s="519" t="n">
        <v>0</v>
      </c>
      <c r="M396" s="519" t="n">
        <v>0</v>
      </c>
      <c r="N396" s="519" t="n">
        <v>0</v>
      </c>
      <c r="O396" s="519" t="n">
        <v>0</v>
      </c>
      <c r="P396" s="519" t="n">
        <v>0</v>
      </c>
      <c r="Q396" s="519" t="n">
        <v>0</v>
      </c>
      <c r="R396" s="519" t="n">
        <v>0</v>
      </c>
      <c r="S396" s="519" t="n">
        <v>0</v>
      </c>
      <c r="T396" s="519" t="n">
        <v>0</v>
      </c>
      <c r="V396" s="259" t="n">
        <v>0</v>
      </c>
      <c r="W396" s="519" t="n">
        <v>0</v>
      </c>
      <c r="X396" s="519" t="n">
        <v>0</v>
      </c>
      <c r="Y396" s="519" t="n">
        <v>0</v>
      </c>
      <c r="Z396" s="519" t="n">
        <v>0</v>
      </c>
      <c r="AA396" s="519" t="n">
        <v>0</v>
      </c>
      <c r="AB396" s="519" t="n">
        <v>0</v>
      </c>
      <c r="AC396" s="519" t="n">
        <v>0</v>
      </c>
      <c r="AD396" s="519" t="n">
        <v>0</v>
      </c>
      <c r="AE396" s="519" t="n">
        <v>0</v>
      </c>
      <c r="AF396" s="519" t="n">
        <v>0</v>
      </c>
      <c r="AG396" s="519" t="n">
        <v>0</v>
      </c>
      <c r="AI396" s="259" t="n">
        <v>0</v>
      </c>
      <c r="AJ396" s="519" t="n">
        <v>0</v>
      </c>
      <c r="AK396" s="519" t="n">
        <v>0</v>
      </c>
      <c r="AL396" s="519" t="n">
        <v>0</v>
      </c>
      <c r="AM396" s="519" t="n">
        <v>0</v>
      </c>
      <c r="AN396" s="519" t="n">
        <v>0</v>
      </c>
      <c r="AO396" s="519" t="n">
        <v>0</v>
      </c>
      <c r="AP396" s="519" t="n">
        <v>0</v>
      </c>
      <c r="AQ396" s="519" t="n">
        <v>0</v>
      </c>
      <c r="AR396" s="519" t="n">
        <v>0</v>
      </c>
      <c r="AS396" s="519" t="n">
        <v>0</v>
      </c>
      <c r="AT396" s="519" t="n">
        <v>0</v>
      </c>
      <c r="AV396" s="267" t="n">
        <v>0</v>
      </c>
      <c r="AW396" s="267" t="n">
        <v>0</v>
      </c>
      <c r="AX396" s="520" t="n">
        <v>0</v>
      </c>
      <c r="AY396" s="521" t="n">
        <v>0</v>
      </c>
      <c r="AZ396" s="521" t="n">
        <v>0</v>
      </c>
      <c r="BA396" s="521" t="n">
        <v>0</v>
      </c>
      <c r="BB396" s="521" t="n">
        <v>0</v>
      </c>
      <c r="BC396" s="521" t="n">
        <v>0</v>
      </c>
      <c r="BD396" s="521" t="n">
        <v>0</v>
      </c>
      <c r="BE396" s="521" t="n">
        <v>0</v>
      </c>
      <c r="BF396" s="521" t="n">
        <v>0</v>
      </c>
      <c r="BG396" s="521" t="n">
        <v>0</v>
      </c>
      <c r="BJ396" s="526" t="n">
        <v>0</v>
      </c>
      <c r="BK396" s="526" t="n">
        <v>0</v>
      </c>
      <c r="BL396" s="526" t="n">
        <v>0</v>
      </c>
      <c r="BM396" s="526" t="n">
        <v>0</v>
      </c>
      <c r="BN396" s="526" t="n">
        <v>0</v>
      </c>
      <c r="BO396" s="526" t="n">
        <v>0</v>
      </c>
      <c r="BP396" s="526" t="n">
        <v>0</v>
      </c>
      <c r="BQ396" s="526" t="n">
        <v>0</v>
      </c>
      <c r="BR396" s="526" t="n">
        <v>0</v>
      </c>
      <c r="BS396" s="526" t="n">
        <v>0</v>
      </c>
      <c r="BT396" s="526" t="n">
        <v>0</v>
      </c>
      <c r="BU396" s="526" t="n">
        <v>0</v>
      </c>
      <c r="BW396" s="515">
        <f>_xlfn.XLOOKUP($A396,D!$O$3:$O$199,D!P$3:P$199,)</f>
        <v/>
      </c>
      <c r="BX396" s="515">
        <f>_xlfn.XLOOKUP($A396,D!$O$3:$O$199,D!Q$3:Q$199,)</f>
        <v/>
      </c>
      <c r="BY396" s="515">
        <f>_xlfn.XLOOKUP($A396,D!$O$3:$O$199,D!R$3:R$199,)</f>
        <v/>
      </c>
      <c r="BZ396" s="515">
        <f>_xlfn.XLOOKUP($A396,D!$O$3:$O$199,D!S$3:S$199,)</f>
        <v/>
      </c>
      <c r="CA396" s="515">
        <f>_xlfn.XLOOKUP($A396,D!$O$3:$O$199,D!T$3:T$199,)</f>
        <v/>
      </c>
      <c r="CB396" s="515">
        <f>_xlfn.XLOOKUP($A396,D!$O$3:$O$199,D!U$3:U$199,)</f>
        <v/>
      </c>
      <c r="CC396" s="515">
        <f>_xlfn.XLOOKUP($A396,D!$O$3:$O$199,D!V$3:V$199,)</f>
        <v/>
      </c>
      <c r="CD396" s="515">
        <f>_xlfn.XLOOKUP($A396,D!$O$3:$O$199,D!W$3:W$199,)</f>
        <v/>
      </c>
      <c r="CE396" s="515">
        <f>_xlfn.XLOOKUP($A396,D!$O$3:$O$199,D!X$3:X$199,)</f>
        <v/>
      </c>
      <c r="CF396" s="515">
        <f>_xlfn.XLOOKUP($A396,D!$O$3:$O$199,D!Y$3:Y$199,)</f>
        <v/>
      </c>
      <c r="CG396" s="515">
        <f>_xlfn.XLOOKUP($A396,D!$O$3:$O$199,D!Z$3:Z$199,)</f>
        <v/>
      </c>
      <c r="CH396" s="515">
        <f>_xlfn.XLOOKUP($A396,D!$O$3:$O$199,D!AA$3:AA$199,)</f>
        <v/>
      </c>
    </row>
    <row r="397">
      <c r="A397" s="258" t="inlineStr">
        <is>
          <t>54.05</t>
        </is>
      </c>
      <c r="B397" s="259">
        <f>VLOOKUP(A397,PL.C!$B:$F,2,0)</f>
        <v/>
      </c>
      <c r="C397" s="259" t="inlineStr">
        <is>
          <t>Analítica</t>
        </is>
      </c>
      <c r="D397" s="259" t="inlineStr">
        <is>
          <t>Saída</t>
        </is>
      </c>
      <c r="E397" s="259">
        <f>VLOOKUP($A397,PL.C!$B:$F,5,0)</f>
        <v/>
      </c>
      <c r="F397" s="259" t="inlineStr">
        <is>
          <t>sim</t>
        </is>
      </c>
      <c r="G397" s="259" t="inlineStr">
        <is>
          <t>forecast</t>
        </is>
      </c>
      <c r="I397" s="86" t="n">
        <v>0</v>
      </c>
      <c r="J397" s="512" t="n">
        <v>0</v>
      </c>
      <c r="K397" s="512" t="n">
        <v>0</v>
      </c>
      <c r="L397" s="512" t="n">
        <v>0</v>
      </c>
      <c r="M397" s="512" t="n">
        <v>0</v>
      </c>
      <c r="N397" s="512" t="n">
        <v>0</v>
      </c>
      <c r="O397" s="512" t="n">
        <v>0</v>
      </c>
      <c r="P397" s="512" t="n">
        <v>0</v>
      </c>
      <c r="Q397" s="512" t="n">
        <v>0</v>
      </c>
      <c r="R397" s="512" t="n">
        <v>0</v>
      </c>
      <c r="S397" s="512" t="n">
        <v>0</v>
      </c>
      <c r="T397" s="512" t="n">
        <v>0</v>
      </c>
      <c r="V397" s="86" t="n">
        <v>0</v>
      </c>
      <c r="W397" s="512" t="n">
        <v>-1600</v>
      </c>
      <c r="X397" s="512" t="n">
        <v>0</v>
      </c>
      <c r="Y397" s="512" t="n">
        <v>0</v>
      </c>
      <c r="Z397" s="512" t="n">
        <v>0</v>
      </c>
      <c r="AA397" s="512" t="n">
        <v>0</v>
      </c>
      <c r="AB397" s="512" t="n">
        <v>0</v>
      </c>
      <c r="AC397" s="512" t="n">
        <v>0</v>
      </c>
      <c r="AD397" s="512" t="n">
        <v>0</v>
      </c>
      <c r="AE397" s="512" t="n">
        <v>1600</v>
      </c>
      <c r="AF397" s="512" t="n">
        <v>0</v>
      </c>
      <c r="AG397" s="512" t="n">
        <v>0</v>
      </c>
      <c r="AI397" s="86" t="n">
        <v>0</v>
      </c>
      <c r="AJ397" s="512" t="n">
        <v>0</v>
      </c>
      <c r="AK397" s="512" t="n">
        <v>0</v>
      </c>
      <c r="AL397" s="512" t="n">
        <v>0</v>
      </c>
      <c r="AM397" s="512" t="n">
        <v>0</v>
      </c>
      <c r="AN397" s="512" t="n">
        <v>0</v>
      </c>
      <c r="AO397" s="512" t="n">
        <v>0</v>
      </c>
      <c r="AP397" s="512" t="n">
        <v>0</v>
      </c>
      <c r="AQ397" s="512" t="n">
        <v>0</v>
      </c>
      <c r="AR397" s="512" t="n">
        <v>0</v>
      </c>
      <c r="AS397" s="512" t="n">
        <v>0</v>
      </c>
      <c r="AT397" s="512" t="n">
        <v>0</v>
      </c>
      <c r="AV397" s="270" t="n">
        <v>0</v>
      </c>
      <c r="AW397" s="270" t="n">
        <v>0</v>
      </c>
      <c r="AX397" s="524" t="n">
        <v>0</v>
      </c>
      <c r="AY397" s="525" t="n">
        <v>0</v>
      </c>
      <c r="AZ397" s="525" t="n">
        <v>0</v>
      </c>
      <c r="BA397" s="525" t="n">
        <v>0</v>
      </c>
      <c r="BB397" s="525" t="n">
        <v>0</v>
      </c>
      <c r="BC397" s="525" t="n">
        <v>0</v>
      </c>
      <c r="BD397" s="525" t="n">
        <v>0</v>
      </c>
      <c r="BE397" s="525" t="n">
        <v>0</v>
      </c>
      <c r="BF397" s="525" t="n">
        <v>0</v>
      </c>
      <c r="BG397" s="525" t="n">
        <v>0</v>
      </c>
      <c r="BJ397" s="522" t="n">
        <v>0</v>
      </c>
      <c r="BK397" s="522" t="n">
        <v>0</v>
      </c>
      <c r="BL397" s="522" t="n">
        <v>0</v>
      </c>
      <c r="BM397" s="522" t="n">
        <v>0</v>
      </c>
      <c r="BN397" s="522" t="n">
        <v>0</v>
      </c>
      <c r="BO397" s="522" t="n">
        <v>0</v>
      </c>
      <c r="BP397" s="522" t="n">
        <v>0</v>
      </c>
      <c r="BQ397" s="522" t="n">
        <v>0</v>
      </c>
      <c r="BR397" s="522" t="n">
        <v>0</v>
      </c>
      <c r="BS397" s="522" t="n">
        <v>0</v>
      </c>
      <c r="BT397" s="522" t="n">
        <v>0</v>
      </c>
      <c r="BU397" s="522" t="n">
        <v>0</v>
      </c>
      <c r="BW397" s="523">
        <f>_xlfn.XLOOKUP($A397,D!$O$3:$O$199,D!P$3:P$199,)</f>
        <v/>
      </c>
      <c r="BX397" s="523">
        <f>_xlfn.XLOOKUP($A397,D!$O$3:$O$199,D!Q$3:Q$199,)</f>
        <v/>
      </c>
      <c r="BY397" s="523">
        <f>_xlfn.XLOOKUP($A397,D!$O$3:$O$199,D!R$3:R$199,)</f>
        <v/>
      </c>
      <c r="BZ397" s="523">
        <f>_xlfn.XLOOKUP($A397,D!$O$3:$O$199,D!S$3:S$199,)</f>
        <v/>
      </c>
      <c r="CA397" s="523">
        <f>_xlfn.XLOOKUP($A397,D!$O$3:$O$199,D!T$3:T$199,)</f>
        <v/>
      </c>
      <c r="CB397" s="523">
        <f>_xlfn.XLOOKUP($A397,D!$O$3:$O$199,D!U$3:U$199,)</f>
        <v/>
      </c>
      <c r="CC397" s="523">
        <f>_xlfn.XLOOKUP($A397,D!$O$3:$O$199,D!V$3:V$199,)</f>
        <v/>
      </c>
      <c r="CD397" s="523">
        <f>_xlfn.XLOOKUP($A397,D!$O$3:$O$199,D!W$3:W$199,)</f>
        <v/>
      </c>
      <c r="CE397" s="523">
        <f>_xlfn.XLOOKUP($A397,D!$O$3:$O$199,D!X$3:X$199,)</f>
        <v/>
      </c>
      <c r="CF397" s="523">
        <f>_xlfn.XLOOKUP($A397,D!$O$3:$O$199,D!Y$3:Y$199,)</f>
        <v/>
      </c>
      <c r="CG397" s="523">
        <f>_xlfn.XLOOKUP($A397,D!$O$3:$O$199,D!Z$3:Z$199,)</f>
        <v/>
      </c>
      <c r="CH397" s="523">
        <f>_xlfn.XLOOKUP($A397,D!$O$3:$O$199,D!AA$3:AA$199,)</f>
        <v/>
      </c>
    </row>
    <row r="398">
      <c r="A398" s="100" t="inlineStr">
        <is>
          <t>55.01</t>
        </is>
      </c>
      <c r="B398" s="86">
        <f>VLOOKUP(A398,PL.C!$B:$F,2,0)</f>
        <v/>
      </c>
      <c r="C398" s="86" t="inlineStr">
        <is>
          <t>Analítica</t>
        </is>
      </c>
      <c r="D398" s="86" t="inlineStr">
        <is>
          <t>Saída</t>
        </is>
      </c>
      <c r="E398" s="86">
        <f>VLOOKUP($A398,PL.C!$B:$F,5,0)</f>
        <v/>
      </c>
      <c r="F398" s="86" t="inlineStr">
        <is>
          <t>sim</t>
        </is>
      </c>
      <c r="G398" s="86" t="inlineStr">
        <is>
          <t>forecast</t>
        </is>
      </c>
      <c r="I398" s="259" t="n">
        <v>0</v>
      </c>
      <c r="J398" s="519" t="n">
        <v>0</v>
      </c>
      <c r="K398" s="519" t="n">
        <v>0</v>
      </c>
      <c r="L398" s="519" t="n">
        <v>0</v>
      </c>
      <c r="M398" s="519" t="n">
        <v>0</v>
      </c>
      <c r="N398" s="519" t="n">
        <v>0</v>
      </c>
      <c r="O398" s="519" t="n">
        <v>0</v>
      </c>
      <c r="P398" s="519" t="n">
        <v>653</v>
      </c>
      <c r="Q398" s="519" t="n">
        <v>0</v>
      </c>
      <c r="R398" s="519" t="n">
        <v>0</v>
      </c>
      <c r="S398" s="519" t="n">
        <v>0</v>
      </c>
      <c r="T398" s="519" t="n">
        <v>0</v>
      </c>
      <c r="V398" s="259" t="n">
        <v>0</v>
      </c>
      <c r="W398" s="519" t="n">
        <v>0</v>
      </c>
      <c r="X398" s="519" t="n">
        <v>0</v>
      </c>
      <c r="Y398" s="519" t="n">
        <v>0</v>
      </c>
      <c r="Z398" s="519" t="n">
        <v>0</v>
      </c>
      <c r="AA398" s="519" t="n">
        <v>0</v>
      </c>
      <c r="AB398" s="519" t="n">
        <v>0</v>
      </c>
      <c r="AC398" s="519" t="n">
        <v>0</v>
      </c>
      <c r="AD398" s="519" t="n">
        <v>0</v>
      </c>
      <c r="AE398" s="519" t="n">
        <v>0</v>
      </c>
      <c r="AF398" s="519" t="n">
        <v>0</v>
      </c>
      <c r="AG398" s="519" t="n">
        <v>0</v>
      </c>
      <c r="AI398" s="259" t="n">
        <v>357</v>
      </c>
      <c r="AJ398" s="519" t="n">
        <v>0</v>
      </c>
      <c r="AK398" s="519" t="n">
        <v>0</v>
      </c>
      <c r="AL398" s="519" t="n">
        <v>0</v>
      </c>
      <c r="AM398" s="519" t="n">
        <v>0</v>
      </c>
      <c r="AN398" s="519" t="n">
        <v>0</v>
      </c>
      <c r="AO398" s="519" t="n">
        <v>360</v>
      </c>
      <c r="AP398" s="519" t="n">
        <v>0</v>
      </c>
      <c r="AQ398" s="519" t="n">
        <v>0</v>
      </c>
      <c r="AR398" s="519" t="n">
        <v>0</v>
      </c>
      <c r="AS398" s="519" t="n">
        <v>0</v>
      </c>
      <c r="AT398" s="519" t="n">
        <v>0</v>
      </c>
      <c r="AV398" s="267" t="n">
        <v>0</v>
      </c>
      <c r="AW398" s="267" t="n">
        <v>0</v>
      </c>
      <c r="AX398" s="520" t="n">
        <v>0</v>
      </c>
      <c r="AY398" s="521" t="n">
        <v>0</v>
      </c>
      <c r="AZ398" s="521" t="n">
        <v>0</v>
      </c>
      <c r="BA398" s="521" t="n">
        <v>0</v>
      </c>
      <c r="BB398" s="521" t="n">
        <v>0</v>
      </c>
      <c r="BC398" s="521" t="n">
        <v>0</v>
      </c>
      <c r="BD398" s="521" t="n">
        <v>0</v>
      </c>
      <c r="BE398" s="521" t="n">
        <v>0</v>
      </c>
      <c r="BF398" s="521" t="n">
        <v>0</v>
      </c>
      <c r="BG398" s="521" t="n">
        <v>0</v>
      </c>
      <c r="BJ398" s="526" t="n">
        <v>0</v>
      </c>
      <c r="BK398" s="526" t="n">
        <v>0</v>
      </c>
      <c r="BL398" s="526" t="n">
        <v>0</v>
      </c>
      <c r="BM398" s="526" t="n">
        <v>0</v>
      </c>
      <c r="BN398" s="526" t="n">
        <v>0</v>
      </c>
      <c r="BO398" s="526" t="n">
        <v>0</v>
      </c>
      <c r="BP398" s="526" t="n">
        <v>0</v>
      </c>
      <c r="BQ398" s="526" t="n">
        <v>0</v>
      </c>
      <c r="BR398" s="526" t="n">
        <v>0</v>
      </c>
      <c r="BS398" s="526" t="n">
        <v>0</v>
      </c>
      <c r="BT398" s="526" t="n">
        <v>0</v>
      </c>
      <c r="BU398" s="526" t="n">
        <v>0</v>
      </c>
      <c r="BW398" s="515">
        <f>_xlfn.XLOOKUP($A398,D!$O$3:$O$199,D!P$3:P$199,)</f>
        <v/>
      </c>
      <c r="BX398" s="515">
        <f>_xlfn.XLOOKUP($A398,D!$O$3:$O$199,D!Q$3:Q$199,)</f>
        <v/>
      </c>
      <c r="BY398" s="515">
        <f>_xlfn.XLOOKUP($A398,D!$O$3:$O$199,D!R$3:R$199,)</f>
        <v/>
      </c>
      <c r="BZ398" s="515">
        <f>_xlfn.XLOOKUP($A398,D!$O$3:$O$199,D!S$3:S$199,)</f>
        <v/>
      </c>
      <c r="CA398" s="515">
        <f>_xlfn.XLOOKUP($A398,D!$O$3:$O$199,D!T$3:T$199,)</f>
        <v/>
      </c>
      <c r="CB398" s="515">
        <f>_xlfn.XLOOKUP($A398,D!$O$3:$O$199,D!U$3:U$199,)</f>
        <v/>
      </c>
      <c r="CC398" s="515">
        <f>_xlfn.XLOOKUP($A398,D!$O$3:$O$199,D!V$3:V$199,)</f>
        <v/>
      </c>
      <c r="CD398" s="515">
        <f>_xlfn.XLOOKUP($A398,D!$O$3:$O$199,D!W$3:W$199,)</f>
        <v/>
      </c>
      <c r="CE398" s="515">
        <f>_xlfn.XLOOKUP($A398,D!$O$3:$O$199,D!X$3:X$199,)</f>
        <v/>
      </c>
      <c r="CF398" s="515">
        <f>_xlfn.XLOOKUP($A398,D!$O$3:$O$199,D!Y$3:Y$199,)</f>
        <v/>
      </c>
      <c r="CG398" s="515">
        <f>_xlfn.XLOOKUP($A398,D!$O$3:$O$199,D!Z$3:Z$199,)</f>
        <v/>
      </c>
      <c r="CH398" s="515">
        <f>_xlfn.XLOOKUP($A398,D!$O$3:$O$199,D!AA$3:AA$199,)</f>
        <v/>
      </c>
    </row>
    <row r="399">
      <c r="A399" s="258" t="inlineStr">
        <is>
          <t>55.02</t>
        </is>
      </c>
      <c r="B399" s="259">
        <f>VLOOKUP(A399,PL.C!$B:$F,2,0)</f>
        <v/>
      </c>
      <c r="C399" s="259" t="inlineStr">
        <is>
          <t>Analítica</t>
        </is>
      </c>
      <c r="D399" s="259" t="inlineStr">
        <is>
          <t>Saída</t>
        </is>
      </c>
      <c r="E399" s="259">
        <f>VLOOKUP($A399,PL.C!$B:$F,5,0)</f>
        <v/>
      </c>
      <c r="F399" s="259" t="inlineStr">
        <is>
          <t>sim</t>
        </is>
      </c>
      <c r="G399" s="259" t="inlineStr">
        <is>
          <t>forecast</t>
        </is>
      </c>
      <c r="I399" s="86" t="n">
        <v>0</v>
      </c>
      <c r="J399" s="512" t="n">
        <v>0</v>
      </c>
      <c r="K399" s="512" t="n">
        <v>0</v>
      </c>
      <c r="L399" s="512" t="n">
        <v>0</v>
      </c>
      <c r="M399" s="512" t="n">
        <v>0</v>
      </c>
      <c r="N399" s="512" t="n">
        <v>0</v>
      </c>
      <c r="O399" s="512" t="n">
        <v>0</v>
      </c>
      <c r="P399" s="512" t="n">
        <v>0</v>
      </c>
      <c r="Q399" s="512" t="n">
        <v>0</v>
      </c>
      <c r="R399" s="512" t="n">
        <v>0</v>
      </c>
      <c r="S399" s="512" t="n">
        <v>0</v>
      </c>
      <c r="T399" s="512" t="n">
        <v>0</v>
      </c>
      <c r="V399" s="86" t="n">
        <v>0</v>
      </c>
      <c r="W399" s="512" t="n">
        <v>0</v>
      </c>
      <c r="X399" s="512" t="n">
        <v>0</v>
      </c>
      <c r="Y399" s="512" t="n">
        <v>0</v>
      </c>
      <c r="Z399" s="512" t="n">
        <v>0</v>
      </c>
      <c r="AA399" s="512" t="n">
        <v>0</v>
      </c>
      <c r="AB399" s="512" t="n">
        <v>0</v>
      </c>
      <c r="AC399" s="512" t="n">
        <v>0</v>
      </c>
      <c r="AD399" s="512" t="n">
        <v>0</v>
      </c>
      <c r="AE399" s="512" t="n">
        <v>0</v>
      </c>
      <c r="AF399" s="512" t="n">
        <v>0</v>
      </c>
      <c r="AG399" s="512" t="n">
        <v>0</v>
      </c>
      <c r="AI399" s="86" t="n">
        <v>0</v>
      </c>
      <c r="AJ399" s="512" t="n">
        <v>0</v>
      </c>
      <c r="AK399" s="512" t="n">
        <v>0</v>
      </c>
      <c r="AL399" s="512" t="n">
        <v>0</v>
      </c>
      <c r="AM399" s="512" t="n">
        <v>0</v>
      </c>
      <c r="AN399" s="512" t="n">
        <v>-132</v>
      </c>
      <c r="AO399" s="512" t="n">
        <v>-376</v>
      </c>
      <c r="AP399" s="512" t="n">
        <v>0</v>
      </c>
      <c r="AQ399" s="512" t="n">
        <v>0</v>
      </c>
      <c r="AR399" s="512" t="n">
        <v>0</v>
      </c>
      <c r="AS399" s="512" t="n">
        <v>0</v>
      </c>
      <c r="AT399" s="512" t="n">
        <v>0</v>
      </c>
      <c r="AV399" s="270" t="n">
        <v>0</v>
      </c>
      <c r="AW399" s="270" t="n">
        <v>0</v>
      </c>
      <c r="AX399" s="524" t="n">
        <v>0</v>
      </c>
      <c r="AY399" s="525" t="n">
        <v>0</v>
      </c>
      <c r="AZ399" s="525" t="n">
        <v>0</v>
      </c>
      <c r="BA399" s="525" t="n">
        <v>0</v>
      </c>
      <c r="BB399" s="525" t="n">
        <v>0</v>
      </c>
      <c r="BC399" s="525" t="n">
        <v>0</v>
      </c>
      <c r="BD399" s="525" t="n">
        <v>0</v>
      </c>
      <c r="BE399" s="525" t="n">
        <v>0</v>
      </c>
      <c r="BF399" s="525" t="n">
        <v>0</v>
      </c>
      <c r="BG399" s="525" t="n">
        <v>0</v>
      </c>
      <c r="BJ399" s="522" t="n">
        <v>0</v>
      </c>
      <c r="BK399" s="522" t="n">
        <v>0</v>
      </c>
      <c r="BL399" s="522" t="n">
        <v>0</v>
      </c>
      <c r="BM399" s="522" t="n">
        <v>0</v>
      </c>
      <c r="BN399" s="522" t="n">
        <v>0</v>
      </c>
      <c r="BO399" s="522" t="n">
        <v>0</v>
      </c>
      <c r="BP399" s="522" t="n">
        <v>0</v>
      </c>
      <c r="BQ399" s="522" t="n">
        <v>0</v>
      </c>
      <c r="BR399" s="522" t="n">
        <v>0</v>
      </c>
      <c r="BS399" s="522" t="n">
        <v>0</v>
      </c>
      <c r="BT399" s="522" t="n">
        <v>0</v>
      </c>
      <c r="BU399" s="522" t="n">
        <v>0</v>
      </c>
      <c r="BW399" s="523">
        <f>_xlfn.XLOOKUP($A399,D!$O$3:$O$199,D!P$3:P$199,)</f>
        <v/>
      </c>
      <c r="BX399" s="523">
        <f>_xlfn.XLOOKUP($A399,D!$O$3:$O$199,D!Q$3:Q$199,)</f>
        <v/>
      </c>
      <c r="BY399" s="523">
        <f>_xlfn.XLOOKUP($A399,D!$O$3:$O$199,D!R$3:R$199,)</f>
        <v/>
      </c>
      <c r="BZ399" s="523">
        <f>_xlfn.XLOOKUP($A399,D!$O$3:$O$199,D!S$3:S$199,)</f>
        <v/>
      </c>
      <c r="CA399" s="523">
        <f>_xlfn.XLOOKUP($A399,D!$O$3:$O$199,D!T$3:T$199,)</f>
        <v/>
      </c>
      <c r="CB399" s="523">
        <f>_xlfn.XLOOKUP($A399,D!$O$3:$O$199,D!U$3:U$199,)</f>
        <v/>
      </c>
      <c r="CC399" s="523">
        <f>_xlfn.XLOOKUP($A399,D!$O$3:$O$199,D!V$3:V$199,)</f>
        <v/>
      </c>
      <c r="CD399" s="523">
        <f>_xlfn.XLOOKUP($A399,D!$O$3:$O$199,D!W$3:W$199,)</f>
        <v/>
      </c>
      <c r="CE399" s="523">
        <f>_xlfn.XLOOKUP($A399,D!$O$3:$O$199,D!X$3:X$199,)</f>
        <v/>
      </c>
      <c r="CF399" s="523">
        <f>_xlfn.XLOOKUP($A399,D!$O$3:$O$199,D!Y$3:Y$199,)</f>
        <v/>
      </c>
      <c r="CG399" s="523">
        <f>_xlfn.XLOOKUP($A399,D!$O$3:$O$199,D!Z$3:Z$199,)</f>
        <v/>
      </c>
      <c r="CH399" s="523">
        <f>_xlfn.XLOOKUP($A399,D!$O$3:$O$199,D!AA$3:AA$199,)</f>
        <v/>
      </c>
    </row>
    <row r="400">
      <c r="BK400" s="513" t="n"/>
      <c r="BL400" s="513" t="n"/>
      <c r="BM400" s="513" t="n"/>
      <c r="BN400" s="513" t="n"/>
      <c r="BO400" s="513" t="n"/>
      <c r="BP400" s="513" t="n"/>
      <c r="BQ400" s="513" t="n"/>
      <c r="BR400" s="513" t="n"/>
      <c r="BS400" s="513" t="n"/>
      <c r="BT400" s="513" t="n"/>
      <c r="BU400" s="513" t="n"/>
      <c r="BX400" s="513" t="n"/>
      <c r="BY400" s="513" t="n"/>
      <c r="BZ400" s="513" t="n"/>
      <c r="CA400" s="513" t="n"/>
      <c r="CB400" s="513" t="n"/>
      <c r="CC400" s="513" t="n"/>
      <c r="CD400" s="513" t="n"/>
      <c r="CE400" s="513" t="n"/>
      <c r="CF400" s="513" t="n"/>
      <c r="CG400" s="513" t="n"/>
      <c r="CH400" s="513" t="n"/>
    </row>
    <row r="408">
      <c r="BL408" s="353" t="inlineStr">
        <is>
          <t>Ver formulas Depois da 50.6 não importa dados</t>
        </is>
      </c>
      <c r="BM408" s="353" t="n"/>
      <c r="BN408" s="353" t="n"/>
      <c r="BW408" s="364" t="n"/>
      <c r="BX408" s="364" t="n"/>
      <c r="BY408" s="364" t="n"/>
      <c r="BZ408" s="364" t="n"/>
      <c r="CA408" s="364" t="n"/>
      <c r="CB408" s="364" t="n"/>
      <c r="CC408" s="364" t="n"/>
    </row>
  </sheetData>
  <autoFilter ref="A4:G201"/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ilha13">
    <tabColor rgb="FFFFC000"/>
    <outlinePr summaryBelow="1" summaryRight="1"/>
    <pageSetUpPr autoPageBreaks="0"/>
  </sheetPr>
  <dimension ref="A1:MB230"/>
  <sheetViews>
    <sheetView showGridLines="0" topLeftCell="B1" zoomScaleNormal="100" workbookViewId="0">
      <pane xSplit="2" ySplit="6" topLeftCell="LT7" activePane="bottomRight" state="frozen"/>
      <selection activeCell="CG17" sqref="CG17"/>
      <selection pane="topRight" activeCell="CG17" sqref="CG17"/>
      <selection pane="bottomLeft" activeCell="CG17" sqref="CG17"/>
      <selection pane="bottomRight" activeCell="MD34" sqref="MD34"/>
    </sheetView>
  </sheetViews>
  <sheetFormatPr baseColWidth="8" defaultColWidth="12.625" defaultRowHeight="13.5" outlineLevelRow="1"/>
  <cols>
    <col width="200.625" customWidth="1" style="10" min="1" max="1"/>
    <col width="1.625" customWidth="1" style="10" min="2" max="2"/>
    <col width="36.375" bestFit="1" customWidth="1" style="10" min="3" max="3"/>
    <col width="1.125" customWidth="1" style="10" min="4" max="4"/>
    <col width="11.375" customWidth="1" style="10" min="5" max="5"/>
    <col hidden="1" outlineLevel="1" width="0.875" customWidth="1" style="10" min="6" max="6"/>
    <col hidden="1" outlineLevel="1" width="11.375" customWidth="1" style="10" min="7" max="18"/>
    <col collapsed="1" width="2" customWidth="1" style="10" min="19" max="19"/>
    <col width="11.375" customWidth="1" style="10" min="20" max="20"/>
    <col hidden="1" outlineLevel="1" width="0.875" customWidth="1" style="10" min="21" max="21"/>
    <col hidden="1" outlineLevel="1" width="11.375" customWidth="1" style="10" min="22" max="33"/>
    <col collapsed="1" width="2" customWidth="1" style="10" min="34" max="34"/>
    <col width="13" bestFit="1" customWidth="1" style="10" min="35" max="35"/>
    <col hidden="1" outlineLevel="1" width="0.875" customWidth="1" style="10" min="36" max="36"/>
    <col hidden="1" outlineLevel="1" width="11.375" customWidth="1" style="10" min="37" max="48"/>
    <col collapsed="1" width="2.25" customWidth="1" style="10" min="49" max="49"/>
    <col width="13" bestFit="1" customWidth="1" style="10" min="50" max="50"/>
    <col hidden="1" outlineLevel="1" width="0.875" customWidth="1" style="10" min="51" max="51"/>
    <col hidden="1" outlineLevel="1" width="11.375" customWidth="1" style="10" min="52" max="63"/>
    <col collapsed="1" width="2.375" customWidth="1" style="10" min="64" max="64"/>
    <col width="13.75" bestFit="1" customWidth="1" style="10" min="65" max="65"/>
    <col hidden="1" outlineLevel="1" width="0.875" customWidth="1" style="10" min="66" max="66"/>
    <col hidden="1" outlineLevel="1" width="11.375" customWidth="1" style="10" min="67" max="78"/>
    <col collapsed="1" width="2.25" customWidth="1" style="10" min="79" max="79"/>
    <col hidden="1" width="11.375" customWidth="1" style="10" min="80" max="80"/>
    <col hidden="1" width="0.875" customWidth="1" style="10" min="81" max="81"/>
    <col hidden="1" width="11.375" customWidth="1" style="10" min="82" max="82"/>
    <col hidden="1" width="0.875" customWidth="1" style="10" min="83" max="83"/>
    <col hidden="1" width="11.375" customWidth="1" style="10" min="84" max="84"/>
    <col hidden="1" width="0.875" customWidth="1" style="10" min="85" max="85"/>
    <col hidden="1" width="14.75" customWidth="1" style="10" min="86" max="86"/>
    <col hidden="1" width="0.875" customWidth="1" style="10" min="87" max="87"/>
    <col hidden="1" width="11.25" customWidth="1" style="10" min="88" max="88"/>
    <col hidden="1" width="11.375" customWidth="1" style="10" min="89" max="89"/>
    <col hidden="1" width="2.5" customWidth="1" style="10" min="90" max="90"/>
    <col hidden="1" width="12.625" customWidth="1" style="10" min="91" max="91"/>
    <col hidden="1" width="0.875" customWidth="1" style="10" min="92" max="92"/>
    <col hidden="1" width="12.625" customWidth="1" style="10" min="93" max="93"/>
    <col hidden="1" width="0.875" customWidth="1" style="10" min="94" max="94"/>
    <col hidden="1" width="13" customWidth="1" style="10" min="95" max="95"/>
    <col hidden="1" width="0.875" customWidth="1" style="10" min="96" max="96"/>
    <col hidden="1" width="11.75" customWidth="1" style="10" min="97" max="97"/>
    <col hidden="1" width="11.375" customWidth="1" style="10" min="98" max="98"/>
    <col hidden="1" width="2" customWidth="1" style="10" min="99" max="99"/>
    <col hidden="1" width="14.125" customWidth="1" style="10" min="100" max="100"/>
    <col hidden="1" width="0.625" customWidth="1" style="10" min="101" max="101"/>
    <col hidden="1" width="14.5" customWidth="1" style="10" min="102" max="102"/>
    <col hidden="1" width="0.625" customWidth="1" style="10" min="103" max="103"/>
    <col hidden="1" width="12.25" customWidth="1" style="10" min="104" max="104"/>
    <col hidden="1" width="0.875" customWidth="1" style="10" min="105" max="105"/>
    <col hidden="1" width="12.25" customWidth="1" style="10" min="106" max="106"/>
    <col hidden="1" width="0.875" customWidth="1" style="10" min="107" max="107"/>
    <col hidden="1" width="14.625" customWidth="1" style="10" min="108" max="108"/>
    <col hidden="1" width="11.375" customWidth="1" style="10" min="109" max="109"/>
    <col hidden="1" width="2" customWidth="1" style="10" min="110" max="110"/>
    <col hidden="1" width="11.375" customWidth="1" style="10" min="111" max="111"/>
    <col hidden="1" width="0.625" customWidth="1" style="10" min="112" max="112"/>
    <col hidden="1" width="11.375" customWidth="1" style="10" min="113" max="113"/>
    <col hidden="1" width="0.625" customWidth="1" style="10" min="114" max="114"/>
    <col hidden="1" width="11.375" customWidth="1" style="10" min="115" max="115"/>
    <col hidden="1" width="0.875" customWidth="1" style="10" min="116" max="116"/>
    <col hidden="1" width="11.375" customWidth="1" style="10" min="117" max="117"/>
    <col hidden="1" width="0.875" customWidth="1" style="10" min="118" max="118"/>
    <col hidden="1" width="14.625" customWidth="1" style="10" min="119" max="119"/>
    <col hidden="1" width="11.375" customWidth="1" style="10" min="120" max="120"/>
    <col hidden="1" width="2" customWidth="1" style="10" min="121" max="121"/>
    <col hidden="1" width="11.375" customWidth="1" style="10" min="122" max="122"/>
    <col hidden="1" width="0.625" customWidth="1" style="10" min="123" max="123"/>
    <col hidden="1" width="11.375" customWidth="1" style="10" min="124" max="124"/>
    <col hidden="1" width="0.625" customWidth="1" style="10" min="125" max="125"/>
    <col hidden="1" width="11.375" customWidth="1" style="10" min="126" max="126"/>
    <col hidden="1" width="0.875" customWidth="1" style="10" min="127" max="127"/>
    <col hidden="1" width="11.375" customWidth="1" style="10" min="128" max="128"/>
    <col hidden="1" width="0.875" customWidth="1" style="10" min="129" max="129"/>
    <col hidden="1" width="14.625" customWidth="1" style="10" min="130" max="130"/>
    <col hidden="1" width="11.375" customWidth="1" style="10" min="131" max="131"/>
    <col hidden="1" width="2" customWidth="1" style="10" min="132" max="132"/>
    <col hidden="1" width="11.375" customWidth="1" style="10" min="133" max="133"/>
    <col hidden="1" width="0.625" customWidth="1" style="10" min="134" max="134"/>
    <col hidden="1" width="11.375" customWidth="1" style="10" min="135" max="135"/>
    <col hidden="1" width="0.625" customWidth="1" style="10" min="136" max="136"/>
    <col hidden="1" width="11.375" customWidth="1" style="10" min="137" max="137"/>
    <col hidden="1" width="0.875" customWidth="1" style="10" min="138" max="138"/>
    <col hidden="1" width="11.375" customWidth="1" style="10" min="139" max="139"/>
    <col hidden="1" width="0.875" customWidth="1" style="10" min="140" max="140"/>
    <col hidden="1" width="14.625" customWidth="1" style="10" min="141" max="141"/>
    <col hidden="1" width="11.375" customWidth="1" style="10" min="142" max="142"/>
    <col hidden="1" width="2" customWidth="1" style="10" min="143" max="143"/>
    <col hidden="1" width="11.375" customWidth="1" style="10" min="144" max="144"/>
    <col hidden="1" width="0.625" customWidth="1" style="10" min="145" max="145"/>
    <col hidden="1" width="11.375" customWidth="1" style="10" min="146" max="146"/>
    <col hidden="1" width="0.625" customWidth="1" style="10" min="147" max="147"/>
    <col hidden="1" width="11.375" customWidth="1" style="10" min="148" max="148"/>
    <col hidden="1" width="0.875" customWidth="1" style="10" min="149" max="149"/>
    <col hidden="1" width="11.375" customWidth="1" style="10" min="150" max="150"/>
    <col hidden="1" width="0.875" customWidth="1" style="10" min="151" max="151"/>
    <col hidden="1" width="14.625" customWidth="1" style="10" min="152" max="152"/>
    <col hidden="1" width="11.375" customWidth="1" style="10" min="153" max="153"/>
    <col hidden="1" width="12.625" customWidth="1" style="10" min="154" max="154"/>
    <col hidden="1" width="18.5" customWidth="1" style="10" min="155" max="155"/>
    <col width="12.625" customWidth="1" style="10" min="156" max="156"/>
    <col hidden="1" outlineLevel="1" width="2.25" customWidth="1" style="10" min="157" max="157"/>
    <col hidden="1" outlineLevel="1" width="12.625" customWidth="1" style="10" min="158" max="169"/>
    <col collapsed="1" width="3.25" customWidth="1" style="10" min="170" max="170"/>
    <col width="13.375" bestFit="1" customWidth="1" style="10" min="171" max="171"/>
    <col width="0.25" customWidth="1" style="10" min="172" max="172"/>
    <col hidden="1" outlineLevel="1" width="12.625" customWidth="1" style="10" min="173" max="183"/>
    <col hidden="1" outlineLevel="1" width="11.875" customWidth="1" style="10" min="184" max="184"/>
    <col collapsed="1" width="2.875" customWidth="1" style="10" min="185" max="185"/>
    <col hidden="1" width="1.375" customWidth="1" style="10" min="186" max="186"/>
    <col hidden="1" width="11.875" customWidth="1" style="10" min="187" max="187"/>
    <col hidden="1" width="2.375" customWidth="1" style="10" min="188" max="188"/>
    <col hidden="1" width="13.625" customWidth="1" style="10" min="189" max="189"/>
    <col hidden="1" width="2.125" customWidth="1" style="10" min="190" max="190"/>
    <col hidden="1" width="11.875" customWidth="1" style="10" min="191" max="191"/>
    <col hidden="1" width="2" customWidth="1" style="10" min="192" max="192"/>
    <col hidden="1" width="14" customWidth="1" style="10" min="193" max="193"/>
    <col hidden="1" width="7.375" customWidth="1" style="10" min="194" max="194"/>
    <col hidden="1" width="7.75" customWidth="1" style="10" min="195" max="195"/>
    <col hidden="1" width="13" customWidth="1" style="10" min="196" max="196"/>
    <col hidden="1" width="2.375" customWidth="1" style="10" min="197" max="197"/>
    <col hidden="1" width="13" customWidth="1" style="10" min="198" max="198"/>
    <col hidden="1" width="2.25" customWidth="1" style="10" min="199" max="199"/>
    <col hidden="1" width="13" customWidth="1" style="10" min="200" max="200"/>
    <col hidden="1" width="2.625" customWidth="1" style="10" min="201" max="201"/>
    <col hidden="1" width="13" customWidth="1" style="10" min="202" max="202"/>
    <col hidden="1" width="3.125" customWidth="1" style="10" min="203" max="203"/>
    <col hidden="1" width="14" customWidth="1" style="10" min="204" max="204"/>
    <col hidden="1" width="7.375" customWidth="1" style="10" min="205" max="205"/>
    <col hidden="1" width="4" customWidth="1" style="10" min="206" max="206"/>
    <col hidden="1" width="12.625" customWidth="1" style="10" min="207" max="207"/>
    <col hidden="1" width="2.625" customWidth="1" style="10" min="208" max="208"/>
    <col hidden="1" width="13" customWidth="1" style="10" min="209" max="209"/>
    <col hidden="1" width="2.625" customWidth="1" style="10" min="210" max="210"/>
    <col hidden="1" width="13" customWidth="1" style="10" min="211" max="211"/>
    <col hidden="1" width="2.375" customWidth="1" style="10" min="212" max="212"/>
    <col hidden="1" width="13" customWidth="1" style="10" min="213" max="213"/>
    <col hidden="1" width="2.125" customWidth="1" style="10" min="214" max="214"/>
    <col hidden="1" width="14" customWidth="1" style="10" min="215" max="215"/>
    <col hidden="1" width="7.875" customWidth="1" style="10" min="216" max="216"/>
    <col hidden="1" width="4.75" customWidth="1" style="10" min="217" max="217"/>
    <col hidden="1" width="12.625" customWidth="1" style="10" min="218" max="218"/>
    <col hidden="1" width="2.375" customWidth="1" style="10" min="219" max="219"/>
    <col hidden="1" width="13" customWidth="1" style="10" min="220" max="220"/>
    <col hidden="1" width="2.25" customWidth="1" style="10" min="221" max="221"/>
    <col hidden="1" width="13" customWidth="1" style="10" min="222" max="222"/>
    <col hidden="1" width="2.625" customWidth="1" style="10" min="223" max="223"/>
    <col hidden="1" width="12.625" customWidth="1" style="10" min="224" max="224"/>
    <col hidden="1" width="3.125" customWidth="1" style="10" min="225" max="225"/>
    <col hidden="1" width="14" customWidth="1" style="10" min="226" max="226"/>
    <col hidden="1" width="7" customWidth="1" style="10" min="227" max="227"/>
    <col hidden="1" width="4" customWidth="1" style="10" min="228" max="228"/>
    <col hidden="1" width="12.625" customWidth="1" style="10" min="229" max="229"/>
    <col hidden="1" width="2.625" customWidth="1" style="10" min="230" max="230"/>
    <col hidden="1" width="12.625" customWidth="1" style="10" min="231" max="231"/>
    <col hidden="1" width="2.625" customWidth="1" style="10" min="232" max="232"/>
    <col hidden="1" width="12.625" customWidth="1" style="10" min="233" max="233"/>
    <col hidden="1" width="2.375" customWidth="1" style="10" min="234" max="234"/>
    <col hidden="1" width="13" customWidth="1" style="10" min="235" max="235"/>
    <col hidden="1" width="2.125" customWidth="1" style="10" min="236" max="236"/>
    <col hidden="1" width="14" customWidth="1" style="10" min="237" max="237"/>
    <col hidden="1" width="8.25" customWidth="1" style="10" min="238" max="238"/>
    <col hidden="1" width="6.75" customWidth="1" style="10" min="239" max="239"/>
    <col hidden="1" width="13.75" customWidth="1" style="10" min="240" max="240"/>
    <col hidden="1" width="3.75" customWidth="1" style="10" min="241" max="241"/>
    <col hidden="1" width="13" customWidth="1" style="10" min="242" max="242"/>
    <col hidden="1" width="3.375" customWidth="1" style="10" min="243" max="243"/>
    <col hidden="1" width="13.375" customWidth="1" style="10" min="244" max="244"/>
    <col hidden="1" width="2.875" customWidth="1" style="10" min="245" max="245"/>
    <col hidden="1" width="16.375" customWidth="1" style="10" min="246" max="246"/>
    <col hidden="1" width="7.25" customWidth="1" style="10" min="247" max="247"/>
    <col hidden="1" width="2.75" customWidth="1" style="10" min="248" max="248"/>
    <col width="13.75" bestFit="1" customWidth="1" style="10" min="249" max="249"/>
    <col hidden="1" outlineLevel="1" width="2.25" customWidth="1" style="10" min="250" max="250"/>
    <col hidden="1" outlineLevel="1" width="12.625" customWidth="1" style="10" min="251" max="262"/>
    <col collapsed="1" width="3.25" customWidth="1" style="10" min="263" max="263"/>
    <col width="13.75" bestFit="1" customWidth="1" style="10" min="264" max="264"/>
    <col hidden="1" outlineLevel="1" width="2.625" customWidth="1" style="10" min="265" max="265"/>
    <col hidden="1" outlineLevel="1" width="12.625" customWidth="1" style="10" min="266" max="277"/>
    <col collapsed="1" width="2.125" customWidth="1" style="10" min="278" max="278"/>
    <col width="1" customWidth="1" style="10" min="279" max="279"/>
    <col width="12.75" customWidth="1" style="10" min="280" max="280"/>
    <col width="2.375" customWidth="1" style="10" min="281" max="281"/>
    <col width="12.75" customWidth="1" style="10" min="282" max="282"/>
    <col width="2.125" customWidth="1" style="10" min="283" max="283"/>
    <col width="12.75" customWidth="1" style="10" min="284" max="284"/>
    <col width="2" customWidth="1" style="10" min="285" max="285"/>
    <col width="12.25" customWidth="1" style="10" min="286" max="286"/>
    <col width="12.75" customWidth="1" style="10" min="287" max="287"/>
    <col width="4.625" customWidth="1" style="10" min="288" max="288"/>
    <col width="12.625" customWidth="1" style="10" min="289" max="289"/>
    <col width="2.375" customWidth="1" style="10" min="290" max="290"/>
    <col width="12.625" customWidth="1" style="10" min="291" max="291"/>
    <col width="2.25" customWidth="1" style="10" min="292" max="292"/>
    <col width="12.625" bestFit="1" customWidth="1" style="10" min="293" max="293"/>
    <col width="2.625" customWidth="1" style="10" min="294" max="294"/>
    <col width="12.625" customWidth="1" style="10" min="295" max="295"/>
    <col width="3.125" customWidth="1" style="10" min="296" max="296"/>
    <col width="12.625" customWidth="1" style="10" min="297" max="298"/>
    <col width="4" customWidth="1" style="10" min="299" max="299"/>
    <col width="12.625" customWidth="1" style="10" min="300" max="300"/>
    <col width="2.625" customWidth="1" style="10" min="301" max="301"/>
    <col width="12.625" customWidth="1" style="10" min="302" max="302"/>
    <col width="2.625" customWidth="1" style="10" min="303" max="303"/>
    <col width="12.625" customWidth="1" style="10" min="304" max="304"/>
    <col width="2.375" customWidth="1" style="10" min="305" max="305"/>
    <col width="12.625" customWidth="1" style="10" min="306" max="306"/>
    <col width="2.125" customWidth="1" style="10" min="307" max="307"/>
    <col width="12.625" customWidth="1" style="10" min="308" max="308"/>
    <col width="12.625" customWidth="1" style="10" min="309" max="309"/>
    <col width="4.625" customWidth="1" style="10" min="310" max="310"/>
    <col width="12.625" customWidth="1" style="10" min="311" max="311"/>
    <col width="2.375" customWidth="1" style="10" min="312" max="312"/>
    <col width="12.625" customWidth="1" style="10" min="313" max="313"/>
    <col width="2.25" customWidth="1" style="10" min="314" max="314"/>
    <col width="12.625" bestFit="1" customWidth="1" style="10" min="315" max="315"/>
    <col width="2.625" customWidth="1" style="10" min="316" max="316"/>
    <col width="12.625" customWidth="1" style="10" min="317" max="317"/>
    <col width="3.125" customWidth="1" style="10" min="318" max="318"/>
    <col width="12.625" customWidth="1" style="10" min="319" max="320"/>
    <col width="4" customWidth="1" style="10" min="321" max="321"/>
    <col width="13.375" bestFit="1" customWidth="1" style="10" min="322" max="322"/>
    <col width="2.625" customWidth="1" style="10" min="323" max="323"/>
    <col width="12.625" customWidth="1" style="10" min="324" max="324"/>
    <col width="2.625" customWidth="1" style="10" min="325" max="325"/>
    <col width="12.625" customWidth="1" style="10" min="326" max="326"/>
    <col width="2.375" customWidth="1" style="10" min="327" max="327"/>
    <col width="12.625" customWidth="1" style="10" min="328" max="328"/>
    <col width="2.125" customWidth="1" style="10" min="329" max="329"/>
    <col width="12.625" customWidth="1" style="10" min="330" max="331"/>
    <col width="5.25" customWidth="1" style="10" min="332" max="332"/>
    <col width="13" bestFit="1" customWidth="1" style="10" min="333" max="333"/>
    <col width="3.75" customWidth="1" style="10" min="334" max="334"/>
    <col width="13.75" bestFit="1" customWidth="1" style="10" min="335" max="335"/>
    <col width="3.375" customWidth="1" style="10" min="336" max="336"/>
    <col width="13.75" bestFit="1" customWidth="1" style="10" min="337" max="337"/>
    <col width="2.875" customWidth="1" style="10" min="338" max="338"/>
    <col width="12.625" customWidth="1" style="10" min="339" max="16384"/>
  </cols>
  <sheetData>
    <row r="1" ht="15" customHeight="1">
      <c r="F1" s="24" t="n"/>
      <c r="U1" s="24" t="n"/>
      <c r="AH1" s="24" t="n"/>
      <c r="AJ1" s="24" t="n"/>
      <c r="AW1" s="24" t="n"/>
      <c r="AY1" s="24" t="n"/>
      <c r="BL1" s="24" t="n"/>
      <c r="BN1" s="24" t="n"/>
      <c r="CA1" s="24" t="n"/>
      <c r="CC1" s="24" t="n"/>
      <c r="CE1" s="24" t="n"/>
      <c r="CG1" s="24" t="n"/>
      <c r="CI1" s="24" t="n"/>
      <c r="CL1" s="24" t="n"/>
      <c r="CN1" s="24" t="n"/>
      <c r="CP1" s="24" t="n"/>
      <c r="CR1" s="24" t="n"/>
      <c r="CU1" s="24" t="n"/>
      <c r="CW1" s="24" t="n"/>
      <c r="CY1" s="24" t="n"/>
      <c r="DA1" s="24" t="n"/>
      <c r="DC1" s="24" t="n"/>
      <c r="DF1" s="24" t="n"/>
      <c r="DG1" s="81" t="n"/>
      <c r="DH1" s="24" t="n"/>
      <c r="DI1" s="81" t="n"/>
      <c r="DJ1" s="24" t="n"/>
      <c r="DL1" s="24" t="n"/>
      <c r="DN1" s="24" t="n"/>
      <c r="DQ1" s="24" t="n"/>
      <c r="DS1" s="24" t="n"/>
      <c r="DU1" s="24" t="n"/>
      <c r="DW1" s="24" t="n"/>
      <c r="DY1" s="24" t="n"/>
      <c r="EB1" s="24" t="n"/>
      <c r="ED1" s="24" t="n"/>
      <c r="EF1" s="24" t="n"/>
      <c r="EH1" s="24" t="n"/>
      <c r="EJ1" s="24" t="n"/>
      <c r="EM1" s="24" t="n"/>
      <c r="EN1" s="81" t="n"/>
      <c r="EO1" s="24" t="n"/>
      <c r="EP1" s="81" t="n"/>
      <c r="EQ1" s="24" t="n"/>
      <c r="ES1" s="24" t="n"/>
      <c r="EU1" s="24" t="n"/>
      <c r="GE1" s="527" t="n"/>
      <c r="GF1" s="24" t="n"/>
      <c r="GH1" s="24" t="n"/>
      <c r="GJ1" s="24" t="n"/>
      <c r="JT1" s="527" t="n"/>
      <c r="JU1" s="24" t="n"/>
      <c r="JW1" s="24" t="n"/>
      <c r="JY1" s="24" t="n"/>
    </row>
    <row r="2" ht="15" customHeight="1">
      <c r="C2" s="527" t="n"/>
      <c r="D2" s="527" t="n"/>
      <c r="E2" s="527" t="n"/>
      <c r="F2" s="527" t="n"/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7" t="n"/>
      <c r="V2" s="527" t="n"/>
      <c r="W2" s="527" t="n"/>
      <c r="X2" s="527" t="n"/>
      <c r="Y2" s="527" t="n"/>
      <c r="Z2" s="527" t="n"/>
      <c r="AA2" s="527" t="n"/>
      <c r="AB2" s="527" t="n"/>
      <c r="AC2" s="527" t="n"/>
      <c r="AD2" s="527" t="n"/>
      <c r="AE2" s="527" t="n"/>
      <c r="AF2" s="527" t="n"/>
      <c r="AG2" s="527" t="n"/>
      <c r="AH2" s="527" t="n"/>
      <c r="AI2" s="527" t="n"/>
      <c r="AJ2" s="527" t="n"/>
      <c r="AK2" s="527" t="n"/>
      <c r="AL2" s="527" t="n"/>
      <c r="AM2" s="527" t="n"/>
      <c r="AN2" s="527" t="n"/>
      <c r="AO2" s="527" t="n"/>
      <c r="AP2" s="527" t="n"/>
      <c r="AQ2" s="527" t="n"/>
      <c r="AR2" s="527" t="n"/>
      <c r="AS2" s="527" t="n"/>
      <c r="AT2" s="527" t="n"/>
      <c r="AU2" s="527" t="n"/>
      <c r="AV2" s="527" t="n"/>
      <c r="AW2" s="527" t="n"/>
      <c r="AX2" s="527" t="n"/>
      <c r="AY2" s="527" t="n"/>
      <c r="AZ2" s="527" t="n"/>
      <c r="BA2" s="527" t="n"/>
      <c r="BB2" s="527" t="n"/>
      <c r="BC2" s="527" t="n"/>
      <c r="BD2" s="527" t="n"/>
      <c r="BE2" s="527" t="n"/>
      <c r="BF2" s="527" t="n"/>
      <c r="BG2" s="527" t="n"/>
      <c r="BH2" s="527" t="n"/>
      <c r="BI2" s="527" t="n"/>
      <c r="BJ2" s="527" t="n"/>
      <c r="BK2" s="527" t="n"/>
      <c r="BL2" s="527" t="n"/>
      <c r="BM2" s="527" t="n"/>
      <c r="BN2" s="527" t="n"/>
      <c r="BO2" s="527" t="n"/>
      <c r="BP2" s="527" t="n"/>
      <c r="BQ2" s="527" t="n"/>
      <c r="BR2" s="527" t="n"/>
      <c r="BS2" s="527" t="n"/>
      <c r="BT2" s="527" t="n"/>
      <c r="BU2" s="527" t="n"/>
      <c r="BV2" s="527" t="n"/>
      <c r="BW2" s="527" t="n"/>
      <c r="BX2" s="527" t="n"/>
      <c r="BY2" s="527" t="n"/>
      <c r="BZ2" s="527" t="n"/>
      <c r="CA2" s="527" t="n"/>
      <c r="CB2" s="527" t="n"/>
      <c r="CC2" s="527" t="n"/>
      <c r="CD2" s="527" t="n"/>
      <c r="CE2" s="527" t="n"/>
      <c r="CF2" s="527" t="n"/>
      <c r="CG2" s="527" t="n"/>
      <c r="CH2" s="527" t="n"/>
      <c r="CI2" s="527" t="n"/>
      <c r="CJ2" s="527" t="n"/>
      <c r="CK2" s="527" t="n"/>
      <c r="CL2" s="527" t="n"/>
      <c r="CM2" s="527" t="n"/>
      <c r="CN2" s="527" t="n"/>
      <c r="CO2" s="527" t="n"/>
      <c r="CP2" s="527" t="n"/>
      <c r="CQ2" s="527" t="n"/>
      <c r="CR2" s="527" t="n"/>
      <c r="CS2" s="527" t="n"/>
      <c r="CT2" s="527" t="n"/>
      <c r="CU2" s="527" t="n"/>
      <c r="CV2" s="527" t="n"/>
      <c r="CW2" s="527" t="n"/>
      <c r="CX2" s="527" t="n"/>
      <c r="CY2" s="527" t="n"/>
      <c r="CZ2" s="527" t="n"/>
      <c r="DA2" s="527" t="n"/>
      <c r="DB2" s="527" t="n"/>
      <c r="DC2" s="527" t="n"/>
      <c r="DD2" s="527" t="n"/>
      <c r="DE2" s="527" t="n"/>
      <c r="DF2" s="527" t="n"/>
      <c r="DH2" s="527" t="n"/>
      <c r="DJ2" s="527" t="n"/>
      <c r="DK2" s="527" t="n"/>
      <c r="DL2" s="527" t="n"/>
      <c r="DM2" s="527" t="n"/>
      <c r="DN2" s="527" t="n"/>
      <c r="DO2" s="527" t="n"/>
      <c r="DP2" s="527" t="n"/>
      <c r="DQ2" s="527" t="n"/>
      <c r="DR2" s="527" t="n"/>
      <c r="DS2" s="527" t="n"/>
      <c r="DT2" s="527" t="n"/>
      <c r="DU2" s="527" t="n"/>
      <c r="DV2" s="527" t="n"/>
      <c r="DW2" s="527" t="n"/>
      <c r="DX2" s="527" t="n"/>
      <c r="DY2" s="527" t="n"/>
      <c r="DZ2" s="527" t="n"/>
      <c r="EA2" s="527" t="n"/>
      <c r="EB2" s="527" t="n"/>
      <c r="EC2" s="527" t="n"/>
      <c r="ED2" s="527" t="n"/>
      <c r="EE2" s="527" t="n"/>
      <c r="EF2" s="527" t="n"/>
      <c r="EG2" s="527" t="n"/>
      <c r="EH2" s="527" t="n"/>
      <c r="EI2" s="527" t="n"/>
      <c r="EJ2" s="527" t="n"/>
      <c r="EK2" s="527" t="n"/>
      <c r="EL2" s="527" t="n"/>
      <c r="EM2" s="527" t="n"/>
      <c r="EO2" s="527" t="n"/>
      <c r="EQ2" s="527" t="n"/>
      <c r="ER2" s="527" t="n"/>
      <c r="ES2" s="527" t="n"/>
      <c r="ET2" s="527" t="n"/>
      <c r="EU2" s="527" t="n"/>
      <c r="EV2" s="527" t="n"/>
      <c r="EW2" s="527" t="n"/>
      <c r="GE2" s="328" t="n"/>
      <c r="GG2" s="528" t="inlineStr">
        <is>
          <t>Orçamento</t>
        </is>
      </c>
      <c r="GH2" s="527" t="n"/>
      <c r="GI2" s="528" t="inlineStr">
        <is>
          <t>Real</t>
        </is>
      </c>
      <c r="GJ2" s="527" t="n"/>
      <c r="GK2" s="527" t="n"/>
      <c r="GL2" s="527" t="n"/>
      <c r="JT2" s="328" t="n"/>
      <c r="JV2" s="528" t="inlineStr">
        <is>
          <t>Orçamento</t>
        </is>
      </c>
      <c r="JW2" s="527" t="n"/>
      <c r="JX2" s="528" t="inlineStr">
        <is>
          <t>Real</t>
        </is>
      </c>
      <c r="JY2" s="527" t="n"/>
      <c r="JZ2" s="527" t="n"/>
      <c r="KA2" s="527" t="n"/>
    </row>
    <row r="3" ht="10.15" customHeight="1">
      <c r="E3" s="11" t="n"/>
      <c r="F3" s="24" t="n"/>
      <c r="T3" s="11" t="n"/>
      <c r="U3" s="24" t="n"/>
      <c r="AH3" s="24" t="n"/>
      <c r="AI3" s="11" t="n"/>
      <c r="AJ3" s="24" t="n"/>
      <c r="AW3" s="24" t="n"/>
      <c r="AX3" s="11" t="n"/>
      <c r="AY3" s="24" t="n"/>
      <c r="BL3" s="24" t="n"/>
      <c r="BM3" s="11" t="n"/>
      <c r="BN3" s="24" t="n"/>
      <c r="CA3" s="24" t="n"/>
      <c r="CB3" s="173" t="n"/>
      <c r="CC3" s="24" t="n"/>
      <c r="CD3" s="11" t="n"/>
      <c r="CE3" s="24" t="n"/>
      <c r="CF3" s="11" t="n"/>
      <c r="CG3" s="24" t="n"/>
      <c r="CH3" s="11" t="n"/>
      <c r="CI3" s="24" t="n"/>
      <c r="CJ3" s="11" t="n"/>
      <c r="CK3" s="11" t="n"/>
      <c r="CL3" s="24" t="n"/>
      <c r="CM3" s="11" t="n"/>
      <c r="CN3" s="24" t="n"/>
      <c r="CO3" s="11" t="n"/>
      <c r="CP3" s="24" t="n"/>
      <c r="CQ3" s="11" t="n"/>
      <c r="CR3" s="24" t="n"/>
      <c r="CS3" s="11" t="n"/>
      <c r="CT3" s="11" t="n"/>
      <c r="CU3" s="24" t="n"/>
      <c r="CV3" s="11" t="n"/>
      <c r="CW3" s="24" t="n"/>
      <c r="CX3" s="11" t="n"/>
      <c r="CY3" s="24" t="n"/>
      <c r="CZ3" s="11" t="n"/>
      <c r="DA3" s="24" t="n"/>
      <c r="DB3" s="11" t="n"/>
      <c r="DC3" s="24" t="n"/>
      <c r="DD3" s="11" t="n"/>
      <c r="DE3" s="11" t="n"/>
      <c r="DF3" s="24" t="n"/>
      <c r="DG3" s="527" t="n"/>
      <c r="DH3" s="24" t="n"/>
      <c r="DI3" s="527" t="n"/>
      <c r="DJ3" s="24" t="n"/>
      <c r="DK3" s="11" t="n"/>
      <c r="DL3" s="24" t="n"/>
      <c r="DM3" s="11" t="n"/>
      <c r="DN3" s="24" t="n"/>
      <c r="DO3" s="11" t="n"/>
      <c r="DP3" s="11" t="n"/>
      <c r="DQ3" s="24" t="n"/>
      <c r="DR3" s="11" t="n"/>
      <c r="DS3" s="24" t="n"/>
      <c r="DT3" s="11" t="n"/>
      <c r="DU3" s="24" t="n"/>
      <c r="DV3" s="11" t="n"/>
      <c r="DW3" s="24" t="n"/>
      <c r="DX3" s="11" t="n"/>
      <c r="DY3" s="24" t="n"/>
      <c r="DZ3" s="11" t="n"/>
      <c r="EA3" s="11" t="n"/>
      <c r="EB3" s="24" t="n"/>
      <c r="EC3" s="11" t="n"/>
      <c r="ED3" s="24" t="n"/>
      <c r="EE3" s="11" t="n"/>
      <c r="EF3" s="24" t="n"/>
      <c r="EG3" s="11" t="n"/>
      <c r="EH3" s="24" t="n"/>
      <c r="EI3" s="11" t="n"/>
      <c r="EJ3" s="24" t="n"/>
      <c r="EK3" s="11" t="n"/>
      <c r="EL3" s="11" t="n"/>
      <c r="EM3" s="24" t="n"/>
      <c r="EN3" s="527" t="n"/>
      <c r="EO3" s="24" t="n"/>
      <c r="EP3" s="527" t="n"/>
      <c r="EQ3" s="24" t="n"/>
      <c r="ER3" s="11" t="n"/>
      <c r="ES3" s="24" t="n"/>
      <c r="ET3" s="11" t="n"/>
      <c r="EU3" s="24" t="n"/>
      <c r="EV3" s="11" t="n"/>
      <c r="EW3" s="11" t="n"/>
      <c r="GE3" s="329">
        <f>IF(GE4&gt;=$FS$6,GE4-366,GE4-365)</f>
        <v/>
      </c>
      <c r="GF3" s="24" t="n"/>
      <c r="GG3" s="11" t="n"/>
      <c r="GH3" s="24" t="n"/>
      <c r="GI3" s="11" t="n"/>
      <c r="GJ3" s="24" t="n"/>
      <c r="GK3" s="11" t="n"/>
      <c r="GL3" s="11" t="n"/>
      <c r="JT3" s="329">
        <f>IF(JT4&lt;$JH$6,JT4-366,JT4-365)</f>
        <v/>
      </c>
      <c r="JU3" s="24" t="n"/>
      <c r="JV3" s="11" t="n"/>
      <c r="JW3" s="24" t="n"/>
      <c r="JX3" s="11" t="n"/>
      <c r="JY3" s="24" t="n"/>
      <c r="JZ3" s="11" t="n"/>
      <c r="KA3" s="11" t="n"/>
    </row>
    <row r="4" ht="14.25" customHeight="1">
      <c r="A4" s="12" t="n"/>
      <c r="B4" s="12" t="n"/>
      <c r="C4" s="105" t="n"/>
      <c r="D4" s="25" t="n"/>
      <c r="E4" s="208" t="inlineStr">
        <is>
          <t>Forecast</t>
        </is>
      </c>
      <c r="F4" s="27" t="n"/>
      <c r="G4" s="208" t="inlineStr">
        <is>
          <t>Realizado</t>
        </is>
      </c>
      <c r="H4" s="208" t="n"/>
      <c r="I4" s="208" t="n"/>
      <c r="J4" s="208" t="n"/>
      <c r="K4" s="208" t="n"/>
      <c r="L4" s="208" t="n"/>
      <c r="M4" s="208" t="n"/>
      <c r="N4" s="208" t="n"/>
      <c r="O4" s="208" t="n"/>
      <c r="P4" s="208" t="n"/>
      <c r="Q4" s="208" t="n"/>
      <c r="R4" s="208" t="n"/>
      <c r="S4" s="25" t="n"/>
      <c r="T4" s="208" t="inlineStr">
        <is>
          <t>Forecast</t>
        </is>
      </c>
      <c r="U4" s="27" t="n"/>
      <c r="V4" s="208" t="inlineStr">
        <is>
          <t>Realizado</t>
        </is>
      </c>
      <c r="W4" s="208" t="n"/>
      <c r="X4" s="208" t="n"/>
      <c r="Y4" s="208" t="n"/>
      <c r="Z4" s="208" t="n"/>
      <c r="AA4" s="208" t="n"/>
      <c r="AB4" s="208" t="n"/>
      <c r="AC4" s="208" t="n"/>
      <c r="AD4" s="208" t="n"/>
      <c r="AE4" s="208" t="n"/>
      <c r="AF4" s="208" t="n"/>
      <c r="AG4" s="208" t="n"/>
      <c r="AH4" s="27" t="n"/>
      <c r="AI4" s="208" t="inlineStr">
        <is>
          <t>Forecast</t>
        </is>
      </c>
      <c r="AJ4" s="27" t="n"/>
      <c r="AK4" s="208" t="n"/>
      <c r="AL4" s="208" t="n"/>
      <c r="AM4" s="208" t="n"/>
      <c r="AN4" s="208" t="n"/>
      <c r="AO4" s="208" t="n"/>
      <c r="AP4" s="208" t="n"/>
      <c r="AQ4" s="208" t="n"/>
      <c r="AR4" s="208" t="n"/>
      <c r="AS4" s="208" t="n"/>
      <c r="AT4" s="208" t="n"/>
      <c r="AU4" s="208" t="n"/>
      <c r="AV4" s="208" t="n"/>
      <c r="AW4" s="27" t="n"/>
      <c r="AX4" s="106" t="inlineStr">
        <is>
          <t>Budget</t>
        </is>
      </c>
      <c r="AY4" s="27" t="n"/>
      <c r="AZ4" s="208" t="n"/>
      <c r="BA4" s="208" t="n"/>
      <c r="BB4" s="208" t="n"/>
      <c r="BC4" s="208" t="n"/>
      <c r="BD4" s="208" t="n"/>
      <c r="BE4" s="208" t="n"/>
      <c r="BF4" s="208" t="n"/>
      <c r="BG4" s="208" t="n"/>
      <c r="BH4" s="208" t="n"/>
      <c r="BI4" s="208" t="n"/>
      <c r="BJ4" s="208" t="n"/>
      <c r="BK4" s="208" t="n"/>
      <c r="BL4" s="27" t="n"/>
      <c r="BM4" s="208" t="inlineStr">
        <is>
          <t>Forecast</t>
        </is>
      </c>
      <c r="BN4" s="27" t="n"/>
      <c r="BO4" s="208" t="n"/>
      <c r="BP4" s="208" t="n"/>
      <c r="BQ4" s="208" t="n"/>
      <c r="BR4" s="208" t="n"/>
      <c r="BS4" s="208" t="n"/>
      <c r="BT4" s="208" t="n"/>
      <c r="BU4" s="208" t="n"/>
      <c r="BV4" s="208" t="n"/>
      <c r="BW4" s="208" t="n"/>
      <c r="BX4" s="208" t="n"/>
      <c r="BY4" s="208" t="n"/>
      <c r="BZ4" s="208" t="n"/>
      <c r="CA4" s="27" t="n"/>
      <c r="CB4" s="492" t="n">
        <v>45170</v>
      </c>
      <c r="CL4" s="24" t="n"/>
      <c r="CM4" s="208" t="inlineStr">
        <is>
          <t>Acumulado</t>
        </is>
      </c>
      <c r="CN4" s="208" t="n"/>
      <c r="CO4" s="208" t="n"/>
      <c r="CP4" s="208" t="n"/>
      <c r="CQ4" s="208" t="n"/>
      <c r="CR4" s="208" t="n"/>
      <c r="CS4" s="208" t="n"/>
      <c r="CT4" s="208" t="n"/>
      <c r="CU4" s="27" t="n"/>
      <c r="CV4" s="492" t="inlineStr">
        <is>
          <t>1º Trxmestre</t>
        </is>
      </c>
      <c r="DF4" s="27" t="n"/>
      <c r="DG4" s="208" t="inlineStr">
        <is>
          <t>2T</t>
        </is>
      </c>
      <c r="DH4" s="208" t="n"/>
      <c r="DI4" s="208" t="n"/>
      <c r="DJ4" s="208" t="n"/>
      <c r="DK4" s="208" t="n"/>
      <c r="DL4" s="208" t="n"/>
      <c r="DM4" s="208" t="n"/>
      <c r="DN4" s="208" t="n"/>
      <c r="DO4" s="208" t="n"/>
      <c r="DP4" s="208" t="n"/>
      <c r="DQ4" s="27" t="n"/>
      <c r="DR4" s="208" t="inlineStr">
        <is>
          <t>3T</t>
        </is>
      </c>
      <c r="DS4" s="208" t="n"/>
      <c r="DT4" s="208" t="n"/>
      <c r="DU4" s="208" t="n"/>
      <c r="DV4" s="208" t="n"/>
      <c r="DW4" s="208" t="n"/>
      <c r="DX4" s="208" t="n"/>
      <c r="DY4" s="208" t="n"/>
      <c r="DZ4" s="208" t="n"/>
      <c r="EA4" s="208" t="n"/>
      <c r="EB4" s="27" t="n"/>
      <c r="EC4" s="208" t="inlineStr">
        <is>
          <t>4T</t>
        </is>
      </c>
      <c r="ED4" s="208" t="n"/>
      <c r="EE4" s="208" t="n"/>
      <c r="EF4" s="208" t="n"/>
      <c r="EG4" s="208" t="n"/>
      <c r="EH4" s="208" t="n"/>
      <c r="EI4" s="208" t="n"/>
      <c r="EJ4" s="208" t="n"/>
      <c r="EK4" s="208" t="n"/>
      <c r="EL4" s="208" t="n"/>
      <c r="EM4" s="27" t="n"/>
      <c r="EN4" s="208" t="inlineStr">
        <is>
          <t>1S</t>
        </is>
      </c>
      <c r="EO4" s="208" t="n"/>
      <c r="EP4" s="208" t="n"/>
      <c r="EQ4" s="208" t="n"/>
      <c r="ER4" s="208" t="n"/>
      <c r="ES4" s="208" t="n"/>
      <c r="ET4" s="208" t="n"/>
      <c r="EU4" s="208" t="n"/>
      <c r="EV4" s="208" t="n"/>
      <c r="EW4" s="208" t="n"/>
      <c r="EZ4" s="208" t="inlineStr">
        <is>
          <t>Budget</t>
        </is>
      </c>
      <c r="FA4" s="27" t="n"/>
      <c r="FB4" s="208" t="n"/>
      <c r="FC4" s="208" t="n"/>
      <c r="FD4" s="208" t="n"/>
      <c r="FE4" s="208" t="n"/>
      <c r="FF4" s="208" t="n"/>
      <c r="FG4" s="208" t="n"/>
      <c r="FH4" s="208" t="n"/>
      <c r="FI4" s="208" t="n"/>
      <c r="FJ4" s="208" t="n"/>
      <c r="FK4" s="208" t="n"/>
      <c r="FL4" s="208" t="n"/>
      <c r="FM4" s="208" t="n"/>
      <c r="FO4" s="208" t="inlineStr">
        <is>
          <t>Forecast</t>
        </is>
      </c>
      <c r="FP4" s="27" t="n"/>
      <c r="FQ4" s="208" t="n"/>
      <c r="FR4" s="208" t="n"/>
      <c r="FS4" s="208" t="n"/>
      <c r="FT4" s="208" t="n"/>
      <c r="FU4" s="208" t="n"/>
      <c r="FV4" s="208" t="n"/>
      <c r="FW4" s="208" t="n"/>
      <c r="FX4" s="208" t="n"/>
      <c r="FY4" s="208" t="n"/>
      <c r="FZ4" s="208" t="n"/>
      <c r="GA4" s="208" t="n"/>
      <c r="GB4" s="208" t="n"/>
      <c r="GE4" s="492" t="n">
        <v>45352</v>
      </c>
      <c r="GN4" s="492" t="inlineStr">
        <is>
          <t>1ºT 2024</t>
        </is>
      </c>
      <c r="GY4" s="492" t="inlineStr">
        <is>
          <t>2ºT 2024</t>
        </is>
      </c>
      <c r="HI4" s="387" t="n"/>
      <c r="HJ4" s="492" t="inlineStr">
        <is>
          <t>3ºT 2024</t>
        </is>
      </c>
      <c r="HU4" s="492" t="inlineStr">
        <is>
          <t>4ºT 2024</t>
        </is>
      </c>
      <c r="IE4" s="387" t="n"/>
      <c r="IF4" s="492" t="inlineStr">
        <is>
          <t>ANO 2024</t>
        </is>
      </c>
      <c r="IN4" s="21" t="n"/>
      <c r="IO4" s="208" t="inlineStr">
        <is>
          <t>Budget</t>
        </is>
      </c>
      <c r="IP4" s="27" t="n"/>
      <c r="IQ4" s="208" t="n"/>
      <c r="IR4" s="208" t="n"/>
      <c r="IS4" s="208" t="n"/>
      <c r="IT4" s="208" t="n"/>
      <c r="IU4" s="208" t="n"/>
      <c r="IV4" s="208" t="n"/>
      <c r="IW4" s="208" t="n"/>
      <c r="IX4" s="208" t="n"/>
      <c r="IY4" s="208" t="n"/>
      <c r="IZ4" s="208" t="n"/>
      <c r="JA4" s="208" t="n"/>
      <c r="JB4" s="208" t="n"/>
      <c r="JD4" s="208" t="inlineStr">
        <is>
          <t>Forecast</t>
        </is>
      </c>
      <c r="JE4" s="27" t="n"/>
      <c r="JF4" s="208" t="n"/>
      <c r="JG4" s="208" t="n"/>
      <c r="JH4" s="208" t="n"/>
      <c r="JI4" s="208" t="n"/>
      <c r="JJ4" s="208" t="n"/>
      <c r="JK4" s="208" t="n"/>
      <c r="JL4" s="208" t="n"/>
      <c r="JM4" s="208" t="n"/>
      <c r="JN4" s="208" t="n"/>
      <c r="JO4" s="208" t="n"/>
      <c r="JP4" s="208" t="n"/>
      <c r="JQ4" s="208" t="n"/>
      <c r="JT4" s="492" t="n">
        <v>45992</v>
      </c>
      <c r="KC4" s="492" t="inlineStr">
        <is>
          <t>1ºT 2025</t>
        </is>
      </c>
      <c r="KN4" s="492" t="inlineStr">
        <is>
          <t>2ºT 2025</t>
        </is>
      </c>
      <c r="KX4" s="383" t="n"/>
      <c r="KY4" s="492" t="inlineStr">
        <is>
          <t>3ºT 2025</t>
        </is>
      </c>
      <c r="LJ4" s="492" t="inlineStr">
        <is>
          <t>4ºT 2025</t>
        </is>
      </c>
      <c r="LU4" s="492" t="inlineStr">
        <is>
          <t>ANO 2025</t>
        </is>
      </c>
    </row>
    <row r="5" ht="3.75" customHeight="1">
      <c r="E5" s="11" t="n"/>
      <c r="F5" s="24" t="n"/>
      <c r="T5" s="11" t="n"/>
      <c r="U5" s="24" t="n"/>
      <c r="AH5" s="24" t="n"/>
      <c r="AI5" s="11" t="n"/>
      <c r="AJ5" s="24" t="n"/>
      <c r="AW5" s="24" t="n"/>
      <c r="AX5" s="11" t="n"/>
      <c r="AY5" s="24" t="n"/>
      <c r="BL5" s="24" t="n"/>
      <c r="BM5" s="11" t="n"/>
      <c r="BN5" s="24" t="n"/>
      <c r="CA5" s="24" t="n"/>
      <c r="CB5" s="256">
        <f>CB4-365-365</f>
        <v/>
      </c>
      <c r="CC5" s="24" t="n"/>
      <c r="CD5" s="256">
        <f>CB4-365</f>
        <v/>
      </c>
      <c r="CE5" s="256">
        <f>BZ4-365</f>
        <v/>
      </c>
      <c r="CF5" s="11" t="n"/>
      <c r="CG5" s="24" t="n"/>
      <c r="CH5" s="11" t="n"/>
      <c r="CI5" s="24" t="n"/>
      <c r="CJ5" s="11" t="n"/>
      <c r="CK5" s="11" t="n"/>
      <c r="CL5" s="24" t="n"/>
      <c r="CM5" s="11" t="n"/>
      <c r="CN5" s="24" t="n"/>
      <c r="CO5" s="11" t="n"/>
      <c r="CP5" s="24" t="n"/>
      <c r="CQ5" s="11" t="n"/>
      <c r="CR5" s="24" t="n"/>
      <c r="CS5" s="11" t="n"/>
      <c r="CT5" s="11" t="n"/>
      <c r="CU5" s="24" t="n"/>
      <c r="CV5" s="11" t="n"/>
      <c r="CW5" s="24" t="n"/>
      <c r="CX5" s="11" t="n"/>
      <c r="CY5" s="24" t="n"/>
      <c r="CZ5" s="11" t="n"/>
      <c r="DA5" s="24" t="n"/>
      <c r="DB5" s="11" t="n"/>
      <c r="DC5" s="24" t="n"/>
      <c r="DD5" s="11" t="n"/>
      <c r="DE5" s="11" t="n"/>
      <c r="DF5" s="24" t="n"/>
      <c r="DG5" s="11" t="n"/>
      <c r="DH5" s="24" t="n"/>
      <c r="DI5" s="11" t="n"/>
      <c r="DJ5" s="24" t="n"/>
      <c r="DK5" s="11" t="n"/>
      <c r="DL5" s="24" t="n"/>
      <c r="DM5" s="11" t="n"/>
      <c r="DN5" s="24" t="n"/>
      <c r="DO5" s="11" t="n"/>
      <c r="DP5" s="11" t="n"/>
      <c r="DQ5" s="24" t="n"/>
      <c r="DR5" s="11" t="n"/>
      <c r="DS5" s="24" t="n"/>
      <c r="DT5" s="11" t="n"/>
      <c r="DU5" s="24" t="n"/>
      <c r="DV5" s="11" t="n"/>
      <c r="DW5" s="24" t="n"/>
      <c r="DX5" s="11" t="n"/>
      <c r="DY5" s="24" t="n"/>
      <c r="DZ5" s="11" t="n"/>
      <c r="EA5" s="11" t="n"/>
      <c r="EB5" s="24" t="n"/>
      <c r="EC5" s="11" t="n"/>
      <c r="ED5" s="24" t="n"/>
      <c r="EE5" s="11" t="n"/>
      <c r="EF5" s="24" t="n"/>
      <c r="EG5" s="11" t="n"/>
      <c r="EH5" s="24" t="n"/>
      <c r="EI5" s="11" t="n"/>
      <c r="EJ5" s="24" t="n"/>
      <c r="EK5" s="11" t="n"/>
      <c r="EL5" s="11" t="n"/>
      <c r="EM5" s="24" t="n"/>
      <c r="EN5" s="11" t="n"/>
      <c r="EO5" s="24" t="n"/>
      <c r="EP5" s="11" t="n"/>
      <c r="EQ5" s="24" t="n"/>
      <c r="ER5" s="11" t="n"/>
      <c r="ES5" s="24" t="n"/>
      <c r="ET5" s="11" t="n"/>
      <c r="EU5" s="24" t="n"/>
      <c r="EV5" s="11" t="n"/>
      <c r="EW5" s="11" t="n"/>
      <c r="EZ5" s="11" t="n"/>
      <c r="FA5" s="24" t="n"/>
      <c r="FO5" s="11" t="n"/>
      <c r="FP5" s="24" t="n"/>
      <c r="GE5" s="11" t="n"/>
      <c r="GF5" s="24" t="n"/>
      <c r="GG5" s="11" t="n"/>
      <c r="GH5" s="24" t="n"/>
      <c r="GI5" s="11" t="n"/>
      <c r="GJ5" s="24" t="n"/>
      <c r="GK5" s="11" t="n"/>
      <c r="GL5" s="11" t="n"/>
      <c r="IO5" s="11" t="n"/>
      <c r="IP5" s="24" t="n"/>
      <c r="JD5" s="11" t="n"/>
      <c r="JE5" s="24" t="n"/>
      <c r="JT5" s="11" t="n"/>
      <c r="JU5" s="24" t="n"/>
      <c r="JV5" s="11" t="n"/>
      <c r="JW5" s="24" t="n"/>
      <c r="JX5" s="11" t="n"/>
      <c r="JY5" s="24" t="n"/>
      <c r="JZ5" s="11" t="n"/>
      <c r="KA5" s="11" t="n"/>
    </row>
    <row r="6" ht="17.45" customHeight="1">
      <c r="A6" s="12" t="n">
        <v>1</v>
      </c>
      <c r="B6" s="12" t="n"/>
      <c r="C6" s="13" t="n"/>
      <c r="D6" s="25" t="n"/>
      <c r="E6" s="14" t="inlineStr">
        <is>
          <t>2020 - F</t>
        </is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25" t="n"/>
      <c r="T6" s="14" t="inlineStr">
        <is>
          <t>2021 - F</t>
        </is>
      </c>
      <c r="U6" s="27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27" t="n"/>
      <c r="AI6" s="14" t="inlineStr">
        <is>
          <t>2022 - F</t>
        </is>
      </c>
      <c r="AJ6" s="27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27" t="n"/>
      <c r="AX6" s="14" t="inlineStr">
        <is>
          <t>2023 - B</t>
        </is>
      </c>
      <c r="AY6" s="27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27" t="n"/>
      <c r="BM6" s="14" t="inlineStr">
        <is>
          <t>2023 - F</t>
        </is>
      </c>
      <c r="BN6" s="27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A6" s="27" t="n"/>
      <c r="CB6" s="14" t="inlineStr">
        <is>
          <t>2021 - F</t>
        </is>
      </c>
      <c r="CC6" s="27" t="n"/>
      <c r="CD6" s="14" t="inlineStr">
        <is>
          <t>2022 - F</t>
        </is>
      </c>
      <c r="CE6" s="27" t="n"/>
      <c r="CF6" s="14" t="inlineStr">
        <is>
          <t>2023 - B</t>
        </is>
      </c>
      <c r="CG6" s="27" t="n"/>
      <c r="CH6" s="14" t="inlineStr">
        <is>
          <t>2023 - F</t>
        </is>
      </c>
      <c r="CI6" s="27" t="n"/>
      <c r="CJ6" s="14" t="inlineStr">
        <is>
          <t>Real vs Bdgt</t>
        </is>
      </c>
      <c r="CK6" s="14" t="inlineStr">
        <is>
          <t>Var %</t>
        </is>
      </c>
      <c r="CL6" s="27" t="n"/>
      <c r="CM6" s="14" t="inlineStr">
        <is>
          <t>2020 - R</t>
        </is>
      </c>
      <c r="CN6" s="27" t="n"/>
      <c r="CO6" s="14" t="inlineStr">
        <is>
          <t>2021 - B</t>
        </is>
      </c>
      <c r="CP6" s="27" t="n"/>
      <c r="CQ6" s="14" t="inlineStr">
        <is>
          <t>2021 - F</t>
        </is>
      </c>
      <c r="CR6" s="27" t="n"/>
      <c r="CS6" s="14" t="inlineStr">
        <is>
          <t>Real vs Bdgt</t>
        </is>
      </c>
      <c r="CT6" s="14" t="inlineStr">
        <is>
          <t>Var %</t>
        </is>
      </c>
      <c r="CU6" s="27" t="n"/>
      <c r="CV6" s="14" t="inlineStr">
        <is>
          <t>2021 - F</t>
        </is>
      </c>
      <c r="CW6" s="27" t="n"/>
      <c r="CX6" s="14" t="inlineStr">
        <is>
          <t>2022 - F</t>
        </is>
      </c>
      <c r="CY6" s="27" t="n"/>
      <c r="CZ6" s="14" t="inlineStr">
        <is>
          <t>2023 - B</t>
        </is>
      </c>
      <c r="DA6" s="27" t="n"/>
      <c r="DB6" s="14" t="inlineStr">
        <is>
          <t>2023 - F</t>
        </is>
      </c>
      <c r="DC6" s="27" t="n"/>
      <c r="DD6" s="14" t="inlineStr">
        <is>
          <t>Real vs Budget</t>
        </is>
      </c>
      <c r="DE6" s="14" t="inlineStr">
        <is>
          <t>Var %</t>
        </is>
      </c>
      <c r="DF6" s="27" t="n"/>
      <c r="DG6" s="14" t="inlineStr">
        <is>
          <t>2020 - R</t>
        </is>
      </c>
      <c r="DH6" s="27" t="n"/>
      <c r="DI6" s="14" t="inlineStr">
        <is>
          <t>2021 - R</t>
        </is>
      </c>
      <c r="DJ6" s="27" t="n"/>
      <c r="DK6" s="14" t="inlineStr">
        <is>
          <t>2022 - B</t>
        </is>
      </c>
      <c r="DL6" s="27" t="n"/>
      <c r="DM6" s="14" t="inlineStr">
        <is>
          <t>2022 - R</t>
        </is>
      </c>
      <c r="DN6" s="27" t="n"/>
      <c r="DO6" s="14" t="inlineStr">
        <is>
          <t>Real vs Budget</t>
        </is>
      </c>
      <c r="DP6" s="14" t="inlineStr">
        <is>
          <t>Var %</t>
        </is>
      </c>
      <c r="DQ6" s="27" t="n"/>
      <c r="DR6" s="14" t="inlineStr">
        <is>
          <t>2020 - R</t>
        </is>
      </c>
      <c r="DS6" s="27" t="n"/>
      <c r="DT6" s="14" t="inlineStr">
        <is>
          <t>2021 - R</t>
        </is>
      </c>
      <c r="DU6" s="27" t="n"/>
      <c r="DV6" s="14" t="inlineStr">
        <is>
          <t>2022 - B</t>
        </is>
      </c>
      <c r="DW6" s="27" t="n"/>
      <c r="DX6" s="14" t="inlineStr">
        <is>
          <t>2022 - R</t>
        </is>
      </c>
      <c r="DY6" s="27" t="n"/>
      <c r="DZ6" s="14" t="inlineStr">
        <is>
          <t>Real vs Budget</t>
        </is>
      </c>
      <c r="EA6" s="14" t="inlineStr">
        <is>
          <t>Var %</t>
        </is>
      </c>
      <c r="EB6" s="27" t="n"/>
      <c r="EC6" s="14" t="inlineStr">
        <is>
          <t>2020 - R</t>
        </is>
      </c>
      <c r="ED6" s="27" t="n"/>
      <c r="EE6" s="14" t="inlineStr">
        <is>
          <t>2021 - R</t>
        </is>
      </c>
      <c r="EF6" s="27" t="n"/>
      <c r="EG6" s="14" t="inlineStr">
        <is>
          <t>2022 - B</t>
        </is>
      </c>
      <c r="EH6" s="27" t="n"/>
      <c r="EI6" s="14" t="inlineStr">
        <is>
          <t>2022 - R</t>
        </is>
      </c>
      <c r="EJ6" s="27" t="n"/>
      <c r="EK6" s="14" t="inlineStr">
        <is>
          <t>Real vs Budget</t>
        </is>
      </c>
      <c r="EL6" s="14" t="inlineStr">
        <is>
          <t>Var %</t>
        </is>
      </c>
      <c r="EM6" s="27" t="n"/>
      <c r="EN6" s="14" t="inlineStr">
        <is>
          <t>2020 - R</t>
        </is>
      </c>
      <c r="EO6" s="27" t="n"/>
      <c r="EP6" s="14" t="inlineStr">
        <is>
          <t>2021 - R</t>
        </is>
      </c>
      <c r="EQ6" s="27" t="n"/>
      <c r="ER6" s="14" t="inlineStr">
        <is>
          <t>2022 - B</t>
        </is>
      </c>
      <c r="ES6" s="27" t="n"/>
      <c r="ET6" s="14" t="inlineStr">
        <is>
          <t>2022 - R</t>
        </is>
      </c>
      <c r="EU6" s="27" t="n"/>
      <c r="EV6" s="14" t="inlineStr">
        <is>
          <t>Real vs Budget</t>
        </is>
      </c>
      <c r="EW6" s="14" t="inlineStr">
        <is>
          <t>Var %</t>
        </is>
      </c>
      <c r="EZ6" s="14" t="inlineStr">
        <is>
          <t>2024 - B</t>
        </is>
      </c>
      <c r="FA6" s="27" t="n"/>
      <c r="FB6" s="15" t="n">
        <v>45292</v>
      </c>
      <c r="FC6" s="15" t="n">
        <v>45323</v>
      </c>
      <c r="FD6" s="15" t="n">
        <v>45352</v>
      </c>
      <c r="FE6" s="15" t="n">
        <v>45383</v>
      </c>
      <c r="FF6" s="15" t="n">
        <v>45413</v>
      </c>
      <c r="FG6" s="15" t="n">
        <v>45444</v>
      </c>
      <c r="FH6" s="15" t="n">
        <v>45474</v>
      </c>
      <c r="FI6" s="15" t="n">
        <v>45505</v>
      </c>
      <c r="FJ6" s="15" t="n">
        <v>45536</v>
      </c>
      <c r="FK6" s="15" t="n">
        <v>45566</v>
      </c>
      <c r="FL6" s="15" t="n">
        <v>45597</v>
      </c>
      <c r="FM6" s="15" t="n">
        <v>45627</v>
      </c>
      <c r="FO6" s="14" t="inlineStr">
        <is>
          <t>2024 - F</t>
        </is>
      </c>
      <c r="FP6" s="27" t="n"/>
      <c r="FQ6" s="15" t="n">
        <v>45292</v>
      </c>
      <c r="FR6" s="15" t="n">
        <v>45323</v>
      </c>
      <c r="FS6" s="15" t="n">
        <v>45352</v>
      </c>
      <c r="FT6" s="15" t="n">
        <v>45383</v>
      </c>
      <c r="FU6" s="15" t="n">
        <v>45413</v>
      </c>
      <c r="FV6" s="15" t="n">
        <v>45444</v>
      </c>
      <c r="FW6" s="15" t="n">
        <v>45474</v>
      </c>
      <c r="FX6" s="15" t="n">
        <v>45505</v>
      </c>
      <c r="FY6" s="15" t="n">
        <v>45536</v>
      </c>
      <c r="FZ6" s="15" t="n">
        <v>45566</v>
      </c>
      <c r="GA6" s="15" t="n">
        <v>45597</v>
      </c>
      <c r="GB6" s="15" t="n">
        <v>45627</v>
      </c>
      <c r="GE6" s="14" t="inlineStr">
        <is>
          <t>2023 - R</t>
        </is>
      </c>
      <c r="GF6" s="27" t="n"/>
      <c r="GG6" s="14" t="inlineStr">
        <is>
          <t>2024 - B</t>
        </is>
      </c>
      <c r="GH6" s="27" t="n"/>
      <c r="GI6" s="14" t="inlineStr">
        <is>
          <t>2024 - F</t>
        </is>
      </c>
      <c r="GJ6" s="27" t="n"/>
      <c r="GK6" s="14" t="inlineStr">
        <is>
          <t>Real vs Bdgt</t>
        </is>
      </c>
      <c r="GL6" s="14" t="inlineStr">
        <is>
          <t>Var %</t>
        </is>
      </c>
      <c r="GN6" s="14" t="inlineStr">
        <is>
          <t>2022 - R</t>
        </is>
      </c>
      <c r="GO6" s="26" t="n"/>
      <c r="GP6" s="14" t="inlineStr">
        <is>
          <t>2023 - R</t>
        </is>
      </c>
      <c r="GQ6" s="26" t="n"/>
      <c r="GR6" s="14" t="inlineStr">
        <is>
          <t>2024 - B</t>
        </is>
      </c>
      <c r="GS6" s="26" t="n"/>
      <c r="GT6" s="14" t="inlineStr">
        <is>
          <t>2024 - R</t>
        </is>
      </c>
      <c r="GV6" s="14" t="inlineStr">
        <is>
          <t>Real vs Bdgt</t>
        </is>
      </c>
      <c r="GW6" s="14" t="inlineStr">
        <is>
          <t>Var %</t>
        </is>
      </c>
      <c r="GY6" s="14" t="inlineStr">
        <is>
          <t>2022 - R</t>
        </is>
      </c>
      <c r="GZ6" s="26" t="n"/>
      <c r="HA6" s="14" t="inlineStr">
        <is>
          <t>2023 - R</t>
        </is>
      </c>
      <c r="HB6" s="26" t="n"/>
      <c r="HC6" s="14" t="inlineStr">
        <is>
          <t>2024 - B</t>
        </is>
      </c>
      <c r="HD6" s="26" t="n"/>
      <c r="HE6" s="14" t="inlineStr">
        <is>
          <t>2024 - R</t>
        </is>
      </c>
      <c r="HG6" s="14" t="inlineStr">
        <is>
          <t>Real vs Bdgt</t>
        </is>
      </c>
      <c r="HH6" s="14" t="inlineStr">
        <is>
          <t>Var %</t>
        </is>
      </c>
      <c r="HI6" s="388" t="n"/>
      <c r="HJ6" s="14" t="inlineStr">
        <is>
          <t>2022 - R</t>
        </is>
      </c>
      <c r="HK6" s="26" t="n"/>
      <c r="HL6" s="14" t="inlineStr">
        <is>
          <t>2023 - R</t>
        </is>
      </c>
      <c r="HM6" s="26" t="n"/>
      <c r="HN6" s="14" t="inlineStr">
        <is>
          <t>2024 - B</t>
        </is>
      </c>
      <c r="HO6" s="26" t="n"/>
      <c r="HP6" s="14" t="inlineStr">
        <is>
          <t>2024 - R</t>
        </is>
      </c>
      <c r="HR6" s="14" t="inlineStr">
        <is>
          <t>Real vs Bdgt</t>
        </is>
      </c>
      <c r="HS6" s="14" t="inlineStr">
        <is>
          <t>Var %</t>
        </is>
      </c>
      <c r="HU6" s="14" t="inlineStr">
        <is>
          <t>2022 - R</t>
        </is>
      </c>
      <c r="HV6" s="26" t="n"/>
      <c r="HW6" s="14" t="inlineStr">
        <is>
          <t>2023 - R</t>
        </is>
      </c>
      <c r="HX6" s="26" t="n"/>
      <c r="HY6" s="14" t="inlineStr">
        <is>
          <t>2024 - B</t>
        </is>
      </c>
      <c r="HZ6" s="26" t="n"/>
      <c r="IA6" s="14" t="inlineStr">
        <is>
          <t>2024 - R</t>
        </is>
      </c>
      <c r="IC6" s="14" t="inlineStr">
        <is>
          <t>Real vs Bdgt</t>
        </is>
      </c>
      <c r="ID6" s="14" t="inlineStr">
        <is>
          <t>Var %</t>
        </is>
      </c>
      <c r="IE6" s="388" t="n"/>
      <c r="IF6" s="14" t="inlineStr">
        <is>
          <t>2023 - R</t>
        </is>
      </c>
      <c r="IG6" s="27" t="n"/>
      <c r="IH6" s="14" t="inlineStr">
        <is>
          <t>2024 - B</t>
        </is>
      </c>
      <c r="II6" s="27" t="n"/>
      <c r="IJ6" s="14" t="inlineStr">
        <is>
          <t>2024 - F</t>
        </is>
      </c>
      <c r="IK6" s="27" t="n"/>
      <c r="IL6" s="14" t="inlineStr">
        <is>
          <t>Real vs Budget</t>
        </is>
      </c>
      <c r="IM6" s="14" t="inlineStr">
        <is>
          <t>Var %</t>
        </is>
      </c>
      <c r="IO6" s="14" t="inlineStr">
        <is>
          <t>2025- B</t>
        </is>
      </c>
      <c r="IP6" s="27" t="n"/>
      <c r="IQ6" s="15" t="n">
        <v>45658</v>
      </c>
      <c r="IR6" s="15" t="n">
        <v>45689</v>
      </c>
      <c r="IS6" s="15" t="n">
        <v>45717</v>
      </c>
      <c r="IT6" s="15" t="n">
        <v>45748</v>
      </c>
      <c r="IU6" s="15" t="n">
        <v>45778</v>
      </c>
      <c r="IV6" s="15" t="n">
        <v>45809</v>
      </c>
      <c r="IW6" s="15" t="n">
        <v>45839</v>
      </c>
      <c r="IX6" s="15" t="n">
        <v>45870</v>
      </c>
      <c r="IY6" s="15" t="n">
        <v>45901</v>
      </c>
      <c r="IZ6" s="15" t="n">
        <v>45931</v>
      </c>
      <c r="JA6" s="15" t="n">
        <v>45962</v>
      </c>
      <c r="JB6" s="15" t="n">
        <v>45992</v>
      </c>
      <c r="JD6" s="14" t="inlineStr">
        <is>
          <t>2025- F</t>
        </is>
      </c>
      <c r="JE6" s="27" t="n"/>
      <c r="JF6" s="15" t="n">
        <v>45658</v>
      </c>
      <c r="JG6" s="15" t="n">
        <v>45689</v>
      </c>
      <c r="JH6" s="15" t="n">
        <v>45717</v>
      </c>
      <c r="JI6" s="15" t="n">
        <v>45748</v>
      </c>
      <c r="JJ6" s="15" t="n">
        <v>45778</v>
      </c>
      <c r="JK6" s="15" t="n">
        <v>45809</v>
      </c>
      <c r="JL6" s="15" t="n">
        <v>45839</v>
      </c>
      <c r="JM6" s="15" t="n">
        <v>45870</v>
      </c>
      <c r="JN6" s="15" t="n">
        <v>45901</v>
      </c>
      <c r="JO6" s="15" t="n">
        <v>45931</v>
      </c>
      <c r="JP6" s="15" t="n">
        <v>45962</v>
      </c>
      <c r="JQ6" s="15" t="n">
        <v>45992</v>
      </c>
      <c r="JT6" s="14" t="inlineStr">
        <is>
          <t>2024 - R</t>
        </is>
      </c>
      <c r="JU6" s="27" t="n"/>
      <c r="JV6" s="14" t="inlineStr">
        <is>
          <t>2025 - B</t>
        </is>
      </c>
      <c r="JW6" s="27" t="n"/>
      <c r="JX6" s="14" t="inlineStr">
        <is>
          <t>2025 - F</t>
        </is>
      </c>
      <c r="JY6" s="27" t="n"/>
      <c r="JZ6" s="14" t="inlineStr">
        <is>
          <t>Real vs Bdgt</t>
        </is>
      </c>
      <c r="KA6" s="14" t="inlineStr">
        <is>
          <t>Var %</t>
        </is>
      </c>
      <c r="KC6" s="14" t="inlineStr">
        <is>
          <t>2023 - R</t>
        </is>
      </c>
      <c r="KD6" s="26" t="n"/>
      <c r="KE6" s="14" t="inlineStr">
        <is>
          <t>2024 - R</t>
        </is>
      </c>
      <c r="KF6" s="26" t="n"/>
      <c r="KG6" s="14" t="inlineStr">
        <is>
          <t>2025 - B</t>
        </is>
      </c>
      <c r="KH6" s="26" t="n"/>
      <c r="KI6" s="14" t="inlineStr">
        <is>
          <t>2025 - R</t>
        </is>
      </c>
      <c r="KK6" s="14" t="inlineStr">
        <is>
          <t>Real vs Bdgt</t>
        </is>
      </c>
      <c r="KL6" s="14" t="inlineStr">
        <is>
          <t>Var %</t>
        </is>
      </c>
      <c r="KN6" s="14" t="inlineStr">
        <is>
          <t>2023 - R</t>
        </is>
      </c>
      <c r="KO6" s="26" t="n"/>
      <c r="KP6" s="14" t="inlineStr">
        <is>
          <t>2024 - R</t>
        </is>
      </c>
      <c r="KQ6" s="26" t="n"/>
      <c r="KR6" s="14" t="inlineStr">
        <is>
          <t>2025 - B</t>
        </is>
      </c>
      <c r="KS6" s="26" t="n"/>
      <c r="KT6" s="14" t="inlineStr">
        <is>
          <t>2025 - R</t>
        </is>
      </c>
      <c r="KV6" s="14" t="inlineStr">
        <is>
          <t>Real vs Bdgt</t>
        </is>
      </c>
      <c r="KW6" s="14" t="inlineStr">
        <is>
          <t>Var %</t>
        </is>
      </c>
      <c r="KX6" s="384" t="n"/>
      <c r="KY6" s="14" t="inlineStr">
        <is>
          <t>2023 - R</t>
        </is>
      </c>
      <c r="KZ6" s="26" t="n"/>
      <c r="LA6" s="14" t="inlineStr">
        <is>
          <t>2024 - R</t>
        </is>
      </c>
      <c r="LB6" s="26" t="n"/>
      <c r="LC6" s="14" t="inlineStr">
        <is>
          <t>2025 - B</t>
        </is>
      </c>
      <c r="LD6" s="26" t="n"/>
      <c r="LE6" s="14" t="inlineStr">
        <is>
          <t>2025 - R</t>
        </is>
      </c>
      <c r="LG6" s="14" t="inlineStr">
        <is>
          <t>Real vs Bdgt</t>
        </is>
      </c>
      <c r="LH6" s="14" t="inlineStr">
        <is>
          <t>Var %</t>
        </is>
      </c>
      <c r="LJ6" s="14" t="inlineStr">
        <is>
          <t>2023 - R</t>
        </is>
      </c>
      <c r="LK6" s="26" t="n"/>
      <c r="LL6" s="14" t="inlineStr">
        <is>
          <t>2024 - R</t>
        </is>
      </c>
      <c r="LM6" s="26" t="n"/>
      <c r="LN6" s="14" t="inlineStr">
        <is>
          <t>2025 - B</t>
        </is>
      </c>
      <c r="LO6" s="26" t="n"/>
      <c r="LP6" s="14" t="inlineStr">
        <is>
          <t>2025 - R</t>
        </is>
      </c>
      <c r="LR6" s="14" t="inlineStr">
        <is>
          <t>Real vs Bdgt</t>
        </is>
      </c>
      <c r="LS6" s="14" t="inlineStr">
        <is>
          <t>Var %</t>
        </is>
      </c>
      <c r="LU6" s="14" t="inlineStr">
        <is>
          <t>2024 - R</t>
        </is>
      </c>
      <c r="LV6" s="27" t="n"/>
      <c r="LW6" s="14" t="inlineStr">
        <is>
          <t>2025 - B</t>
        </is>
      </c>
      <c r="LX6" s="27" t="n"/>
      <c r="LY6" s="14" t="inlineStr">
        <is>
          <t>2025 - F</t>
        </is>
      </c>
      <c r="LZ6" s="27" t="n"/>
      <c r="MA6" s="14" t="inlineStr">
        <is>
          <t>Real vs Budget</t>
        </is>
      </c>
      <c r="MB6" s="14" t="inlineStr">
        <is>
          <t>Var %</t>
        </is>
      </c>
    </row>
    <row r="7" ht="6" customHeight="1">
      <c r="A7" s="10" t="n">
        <v>2</v>
      </c>
      <c r="E7" s="12" t="n"/>
      <c r="F7" s="27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T7" s="12" t="n"/>
      <c r="U7" s="27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7" t="n"/>
      <c r="AI7" s="12" t="n"/>
      <c r="AJ7" s="27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7" t="n"/>
      <c r="AX7" s="12" t="n"/>
      <c r="AY7" s="27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7" t="n"/>
      <c r="BM7" s="12" t="n"/>
      <c r="BN7" s="27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7" t="n"/>
      <c r="CB7" s="12" t="n"/>
      <c r="CC7" s="27" t="n"/>
      <c r="CD7" s="12" t="n"/>
      <c r="CE7" s="27" t="n"/>
      <c r="CF7" s="12" t="n"/>
      <c r="CG7" s="27" t="n"/>
      <c r="CH7" s="12" t="n"/>
      <c r="CI7" s="27" t="n"/>
      <c r="CJ7" s="12" t="n"/>
      <c r="CK7" s="12" t="n"/>
      <c r="CL7" s="27" t="n"/>
      <c r="CM7" s="12" t="n"/>
      <c r="CN7" s="27" t="n"/>
      <c r="CO7" s="12" t="n"/>
      <c r="CP7" s="27" t="n"/>
      <c r="CQ7" s="12" t="n"/>
      <c r="CR7" s="27" t="n"/>
      <c r="CS7" s="12" t="n"/>
      <c r="CT7" s="12" t="n"/>
      <c r="CU7" s="27" t="n"/>
      <c r="CV7" s="12" t="n"/>
      <c r="CW7" s="27" t="n"/>
      <c r="CX7" s="12" t="n"/>
      <c r="CY7" s="27" t="n"/>
      <c r="CZ7" s="12" t="n"/>
      <c r="DA7" s="27" t="n"/>
      <c r="DB7" s="12" t="n"/>
      <c r="DC7" s="27" t="n"/>
      <c r="DD7" s="12" t="n"/>
      <c r="DE7" s="12" t="n"/>
      <c r="DF7" s="27" t="n"/>
      <c r="DG7" s="12" t="n"/>
      <c r="DH7" s="27" t="n"/>
      <c r="DI7" s="12" t="n"/>
      <c r="DJ7" s="27" t="n"/>
      <c r="DK7" s="12" t="n"/>
      <c r="DL7" s="27" t="n"/>
      <c r="DM7" s="12" t="n"/>
      <c r="DN7" s="27" t="n"/>
      <c r="DO7" s="12" t="n"/>
      <c r="DP7" s="12" t="n"/>
      <c r="DQ7" s="27" t="n"/>
      <c r="DR7" s="12" t="n"/>
      <c r="DS7" s="27" t="n"/>
      <c r="DT7" s="12" t="n"/>
      <c r="DU7" s="27" t="n"/>
      <c r="DV7" s="12" t="n"/>
      <c r="DW7" s="27" t="n"/>
      <c r="DX7" s="12" t="n"/>
      <c r="DY7" s="27" t="n"/>
      <c r="DZ7" s="12" t="n"/>
      <c r="EA7" s="12" t="n"/>
      <c r="EB7" s="27" t="n"/>
      <c r="EC7" s="12" t="n"/>
      <c r="ED7" s="27" t="n"/>
      <c r="EE7" s="12" t="n"/>
      <c r="EF7" s="27" t="n"/>
      <c r="EG7" s="12" t="n"/>
      <c r="EH7" s="27" t="n"/>
      <c r="EI7" s="12" t="n"/>
      <c r="EJ7" s="27" t="n"/>
      <c r="EK7" s="12" t="n"/>
      <c r="EL7" s="12" t="n"/>
      <c r="EM7" s="27" t="n"/>
      <c r="EN7" s="12" t="n"/>
      <c r="EO7" s="27" t="n"/>
      <c r="EP7" s="12" t="n"/>
      <c r="EQ7" s="27" t="n"/>
      <c r="ER7" s="12" t="n"/>
      <c r="ES7" s="27" t="n"/>
      <c r="ET7" s="12" t="n"/>
      <c r="EU7" s="27" t="n"/>
      <c r="EV7" s="12" t="n"/>
      <c r="EW7" s="12" t="n"/>
      <c r="EZ7" s="12" t="n"/>
      <c r="FA7" s="27" t="n"/>
      <c r="FB7" s="26" t="n"/>
      <c r="FC7" s="26" t="n"/>
      <c r="FD7" s="26" t="n"/>
      <c r="FE7" s="26" t="n"/>
      <c r="FF7" s="26" t="n"/>
      <c r="FG7" s="26" t="n"/>
      <c r="FH7" s="26" t="n"/>
      <c r="FI7" s="26" t="n"/>
      <c r="FJ7" s="26" t="n"/>
      <c r="FK7" s="26" t="n"/>
      <c r="FL7" s="26" t="n"/>
      <c r="FM7" s="26" t="n"/>
      <c r="FO7" s="12" t="n"/>
      <c r="FP7" s="27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26" t="n"/>
      <c r="GA7" s="26" t="n"/>
      <c r="GB7" s="26" t="n"/>
      <c r="GE7" s="12" t="n"/>
      <c r="GF7" s="27" t="n"/>
      <c r="GG7" s="12" t="n"/>
      <c r="GH7" s="27" t="n"/>
      <c r="GI7" s="12" t="n"/>
      <c r="GJ7" s="27" t="n"/>
      <c r="GK7" s="12" t="n"/>
      <c r="GL7" s="12" t="n"/>
      <c r="GV7" s="12" t="n"/>
      <c r="GW7" s="12" t="n"/>
      <c r="HG7" s="12" t="n"/>
      <c r="HH7" s="12" t="n"/>
      <c r="HI7" s="12" t="n"/>
      <c r="HR7" s="12" t="n"/>
      <c r="HS7" s="12" t="n"/>
      <c r="IC7" s="12" t="n"/>
      <c r="ID7" s="12" t="n"/>
      <c r="IE7" s="12" t="n"/>
      <c r="IF7" s="12" t="n"/>
      <c r="IG7" s="27" t="n"/>
      <c r="IH7" s="12" t="n"/>
      <c r="II7" s="27" t="n"/>
      <c r="IJ7" s="12" t="n"/>
      <c r="IK7" s="27" t="n"/>
      <c r="IL7" s="12" t="n"/>
      <c r="IM7" s="12" t="n"/>
      <c r="IO7" s="12" t="n"/>
      <c r="IP7" s="27" t="n"/>
      <c r="IQ7" s="26" t="n"/>
      <c r="IR7" s="26" t="n"/>
      <c r="IS7" s="26" t="n"/>
      <c r="IT7" s="26" t="n"/>
      <c r="IU7" s="26" t="n"/>
      <c r="IV7" s="26" t="n"/>
      <c r="IW7" s="26" t="n"/>
      <c r="IX7" s="26" t="n"/>
      <c r="IY7" s="26" t="n"/>
      <c r="IZ7" s="26" t="n"/>
      <c r="JA7" s="26" t="n"/>
      <c r="JB7" s="26" t="n"/>
      <c r="JD7" s="12" t="n"/>
      <c r="JE7" s="27" t="n"/>
      <c r="JF7" s="26" t="n"/>
      <c r="JG7" s="26" t="n"/>
      <c r="JH7" s="26" t="n"/>
      <c r="JI7" s="26" t="n"/>
      <c r="JJ7" s="26" t="n"/>
      <c r="JK7" s="26" t="n"/>
      <c r="JL7" s="26" t="n"/>
      <c r="JM7" s="26" t="n"/>
      <c r="JN7" s="26" t="n"/>
      <c r="JO7" s="26" t="n"/>
      <c r="JP7" s="26" t="n"/>
      <c r="JQ7" s="26" t="n"/>
      <c r="JT7" s="12" t="n"/>
      <c r="JU7" s="27" t="n"/>
      <c r="JV7" s="12" t="n"/>
      <c r="JW7" s="27" t="n"/>
      <c r="JX7" s="12" t="n"/>
      <c r="JY7" s="27" t="n"/>
      <c r="JZ7" s="12" t="n"/>
      <c r="KA7" s="12" t="n"/>
      <c r="KK7" s="12" t="n"/>
      <c r="KL7" s="12" t="n"/>
      <c r="KV7" s="12" t="n"/>
      <c r="KW7" s="12" t="n"/>
      <c r="KX7" s="12" t="n"/>
      <c r="LG7" s="12" t="n"/>
      <c r="LH7" s="12" t="n"/>
      <c r="LR7" s="12" t="n"/>
      <c r="LS7" s="12" t="n"/>
      <c r="LU7" s="12" t="n"/>
      <c r="LV7" s="27" t="n"/>
      <c r="LW7" s="12" t="n"/>
      <c r="LX7" s="27" t="n"/>
      <c r="LY7" s="12" t="n"/>
      <c r="LZ7" s="27" t="n"/>
      <c r="MA7" s="12" t="n"/>
      <c r="MB7" s="12" t="n"/>
    </row>
    <row r="8" customFormat="1" s="21">
      <c r="A8" s="21" t="n">
        <v>3</v>
      </c>
      <c r="C8" s="30" t="inlineStr">
        <is>
          <t xml:space="preserve">Receita Bruta de Venda </t>
        </is>
      </c>
      <c r="E8" s="529" t="n">
        <v>11168874.31</v>
      </c>
      <c r="F8" s="32" t="n"/>
      <c r="G8" s="529" t="n">
        <v>786539.49</v>
      </c>
      <c r="H8" s="529" t="n">
        <v>722530.67</v>
      </c>
      <c r="I8" s="529" t="n">
        <v>783954.01</v>
      </c>
      <c r="J8" s="529" t="n">
        <v>753524.76</v>
      </c>
      <c r="K8" s="529" t="n">
        <v>968541.38</v>
      </c>
      <c r="L8" s="529" t="n">
        <v>1148073</v>
      </c>
      <c r="M8" s="529" t="n">
        <v>1069053</v>
      </c>
      <c r="N8" s="529" t="n">
        <v>995152</v>
      </c>
      <c r="O8" s="529" t="n">
        <v>1048346</v>
      </c>
      <c r="P8" s="529" t="n">
        <v>996025</v>
      </c>
      <c r="Q8" s="529" t="n">
        <v>810578</v>
      </c>
      <c r="R8" s="529" t="n">
        <v>1086557</v>
      </c>
      <c r="T8" s="529">
        <f>SUM(V8:AG8)</f>
        <v/>
      </c>
      <c r="U8" s="32" t="n"/>
      <c r="V8" s="529">
        <f>'Rec.'!V8</f>
        <v/>
      </c>
      <c r="W8" s="529">
        <f>'Rec.'!W8</f>
        <v/>
      </c>
      <c r="X8" s="529">
        <f>'Rec.'!X8</f>
        <v/>
      </c>
      <c r="Y8" s="529">
        <f>'Rec.'!Y8</f>
        <v/>
      </c>
      <c r="Z8" s="529">
        <f>'Rec.'!Z8</f>
        <v/>
      </c>
      <c r="AA8" s="529">
        <f>'Rec.'!AA8</f>
        <v/>
      </c>
      <c r="AB8" s="529">
        <f>'Rec.'!AB8</f>
        <v/>
      </c>
      <c r="AC8" s="529">
        <f>'Rec.'!AC8</f>
        <v/>
      </c>
      <c r="AD8" s="529">
        <f>'Rec.'!AD8</f>
        <v/>
      </c>
      <c r="AE8" s="529">
        <f>'Rec.'!AE8</f>
        <v/>
      </c>
      <c r="AF8" s="529">
        <f>'Rec.'!AF8</f>
        <v/>
      </c>
      <c r="AG8" s="529">
        <f>'Rec.'!AG8</f>
        <v/>
      </c>
      <c r="AH8" s="32" t="n"/>
      <c r="AI8" s="529">
        <f>SUM(AK8:AV8)</f>
        <v/>
      </c>
      <c r="AJ8" s="32" t="n"/>
      <c r="AK8" s="529">
        <f>'Rec.'!AK8</f>
        <v/>
      </c>
      <c r="AL8" s="529">
        <f>'Rec.'!AL8</f>
        <v/>
      </c>
      <c r="AM8" s="529">
        <f>'Rec.'!AM8</f>
        <v/>
      </c>
      <c r="AN8" s="529">
        <f>'Rec.'!AN8</f>
        <v/>
      </c>
      <c r="AO8" s="529">
        <f>'Rec.'!AO8</f>
        <v/>
      </c>
      <c r="AP8" s="529">
        <f>'Rec.'!AP8</f>
        <v/>
      </c>
      <c r="AQ8" s="529">
        <f>'Rec.'!AQ8</f>
        <v/>
      </c>
      <c r="AR8" s="529">
        <f>'Rec.'!AR8</f>
        <v/>
      </c>
      <c r="AS8" s="529">
        <f>'Rec.'!AS8</f>
        <v/>
      </c>
      <c r="AT8" s="529">
        <f>'Rec.'!AT8</f>
        <v/>
      </c>
      <c r="AU8" s="529">
        <f>'Rec.'!AU8</f>
        <v/>
      </c>
      <c r="AV8" s="529">
        <f>'Rec.'!AV8</f>
        <v/>
      </c>
      <c r="AW8" s="32" t="n"/>
      <c r="AX8" s="529">
        <f>SUM(AZ8:BK8)</f>
        <v/>
      </c>
      <c r="AY8" s="32" t="n"/>
      <c r="AZ8" s="529">
        <f>'Rec.'!AZ8</f>
        <v/>
      </c>
      <c r="BA8" s="529">
        <f>'Rec.'!BA8</f>
        <v/>
      </c>
      <c r="BB8" s="529">
        <f>'Rec.'!BB8</f>
        <v/>
      </c>
      <c r="BC8" s="529">
        <f>'Rec.'!BC8</f>
        <v/>
      </c>
      <c r="BD8" s="529">
        <f>'Rec.'!BD8</f>
        <v/>
      </c>
      <c r="BE8" s="529">
        <f>'Rec.'!BE8</f>
        <v/>
      </c>
      <c r="BF8" s="529">
        <f>'Rec.'!BF8</f>
        <v/>
      </c>
      <c r="BG8" s="529">
        <f>'Rec.'!BG8</f>
        <v/>
      </c>
      <c r="BH8" s="529">
        <f>'Rec.'!BH8</f>
        <v/>
      </c>
      <c r="BI8" s="529">
        <f>'Rec.'!BI8</f>
        <v/>
      </c>
      <c r="BJ8" s="529">
        <f>'Rec.'!BJ8</f>
        <v/>
      </c>
      <c r="BK8" s="529">
        <f>'Rec.'!BK8</f>
        <v/>
      </c>
      <c r="BL8" s="32" t="n"/>
      <c r="BM8" s="529">
        <f>SUM(BO8:BZ8)</f>
        <v/>
      </c>
      <c r="BN8" s="32" t="n"/>
      <c r="BO8" s="530">
        <f>'Rec.'!BO8</f>
        <v/>
      </c>
      <c r="BP8" s="530">
        <f>'Rec.'!BP8</f>
        <v/>
      </c>
      <c r="BQ8" s="530">
        <f>'Rec.'!BQ8</f>
        <v/>
      </c>
      <c r="BR8" s="530">
        <f>'Rec.'!BR8</f>
        <v/>
      </c>
      <c r="BS8" s="530">
        <f>'Rec.'!BS8</f>
        <v/>
      </c>
      <c r="BT8" s="530">
        <f>'Rec.'!BT8</f>
        <v/>
      </c>
      <c r="BU8" s="530">
        <f>'Rec.'!BU8</f>
        <v/>
      </c>
      <c r="BV8" s="529">
        <f>'Rec.'!BV8</f>
        <v/>
      </c>
      <c r="BW8" s="529">
        <f>'Rec.'!BW8</f>
        <v/>
      </c>
      <c r="BX8" s="529">
        <f>'Rec.'!BX8</f>
        <v/>
      </c>
      <c r="BY8" s="529">
        <f>'Rec.'!BY8</f>
        <v/>
      </c>
      <c r="BZ8" s="529">
        <f>'Rec.'!BZ8</f>
        <v/>
      </c>
      <c r="CA8" s="32" t="n"/>
      <c r="CB8" s="529">
        <f>HLOOKUP($CB$5,$V$6:$AG$37,$A8,0)</f>
        <v/>
      </c>
      <c r="CC8" s="32" t="n"/>
      <c r="CD8" s="529">
        <f>HLOOKUP($CD$5,$AK$6:$AV$37,$A8,0)</f>
        <v/>
      </c>
      <c r="CE8" s="32" t="n"/>
      <c r="CF8" s="529">
        <f>HLOOKUP($CB$4,$AZ$6:$BK$37,$A8,0)</f>
        <v/>
      </c>
      <c r="CG8" s="260" t="n"/>
      <c r="CH8" s="529">
        <f>HLOOKUP($CB$4,$BO$6:$BZ$37,$A8,0)</f>
        <v/>
      </c>
      <c r="CI8" s="32" t="n"/>
      <c r="CJ8" s="531">
        <f>CH8-CF8</f>
        <v/>
      </c>
      <c r="CK8" s="170">
        <f>CJ8/CF8</f>
        <v/>
      </c>
      <c r="CL8" s="32" t="n"/>
      <c r="CM8" s="529">
        <f>SUM(G8:Q8)</f>
        <v/>
      </c>
      <c r="CN8" s="32" t="n"/>
      <c r="CO8" s="529">
        <f>SUM(AK8:AU8)</f>
        <v/>
      </c>
      <c r="CP8" s="32" t="n"/>
      <c r="CQ8" s="529">
        <f>SUM(AZ8:BJ8)</f>
        <v/>
      </c>
      <c r="CR8" s="32" t="n"/>
      <c r="CS8" s="531">
        <f>CQ8-CO8</f>
        <v/>
      </c>
      <c r="CT8" s="170">
        <f>CS8/CO8</f>
        <v/>
      </c>
      <c r="CU8" s="32" t="n"/>
      <c r="CV8" s="529">
        <f>SUM(V8:X8)</f>
        <v/>
      </c>
      <c r="CW8" s="32" t="n"/>
      <c r="CX8" s="529">
        <f>SUM(AK8:AM8)</f>
        <v/>
      </c>
      <c r="CY8" s="32" t="n"/>
      <c r="CZ8" s="529">
        <f>SUM(AZ8:BB8)</f>
        <v/>
      </c>
      <c r="DA8" s="32" t="n"/>
      <c r="DB8" s="529">
        <f>SUM(BO8:BQ8)</f>
        <v/>
      </c>
      <c r="DC8" s="32" t="n"/>
      <c r="DD8" s="531">
        <f>DB8-CZ8</f>
        <v/>
      </c>
      <c r="DE8" s="170">
        <f>DD8/CZ8</f>
        <v/>
      </c>
      <c r="DF8" s="32" t="n"/>
      <c r="DG8" s="529">
        <f>SUM(J8:L8)</f>
        <v/>
      </c>
      <c r="DH8" s="32" t="n"/>
      <c r="DI8" s="529">
        <f>SUM(Y8:AA8)</f>
        <v/>
      </c>
      <c r="DJ8" s="32" t="n"/>
      <c r="DK8" s="529">
        <f>SUM(AN8:AP8)</f>
        <v/>
      </c>
      <c r="DL8" s="32" t="n"/>
      <c r="DM8" s="529">
        <f>SUM(BC8:BE8)</f>
        <v/>
      </c>
      <c r="DN8" s="32" t="n"/>
      <c r="DO8" s="531">
        <f>DM8-DK8</f>
        <v/>
      </c>
      <c r="DP8" s="170">
        <f>DO8/DK8</f>
        <v/>
      </c>
      <c r="DQ8" s="32" t="n"/>
      <c r="DR8" s="529">
        <f>SUM(M8:O8)</f>
        <v/>
      </c>
      <c r="DS8" s="32" t="n"/>
      <c r="DT8" s="529">
        <f>SUM(AB8:AD8)</f>
        <v/>
      </c>
      <c r="DU8" s="32" t="n"/>
      <c r="DV8" s="529">
        <f>SUM(AQ8:AS8)</f>
        <v/>
      </c>
      <c r="DW8" s="32" t="n"/>
      <c r="DX8" s="529">
        <f>SUM(BF8:BH8)</f>
        <v/>
      </c>
      <c r="DY8" s="32" t="n"/>
      <c r="DZ8" s="531">
        <f>DX8-DV8</f>
        <v/>
      </c>
      <c r="EA8" s="170">
        <f>DZ8/DV8</f>
        <v/>
      </c>
      <c r="EB8" s="32" t="n"/>
      <c r="EC8" s="529">
        <f>SUM(AN8:AP8)</f>
        <v/>
      </c>
      <c r="ED8" s="32" t="n"/>
      <c r="EE8" s="529">
        <f>SUM(AE8:AG8)</f>
        <v/>
      </c>
      <c r="EF8" s="32" t="n"/>
      <c r="EG8" s="529">
        <f>SUM(BC8:BE8)</f>
        <v/>
      </c>
      <c r="EH8" s="32" t="n"/>
      <c r="EI8" s="529">
        <f>SUM(CH8:CJ8)</f>
        <v/>
      </c>
      <c r="EJ8" s="32" t="n"/>
      <c r="EK8" s="531">
        <f>EI8-EG8</f>
        <v/>
      </c>
      <c r="EL8" s="170">
        <f>EK8/EG8</f>
        <v/>
      </c>
      <c r="EM8" s="32" t="n"/>
      <c r="EN8" s="529">
        <f>SUM(G8:L8)</f>
        <v/>
      </c>
      <c r="EO8" s="32" t="n"/>
      <c r="EP8" s="529">
        <f>SUM(V8:AA8)</f>
        <v/>
      </c>
      <c r="EQ8" s="32" t="n"/>
      <c r="ER8" s="529">
        <f>SUM(AK8:AP8)</f>
        <v/>
      </c>
      <c r="ES8" s="32" t="n"/>
      <c r="ET8" s="529">
        <f>SUM(AZ8:BE8)</f>
        <v/>
      </c>
      <c r="EU8" s="32" t="n"/>
      <c r="EV8" s="531">
        <f>ET8-ER8</f>
        <v/>
      </c>
      <c r="EW8" s="170">
        <f>EV8/ER8</f>
        <v/>
      </c>
      <c r="EZ8" s="529">
        <f>SUM(FB8:FM8)</f>
        <v/>
      </c>
      <c r="FA8" s="32" t="n"/>
      <c r="FB8" s="529">
        <f>'Rec.'!CG8</f>
        <v/>
      </c>
      <c r="FC8" s="529">
        <f>'Rec.'!CH8</f>
        <v/>
      </c>
      <c r="FD8" s="529">
        <f>'Rec.'!CI8</f>
        <v/>
      </c>
      <c r="FE8" s="529">
        <f>'Rec.'!CJ8</f>
        <v/>
      </c>
      <c r="FF8" s="529">
        <f>'Rec.'!CK8</f>
        <v/>
      </c>
      <c r="FG8" s="529">
        <f>'Rec.'!CL8</f>
        <v/>
      </c>
      <c r="FH8" s="529">
        <f>'Rec.'!CM8</f>
        <v/>
      </c>
      <c r="FI8" s="529">
        <f>'Rec.'!CN8</f>
        <v/>
      </c>
      <c r="FJ8" s="529">
        <f>'Rec.'!CO8</f>
        <v/>
      </c>
      <c r="FK8" s="529">
        <f>'Rec.'!CP8</f>
        <v/>
      </c>
      <c r="FL8" s="529">
        <f>'Rec.'!CQ8</f>
        <v/>
      </c>
      <c r="FM8" s="529">
        <f>'Rec.'!CR8</f>
        <v/>
      </c>
      <c r="FO8" s="529">
        <f>SUM(FQ8:GB8)</f>
        <v/>
      </c>
      <c r="FP8" s="32" t="n"/>
      <c r="FQ8" s="529">
        <f>'Rec.'!CV8</f>
        <v/>
      </c>
      <c r="FR8" s="529">
        <f>'Rec.'!CW8</f>
        <v/>
      </c>
      <c r="FS8" s="529">
        <f>'Rec.'!CX8</f>
        <v/>
      </c>
      <c r="FT8" s="529">
        <f>'Rec.'!CY8</f>
        <v/>
      </c>
      <c r="FU8" s="529">
        <f>'Rec.'!CZ8</f>
        <v/>
      </c>
      <c r="FV8" s="529">
        <f>'Rec.'!DA8</f>
        <v/>
      </c>
      <c r="FW8" s="529">
        <f>'Rec.'!DB8</f>
        <v/>
      </c>
      <c r="FX8" s="529">
        <f>'Rec.'!DC8</f>
        <v/>
      </c>
      <c r="FY8" s="529">
        <f>'Rec.'!DD8</f>
        <v/>
      </c>
      <c r="FZ8" s="529">
        <f>'Rec.'!DE8</f>
        <v/>
      </c>
      <c r="GA8" s="529">
        <f>'Rec.'!DF8</f>
        <v/>
      </c>
      <c r="GB8" s="529">
        <f>'Rec.'!DG8</f>
        <v/>
      </c>
      <c r="GD8" s="10" t="n"/>
      <c r="GE8" s="532">
        <f>_xlfn.XLOOKUP($GE$3,$BO$6:$BZ$6,$BO8:$BZ8)</f>
        <v/>
      </c>
      <c r="GF8" s="32" t="n"/>
      <c r="GG8" s="532">
        <f>_xlfn.XLOOKUP($GE$4,$FB$6:$FM$6,$FB8:$FM8)</f>
        <v/>
      </c>
      <c r="GH8" s="32" t="n"/>
      <c r="GI8" s="532">
        <f>_xlfn.XLOOKUP($GE$4,$FQ$6:$GB$6,$FQ8:$GB8)</f>
        <v/>
      </c>
      <c r="GJ8" s="32" t="n"/>
      <c r="GK8" s="533">
        <f>GI8-GG8</f>
        <v/>
      </c>
      <c r="GL8" s="170">
        <f>GK8/GG8</f>
        <v/>
      </c>
      <c r="GM8" s="10" t="n"/>
      <c r="GN8" s="532">
        <f>SUM(AK8:AM8)</f>
        <v/>
      </c>
      <c r="GO8" s="532" t="n"/>
      <c r="GP8" s="532">
        <f>SUM(BO8:BQ8)</f>
        <v/>
      </c>
      <c r="GQ8" s="532" t="n"/>
      <c r="GR8" s="532">
        <f>SUM(FB8:FD8)</f>
        <v/>
      </c>
      <c r="GS8" s="532" t="n"/>
      <c r="GT8" s="532">
        <f>SUM(FQ8:FS8)</f>
        <v/>
      </c>
      <c r="GU8" s="10" t="n"/>
      <c r="GV8" s="533">
        <f>GT8-GR8</f>
        <v/>
      </c>
      <c r="GW8" s="170">
        <f>GV8/GR8</f>
        <v/>
      </c>
      <c r="GX8" s="10" t="n"/>
      <c r="GY8" s="532">
        <f>SUM(AN8:AP8)</f>
        <v/>
      </c>
      <c r="GZ8" s="532" t="n"/>
      <c r="HA8" s="532">
        <f>SUM(BR8:BT8)</f>
        <v/>
      </c>
      <c r="HB8" s="532" t="n"/>
      <c r="HC8" s="532">
        <f>SUM(FE8:FG8)</f>
        <v/>
      </c>
      <c r="HD8" s="532" t="n"/>
      <c r="HE8" s="532">
        <f>SUM(FT8:FV8)</f>
        <v/>
      </c>
      <c r="HF8" s="10" t="n"/>
      <c r="HG8" s="533">
        <f>HE8-HC8</f>
        <v/>
      </c>
      <c r="HH8" s="170">
        <f>HG8/HC8</f>
        <v/>
      </c>
      <c r="HI8" s="170" t="n"/>
      <c r="HJ8" s="532">
        <f>SUM(AQ8:AS8)</f>
        <v/>
      </c>
      <c r="HK8" s="532" t="n"/>
      <c r="HL8" s="532">
        <f>SUM(BU8:BW8)</f>
        <v/>
      </c>
      <c r="HM8" s="532" t="n"/>
      <c r="HN8" s="532">
        <f>SUM(FH8:FJ8)</f>
        <v/>
      </c>
      <c r="HO8" s="532" t="n"/>
      <c r="HP8" s="532">
        <f>SUM(FW8:FY8)</f>
        <v/>
      </c>
      <c r="HQ8" s="10" t="n"/>
      <c r="HR8" s="533">
        <f>HP8-HN8</f>
        <v/>
      </c>
      <c r="HS8" s="170">
        <f>HR8/HN8</f>
        <v/>
      </c>
      <c r="HT8" s="10" t="n"/>
      <c r="HU8" s="532">
        <f>SUM(BJ8:BL8)</f>
        <v/>
      </c>
      <c r="HV8" s="532" t="n"/>
      <c r="HW8" s="532">
        <f>SUM(CN8:CP8)</f>
        <v/>
      </c>
      <c r="HX8" s="532" t="n"/>
      <c r="HY8" s="532">
        <f>SUM(GA8:GC8)</f>
        <v/>
      </c>
      <c r="HZ8" s="532" t="n"/>
      <c r="IA8" s="532">
        <f>SUM(GP8:GR8)</f>
        <v/>
      </c>
      <c r="IB8" s="10" t="n"/>
      <c r="IC8" s="533">
        <f>IA8-HY8</f>
        <v/>
      </c>
      <c r="ID8" s="170">
        <f>IC8/HY8</f>
        <v/>
      </c>
      <c r="IE8" s="170" t="n"/>
      <c r="IF8" s="532">
        <f>BM8</f>
        <v/>
      </c>
      <c r="IG8" s="32" t="n"/>
      <c r="IH8" s="532">
        <f>EZ8</f>
        <v/>
      </c>
      <c r="II8" s="32" t="n"/>
      <c r="IJ8" s="532">
        <f>FO8</f>
        <v/>
      </c>
      <c r="IK8" s="32" t="n"/>
      <c r="IL8" s="533">
        <f>IJ8-IH8</f>
        <v/>
      </c>
      <c r="IM8" s="170">
        <f>IL8/IH8</f>
        <v/>
      </c>
      <c r="IO8" s="529">
        <f>SUM(IQ8:JB8)</f>
        <v/>
      </c>
      <c r="IP8" s="32" t="n"/>
      <c r="IQ8" s="529">
        <f>'Rec.'!DN8</f>
        <v/>
      </c>
      <c r="IR8" s="529">
        <f>'Rec.'!DO8</f>
        <v/>
      </c>
      <c r="IS8" s="529">
        <f>'Rec.'!DP8</f>
        <v/>
      </c>
      <c r="IT8" s="529">
        <f>'Rec.'!DQ8</f>
        <v/>
      </c>
      <c r="IU8" s="529">
        <f>'Rec.'!DR8</f>
        <v/>
      </c>
      <c r="IV8" s="529">
        <f>'Rec.'!DS8</f>
        <v/>
      </c>
      <c r="IW8" s="529">
        <f>'Rec.'!DT8</f>
        <v/>
      </c>
      <c r="IX8" s="529">
        <f>'Rec.'!DU8</f>
        <v/>
      </c>
      <c r="IY8" s="529">
        <f>'Rec.'!DV8</f>
        <v/>
      </c>
      <c r="IZ8" s="529">
        <f>'Rec.'!DW8</f>
        <v/>
      </c>
      <c r="JA8" s="529">
        <f>'Rec.'!DX8</f>
        <v/>
      </c>
      <c r="JB8" s="529">
        <f>'Rec.'!DY8</f>
        <v/>
      </c>
      <c r="JD8" s="529">
        <f>SUM(JF8:JQ8)</f>
        <v/>
      </c>
      <c r="JE8" s="32" t="n"/>
      <c r="JF8" s="529">
        <f>'Rec.'!EC8</f>
        <v/>
      </c>
      <c r="JG8" s="529">
        <f>'Rec.'!ED8</f>
        <v/>
      </c>
      <c r="JH8" s="529">
        <f>'Rec.'!EE8</f>
        <v/>
      </c>
      <c r="JI8" s="529">
        <f>'Rec.'!EF8</f>
        <v/>
      </c>
      <c r="JJ8" s="529">
        <f>'Rec.'!EG8</f>
        <v/>
      </c>
      <c r="JK8" s="529">
        <f>'Rec.'!EH8</f>
        <v/>
      </c>
      <c r="JL8" s="529">
        <f>'Rec.'!EI8</f>
        <v/>
      </c>
      <c r="JM8" s="529">
        <f>'Rec.'!EJ8</f>
        <v/>
      </c>
      <c r="JN8" s="529">
        <f>'Rec.'!EK8</f>
        <v/>
      </c>
      <c r="JO8" s="529">
        <f>'Rec.'!EL8</f>
        <v/>
      </c>
      <c r="JP8" s="529">
        <f>'Rec.'!EM8</f>
        <v/>
      </c>
      <c r="JQ8" s="529">
        <f>'Rec.'!EN8</f>
        <v/>
      </c>
      <c r="JS8" s="10" t="n"/>
      <c r="JT8" s="532">
        <f>_xlfn.XLOOKUP($JT$3,$FQ$6:$GB$6,$FQ8:$GB8)</f>
        <v/>
      </c>
      <c r="JU8" s="32" t="n"/>
      <c r="JV8" s="532">
        <f>_xlfn.XLOOKUP($JT$4,$IQ$6:$JB$6,$IQ8:$JB8)</f>
        <v/>
      </c>
      <c r="JW8" s="32" t="n"/>
      <c r="JX8" s="532">
        <f>_xlfn.XLOOKUP($JT$4,$JF$6:$JQ$6,$JF8:$JQ8)</f>
        <v/>
      </c>
      <c r="JY8" s="32" t="n"/>
      <c r="JZ8" s="533">
        <f>JX8-JV8</f>
        <v/>
      </c>
      <c r="KA8" s="170">
        <f>JZ8/JV8</f>
        <v/>
      </c>
      <c r="KC8" s="532">
        <f>SUM(BO8:BQ8)</f>
        <v/>
      </c>
      <c r="KD8" s="532" t="n"/>
      <c r="KE8" s="532">
        <f>SUM(FQ8:FS8)</f>
        <v/>
      </c>
      <c r="KF8" s="532" t="n"/>
      <c r="KG8" s="532">
        <f>SUM(IQ8:IS8)</f>
        <v/>
      </c>
      <c r="KH8" s="532" t="n"/>
      <c r="KI8" s="532">
        <f>SUM(JF8:JH8)</f>
        <v/>
      </c>
      <c r="KJ8" s="10" t="n"/>
      <c r="KK8" s="533">
        <f>KI8-KG8</f>
        <v/>
      </c>
      <c r="KL8" s="170">
        <f>KK8/KG8</f>
        <v/>
      </c>
      <c r="KM8" s="10" t="n"/>
      <c r="KN8" s="532">
        <f>SUM(BR8:BT8)</f>
        <v/>
      </c>
      <c r="KO8" s="532" t="n"/>
      <c r="KP8" s="532">
        <f>SUM(FT8:FV8)</f>
        <v/>
      </c>
      <c r="KQ8" s="532" t="n"/>
      <c r="KR8" s="532">
        <f>SUM(IT8:IV8)</f>
        <v/>
      </c>
      <c r="KS8" s="532" t="n"/>
      <c r="KT8" s="532">
        <f>SUM(JI8:JK8)</f>
        <v/>
      </c>
      <c r="KU8" s="10" t="n"/>
      <c r="KV8" s="533">
        <f>KT8-KR8</f>
        <v/>
      </c>
      <c r="KW8" s="170">
        <f>KV8/KR8</f>
        <v/>
      </c>
      <c r="KX8" s="170" t="n"/>
      <c r="KY8" s="532">
        <f>SUM(BU8:BW8)</f>
        <v/>
      </c>
      <c r="KZ8" s="532" t="n"/>
      <c r="LA8" s="532">
        <f>SUM(FW8:FY8)</f>
        <v/>
      </c>
      <c r="LB8" s="532" t="n"/>
      <c r="LC8" s="532">
        <f>SUM(IW8:IY8)</f>
        <v/>
      </c>
      <c r="LD8" s="532" t="n"/>
      <c r="LE8" s="532">
        <f>SUM(JL8:JN8)</f>
        <v/>
      </c>
      <c r="LF8" s="10" t="n"/>
      <c r="LG8" s="533">
        <f>LE8-LC8</f>
        <v/>
      </c>
      <c r="LH8" s="170">
        <f>LG8/LC8</f>
        <v/>
      </c>
      <c r="LI8" s="10" t="n"/>
      <c r="LJ8" s="532">
        <f>SUM(BX8:BZ8)</f>
        <v/>
      </c>
      <c r="LK8" s="532" t="n"/>
      <c r="LL8" s="532">
        <f>SUM(FZ8:GB8)</f>
        <v/>
      </c>
      <c r="LM8" s="532" t="n"/>
      <c r="LN8" s="532">
        <f>SUM(IZ8:JB8)</f>
        <v/>
      </c>
      <c r="LO8" s="532" t="n"/>
      <c r="LP8" s="532">
        <f>SUM(JO8:JQ8)</f>
        <v/>
      </c>
      <c r="LQ8" s="10" t="n"/>
      <c r="LR8" s="533">
        <f>LP8-LN8</f>
        <v/>
      </c>
      <c r="LS8" s="170">
        <f>LR8/LN8</f>
        <v/>
      </c>
      <c r="LU8" s="532">
        <f>FO8</f>
        <v/>
      </c>
      <c r="LV8" s="32" t="n"/>
      <c r="LW8" s="532">
        <f>IO8</f>
        <v/>
      </c>
      <c r="LX8" s="32" t="n"/>
      <c r="LY8" s="532">
        <f>JD8</f>
        <v/>
      </c>
      <c r="LZ8" s="32" t="n"/>
      <c r="MA8" s="533">
        <f>LY8-LW8</f>
        <v/>
      </c>
      <c r="MB8" s="170">
        <f>MA8/LW8</f>
        <v/>
      </c>
    </row>
    <row r="9" ht="4.5" customHeight="1">
      <c r="A9" s="10" t="n">
        <v>4</v>
      </c>
      <c r="C9" s="16" t="n"/>
      <c r="E9" s="534" t="n"/>
      <c r="F9" s="27" t="n"/>
      <c r="G9" s="534" t="n"/>
      <c r="H9" s="534" t="n"/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4" t="n"/>
      <c r="T9" s="534" t="n"/>
      <c r="U9" s="27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4" t="n"/>
      <c r="AE9" s="534" t="n"/>
      <c r="AF9" s="534" t="n"/>
      <c r="AG9" s="534" t="n"/>
      <c r="AH9" s="27" t="n"/>
      <c r="AI9" s="534" t="n"/>
      <c r="AJ9" s="27" t="n"/>
      <c r="AK9" s="534" t="n"/>
      <c r="AL9" s="534" t="n"/>
      <c r="AM9" s="534" t="n"/>
      <c r="AN9" s="534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27" t="n"/>
      <c r="AX9" s="534" t="n"/>
      <c r="AY9" s="27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27" t="n"/>
      <c r="BM9" s="534" t="n"/>
      <c r="BN9" s="27" t="n"/>
      <c r="BO9" s="535" t="n"/>
      <c r="BP9" s="535" t="n"/>
      <c r="BQ9" s="535" t="n"/>
      <c r="BR9" s="535" t="n"/>
      <c r="BS9" s="535" t="n"/>
      <c r="BT9" s="535" t="n"/>
      <c r="BU9" s="535" t="n"/>
      <c r="BV9" s="534" t="n"/>
      <c r="BW9" s="534" t="n"/>
      <c r="BX9" s="534" t="n"/>
      <c r="BY9" s="534" t="n"/>
      <c r="BZ9" s="534" t="n"/>
      <c r="CA9" s="27" t="n"/>
      <c r="CB9" s="529" t="n"/>
      <c r="CC9" s="32" t="n"/>
      <c r="CD9" s="529" t="n"/>
      <c r="CE9" s="32" t="n"/>
      <c r="CF9" s="529" t="n"/>
      <c r="CG9" s="260" t="n"/>
      <c r="CH9" s="529" t="n"/>
      <c r="CI9" s="32" t="n"/>
      <c r="CJ9" s="531" t="n"/>
      <c r="CK9" s="170" t="n"/>
      <c r="CL9" s="27" t="n"/>
      <c r="CM9" s="529" t="n"/>
      <c r="CN9" s="32" t="n"/>
      <c r="CO9" s="529" t="n"/>
      <c r="CP9" s="32" t="n"/>
      <c r="CQ9" s="529" t="n"/>
      <c r="CR9" s="32" t="n"/>
      <c r="CS9" s="531" t="n"/>
      <c r="CT9" s="170" t="n"/>
      <c r="CU9" s="27" t="n"/>
      <c r="CV9" s="529" t="n"/>
      <c r="CW9" s="27" t="n"/>
      <c r="CX9" s="529" t="n"/>
      <c r="CY9" s="27" t="n"/>
      <c r="CZ9" s="529" t="n"/>
      <c r="DA9" s="32" t="n"/>
      <c r="DB9" s="529" t="n"/>
      <c r="DC9" s="32" t="n"/>
      <c r="DD9" s="531" t="n"/>
      <c r="DE9" s="170" t="n"/>
      <c r="DF9" s="27" t="n"/>
      <c r="DG9" s="529" t="n"/>
      <c r="DH9" s="27" t="n"/>
      <c r="DI9" s="529" t="n"/>
      <c r="DJ9" s="27" t="n"/>
      <c r="DK9" s="529" t="n"/>
      <c r="DL9" s="32" t="n"/>
      <c r="DM9" s="529" t="n"/>
      <c r="DN9" s="32" t="n"/>
      <c r="DO9" s="531" t="n"/>
      <c r="DP9" s="170" t="n"/>
      <c r="DQ9" s="27" t="n"/>
      <c r="DR9" s="529" t="n"/>
      <c r="DS9" s="27" t="n"/>
      <c r="DT9" s="529" t="n"/>
      <c r="DU9" s="27" t="n"/>
      <c r="DV9" s="529" t="n"/>
      <c r="DW9" s="32" t="n"/>
      <c r="DX9" s="529" t="n"/>
      <c r="DY9" s="32" t="n"/>
      <c r="DZ9" s="531" t="n"/>
      <c r="EA9" s="170" t="n"/>
      <c r="EB9" s="27" t="n"/>
      <c r="EC9" s="529" t="n"/>
      <c r="ED9" s="27" t="n"/>
      <c r="EE9" s="529" t="n"/>
      <c r="EF9" s="27" t="n"/>
      <c r="EG9" s="529" t="n"/>
      <c r="EH9" s="32" t="n"/>
      <c r="EI9" s="529" t="n"/>
      <c r="EJ9" s="32" t="n"/>
      <c r="EK9" s="531" t="n"/>
      <c r="EL9" s="170" t="n"/>
      <c r="EM9" s="27" t="n"/>
      <c r="EN9" s="529" t="n"/>
      <c r="EO9" s="27" t="n"/>
      <c r="EP9" s="529" t="n"/>
      <c r="EQ9" s="27" t="n"/>
      <c r="ER9" s="529" t="n"/>
      <c r="ES9" s="32" t="n"/>
      <c r="ET9" s="529" t="n"/>
      <c r="EU9" s="32" t="n"/>
      <c r="EV9" s="531" t="n"/>
      <c r="EW9" s="170" t="n"/>
      <c r="EZ9" s="534" t="n"/>
      <c r="FA9" s="27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O9" s="534" t="n"/>
      <c r="FP9" s="27" t="n"/>
      <c r="FQ9" s="534" t="n"/>
      <c r="FR9" s="534" t="n"/>
      <c r="FS9" s="534" t="n"/>
      <c r="FT9" s="534" t="n"/>
      <c r="FU9" s="534" t="n"/>
      <c r="FV9" s="534" t="n"/>
      <c r="FW9" s="534" t="n"/>
      <c r="FX9" s="534" t="n"/>
      <c r="FY9" s="534" t="n"/>
      <c r="FZ9" s="534" t="n"/>
      <c r="GA9" s="534" t="n"/>
      <c r="GB9" s="534" t="n"/>
      <c r="GE9" s="532" t="n"/>
      <c r="GF9" s="32" t="n"/>
      <c r="GG9" s="532" t="n"/>
      <c r="GH9" s="32" t="n"/>
      <c r="GI9" s="532" t="n"/>
      <c r="GJ9" s="32" t="n"/>
      <c r="GK9" s="533" t="n"/>
      <c r="GL9" s="170" t="n"/>
      <c r="GN9" s="532" t="n"/>
      <c r="GO9" s="532" t="n"/>
      <c r="GP9" s="532" t="n"/>
      <c r="GQ9" s="532" t="n"/>
      <c r="GR9" s="532" t="n"/>
      <c r="GS9" s="532" t="n"/>
      <c r="GT9" s="532" t="n"/>
      <c r="GV9" s="533" t="n"/>
      <c r="GW9" s="170" t="n"/>
      <c r="GY9" s="532" t="n"/>
      <c r="GZ9" s="532" t="n"/>
      <c r="HA9" s="532" t="n"/>
      <c r="HB9" s="532" t="n"/>
      <c r="HC9" s="532" t="n"/>
      <c r="HD9" s="532" t="n"/>
      <c r="HE9" s="532" t="n"/>
      <c r="HG9" s="533" t="n"/>
      <c r="HH9" s="170" t="n"/>
      <c r="HI9" s="170" t="n"/>
      <c r="HJ9" s="532" t="n"/>
      <c r="HK9" s="532" t="n"/>
      <c r="HL9" s="532" t="n"/>
      <c r="HM9" s="532" t="n"/>
      <c r="HN9" s="532" t="n"/>
      <c r="HO9" s="532" t="n"/>
      <c r="HP9" s="532" t="n"/>
      <c r="HR9" s="533" t="n"/>
      <c r="HS9" s="170" t="n"/>
      <c r="HU9" s="532" t="n"/>
      <c r="HV9" s="532" t="n"/>
      <c r="HW9" s="532" t="n"/>
      <c r="HX9" s="532" t="n"/>
      <c r="HY9" s="532" t="n"/>
      <c r="HZ9" s="532" t="n"/>
      <c r="IA9" s="532" t="n"/>
      <c r="IC9" s="533" t="n"/>
      <c r="ID9" s="170" t="n"/>
      <c r="IE9" s="170" t="n"/>
      <c r="IF9" s="532" t="n"/>
      <c r="IG9" s="27" t="n"/>
      <c r="IH9" s="532" t="n"/>
      <c r="II9" s="32" t="n"/>
      <c r="IJ9" s="532" t="n"/>
      <c r="IK9" s="32" t="n"/>
      <c r="IL9" s="533" t="n"/>
      <c r="IM9" s="170" t="n"/>
      <c r="IO9" s="534" t="n"/>
      <c r="IP9" s="27" t="n"/>
      <c r="IQ9" s="534" t="n"/>
      <c r="IR9" s="534" t="n"/>
      <c r="IS9" s="534" t="n"/>
      <c r="IT9" s="534" t="n"/>
      <c r="IU9" s="534" t="n"/>
      <c r="IV9" s="534" t="n"/>
      <c r="IW9" s="534" t="n"/>
      <c r="IX9" s="534" t="n"/>
      <c r="IY9" s="534" t="n"/>
      <c r="IZ9" s="534" t="n"/>
      <c r="JA9" s="534" t="n"/>
      <c r="JB9" s="534" t="n"/>
      <c r="JD9" s="534" t="n"/>
      <c r="JE9" s="27" t="n"/>
      <c r="JF9" s="534" t="n"/>
      <c r="JG9" s="534" t="n"/>
      <c r="JH9" s="534" t="n"/>
      <c r="JI9" s="534" t="n"/>
      <c r="JJ9" s="534" t="n"/>
      <c r="JK9" s="534" t="n"/>
      <c r="JL9" s="534" t="n"/>
      <c r="JM9" s="534" t="n"/>
      <c r="JN9" s="534" t="n"/>
      <c r="JO9" s="534" t="n"/>
      <c r="JP9" s="534" t="n"/>
      <c r="JQ9" s="534" t="n"/>
      <c r="JT9" s="532" t="n"/>
      <c r="JU9" s="32" t="n"/>
      <c r="JV9" s="532">
        <f>_xlfn.XLOOKUP($JT$4,$IQ$6:$JB$6,$IQ9:$JB9)</f>
        <v/>
      </c>
      <c r="JW9" s="32" t="n"/>
      <c r="JX9" s="532" t="n"/>
      <c r="JY9" s="32" t="n"/>
      <c r="JZ9" s="533" t="n"/>
      <c r="KA9" s="170" t="n"/>
      <c r="KC9" s="532" t="n"/>
      <c r="KD9" s="532" t="n"/>
      <c r="KE9" s="532" t="n"/>
      <c r="KF9" s="532" t="n"/>
      <c r="KG9" s="532" t="n"/>
      <c r="KH9" s="532" t="n"/>
      <c r="KI9" s="532" t="n"/>
      <c r="KK9" s="533" t="n"/>
      <c r="KL9" s="170" t="n"/>
      <c r="KN9" s="532" t="n"/>
      <c r="KO9" s="532" t="n"/>
      <c r="KP9" s="532" t="n"/>
      <c r="KQ9" s="532" t="n"/>
      <c r="KR9" s="532" t="n"/>
      <c r="KS9" s="532" t="n"/>
      <c r="KT9" s="532" t="n"/>
      <c r="KV9" s="533" t="n"/>
      <c r="KW9" s="170" t="n"/>
      <c r="KX9" s="170" t="n"/>
      <c r="KY9" s="532" t="n"/>
      <c r="KZ9" s="532" t="n"/>
      <c r="LA9" s="532" t="n"/>
      <c r="LB9" s="532" t="n"/>
      <c r="LC9" s="532" t="n"/>
      <c r="LD9" s="532" t="n"/>
      <c r="LE9" s="532" t="n"/>
      <c r="LG9" s="533" t="n"/>
      <c r="LH9" s="170" t="n"/>
      <c r="LJ9" s="532" t="n"/>
      <c r="LK9" s="532" t="n"/>
      <c r="LL9" s="532" t="n"/>
      <c r="LM9" s="532" t="n"/>
      <c r="LN9" s="532" t="n"/>
      <c r="LO9" s="532" t="n"/>
      <c r="LP9" s="532" t="n"/>
      <c r="LR9" s="533" t="n"/>
      <c r="LS9" s="170" t="n"/>
      <c r="LU9" s="532" t="n"/>
      <c r="LV9" s="27" t="n"/>
      <c r="LW9" s="532" t="n"/>
      <c r="LX9" s="32" t="n"/>
      <c r="LY9" s="532" t="n"/>
      <c r="LZ9" s="32" t="n"/>
      <c r="MA9" s="533" t="n"/>
      <c r="MB9" s="170" t="n"/>
    </row>
    <row r="10" customFormat="1" s="21">
      <c r="A10" s="21" t="n">
        <v>5</v>
      </c>
      <c r="C10" s="30" t="inlineStr">
        <is>
          <t>Deduções da Receita de Vendas</t>
        </is>
      </c>
      <c r="E10" s="529" t="n">
        <v>-737127.13</v>
      </c>
      <c r="F10" s="26" t="n"/>
      <c r="G10" s="529" t="n">
        <v>-52468.59</v>
      </c>
      <c r="H10" s="529" t="n">
        <v>-48808.17999999999</v>
      </c>
      <c r="I10" s="529" t="n">
        <v>-45753.66</v>
      </c>
      <c r="J10" s="529" t="n">
        <v>-53585.83</v>
      </c>
      <c r="K10" s="529" t="n">
        <v>-71070.87</v>
      </c>
      <c r="L10" s="529" t="n">
        <v>-58896</v>
      </c>
      <c r="M10" s="529" t="n">
        <v>-74286</v>
      </c>
      <c r="N10" s="529" t="n">
        <v>-89336</v>
      </c>
      <c r="O10" s="529" t="n">
        <v>-62671</v>
      </c>
      <c r="P10" s="529" t="n">
        <v>-58013</v>
      </c>
      <c r="Q10" s="529" t="n">
        <v>-63413</v>
      </c>
      <c r="R10" s="529" t="n">
        <v>-58825</v>
      </c>
      <c r="T10" s="529">
        <f>SUM(V10:AG10)</f>
        <v/>
      </c>
      <c r="U10" s="26" t="n"/>
      <c r="V10" s="529">
        <f>'Rec.'!V14</f>
        <v/>
      </c>
      <c r="W10" s="529">
        <f>'Rec.'!W14</f>
        <v/>
      </c>
      <c r="X10" s="529">
        <f>'Rec.'!X14</f>
        <v/>
      </c>
      <c r="Y10" s="529">
        <f>'Rec.'!Y14</f>
        <v/>
      </c>
      <c r="Z10" s="529">
        <f>'Rec.'!Z14</f>
        <v/>
      </c>
      <c r="AA10" s="529">
        <f>'Rec.'!AA14</f>
        <v/>
      </c>
      <c r="AB10" s="529">
        <f>'Rec.'!AB14</f>
        <v/>
      </c>
      <c r="AC10" s="529">
        <f>'Rec.'!AC14</f>
        <v/>
      </c>
      <c r="AD10" s="529">
        <f>'Rec.'!AD14</f>
        <v/>
      </c>
      <c r="AE10" s="529">
        <f>'Rec.'!AE14</f>
        <v/>
      </c>
      <c r="AF10" s="529">
        <f>'Rec.'!AF14</f>
        <v/>
      </c>
      <c r="AG10" s="529">
        <f>'Rec.'!AG14</f>
        <v/>
      </c>
      <c r="AH10" s="26" t="n"/>
      <c r="AI10" s="529">
        <f>SUM(AK10:AV10)</f>
        <v/>
      </c>
      <c r="AJ10" s="26" t="n"/>
      <c r="AK10" s="529">
        <f>'Rec.'!AK14</f>
        <v/>
      </c>
      <c r="AL10" s="529">
        <f>'Rec.'!AL14</f>
        <v/>
      </c>
      <c r="AM10" s="529">
        <f>'Rec.'!AM14</f>
        <v/>
      </c>
      <c r="AN10" s="529">
        <f>'Rec.'!AN14</f>
        <v/>
      </c>
      <c r="AO10" s="529">
        <f>'Rec.'!AO14</f>
        <v/>
      </c>
      <c r="AP10" s="529">
        <f>'Rec.'!AP14</f>
        <v/>
      </c>
      <c r="AQ10" s="529">
        <f>'Rec.'!AQ14</f>
        <v/>
      </c>
      <c r="AR10" s="529">
        <f>'Rec.'!AR14</f>
        <v/>
      </c>
      <c r="AS10" s="529">
        <f>'Rec.'!AS14</f>
        <v/>
      </c>
      <c r="AT10" s="529">
        <f>'Rec.'!AT14</f>
        <v/>
      </c>
      <c r="AU10" s="529">
        <f>'Rec.'!AU14</f>
        <v/>
      </c>
      <c r="AV10" s="529">
        <f>'Rec.'!AV14</f>
        <v/>
      </c>
      <c r="AW10" s="26" t="n"/>
      <c r="AX10" s="529">
        <f>SUM(AZ10:BK10)</f>
        <v/>
      </c>
      <c r="AY10" s="26" t="n"/>
      <c r="AZ10" s="529">
        <f>'Rec.'!AZ14</f>
        <v/>
      </c>
      <c r="BA10" s="529">
        <f>'Rec.'!BA14</f>
        <v/>
      </c>
      <c r="BB10" s="529">
        <f>'Rec.'!BB14</f>
        <v/>
      </c>
      <c r="BC10" s="529">
        <f>'Rec.'!BC14</f>
        <v/>
      </c>
      <c r="BD10" s="529">
        <f>'Rec.'!BD14</f>
        <v/>
      </c>
      <c r="BE10" s="529">
        <f>'Rec.'!BE14</f>
        <v/>
      </c>
      <c r="BF10" s="529">
        <f>'Rec.'!BF14</f>
        <v/>
      </c>
      <c r="BG10" s="529">
        <f>'Rec.'!BG14</f>
        <v/>
      </c>
      <c r="BH10" s="529">
        <f>'Rec.'!BH14</f>
        <v/>
      </c>
      <c r="BI10" s="529">
        <f>'Rec.'!BI14</f>
        <v/>
      </c>
      <c r="BJ10" s="529">
        <f>'Rec.'!BJ14</f>
        <v/>
      </c>
      <c r="BK10" s="529">
        <f>'Rec.'!BK14</f>
        <v/>
      </c>
      <c r="BL10" s="26" t="n"/>
      <c r="BM10" s="529">
        <f>SUM(BO10:BZ10)</f>
        <v/>
      </c>
      <c r="BN10" s="26" t="n"/>
      <c r="BO10" s="530">
        <f>'Rec.'!BO14</f>
        <v/>
      </c>
      <c r="BP10" s="530">
        <f>'Rec.'!BP14</f>
        <v/>
      </c>
      <c r="BQ10" s="530">
        <f>'Rec.'!BQ14</f>
        <v/>
      </c>
      <c r="BR10" s="530">
        <f>'Rec.'!BR14</f>
        <v/>
      </c>
      <c r="BS10" s="530">
        <f>'Rec.'!BS14</f>
        <v/>
      </c>
      <c r="BT10" s="530">
        <f>'Rec.'!BT14</f>
        <v/>
      </c>
      <c r="BU10" s="530">
        <f>'Rec.'!BU14</f>
        <v/>
      </c>
      <c r="BV10" s="529">
        <f>'Rec.'!BV14</f>
        <v/>
      </c>
      <c r="BW10" s="529">
        <f>'Rec.'!BW14</f>
        <v/>
      </c>
      <c r="BX10" s="529">
        <f>'Rec.'!BX14</f>
        <v/>
      </c>
      <c r="BY10" s="529">
        <f>'Rec.'!BY14</f>
        <v/>
      </c>
      <c r="BZ10" s="529">
        <f>'Rec.'!BZ14</f>
        <v/>
      </c>
      <c r="CA10" s="26" t="n"/>
      <c r="CB10" s="529">
        <f>HLOOKUP($CB$5,$V$6:$AG$37,$A10,0)</f>
        <v/>
      </c>
      <c r="CC10" s="32" t="n"/>
      <c r="CD10" s="529">
        <f>HLOOKUP($CD$5,$AK$6:$AV$37,$A10,0)</f>
        <v/>
      </c>
      <c r="CE10" s="32" t="n"/>
      <c r="CF10" s="529">
        <f>HLOOKUP($CB$4,$AZ$6:$BK$37,$A10,0)</f>
        <v/>
      </c>
      <c r="CG10" s="260" t="n"/>
      <c r="CH10" s="529">
        <f>HLOOKUP($CB$4,$BO$6:$BZ$37,$A10,0)</f>
        <v/>
      </c>
      <c r="CI10" s="32" t="n"/>
      <c r="CJ10" s="531">
        <f>CH10-CF10</f>
        <v/>
      </c>
      <c r="CK10" s="170">
        <f>-CJ10/CF10</f>
        <v/>
      </c>
      <c r="CL10" s="26" t="n"/>
      <c r="CM10" s="529">
        <f>SUM(G10:Q10)</f>
        <v/>
      </c>
      <c r="CN10" s="32" t="n"/>
      <c r="CO10" s="529">
        <f>SUM(AK10:AU10)</f>
        <v/>
      </c>
      <c r="CP10" s="32" t="n"/>
      <c r="CQ10" s="529">
        <f>SUM(AZ10:BJ10)</f>
        <v/>
      </c>
      <c r="CR10" s="32" t="n"/>
      <c r="CS10" s="531">
        <f>CQ10-CO10</f>
        <v/>
      </c>
      <c r="CT10" s="170">
        <f>-CS10/CO10</f>
        <v/>
      </c>
      <c r="CU10" s="26" t="n"/>
      <c r="CV10" s="529">
        <f>SUM(V10:X10)</f>
        <v/>
      </c>
      <c r="CW10" s="32" t="n"/>
      <c r="CX10" s="529">
        <f>SUM(AK10:AM10)</f>
        <v/>
      </c>
      <c r="CY10" s="32" t="n"/>
      <c r="CZ10" s="529">
        <f>SUM(AZ10:BB10)</f>
        <v/>
      </c>
      <c r="DA10" s="32" t="n"/>
      <c r="DB10" s="529">
        <f>SUM(BO10:BQ10)</f>
        <v/>
      </c>
      <c r="DC10" s="32" t="n"/>
      <c r="DD10" s="531">
        <f>DB10-CZ10</f>
        <v/>
      </c>
      <c r="DE10" s="170">
        <f>DD10/CZ10</f>
        <v/>
      </c>
      <c r="DF10" s="32" t="n"/>
      <c r="DG10" s="529">
        <f>SUM(J10:L10)</f>
        <v/>
      </c>
      <c r="DH10" s="32" t="n"/>
      <c r="DI10" s="529">
        <f>SUM(Y10:AA10)</f>
        <v/>
      </c>
      <c r="DJ10" s="32" t="n"/>
      <c r="DK10" s="529">
        <f>SUM(AN10:AP10)</f>
        <v/>
      </c>
      <c r="DL10" s="32" t="n"/>
      <c r="DM10" s="529">
        <f>SUM(BC10:BE10)</f>
        <v/>
      </c>
      <c r="DN10" s="32" t="n"/>
      <c r="DO10" s="531">
        <f>DM10-DK10</f>
        <v/>
      </c>
      <c r="DP10" s="170">
        <f>DO10/DK10</f>
        <v/>
      </c>
      <c r="DQ10" s="32" t="n"/>
      <c r="DR10" s="529">
        <f>SUM(M10:O10)</f>
        <v/>
      </c>
      <c r="DS10" s="32" t="n"/>
      <c r="DT10" s="529">
        <f>SUM(AB10:AD10)</f>
        <v/>
      </c>
      <c r="DU10" s="32" t="n"/>
      <c r="DV10" s="529">
        <f>SUM(AQ10:AS10)</f>
        <v/>
      </c>
      <c r="DW10" s="32" t="n"/>
      <c r="DX10" s="529">
        <f>SUM(BF10:BH10)</f>
        <v/>
      </c>
      <c r="DY10" s="32" t="n"/>
      <c r="DZ10" s="531">
        <f>DX10-DV10</f>
        <v/>
      </c>
      <c r="EA10" s="170">
        <f>DZ10/DV10</f>
        <v/>
      </c>
      <c r="EB10" s="32" t="n"/>
      <c r="EC10" s="529">
        <f>SUM(AN10:AP10)</f>
        <v/>
      </c>
      <c r="ED10" s="32" t="n"/>
      <c r="EE10" s="529">
        <f>SUM(AE10:AG10)</f>
        <v/>
      </c>
      <c r="EF10" s="32" t="n"/>
      <c r="EG10" s="529">
        <f>SUM(BC10:BE10)</f>
        <v/>
      </c>
      <c r="EH10" s="32" t="n"/>
      <c r="EI10" s="529">
        <f>SUM(CH10:CJ10)</f>
        <v/>
      </c>
      <c r="EJ10" s="32" t="n"/>
      <c r="EK10" s="531">
        <f>EI10-EG10</f>
        <v/>
      </c>
      <c r="EL10" s="170">
        <f>EK10/EG10</f>
        <v/>
      </c>
      <c r="EM10" s="32" t="n"/>
      <c r="EN10" s="529">
        <f>SUM(G10:L10)</f>
        <v/>
      </c>
      <c r="EO10" s="32" t="n"/>
      <c r="EP10" s="529">
        <f>SUM(V10:AA10)</f>
        <v/>
      </c>
      <c r="EQ10" s="32" t="n"/>
      <c r="ER10" s="529">
        <f>SUM(AK10:AP10)</f>
        <v/>
      </c>
      <c r="ES10" s="32" t="n"/>
      <c r="ET10" s="529">
        <f>SUM(AZ10:BE10)</f>
        <v/>
      </c>
      <c r="EU10" s="32" t="n"/>
      <c r="EV10" s="531">
        <f>ET10-ER10</f>
        <v/>
      </c>
      <c r="EW10" s="170">
        <f>EV10/ER10</f>
        <v/>
      </c>
      <c r="EZ10" s="529">
        <f>SUM(FB10:FM10)</f>
        <v/>
      </c>
      <c r="FA10" s="26" t="n"/>
      <c r="FB10" s="529">
        <f>'Rec.'!CG14</f>
        <v/>
      </c>
      <c r="FC10" s="529">
        <f>'Rec.'!CH14</f>
        <v/>
      </c>
      <c r="FD10" s="529">
        <f>'Rec.'!CI14</f>
        <v/>
      </c>
      <c r="FE10" s="529">
        <f>'Rec.'!CJ14</f>
        <v/>
      </c>
      <c r="FF10" s="529">
        <f>'Rec.'!CK14</f>
        <v/>
      </c>
      <c r="FG10" s="529">
        <f>'Rec.'!CL14</f>
        <v/>
      </c>
      <c r="FH10" s="529">
        <f>'Rec.'!CM14</f>
        <v/>
      </c>
      <c r="FI10" s="529">
        <f>'Rec.'!CN14</f>
        <v/>
      </c>
      <c r="FJ10" s="529">
        <f>'Rec.'!CO14</f>
        <v/>
      </c>
      <c r="FK10" s="529">
        <f>'Rec.'!CP14</f>
        <v/>
      </c>
      <c r="FL10" s="529">
        <f>'Rec.'!CQ14</f>
        <v/>
      </c>
      <c r="FM10" s="529">
        <f>'Rec.'!CR14</f>
        <v/>
      </c>
      <c r="FO10" s="529">
        <f>SUM(FQ10:GB10)</f>
        <v/>
      </c>
      <c r="FP10" s="26" t="n"/>
      <c r="FQ10" s="529">
        <f>'Rec.'!CV14</f>
        <v/>
      </c>
      <c r="FR10" s="529">
        <f>'Rec.'!CW14</f>
        <v/>
      </c>
      <c r="FS10" s="529">
        <f>'Rec.'!CX14</f>
        <v/>
      </c>
      <c r="FT10" s="529">
        <f>'Rec.'!CY14</f>
        <v/>
      </c>
      <c r="FU10" s="529">
        <f>'Rec.'!CZ14</f>
        <v/>
      </c>
      <c r="FV10" s="529">
        <f>'Rec.'!DA14</f>
        <v/>
      </c>
      <c r="FW10" s="529">
        <f>'Rec.'!DB14</f>
        <v/>
      </c>
      <c r="FX10" s="529">
        <f>'Rec.'!DC14</f>
        <v/>
      </c>
      <c r="FY10" s="529">
        <f>'Rec.'!DD14</f>
        <v/>
      </c>
      <c r="FZ10" s="529">
        <f>'Rec.'!DE14</f>
        <v/>
      </c>
      <c r="GA10" s="529">
        <f>'Rec.'!DF14</f>
        <v/>
      </c>
      <c r="GB10" s="529">
        <f>'Rec.'!DG14</f>
        <v/>
      </c>
      <c r="GD10" s="10" t="n"/>
      <c r="GE10" s="532">
        <f>_xlfn.XLOOKUP($GE$3,$BO$6:$BZ$6,$BO10:$BZ10)</f>
        <v/>
      </c>
      <c r="GF10" s="32" t="n"/>
      <c r="GG10" s="532">
        <f>_xlfn.XLOOKUP($GE$4,$FB$6:$FM$6,$FB10:$FM10)</f>
        <v/>
      </c>
      <c r="GH10" s="32" t="n"/>
      <c r="GI10" s="532">
        <f>_xlfn.XLOOKUP($GE$4,$FQ$6:$GB$6,$FQ10:$GB10)</f>
        <v/>
      </c>
      <c r="GJ10" s="32" t="n"/>
      <c r="GK10" s="533">
        <f>GI10-GG10</f>
        <v/>
      </c>
      <c r="GL10" s="170">
        <f>-GK10/GG10</f>
        <v/>
      </c>
      <c r="GM10" s="10" t="n"/>
      <c r="GN10" s="532">
        <f>SUM(AK10:AM10)</f>
        <v/>
      </c>
      <c r="GO10" s="532" t="n"/>
      <c r="GP10" s="532">
        <f>SUM(BO10:BQ10)</f>
        <v/>
      </c>
      <c r="GQ10" s="532" t="n"/>
      <c r="GR10" s="532">
        <f>SUM(FB10:FD10)</f>
        <v/>
      </c>
      <c r="GS10" s="532" t="n"/>
      <c r="GT10" s="532">
        <f>SUM(FQ10:FS10)</f>
        <v/>
      </c>
      <c r="GU10" s="10" t="n"/>
      <c r="GV10" s="533">
        <f>GT10-GR10</f>
        <v/>
      </c>
      <c r="GW10" s="170">
        <f>-GV10/GR10</f>
        <v/>
      </c>
      <c r="GX10" s="10" t="n"/>
      <c r="GY10" s="532">
        <f>SUM(AN10:AP10)</f>
        <v/>
      </c>
      <c r="GZ10" s="532" t="n"/>
      <c r="HA10" s="532">
        <f>SUM(BR10:BT10)</f>
        <v/>
      </c>
      <c r="HB10" s="532" t="n"/>
      <c r="HC10" s="532">
        <f>SUM(FE10:FG10)</f>
        <v/>
      </c>
      <c r="HD10" s="532" t="n"/>
      <c r="HE10" s="532">
        <f>SUM(FT10:FV10)</f>
        <v/>
      </c>
      <c r="HF10" s="10" t="n"/>
      <c r="HG10" s="533">
        <f>HE10-HC10</f>
        <v/>
      </c>
      <c r="HH10" s="170">
        <f>-HG10/HC10</f>
        <v/>
      </c>
      <c r="HI10" s="170" t="n"/>
      <c r="HJ10" s="532">
        <f>SUM(AQ10:AS10)</f>
        <v/>
      </c>
      <c r="HK10" s="532" t="n"/>
      <c r="HL10" s="532">
        <f>SUM(BU10:BW10)</f>
        <v/>
      </c>
      <c r="HM10" s="532" t="n"/>
      <c r="HN10" s="532">
        <f>SUM(FH10:FJ10)</f>
        <v/>
      </c>
      <c r="HO10" s="532" t="n"/>
      <c r="HP10" s="532">
        <f>SUM(FW10:FY10)</f>
        <v/>
      </c>
      <c r="HQ10" s="10" t="n"/>
      <c r="HR10" s="533">
        <f>HP10-HN10</f>
        <v/>
      </c>
      <c r="HS10" s="170">
        <f>-HR10/HN10</f>
        <v/>
      </c>
      <c r="HT10" s="10" t="n"/>
      <c r="HU10" s="532">
        <f>SUM(BJ10:BL10)</f>
        <v/>
      </c>
      <c r="HV10" s="532" t="n"/>
      <c r="HW10" s="532">
        <f>SUM(CN10:CP10)</f>
        <v/>
      </c>
      <c r="HX10" s="532" t="n"/>
      <c r="HY10" s="532">
        <f>SUM(GA10:GC10)</f>
        <v/>
      </c>
      <c r="HZ10" s="532" t="n"/>
      <c r="IA10" s="532">
        <f>SUM(GP10:GR10)</f>
        <v/>
      </c>
      <c r="IB10" s="10" t="n"/>
      <c r="IC10" s="533">
        <f>IA10-HY10</f>
        <v/>
      </c>
      <c r="ID10" s="170">
        <f>-IC10/HY10</f>
        <v/>
      </c>
      <c r="IE10" s="170" t="n"/>
      <c r="IF10" s="532">
        <f>BM10</f>
        <v/>
      </c>
      <c r="IG10" s="32" t="n"/>
      <c r="IH10" s="532">
        <f>EZ10</f>
        <v/>
      </c>
      <c r="II10" s="32" t="n"/>
      <c r="IJ10" s="532">
        <f>FO10</f>
        <v/>
      </c>
      <c r="IK10" s="32" t="n"/>
      <c r="IL10" s="533">
        <f>IJ10-IH10</f>
        <v/>
      </c>
      <c r="IM10" s="170">
        <f>IL10/IH10</f>
        <v/>
      </c>
      <c r="IO10" s="529">
        <f>SUM(IQ10:JB10)</f>
        <v/>
      </c>
      <c r="IP10" s="26" t="n"/>
      <c r="IQ10" s="529">
        <f>'Rec.'!DN14</f>
        <v/>
      </c>
      <c r="IR10" s="529">
        <f>'Rec.'!DO14</f>
        <v/>
      </c>
      <c r="IS10" s="529">
        <f>'Rec.'!DP14</f>
        <v/>
      </c>
      <c r="IT10" s="529">
        <f>'Rec.'!DQ14</f>
        <v/>
      </c>
      <c r="IU10" s="529">
        <f>'Rec.'!DR14</f>
        <v/>
      </c>
      <c r="IV10" s="529">
        <f>'Rec.'!DS14</f>
        <v/>
      </c>
      <c r="IW10" s="529">
        <f>'Rec.'!DT14</f>
        <v/>
      </c>
      <c r="IX10" s="529">
        <f>'Rec.'!DU14</f>
        <v/>
      </c>
      <c r="IY10" s="529">
        <f>'Rec.'!DV14</f>
        <v/>
      </c>
      <c r="IZ10" s="529">
        <f>'Rec.'!DW14</f>
        <v/>
      </c>
      <c r="JA10" s="529">
        <f>'Rec.'!DX14</f>
        <v/>
      </c>
      <c r="JB10" s="529">
        <f>'Rec.'!DY14</f>
        <v/>
      </c>
      <c r="JD10" s="529">
        <f>SUM(JF10:JQ10)</f>
        <v/>
      </c>
      <c r="JE10" s="26" t="n"/>
      <c r="JF10" s="529">
        <f>'Rec.'!EC14</f>
        <v/>
      </c>
      <c r="JG10" s="529">
        <f>'Rec.'!ED14</f>
        <v/>
      </c>
      <c r="JH10" s="529">
        <f>'Rec.'!EE14</f>
        <v/>
      </c>
      <c r="JI10" s="529">
        <f>'Rec.'!EF14</f>
        <v/>
      </c>
      <c r="JJ10" s="529">
        <f>'Rec.'!EG14</f>
        <v/>
      </c>
      <c r="JK10" s="529">
        <f>'Rec.'!EH14</f>
        <v/>
      </c>
      <c r="JL10" s="529">
        <f>'Rec.'!EI14</f>
        <v/>
      </c>
      <c r="JM10" s="529">
        <f>'Rec.'!EJ14</f>
        <v/>
      </c>
      <c r="JN10" s="529">
        <f>'Rec.'!EK14</f>
        <v/>
      </c>
      <c r="JO10" s="529">
        <f>'Rec.'!EL14</f>
        <v/>
      </c>
      <c r="JP10" s="529">
        <f>'Rec.'!EM14</f>
        <v/>
      </c>
      <c r="JQ10" s="529">
        <f>'Rec.'!EN14</f>
        <v/>
      </c>
      <c r="JS10" s="10" t="n"/>
      <c r="JT10" s="532">
        <f>_xlfn.XLOOKUP($JT$3,$FQ$6:$GB$6,$FQ10:$GB10)</f>
        <v/>
      </c>
      <c r="JU10" s="32" t="n"/>
      <c r="JV10" s="532">
        <f>_xlfn.XLOOKUP($JT$4,$IQ$6:$JB$6,$IQ10:$JB10)</f>
        <v/>
      </c>
      <c r="JW10" s="32" t="n"/>
      <c r="JX10" s="532">
        <f>_xlfn.XLOOKUP($JT$4,$JF$6:$JQ$6,$JF10:$JQ10)</f>
        <v/>
      </c>
      <c r="JY10" s="32" t="n"/>
      <c r="JZ10" s="533">
        <f>JX10-JV10</f>
        <v/>
      </c>
      <c r="KA10" s="170">
        <f>-JZ10/JV10</f>
        <v/>
      </c>
      <c r="KC10" s="532">
        <f>SUM(BO10:BQ10)</f>
        <v/>
      </c>
      <c r="KD10" s="532" t="n"/>
      <c r="KE10" s="532">
        <f>SUM(FQ10:FS10)</f>
        <v/>
      </c>
      <c r="KF10" s="532" t="n"/>
      <c r="KG10" s="532">
        <f>SUM(IQ10:IS10)</f>
        <v/>
      </c>
      <c r="KH10" s="532" t="n"/>
      <c r="KI10" s="532">
        <f>SUM(JF10:JH10)</f>
        <v/>
      </c>
      <c r="KJ10" s="10" t="n"/>
      <c r="KK10" s="533">
        <f>KI10-KG10</f>
        <v/>
      </c>
      <c r="KL10" s="170">
        <f>-KK10/KG10</f>
        <v/>
      </c>
      <c r="KM10" s="10" t="n"/>
      <c r="KN10" s="532">
        <f>SUM(BR10:BT10)</f>
        <v/>
      </c>
      <c r="KO10" s="532" t="n"/>
      <c r="KP10" s="532">
        <f>SUM(FT10:FV10)</f>
        <v/>
      </c>
      <c r="KQ10" s="532" t="n"/>
      <c r="KR10" s="532">
        <f>SUM(IT10:IV10)</f>
        <v/>
      </c>
      <c r="KS10" s="532" t="n"/>
      <c r="KT10" s="532">
        <f>SUM(JI10:JK10)</f>
        <v/>
      </c>
      <c r="KU10" s="10" t="n"/>
      <c r="KV10" s="533">
        <f>KT10-KR10</f>
        <v/>
      </c>
      <c r="KW10" s="170">
        <f>-KV10/KR10</f>
        <v/>
      </c>
      <c r="KX10" s="170" t="n"/>
      <c r="KY10" s="532">
        <f>SUM(BU10:BW10)</f>
        <v/>
      </c>
      <c r="KZ10" s="532" t="n"/>
      <c r="LA10" s="532">
        <f>SUM(FW10:FY10)</f>
        <v/>
      </c>
      <c r="LB10" s="532" t="n"/>
      <c r="LC10" s="532">
        <f>SUM(IW10:IY10)</f>
        <v/>
      </c>
      <c r="LD10" s="532" t="n"/>
      <c r="LE10" s="532">
        <f>SUM(JL10:JN10)</f>
        <v/>
      </c>
      <c r="LF10" s="10" t="n"/>
      <c r="LG10" s="533">
        <f>LE10-LC10</f>
        <v/>
      </c>
      <c r="LH10" s="170">
        <f>-LG10/LC10</f>
        <v/>
      </c>
      <c r="LI10" s="10" t="n"/>
      <c r="LJ10" s="532">
        <f>SUM(BX10:BZ10)</f>
        <v/>
      </c>
      <c r="LK10" s="532" t="n"/>
      <c r="LL10" s="532">
        <f>SUM(FZ10:GB10)</f>
        <v/>
      </c>
      <c r="LM10" s="532" t="n"/>
      <c r="LN10" s="532">
        <f>SUM(IZ10:JB10)</f>
        <v/>
      </c>
      <c r="LO10" s="532" t="n"/>
      <c r="LP10" s="532">
        <f>SUM(JO10:JQ10)</f>
        <v/>
      </c>
      <c r="LQ10" s="10" t="n"/>
      <c r="LR10" s="533">
        <f>LP10-LN10</f>
        <v/>
      </c>
      <c r="LS10" s="170">
        <f>-LR10/LN10</f>
        <v/>
      </c>
      <c r="LU10" s="532">
        <f>FO10</f>
        <v/>
      </c>
      <c r="LV10" s="32" t="n"/>
      <c r="LW10" s="532">
        <f>IO10</f>
        <v/>
      </c>
      <c r="LX10" s="32" t="n"/>
      <c r="LY10" s="532">
        <f>JD10</f>
        <v/>
      </c>
      <c r="LZ10" s="32" t="n"/>
      <c r="MA10" s="533">
        <f>LY10-LW10</f>
        <v/>
      </c>
      <c r="MB10" s="170">
        <f>MA10/LW10</f>
        <v/>
      </c>
    </row>
    <row r="11" ht="6" customHeight="1">
      <c r="A11" s="10" t="n">
        <v>6</v>
      </c>
      <c r="C11" s="16" t="n"/>
      <c r="E11" s="534" t="n"/>
      <c r="F11" s="27" t="n"/>
      <c r="G11" s="534" t="n"/>
      <c r="H11" s="534" t="n"/>
      <c r="I11" s="534" t="n"/>
      <c r="J11" s="534" t="n"/>
      <c r="K11" s="534" t="n"/>
      <c r="L11" s="534" t="n"/>
      <c r="M11" s="534" t="n"/>
      <c r="N11" s="534" t="n"/>
      <c r="O11" s="534" t="n"/>
      <c r="P11" s="534" t="n"/>
      <c r="Q11" s="534" t="n"/>
      <c r="R11" s="534" t="n"/>
      <c r="T11" s="534" t="n"/>
      <c r="U11" s="27" t="n"/>
      <c r="V11" s="534" t="n"/>
      <c r="W11" s="534" t="n"/>
      <c r="X11" s="534" t="n"/>
      <c r="Y11" s="534" t="n"/>
      <c r="Z11" s="534" t="n"/>
      <c r="AA11" s="534" t="n"/>
      <c r="AB11" s="534" t="n"/>
      <c r="AC11" s="534" t="n"/>
      <c r="AD11" s="534" t="n"/>
      <c r="AE11" s="534" t="n"/>
      <c r="AF11" s="534" t="n"/>
      <c r="AG11" s="534" t="n"/>
      <c r="AH11" s="27" t="n"/>
      <c r="AI11" s="534" t="n"/>
      <c r="AJ11" s="27" t="n"/>
      <c r="AK11" s="534" t="n"/>
      <c r="AL11" s="534" t="n"/>
      <c r="AM11" s="534" t="n"/>
      <c r="AN11" s="534" t="n"/>
      <c r="AO11" s="534" t="n"/>
      <c r="AP11" s="534" t="n"/>
      <c r="AQ11" s="534" t="n"/>
      <c r="AR11" s="534" t="n"/>
      <c r="AS11" s="534" t="n"/>
      <c r="AT11" s="534" t="n"/>
      <c r="AU11" s="534" t="n"/>
      <c r="AV11" s="534" t="n"/>
      <c r="AW11" s="27" t="n"/>
      <c r="AX11" s="534" t="n"/>
      <c r="AY11" s="27" t="n"/>
      <c r="AZ11" s="534" t="n"/>
      <c r="BA11" s="534" t="n"/>
      <c r="BB11" s="534" t="n"/>
      <c r="BC11" s="534" t="n"/>
      <c r="BD11" s="534" t="n"/>
      <c r="BE11" s="534" t="n"/>
      <c r="BF11" s="534" t="n"/>
      <c r="BG11" s="534" t="n"/>
      <c r="BH11" s="534" t="n"/>
      <c r="BI11" s="534" t="n"/>
      <c r="BJ11" s="534" t="n"/>
      <c r="BK11" s="534" t="n"/>
      <c r="BL11" s="27" t="n"/>
      <c r="BM11" s="534" t="n"/>
      <c r="BN11" s="27" t="n"/>
      <c r="BO11" s="535" t="n"/>
      <c r="BP11" s="535" t="n"/>
      <c r="BQ11" s="535" t="n"/>
      <c r="BR11" s="535" t="n"/>
      <c r="BS11" s="535" t="n"/>
      <c r="BT11" s="535" t="n"/>
      <c r="BU11" s="535" t="n"/>
      <c r="BV11" s="534" t="n"/>
      <c r="BW11" s="534" t="n"/>
      <c r="BX11" s="534" t="n"/>
      <c r="BY11" s="534" t="n"/>
      <c r="BZ11" s="534" t="n"/>
      <c r="CA11" s="27" t="n"/>
      <c r="CB11" s="534" t="n"/>
      <c r="CC11" s="27" t="n"/>
      <c r="CD11" s="534" t="n"/>
      <c r="CE11" s="27" t="n"/>
      <c r="CF11" s="534" t="n"/>
      <c r="CG11" s="107" t="n"/>
      <c r="CH11" s="534" t="n"/>
      <c r="CI11" s="27" t="n"/>
      <c r="CJ11" s="534" t="n"/>
      <c r="CK11" s="168" t="n"/>
      <c r="CL11" s="27" t="n"/>
      <c r="CM11" s="534" t="n"/>
      <c r="CN11" s="27" t="n"/>
      <c r="CO11" s="534" t="n"/>
      <c r="CP11" s="27" t="n"/>
      <c r="CQ11" s="534" t="n"/>
      <c r="CR11" s="27" t="n"/>
      <c r="CS11" s="534" t="n"/>
      <c r="CT11" s="168" t="n"/>
      <c r="CU11" s="27" t="n"/>
      <c r="CV11" s="534" t="n"/>
      <c r="CW11" s="27" t="n"/>
      <c r="CX11" s="534" t="n"/>
      <c r="CY11" s="27" t="n"/>
      <c r="CZ11" s="534" t="n"/>
      <c r="DA11" s="27" t="n"/>
      <c r="DB11" s="534" t="n"/>
      <c r="DC11" s="27" t="n"/>
      <c r="DD11" s="534" t="n"/>
      <c r="DE11" s="168" t="n"/>
      <c r="DF11" s="27" t="n"/>
      <c r="DG11" s="534" t="n"/>
      <c r="DH11" s="27" t="n"/>
      <c r="DI11" s="534" t="n"/>
      <c r="DJ11" s="27" t="n"/>
      <c r="DK11" s="534" t="n"/>
      <c r="DL11" s="27" t="n"/>
      <c r="DM11" s="534" t="n"/>
      <c r="DN11" s="27" t="n"/>
      <c r="DO11" s="534" t="n"/>
      <c r="DP11" s="168" t="n"/>
      <c r="DQ11" s="27" t="n"/>
      <c r="DR11" s="534" t="n"/>
      <c r="DS11" s="27" t="n"/>
      <c r="DT11" s="534" t="n"/>
      <c r="DU11" s="27" t="n"/>
      <c r="DV11" s="534" t="n"/>
      <c r="DW11" s="27" t="n"/>
      <c r="DX11" s="534" t="n"/>
      <c r="DY11" s="27" t="n"/>
      <c r="DZ11" s="534" t="n"/>
      <c r="EA11" s="168" t="n"/>
      <c r="EB11" s="27" t="n"/>
      <c r="EC11" s="534" t="n"/>
      <c r="ED11" s="27" t="n"/>
      <c r="EE11" s="534" t="n"/>
      <c r="EF11" s="27" t="n"/>
      <c r="EG11" s="534" t="n"/>
      <c r="EH11" s="27" t="n"/>
      <c r="EI11" s="534" t="n"/>
      <c r="EJ11" s="27" t="n"/>
      <c r="EK11" s="534" t="n"/>
      <c r="EL11" s="168" t="n"/>
      <c r="EM11" s="27" t="n"/>
      <c r="EN11" s="534" t="n"/>
      <c r="EO11" s="27" t="n"/>
      <c r="EP11" s="534" t="n"/>
      <c r="EQ11" s="27" t="n"/>
      <c r="ER11" s="534" t="n"/>
      <c r="ES11" s="27" t="n"/>
      <c r="ET11" s="534" t="n"/>
      <c r="EU11" s="27" t="n"/>
      <c r="EV11" s="534" t="n"/>
      <c r="EW11" s="168" t="n"/>
      <c r="EZ11" s="534" t="n"/>
      <c r="FA11" s="27" t="n"/>
      <c r="FB11" s="534" t="n"/>
      <c r="FC11" s="534" t="n"/>
      <c r="FD11" s="534" t="n"/>
      <c r="FE11" s="534" t="n"/>
      <c r="FF11" s="534" t="n"/>
      <c r="FG11" s="534" t="n"/>
      <c r="FH11" s="534" t="n"/>
      <c r="FI11" s="534" t="n"/>
      <c r="FJ11" s="534" t="n"/>
      <c r="FK11" s="534" t="n"/>
      <c r="FL11" s="534" t="n"/>
      <c r="FM11" s="534" t="n"/>
      <c r="FO11" s="534" t="n"/>
      <c r="FP11" s="27" t="n"/>
      <c r="FQ11" s="534" t="n"/>
      <c r="FR11" s="534" t="n"/>
      <c r="FS11" s="534" t="n"/>
      <c r="FT11" s="534" t="n"/>
      <c r="FU11" s="534" t="n"/>
      <c r="FV11" s="534" t="n"/>
      <c r="FW11" s="534" t="n"/>
      <c r="FX11" s="534" t="n"/>
      <c r="FY11" s="534" t="n"/>
      <c r="FZ11" s="534" t="n"/>
      <c r="GA11" s="534" t="n"/>
      <c r="GB11" s="534" t="n"/>
      <c r="GE11" s="536" t="n"/>
      <c r="GF11" s="27" t="n"/>
      <c r="GG11" s="536" t="n"/>
      <c r="GH11" s="27" t="n"/>
      <c r="GI11" s="536" t="n"/>
      <c r="GJ11" s="27" t="n"/>
      <c r="GK11" s="536" t="n"/>
      <c r="GL11" s="168" t="n"/>
      <c r="GN11" s="532" t="n"/>
      <c r="GO11" s="532" t="n"/>
      <c r="GP11" s="532" t="n"/>
      <c r="GQ11" s="532" t="n"/>
      <c r="GR11" s="532" t="n"/>
      <c r="GS11" s="532" t="n"/>
      <c r="GT11" s="532" t="n"/>
      <c r="GV11" s="536" t="n"/>
      <c r="GW11" s="168" t="n"/>
      <c r="GY11" s="532" t="n"/>
      <c r="GZ11" s="532" t="n"/>
      <c r="HA11" s="532" t="n"/>
      <c r="HB11" s="532" t="n"/>
      <c r="HC11" s="532" t="n"/>
      <c r="HD11" s="532" t="n"/>
      <c r="HE11" s="532" t="n"/>
      <c r="HG11" s="536" t="n"/>
      <c r="HH11" s="168" t="n"/>
      <c r="HI11" s="168" t="n"/>
      <c r="HJ11" s="532" t="n"/>
      <c r="HK11" s="532" t="n"/>
      <c r="HL11" s="532" t="n"/>
      <c r="HM11" s="532" t="n"/>
      <c r="HN11" s="532" t="n"/>
      <c r="HO11" s="532" t="n"/>
      <c r="HP11" s="532" t="n"/>
      <c r="HR11" s="536" t="n"/>
      <c r="HS11" s="168" t="n"/>
      <c r="HU11" s="532" t="n"/>
      <c r="HV11" s="532" t="n"/>
      <c r="HW11" s="532" t="n"/>
      <c r="HX11" s="532" t="n"/>
      <c r="HY11" s="532" t="n"/>
      <c r="HZ11" s="532" t="n"/>
      <c r="IA11" s="532" t="n"/>
      <c r="IC11" s="536" t="n"/>
      <c r="ID11" s="168" t="n"/>
      <c r="IE11" s="168" t="n"/>
      <c r="IF11" s="536" t="n"/>
      <c r="IG11" s="27" t="n"/>
      <c r="IH11" s="536" t="n"/>
      <c r="II11" s="27" t="n"/>
      <c r="IJ11" s="536" t="n"/>
      <c r="IK11" s="27" t="n"/>
      <c r="IL11" s="536" t="n"/>
      <c r="IM11" s="168" t="n"/>
      <c r="IO11" s="534" t="n"/>
      <c r="IP11" s="27" t="n"/>
      <c r="IQ11" s="534" t="n"/>
      <c r="IR11" s="534" t="n"/>
      <c r="IS11" s="534" t="n"/>
      <c r="IT11" s="534" t="n"/>
      <c r="IU11" s="534" t="n"/>
      <c r="IV11" s="534" t="n"/>
      <c r="IW11" s="534" t="n"/>
      <c r="IX11" s="534" t="n"/>
      <c r="IY11" s="534" t="n"/>
      <c r="IZ11" s="534" t="n"/>
      <c r="JA11" s="534" t="n"/>
      <c r="JB11" s="534" t="n"/>
      <c r="JD11" s="534" t="n"/>
      <c r="JE11" s="27" t="n"/>
      <c r="JF11" s="534" t="n"/>
      <c r="JG11" s="534" t="n"/>
      <c r="JH11" s="534" t="n"/>
      <c r="JI11" s="534" t="n"/>
      <c r="JJ11" s="534" t="n"/>
      <c r="JK11" s="534" t="n"/>
      <c r="JL11" s="534" t="n"/>
      <c r="JM11" s="534" t="n"/>
      <c r="JN11" s="534" t="n"/>
      <c r="JO11" s="534" t="n"/>
      <c r="JP11" s="534" t="n"/>
      <c r="JQ11" s="534" t="n"/>
      <c r="JT11" s="536" t="n"/>
      <c r="JU11" s="27" t="n"/>
      <c r="JV11" s="536" t="n"/>
      <c r="JW11" s="27" t="n"/>
      <c r="JX11" s="536" t="n"/>
      <c r="JY11" s="27" t="n"/>
      <c r="JZ11" s="536" t="n"/>
      <c r="KA11" s="168" t="n"/>
      <c r="KC11" s="532" t="n"/>
      <c r="KD11" s="532" t="n"/>
      <c r="KE11" s="532" t="n"/>
      <c r="KF11" s="532" t="n"/>
      <c r="KG11" s="532" t="n"/>
      <c r="KH11" s="532" t="n"/>
      <c r="KI11" s="532" t="n"/>
      <c r="KK11" s="536" t="n"/>
      <c r="KL11" s="168" t="n"/>
      <c r="KN11" s="532" t="n"/>
      <c r="KO11" s="532" t="n"/>
      <c r="KP11" s="532" t="n"/>
      <c r="KQ11" s="532" t="n"/>
      <c r="KR11" s="532" t="n"/>
      <c r="KS11" s="532" t="n"/>
      <c r="KT11" s="532" t="n"/>
      <c r="KV11" s="536" t="n"/>
      <c r="KW11" s="168" t="n"/>
      <c r="KX11" s="168" t="n"/>
      <c r="KY11" s="532" t="n"/>
      <c r="KZ11" s="532" t="n"/>
      <c r="LA11" s="532" t="n"/>
      <c r="LB11" s="532" t="n"/>
      <c r="LC11" s="532" t="n"/>
      <c r="LD11" s="532" t="n"/>
      <c r="LE11" s="532" t="n"/>
      <c r="LG11" s="536" t="n"/>
      <c r="LH11" s="168" t="n"/>
      <c r="LJ11" s="532" t="n"/>
      <c r="LK11" s="532" t="n"/>
      <c r="LL11" s="532" t="n"/>
      <c r="LM11" s="532" t="n"/>
      <c r="LN11" s="532" t="n"/>
      <c r="LO11" s="532" t="n"/>
      <c r="LP11" s="532" t="n"/>
      <c r="LR11" s="536" t="n"/>
      <c r="LS11" s="168" t="n"/>
      <c r="LU11" s="532" t="n"/>
      <c r="LV11" s="27" t="n"/>
      <c r="LW11" s="536" t="n"/>
      <c r="LX11" s="27" t="n"/>
      <c r="LY11" s="536" t="n"/>
      <c r="LZ11" s="27" t="n"/>
      <c r="MA11" s="536" t="n"/>
      <c r="MB11" s="168" t="n"/>
    </row>
    <row r="12">
      <c r="A12" s="10" t="n">
        <v>7</v>
      </c>
      <c r="C12" s="23" t="inlineStr">
        <is>
          <t>Receita Líquida</t>
        </is>
      </c>
      <c r="E12" s="537" t="n">
        <v>10431747.18</v>
      </c>
      <c r="F12" s="27" t="n"/>
      <c r="G12" s="538">
        <f>SUM(G8:G10)</f>
        <v/>
      </c>
      <c r="H12" s="538">
        <f>SUM(H8:H10)</f>
        <v/>
      </c>
      <c r="I12" s="538">
        <f>SUM(I8:I10)</f>
        <v/>
      </c>
      <c r="J12" s="538">
        <f>SUM(J8:J10)</f>
        <v/>
      </c>
      <c r="K12" s="537">
        <f>SUM(K8:K10)</f>
        <v/>
      </c>
      <c r="L12" s="537">
        <f>SUM(L8:L10)</f>
        <v/>
      </c>
      <c r="M12" s="537">
        <f>SUM(M8:M10)</f>
        <v/>
      </c>
      <c r="N12" s="537">
        <f>SUM(N8:N10)</f>
        <v/>
      </c>
      <c r="O12" s="537">
        <f>SUM(O8:O10)</f>
        <v/>
      </c>
      <c r="P12" s="537">
        <f>SUM(P8:P10)</f>
        <v/>
      </c>
      <c r="Q12" s="537">
        <f>SUM(Q8:Q10)</f>
        <v/>
      </c>
      <c r="R12" s="537">
        <f>SUM(R8:R10)</f>
        <v/>
      </c>
      <c r="T12" s="537">
        <f>SUM(V12:AG12)</f>
        <v/>
      </c>
      <c r="U12" s="27" t="n"/>
      <c r="V12" s="537">
        <f>SUM(V8:V10)</f>
        <v/>
      </c>
      <c r="W12" s="537">
        <f>SUM(W8:W10)</f>
        <v/>
      </c>
      <c r="X12" s="537">
        <f>SUM(X8:X10)</f>
        <v/>
      </c>
      <c r="Y12" s="537">
        <f>SUM(Y8:Y10)</f>
        <v/>
      </c>
      <c r="Z12" s="537">
        <f>SUM(Z8:Z10)</f>
        <v/>
      </c>
      <c r="AA12" s="537">
        <f>SUM(AA8:AA10)</f>
        <v/>
      </c>
      <c r="AB12" s="537">
        <f>SUM(AB8:AB10)</f>
        <v/>
      </c>
      <c r="AC12" s="537">
        <f>SUM(AC8:AC10)</f>
        <v/>
      </c>
      <c r="AD12" s="537">
        <f>SUM(AD8:AD10)</f>
        <v/>
      </c>
      <c r="AE12" s="537">
        <f>SUM(AE8:AE10)</f>
        <v/>
      </c>
      <c r="AF12" s="537">
        <f>SUM(AF8:AF10)</f>
        <v/>
      </c>
      <c r="AG12" s="537">
        <f>SUM(AG8:AG10)</f>
        <v/>
      </c>
      <c r="AH12" s="27" t="n"/>
      <c r="AI12" s="537">
        <f>SUM(AK12:AV12)</f>
        <v/>
      </c>
      <c r="AJ12" s="27" t="n"/>
      <c r="AK12" s="537">
        <f>SUM(AK8:AK10)</f>
        <v/>
      </c>
      <c r="AL12" s="537">
        <f>SUM(AL8:AL10)</f>
        <v/>
      </c>
      <c r="AM12" s="537">
        <f>SUM(AM8:AM10)</f>
        <v/>
      </c>
      <c r="AN12" s="537">
        <f>SUM(AN8:AN10)</f>
        <v/>
      </c>
      <c r="AO12" s="537">
        <f>SUM(AO8:AO10)</f>
        <v/>
      </c>
      <c r="AP12" s="537">
        <f>SUM(AP8:AP10)</f>
        <v/>
      </c>
      <c r="AQ12" s="537">
        <f>SUM(AQ8:AQ10)</f>
        <v/>
      </c>
      <c r="AR12" s="537">
        <f>SUM(AR8:AR10)</f>
        <v/>
      </c>
      <c r="AS12" s="537">
        <f>SUM(AS8:AS10)</f>
        <v/>
      </c>
      <c r="AT12" s="537">
        <f>SUM(AT8:AT10)</f>
        <v/>
      </c>
      <c r="AU12" s="537">
        <f>SUM(AU8:AU10)</f>
        <v/>
      </c>
      <c r="AV12" s="537">
        <f>SUM(AV8:AV10)</f>
        <v/>
      </c>
      <c r="AW12" s="27" t="n"/>
      <c r="AX12" s="537">
        <f>SUM(AZ12:BK12)</f>
        <v/>
      </c>
      <c r="AY12" s="27" t="n"/>
      <c r="AZ12" s="537">
        <f>SUM(AZ8:AZ10)</f>
        <v/>
      </c>
      <c r="BA12" s="537">
        <f>SUM(BA8:BA10)</f>
        <v/>
      </c>
      <c r="BB12" s="537">
        <f>SUM(BB8:BB10)</f>
        <v/>
      </c>
      <c r="BC12" s="537">
        <f>SUM(BC8:BC10)</f>
        <v/>
      </c>
      <c r="BD12" s="537">
        <f>SUM(BD8:BD10)</f>
        <v/>
      </c>
      <c r="BE12" s="537">
        <f>SUM(BE8:BE10)</f>
        <v/>
      </c>
      <c r="BF12" s="537">
        <f>SUM(BF8:BF10)</f>
        <v/>
      </c>
      <c r="BG12" s="537">
        <f>SUM(BG8:BG10)</f>
        <v/>
      </c>
      <c r="BH12" s="537">
        <f>SUM(BH8:BH10)</f>
        <v/>
      </c>
      <c r="BI12" s="537">
        <f>SUM(BI8:BI10)</f>
        <v/>
      </c>
      <c r="BJ12" s="537">
        <f>SUM(BJ8:BJ10)</f>
        <v/>
      </c>
      <c r="BK12" s="537">
        <f>SUM(BK8:BK10)</f>
        <v/>
      </c>
      <c r="BL12" s="27" t="n"/>
      <c r="BM12" s="537">
        <f>SUM(BO12:BZ12)</f>
        <v/>
      </c>
      <c r="BN12" s="27" t="n"/>
      <c r="BO12" s="539">
        <f>SUM(BO8:BO10)</f>
        <v/>
      </c>
      <c r="BP12" s="539">
        <f>SUM(BP8:BP10)</f>
        <v/>
      </c>
      <c r="BQ12" s="539">
        <f>SUM(BQ8:BQ10)</f>
        <v/>
      </c>
      <c r="BR12" s="539">
        <f>SUM(BR8:BR10)</f>
        <v/>
      </c>
      <c r="BS12" s="539">
        <f>SUM(BS8:BS10)</f>
        <v/>
      </c>
      <c r="BT12" s="539">
        <f>SUM(BT8:BT10)</f>
        <v/>
      </c>
      <c r="BU12" s="539">
        <f>SUM(BU8:BU10)</f>
        <v/>
      </c>
      <c r="BV12" s="537">
        <f>SUM(BV8:BV10)</f>
        <v/>
      </c>
      <c r="BW12" s="537">
        <f>SUM(BW8:BW10)</f>
        <v/>
      </c>
      <c r="BX12" s="537">
        <f>SUM(BX8:BX10)</f>
        <v/>
      </c>
      <c r="BY12" s="537">
        <f>SUM(BY8:BY10)</f>
        <v/>
      </c>
      <c r="BZ12" s="537">
        <f>SUM(BZ8:BZ10)</f>
        <v/>
      </c>
      <c r="CA12" s="27" t="n"/>
      <c r="CB12" s="537">
        <f>SUM(CB8:CB10)</f>
        <v/>
      </c>
      <c r="CC12" s="27" t="n"/>
      <c r="CD12" s="537">
        <f>SUM(CD8:CD10)</f>
        <v/>
      </c>
      <c r="CE12" s="27" t="n"/>
      <c r="CF12" s="537">
        <f>SUM(CF8:CF10)</f>
        <v/>
      </c>
      <c r="CG12" s="107" t="n"/>
      <c r="CH12" s="537">
        <f>SUM(CH8:CH10)</f>
        <v/>
      </c>
      <c r="CI12" s="27" t="n"/>
      <c r="CJ12" s="540">
        <f>SUM(CJ8:CJ10)</f>
        <v/>
      </c>
      <c r="CK12" s="172">
        <f>CJ12/CF12</f>
        <v/>
      </c>
      <c r="CL12" s="27" t="n"/>
      <c r="CM12" s="537">
        <f>SUM(CM8:CM10)</f>
        <v/>
      </c>
      <c r="CN12" s="27" t="n"/>
      <c r="CO12" s="537">
        <f>SUM(CO8:CO10)</f>
        <v/>
      </c>
      <c r="CP12" s="27" t="n"/>
      <c r="CQ12" s="537">
        <f>SUM(CQ8:CQ10)</f>
        <v/>
      </c>
      <c r="CR12" s="27" t="n"/>
      <c r="CS12" s="540">
        <f>SUM(CS8:CS10)</f>
        <v/>
      </c>
      <c r="CT12" s="172">
        <f>CS12/CO12</f>
        <v/>
      </c>
      <c r="CU12" s="27" t="n"/>
      <c r="CV12" s="537">
        <f>SUM(CV8:CV10)</f>
        <v/>
      </c>
      <c r="CW12" s="27" t="n"/>
      <c r="CX12" s="537">
        <f>SUM(CDB8:CDB10)</f>
        <v/>
      </c>
      <c r="CY12" s="27" t="n"/>
      <c r="CZ12" s="537">
        <f>SUM(CZ8:CZ10)</f>
        <v/>
      </c>
      <c r="DA12" s="27" t="n"/>
      <c r="DB12" s="537">
        <f>SUM(DB8:DB10)</f>
        <v/>
      </c>
      <c r="DC12" s="27" t="n"/>
      <c r="DD12" s="540">
        <f>SUM(DD8:DD10)</f>
        <v/>
      </c>
      <c r="DE12" s="172">
        <f>DD12/CZ12</f>
        <v/>
      </c>
      <c r="DF12" s="27" t="n"/>
      <c r="DG12" s="537">
        <f>SUM(DG8:DG10)</f>
        <v/>
      </c>
      <c r="DH12" s="27" t="n"/>
      <c r="DI12" s="537">
        <f>SUM(DI8:DI10)</f>
        <v/>
      </c>
      <c r="DJ12" s="27" t="n"/>
      <c r="DK12" s="537">
        <f>SUM(DK8:DK10)</f>
        <v/>
      </c>
      <c r="DL12" s="27" t="n"/>
      <c r="DM12" s="537">
        <f>SUM(DM8:DM10)</f>
        <v/>
      </c>
      <c r="DN12" s="27" t="n"/>
      <c r="DO12" s="540">
        <f>SUM(DO8:DO10)</f>
        <v/>
      </c>
      <c r="DP12" s="172">
        <f>DO12/DK12</f>
        <v/>
      </c>
      <c r="DQ12" s="27" t="n"/>
      <c r="DR12" s="537">
        <f>SUM(DR8:DR10)</f>
        <v/>
      </c>
      <c r="DS12" s="27" t="n"/>
      <c r="DT12" s="537">
        <f>SUM(DT8:DT10)</f>
        <v/>
      </c>
      <c r="DU12" s="27" t="n"/>
      <c r="DV12" s="537">
        <f>SUM(DV8:DV10)</f>
        <v/>
      </c>
      <c r="DW12" s="27" t="n"/>
      <c r="DX12" s="537">
        <f>SUM(DX8:DX10)</f>
        <v/>
      </c>
      <c r="DY12" s="27" t="n"/>
      <c r="DZ12" s="540">
        <f>SUM(DZ8:DZ10)</f>
        <v/>
      </c>
      <c r="EA12" s="172">
        <f>DZ12/DV12</f>
        <v/>
      </c>
      <c r="EB12" s="27" t="n"/>
      <c r="EC12" s="537">
        <f>SUM(EC8:EC10)</f>
        <v/>
      </c>
      <c r="ED12" s="27" t="n"/>
      <c r="EE12" s="537">
        <f>SUM(EE8:EE10)</f>
        <v/>
      </c>
      <c r="EF12" s="27" t="n"/>
      <c r="EG12" s="537">
        <f>SUM(EG8:EG10)</f>
        <v/>
      </c>
      <c r="EH12" s="27" t="n"/>
      <c r="EI12" s="537">
        <f>SUM(EI8:EI10)</f>
        <v/>
      </c>
      <c r="EJ12" s="27" t="n"/>
      <c r="EK12" s="540">
        <f>SUM(EK8:EK10)</f>
        <v/>
      </c>
      <c r="EL12" s="172">
        <f>EK12/EG12</f>
        <v/>
      </c>
      <c r="EM12" s="27" t="n"/>
      <c r="EN12" s="537">
        <f>SUM(EN8:EN10)</f>
        <v/>
      </c>
      <c r="EO12" s="27" t="n"/>
      <c r="EP12" s="537">
        <f>SUM(EP8:EP10)</f>
        <v/>
      </c>
      <c r="EQ12" s="27" t="n"/>
      <c r="ER12" s="537">
        <f>SUM(ER8:ER10)</f>
        <v/>
      </c>
      <c r="ES12" s="27" t="n"/>
      <c r="ET12" s="537">
        <f>SUM(ET8:ET10)</f>
        <v/>
      </c>
      <c r="EU12" s="27" t="n"/>
      <c r="EV12" s="540">
        <f>SUM(EV8:EV10)</f>
        <v/>
      </c>
      <c r="EW12" s="172">
        <f>EV12/ER12</f>
        <v/>
      </c>
      <c r="EZ12" s="537">
        <f>SUM(FB12:FM12)</f>
        <v/>
      </c>
      <c r="FA12" s="27" t="n"/>
      <c r="FB12" s="537">
        <f>SUM(FB8:FB10)</f>
        <v/>
      </c>
      <c r="FC12" s="537">
        <f>SUM(FC8:FC10)</f>
        <v/>
      </c>
      <c r="FD12" s="537">
        <f>SUM(FD8:FD10)</f>
        <v/>
      </c>
      <c r="FE12" s="537">
        <f>SUM(FE8:FE10)</f>
        <v/>
      </c>
      <c r="FF12" s="537">
        <f>SUM(FF8:FF10)</f>
        <v/>
      </c>
      <c r="FG12" s="537">
        <f>SUM(FG8:FG10)</f>
        <v/>
      </c>
      <c r="FH12" s="537">
        <f>SUM(FH8:FH10)</f>
        <v/>
      </c>
      <c r="FI12" s="537">
        <f>SUM(FI8:FI10)</f>
        <v/>
      </c>
      <c r="FJ12" s="537">
        <f>SUM(FJ8:FJ10)</f>
        <v/>
      </c>
      <c r="FK12" s="537">
        <f>SUM(FK8:FK10)</f>
        <v/>
      </c>
      <c r="FL12" s="537">
        <f>SUM(FL8:FL10)</f>
        <v/>
      </c>
      <c r="FM12" s="537">
        <f>SUM(FM8:FM10)</f>
        <v/>
      </c>
      <c r="FO12" s="537">
        <f>SUM(FQ12:GB12)</f>
        <v/>
      </c>
      <c r="FP12" s="27" t="n"/>
      <c r="FQ12" s="537">
        <f>SUM(FQ8:FQ10)</f>
        <v/>
      </c>
      <c r="FR12" s="537">
        <f>SUM(FR8:FR10)</f>
        <v/>
      </c>
      <c r="FS12" s="537">
        <f>SUM(FS8:FS10)</f>
        <v/>
      </c>
      <c r="FT12" s="537">
        <f>SUM(FT8:FT10)</f>
        <v/>
      </c>
      <c r="FU12" s="537">
        <f>SUM(FU8:FU10)</f>
        <v/>
      </c>
      <c r="FV12" s="537">
        <f>SUM(FV8:FV10)</f>
        <v/>
      </c>
      <c r="FW12" s="537">
        <f>SUM(FW8:FW10)</f>
        <v/>
      </c>
      <c r="FX12" s="537">
        <f>SUM(FX8:FX10)</f>
        <v/>
      </c>
      <c r="FY12" s="537">
        <f>SUM(FY8:FY10)</f>
        <v/>
      </c>
      <c r="FZ12" s="537">
        <f>SUM(FZ8:FZ10)</f>
        <v/>
      </c>
      <c r="GA12" s="537">
        <f>SUM(GA8:GA10)</f>
        <v/>
      </c>
      <c r="GB12" s="537">
        <f>SUM(GB8:GB10)</f>
        <v/>
      </c>
      <c r="GE12" s="537">
        <f>SUM(GE8:GE10)</f>
        <v/>
      </c>
      <c r="GF12" s="27" t="n"/>
      <c r="GG12" s="537">
        <f>SUM(GG8:GG10)</f>
        <v/>
      </c>
      <c r="GH12" s="27" t="n"/>
      <c r="GI12" s="537">
        <f>_xlfn.XLOOKUP($GE$4,$FQ$6:$GB$6,$FQ12:$GB12)</f>
        <v/>
      </c>
      <c r="GJ12" s="27" t="n"/>
      <c r="GK12" s="540">
        <f>SUM(GK8:GK10)</f>
        <v/>
      </c>
      <c r="GL12" s="172">
        <f>GK12/GG12</f>
        <v/>
      </c>
      <c r="GN12" s="532">
        <f>SUM(AK12:AM12)</f>
        <v/>
      </c>
      <c r="GO12" s="532" t="n"/>
      <c r="GP12" s="532">
        <f>SUM(BO12:BQ12)</f>
        <v/>
      </c>
      <c r="GQ12" s="532" t="n"/>
      <c r="GR12" s="532">
        <f>SUM(FB12:FD12)</f>
        <v/>
      </c>
      <c r="GS12" s="532" t="n"/>
      <c r="GT12" s="532">
        <f>SUM(FQ12:FS12)</f>
        <v/>
      </c>
      <c r="GV12" s="540">
        <f>SUM(GV8:GV10)</f>
        <v/>
      </c>
      <c r="GW12" s="172">
        <f>GV12/GR12</f>
        <v/>
      </c>
      <c r="GY12" s="532">
        <f>SUM(AN12:AP12)</f>
        <v/>
      </c>
      <c r="GZ12" s="532" t="n"/>
      <c r="HA12" s="532">
        <f>SUM(BR12:BT12)</f>
        <v/>
      </c>
      <c r="HB12" s="532" t="n"/>
      <c r="HC12" s="532">
        <f>SUM(FE12:FG12)</f>
        <v/>
      </c>
      <c r="HD12" s="532" t="n"/>
      <c r="HE12" s="532">
        <f>SUM(FT12:FV12)</f>
        <v/>
      </c>
      <c r="HG12" s="540">
        <f>SUM(HG8:HG10)</f>
        <v/>
      </c>
      <c r="HH12" s="172">
        <f>HG12/HC12</f>
        <v/>
      </c>
      <c r="HI12" s="168" t="n"/>
      <c r="HJ12" s="532">
        <f>SUM(AQ12:AS12)</f>
        <v/>
      </c>
      <c r="HK12" s="532" t="n"/>
      <c r="HL12" s="532">
        <f>SUM(BU12:BW12)</f>
        <v/>
      </c>
      <c r="HM12" s="532" t="n"/>
      <c r="HN12" s="532">
        <f>SUM(FH12:FJ12)</f>
        <v/>
      </c>
      <c r="HO12" s="532" t="n"/>
      <c r="HP12" s="532">
        <f>SUM(FW12:FY12)</f>
        <v/>
      </c>
      <c r="HR12" s="540">
        <f>SUM(HR8:HR10)</f>
        <v/>
      </c>
      <c r="HS12" s="172">
        <f>HR12/HN12</f>
        <v/>
      </c>
      <c r="HU12" s="532">
        <f>SUM(BJ12:BL12)</f>
        <v/>
      </c>
      <c r="HV12" s="532" t="n"/>
      <c r="HW12" s="532">
        <f>SUM(CN12:CP12)</f>
        <v/>
      </c>
      <c r="HX12" s="532" t="n"/>
      <c r="HY12" s="532">
        <f>SUM(GA12:GC12)</f>
        <v/>
      </c>
      <c r="HZ12" s="532" t="n"/>
      <c r="IA12" s="532">
        <f>SUM(GP12:GR12)</f>
        <v/>
      </c>
      <c r="IC12" s="540">
        <f>SUM(IC8:IC10)</f>
        <v/>
      </c>
      <c r="ID12" s="172">
        <f>IC12/HY12</f>
        <v/>
      </c>
      <c r="IE12" s="168" t="n"/>
      <c r="IF12" s="532">
        <f>BM12</f>
        <v/>
      </c>
      <c r="IG12" s="27" t="n"/>
      <c r="IH12" s="532">
        <f>EZ12</f>
        <v/>
      </c>
      <c r="II12" s="27" t="n"/>
      <c r="IJ12" s="532">
        <f>FO12</f>
        <v/>
      </c>
      <c r="IK12" s="27" t="n"/>
      <c r="IL12" s="540">
        <f>SUM(IL8:IL10)</f>
        <v/>
      </c>
      <c r="IM12" s="172">
        <f>IL12/IH12</f>
        <v/>
      </c>
      <c r="IO12" s="537">
        <f>SUM(IQ12:JB12)</f>
        <v/>
      </c>
      <c r="IP12" s="27" t="n"/>
      <c r="IQ12" s="537">
        <f>SUM(IQ8:IQ10)</f>
        <v/>
      </c>
      <c r="IR12" s="537">
        <f>SUM(IR8:IR10)</f>
        <v/>
      </c>
      <c r="IS12" s="537">
        <f>SUM(IS8:IS10)</f>
        <v/>
      </c>
      <c r="IT12" s="537">
        <f>SUM(IT8:IT10)</f>
        <v/>
      </c>
      <c r="IU12" s="537">
        <f>SUM(IU8:IU10)</f>
        <v/>
      </c>
      <c r="IV12" s="537">
        <f>SUM(IV8:IV10)</f>
        <v/>
      </c>
      <c r="IW12" s="537">
        <f>SUM(IW8:IW10)</f>
        <v/>
      </c>
      <c r="IX12" s="537">
        <f>SUM(IX8:IX10)</f>
        <v/>
      </c>
      <c r="IY12" s="537">
        <f>SUM(IY8:IY10)</f>
        <v/>
      </c>
      <c r="IZ12" s="537">
        <f>SUM(IZ8:IZ10)</f>
        <v/>
      </c>
      <c r="JA12" s="537">
        <f>SUM(JA8:JA10)</f>
        <v/>
      </c>
      <c r="JB12" s="537">
        <f>SUM(JB8:JB10)</f>
        <v/>
      </c>
      <c r="JD12" s="537">
        <f>SUM(JF12:JQ12)</f>
        <v/>
      </c>
      <c r="JE12" s="27" t="n"/>
      <c r="JF12" s="537">
        <f>SUM(JF8:JF10)</f>
        <v/>
      </c>
      <c r="JG12" s="537">
        <f>SUM(JG8:JG10)</f>
        <v/>
      </c>
      <c r="JH12" s="537">
        <f>SUM(JH8:JH10)</f>
        <v/>
      </c>
      <c r="JI12" s="537">
        <f>SUM(JI8:JI10)</f>
        <v/>
      </c>
      <c r="JJ12" s="537">
        <f>SUM(JJ8:JJ10)</f>
        <v/>
      </c>
      <c r="JK12" s="537">
        <f>SUM(JK8:JK10)</f>
        <v/>
      </c>
      <c r="JL12" s="537">
        <f>SUM(JL8:JL10)</f>
        <v/>
      </c>
      <c r="JM12" s="537">
        <f>SUM(JM8:JM10)</f>
        <v/>
      </c>
      <c r="JN12" s="537">
        <f>SUM(JN8:JN10)</f>
        <v/>
      </c>
      <c r="JO12" s="537">
        <f>SUM(JO8:JO10)</f>
        <v/>
      </c>
      <c r="JP12" s="537">
        <f>SUM(JP8:JP10)</f>
        <v/>
      </c>
      <c r="JQ12" s="537">
        <f>SUM(JQ8:JQ10)</f>
        <v/>
      </c>
      <c r="JT12" s="537">
        <f>SUM(JT8:JT10)</f>
        <v/>
      </c>
      <c r="JU12" s="27" t="n"/>
      <c r="JV12" s="537">
        <f>SUM(JV8:JV10)</f>
        <v/>
      </c>
      <c r="JW12" s="27" t="n"/>
      <c r="JX12" s="537">
        <f>SUM(JX8:JX10)</f>
        <v/>
      </c>
      <c r="JY12" s="27" t="n"/>
      <c r="JZ12" s="540">
        <f>SUM(JZ8:JZ10)</f>
        <v/>
      </c>
      <c r="KA12" s="172">
        <f>JZ12/JV12</f>
        <v/>
      </c>
      <c r="KC12" s="532">
        <f>SUM(BO12:BQ12)</f>
        <v/>
      </c>
      <c r="KD12" s="532" t="n"/>
      <c r="KE12" s="532">
        <f>SUM(FQ12:FS12)</f>
        <v/>
      </c>
      <c r="KF12" s="532" t="n"/>
      <c r="KG12" s="532">
        <f>SUM(IQ12:IS12)</f>
        <v/>
      </c>
      <c r="KH12" s="532" t="n"/>
      <c r="KI12" s="532">
        <f>SUM(JF12:JH12)</f>
        <v/>
      </c>
      <c r="KK12" s="540">
        <f>SUM(KK8:KK10)</f>
        <v/>
      </c>
      <c r="KL12" s="172">
        <f>KK12/KG12</f>
        <v/>
      </c>
      <c r="KN12" s="532">
        <f>SUM(BR12:BT12)</f>
        <v/>
      </c>
      <c r="KO12" s="532" t="n"/>
      <c r="KP12" s="532">
        <f>SUM(FT12:FV12)</f>
        <v/>
      </c>
      <c r="KQ12" s="532" t="n"/>
      <c r="KR12" s="532">
        <f>SUM(IT12:IV12)</f>
        <v/>
      </c>
      <c r="KS12" s="532" t="n"/>
      <c r="KT12" s="532">
        <f>SUM(JI12:JK12)</f>
        <v/>
      </c>
      <c r="KV12" s="540">
        <f>SUM(KV8:KV10)</f>
        <v/>
      </c>
      <c r="KW12" s="172">
        <f>KV12/KR12</f>
        <v/>
      </c>
      <c r="KX12" s="168" t="n"/>
      <c r="KY12" s="532">
        <f>SUM(BU12:BW12)</f>
        <v/>
      </c>
      <c r="KZ12" s="532" t="n"/>
      <c r="LA12" s="532">
        <f>SUM(FW12:FY12)</f>
        <v/>
      </c>
      <c r="LB12" s="532" t="n"/>
      <c r="LC12" s="532">
        <f>SUM(IW12:IY12)</f>
        <v/>
      </c>
      <c r="LD12" s="532" t="n"/>
      <c r="LE12" s="532">
        <f>SUM(JL12:JN12)</f>
        <v/>
      </c>
      <c r="LG12" s="540">
        <f>SUM(LG8:LG10)</f>
        <v/>
      </c>
      <c r="LH12" s="172">
        <f>LG12/LC12</f>
        <v/>
      </c>
      <c r="LJ12" s="532">
        <f>SUM(BX12:BZ12)</f>
        <v/>
      </c>
      <c r="LK12" s="532" t="n"/>
      <c r="LL12" s="532">
        <f>SUM(FZ12:GB12)</f>
        <v/>
      </c>
      <c r="LM12" s="532" t="n"/>
      <c r="LN12" s="532">
        <f>SUM(IZ12:JB12)</f>
        <v/>
      </c>
      <c r="LO12" s="532" t="n"/>
      <c r="LP12" s="532">
        <f>SUM(JO12:JQ12)</f>
        <v/>
      </c>
      <c r="LR12" s="540">
        <f>SUM(LR8:LR10)</f>
        <v/>
      </c>
      <c r="LS12" s="172">
        <f>LR12/LN12</f>
        <v/>
      </c>
      <c r="LU12" s="532">
        <f>FO12</f>
        <v/>
      </c>
      <c r="LV12" s="27" t="n"/>
      <c r="LW12" s="532">
        <f>IO12</f>
        <v/>
      </c>
      <c r="LX12" s="27" t="n"/>
      <c r="LY12" s="532">
        <f>JD12</f>
        <v/>
      </c>
      <c r="LZ12" s="27" t="n"/>
      <c r="MA12" s="540">
        <f>SUM(MA8:MA10)</f>
        <v/>
      </c>
      <c r="MB12" s="172">
        <f>MA12/LW12</f>
        <v/>
      </c>
    </row>
    <row r="13" ht="6" customHeight="1">
      <c r="A13" s="10" t="n">
        <v>8</v>
      </c>
      <c r="C13" s="16" t="n"/>
      <c r="E13" s="534" t="n"/>
      <c r="F13" s="27" t="n"/>
      <c r="G13" s="534" t="n"/>
      <c r="H13" s="534" t="n"/>
      <c r="I13" s="534" t="n"/>
      <c r="J13" s="534" t="n"/>
      <c r="K13" s="534" t="n"/>
      <c r="L13" s="534" t="n"/>
      <c r="M13" s="534" t="n"/>
      <c r="N13" s="534" t="n"/>
      <c r="O13" s="534" t="n"/>
      <c r="P13" s="534" t="n"/>
      <c r="Q13" s="534" t="n"/>
      <c r="R13" s="534" t="n"/>
      <c r="T13" s="534" t="n"/>
      <c r="U13" s="27" t="n"/>
      <c r="V13" s="534" t="n"/>
      <c r="W13" s="534" t="n"/>
      <c r="X13" s="534" t="n"/>
      <c r="Y13" s="534" t="n"/>
      <c r="Z13" s="534" t="n"/>
      <c r="AA13" s="534" t="n"/>
      <c r="AB13" s="534" t="n"/>
      <c r="AC13" s="534" t="n"/>
      <c r="AD13" s="534" t="n"/>
      <c r="AE13" s="534" t="n"/>
      <c r="AF13" s="534" t="n"/>
      <c r="AG13" s="534" t="n"/>
      <c r="AH13" s="27" t="n"/>
      <c r="AI13" s="534" t="n"/>
      <c r="AJ13" s="27" t="n"/>
      <c r="AK13" s="534" t="n"/>
      <c r="AL13" s="534" t="n"/>
      <c r="AM13" s="534" t="n"/>
      <c r="AN13" s="534" t="n"/>
      <c r="AO13" s="534" t="n"/>
      <c r="AP13" s="534" t="n"/>
      <c r="AQ13" s="534" t="n"/>
      <c r="AR13" s="534" t="n"/>
      <c r="AS13" s="534" t="n"/>
      <c r="AT13" s="534" t="n"/>
      <c r="AU13" s="534" t="n"/>
      <c r="AV13" s="534" t="n"/>
      <c r="AW13" s="27" t="n"/>
      <c r="AX13" s="534" t="n"/>
      <c r="AY13" s="27" t="n"/>
      <c r="AZ13" s="534" t="n"/>
      <c r="BA13" s="534" t="n"/>
      <c r="BB13" s="534" t="n"/>
      <c r="BC13" s="534" t="n"/>
      <c r="BD13" s="534" t="n"/>
      <c r="BE13" s="534" t="n"/>
      <c r="BF13" s="534" t="n"/>
      <c r="BG13" s="534" t="n"/>
      <c r="BH13" s="534" t="n"/>
      <c r="BI13" s="534" t="n"/>
      <c r="BJ13" s="534" t="n"/>
      <c r="BK13" s="534" t="n"/>
      <c r="BL13" s="27" t="n"/>
      <c r="BM13" s="534" t="n"/>
      <c r="BN13" s="27" t="n"/>
      <c r="BO13" s="535" t="n"/>
      <c r="BP13" s="535" t="n"/>
      <c r="BQ13" s="535" t="n"/>
      <c r="BR13" s="535" t="n"/>
      <c r="BS13" s="535" t="n"/>
      <c r="BT13" s="535" t="n"/>
      <c r="BU13" s="535" t="n"/>
      <c r="BV13" s="534" t="n"/>
      <c r="BW13" s="534" t="n"/>
      <c r="BX13" s="534" t="n"/>
      <c r="BY13" s="534" t="n"/>
      <c r="BZ13" s="534" t="n"/>
      <c r="CA13" s="27" t="n"/>
      <c r="CB13" s="534" t="n"/>
      <c r="CC13" s="27" t="n"/>
      <c r="CD13" s="534" t="n"/>
      <c r="CE13" s="27" t="n"/>
      <c r="CF13" s="534" t="n"/>
      <c r="CG13" s="107" t="n"/>
      <c r="CH13" s="534" t="n"/>
      <c r="CI13" s="27" t="n"/>
      <c r="CJ13" s="534" t="n"/>
      <c r="CK13" s="168" t="n"/>
      <c r="CL13" s="27" t="n"/>
      <c r="CM13" s="534" t="n"/>
      <c r="CN13" s="27" t="n"/>
      <c r="CO13" s="534" t="n"/>
      <c r="CP13" s="27" t="n"/>
      <c r="CQ13" s="534" t="n"/>
      <c r="CR13" s="27" t="n"/>
      <c r="CS13" s="534" t="n"/>
      <c r="CT13" s="168" t="n"/>
      <c r="CU13" s="27" t="n"/>
      <c r="CV13" s="534" t="n"/>
      <c r="CW13" s="27" t="n"/>
      <c r="CX13" s="534" t="n"/>
      <c r="CY13" s="27" t="n"/>
      <c r="CZ13" s="534" t="n"/>
      <c r="DA13" s="27" t="n"/>
      <c r="DB13" s="534" t="n"/>
      <c r="DC13" s="27" t="n"/>
      <c r="DD13" s="534" t="n"/>
      <c r="DE13" s="168" t="n"/>
      <c r="DF13" s="27" t="n"/>
      <c r="DG13" s="534" t="n"/>
      <c r="DH13" s="27" t="n"/>
      <c r="DI13" s="534" t="n"/>
      <c r="DJ13" s="27" t="n"/>
      <c r="DK13" s="534" t="n"/>
      <c r="DL13" s="27" t="n"/>
      <c r="DM13" s="534" t="n"/>
      <c r="DN13" s="27" t="n"/>
      <c r="DO13" s="534" t="n"/>
      <c r="DP13" s="168" t="n"/>
      <c r="DQ13" s="27" t="n"/>
      <c r="DR13" s="534" t="n"/>
      <c r="DS13" s="27" t="n"/>
      <c r="DT13" s="534" t="n"/>
      <c r="DU13" s="27" t="n"/>
      <c r="DV13" s="534" t="n"/>
      <c r="DW13" s="27" t="n"/>
      <c r="DX13" s="534" t="n"/>
      <c r="DY13" s="27" t="n"/>
      <c r="DZ13" s="534" t="n"/>
      <c r="EA13" s="168" t="n"/>
      <c r="EB13" s="27" t="n"/>
      <c r="EC13" s="534" t="n"/>
      <c r="ED13" s="27" t="n"/>
      <c r="EE13" s="534" t="n"/>
      <c r="EF13" s="27" t="n"/>
      <c r="EG13" s="534" t="n"/>
      <c r="EH13" s="27" t="n"/>
      <c r="EI13" s="534" t="n"/>
      <c r="EJ13" s="27" t="n"/>
      <c r="EK13" s="534" t="n"/>
      <c r="EL13" s="168" t="n"/>
      <c r="EM13" s="27" t="n"/>
      <c r="EN13" s="534" t="n"/>
      <c r="EO13" s="27" t="n"/>
      <c r="EP13" s="534" t="n"/>
      <c r="EQ13" s="27" t="n"/>
      <c r="ER13" s="534" t="n"/>
      <c r="ES13" s="27" t="n"/>
      <c r="ET13" s="534" t="n"/>
      <c r="EU13" s="27" t="n"/>
      <c r="EV13" s="534" t="n"/>
      <c r="EW13" s="168" t="n"/>
      <c r="EZ13" s="534" t="n"/>
      <c r="FA13" s="27" t="n"/>
      <c r="FB13" s="534" t="n"/>
      <c r="FC13" s="534" t="n"/>
      <c r="FD13" s="534" t="n"/>
      <c r="FE13" s="534" t="n"/>
      <c r="FF13" s="534" t="n"/>
      <c r="FG13" s="534" t="n"/>
      <c r="FH13" s="534" t="n"/>
      <c r="FI13" s="534" t="n"/>
      <c r="FJ13" s="534" t="n"/>
      <c r="FK13" s="534" t="n"/>
      <c r="FL13" s="534" t="n"/>
      <c r="FM13" s="534" t="n"/>
      <c r="FO13" s="534" t="n"/>
      <c r="FP13" s="27" t="n"/>
      <c r="FQ13" s="534" t="n"/>
      <c r="FR13" s="534" t="n"/>
      <c r="FS13" s="534" t="n"/>
      <c r="FT13" s="534" t="n"/>
      <c r="FU13" s="534" t="n"/>
      <c r="FV13" s="534" t="n"/>
      <c r="FW13" s="534" t="n"/>
      <c r="FX13" s="534" t="n"/>
      <c r="FY13" s="534" t="n"/>
      <c r="FZ13" s="534" t="n"/>
      <c r="GA13" s="534" t="n"/>
      <c r="GB13" s="534" t="n"/>
      <c r="GE13" s="536" t="n"/>
      <c r="GF13" s="27" t="n"/>
      <c r="GG13" s="536" t="n"/>
      <c r="GH13" s="27" t="n"/>
      <c r="GI13" s="536" t="n"/>
      <c r="GJ13" s="27" t="n"/>
      <c r="GK13" s="536" t="n"/>
      <c r="GL13" s="168" t="n"/>
      <c r="GN13" s="532" t="n"/>
      <c r="GO13" s="532" t="n"/>
      <c r="GP13" s="532" t="n"/>
      <c r="GQ13" s="532" t="n"/>
      <c r="GR13" s="532" t="n"/>
      <c r="GS13" s="532" t="n"/>
      <c r="GT13" s="532" t="n"/>
      <c r="GV13" s="536" t="n"/>
      <c r="GW13" s="168" t="n"/>
      <c r="GY13" s="532" t="n"/>
      <c r="GZ13" s="532" t="n"/>
      <c r="HA13" s="532" t="n"/>
      <c r="HB13" s="532" t="n"/>
      <c r="HC13" s="532" t="n"/>
      <c r="HD13" s="532" t="n"/>
      <c r="HE13" s="532" t="n"/>
      <c r="HG13" s="536" t="n"/>
      <c r="HH13" s="168" t="n"/>
      <c r="HI13" s="168" t="n"/>
      <c r="HJ13" s="532" t="n"/>
      <c r="HK13" s="532" t="n"/>
      <c r="HL13" s="532" t="n"/>
      <c r="HM13" s="532" t="n"/>
      <c r="HN13" s="532" t="n"/>
      <c r="HO13" s="532" t="n"/>
      <c r="HP13" s="532" t="n"/>
      <c r="HR13" s="536" t="n"/>
      <c r="HS13" s="168" t="n"/>
      <c r="HU13" s="532" t="n"/>
      <c r="HV13" s="532" t="n"/>
      <c r="HW13" s="532" t="n"/>
      <c r="HX13" s="532" t="n"/>
      <c r="HY13" s="532" t="n"/>
      <c r="HZ13" s="532" t="n"/>
      <c r="IA13" s="532" t="n"/>
      <c r="IC13" s="536" t="n"/>
      <c r="ID13" s="168" t="n"/>
      <c r="IE13" s="168" t="n"/>
      <c r="IF13" s="536" t="n"/>
      <c r="IG13" s="27" t="n"/>
      <c r="IH13" s="536" t="n"/>
      <c r="II13" s="27" t="n"/>
      <c r="IJ13" s="536" t="n"/>
      <c r="IK13" s="27" t="n"/>
      <c r="IL13" s="536" t="n"/>
      <c r="IM13" s="168" t="n"/>
      <c r="IO13" s="534" t="n"/>
      <c r="IP13" s="27" t="n"/>
      <c r="IQ13" s="534" t="n"/>
      <c r="IR13" s="534" t="n"/>
      <c r="IS13" s="534" t="n"/>
      <c r="IT13" s="534" t="n"/>
      <c r="IU13" s="534" t="n"/>
      <c r="IV13" s="534" t="n"/>
      <c r="IW13" s="534" t="n"/>
      <c r="IX13" s="534" t="n"/>
      <c r="IY13" s="534" t="n"/>
      <c r="IZ13" s="534" t="n"/>
      <c r="JA13" s="534" t="n"/>
      <c r="JB13" s="534" t="n"/>
      <c r="JD13" s="534" t="n"/>
      <c r="JE13" s="27" t="n"/>
      <c r="JF13" s="534" t="n"/>
      <c r="JG13" s="534" t="n"/>
      <c r="JH13" s="534" t="n"/>
      <c r="JI13" s="534" t="n"/>
      <c r="JJ13" s="534" t="n"/>
      <c r="JK13" s="534" t="n"/>
      <c r="JL13" s="534" t="n"/>
      <c r="JM13" s="534" t="n"/>
      <c r="JN13" s="534" t="n"/>
      <c r="JO13" s="534" t="n"/>
      <c r="JP13" s="534" t="n"/>
      <c r="JQ13" s="534" t="n"/>
      <c r="JT13" s="536" t="n"/>
      <c r="JU13" s="27" t="n"/>
      <c r="JV13" s="536" t="n"/>
      <c r="JW13" s="27" t="n"/>
      <c r="JX13" s="536" t="n"/>
      <c r="JY13" s="27" t="n"/>
      <c r="JZ13" s="536" t="n"/>
      <c r="KA13" s="168" t="n"/>
      <c r="KC13" s="532" t="n"/>
      <c r="KD13" s="532" t="n"/>
      <c r="KE13" s="532" t="n"/>
      <c r="KF13" s="532" t="n"/>
      <c r="KG13" s="532" t="n"/>
      <c r="KH13" s="532" t="n"/>
      <c r="KI13" s="532" t="n"/>
      <c r="KK13" s="536" t="n"/>
      <c r="KL13" s="168" t="n"/>
      <c r="KN13" s="532" t="n"/>
      <c r="KO13" s="532" t="n"/>
      <c r="KP13" s="532" t="n"/>
      <c r="KQ13" s="532" t="n"/>
      <c r="KR13" s="532" t="n"/>
      <c r="KS13" s="532" t="n"/>
      <c r="KT13" s="532" t="n"/>
      <c r="KV13" s="536" t="n"/>
      <c r="KW13" s="168" t="n"/>
      <c r="KX13" s="168" t="n"/>
      <c r="KY13" s="532" t="n"/>
      <c r="KZ13" s="532" t="n"/>
      <c r="LA13" s="532" t="n"/>
      <c r="LB13" s="532" t="n"/>
      <c r="LC13" s="532" t="n"/>
      <c r="LD13" s="532" t="n"/>
      <c r="LE13" s="532" t="n"/>
      <c r="LG13" s="536" t="n"/>
      <c r="LH13" s="168" t="n"/>
      <c r="LJ13" s="532" t="n"/>
      <c r="LK13" s="532" t="n"/>
      <c r="LL13" s="532" t="n"/>
      <c r="LM13" s="532" t="n"/>
      <c r="LN13" s="532" t="n"/>
      <c r="LO13" s="532" t="n"/>
      <c r="LP13" s="532" t="n"/>
      <c r="LR13" s="536" t="n"/>
      <c r="LS13" s="168" t="n"/>
      <c r="LU13" s="532" t="n"/>
      <c r="LV13" s="27" t="n"/>
      <c r="LW13" s="536" t="n"/>
      <c r="LX13" s="27" t="n"/>
      <c r="LY13" s="536" t="n"/>
      <c r="LZ13" s="27" t="n"/>
      <c r="MA13" s="536" t="n"/>
      <c r="MB13" s="168" t="n"/>
    </row>
    <row r="14" customFormat="1" s="21">
      <c r="A14" s="21" t="n">
        <v>9</v>
      </c>
      <c r="C14" s="30" t="inlineStr">
        <is>
          <t>Custos Operacionais Variáveis</t>
        </is>
      </c>
      <c r="E14" s="529" t="n">
        <v>-7048491.449999999</v>
      </c>
      <c r="F14" s="26" t="n"/>
      <c r="G14" s="541" t="n">
        <v>-463724.02</v>
      </c>
      <c r="H14" s="541" t="n">
        <v>-466525.86</v>
      </c>
      <c r="I14" s="541" t="n">
        <v>-499162.7</v>
      </c>
      <c r="J14" s="541" t="n">
        <v>-580329.6799999999</v>
      </c>
      <c r="K14" s="529" t="n">
        <v>-615130.1899999999</v>
      </c>
      <c r="L14" s="529" t="n">
        <v>-671204</v>
      </c>
      <c r="M14" s="529" t="n">
        <v>-671455</v>
      </c>
      <c r="N14" s="529" t="n">
        <v>-519653</v>
      </c>
      <c r="O14" s="529" t="n">
        <v>-665375</v>
      </c>
      <c r="P14" s="529" t="n">
        <v>-646473</v>
      </c>
      <c r="Q14" s="529" t="n">
        <v>-504584</v>
      </c>
      <c r="R14" s="529" t="n">
        <v>-744875</v>
      </c>
      <c r="T14" s="529">
        <f>SUM(V14:AG14)</f>
        <v/>
      </c>
      <c r="U14" s="26" t="n"/>
      <c r="V14" s="529">
        <f>'Op.Var.'!V8</f>
        <v/>
      </c>
      <c r="W14" s="529">
        <f>'Op.Var.'!W8</f>
        <v/>
      </c>
      <c r="X14" s="529">
        <f>'Op.Var.'!X8</f>
        <v/>
      </c>
      <c r="Y14" s="529">
        <f>'Op.Var.'!Y8</f>
        <v/>
      </c>
      <c r="Z14" s="529">
        <f>'Op.Var.'!Z8</f>
        <v/>
      </c>
      <c r="AA14" s="529">
        <f>'Op.Var.'!AA8</f>
        <v/>
      </c>
      <c r="AB14" s="529">
        <f>'Op.Var.'!AB8</f>
        <v/>
      </c>
      <c r="AC14" s="529">
        <f>'Op.Var.'!AC8</f>
        <v/>
      </c>
      <c r="AD14" s="529">
        <f>'Op.Var.'!AD8</f>
        <v/>
      </c>
      <c r="AE14" s="529">
        <f>'Op.Var.'!AE8</f>
        <v/>
      </c>
      <c r="AF14" s="529">
        <f>'Op.Var.'!AF8</f>
        <v/>
      </c>
      <c r="AG14" s="529">
        <f>'Op.Var.'!AG8</f>
        <v/>
      </c>
      <c r="AH14" s="26" t="n"/>
      <c r="AI14" s="529">
        <f>SUM(AK14:AV14)</f>
        <v/>
      </c>
      <c r="AJ14" s="26" t="n"/>
      <c r="AK14" s="529">
        <f>'Op.Var.'!AK8</f>
        <v/>
      </c>
      <c r="AL14" s="529">
        <f>'Op.Var.'!AL8</f>
        <v/>
      </c>
      <c r="AM14" s="529">
        <f>'Op.Var.'!AM8</f>
        <v/>
      </c>
      <c r="AN14" s="529">
        <f>'Op.Var.'!AN8</f>
        <v/>
      </c>
      <c r="AO14" s="529">
        <f>'Op.Var.'!AO8</f>
        <v/>
      </c>
      <c r="AP14" s="529">
        <f>'Op.Var.'!AP8</f>
        <v/>
      </c>
      <c r="AQ14" s="529">
        <f>'Op.Var.'!AQ8</f>
        <v/>
      </c>
      <c r="AR14" s="529">
        <f>'Op.Var.'!AR8</f>
        <v/>
      </c>
      <c r="AS14" s="529">
        <f>'Op.Var.'!AS8</f>
        <v/>
      </c>
      <c r="AT14" s="529">
        <f>'Op.Var.'!AT8</f>
        <v/>
      </c>
      <c r="AU14" s="529">
        <f>'Op.Var.'!AU8</f>
        <v/>
      </c>
      <c r="AV14" s="529">
        <f>'Op.Var.'!AV8</f>
        <v/>
      </c>
      <c r="AW14" s="26" t="n"/>
      <c r="AX14" s="529">
        <f>SUM(AZ14:BK14)</f>
        <v/>
      </c>
      <c r="AY14" s="26" t="n"/>
      <c r="AZ14" s="529">
        <f>'Op.Var.'!AZ8</f>
        <v/>
      </c>
      <c r="BA14" s="529">
        <f>'Op.Var.'!BA8</f>
        <v/>
      </c>
      <c r="BB14" s="529">
        <f>'Op.Var.'!BB8</f>
        <v/>
      </c>
      <c r="BC14" s="529">
        <f>'Op.Var.'!BC8</f>
        <v/>
      </c>
      <c r="BD14" s="529">
        <f>'Op.Var.'!BD8</f>
        <v/>
      </c>
      <c r="BE14" s="529">
        <f>'Op.Var.'!BE8</f>
        <v/>
      </c>
      <c r="BF14" s="529">
        <f>'Op.Var.'!BF8</f>
        <v/>
      </c>
      <c r="BG14" s="529">
        <f>'Op.Var.'!BG8</f>
        <v/>
      </c>
      <c r="BH14" s="529">
        <f>'Op.Var.'!BH8</f>
        <v/>
      </c>
      <c r="BI14" s="529">
        <f>'Op.Var.'!BI8</f>
        <v/>
      </c>
      <c r="BJ14" s="529">
        <f>'Op.Var.'!BJ8</f>
        <v/>
      </c>
      <c r="BK14" s="529">
        <f>'Op.Var.'!BK8</f>
        <v/>
      </c>
      <c r="BL14" s="26" t="n"/>
      <c r="BM14" s="529">
        <f>SUM(BO14:BZ14)</f>
        <v/>
      </c>
      <c r="BN14" s="26" t="n"/>
      <c r="BO14" s="530">
        <f>'Op.Var.'!BO8</f>
        <v/>
      </c>
      <c r="BP14" s="530">
        <f>'Op.Var.'!BP8</f>
        <v/>
      </c>
      <c r="BQ14" s="530">
        <f>'Op.Var.'!BQ8</f>
        <v/>
      </c>
      <c r="BR14" s="530">
        <f>'Op.Var.'!BR8</f>
        <v/>
      </c>
      <c r="BS14" s="530">
        <f>'Op.Var.'!BS8</f>
        <v/>
      </c>
      <c r="BT14" s="530">
        <f>'Op.Var.'!BT8</f>
        <v/>
      </c>
      <c r="BU14" s="530">
        <f>'Op.Var.'!BU8</f>
        <v/>
      </c>
      <c r="BV14" s="529">
        <f>'Op.Var.'!BV8</f>
        <v/>
      </c>
      <c r="BW14" s="529">
        <f>'Op.Var.'!BW8</f>
        <v/>
      </c>
      <c r="BX14" s="529">
        <f>'Op.Var.'!BX8</f>
        <v/>
      </c>
      <c r="BY14" s="529">
        <f>'Op.Var.'!BY8</f>
        <v/>
      </c>
      <c r="BZ14" s="529">
        <f>'Op.Var.'!BZ8</f>
        <v/>
      </c>
      <c r="CA14" s="26" t="n"/>
      <c r="CB14" s="529">
        <f>HLOOKUP($CB$5,$V$6:$AG$37,$A14,0)</f>
        <v/>
      </c>
      <c r="CC14" s="32" t="n"/>
      <c r="CD14" s="529">
        <f>HLOOKUP($CD$5,$AK$6:$AV$37,$A14,0)</f>
        <v/>
      </c>
      <c r="CE14" s="32" t="n"/>
      <c r="CF14" s="529">
        <f>HLOOKUP($CB$4,$AZ$6:$BK$37,$A14,0)</f>
        <v/>
      </c>
      <c r="CG14" s="260" t="n"/>
      <c r="CH14" s="529">
        <f>HLOOKUP($CB$4,$BO$6:$BZ$37,$A14,0)</f>
        <v/>
      </c>
      <c r="CI14" s="32" t="n"/>
      <c r="CJ14" s="531">
        <f>CH14-CF14</f>
        <v/>
      </c>
      <c r="CK14" s="170">
        <f>-CJ14/CF14</f>
        <v/>
      </c>
      <c r="CL14" s="26" t="n"/>
      <c r="CM14" s="529">
        <f>SUM(G14:Q14)</f>
        <v/>
      </c>
      <c r="CN14" s="32" t="n"/>
      <c r="CO14" s="529">
        <f>SUM(AK14:AU14)</f>
        <v/>
      </c>
      <c r="CP14" s="32" t="n"/>
      <c r="CQ14" s="529">
        <f>SUM(AZ14:BJ14)</f>
        <v/>
      </c>
      <c r="CR14" s="32" t="n"/>
      <c r="CS14" s="531">
        <f>CQ14-CO14</f>
        <v/>
      </c>
      <c r="CT14" s="170">
        <f>-CS14/CO14</f>
        <v/>
      </c>
      <c r="CU14" s="26" t="n"/>
      <c r="CV14" s="529">
        <f>SUM(V14:X14)</f>
        <v/>
      </c>
      <c r="CW14" s="32" t="n"/>
      <c r="CX14" s="529">
        <f>SUM(AK14:AM14)</f>
        <v/>
      </c>
      <c r="CY14" s="32" t="n"/>
      <c r="CZ14" s="529">
        <f>SUM(AZ14:BB14)</f>
        <v/>
      </c>
      <c r="DA14" s="32" t="n"/>
      <c r="DB14" s="529">
        <f>SUM(BO14:BQ14)</f>
        <v/>
      </c>
      <c r="DC14" s="32" t="n"/>
      <c r="DD14" s="531">
        <f>DB14-CZ14</f>
        <v/>
      </c>
      <c r="DE14" s="170">
        <f>DD14/CZ14</f>
        <v/>
      </c>
      <c r="DF14" s="32" t="n"/>
      <c r="DG14" s="529">
        <f>SUM(J14:L14)</f>
        <v/>
      </c>
      <c r="DH14" s="32" t="n"/>
      <c r="DI14" s="529">
        <f>SUM(Y14:AA14)</f>
        <v/>
      </c>
      <c r="DJ14" s="32" t="n"/>
      <c r="DK14" s="529">
        <f>SUM(AN14:AP14)</f>
        <v/>
      </c>
      <c r="DL14" s="32" t="n"/>
      <c r="DM14" s="529">
        <f>SUM(BC14:BE14)</f>
        <v/>
      </c>
      <c r="DN14" s="32" t="n"/>
      <c r="DO14" s="531">
        <f>DM14-DK14</f>
        <v/>
      </c>
      <c r="DP14" s="170">
        <f>DO14/DK14</f>
        <v/>
      </c>
      <c r="DQ14" s="32" t="n"/>
      <c r="DR14" s="529">
        <f>SUM(M14:O14)</f>
        <v/>
      </c>
      <c r="DS14" s="32" t="n"/>
      <c r="DT14" s="529">
        <f>SUM(AB14:AD14)</f>
        <v/>
      </c>
      <c r="DU14" s="32" t="n"/>
      <c r="DV14" s="529">
        <f>SUM(AQ14:AS14)</f>
        <v/>
      </c>
      <c r="DW14" s="32" t="n"/>
      <c r="DX14" s="529">
        <f>SUM(BF14:BH14)</f>
        <v/>
      </c>
      <c r="DY14" s="32" t="n"/>
      <c r="DZ14" s="531">
        <f>DX14-DV14</f>
        <v/>
      </c>
      <c r="EA14" s="170">
        <f>DZ14/DV14</f>
        <v/>
      </c>
      <c r="EB14" s="32" t="n"/>
      <c r="EC14" s="529">
        <f>SUM(AN14:AP14)</f>
        <v/>
      </c>
      <c r="ED14" s="32" t="n"/>
      <c r="EE14" s="529">
        <f>SUM(AE14:AG14)</f>
        <v/>
      </c>
      <c r="EF14" s="32" t="n"/>
      <c r="EG14" s="529">
        <f>SUM(BC14:BE14)</f>
        <v/>
      </c>
      <c r="EH14" s="32" t="n"/>
      <c r="EI14" s="529">
        <f>SUM(CH14:CJ14)</f>
        <v/>
      </c>
      <c r="EJ14" s="32" t="n"/>
      <c r="EK14" s="531">
        <f>EI14-EG14</f>
        <v/>
      </c>
      <c r="EL14" s="170">
        <f>EK14/EG14</f>
        <v/>
      </c>
      <c r="EM14" s="32" t="n"/>
      <c r="EN14" s="529">
        <f>SUM(G14:L14)</f>
        <v/>
      </c>
      <c r="EO14" s="32" t="n"/>
      <c r="EP14" s="529">
        <f>SUM(V14:AA14)</f>
        <v/>
      </c>
      <c r="EQ14" s="32" t="n"/>
      <c r="ER14" s="529">
        <f>SUM(AK14:AP14)</f>
        <v/>
      </c>
      <c r="ES14" s="32" t="n"/>
      <c r="ET14" s="529">
        <f>SUM(AZ14:BE14)</f>
        <v/>
      </c>
      <c r="EU14" s="32" t="n"/>
      <c r="EV14" s="531">
        <f>ET14-ER14</f>
        <v/>
      </c>
      <c r="EW14" s="170">
        <f>EV14/ER14</f>
        <v/>
      </c>
      <c r="EX14" s="177" t="n"/>
      <c r="EY14" s="177" t="n"/>
      <c r="EZ14" s="529">
        <f>SUM(FB14:FM14)</f>
        <v/>
      </c>
      <c r="FA14" s="26" t="n"/>
      <c r="FB14" s="529">
        <f>'Op.Var.'!CG8</f>
        <v/>
      </c>
      <c r="FC14" s="529">
        <f>'Op.Var.'!CH8</f>
        <v/>
      </c>
      <c r="FD14" s="529">
        <f>'Op.Var.'!CI8</f>
        <v/>
      </c>
      <c r="FE14" s="529">
        <f>'Op.Var.'!CJ8</f>
        <v/>
      </c>
      <c r="FF14" s="529">
        <f>'Op.Var.'!CK8</f>
        <v/>
      </c>
      <c r="FG14" s="529">
        <f>'Op.Var.'!CL8</f>
        <v/>
      </c>
      <c r="FH14" s="529">
        <f>'Op.Var.'!CM8</f>
        <v/>
      </c>
      <c r="FI14" s="529">
        <f>'Op.Var.'!CN8</f>
        <v/>
      </c>
      <c r="FJ14" s="529">
        <f>'Op.Var.'!CO8</f>
        <v/>
      </c>
      <c r="FK14" s="529">
        <f>'Op.Var.'!CP8</f>
        <v/>
      </c>
      <c r="FL14" s="529">
        <f>'Op.Var.'!CQ8</f>
        <v/>
      </c>
      <c r="FM14" s="529">
        <f>'Op.Var.'!CR8</f>
        <v/>
      </c>
      <c r="FN14" s="177" t="n"/>
      <c r="FO14" s="529">
        <f>SUM(FQ14:GB14)</f>
        <v/>
      </c>
      <c r="FP14" s="26" t="n"/>
      <c r="FQ14" s="529">
        <f>'Op.Var.'!CV8</f>
        <v/>
      </c>
      <c r="FR14" s="529">
        <f>'Op.Var.'!CW8</f>
        <v/>
      </c>
      <c r="FS14" s="529">
        <f>'Op.Var.'!CX8</f>
        <v/>
      </c>
      <c r="FT14" s="529">
        <f>'Op.Var.'!CY8</f>
        <v/>
      </c>
      <c r="FU14" s="529">
        <f>'Op.Var.'!CZ8</f>
        <v/>
      </c>
      <c r="FV14" s="529">
        <f>'Op.Var.'!DA8</f>
        <v/>
      </c>
      <c r="FW14" s="529">
        <f>'Op.Var.'!DB8</f>
        <v/>
      </c>
      <c r="FX14" s="529">
        <f>'Op.Var.'!DC8</f>
        <v/>
      </c>
      <c r="FY14" s="529">
        <f>'Op.Var.'!DD8</f>
        <v/>
      </c>
      <c r="FZ14" s="529">
        <f>'Op.Var.'!DE8</f>
        <v/>
      </c>
      <c r="GA14" s="529">
        <f>'Op.Var.'!DF8</f>
        <v/>
      </c>
      <c r="GB14" s="529">
        <f>'Op.Var.'!DG8</f>
        <v/>
      </c>
      <c r="GD14" s="10" t="n"/>
      <c r="GE14" s="532">
        <f>_xlfn.XLOOKUP($GE$3,$BO$6:$BZ$6,$BO14:$BZ14)</f>
        <v/>
      </c>
      <c r="GF14" s="32" t="n"/>
      <c r="GG14" s="532">
        <f>_xlfn.XLOOKUP($GE$4,$FB$6:$FM$6,$FB14:$FM14)</f>
        <v/>
      </c>
      <c r="GH14" s="32" t="n"/>
      <c r="GI14" s="532">
        <f>_xlfn.XLOOKUP($GE$4,$FQ$6:$GB$6,$FQ14:$GB14)</f>
        <v/>
      </c>
      <c r="GJ14" s="32" t="n"/>
      <c r="GK14" s="533">
        <f>GI14-GG14</f>
        <v/>
      </c>
      <c r="GL14" s="170">
        <f>-GK14/GG14</f>
        <v/>
      </c>
      <c r="GM14" s="10" t="n"/>
      <c r="GN14" s="532">
        <f>SUM(AK14:AM14)</f>
        <v/>
      </c>
      <c r="GO14" s="532" t="n"/>
      <c r="GP14" s="532">
        <f>SUM(BO14:BQ14)</f>
        <v/>
      </c>
      <c r="GQ14" s="532" t="n"/>
      <c r="GR14" s="532">
        <f>SUM(FB14:FD14)</f>
        <v/>
      </c>
      <c r="GS14" s="532" t="n"/>
      <c r="GT14" s="532">
        <f>SUM(FQ14:FS14)</f>
        <v/>
      </c>
      <c r="GU14" s="10" t="n"/>
      <c r="GV14" s="533">
        <f>GT14-GR14</f>
        <v/>
      </c>
      <c r="GW14" s="170">
        <f>-GV14/GR14</f>
        <v/>
      </c>
      <c r="GX14" s="10" t="n"/>
      <c r="GY14" s="532">
        <f>SUM(AN14:AP14)</f>
        <v/>
      </c>
      <c r="GZ14" s="532" t="n"/>
      <c r="HA14" s="532">
        <f>SUM(BR14:BT14)</f>
        <v/>
      </c>
      <c r="HB14" s="532" t="n"/>
      <c r="HC14" s="532">
        <f>SUM(FE14:FG14)</f>
        <v/>
      </c>
      <c r="HD14" s="532" t="n"/>
      <c r="HE14" s="532">
        <f>SUM(FT14:FV14)</f>
        <v/>
      </c>
      <c r="HF14" s="10" t="n"/>
      <c r="HG14" s="533">
        <f>HE14-HC14</f>
        <v/>
      </c>
      <c r="HH14" s="170">
        <f>-HG14/HC14</f>
        <v/>
      </c>
      <c r="HI14" s="170" t="n"/>
      <c r="HJ14" s="532">
        <f>SUM(AQ14:AS14)</f>
        <v/>
      </c>
      <c r="HK14" s="532" t="n"/>
      <c r="HL14" s="532">
        <f>SUM(BU14:BW14)</f>
        <v/>
      </c>
      <c r="HM14" s="532" t="n"/>
      <c r="HN14" s="532">
        <f>SUM(FH14:FJ14)</f>
        <v/>
      </c>
      <c r="HO14" s="532" t="n"/>
      <c r="HP14" s="532">
        <f>SUM(FW14:FY14)</f>
        <v/>
      </c>
      <c r="HQ14" s="10" t="n"/>
      <c r="HR14" s="533">
        <f>HP14-HN14</f>
        <v/>
      </c>
      <c r="HS14" s="170">
        <f>-HR14/HN14</f>
        <v/>
      </c>
      <c r="HT14" s="10" t="n"/>
      <c r="HU14" s="532">
        <f>SUM(BJ14:BL14)</f>
        <v/>
      </c>
      <c r="HV14" s="532" t="n"/>
      <c r="HW14" s="532">
        <f>SUM(CN14:CP14)</f>
        <v/>
      </c>
      <c r="HX14" s="532" t="n"/>
      <c r="HY14" s="532">
        <f>SUM(GA14:GC14)</f>
        <v/>
      </c>
      <c r="HZ14" s="532" t="n"/>
      <c r="IA14" s="532">
        <f>SUM(GP14:GR14)</f>
        <v/>
      </c>
      <c r="IB14" s="10" t="n"/>
      <c r="IC14" s="533">
        <f>IA14-HY14</f>
        <v/>
      </c>
      <c r="ID14" s="170">
        <f>-IC14/HY14</f>
        <v/>
      </c>
      <c r="IE14" s="170" t="n"/>
      <c r="IF14" s="532">
        <f>BM14</f>
        <v/>
      </c>
      <c r="IG14" s="32" t="n"/>
      <c r="IH14" s="532">
        <f>EZ14</f>
        <v/>
      </c>
      <c r="II14" s="32" t="n"/>
      <c r="IJ14" s="532">
        <f>FO14</f>
        <v/>
      </c>
      <c r="IK14" s="32" t="n"/>
      <c r="IL14" s="533">
        <f>IJ14-IH14</f>
        <v/>
      </c>
      <c r="IM14" s="170">
        <f>IL14/IH14</f>
        <v/>
      </c>
      <c r="IO14" s="529">
        <f>SUM(IQ14:JB14)</f>
        <v/>
      </c>
      <c r="IP14" s="26" t="n"/>
      <c r="IQ14" s="529">
        <f>'Op.Var.'!DN8</f>
        <v/>
      </c>
      <c r="IR14" s="529">
        <f>'Op.Var.'!DO8</f>
        <v/>
      </c>
      <c r="IS14" s="529">
        <f>'Op.Var.'!DP8</f>
        <v/>
      </c>
      <c r="IT14" s="529">
        <f>'Op.Var.'!DQ8</f>
        <v/>
      </c>
      <c r="IU14" s="529">
        <f>'Op.Var.'!DR8</f>
        <v/>
      </c>
      <c r="IV14" s="529">
        <f>'Op.Var.'!DS8</f>
        <v/>
      </c>
      <c r="IW14" s="529">
        <f>'Op.Var.'!DT8</f>
        <v/>
      </c>
      <c r="IX14" s="529">
        <f>'Op.Var.'!DU8</f>
        <v/>
      </c>
      <c r="IY14" s="529">
        <f>'Op.Var.'!DV8</f>
        <v/>
      </c>
      <c r="IZ14" s="529">
        <f>'Op.Var.'!DW8</f>
        <v/>
      </c>
      <c r="JA14" s="529">
        <f>'Op.Var.'!DX8</f>
        <v/>
      </c>
      <c r="JB14" s="529">
        <f>'Op.Var.'!DY8</f>
        <v/>
      </c>
      <c r="JC14" s="177" t="n"/>
      <c r="JD14" s="529">
        <f>SUM(JF14:JQ14)</f>
        <v/>
      </c>
      <c r="JE14" s="26" t="n"/>
      <c r="JF14" s="529">
        <f>'Op.Var.'!EC8</f>
        <v/>
      </c>
      <c r="JG14" s="529">
        <f>'Op.Var.'!ED8</f>
        <v/>
      </c>
      <c r="JH14" s="529">
        <f>'Op.Var.'!EE8</f>
        <v/>
      </c>
      <c r="JI14" s="529">
        <f>'Op.Var.'!EF8</f>
        <v/>
      </c>
      <c r="JJ14" s="529">
        <f>'Op.Var.'!EG8</f>
        <v/>
      </c>
      <c r="JK14" s="529">
        <f>'Op.Var.'!EH8</f>
        <v/>
      </c>
      <c r="JL14" s="529">
        <f>'Op.Var.'!EI8</f>
        <v/>
      </c>
      <c r="JM14" s="529">
        <f>'Op.Var.'!EJ8</f>
        <v/>
      </c>
      <c r="JN14" s="529">
        <f>'Op.Var.'!EK8</f>
        <v/>
      </c>
      <c r="JO14" s="529">
        <f>'Op.Var.'!EL8</f>
        <v/>
      </c>
      <c r="JP14" s="529">
        <f>'Op.Var.'!EM8</f>
        <v/>
      </c>
      <c r="JQ14" s="529">
        <f>'Op.Var.'!EN8</f>
        <v/>
      </c>
      <c r="JS14" s="10" t="n"/>
      <c r="JT14" s="532">
        <f>_xlfn.XLOOKUP($JT$3,$FQ$6:$GB$6,$FQ14:$GB14)</f>
        <v/>
      </c>
      <c r="JU14" s="32" t="n"/>
      <c r="JV14" s="532">
        <f>_xlfn.XLOOKUP($JT$4,$IQ$6:$JB$6,$IQ14:$JB14)</f>
        <v/>
      </c>
      <c r="JW14" s="32" t="n"/>
      <c r="JX14" s="532">
        <f>_xlfn.XLOOKUP($JT$4,$JF$6:$JQ$6,$JF14:$JQ14)</f>
        <v/>
      </c>
      <c r="JY14" s="32" t="n"/>
      <c r="JZ14" s="533">
        <f>JX14-JV14</f>
        <v/>
      </c>
      <c r="KA14" s="170">
        <f>-JZ14/JV14</f>
        <v/>
      </c>
      <c r="KC14" s="532">
        <f>SUM(BO14:BQ14)</f>
        <v/>
      </c>
      <c r="KD14" s="532" t="n"/>
      <c r="KE14" s="532">
        <f>SUM(FQ14:FS14)</f>
        <v/>
      </c>
      <c r="KF14" s="532" t="n"/>
      <c r="KG14" s="532">
        <f>SUM(IQ14:IS14)</f>
        <v/>
      </c>
      <c r="KH14" s="532" t="n"/>
      <c r="KI14" s="532">
        <f>SUM(JF14:JH14)</f>
        <v/>
      </c>
      <c r="KJ14" s="10" t="n"/>
      <c r="KK14" s="533">
        <f>KI14-KG14</f>
        <v/>
      </c>
      <c r="KL14" s="170">
        <f>-KK14/KG14</f>
        <v/>
      </c>
      <c r="KM14" s="10" t="n"/>
      <c r="KN14" s="532">
        <f>SUM(BR14:BT14)</f>
        <v/>
      </c>
      <c r="KO14" s="532" t="n"/>
      <c r="KP14" s="532">
        <f>SUM(FT14:FV14)</f>
        <v/>
      </c>
      <c r="KQ14" s="532" t="n"/>
      <c r="KR14" s="532">
        <f>SUM(IT14:IV14)</f>
        <v/>
      </c>
      <c r="KS14" s="532" t="n"/>
      <c r="KT14" s="532">
        <f>SUM(JI14:JK14)</f>
        <v/>
      </c>
      <c r="KU14" s="10" t="n"/>
      <c r="KV14" s="533">
        <f>KT14-KR14</f>
        <v/>
      </c>
      <c r="KW14" s="170">
        <f>-KV14/KR14</f>
        <v/>
      </c>
      <c r="KX14" s="170" t="n"/>
      <c r="KY14" s="532">
        <f>SUM(BU14:BW14)</f>
        <v/>
      </c>
      <c r="KZ14" s="532" t="n"/>
      <c r="LA14" s="532">
        <f>SUM(FW14:FY14)</f>
        <v/>
      </c>
      <c r="LB14" s="532" t="n"/>
      <c r="LC14" s="532">
        <f>SUM(IW14:IY14)</f>
        <v/>
      </c>
      <c r="LD14" s="532" t="n"/>
      <c r="LE14" s="532">
        <f>SUM(JL14:JN14)</f>
        <v/>
      </c>
      <c r="LF14" s="10" t="n"/>
      <c r="LG14" s="533">
        <f>LE14-LC14</f>
        <v/>
      </c>
      <c r="LH14" s="170">
        <f>-LG14/LC14</f>
        <v/>
      </c>
      <c r="LI14" s="10" t="n"/>
      <c r="LJ14" s="532">
        <f>SUM(BX14:BZ14)</f>
        <v/>
      </c>
      <c r="LK14" s="532" t="n"/>
      <c r="LL14" s="532">
        <f>SUM(FZ14:GB14)</f>
        <v/>
      </c>
      <c r="LM14" s="532" t="n"/>
      <c r="LN14" s="532">
        <f>SUM(IZ14:JB14)</f>
        <v/>
      </c>
      <c r="LO14" s="532" t="n"/>
      <c r="LP14" s="532">
        <f>SUM(JO14:JQ14)</f>
        <v/>
      </c>
      <c r="LQ14" s="10" t="n"/>
      <c r="LR14" s="533">
        <f>LP14-LN14</f>
        <v/>
      </c>
      <c r="LS14" s="170">
        <f>-LR14/LN14</f>
        <v/>
      </c>
      <c r="LU14" s="532">
        <f>FO14</f>
        <v/>
      </c>
      <c r="LV14" s="32" t="n"/>
      <c r="LW14" s="532">
        <f>IO14</f>
        <v/>
      </c>
      <c r="LX14" s="32" t="n"/>
      <c r="LY14" s="532">
        <f>JD14</f>
        <v/>
      </c>
      <c r="LZ14" s="32" t="n"/>
      <c r="MA14" s="533">
        <f>LY14-LW14</f>
        <v/>
      </c>
      <c r="MB14" s="170">
        <f>MA14/LW14</f>
        <v/>
      </c>
    </row>
    <row r="15" ht="4.5" customHeight="1">
      <c r="A15" s="10" t="n">
        <v>10</v>
      </c>
      <c r="C15" s="16" t="n"/>
      <c r="E15" s="534" t="n"/>
      <c r="F15" s="27" t="n"/>
      <c r="G15" s="542" t="n"/>
      <c r="H15" s="542" t="n"/>
      <c r="I15" s="542" t="n"/>
      <c r="J15" s="542" t="n"/>
      <c r="K15" s="534" t="n"/>
      <c r="L15" s="534" t="n"/>
      <c r="M15" s="534" t="n"/>
      <c r="N15" s="534" t="n"/>
      <c r="O15" s="534" t="n"/>
      <c r="P15" s="534" t="n"/>
      <c r="Q15" s="534" t="n"/>
      <c r="R15" s="534" t="n"/>
      <c r="T15" s="534" t="n"/>
      <c r="U15" s="27" t="n"/>
      <c r="V15" s="534" t="n"/>
      <c r="W15" s="534" t="n"/>
      <c r="X15" s="534" t="n"/>
      <c r="Y15" s="534" t="n"/>
      <c r="Z15" s="534" t="n"/>
      <c r="AA15" s="534" t="n"/>
      <c r="AB15" s="534" t="n"/>
      <c r="AC15" s="534" t="n"/>
      <c r="AD15" s="534" t="n"/>
      <c r="AE15" s="534" t="n"/>
      <c r="AF15" s="534" t="n"/>
      <c r="AG15" s="534" t="n"/>
      <c r="AH15" s="27" t="n"/>
      <c r="AI15" s="534" t="n"/>
      <c r="AJ15" s="27" t="n"/>
      <c r="AK15" s="534" t="n"/>
      <c r="AL15" s="534" t="n"/>
      <c r="AM15" s="534" t="n"/>
      <c r="AN15" s="534" t="n"/>
      <c r="AO15" s="534" t="n"/>
      <c r="AP15" s="534" t="n"/>
      <c r="AQ15" s="534" t="n"/>
      <c r="AR15" s="534" t="n"/>
      <c r="AS15" s="534" t="n"/>
      <c r="AT15" s="534" t="n"/>
      <c r="AU15" s="534" t="n"/>
      <c r="AV15" s="534" t="n"/>
      <c r="AW15" s="27" t="n"/>
      <c r="AX15" s="534" t="n"/>
      <c r="AY15" s="27" t="n"/>
      <c r="AZ15" s="534" t="n"/>
      <c r="BA15" s="534" t="n"/>
      <c r="BB15" s="534" t="n"/>
      <c r="BC15" s="534" t="n"/>
      <c r="BD15" s="534" t="n"/>
      <c r="BE15" s="534" t="n"/>
      <c r="BF15" s="534" t="n"/>
      <c r="BG15" s="534" t="n"/>
      <c r="BH15" s="534" t="n"/>
      <c r="BI15" s="534" t="n"/>
      <c r="BJ15" s="534" t="n"/>
      <c r="BK15" s="534" t="n"/>
      <c r="BL15" s="27" t="n"/>
      <c r="BM15" s="534" t="n"/>
      <c r="BN15" s="27" t="n"/>
      <c r="BO15" s="535" t="n"/>
      <c r="BP15" s="535" t="n"/>
      <c r="BQ15" s="535" t="n"/>
      <c r="BR15" s="535" t="n"/>
      <c r="BS15" s="535" t="n"/>
      <c r="BT15" s="535" t="n"/>
      <c r="BU15" s="535" t="n"/>
      <c r="BV15" s="534" t="n"/>
      <c r="BW15" s="534" t="n"/>
      <c r="BX15" s="534" t="n"/>
      <c r="BY15" s="534" t="n"/>
      <c r="BZ15" s="534" t="n"/>
      <c r="CA15" s="27" t="n"/>
      <c r="CB15" s="529" t="n"/>
      <c r="CC15" s="32" t="n"/>
      <c r="CD15" s="529" t="n"/>
      <c r="CE15" s="32" t="n"/>
      <c r="CF15" s="529" t="n"/>
      <c r="CG15" s="260" t="n"/>
      <c r="CH15" s="529" t="n"/>
      <c r="CI15" s="32" t="n"/>
      <c r="CJ15" s="531" t="n"/>
      <c r="CK15" s="170" t="n"/>
      <c r="CL15" s="27" t="n"/>
      <c r="CM15" s="529" t="n"/>
      <c r="CN15" s="32" t="n"/>
      <c r="CO15" s="529" t="n"/>
      <c r="CP15" s="32" t="n"/>
      <c r="CQ15" s="529" t="n"/>
      <c r="CR15" s="32" t="n"/>
      <c r="CS15" s="531" t="n"/>
      <c r="CT15" s="170" t="n"/>
      <c r="CU15" s="27" t="n"/>
      <c r="CV15" s="529" t="n"/>
      <c r="CW15" s="27" t="n"/>
      <c r="CX15" s="529" t="n"/>
      <c r="CY15" s="27" t="n"/>
      <c r="CZ15" s="529" t="n"/>
      <c r="DA15" s="32" t="n"/>
      <c r="DB15" s="529" t="n"/>
      <c r="DC15" s="32" t="n"/>
      <c r="DD15" s="531" t="n"/>
      <c r="DE15" s="170" t="n"/>
      <c r="DF15" s="27" t="n"/>
      <c r="DG15" s="529" t="n"/>
      <c r="DH15" s="27" t="n"/>
      <c r="DI15" s="529" t="n"/>
      <c r="DJ15" s="27" t="n"/>
      <c r="DK15" s="529" t="n"/>
      <c r="DL15" s="32" t="n"/>
      <c r="DM15" s="529" t="n"/>
      <c r="DN15" s="32" t="n"/>
      <c r="DO15" s="531" t="n"/>
      <c r="DP15" s="170" t="n"/>
      <c r="DQ15" s="27" t="n"/>
      <c r="DR15" s="529" t="n"/>
      <c r="DS15" s="27" t="n"/>
      <c r="DT15" s="529" t="n"/>
      <c r="DU15" s="27" t="n"/>
      <c r="DV15" s="529" t="n"/>
      <c r="DW15" s="32" t="n"/>
      <c r="DX15" s="529" t="n"/>
      <c r="DY15" s="32" t="n"/>
      <c r="DZ15" s="531" t="n"/>
      <c r="EA15" s="170" t="n"/>
      <c r="EB15" s="27" t="n"/>
      <c r="EC15" s="529" t="n"/>
      <c r="ED15" s="27" t="n"/>
      <c r="EE15" s="529" t="n"/>
      <c r="EF15" s="27" t="n"/>
      <c r="EG15" s="529" t="n"/>
      <c r="EH15" s="32" t="n"/>
      <c r="EI15" s="529" t="n"/>
      <c r="EJ15" s="32" t="n"/>
      <c r="EK15" s="531" t="n"/>
      <c r="EL15" s="170" t="n"/>
      <c r="EM15" s="27" t="n"/>
      <c r="EN15" s="529" t="n"/>
      <c r="EO15" s="27" t="n"/>
      <c r="EP15" s="529" t="n"/>
      <c r="EQ15" s="27" t="n"/>
      <c r="ER15" s="529" t="n"/>
      <c r="ES15" s="32" t="n"/>
      <c r="ET15" s="529" t="n"/>
      <c r="EU15" s="32" t="n"/>
      <c r="EV15" s="531" t="n"/>
      <c r="EW15" s="170" t="n"/>
      <c r="EZ15" s="534" t="n"/>
      <c r="FA15" s="27" t="n"/>
      <c r="FB15" s="534" t="n"/>
      <c r="FC15" s="534" t="n"/>
      <c r="FD15" s="534" t="n"/>
      <c r="FE15" s="534" t="n"/>
      <c r="FF15" s="534" t="n"/>
      <c r="FG15" s="534" t="n"/>
      <c r="FH15" s="534" t="n"/>
      <c r="FI15" s="534" t="n"/>
      <c r="FJ15" s="534" t="n"/>
      <c r="FK15" s="534" t="n"/>
      <c r="FL15" s="534" t="n"/>
      <c r="FM15" s="534" t="n"/>
      <c r="FO15" s="534" t="n"/>
      <c r="FP15" s="27" t="n"/>
      <c r="FQ15" s="534" t="n"/>
      <c r="FR15" s="534" t="n"/>
      <c r="FS15" s="534" t="n"/>
      <c r="FT15" s="534" t="n"/>
      <c r="FU15" s="534" t="n"/>
      <c r="FV15" s="534" t="n"/>
      <c r="FW15" s="534" t="n"/>
      <c r="FX15" s="534" t="n"/>
      <c r="FY15" s="534" t="n"/>
      <c r="FZ15" s="534" t="n"/>
      <c r="GA15" s="534" t="n"/>
      <c r="GB15" s="534" t="n"/>
      <c r="GE15" s="532" t="n"/>
      <c r="GF15" s="32" t="n"/>
      <c r="GG15" s="532" t="n"/>
      <c r="GH15" s="32" t="n"/>
      <c r="GI15" s="532" t="n"/>
      <c r="GJ15" s="32" t="n"/>
      <c r="GK15" s="533" t="n"/>
      <c r="GL15" s="170" t="n"/>
      <c r="GN15" s="532" t="n"/>
      <c r="GO15" s="532" t="n"/>
      <c r="GP15" s="532" t="n"/>
      <c r="GQ15" s="532" t="n"/>
      <c r="GR15" s="532" t="n"/>
      <c r="GS15" s="532" t="n"/>
      <c r="GT15" s="532" t="n"/>
      <c r="GV15" s="533" t="n"/>
      <c r="GW15" s="170" t="n"/>
      <c r="GY15" s="532" t="n"/>
      <c r="GZ15" s="532" t="n"/>
      <c r="HA15" s="532" t="n"/>
      <c r="HB15" s="532" t="n"/>
      <c r="HC15" s="532" t="n"/>
      <c r="HD15" s="532" t="n"/>
      <c r="HE15" s="532" t="n"/>
      <c r="HG15" s="533" t="n"/>
      <c r="HH15" s="170" t="n"/>
      <c r="HI15" s="170" t="n"/>
      <c r="HJ15" s="532" t="n"/>
      <c r="HK15" s="532" t="n"/>
      <c r="HL15" s="532" t="n"/>
      <c r="HM15" s="532" t="n"/>
      <c r="HN15" s="532" t="n"/>
      <c r="HO15" s="532" t="n"/>
      <c r="HP15" s="532" t="n"/>
      <c r="HR15" s="533" t="n"/>
      <c r="HS15" s="170" t="n"/>
      <c r="HU15" s="532" t="n"/>
      <c r="HV15" s="532" t="n"/>
      <c r="HW15" s="532" t="n"/>
      <c r="HX15" s="532" t="n"/>
      <c r="HY15" s="532" t="n"/>
      <c r="HZ15" s="532" t="n"/>
      <c r="IA15" s="532" t="n"/>
      <c r="IC15" s="533" t="n"/>
      <c r="ID15" s="170" t="n"/>
      <c r="IE15" s="170" t="n"/>
      <c r="IF15" s="532" t="n"/>
      <c r="IG15" s="27" t="n"/>
      <c r="IH15" s="532" t="n"/>
      <c r="II15" s="32" t="n"/>
      <c r="IJ15" s="532" t="n"/>
      <c r="IK15" s="32" t="n"/>
      <c r="IL15" s="533" t="n"/>
      <c r="IM15" s="170" t="n"/>
      <c r="IO15" s="534" t="n"/>
      <c r="IP15" s="27" t="n"/>
      <c r="IQ15" s="534" t="n"/>
      <c r="IR15" s="534" t="n"/>
      <c r="IS15" s="534" t="n"/>
      <c r="IT15" s="534" t="n"/>
      <c r="IU15" s="534" t="n"/>
      <c r="IV15" s="534" t="n"/>
      <c r="IW15" s="534" t="n"/>
      <c r="IX15" s="534" t="n"/>
      <c r="IY15" s="534" t="n"/>
      <c r="IZ15" s="534" t="n"/>
      <c r="JA15" s="534" t="n"/>
      <c r="JB15" s="534" t="n"/>
      <c r="JD15" s="534" t="n"/>
      <c r="JE15" s="27" t="n"/>
      <c r="JF15" s="534" t="n"/>
      <c r="JG15" s="534" t="n"/>
      <c r="JH15" s="534" t="n"/>
      <c r="JI15" s="534" t="n"/>
      <c r="JJ15" s="534" t="n"/>
      <c r="JK15" s="534" t="n"/>
      <c r="JL15" s="534" t="n"/>
      <c r="JM15" s="534" t="n"/>
      <c r="JN15" s="534" t="n"/>
      <c r="JO15" s="534" t="n"/>
      <c r="JP15" s="534" t="n"/>
      <c r="JQ15" s="534" t="n"/>
      <c r="JT15" s="532" t="n"/>
      <c r="JU15" s="32" t="n"/>
      <c r="JV15" s="532" t="n"/>
      <c r="JW15" s="32" t="n"/>
      <c r="JX15" s="532" t="n"/>
      <c r="JY15" s="32" t="n"/>
      <c r="JZ15" s="533" t="n"/>
      <c r="KA15" s="170" t="n"/>
      <c r="KC15" s="532" t="n"/>
      <c r="KD15" s="532" t="n"/>
      <c r="KE15" s="532" t="n"/>
      <c r="KF15" s="532" t="n"/>
      <c r="KG15" s="532" t="n"/>
      <c r="KH15" s="532" t="n"/>
      <c r="KI15" s="532" t="n"/>
      <c r="KK15" s="533" t="n"/>
      <c r="KL15" s="170" t="n"/>
      <c r="KN15" s="532" t="n"/>
      <c r="KO15" s="532" t="n"/>
      <c r="KP15" s="532" t="n"/>
      <c r="KQ15" s="532" t="n"/>
      <c r="KR15" s="532" t="n"/>
      <c r="KS15" s="532" t="n"/>
      <c r="KT15" s="532" t="n"/>
      <c r="KV15" s="533" t="n"/>
      <c r="KW15" s="170" t="n"/>
      <c r="KX15" s="170" t="n"/>
      <c r="KY15" s="532" t="n"/>
      <c r="KZ15" s="532" t="n"/>
      <c r="LA15" s="532" t="n"/>
      <c r="LB15" s="532" t="n"/>
      <c r="LC15" s="532" t="n"/>
      <c r="LD15" s="532" t="n"/>
      <c r="LE15" s="532" t="n"/>
      <c r="LG15" s="533" t="n"/>
      <c r="LH15" s="170" t="n"/>
      <c r="LJ15" s="532" t="n"/>
      <c r="LK15" s="532" t="n"/>
      <c r="LL15" s="532" t="n"/>
      <c r="LM15" s="532" t="n"/>
      <c r="LN15" s="532" t="n"/>
      <c r="LO15" s="532" t="n"/>
      <c r="LP15" s="532" t="n"/>
      <c r="LR15" s="533" t="n"/>
      <c r="LS15" s="170" t="n"/>
      <c r="LU15" s="532" t="n"/>
      <c r="LV15" s="27" t="n"/>
      <c r="LW15" s="532" t="n"/>
      <c r="LX15" s="32" t="n"/>
      <c r="LY15" s="532" t="n"/>
      <c r="LZ15" s="32" t="n"/>
      <c r="MA15" s="533" t="n"/>
      <c r="MB15" s="170" t="n"/>
    </row>
    <row r="16" customFormat="1" s="21">
      <c r="A16" s="21" t="n">
        <v>11</v>
      </c>
      <c r="C16" s="30" t="inlineStr">
        <is>
          <t>Custos Operacionais Fixos</t>
        </is>
      </c>
      <c r="E16" s="529" t="n">
        <v>-348852.57</v>
      </c>
      <c r="F16" s="26" t="n"/>
      <c r="G16" s="541" t="n">
        <v>-17159.89</v>
      </c>
      <c r="H16" s="541" t="n">
        <v>-32089.17</v>
      </c>
      <c r="I16" s="541" t="n">
        <v>-21016.67</v>
      </c>
      <c r="J16" s="541" t="n">
        <v>-26472.02</v>
      </c>
      <c r="K16" s="529" t="n">
        <v>-29337.82</v>
      </c>
      <c r="L16" s="529" t="n">
        <v>-39163</v>
      </c>
      <c r="M16" s="529" t="n">
        <v>-28013</v>
      </c>
      <c r="N16" s="529" t="n">
        <v>-28725</v>
      </c>
      <c r="O16" s="529" t="n">
        <v>-20763</v>
      </c>
      <c r="P16" s="529" t="n">
        <v>-28772</v>
      </c>
      <c r="Q16" s="529" t="n">
        <v>-38328</v>
      </c>
      <c r="R16" s="529" t="n">
        <v>-39013</v>
      </c>
      <c r="T16" s="529">
        <f>SUM(V16:AG16)</f>
        <v/>
      </c>
      <c r="U16" s="26" t="n"/>
      <c r="V16" s="529">
        <f>'Op.Fix.'!V8</f>
        <v/>
      </c>
      <c r="W16" s="529">
        <f>'Op.Fix.'!W8</f>
        <v/>
      </c>
      <c r="X16" s="529">
        <f>'Op.Fix.'!X8</f>
        <v/>
      </c>
      <c r="Y16" s="529">
        <f>'Op.Fix.'!Y8</f>
        <v/>
      </c>
      <c r="Z16" s="529">
        <f>'Op.Fix.'!Z8</f>
        <v/>
      </c>
      <c r="AA16" s="529">
        <f>'Op.Fix.'!AA8</f>
        <v/>
      </c>
      <c r="AB16" s="529">
        <f>'Op.Fix.'!AB8</f>
        <v/>
      </c>
      <c r="AC16" s="529">
        <f>'Op.Fix.'!AC8</f>
        <v/>
      </c>
      <c r="AD16" s="529">
        <f>'Op.Fix.'!AD8</f>
        <v/>
      </c>
      <c r="AE16" s="529">
        <f>'Op.Fix.'!AE8</f>
        <v/>
      </c>
      <c r="AF16" s="529">
        <f>'Op.Fix.'!AF8</f>
        <v/>
      </c>
      <c r="AG16" s="529">
        <f>'Op.Fix.'!AG8</f>
        <v/>
      </c>
      <c r="AH16" s="26" t="n"/>
      <c r="AI16" s="529">
        <f>SUM(AK16:AV16)</f>
        <v/>
      </c>
      <c r="AJ16" s="26" t="n"/>
      <c r="AK16" s="529">
        <f>'Op.Fix.'!AK8</f>
        <v/>
      </c>
      <c r="AL16" s="529">
        <f>'Op.Fix.'!AL8</f>
        <v/>
      </c>
      <c r="AM16" s="529">
        <f>'Op.Fix.'!AM8</f>
        <v/>
      </c>
      <c r="AN16" s="529">
        <f>'Op.Fix.'!AN8</f>
        <v/>
      </c>
      <c r="AO16" s="529">
        <f>'Op.Fix.'!AO8</f>
        <v/>
      </c>
      <c r="AP16" s="529">
        <f>'Op.Fix.'!AP8</f>
        <v/>
      </c>
      <c r="AQ16" s="529">
        <f>'Op.Fix.'!AQ8</f>
        <v/>
      </c>
      <c r="AR16" s="529">
        <f>'Op.Fix.'!AR8</f>
        <v/>
      </c>
      <c r="AS16" s="529">
        <f>'Op.Fix.'!AS8</f>
        <v/>
      </c>
      <c r="AT16" s="529">
        <f>'Op.Fix.'!AT8</f>
        <v/>
      </c>
      <c r="AU16" s="529">
        <f>'Op.Fix.'!AU8</f>
        <v/>
      </c>
      <c r="AV16" s="529">
        <f>'Op.Fix.'!AV8</f>
        <v/>
      </c>
      <c r="AW16" s="26" t="n"/>
      <c r="AX16" s="529">
        <f>SUM(AZ16:BK16)</f>
        <v/>
      </c>
      <c r="AY16" s="26" t="n"/>
      <c r="AZ16" s="529">
        <f>'Op.Fix.'!AZ8</f>
        <v/>
      </c>
      <c r="BA16" s="529">
        <f>'Op.Fix.'!BA8</f>
        <v/>
      </c>
      <c r="BB16" s="529">
        <f>'Op.Fix.'!BB8</f>
        <v/>
      </c>
      <c r="BC16" s="529">
        <f>'Op.Fix.'!BC8</f>
        <v/>
      </c>
      <c r="BD16" s="529">
        <f>'Op.Fix.'!BD8</f>
        <v/>
      </c>
      <c r="BE16" s="529">
        <f>'Op.Fix.'!BE8</f>
        <v/>
      </c>
      <c r="BF16" s="529">
        <f>'Op.Fix.'!BF8</f>
        <v/>
      </c>
      <c r="BG16" s="529">
        <f>'Op.Fix.'!BG8</f>
        <v/>
      </c>
      <c r="BH16" s="529">
        <f>'Op.Fix.'!BH8</f>
        <v/>
      </c>
      <c r="BI16" s="529">
        <f>'Op.Fix.'!BI8</f>
        <v/>
      </c>
      <c r="BJ16" s="529">
        <f>'Op.Fix.'!BJ8</f>
        <v/>
      </c>
      <c r="BK16" s="529">
        <f>'Op.Fix.'!BK8</f>
        <v/>
      </c>
      <c r="BL16" s="26" t="n"/>
      <c r="BM16" s="529">
        <f>SUM(BO16:BZ16)</f>
        <v/>
      </c>
      <c r="BN16" s="26" t="n"/>
      <c r="BO16" s="530">
        <f>'Op.Fix.'!BO8</f>
        <v/>
      </c>
      <c r="BP16" s="530">
        <f>'Op.Fix.'!BP8</f>
        <v/>
      </c>
      <c r="BQ16" s="530">
        <f>'Op.Fix.'!BQ8</f>
        <v/>
      </c>
      <c r="BR16" s="530">
        <f>'Op.Fix.'!BR8</f>
        <v/>
      </c>
      <c r="BS16" s="530">
        <f>'Op.Fix.'!BS8</f>
        <v/>
      </c>
      <c r="BT16" s="530">
        <f>'Op.Fix.'!BT8</f>
        <v/>
      </c>
      <c r="BU16" s="530">
        <f>'Op.Fix.'!BU8</f>
        <v/>
      </c>
      <c r="BV16" s="529">
        <f>'Op.Fix.'!BV8</f>
        <v/>
      </c>
      <c r="BW16" s="529">
        <f>'Op.Fix.'!BW8</f>
        <v/>
      </c>
      <c r="BX16" s="529">
        <f>'Op.Fix.'!BX8</f>
        <v/>
      </c>
      <c r="BY16" s="529">
        <f>'Op.Fix.'!BY8</f>
        <v/>
      </c>
      <c r="BZ16" s="529">
        <f>'Op.Fix.'!BZ8</f>
        <v/>
      </c>
      <c r="CA16" s="26" t="n"/>
      <c r="CB16" s="529">
        <f>HLOOKUP($CB$5,$V$6:$AG$37,$A16,0)</f>
        <v/>
      </c>
      <c r="CC16" s="32" t="n"/>
      <c r="CD16" s="529">
        <f>HLOOKUP($CD$5,$AK$6:$AV$37,$A16,0)</f>
        <v/>
      </c>
      <c r="CE16" s="32" t="n"/>
      <c r="CF16" s="529">
        <f>HLOOKUP($CB$4,$AZ$6:$BK$37,$A16,0)</f>
        <v/>
      </c>
      <c r="CG16" s="260" t="n"/>
      <c r="CH16" s="529">
        <f>HLOOKUP($CB$4,$BO$6:$BZ$37,$A16,0)</f>
        <v/>
      </c>
      <c r="CI16" s="32" t="n"/>
      <c r="CJ16" s="531">
        <f>CH16-CF16</f>
        <v/>
      </c>
      <c r="CK16" s="170">
        <f>-CJ16/CF16</f>
        <v/>
      </c>
      <c r="CL16" s="26" t="n"/>
      <c r="CM16" s="529">
        <f>SUM(G16:Q16)</f>
        <v/>
      </c>
      <c r="CN16" s="32" t="n"/>
      <c r="CO16" s="529">
        <f>SUM(AK16:AU16)</f>
        <v/>
      </c>
      <c r="CP16" s="32" t="n"/>
      <c r="CQ16" s="529">
        <f>SUM(AZ16:BJ16)</f>
        <v/>
      </c>
      <c r="CR16" s="32" t="n"/>
      <c r="CS16" s="531">
        <f>CQ16-CO16</f>
        <v/>
      </c>
      <c r="CT16" s="170">
        <f>-CS16/CO16</f>
        <v/>
      </c>
      <c r="CU16" s="26" t="n"/>
      <c r="CV16" s="529">
        <f>SUM(V16:X16)</f>
        <v/>
      </c>
      <c r="CW16" s="32" t="n"/>
      <c r="CX16" s="529">
        <f>SUM(AK16:AM16)</f>
        <v/>
      </c>
      <c r="CY16" s="32" t="n"/>
      <c r="CZ16" s="529">
        <f>SUM(AZ16:BB16)</f>
        <v/>
      </c>
      <c r="DA16" s="32" t="n"/>
      <c r="DB16" s="529">
        <f>SUM(BO16:BQ16)</f>
        <v/>
      </c>
      <c r="DC16" s="32" t="n"/>
      <c r="DD16" s="531">
        <f>DB16-CZ16</f>
        <v/>
      </c>
      <c r="DE16" s="170">
        <f>DD16/CZ16</f>
        <v/>
      </c>
      <c r="DF16" s="32" t="n"/>
      <c r="DG16" s="529">
        <f>SUM(J16:L16)</f>
        <v/>
      </c>
      <c r="DH16" s="32" t="n"/>
      <c r="DI16" s="529">
        <f>SUM(Y16:AA16)</f>
        <v/>
      </c>
      <c r="DJ16" s="32" t="n"/>
      <c r="DK16" s="529">
        <f>SUM(AN16:AP16)</f>
        <v/>
      </c>
      <c r="DL16" s="32" t="n"/>
      <c r="DM16" s="529">
        <f>SUM(BC16:BE16)</f>
        <v/>
      </c>
      <c r="DN16" s="32" t="n"/>
      <c r="DO16" s="531">
        <f>DM16-DK16</f>
        <v/>
      </c>
      <c r="DP16" s="170">
        <f>DO16/DK16</f>
        <v/>
      </c>
      <c r="DQ16" s="32" t="n"/>
      <c r="DR16" s="529">
        <f>SUM(M16:O16)</f>
        <v/>
      </c>
      <c r="DS16" s="32" t="n"/>
      <c r="DT16" s="529">
        <f>SUM(AB16:AD16)</f>
        <v/>
      </c>
      <c r="DU16" s="32" t="n"/>
      <c r="DV16" s="529">
        <f>SUM(AQ16:AS16)</f>
        <v/>
      </c>
      <c r="DW16" s="32" t="n"/>
      <c r="DX16" s="529">
        <f>SUM(BF16:BH16)</f>
        <v/>
      </c>
      <c r="DY16" s="32" t="n"/>
      <c r="DZ16" s="531">
        <f>DX16-DV16</f>
        <v/>
      </c>
      <c r="EA16" s="170">
        <f>DZ16/DV16</f>
        <v/>
      </c>
      <c r="EB16" s="32" t="n"/>
      <c r="EC16" s="529">
        <f>SUM(AN16:AP16)</f>
        <v/>
      </c>
      <c r="ED16" s="32" t="n"/>
      <c r="EE16" s="529">
        <f>SUM(AE16:AG16)</f>
        <v/>
      </c>
      <c r="EF16" s="32" t="n"/>
      <c r="EG16" s="529">
        <f>SUM(BC16:BE16)</f>
        <v/>
      </c>
      <c r="EH16" s="32" t="n"/>
      <c r="EI16" s="529">
        <f>SUM(CH16:CJ16)</f>
        <v/>
      </c>
      <c r="EJ16" s="32" t="n"/>
      <c r="EK16" s="531">
        <f>EI16-EG16</f>
        <v/>
      </c>
      <c r="EL16" s="170">
        <f>EK16/EG16</f>
        <v/>
      </c>
      <c r="EM16" s="32" t="n"/>
      <c r="EN16" s="529">
        <f>SUM(G16:L16)</f>
        <v/>
      </c>
      <c r="EO16" s="32" t="n"/>
      <c r="EP16" s="529">
        <f>SUM(V16:AA16)</f>
        <v/>
      </c>
      <c r="EQ16" s="32" t="n"/>
      <c r="ER16" s="529">
        <f>SUM(AK16:AP16)</f>
        <v/>
      </c>
      <c r="ES16" s="32" t="n"/>
      <c r="ET16" s="529">
        <f>SUM(AZ16:BE16)</f>
        <v/>
      </c>
      <c r="EU16" s="32" t="n"/>
      <c r="EV16" s="531">
        <f>ET16-ER16</f>
        <v/>
      </c>
      <c r="EW16" s="170">
        <f>EV16/ER16</f>
        <v/>
      </c>
      <c r="EZ16" s="529">
        <f>SUM(FB16:FM16)</f>
        <v/>
      </c>
      <c r="FA16" s="26" t="n"/>
      <c r="FB16" s="529">
        <f>'Op.Fix.'!CG8</f>
        <v/>
      </c>
      <c r="FC16" s="529">
        <f>'Op.Fix.'!CH8</f>
        <v/>
      </c>
      <c r="FD16" s="529">
        <f>'Op.Fix.'!CI8</f>
        <v/>
      </c>
      <c r="FE16" s="529">
        <f>'Op.Fix.'!CJ8</f>
        <v/>
      </c>
      <c r="FF16" s="529">
        <f>'Op.Fix.'!CK8</f>
        <v/>
      </c>
      <c r="FG16" s="529">
        <f>'Op.Fix.'!CL8</f>
        <v/>
      </c>
      <c r="FH16" s="529">
        <f>'Op.Fix.'!CM8</f>
        <v/>
      </c>
      <c r="FI16" s="529">
        <f>'Op.Fix.'!CN8</f>
        <v/>
      </c>
      <c r="FJ16" s="529">
        <f>'Op.Fix.'!CO8</f>
        <v/>
      </c>
      <c r="FK16" s="529">
        <f>'Op.Fix.'!CP8</f>
        <v/>
      </c>
      <c r="FL16" s="529">
        <f>'Op.Fix.'!CQ8</f>
        <v/>
      </c>
      <c r="FM16" s="529">
        <f>'Op.Fix.'!CR8</f>
        <v/>
      </c>
      <c r="FO16" s="529">
        <f>SUM(FQ16:GB16)</f>
        <v/>
      </c>
      <c r="FP16" s="26" t="n"/>
      <c r="FQ16" s="529">
        <f>'Op.Fix.'!CV8</f>
        <v/>
      </c>
      <c r="FR16" s="529">
        <f>'Op.Fix.'!CW8</f>
        <v/>
      </c>
      <c r="FS16" s="529">
        <f>'Op.Fix.'!CX8</f>
        <v/>
      </c>
      <c r="FT16" s="529">
        <f>'Op.Fix.'!CY8</f>
        <v/>
      </c>
      <c r="FU16" s="529">
        <f>'Op.Fix.'!CZ8</f>
        <v/>
      </c>
      <c r="FV16" s="529">
        <f>'Op.Fix.'!DA8</f>
        <v/>
      </c>
      <c r="FW16" s="529">
        <f>'Op.Fix.'!DB8</f>
        <v/>
      </c>
      <c r="FX16" s="529">
        <f>'Op.Fix.'!DC8</f>
        <v/>
      </c>
      <c r="FY16" s="529">
        <f>'Op.Fix.'!DD8</f>
        <v/>
      </c>
      <c r="FZ16" s="529">
        <f>'Op.Fix.'!DE8</f>
        <v/>
      </c>
      <c r="GA16" s="529">
        <f>'Op.Fix.'!DF8</f>
        <v/>
      </c>
      <c r="GB16" s="529">
        <f>'Op.Fix.'!DG8</f>
        <v/>
      </c>
      <c r="GD16" s="10" t="n"/>
      <c r="GE16" s="532">
        <f>_xlfn.XLOOKUP($GE$3,$BO$6:$BZ$6,$BO16:$BZ16)</f>
        <v/>
      </c>
      <c r="GF16" s="32" t="n"/>
      <c r="GG16" s="532">
        <f>_xlfn.XLOOKUP($GE$4,$FB$6:$FM$6,$FB16:$FM16)</f>
        <v/>
      </c>
      <c r="GH16" s="32" t="n"/>
      <c r="GI16" s="532">
        <f>_xlfn.XLOOKUP($GE$4,$FQ$6:$GB$6,$FQ16:$GB16)</f>
        <v/>
      </c>
      <c r="GJ16" s="32" t="n"/>
      <c r="GK16" s="533">
        <f>GI16-GG16</f>
        <v/>
      </c>
      <c r="GL16" s="170">
        <f>-GK16/GG16</f>
        <v/>
      </c>
      <c r="GM16" s="10" t="n"/>
      <c r="GN16" s="532">
        <f>SUM(AK16:AM16)</f>
        <v/>
      </c>
      <c r="GO16" s="532" t="n"/>
      <c r="GP16" s="532">
        <f>SUM(BO16:BQ16)</f>
        <v/>
      </c>
      <c r="GQ16" s="532" t="n"/>
      <c r="GR16" s="532">
        <f>SUM(FB16:FD16)</f>
        <v/>
      </c>
      <c r="GS16" s="532" t="n"/>
      <c r="GT16" s="532">
        <f>SUM(FQ16:FS16)</f>
        <v/>
      </c>
      <c r="GU16" s="10" t="n"/>
      <c r="GV16" s="533">
        <f>GT16-GR16</f>
        <v/>
      </c>
      <c r="GW16" s="170">
        <f>-GV16/GR16</f>
        <v/>
      </c>
      <c r="GX16" s="10" t="n"/>
      <c r="GY16" s="532">
        <f>SUM(AN16:AP16)</f>
        <v/>
      </c>
      <c r="GZ16" s="532" t="n"/>
      <c r="HA16" s="532">
        <f>SUM(BR16:BT16)</f>
        <v/>
      </c>
      <c r="HB16" s="532" t="n"/>
      <c r="HC16" s="532">
        <f>SUM(FE16:FG16)</f>
        <v/>
      </c>
      <c r="HD16" s="532" t="n"/>
      <c r="HE16" s="532">
        <f>SUM(FT16:FV16)</f>
        <v/>
      </c>
      <c r="HF16" s="10" t="n"/>
      <c r="HG16" s="533">
        <f>HE16-HC16</f>
        <v/>
      </c>
      <c r="HH16" s="170">
        <f>-HG16/HC16</f>
        <v/>
      </c>
      <c r="HI16" s="170" t="n"/>
      <c r="HJ16" s="532">
        <f>SUM(AQ16:AS16)</f>
        <v/>
      </c>
      <c r="HK16" s="532" t="n"/>
      <c r="HL16" s="532">
        <f>SUM(BU16:BW16)</f>
        <v/>
      </c>
      <c r="HM16" s="532" t="n"/>
      <c r="HN16" s="532">
        <f>SUM(FH16:FJ16)</f>
        <v/>
      </c>
      <c r="HO16" s="532" t="n"/>
      <c r="HP16" s="532">
        <f>SUM(FW16:FY16)</f>
        <v/>
      </c>
      <c r="HQ16" s="10" t="n"/>
      <c r="HR16" s="533">
        <f>HP16-HN16</f>
        <v/>
      </c>
      <c r="HS16" s="170">
        <f>-HR16/HN16</f>
        <v/>
      </c>
      <c r="HT16" s="10" t="n"/>
      <c r="HU16" s="532">
        <f>SUM(BJ16:BL16)</f>
        <v/>
      </c>
      <c r="HV16" s="532" t="n"/>
      <c r="HW16" s="532">
        <f>SUM(CN16:CP16)</f>
        <v/>
      </c>
      <c r="HX16" s="532" t="n"/>
      <c r="HY16" s="532">
        <f>SUM(GA16:GC16)</f>
        <v/>
      </c>
      <c r="HZ16" s="532" t="n"/>
      <c r="IA16" s="532">
        <f>SUM(GP16:GR16)</f>
        <v/>
      </c>
      <c r="IB16" s="10" t="n"/>
      <c r="IC16" s="533">
        <f>IA16-HY16</f>
        <v/>
      </c>
      <c r="ID16" s="170">
        <f>-IC16/HY16</f>
        <v/>
      </c>
      <c r="IE16" s="170" t="n"/>
      <c r="IF16" s="532">
        <f>BM16</f>
        <v/>
      </c>
      <c r="IG16" s="32" t="n"/>
      <c r="IH16" s="532">
        <f>EZ16</f>
        <v/>
      </c>
      <c r="II16" s="32" t="n"/>
      <c r="IJ16" s="532">
        <f>FO16</f>
        <v/>
      </c>
      <c r="IK16" s="32" t="n"/>
      <c r="IL16" s="533">
        <f>IJ16-IH16</f>
        <v/>
      </c>
      <c r="IM16" s="170">
        <f>IL16/IH16</f>
        <v/>
      </c>
      <c r="IO16" s="529">
        <f>SUM(IQ16:JB16)</f>
        <v/>
      </c>
      <c r="IP16" s="26" t="n"/>
      <c r="IQ16" s="529">
        <f>'Op.Fix.'!DN8</f>
        <v/>
      </c>
      <c r="IR16" s="529">
        <f>'Op.Fix.'!DO8</f>
        <v/>
      </c>
      <c r="IS16" s="529">
        <f>'Op.Fix.'!DP8</f>
        <v/>
      </c>
      <c r="IT16" s="529">
        <f>'Op.Fix.'!DQ8</f>
        <v/>
      </c>
      <c r="IU16" s="529">
        <f>'Op.Fix.'!DR8</f>
        <v/>
      </c>
      <c r="IV16" s="529">
        <f>'Op.Fix.'!DS8</f>
        <v/>
      </c>
      <c r="IW16" s="529">
        <f>'Op.Fix.'!DT8</f>
        <v/>
      </c>
      <c r="IX16" s="529">
        <f>'Op.Fix.'!DU8</f>
        <v/>
      </c>
      <c r="IY16" s="529">
        <f>'Op.Fix.'!DV8</f>
        <v/>
      </c>
      <c r="IZ16" s="529">
        <f>'Op.Fix.'!DW8</f>
        <v/>
      </c>
      <c r="JA16" s="529">
        <f>'Op.Fix.'!DX8</f>
        <v/>
      </c>
      <c r="JB16" s="529">
        <f>'Op.Fix.'!DY8</f>
        <v/>
      </c>
      <c r="JD16" s="529">
        <f>SUM(JF16:JQ16)</f>
        <v/>
      </c>
      <c r="JE16" s="26" t="n"/>
      <c r="JF16" s="529">
        <f>'Op.Fix.'!EC8</f>
        <v/>
      </c>
      <c r="JG16" s="529">
        <f>'Op.Fix.'!ED8</f>
        <v/>
      </c>
      <c r="JH16" s="529">
        <f>'Op.Fix.'!EE8</f>
        <v/>
      </c>
      <c r="JI16" s="529">
        <f>'Op.Fix.'!EF8</f>
        <v/>
      </c>
      <c r="JJ16" s="529">
        <f>'Op.Fix.'!EG8</f>
        <v/>
      </c>
      <c r="JK16" s="529">
        <f>'Op.Fix.'!EH8</f>
        <v/>
      </c>
      <c r="JL16" s="529">
        <f>'Op.Fix.'!EI8</f>
        <v/>
      </c>
      <c r="JM16" s="529">
        <f>'Op.Fix.'!EJ8</f>
        <v/>
      </c>
      <c r="JN16" s="529">
        <f>'Op.Fix.'!EK8</f>
        <v/>
      </c>
      <c r="JO16" s="529">
        <f>'Op.Fix.'!EL8</f>
        <v/>
      </c>
      <c r="JP16" s="529">
        <f>'Op.Fix.'!EM8</f>
        <v/>
      </c>
      <c r="JQ16" s="529">
        <f>'Op.Fix.'!EN8</f>
        <v/>
      </c>
      <c r="JS16" s="10" t="n"/>
      <c r="JT16" s="532">
        <f>_xlfn.XLOOKUP($JT$3,$FQ$6:$GB$6,$FQ16:$GB16)</f>
        <v/>
      </c>
      <c r="JU16" s="32" t="n"/>
      <c r="JV16" s="532">
        <f>_xlfn.XLOOKUP($JT$4,$IQ$6:$JB$6,$IQ16:$JB16)</f>
        <v/>
      </c>
      <c r="JW16" s="32" t="n"/>
      <c r="JX16" s="532">
        <f>_xlfn.XLOOKUP($JT$4,$JF$6:$JQ$6,$JF16:$JQ16)</f>
        <v/>
      </c>
      <c r="JY16" s="32" t="n"/>
      <c r="JZ16" s="533">
        <f>JX16-JV16</f>
        <v/>
      </c>
      <c r="KA16" s="170">
        <f>-JZ16/JV16</f>
        <v/>
      </c>
      <c r="KC16" s="532">
        <f>SUM(BO16:BQ16)</f>
        <v/>
      </c>
      <c r="KD16" s="532" t="n"/>
      <c r="KE16" s="532">
        <f>SUM(FQ16:FS16)</f>
        <v/>
      </c>
      <c r="KF16" s="532" t="n"/>
      <c r="KG16" s="532">
        <f>SUM(IQ16:IS16)</f>
        <v/>
      </c>
      <c r="KH16" s="532" t="n"/>
      <c r="KI16" s="532">
        <f>SUM(JF16:JH16)</f>
        <v/>
      </c>
      <c r="KJ16" s="10" t="n"/>
      <c r="KK16" s="533">
        <f>KI16-KG16</f>
        <v/>
      </c>
      <c r="KL16" s="170">
        <f>-KK16/KG16</f>
        <v/>
      </c>
      <c r="KM16" s="10" t="n"/>
      <c r="KN16" s="532">
        <f>SUM(BR16:BT16)</f>
        <v/>
      </c>
      <c r="KO16" s="532" t="n"/>
      <c r="KP16" s="532">
        <f>SUM(FT16:FV16)</f>
        <v/>
      </c>
      <c r="KQ16" s="532" t="n"/>
      <c r="KR16" s="532">
        <f>SUM(IT16:IV16)</f>
        <v/>
      </c>
      <c r="KS16" s="532" t="n"/>
      <c r="KT16" s="532">
        <f>SUM(JI16:JK16)</f>
        <v/>
      </c>
      <c r="KU16" s="10" t="n"/>
      <c r="KV16" s="533">
        <f>KT16-KR16</f>
        <v/>
      </c>
      <c r="KW16" s="170">
        <f>-KV16/KR16</f>
        <v/>
      </c>
      <c r="KX16" s="170" t="n"/>
      <c r="KY16" s="532">
        <f>SUM(BU16:BW16)</f>
        <v/>
      </c>
      <c r="KZ16" s="532" t="n"/>
      <c r="LA16" s="532">
        <f>SUM(FW16:FY16)</f>
        <v/>
      </c>
      <c r="LB16" s="532" t="n"/>
      <c r="LC16" s="532">
        <f>SUM(IW16:IY16)</f>
        <v/>
      </c>
      <c r="LD16" s="532" t="n"/>
      <c r="LE16" s="532">
        <f>SUM(JL16:JN16)</f>
        <v/>
      </c>
      <c r="LF16" s="10" t="n"/>
      <c r="LG16" s="533">
        <f>LE16-LC16</f>
        <v/>
      </c>
      <c r="LH16" s="170">
        <f>-LG16/LC16</f>
        <v/>
      </c>
      <c r="LI16" s="10" t="n"/>
      <c r="LJ16" s="532">
        <f>SUM(BX16:BZ16)</f>
        <v/>
      </c>
      <c r="LK16" s="532" t="n"/>
      <c r="LL16" s="532">
        <f>SUM(FZ16:GB16)</f>
        <v/>
      </c>
      <c r="LM16" s="532" t="n"/>
      <c r="LN16" s="532">
        <f>SUM(IZ16:JB16)</f>
        <v/>
      </c>
      <c r="LO16" s="532" t="n"/>
      <c r="LP16" s="532">
        <f>SUM(JO16:JQ16)</f>
        <v/>
      </c>
      <c r="LQ16" s="10" t="n"/>
      <c r="LR16" s="533">
        <f>LP16-LN16</f>
        <v/>
      </c>
      <c r="LS16" s="170">
        <f>-LR16/LN16</f>
        <v/>
      </c>
      <c r="LU16" s="532">
        <f>FO16</f>
        <v/>
      </c>
      <c r="LV16" s="32" t="n"/>
      <c r="LW16" s="532">
        <f>IO16</f>
        <v/>
      </c>
      <c r="LX16" s="32" t="n"/>
      <c r="LY16" s="532">
        <f>JD16</f>
        <v/>
      </c>
      <c r="LZ16" s="32" t="n"/>
      <c r="MA16" s="533">
        <f>LY16-LW16</f>
        <v/>
      </c>
      <c r="MB16" s="170">
        <f>MA16/LW16</f>
        <v/>
      </c>
    </row>
    <row r="17" ht="6" customHeight="1">
      <c r="A17" s="10" t="n">
        <v>12</v>
      </c>
      <c r="C17" s="16" t="n"/>
      <c r="E17" s="534" t="n"/>
      <c r="F17" s="27" t="n"/>
      <c r="G17" s="534" t="n"/>
      <c r="H17" s="534" t="n"/>
      <c r="I17" s="534" t="n"/>
      <c r="J17" s="534" t="n"/>
      <c r="K17" s="534" t="n"/>
      <c r="L17" s="534" t="n"/>
      <c r="M17" s="534" t="n"/>
      <c r="N17" s="534" t="n"/>
      <c r="O17" s="534" t="n"/>
      <c r="P17" s="534" t="n"/>
      <c r="Q17" s="534" t="n"/>
      <c r="R17" s="534" t="n"/>
      <c r="T17" s="534" t="n"/>
      <c r="U17" s="27" t="n"/>
      <c r="V17" s="534" t="n"/>
      <c r="W17" s="534" t="n"/>
      <c r="X17" s="534" t="n"/>
      <c r="Y17" s="534" t="n"/>
      <c r="Z17" s="534" t="n"/>
      <c r="AA17" s="534" t="n"/>
      <c r="AB17" s="534" t="n"/>
      <c r="AC17" s="534" t="n"/>
      <c r="AD17" s="534" t="n"/>
      <c r="AE17" s="534" t="n"/>
      <c r="AF17" s="534" t="n"/>
      <c r="AG17" s="534" t="n"/>
      <c r="AH17" s="27" t="n"/>
      <c r="AI17" s="534" t="n"/>
      <c r="AJ17" s="27" t="n"/>
      <c r="AK17" s="534" t="n"/>
      <c r="AL17" s="534" t="n"/>
      <c r="AM17" s="534" t="n"/>
      <c r="AN17" s="534" t="n"/>
      <c r="AO17" s="534" t="n"/>
      <c r="AP17" s="534" t="n"/>
      <c r="AQ17" s="534" t="n"/>
      <c r="AR17" s="534" t="n"/>
      <c r="AS17" s="534" t="n"/>
      <c r="AT17" s="534" t="n"/>
      <c r="AU17" s="534" t="n"/>
      <c r="AV17" s="534" t="n"/>
      <c r="AW17" s="27" t="n"/>
      <c r="AX17" s="534" t="n"/>
      <c r="AY17" s="27" t="n"/>
      <c r="AZ17" s="534" t="n"/>
      <c r="BA17" s="534" t="n"/>
      <c r="BB17" s="534" t="n"/>
      <c r="BC17" s="534" t="n"/>
      <c r="BD17" s="534" t="n"/>
      <c r="BE17" s="534" t="n"/>
      <c r="BF17" s="534" t="n"/>
      <c r="BG17" s="534" t="n"/>
      <c r="BH17" s="534" t="n"/>
      <c r="BI17" s="534" t="n"/>
      <c r="BJ17" s="534" t="n"/>
      <c r="BK17" s="534" t="n"/>
      <c r="BL17" s="27" t="n"/>
      <c r="BM17" s="534" t="n"/>
      <c r="BN17" s="27" t="n"/>
      <c r="BO17" s="535" t="n"/>
      <c r="BP17" s="535" t="n"/>
      <c r="BQ17" s="535" t="n"/>
      <c r="BR17" s="535" t="n"/>
      <c r="BS17" s="535" t="n"/>
      <c r="BT17" s="535" t="n"/>
      <c r="BU17" s="535" t="n"/>
      <c r="BV17" s="534" t="n"/>
      <c r="BW17" s="534" t="n"/>
      <c r="BX17" s="534" t="n"/>
      <c r="BY17" s="534" t="n"/>
      <c r="BZ17" s="534" t="n"/>
      <c r="CA17" s="27" t="n"/>
      <c r="CB17" s="534" t="n"/>
      <c r="CC17" s="27" t="n"/>
      <c r="CD17" s="534" t="n"/>
      <c r="CE17" s="27" t="n"/>
      <c r="CF17" s="534" t="n"/>
      <c r="CG17" s="27" t="n"/>
      <c r="CH17" s="534" t="n"/>
      <c r="CI17" s="27" t="n"/>
      <c r="CJ17" s="534" t="n"/>
      <c r="CK17" s="168" t="n"/>
      <c r="CL17" s="27" t="n"/>
      <c r="CM17" s="534" t="n"/>
      <c r="CN17" s="27" t="n"/>
      <c r="CO17" s="534" t="n"/>
      <c r="CP17" s="27" t="n"/>
      <c r="CQ17" s="534" t="n"/>
      <c r="CR17" s="27" t="n"/>
      <c r="CS17" s="534" t="n"/>
      <c r="CT17" s="168" t="n"/>
      <c r="CU17" s="27" t="n"/>
      <c r="CV17" s="534" t="n"/>
      <c r="CW17" s="27" t="n"/>
      <c r="CX17" s="534" t="n"/>
      <c r="CY17" s="27" t="n"/>
      <c r="CZ17" s="534" t="n"/>
      <c r="DA17" s="27" t="n"/>
      <c r="DB17" s="534" t="n"/>
      <c r="DC17" s="27" t="n"/>
      <c r="DD17" s="534" t="n"/>
      <c r="DE17" s="168" t="n"/>
      <c r="DF17" s="27" t="n"/>
      <c r="DG17" s="534" t="n"/>
      <c r="DH17" s="27" t="n"/>
      <c r="DI17" s="534" t="n"/>
      <c r="DJ17" s="27" t="n"/>
      <c r="DK17" s="534" t="n"/>
      <c r="DL17" s="27" t="n"/>
      <c r="DM17" s="534" t="n"/>
      <c r="DN17" s="27" t="n"/>
      <c r="DO17" s="534" t="n"/>
      <c r="DP17" s="168" t="n"/>
      <c r="DQ17" s="27" t="n"/>
      <c r="DR17" s="534" t="n"/>
      <c r="DS17" s="27" t="n"/>
      <c r="DT17" s="534" t="n"/>
      <c r="DU17" s="27" t="n"/>
      <c r="DV17" s="534" t="n"/>
      <c r="DW17" s="27" t="n"/>
      <c r="DX17" s="534" t="n"/>
      <c r="DY17" s="27" t="n"/>
      <c r="DZ17" s="534" t="n"/>
      <c r="EA17" s="168" t="n"/>
      <c r="EB17" s="27" t="n"/>
      <c r="EC17" s="534" t="n"/>
      <c r="ED17" s="27" t="n"/>
      <c r="EE17" s="534" t="n"/>
      <c r="EF17" s="27" t="n"/>
      <c r="EG17" s="534" t="n"/>
      <c r="EH17" s="27" t="n"/>
      <c r="EI17" s="534" t="n"/>
      <c r="EJ17" s="27" t="n"/>
      <c r="EK17" s="534" t="n"/>
      <c r="EL17" s="168" t="n"/>
      <c r="EM17" s="27" t="n"/>
      <c r="EN17" s="534" t="n"/>
      <c r="EO17" s="27" t="n"/>
      <c r="EP17" s="534" t="n"/>
      <c r="EQ17" s="27" t="n"/>
      <c r="ER17" s="534" t="n"/>
      <c r="ES17" s="27" t="n"/>
      <c r="ET17" s="534" t="n"/>
      <c r="EU17" s="27" t="n"/>
      <c r="EV17" s="534" t="n"/>
      <c r="EW17" s="168" t="n"/>
      <c r="EZ17" s="534" t="n"/>
      <c r="FA17" s="27" t="n"/>
      <c r="FB17" s="534" t="n"/>
      <c r="FC17" s="534" t="n"/>
      <c r="FD17" s="534" t="n"/>
      <c r="FE17" s="534" t="n"/>
      <c r="FF17" s="534" t="n"/>
      <c r="FG17" s="534" t="n"/>
      <c r="FH17" s="534" t="n"/>
      <c r="FI17" s="534" t="n"/>
      <c r="FJ17" s="534" t="n"/>
      <c r="FK17" s="534" t="n"/>
      <c r="FL17" s="534" t="n"/>
      <c r="FM17" s="534" t="n"/>
      <c r="FO17" s="534" t="n"/>
      <c r="FP17" s="27" t="n"/>
      <c r="FQ17" s="534" t="n"/>
      <c r="FR17" s="534" t="n"/>
      <c r="FS17" s="534" t="n"/>
      <c r="FT17" s="534" t="n"/>
      <c r="FU17" s="534" t="n"/>
      <c r="FV17" s="534" t="n"/>
      <c r="FW17" s="534" t="n"/>
      <c r="FX17" s="534" t="n"/>
      <c r="FY17" s="534" t="n"/>
      <c r="FZ17" s="534" t="n"/>
      <c r="GA17" s="534" t="n"/>
      <c r="GB17" s="534" t="n"/>
      <c r="GE17" s="536" t="n"/>
      <c r="GF17" s="27" t="n"/>
      <c r="GG17" s="536" t="n"/>
      <c r="GH17" s="27" t="n"/>
      <c r="GI17" s="536" t="n"/>
      <c r="GJ17" s="27" t="n"/>
      <c r="GK17" s="536" t="n"/>
      <c r="GL17" s="168" t="n"/>
      <c r="GN17" s="532" t="n"/>
      <c r="GO17" s="532" t="n"/>
      <c r="GP17" s="532" t="n"/>
      <c r="GQ17" s="532" t="n"/>
      <c r="GR17" s="532" t="n"/>
      <c r="GS17" s="532" t="n"/>
      <c r="GT17" s="532" t="n"/>
      <c r="GV17" s="536" t="n"/>
      <c r="GW17" s="168" t="n"/>
      <c r="GY17" s="532" t="n"/>
      <c r="GZ17" s="532" t="n"/>
      <c r="HA17" s="532" t="n"/>
      <c r="HB17" s="532" t="n"/>
      <c r="HC17" s="532" t="n"/>
      <c r="HD17" s="532" t="n"/>
      <c r="HE17" s="532" t="n"/>
      <c r="HG17" s="536" t="n"/>
      <c r="HH17" s="168" t="n"/>
      <c r="HI17" s="168" t="n"/>
      <c r="HJ17" s="532" t="n"/>
      <c r="HK17" s="532" t="n"/>
      <c r="HL17" s="532" t="n"/>
      <c r="HM17" s="532" t="n"/>
      <c r="HN17" s="532" t="n"/>
      <c r="HO17" s="532" t="n"/>
      <c r="HP17" s="532" t="n"/>
      <c r="HR17" s="536" t="n"/>
      <c r="HS17" s="168" t="n"/>
      <c r="HU17" s="532" t="n"/>
      <c r="HV17" s="532" t="n"/>
      <c r="HW17" s="532" t="n"/>
      <c r="HX17" s="532" t="n"/>
      <c r="HY17" s="532" t="n"/>
      <c r="HZ17" s="532" t="n"/>
      <c r="IA17" s="532" t="n"/>
      <c r="IC17" s="536" t="n"/>
      <c r="ID17" s="168" t="n"/>
      <c r="IE17" s="168" t="n"/>
      <c r="IF17" s="536" t="n"/>
      <c r="IG17" s="27" t="n"/>
      <c r="IH17" s="536" t="n"/>
      <c r="II17" s="27" t="n"/>
      <c r="IJ17" s="536" t="n"/>
      <c r="IK17" s="27" t="n"/>
      <c r="IL17" s="536" t="n"/>
      <c r="IM17" s="168" t="n"/>
      <c r="IO17" s="534" t="n"/>
      <c r="IP17" s="27" t="n"/>
      <c r="IQ17" s="534" t="n"/>
      <c r="IR17" s="534" t="n"/>
      <c r="IS17" s="534" t="n"/>
      <c r="IT17" s="534" t="n"/>
      <c r="IU17" s="534" t="n"/>
      <c r="IV17" s="534" t="n"/>
      <c r="IW17" s="534" t="n"/>
      <c r="IX17" s="534" t="n"/>
      <c r="IY17" s="534" t="n"/>
      <c r="IZ17" s="534" t="n"/>
      <c r="JA17" s="534" t="n"/>
      <c r="JB17" s="534" t="n"/>
      <c r="JD17" s="534" t="n"/>
      <c r="JE17" s="27" t="n"/>
      <c r="JF17" s="534" t="n"/>
      <c r="JG17" s="534" t="n"/>
      <c r="JH17" s="534" t="n"/>
      <c r="JI17" s="534" t="n"/>
      <c r="JJ17" s="534" t="n"/>
      <c r="JK17" s="534" t="n"/>
      <c r="JL17" s="534" t="n"/>
      <c r="JM17" s="534" t="n"/>
      <c r="JN17" s="534" t="n"/>
      <c r="JO17" s="534" t="n"/>
      <c r="JP17" s="534" t="n"/>
      <c r="JQ17" s="534" t="n"/>
      <c r="JT17" s="536" t="n"/>
      <c r="JU17" s="27" t="n"/>
      <c r="JV17" s="536" t="n"/>
      <c r="JW17" s="27" t="n"/>
      <c r="JX17" s="536" t="n"/>
      <c r="JY17" s="27" t="n"/>
      <c r="JZ17" s="536" t="n"/>
      <c r="KA17" s="168" t="n"/>
      <c r="KC17" s="532" t="n"/>
      <c r="KD17" s="532" t="n"/>
      <c r="KE17" s="532" t="n"/>
      <c r="KF17" s="532" t="n"/>
      <c r="KG17" s="532" t="n"/>
      <c r="KH17" s="532" t="n"/>
      <c r="KI17" s="532" t="n"/>
      <c r="KK17" s="536" t="n"/>
      <c r="KL17" s="168" t="n"/>
      <c r="KN17" s="532" t="n"/>
      <c r="KO17" s="532" t="n"/>
      <c r="KP17" s="532" t="n"/>
      <c r="KQ17" s="532" t="n"/>
      <c r="KR17" s="532" t="n"/>
      <c r="KS17" s="532" t="n"/>
      <c r="KT17" s="532" t="n"/>
      <c r="KV17" s="536" t="n"/>
      <c r="KW17" s="168" t="n"/>
      <c r="KX17" s="168" t="n"/>
      <c r="KY17" s="532" t="n"/>
      <c r="KZ17" s="532" t="n"/>
      <c r="LA17" s="532" t="n"/>
      <c r="LB17" s="532" t="n"/>
      <c r="LC17" s="532" t="n"/>
      <c r="LD17" s="532" t="n"/>
      <c r="LE17" s="532" t="n"/>
      <c r="LG17" s="536" t="n"/>
      <c r="LH17" s="168" t="n"/>
      <c r="LJ17" s="532" t="n"/>
      <c r="LK17" s="532" t="n"/>
      <c r="LL17" s="532" t="n"/>
      <c r="LM17" s="532" t="n"/>
      <c r="LN17" s="532" t="n"/>
      <c r="LO17" s="532" t="n"/>
      <c r="LP17" s="532" t="n"/>
      <c r="LR17" s="536" t="n"/>
      <c r="LS17" s="168" t="n"/>
      <c r="LU17" s="532" t="n"/>
      <c r="LV17" s="27" t="n"/>
      <c r="LW17" s="536" t="n"/>
      <c r="LX17" s="27" t="n"/>
      <c r="LY17" s="536" t="n"/>
      <c r="LZ17" s="27" t="n"/>
      <c r="MA17" s="536" t="n"/>
      <c r="MB17" s="168" t="n"/>
    </row>
    <row r="18">
      <c r="A18" s="10" t="n">
        <v>13</v>
      </c>
      <c r="C18" s="23" t="inlineStr">
        <is>
          <t>Lucro Bruto</t>
        </is>
      </c>
      <c r="E18" s="537" t="n">
        <v>3034403.16</v>
      </c>
      <c r="F18" s="27" t="n"/>
      <c r="G18" s="537">
        <f>SUM(G12:G16)</f>
        <v/>
      </c>
      <c r="H18" s="537">
        <f>SUM(H12:H16)</f>
        <v/>
      </c>
      <c r="I18" s="537">
        <f>SUM(I12:I16)</f>
        <v/>
      </c>
      <c r="J18" s="537">
        <f>SUM(J12:J16)</f>
        <v/>
      </c>
      <c r="K18" s="537">
        <f>SUM(K12:K16)</f>
        <v/>
      </c>
      <c r="L18" s="537">
        <f>SUM(L12:L16)</f>
        <v/>
      </c>
      <c r="M18" s="537">
        <f>SUM(M12:M16)</f>
        <v/>
      </c>
      <c r="N18" s="537">
        <f>SUM(N12:N16)</f>
        <v/>
      </c>
      <c r="O18" s="537">
        <f>SUM(O12:O16)</f>
        <v/>
      </c>
      <c r="P18" s="537">
        <f>SUM(P12:P16)</f>
        <v/>
      </c>
      <c r="Q18" s="537">
        <f>SUM(Q12:Q16)</f>
        <v/>
      </c>
      <c r="R18" s="537">
        <f>SUM(R12:R16)</f>
        <v/>
      </c>
      <c r="T18" s="537">
        <f>SUM(V18:AG18)</f>
        <v/>
      </c>
      <c r="U18" s="27" t="n"/>
      <c r="V18" s="537">
        <f>SUM(W12:W16)</f>
        <v/>
      </c>
      <c r="W18" s="537">
        <f>SUM(X12:X16)</f>
        <v/>
      </c>
      <c r="X18" s="537">
        <f>SUM(Y12:Y16)</f>
        <v/>
      </c>
      <c r="Y18" s="537">
        <f>SUM(Z12:Z16)</f>
        <v/>
      </c>
      <c r="Z18" s="537">
        <f>SUM(AA12:AA16)</f>
        <v/>
      </c>
      <c r="AA18" s="537">
        <f>SUM(AB12:AB16)</f>
        <v/>
      </c>
      <c r="AB18" s="537">
        <f>SUM(AC12:AC16)</f>
        <v/>
      </c>
      <c r="AC18" s="537">
        <f>SUM(AD12:AD16)</f>
        <v/>
      </c>
      <c r="AD18" s="537">
        <f>SUM(AE12:AE16)</f>
        <v/>
      </c>
      <c r="AE18" s="537">
        <f>SUM(AF12:AF16)</f>
        <v/>
      </c>
      <c r="AF18" s="537">
        <f>SUM(AG12:AG16)</f>
        <v/>
      </c>
      <c r="AG18" s="537">
        <f>SUM(AH12:AH16)</f>
        <v/>
      </c>
      <c r="AH18" s="27" t="n"/>
      <c r="AI18" s="537">
        <f>SUM(AK18:AV18)</f>
        <v/>
      </c>
      <c r="AJ18" s="27" t="n"/>
      <c r="AK18" s="537">
        <f>SUM(AK12:AK16)</f>
        <v/>
      </c>
      <c r="AL18" s="537">
        <f>SUM(AL12:AL16)</f>
        <v/>
      </c>
      <c r="AM18" s="537">
        <f>SUM(AM12:AM16)</f>
        <v/>
      </c>
      <c r="AN18" s="537">
        <f>SUM(AN12:AN16)</f>
        <v/>
      </c>
      <c r="AO18" s="537">
        <f>SUM(AO12:AO16)</f>
        <v/>
      </c>
      <c r="AP18" s="537">
        <f>SUM(AP12:AP16)</f>
        <v/>
      </c>
      <c r="AQ18" s="537">
        <f>SUM(AQ12:AQ16)</f>
        <v/>
      </c>
      <c r="AR18" s="537">
        <f>SUM(AR12:AR16)</f>
        <v/>
      </c>
      <c r="AS18" s="537">
        <f>SUM(AS12:AS16)</f>
        <v/>
      </c>
      <c r="AT18" s="537">
        <f>SUM(AT12:AT16)</f>
        <v/>
      </c>
      <c r="AU18" s="537">
        <f>SUM(AU12:AU16)</f>
        <v/>
      </c>
      <c r="AV18" s="537">
        <f>SUM(AV12:AV16)</f>
        <v/>
      </c>
      <c r="AW18" s="27" t="n"/>
      <c r="AX18" s="537">
        <f>SUM(AZ18:BK18)</f>
        <v/>
      </c>
      <c r="AY18" s="27" t="n"/>
      <c r="AZ18" s="537">
        <f>SUM(AZ12:AZ16)</f>
        <v/>
      </c>
      <c r="BA18" s="537">
        <f>SUM(BA12:BA16)</f>
        <v/>
      </c>
      <c r="BB18" s="537">
        <f>SUM(BB12:BB16)</f>
        <v/>
      </c>
      <c r="BC18" s="537">
        <f>SUM(BC12:BC16)</f>
        <v/>
      </c>
      <c r="BD18" s="537">
        <f>SUM(BD12:BD16)</f>
        <v/>
      </c>
      <c r="BE18" s="537">
        <f>SUM(BE12:BE16)</f>
        <v/>
      </c>
      <c r="BF18" s="537">
        <f>SUM(BF12:BF16)</f>
        <v/>
      </c>
      <c r="BG18" s="537">
        <f>SUM(BG12:BG16)</f>
        <v/>
      </c>
      <c r="BH18" s="537">
        <f>SUM(BH12:BH16)</f>
        <v/>
      </c>
      <c r="BI18" s="537">
        <f>SUM(BI12:BI16)</f>
        <v/>
      </c>
      <c r="BJ18" s="537">
        <f>SUM(BJ12:BJ16)</f>
        <v/>
      </c>
      <c r="BK18" s="537">
        <f>SUM(BK12:BK16)</f>
        <v/>
      </c>
      <c r="BL18" s="27" t="n"/>
      <c r="BM18" s="537">
        <f>SUM(BO18:BZ18)</f>
        <v/>
      </c>
      <c r="BN18" s="27" t="n"/>
      <c r="BO18" s="539">
        <f>SUM(BO12:BO16)</f>
        <v/>
      </c>
      <c r="BP18" s="539">
        <f>SUM(BP12:BP16)</f>
        <v/>
      </c>
      <c r="BQ18" s="539">
        <f>SUM(BQ12:BQ16)</f>
        <v/>
      </c>
      <c r="BR18" s="539">
        <f>SUM(BR12:BR16)</f>
        <v/>
      </c>
      <c r="BS18" s="539">
        <f>SUM(BS12:BS16)</f>
        <v/>
      </c>
      <c r="BT18" s="539">
        <f>SUM(BT12:BT16)</f>
        <v/>
      </c>
      <c r="BU18" s="539">
        <f>SUM(BU12:BU16)</f>
        <v/>
      </c>
      <c r="BV18" s="537">
        <f>SUM(BV12:BV16)</f>
        <v/>
      </c>
      <c r="BW18" s="537">
        <f>SUM(BW12:BW16)</f>
        <v/>
      </c>
      <c r="BX18" s="537">
        <f>SUM(BX12:BX16)</f>
        <v/>
      </c>
      <c r="BY18" s="537">
        <f>SUM(BY12:BY16)</f>
        <v/>
      </c>
      <c r="BZ18" s="537">
        <f>SUM(BZ12:BZ16)</f>
        <v/>
      </c>
      <c r="CA18" s="27" t="n"/>
      <c r="CB18" s="537">
        <f>SUM(CB16,CB14,CB12)</f>
        <v/>
      </c>
      <c r="CC18" s="27" t="n"/>
      <c r="CD18" s="537">
        <f>SUM(CD16,CD14,CD12)</f>
        <v/>
      </c>
      <c r="CE18" s="27" t="n"/>
      <c r="CF18" s="537">
        <f>SUM(CF16,CF14,CF12)</f>
        <v/>
      </c>
      <c r="CG18" s="27" t="n"/>
      <c r="CH18" s="537">
        <f>SUM(CH16,CH14,CH12)</f>
        <v/>
      </c>
      <c r="CI18" s="27" t="n"/>
      <c r="CJ18" s="540">
        <f>SUM(CJ16,CJ14,CJ12)</f>
        <v/>
      </c>
      <c r="CK18" s="172">
        <f>CJ18/CF18</f>
        <v/>
      </c>
      <c r="CL18" s="27" t="n"/>
      <c r="CM18" s="537">
        <f>SUM(CM16,CM14,CM12)</f>
        <v/>
      </c>
      <c r="CN18" s="27" t="n"/>
      <c r="CO18" s="537">
        <f>SUM(CO16,CO14,CO12)</f>
        <v/>
      </c>
      <c r="CP18" s="27" t="n"/>
      <c r="CQ18" s="537">
        <f>SUM(CQ16,CQ14,CQ12)</f>
        <v/>
      </c>
      <c r="CR18" s="27" t="n"/>
      <c r="CS18" s="540">
        <f>SUM(CS16,CS14,CS12)</f>
        <v/>
      </c>
      <c r="CT18" s="172">
        <f>CS18/CO18</f>
        <v/>
      </c>
      <c r="CU18" s="27" t="n"/>
      <c r="CV18" s="537">
        <f>SUM(CV16,CV14,CV12)</f>
        <v/>
      </c>
      <c r="CW18" s="27" t="n"/>
      <c r="CX18" s="537">
        <f>SUM(CDB16,CDB14,CDB12)</f>
        <v/>
      </c>
      <c r="CY18" s="27" t="n"/>
      <c r="CZ18" s="537">
        <f>SUM(CZ16,CZ14,CZ12)</f>
        <v/>
      </c>
      <c r="DA18" s="27" t="n"/>
      <c r="DB18" s="537">
        <f>SUM(DB16,DB14,DB12)</f>
        <v/>
      </c>
      <c r="DC18" s="27" t="n"/>
      <c r="DD18" s="540">
        <f>SUM(DD16,DD14,DD12)</f>
        <v/>
      </c>
      <c r="DE18" s="172">
        <f>DD18/CZ18</f>
        <v/>
      </c>
      <c r="DF18" s="27" t="n"/>
      <c r="DG18" s="537">
        <f>SUM(DG16,DG14,DG12)</f>
        <v/>
      </c>
      <c r="DH18" s="27" t="n"/>
      <c r="DI18" s="537">
        <f>SUM(DI16,DI14,DI12)</f>
        <v/>
      </c>
      <c r="DJ18" s="27" t="n"/>
      <c r="DK18" s="537">
        <f>SUM(DK16,DK14,DK12)</f>
        <v/>
      </c>
      <c r="DL18" s="27" t="n"/>
      <c r="DM18" s="537">
        <f>SUM(DM16,DM14,DM12)</f>
        <v/>
      </c>
      <c r="DN18" s="27" t="n"/>
      <c r="DO18" s="540">
        <f>SUM(DO16,DO14,DO12)</f>
        <v/>
      </c>
      <c r="DP18" s="172">
        <f>DO18/DK18</f>
        <v/>
      </c>
      <c r="DQ18" s="27" t="n"/>
      <c r="DR18" s="537">
        <f>SUM(DR16,DR14,DR12)</f>
        <v/>
      </c>
      <c r="DS18" s="27" t="n"/>
      <c r="DT18" s="537">
        <f>SUM(DT16,DT14,DT12)</f>
        <v/>
      </c>
      <c r="DU18" s="27" t="n"/>
      <c r="DV18" s="537">
        <f>SUM(DV16,DV14,DV12)</f>
        <v/>
      </c>
      <c r="DW18" s="27" t="n"/>
      <c r="DX18" s="537">
        <f>SUM(DX16,DX14,DX12)</f>
        <v/>
      </c>
      <c r="DY18" s="27" t="n"/>
      <c r="DZ18" s="540">
        <f>SUM(DZ16,DZ14,DZ12)</f>
        <v/>
      </c>
      <c r="EA18" s="172">
        <f>DZ18/DV18</f>
        <v/>
      </c>
      <c r="EB18" s="27" t="n"/>
      <c r="EC18" s="537">
        <f>SUM(EC16,EC14,EC12)</f>
        <v/>
      </c>
      <c r="ED18" s="27" t="n"/>
      <c r="EE18" s="537">
        <f>SUM(EE16,EE14,EE12)</f>
        <v/>
      </c>
      <c r="EF18" s="27" t="n"/>
      <c r="EG18" s="537">
        <f>SUM(EG16,EG14,EG12)</f>
        <v/>
      </c>
      <c r="EH18" s="27" t="n"/>
      <c r="EI18" s="537">
        <f>SUM(EI16,EI14,EI12)</f>
        <v/>
      </c>
      <c r="EJ18" s="27" t="n"/>
      <c r="EK18" s="540">
        <f>SUM(EK16,EK14,EK12)</f>
        <v/>
      </c>
      <c r="EL18" s="172">
        <f>EK18/EG18</f>
        <v/>
      </c>
      <c r="EM18" s="27" t="n"/>
      <c r="EN18" s="537">
        <f>SUM(EN16,EN14,EN12)</f>
        <v/>
      </c>
      <c r="EO18" s="27" t="n"/>
      <c r="EP18" s="537">
        <f>SUM(EP16,EP14,EP12)</f>
        <v/>
      </c>
      <c r="EQ18" s="27" t="n"/>
      <c r="ER18" s="537">
        <f>SUM(ER16,ER14,ER12)</f>
        <v/>
      </c>
      <c r="ES18" s="27" t="n"/>
      <c r="ET18" s="537">
        <f>SUM(ET16,ET14,ET12)</f>
        <v/>
      </c>
      <c r="EU18" s="27" t="n"/>
      <c r="EV18" s="540">
        <f>SUM(EV16,EV14,EV12)</f>
        <v/>
      </c>
      <c r="EW18" s="172">
        <f>EV18/ER18</f>
        <v/>
      </c>
      <c r="EZ18" s="537">
        <f>SUM(FB18:FM18)</f>
        <v/>
      </c>
      <c r="FA18" s="27" t="n"/>
      <c r="FB18" s="537">
        <f>SUM(FB12:FB16)</f>
        <v/>
      </c>
      <c r="FC18" s="537">
        <f>SUM(FC12:FC16)</f>
        <v/>
      </c>
      <c r="FD18" s="537">
        <f>SUM(FD12:FD16)</f>
        <v/>
      </c>
      <c r="FE18" s="537">
        <f>SUM(FE12:FE16)</f>
        <v/>
      </c>
      <c r="FF18" s="537">
        <f>SUM(FF12:FF16)</f>
        <v/>
      </c>
      <c r="FG18" s="537">
        <f>SUM(FG12:FG16)</f>
        <v/>
      </c>
      <c r="FH18" s="537">
        <f>SUM(FH12:FH16)</f>
        <v/>
      </c>
      <c r="FI18" s="537">
        <f>SUM(FI12:FI16)</f>
        <v/>
      </c>
      <c r="FJ18" s="537">
        <f>SUM(FJ12:FJ16)</f>
        <v/>
      </c>
      <c r="FK18" s="537">
        <f>SUM(FK12:FK16)</f>
        <v/>
      </c>
      <c r="FL18" s="537">
        <f>SUM(FL12:FL16)</f>
        <v/>
      </c>
      <c r="FM18" s="537">
        <f>SUM(FM12:FM16)</f>
        <v/>
      </c>
      <c r="FO18" s="537">
        <f>SUM(FQ18:GB18)</f>
        <v/>
      </c>
      <c r="FP18" s="27" t="n"/>
      <c r="FQ18" s="537">
        <f>SUM(FQ12:FQ16)</f>
        <v/>
      </c>
      <c r="FR18" s="537">
        <f>SUM(FR12:FR16)</f>
        <v/>
      </c>
      <c r="FS18" s="537">
        <f>SUM(FS12:FS16)</f>
        <v/>
      </c>
      <c r="FT18" s="537">
        <f>SUM(FT12:FT16)</f>
        <v/>
      </c>
      <c r="FU18" s="537">
        <f>SUM(FU12:FU16)</f>
        <v/>
      </c>
      <c r="FV18" s="537">
        <f>SUM(FV12:FV16)</f>
        <v/>
      </c>
      <c r="FW18" s="537">
        <f>SUM(FW12:FW16)</f>
        <v/>
      </c>
      <c r="FX18" s="537">
        <f>SUM(FX12:FX16)</f>
        <v/>
      </c>
      <c r="FY18" s="537">
        <f>SUM(FY12:FY16)</f>
        <v/>
      </c>
      <c r="FZ18" s="537">
        <f>SUM(FZ12:FZ16)</f>
        <v/>
      </c>
      <c r="GA18" s="537">
        <f>SUM(GA12:GA16)</f>
        <v/>
      </c>
      <c r="GB18" s="537">
        <f>SUM(GB12:GB16)</f>
        <v/>
      </c>
      <c r="GE18" s="537">
        <f>SUM(GE16,GE14,GE12)</f>
        <v/>
      </c>
      <c r="GF18" s="27" t="n"/>
      <c r="GG18" s="537">
        <f>SUM(GG16,GG14,GG12)</f>
        <v/>
      </c>
      <c r="GH18" s="27" t="n"/>
      <c r="GI18" s="537">
        <f>SUM(GI16,GI14,GI12)</f>
        <v/>
      </c>
      <c r="GJ18" s="27" t="n"/>
      <c r="GK18" s="540">
        <f>SUM(GK16,GK14,GK12)</f>
        <v/>
      </c>
      <c r="GL18" s="172">
        <f>GK18/GG18</f>
        <v/>
      </c>
      <c r="GN18" s="532">
        <f>SUM(AK18:AM18)</f>
        <v/>
      </c>
      <c r="GO18" s="532" t="n"/>
      <c r="GP18" s="532">
        <f>SUM(BO18:BQ18)</f>
        <v/>
      </c>
      <c r="GQ18" s="532" t="n"/>
      <c r="GR18" s="532">
        <f>SUM(FB18:FD18)</f>
        <v/>
      </c>
      <c r="GS18" s="532" t="n"/>
      <c r="GT18" s="532">
        <f>SUM(FQ18:FS18)</f>
        <v/>
      </c>
      <c r="GV18" s="540">
        <f>SUM(GV16,GV14,GV12)</f>
        <v/>
      </c>
      <c r="GW18" s="172">
        <f>GV18/GR18</f>
        <v/>
      </c>
      <c r="GY18" s="532">
        <f>SUM(AN18:AP18)</f>
        <v/>
      </c>
      <c r="GZ18" s="532" t="n"/>
      <c r="HA18" s="532">
        <f>SUM(BR18:BT18)</f>
        <v/>
      </c>
      <c r="HB18" s="532" t="n"/>
      <c r="HC18" s="532">
        <f>SUM(FE18:FG18)</f>
        <v/>
      </c>
      <c r="HD18" s="532" t="n"/>
      <c r="HE18" s="532">
        <f>SUM(FT18:FV18)</f>
        <v/>
      </c>
      <c r="HG18" s="540">
        <f>SUM(HG16,HG14,HG12)</f>
        <v/>
      </c>
      <c r="HH18" s="172">
        <f>HG18/HC18</f>
        <v/>
      </c>
      <c r="HI18" s="168" t="n"/>
      <c r="HJ18" s="532">
        <f>SUM(AQ18:AS18)</f>
        <v/>
      </c>
      <c r="HK18" s="532" t="n"/>
      <c r="HL18" s="532">
        <f>SUM(BU18:BW18)</f>
        <v/>
      </c>
      <c r="HM18" s="532" t="n"/>
      <c r="HN18" s="532">
        <f>SUM(FH18:FJ18)</f>
        <v/>
      </c>
      <c r="HO18" s="532" t="n"/>
      <c r="HP18" s="532">
        <f>SUM(FW18:FY18)</f>
        <v/>
      </c>
      <c r="HR18" s="540">
        <f>SUM(HR16,HR14,HR12)</f>
        <v/>
      </c>
      <c r="HS18" s="172">
        <f>HR18/HN18</f>
        <v/>
      </c>
      <c r="HU18" s="532">
        <f>SUM(BJ18:BL18)</f>
        <v/>
      </c>
      <c r="HV18" s="532" t="n"/>
      <c r="HW18" s="532">
        <f>SUM(CN18:CP18)</f>
        <v/>
      </c>
      <c r="HX18" s="532" t="n"/>
      <c r="HY18" s="532">
        <f>SUM(GA18:GC18)</f>
        <v/>
      </c>
      <c r="HZ18" s="532" t="n"/>
      <c r="IA18" s="532">
        <f>SUM(GP18:GR18)</f>
        <v/>
      </c>
      <c r="IC18" s="540">
        <f>SUM(IC16,IC14,IC12)</f>
        <v/>
      </c>
      <c r="ID18" s="172">
        <f>IC18/HY18</f>
        <v/>
      </c>
      <c r="IE18" s="168" t="n"/>
      <c r="IF18" s="532">
        <f>BM18</f>
        <v/>
      </c>
      <c r="IG18" s="27" t="n"/>
      <c r="IH18" s="532">
        <f>EZ18</f>
        <v/>
      </c>
      <c r="II18" s="27" t="n"/>
      <c r="IJ18" s="532">
        <f>FO18</f>
        <v/>
      </c>
      <c r="IK18" s="27" t="n"/>
      <c r="IL18" s="540">
        <f>SUM(IL16,IL14,IL12)</f>
        <v/>
      </c>
      <c r="IM18" s="172">
        <f>IL18/IH18</f>
        <v/>
      </c>
      <c r="IO18" s="537">
        <f>SUM(IQ18:JB18)</f>
        <v/>
      </c>
      <c r="IP18" s="27" t="n"/>
      <c r="IQ18" s="537">
        <f>SUM(IQ12:IQ16)</f>
        <v/>
      </c>
      <c r="IR18" s="537">
        <f>SUM(IR12:IR16)</f>
        <v/>
      </c>
      <c r="IS18" s="537">
        <f>SUM(IS12:IS16)</f>
        <v/>
      </c>
      <c r="IT18" s="537">
        <f>SUM(IT12:IT16)</f>
        <v/>
      </c>
      <c r="IU18" s="537">
        <f>SUM(IU12:IU16)</f>
        <v/>
      </c>
      <c r="IV18" s="537">
        <f>SUM(IV12:IV16)</f>
        <v/>
      </c>
      <c r="IW18" s="537">
        <f>SUM(IW12:IW16)</f>
        <v/>
      </c>
      <c r="IX18" s="537">
        <f>SUM(IX12:IX16)</f>
        <v/>
      </c>
      <c r="IY18" s="537">
        <f>SUM(IY12:IY16)</f>
        <v/>
      </c>
      <c r="IZ18" s="537">
        <f>SUM(IZ12:IZ16)</f>
        <v/>
      </c>
      <c r="JA18" s="537">
        <f>SUM(JA12:JA16)</f>
        <v/>
      </c>
      <c r="JB18" s="537">
        <f>SUM(JB12:JB16)</f>
        <v/>
      </c>
      <c r="JD18" s="537">
        <f>SUM(JF18:JQ18)</f>
        <v/>
      </c>
      <c r="JE18" s="27" t="n"/>
      <c r="JF18" s="537">
        <f>SUM(JF12:JF16)</f>
        <v/>
      </c>
      <c r="JG18" s="537">
        <f>SUM(JG12:JG16)</f>
        <v/>
      </c>
      <c r="JH18" s="537">
        <f>SUM(JH12:JH16)</f>
        <v/>
      </c>
      <c r="JI18" s="537">
        <f>SUM(JI12:JI16)</f>
        <v/>
      </c>
      <c r="JJ18" s="537">
        <f>SUM(JJ12:JJ16)</f>
        <v/>
      </c>
      <c r="JK18" s="537">
        <f>SUM(JK12:JK16)</f>
        <v/>
      </c>
      <c r="JL18" s="537">
        <f>SUM(JL12:JL16)</f>
        <v/>
      </c>
      <c r="JM18" s="537">
        <f>SUM(JM12:JM16)</f>
        <v/>
      </c>
      <c r="JN18" s="537">
        <f>SUM(JN12:JN16)</f>
        <v/>
      </c>
      <c r="JO18" s="537">
        <f>SUM(JO12:JO16)</f>
        <v/>
      </c>
      <c r="JP18" s="537">
        <f>SUM(JP12:JP16)</f>
        <v/>
      </c>
      <c r="JQ18" s="537">
        <f>SUM(JQ12:JQ16)</f>
        <v/>
      </c>
      <c r="JT18" s="537">
        <f>SUM(JT16,JT14,JT12)</f>
        <v/>
      </c>
      <c r="JU18" s="27" t="n"/>
      <c r="JV18" s="537">
        <f>SUM(JV16,JV14,JV12)</f>
        <v/>
      </c>
      <c r="JW18" s="27" t="n"/>
      <c r="JX18" s="537">
        <f>SUM(JX16,JX14,JX12)</f>
        <v/>
      </c>
      <c r="JY18" s="27" t="n"/>
      <c r="JZ18" s="540">
        <f>SUM(JZ16,JZ14,JZ12)</f>
        <v/>
      </c>
      <c r="KA18" s="172">
        <f>JZ18/JV18</f>
        <v/>
      </c>
      <c r="KC18" s="532">
        <f>SUM(BO18:BQ18)</f>
        <v/>
      </c>
      <c r="KD18" s="532" t="n"/>
      <c r="KE18" s="532">
        <f>SUM(FQ18:FS18)</f>
        <v/>
      </c>
      <c r="KF18" s="532" t="n"/>
      <c r="KG18" s="532">
        <f>SUM(IQ18:IS18)</f>
        <v/>
      </c>
      <c r="KH18" s="532" t="n"/>
      <c r="KI18" s="532">
        <f>SUM(JF18:JH18)</f>
        <v/>
      </c>
      <c r="KK18" s="540">
        <f>SUM(KK16,KK14,KK12)</f>
        <v/>
      </c>
      <c r="KL18" s="172">
        <f>KK18/KG18</f>
        <v/>
      </c>
      <c r="KN18" s="532">
        <f>SUM(BR18:BT18)</f>
        <v/>
      </c>
      <c r="KO18" s="532" t="n"/>
      <c r="KP18" s="532">
        <f>SUM(FT18:FV18)</f>
        <v/>
      </c>
      <c r="KQ18" s="532" t="n"/>
      <c r="KR18" s="532">
        <f>SUM(IT18:IV18)</f>
        <v/>
      </c>
      <c r="KS18" s="532" t="n"/>
      <c r="KT18" s="532">
        <f>SUM(JI18:JK18)</f>
        <v/>
      </c>
      <c r="KV18" s="540">
        <f>SUM(KV16,KV14,KV12)</f>
        <v/>
      </c>
      <c r="KW18" s="172">
        <f>KV18/KR18</f>
        <v/>
      </c>
      <c r="KX18" s="168" t="n"/>
      <c r="KY18" s="532">
        <f>SUM(BU18:BW18)</f>
        <v/>
      </c>
      <c r="KZ18" s="532" t="n"/>
      <c r="LA18" s="532">
        <f>SUM(FW18:FY18)</f>
        <v/>
      </c>
      <c r="LB18" s="532" t="n"/>
      <c r="LC18" s="532">
        <f>SUM(IW18:IY18)</f>
        <v/>
      </c>
      <c r="LD18" s="532" t="n"/>
      <c r="LE18" s="532">
        <f>SUM(JL18:JN18)</f>
        <v/>
      </c>
      <c r="LG18" s="540">
        <f>SUM(LG16,LG14,LG12)</f>
        <v/>
      </c>
      <c r="LH18" s="172">
        <f>LG18/LC18</f>
        <v/>
      </c>
      <c r="LJ18" s="532">
        <f>SUM(BX18:BZ18)</f>
        <v/>
      </c>
      <c r="LK18" s="532" t="n"/>
      <c r="LL18" s="532">
        <f>SUM(FZ18:GB18)</f>
        <v/>
      </c>
      <c r="LM18" s="532" t="n"/>
      <c r="LN18" s="532">
        <f>SUM(IZ18:JB18)</f>
        <v/>
      </c>
      <c r="LO18" s="532" t="n"/>
      <c r="LP18" s="532">
        <f>SUM(JO18:JQ18)</f>
        <v/>
      </c>
      <c r="LR18" s="540">
        <f>SUM(LR16,LR14,LR12)</f>
        <v/>
      </c>
      <c r="LS18" s="172">
        <f>LR18/LN18</f>
        <v/>
      </c>
      <c r="LU18" s="532">
        <f>FO18</f>
        <v/>
      </c>
      <c r="LV18" s="27" t="n"/>
      <c r="LW18" s="532">
        <f>IO18</f>
        <v/>
      </c>
      <c r="LX18" s="27" t="n"/>
      <c r="LY18" s="532">
        <f>JD18</f>
        <v/>
      </c>
      <c r="LZ18" s="27" t="n"/>
      <c r="MA18" s="540">
        <f>SUM(MA16,MA14,MA12)</f>
        <v/>
      </c>
      <c r="MB18" s="172">
        <f>MA18/LW18</f>
        <v/>
      </c>
    </row>
    <row r="19" ht="6" customHeight="1">
      <c r="A19" s="10" t="n">
        <v>14</v>
      </c>
      <c r="C19" s="16" t="n"/>
      <c r="E19" s="534" t="n"/>
      <c r="F19" s="27" t="n"/>
      <c r="G19" s="534" t="n"/>
      <c r="H19" s="534" t="n"/>
      <c r="I19" s="534" t="n"/>
      <c r="J19" s="534" t="n"/>
      <c r="K19" s="534" t="n"/>
      <c r="L19" s="534" t="n"/>
      <c r="M19" s="534" t="n"/>
      <c r="N19" s="534" t="n"/>
      <c r="O19" s="534" t="n"/>
      <c r="P19" s="534" t="n"/>
      <c r="Q19" s="534" t="n"/>
      <c r="R19" s="534" t="n"/>
      <c r="T19" s="534" t="n"/>
      <c r="U19" s="27" t="n"/>
      <c r="V19" s="534" t="n"/>
      <c r="W19" s="534" t="n"/>
      <c r="X19" s="534" t="n"/>
      <c r="Y19" s="534" t="n"/>
      <c r="Z19" s="534" t="n"/>
      <c r="AA19" s="534" t="n"/>
      <c r="AB19" s="534" t="n"/>
      <c r="AC19" s="534" t="n"/>
      <c r="AD19" s="534" t="n"/>
      <c r="AE19" s="534" t="n"/>
      <c r="AF19" s="534" t="n"/>
      <c r="AG19" s="534" t="n"/>
      <c r="AH19" s="27" t="n"/>
      <c r="AI19" s="534" t="n"/>
      <c r="AJ19" s="27" t="n"/>
      <c r="AK19" s="534" t="n"/>
      <c r="AL19" s="534" t="n"/>
      <c r="AM19" s="534" t="n"/>
      <c r="AN19" s="534" t="n"/>
      <c r="AO19" s="534" t="n"/>
      <c r="AP19" s="534" t="n"/>
      <c r="AQ19" s="534" t="n"/>
      <c r="AR19" s="534" t="n"/>
      <c r="AS19" s="534" t="n"/>
      <c r="AT19" s="534" t="n"/>
      <c r="AU19" s="534" t="n"/>
      <c r="AV19" s="534" t="n"/>
      <c r="AW19" s="27" t="n"/>
      <c r="AX19" s="534" t="n"/>
      <c r="AY19" s="27" t="n"/>
      <c r="AZ19" s="534" t="n"/>
      <c r="BA19" s="534" t="n"/>
      <c r="BB19" s="534" t="n"/>
      <c r="BC19" s="534" t="n"/>
      <c r="BD19" s="534" t="n"/>
      <c r="BE19" s="534" t="n"/>
      <c r="BF19" s="534" t="n"/>
      <c r="BG19" s="534" t="n"/>
      <c r="BH19" s="534" t="n"/>
      <c r="BI19" s="534" t="n"/>
      <c r="BJ19" s="534" t="n"/>
      <c r="BK19" s="534" t="n"/>
      <c r="BL19" s="27" t="n"/>
      <c r="BM19" s="534" t="n"/>
      <c r="BN19" s="27" t="n"/>
      <c r="BO19" s="535" t="n"/>
      <c r="BP19" s="535" t="n"/>
      <c r="BQ19" s="535" t="n"/>
      <c r="BR19" s="535" t="n"/>
      <c r="BS19" s="535" t="n"/>
      <c r="BT19" s="535" t="n"/>
      <c r="BU19" s="535" t="n"/>
      <c r="BV19" s="534" t="n"/>
      <c r="BW19" s="534" t="n"/>
      <c r="BX19" s="534" t="n"/>
      <c r="BY19" s="534" t="n"/>
      <c r="BZ19" s="534" t="n"/>
      <c r="CA19" s="27" t="n"/>
      <c r="CB19" s="534" t="n"/>
      <c r="CC19" s="27" t="n"/>
      <c r="CD19" s="534" t="n"/>
      <c r="CE19" s="27" t="n"/>
      <c r="CF19" s="534" t="n"/>
      <c r="CG19" s="27" t="n"/>
      <c r="CH19" s="534" t="n"/>
      <c r="CI19" s="27" t="n"/>
      <c r="CJ19" s="534" t="n"/>
      <c r="CK19" s="168" t="n"/>
      <c r="CL19" s="27" t="n"/>
      <c r="CM19" s="534" t="n"/>
      <c r="CN19" s="27" t="n"/>
      <c r="CO19" s="534" t="n"/>
      <c r="CP19" s="27" t="n"/>
      <c r="CQ19" s="534" t="n"/>
      <c r="CR19" s="27" t="n"/>
      <c r="CS19" s="534" t="n"/>
      <c r="CT19" s="168" t="n"/>
      <c r="CU19" s="27" t="n"/>
      <c r="CV19" s="534" t="n"/>
      <c r="CW19" s="27" t="n"/>
      <c r="CX19" s="534" t="n"/>
      <c r="CY19" s="27" t="n"/>
      <c r="CZ19" s="534" t="n"/>
      <c r="DA19" s="27" t="n"/>
      <c r="DB19" s="534" t="n"/>
      <c r="DC19" s="27" t="n"/>
      <c r="DD19" s="534" t="n"/>
      <c r="DE19" s="168" t="n"/>
      <c r="DF19" s="27" t="n"/>
      <c r="DG19" s="534" t="n"/>
      <c r="DH19" s="27" t="n"/>
      <c r="DI19" s="534" t="n"/>
      <c r="DJ19" s="27" t="n"/>
      <c r="DK19" s="534" t="n"/>
      <c r="DL19" s="27" t="n"/>
      <c r="DM19" s="534" t="n"/>
      <c r="DN19" s="27" t="n"/>
      <c r="DO19" s="534" t="n"/>
      <c r="DP19" s="168" t="n"/>
      <c r="DQ19" s="27" t="n"/>
      <c r="DR19" s="534" t="n"/>
      <c r="DS19" s="27" t="n"/>
      <c r="DT19" s="534" t="n"/>
      <c r="DU19" s="27" t="n"/>
      <c r="DV19" s="534" t="n"/>
      <c r="DW19" s="27" t="n"/>
      <c r="DX19" s="534" t="n"/>
      <c r="DY19" s="27" t="n"/>
      <c r="DZ19" s="534" t="n"/>
      <c r="EA19" s="168" t="n"/>
      <c r="EB19" s="27" t="n"/>
      <c r="EC19" s="534" t="n"/>
      <c r="ED19" s="27" t="n"/>
      <c r="EE19" s="534" t="n"/>
      <c r="EF19" s="27" t="n"/>
      <c r="EG19" s="534" t="n"/>
      <c r="EH19" s="27" t="n"/>
      <c r="EI19" s="534" t="n"/>
      <c r="EJ19" s="27" t="n"/>
      <c r="EK19" s="534" t="n"/>
      <c r="EL19" s="168" t="n"/>
      <c r="EM19" s="27" t="n"/>
      <c r="EN19" s="534" t="n"/>
      <c r="EO19" s="27" t="n"/>
      <c r="EP19" s="534" t="n"/>
      <c r="EQ19" s="27" t="n"/>
      <c r="ER19" s="534" t="n"/>
      <c r="ES19" s="27" t="n"/>
      <c r="ET19" s="534" t="n"/>
      <c r="EU19" s="27" t="n"/>
      <c r="EV19" s="534" t="n"/>
      <c r="EW19" s="168" t="n"/>
      <c r="EZ19" s="534" t="n"/>
      <c r="FA19" s="27" t="n"/>
      <c r="FB19" s="534" t="n"/>
      <c r="FC19" s="534" t="n"/>
      <c r="FD19" s="534" t="n"/>
      <c r="FE19" s="534" t="n"/>
      <c r="FF19" s="534" t="n"/>
      <c r="FG19" s="534" t="n"/>
      <c r="FH19" s="534" t="n"/>
      <c r="FI19" s="534" t="n"/>
      <c r="FJ19" s="534" t="n"/>
      <c r="FK19" s="534" t="n"/>
      <c r="FL19" s="534" t="n"/>
      <c r="FM19" s="534" t="n"/>
      <c r="FO19" s="534" t="n"/>
      <c r="FP19" s="27" t="n"/>
      <c r="FQ19" s="534" t="n"/>
      <c r="FR19" s="534" t="n"/>
      <c r="FS19" s="534" t="n"/>
      <c r="FT19" s="534" t="n"/>
      <c r="FU19" s="534" t="n"/>
      <c r="FV19" s="534" t="n"/>
      <c r="FW19" s="534" t="n"/>
      <c r="FX19" s="534" t="n"/>
      <c r="FY19" s="534" t="n"/>
      <c r="FZ19" s="534" t="n"/>
      <c r="GA19" s="534" t="n"/>
      <c r="GB19" s="534" t="n"/>
      <c r="GE19" s="536" t="n"/>
      <c r="GF19" s="27" t="n"/>
      <c r="GG19" s="536" t="n"/>
      <c r="GH19" s="27" t="n"/>
      <c r="GI19" s="536" t="n"/>
      <c r="GJ19" s="27" t="n"/>
      <c r="GK19" s="536" t="n"/>
      <c r="GL19" s="168" t="n"/>
      <c r="GN19" s="532" t="n"/>
      <c r="GO19" s="532" t="n"/>
      <c r="GP19" s="532" t="n"/>
      <c r="GQ19" s="532" t="n"/>
      <c r="GR19" s="532" t="n"/>
      <c r="GS19" s="532" t="n"/>
      <c r="GT19" s="532" t="n"/>
      <c r="GV19" s="536" t="n"/>
      <c r="GW19" s="168" t="n"/>
      <c r="GY19" s="532" t="n"/>
      <c r="GZ19" s="532" t="n"/>
      <c r="HA19" s="532" t="n"/>
      <c r="HB19" s="532" t="n"/>
      <c r="HC19" s="532" t="n"/>
      <c r="HD19" s="532" t="n"/>
      <c r="HE19" s="532" t="n"/>
      <c r="HG19" s="536" t="n"/>
      <c r="HH19" s="168" t="n"/>
      <c r="HI19" s="168" t="n"/>
      <c r="HJ19" s="532" t="n"/>
      <c r="HK19" s="532" t="n"/>
      <c r="HL19" s="532" t="n"/>
      <c r="HM19" s="532" t="n"/>
      <c r="HN19" s="532" t="n"/>
      <c r="HO19" s="532" t="n"/>
      <c r="HP19" s="532" t="n"/>
      <c r="HR19" s="536" t="n"/>
      <c r="HS19" s="168" t="n"/>
      <c r="HU19" s="532" t="n"/>
      <c r="HV19" s="532" t="n"/>
      <c r="HW19" s="532" t="n"/>
      <c r="HX19" s="532" t="n"/>
      <c r="HY19" s="532" t="n"/>
      <c r="HZ19" s="532" t="n"/>
      <c r="IA19" s="532" t="n"/>
      <c r="IC19" s="536" t="n"/>
      <c r="ID19" s="168" t="n"/>
      <c r="IE19" s="168" t="n"/>
      <c r="IF19" s="536" t="n"/>
      <c r="IG19" s="27" t="n"/>
      <c r="IH19" s="536" t="n"/>
      <c r="II19" s="27" t="n"/>
      <c r="IJ19" s="536" t="n"/>
      <c r="IK19" s="27" t="n"/>
      <c r="IL19" s="536" t="n"/>
      <c r="IM19" s="168" t="n"/>
      <c r="IO19" s="534" t="n"/>
      <c r="IP19" s="27" t="n"/>
      <c r="IQ19" s="534" t="n"/>
      <c r="IR19" s="534" t="n"/>
      <c r="IS19" s="534" t="n"/>
      <c r="IT19" s="534" t="n"/>
      <c r="IU19" s="534" t="n"/>
      <c r="IV19" s="534" t="n"/>
      <c r="IW19" s="534" t="n"/>
      <c r="IX19" s="534" t="n"/>
      <c r="IY19" s="534" t="n"/>
      <c r="IZ19" s="534" t="n"/>
      <c r="JA19" s="534" t="n"/>
      <c r="JB19" s="534" t="n"/>
      <c r="JD19" s="534" t="n"/>
      <c r="JE19" s="27" t="n"/>
      <c r="JF19" s="534" t="n"/>
      <c r="JG19" s="534" t="n"/>
      <c r="JH19" s="534" t="n"/>
      <c r="JI19" s="534" t="n"/>
      <c r="JJ19" s="534" t="n"/>
      <c r="JK19" s="534" t="n"/>
      <c r="JL19" s="534" t="n"/>
      <c r="JM19" s="534" t="n"/>
      <c r="JN19" s="534" t="n"/>
      <c r="JO19" s="534" t="n"/>
      <c r="JP19" s="534" t="n"/>
      <c r="JQ19" s="534" t="n"/>
      <c r="JT19" s="536" t="n"/>
      <c r="JU19" s="27" t="n"/>
      <c r="JV19" s="536" t="n"/>
      <c r="JW19" s="27" t="n"/>
      <c r="JX19" s="536" t="n"/>
      <c r="JY19" s="27" t="n"/>
      <c r="JZ19" s="536" t="n"/>
      <c r="KA19" s="168" t="n"/>
      <c r="KC19" s="532" t="n"/>
      <c r="KD19" s="532" t="n"/>
      <c r="KE19" s="532" t="n"/>
      <c r="KF19" s="532" t="n"/>
      <c r="KG19" s="532" t="n"/>
      <c r="KH19" s="532" t="n"/>
      <c r="KI19" s="532" t="n"/>
      <c r="KK19" s="536" t="n"/>
      <c r="KL19" s="168" t="n"/>
      <c r="KN19" s="532" t="n"/>
      <c r="KO19" s="532" t="n"/>
      <c r="KP19" s="532" t="n"/>
      <c r="KQ19" s="532" t="n"/>
      <c r="KR19" s="532" t="n"/>
      <c r="KS19" s="532" t="n"/>
      <c r="KT19" s="532" t="n"/>
      <c r="KV19" s="536" t="n"/>
      <c r="KW19" s="168" t="n"/>
      <c r="KX19" s="168" t="n"/>
      <c r="KY19" s="532" t="n"/>
      <c r="KZ19" s="532" t="n"/>
      <c r="LA19" s="532" t="n"/>
      <c r="LB19" s="532" t="n"/>
      <c r="LC19" s="532" t="n"/>
      <c r="LD19" s="532" t="n"/>
      <c r="LE19" s="532" t="n"/>
      <c r="LG19" s="536" t="n"/>
      <c r="LH19" s="168" t="n"/>
      <c r="LJ19" s="532" t="n"/>
      <c r="LK19" s="532" t="n"/>
      <c r="LL19" s="532" t="n"/>
      <c r="LM19" s="532" t="n"/>
      <c r="LN19" s="532" t="n"/>
      <c r="LO19" s="532" t="n"/>
      <c r="LP19" s="532" t="n"/>
      <c r="LR19" s="536" t="n"/>
      <c r="LS19" s="168" t="n"/>
      <c r="LU19" s="532" t="n"/>
      <c r="LV19" s="27" t="n"/>
      <c r="LW19" s="536" t="n"/>
      <c r="LX19" s="27" t="n"/>
      <c r="LY19" s="536" t="n"/>
      <c r="LZ19" s="27" t="n"/>
      <c r="MA19" s="536" t="n"/>
      <c r="MB19" s="168" t="n"/>
    </row>
    <row r="20" customFormat="1" s="21">
      <c r="A20" s="21" t="n">
        <v>15</v>
      </c>
      <c r="C20" s="30" t="inlineStr">
        <is>
          <t>Despesas Administrativas</t>
        </is>
      </c>
      <c r="E20" s="529" t="n">
        <v>-572768.6899999999</v>
      </c>
      <c r="F20" s="26" t="n"/>
      <c r="G20" s="529" t="n">
        <v>-43009.56</v>
      </c>
      <c r="H20" s="529" t="n">
        <v>-39338.66000000001</v>
      </c>
      <c r="I20" s="529" t="n">
        <v>-54620.65</v>
      </c>
      <c r="J20" s="529" t="n">
        <v>-49143.46</v>
      </c>
      <c r="K20" s="529" t="n">
        <v>-42893.36</v>
      </c>
      <c r="L20" s="529" t="n">
        <v>-43224</v>
      </c>
      <c r="M20" s="529" t="n">
        <v>-47174</v>
      </c>
      <c r="N20" s="529" t="n">
        <v>-43702</v>
      </c>
      <c r="O20" s="529" t="n">
        <v>-51390</v>
      </c>
      <c r="P20" s="529" t="n">
        <v>-40240</v>
      </c>
      <c r="Q20" s="529" t="n">
        <v>-56775</v>
      </c>
      <c r="R20" s="529" t="n">
        <v>-61258</v>
      </c>
      <c r="T20" s="529">
        <f>SUM(V20:AG20)</f>
        <v/>
      </c>
      <c r="U20" s="26" t="n"/>
      <c r="V20" s="529">
        <f>D.Adm!V8</f>
        <v/>
      </c>
      <c r="W20" s="529">
        <f>D.Adm!W8</f>
        <v/>
      </c>
      <c r="X20" s="529">
        <f>D.Adm!X8</f>
        <v/>
      </c>
      <c r="Y20" s="529">
        <f>D.Adm!Y8</f>
        <v/>
      </c>
      <c r="Z20" s="529">
        <f>D.Adm!Z8</f>
        <v/>
      </c>
      <c r="AA20" s="529">
        <f>D.Adm!AA8</f>
        <v/>
      </c>
      <c r="AB20" s="529">
        <f>D.Adm!AB8</f>
        <v/>
      </c>
      <c r="AC20" s="529">
        <f>D.Adm!AC8</f>
        <v/>
      </c>
      <c r="AD20" s="529">
        <f>D.Adm!AD8</f>
        <v/>
      </c>
      <c r="AE20" s="529">
        <f>D.Adm!AE8</f>
        <v/>
      </c>
      <c r="AF20" s="529">
        <f>D.Adm!AF8</f>
        <v/>
      </c>
      <c r="AG20" s="529">
        <f>D.Adm!AG8</f>
        <v/>
      </c>
      <c r="AH20" s="26" t="n"/>
      <c r="AI20" s="529">
        <f>SUM(AK20:AV20)</f>
        <v/>
      </c>
      <c r="AJ20" s="26" t="n"/>
      <c r="AK20" s="529">
        <f>D.Adm!AK8</f>
        <v/>
      </c>
      <c r="AL20" s="529">
        <f>D.Adm!AL8</f>
        <v/>
      </c>
      <c r="AM20" s="529">
        <f>D.Adm!AM8</f>
        <v/>
      </c>
      <c r="AN20" s="529">
        <f>D.Adm!AN8</f>
        <v/>
      </c>
      <c r="AO20" s="529">
        <f>D.Adm!AO8</f>
        <v/>
      </c>
      <c r="AP20" s="529">
        <f>D.Adm!AP8</f>
        <v/>
      </c>
      <c r="AQ20" s="529">
        <f>D.Adm!AQ8</f>
        <v/>
      </c>
      <c r="AR20" s="529">
        <f>D.Adm!AR8</f>
        <v/>
      </c>
      <c r="AS20" s="529">
        <f>D.Adm!AS8</f>
        <v/>
      </c>
      <c r="AT20" s="529">
        <f>D.Adm!AT8</f>
        <v/>
      </c>
      <c r="AU20" s="529">
        <f>D.Adm!AU8</f>
        <v/>
      </c>
      <c r="AV20" s="529">
        <f>D.Adm!AV8</f>
        <v/>
      </c>
      <c r="AW20" s="26" t="n"/>
      <c r="AX20" s="529">
        <f>SUM(AZ20:BK20)</f>
        <v/>
      </c>
      <c r="AY20" s="26" t="n"/>
      <c r="AZ20" s="529">
        <f>D.Adm!AZ8</f>
        <v/>
      </c>
      <c r="BA20" s="529">
        <f>D.Adm!BA8</f>
        <v/>
      </c>
      <c r="BB20" s="529">
        <f>D.Adm!BB8</f>
        <v/>
      </c>
      <c r="BC20" s="529">
        <f>D.Adm!BC8</f>
        <v/>
      </c>
      <c r="BD20" s="529">
        <f>D.Adm!BD8</f>
        <v/>
      </c>
      <c r="BE20" s="529">
        <f>D.Adm!BE8</f>
        <v/>
      </c>
      <c r="BF20" s="529">
        <f>D.Adm!BF8</f>
        <v/>
      </c>
      <c r="BG20" s="529">
        <f>D.Adm!BG8</f>
        <v/>
      </c>
      <c r="BH20" s="529">
        <f>D.Adm!BH8</f>
        <v/>
      </c>
      <c r="BI20" s="529">
        <f>D.Adm!BI8</f>
        <v/>
      </c>
      <c r="BJ20" s="529">
        <f>D.Adm!BJ8</f>
        <v/>
      </c>
      <c r="BK20" s="529">
        <f>D.Adm!BK8</f>
        <v/>
      </c>
      <c r="BL20" s="26" t="n"/>
      <c r="BM20" s="529">
        <f>SUM(BO20:BZ20)</f>
        <v/>
      </c>
      <c r="BN20" s="26" t="n"/>
      <c r="BO20" s="530">
        <f>D.Adm!BO8</f>
        <v/>
      </c>
      <c r="BP20" s="530">
        <f>D.Adm!BP8</f>
        <v/>
      </c>
      <c r="BQ20" s="530">
        <f>D.Adm!BQ8</f>
        <v/>
      </c>
      <c r="BR20" s="530">
        <f>D.Adm!BR8</f>
        <v/>
      </c>
      <c r="BS20" s="530">
        <f>D.Adm!BS8</f>
        <v/>
      </c>
      <c r="BT20" s="530">
        <f>D.Adm!BT8</f>
        <v/>
      </c>
      <c r="BU20" s="530">
        <f>D.Adm!BU8</f>
        <v/>
      </c>
      <c r="BV20" s="529">
        <f>D.Adm!BV8</f>
        <v/>
      </c>
      <c r="BW20" s="529">
        <f>D.Adm!BW8</f>
        <v/>
      </c>
      <c r="BX20" s="529">
        <f>D.Adm!BX8</f>
        <v/>
      </c>
      <c r="BY20" s="529">
        <f>D.Adm!BY8</f>
        <v/>
      </c>
      <c r="BZ20" s="529">
        <f>D.Adm!BZ8</f>
        <v/>
      </c>
      <c r="CA20" s="26" t="n"/>
      <c r="CB20" s="529">
        <f>HLOOKUP($CB$5,$V$6:$AG$37,$A20,0)</f>
        <v/>
      </c>
      <c r="CC20" s="32" t="n"/>
      <c r="CD20" s="529">
        <f>HLOOKUP($CD$5,$AK$6:$AV$37,$A20,0)</f>
        <v/>
      </c>
      <c r="CE20" s="32" t="n"/>
      <c r="CF20" s="529">
        <f>HLOOKUP($CB$4,$AZ$6:$BK$37,$A20,0)</f>
        <v/>
      </c>
      <c r="CG20" s="32" t="n"/>
      <c r="CH20" s="529">
        <f>HLOOKUP($CB$4,$BO$6:$BZ$37,$A20,0)</f>
        <v/>
      </c>
      <c r="CI20" s="32" t="n"/>
      <c r="CJ20" s="531">
        <f>CH20-CF20</f>
        <v/>
      </c>
      <c r="CK20" s="170">
        <f>-CJ20/CF20</f>
        <v/>
      </c>
      <c r="CL20" s="26" t="n"/>
      <c r="CM20" s="529">
        <f>SUM(G20:Q20)</f>
        <v/>
      </c>
      <c r="CN20" s="32" t="n"/>
      <c r="CO20" s="529">
        <f>SUM(AK20:AU20)</f>
        <v/>
      </c>
      <c r="CP20" s="32" t="n"/>
      <c r="CQ20" s="529">
        <f>SUM(AZ20:BJ20)</f>
        <v/>
      </c>
      <c r="CR20" s="32" t="n"/>
      <c r="CS20" s="531">
        <f>CQ20-CO20</f>
        <v/>
      </c>
      <c r="CT20" s="170">
        <f>-CS20/CO20</f>
        <v/>
      </c>
      <c r="CU20" s="26" t="n"/>
      <c r="CV20" s="529">
        <f>SUM(V20:X20)</f>
        <v/>
      </c>
      <c r="CW20" s="32" t="n"/>
      <c r="CX20" s="529">
        <f>SUM(AK20:AM20)</f>
        <v/>
      </c>
      <c r="CY20" s="32" t="n"/>
      <c r="CZ20" s="529">
        <f>SUM(AZ20:BB20)</f>
        <v/>
      </c>
      <c r="DA20" s="32" t="n"/>
      <c r="DB20" s="529">
        <f>SUM(BO20:BQ20)</f>
        <v/>
      </c>
      <c r="DC20" s="32" t="n"/>
      <c r="DD20" s="531">
        <f>DB20-CZ20</f>
        <v/>
      </c>
      <c r="DE20" s="170">
        <f>DD20/CZ20</f>
        <v/>
      </c>
      <c r="DF20" s="32" t="n"/>
      <c r="DG20" s="529">
        <f>SUM(J20:L20)</f>
        <v/>
      </c>
      <c r="DH20" s="32" t="n"/>
      <c r="DI20" s="529">
        <f>SUM(Y20:AA20)</f>
        <v/>
      </c>
      <c r="DJ20" s="32" t="n"/>
      <c r="DK20" s="529">
        <f>SUM(AN20:AP20)</f>
        <v/>
      </c>
      <c r="DL20" s="32" t="n"/>
      <c r="DM20" s="529">
        <f>SUM(BC20:BE20)</f>
        <v/>
      </c>
      <c r="DN20" s="32" t="n"/>
      <c r="DO20" s="531">
        <f>DM20-DK20</f>
        <v/>
      </c>
      <c r="DP20" s="170">
        <f>DO20/DK20</f>
        <v/>
      </c>
      <c r="DQ20" s="32" t="n"/>
      <c r="DR20" s="529">
        <f>SUM(M20:O20)</f>
        <v/>
      </c>
      <c r="DS20" s="32" t="n"/>
      <c r="DT20" s="529">
        <f>SUM(AB20:AD20)</f>
        <v/>
      </c>
      <c r="DU20" s="32" t="n"/>
      <c r="DV20" s="529">
        <f>SUM(AQ20:AS20)</f>
        <v/>
      </c>
      <c r="DW20" s="32" t="n"/>
      <c r="DX20" s="529">
        <f>SUM(BF20:BH20)</f>
        <v/>
      </c>
      <c r="DY20" s="32" t="n"/>
      <c r="DZ20" s="531">
        <f>DX20-DV20</f>
        <v/>
      </c>
      <c r="EA20" s="170">
        <f>DZ20/DV20</f>
        <v/>
      </c>
      <c r="EB20" s="32" t="n"/>
      <c r="EC20" s="529">
        <f>SUM(AN20:AP20)</f>
        <v/>
      </c>
      <c r="ED20" s="32" t="n"/>
      <c r="EE20" s="529">
        <f>SUM(AE20:AG20)</f>
        <v/>
      </c>
      <c r="EF20" s="32" t="n"/>
      <c r="EG20" s="529">
        <f>SUM(BC20:BE20)</f>
        <v/>
      </c>
      <c r="EH20" s="32" t="n"/>
      <c r="EI20" s="529">
        <f>SUM(CH20:CJ20)</f>
        <v/>
      </c>
      <c r="EJ20" s="32" t="n"/>
      <c r="EK20" s="531">
        <f>EI20-EG20</f>
        <v/>
      </c>
      <c r="EL20" s="170">
        <f>EK20/EG20</f>
        <v/>
      </c>
      <c r="EM20" s="32" t="n"/>
      <c r="EN20" s="529">
        <f>SUM(G20:L20)</f>
        <v/>
      </c>
      <c r="EO20" s="32" t="n"/>
      <c r="EP20" s="529">
        <f>SUM(V20:AA20)</f>
        <v/>
      </c>
      <c r="EQ20" s="32" t="n"/>
      <c r="ER20" s="529">
        <f>SUM(AK20:AP20)</f>
        <v/>
      </c>
      <c r="ES20" s="32" t="n"/>
      <c r="ET20" s="529">
        <f>SUM(AZ20:BE20)</f>
        <v/>
      </c>
      <c r="EU20" s="32" t="n"/>
      <c r="EV20" s="531">
        <f>ET20-ER20</f>
        <v/>
      </c>
      <c r="EW20" s="170">
        <f>EV20/ER20</f>
        <v/>
      </c>
      <c r="EZ20" s="529">
        <f>SUM(FB20:FM20)</f>
        <v/>
      </c>
      <c r="FA20" s="26" t="n"/>
      <c r="FB20" s="529">
        <f>D.Adm!CG8</f>
        <v/>
      </c>
      <c r="FC20" s="529">
        <f>D.Adm!CH8</f>
        <v/>
      </c>
      <c r="FD20" s="529">
        <f>D.Adm!CI8</f>
        <v/>
      </c>
      <c r="FE20" s="529">
        <f>D.Adm!CJ8</f>
        <v/>
      </c>
      <c r="FF20" s="529">
        <f>D.Adm!CK8</f>
        <v/>
      </c>
      <c r="FG20" s="529">
        <f>D.Adm!CL8</f>
        <v/>
      </c>
      <c r="FH20" s="529">
        <f>D.Adm!CM8</f>
        <v/>
      </c>
      <c r="FI20" s="529">
        <f>D.Adm!CN8</f>
        <v/>
      </c>
      <c r="FJ20" s="529">
        <f>D.Adm!CO8</f>
        <v/>
      </c>
      <c r="FK20" s="529">
        <f>D.Adm!CP8</f>
        <v/>
      </c>
      <c r="FL20" s="529">
        <f>D.Adm!CQ8</f>
        <v/>
      </c>
      <c r="FM20" s="529">
        <f>D.Adm!CR8</f>
        <v/>
      </c>
      <c r="FO20" s="529">
        <f>SUM(FQ20:GB20)</f>
        <v/>
      </c>
      <c r="FP20" s="26" t="n"/>
      <c r="FQ20" s="529">
        <f>D.Adm!CV8</f>
        <v/>
      </c>
      <c r="FR20" s="529">
        <f>D.Adm!CW8</f>
        <v/>
      </c>
      <c r="FS20" s="529">
        <f>D.Adm!CX8</f>
        <v/>
      </c>
      <c r="FT20" s="529">
        <f>D.Adm!CY8</f>
        <v/>
      </c>
      <c r="FU20" s="529">
        <f>D.Adm!CZ8</f>
        <v/>
      </c>
      <c r="FV20" s="529">
        <f>D.Adm!DA8</f>
        <v/>
      </c>
      <c r="FW20" s="529">
        <f>D.Adm!DB8</f>
        <v/>
      </c>
      <c r="FX20" s="529">
        <f>D.Adm!DC8</f>
        <v/>
      </c>
      <c r="FY20" s="529">
        <f>D.Adm!DD8</f>
        <v/>
      </c>
      <c r="FZ20" s="529">
        <f>D.Adm!DE8</f>
        <v/>
      </c>
      <c r="GA20" s="529">
        <f>D.Adm!DF8</f>
        <v/>
      </c>
      <c r="GB20" s="529">
        <f>D.Adm!DG8</f>
        <v/>
      </c>
      <c r="GD20" s="10" t="n"/>
      <c r="GE20" s="532">
        <f>_xlfn.XLOOKUP($GE$3,$BO$6:$BZ$6,$BO20:$BZ20)</f>
        <v/>
      </c>
      <c r="GF20" s="32" t="n"/>
      <c r="GG20" s="532">
        <f>_xlfn.XLOOKUP($GE$4,$FB$6:$FM$6,$FB20:$FM20)</f>
        <v/>
      </c>
      <c r="GH20" s="32" t="n"/>
      <c r="GI20" s="532">
        <f>_xlfn.XLOOKUP($GE$4,$FQ$6:$GB$6,$FQ20:$GB20)</f>
        <v/>
      </c>
      <c r="GJ20" s="32" t="n"/>
      <c r="GK20" s="533">
        <f>GI20-GG20</f>
        <v/>
      </c>
      <c r="GL20" s="170">
        <f>-GK20/GG20</f>
        <v/>
      </c>
      <c r="GM20" s="10" t="n"/>
      <c r="GN20" s="532">
        <f>SUM(AK20:AM20)</f>
        <v/>
      </c>
      <c r="GO20" s="532" t="n"/>
      <c r="GP20" s="532">
        <f>SUM(BO20:BQ20)</f>
        <v/>
      </c>
      <c r="GQ20" s="532" t="n"/>
      <c r="GR20" s="532">
        <f>SUM(FB20:FD20)</f>
        <v/>
      </c>
      <c r="GS20" s="532" t="n"/>
      <c r="GT20" s="532">
        <f>SUM(FQ20:FS20)</f>
        <v/>
      </c>
      <c r="GU20" s="10" t="n"/>
      <c r="GV20" s="533">
        <f>GT20-GR20</f>
        <v/>
      </c>
      <c r="GW20" s="170">
        <f>-GV20/GR20</f>
        <v/>
      </c>
      <c r="GX20" s="10" t="n"/>
      <c r="GY20" s="532">
        <f>SUM(AN20:AP20)</f>
        <v/>
      </c>
      <c r="GZ20" s="532" t="n"/>
      <c r="HA20" s="532">
        <f>SUM(BR20:BT20)</f>
        <v/>
      </c>
      <c r="HB20" s="532" t="n"/>
      <c r="HC20" s="532">
        <f>SUM(FE20:FG20)</f>
        <v/>
      </c>
      <c r="HD20" s="532" t="n"/>
      <c r="HE20" s="532">
        <f>SUM(FT20:FV20)</f>
        <v/>
      </c>
      <c r="HF20" s="10" t="n"/>
      <c r="HG20" s="533">
        <f>HE20-HC20</f>
        <v/>
      </c>
      <c r="HH20" s="170">
        <f>-HG20/HC20</f>
        <v/>
      </c>
      <c r="HI20" s="170" t="n"/>
      <c r="HJ20" s="532">
        <f>SUM(AQ20:AS20)</f>
        <v/>
      </c>
      <c r="HK20" s="532" t="n"/>
      <c r="HL20" s="532">
        <f>SUM(BU20:BW20)</f>
        <v/>
      </c>
      <c r="HM20" s="532" t="n"/>
      <c r="HN20" s="532">
        <f>SUM(FH20:FJ20)</f>
        <v/>
      </c>
      <c r="HO20" s="532" t="n"/>
      <c r="HP20" s="532">
        <f>SUM(FW20:FY20)</f>
        <v/>
      </c>
      <c r="HQ20" s="10" t="n"/>
      <c r="HR20" s="533">
        <f>HP20-HN20</f>
        <v/>
      </c>
      <c r="HS20" s="170">
        <f>-HR20/HN20</f>
        <v/>
      </c>
      <c r="HT20" s="10" t="n"/>
      <c r="HU20" s="532">
        <f>SUM(BJ20:BL20)</f>
        <v/>
      </c>
      <c r="HV20" s="532" t="n"/>
      <c r="HW20" s="532">
        <f>SUM(CN20:CP20)</f>
        <v/>
      </c>
      <c r="HX20" s="532" t="n"/>
      <c r="HY20" s="532">
        <f>SUM(GA20:GC20)</f>
        <v/>
      </c>
      <c r="HZ20" s="532" t="n"/>
      <c r="IA20" s="532">
        <f>SUM(GP20:GR20)</f>
        <v/>
      </c>
      <c r="IB20" s="10" t="n"/>
      <c r="IC20" s="533">
        <f>IA20-HY20</f>
        <v/>
      </c>
      <c r="ID20" s="170">
        <f>-IC20/HY20</f>
        <v/>
      </c>
      <c r="IE20" s="170" t="n"/>
      <c r="IF20" s="532">
        <f>BM20</f>
        <v/>
      </c>
      <c r="IG20" s="32" t="n"/>
      <c r="IH20" s="532">
        <f>EZ20</f>
        <v/>
      </c>
      <c r="II20" s="32" t="n"/>
      <c r="IJ20" s="532">
        <f>FO20</f>
        <v/>
      </c>
      <c r="IK20" s="32" t="n"/>
      <c r="IL20" s="533">
        <f>IJ20-IH20</f>
        <v/>
      </c>
      <c r="IM20" s="170">
        <f>IL20/IH20</f>
        <v/>
      </c>
      <c r="IO20" s="529">
        <f>SUM(IQ20:JB20)</f>
        <v/>
      </c>
      <c r="IP20" s="26" t="n"/>
      <c r="IQ20" s="529">
        <f>D.Adm!DN8</f>
        <v/>
      </c>
      <c r="IR20" s="529">
        <f>D.Adm!DO8</f>
        <v/>
      </c>
      <c r="IS20" s="529">
        <f>D.Adm!DP8</f>
        <v/>
      </c>
      <c r="IT20" s="529">
        <f>D.Adm!DQ8</f>
        <v/>
      </c>
      <c r="IU20" s="529">
        <f>D.Adm!DR8</f>
        <v/>
      </c>
      <c r="IV20" s="529">
        <f>D.Adm!DS8</f>
        <v/>
      </c>
      <c r="IW20" s="529">
        <f>D.Adm!DT8</f>
        <v/>
      </c>
      <c r="IX20" s="529">
        <f>D.Adm!DU8</f>
        <v/>
      </c>
      <c r="IY20" s="529">
        <f>D.Adm!DV8</f>
        <v/>
      </c>
      <c r="IZ20" s="529">
        <f>D.Adm!DW8</f>
        <v/>
      </c>
      <c r="JA20" s="529">
        <f>D.Adm!DX8</f>
        <v/>
      </c>
      <c r="JB20" s="529">
        <f>D.Adm!DY8</f>
        <v/>
      </c>
      <c r="JD20" s="529">
        <f>SUM(JF20:JQ20)</f>
        <v/>
      </c>
      <c r="JE20" s="26" t="n"/>
      <c r="JF20" s="529">
        <f>D.Adm!EC8</f>
        <v/>
      </c>
      <c r="JG20" s="529">
        <f>D.Adm!ED8</f>
        <v/>
      </c>
      <c r="JH20" s="529">
        <f>D.Adm!EE8</f>
        <v/>
      </c>
      <c r="JI20" s="529">
        <f>D.Adm!EF8</f>
        <v/>
      </c>
      <c r="JJ20" s="529">
        <f>D.Adm!EG8</f>
        <v/>
      </c>
      <c r="JK20" s="529">
        <f>D.Adm!EH8</f>
        <v/>
      </c>
      <c r="JL20" s="529">
        <f>D.Adm!EI8</f>
        <v/>
      </c>
      <c r="JM20" s="529">
        <f>D.Adm!EJ8</f>
        <v/>
      </c>
      <c r="JN20" s="529">
        <f>D.Adm!EK8</f>
        <v/>
      </c>
      <c r="JO20" s="529">
        <f>D.Adm!EL8</f>
        <v/>
      </c>
      <c r="JP20" s="529">
        <f>D.Adm!EM8</f>
        <v/>
      </c>
      <c r="JQ20" s="529">
        <f>D.Adm!EN8</f>
        <v/>
      </c>
      <c r="JS20" s="10" t="n"/>
      <c r="JT20" s="532">
        <f>_xlfn.XLOOKUP($JT$3,$FQ$6:$GB$6,$FQ20:$GB20)</f>
        <v/>
      </c>
      <c r="JU20" s="32" t="n"/>
      <c r="JV20" s="532">
        <f>_xlfn.XLOOKUP($JT$4,$IQ$6:$JB$6,$IQ20:$JB20)</f>
        <v/>
      </c>
      <c r="JW20" s="32" t="n"/>
      <c r="JX20" s="532">
        <f>_xlfn.XLOOKUP($JT$4,$JF$6:$JQ$6,$JF20:$JQ20)</f>
        <v/>
      </c>
      <c r="JY20" s="32" t="n"/>
      <c r="JZ20" s="533">
        <f>JX20-JV20</f>
        <v/>
      </c>
      <c r="KA20" s="170">
        <f>-JZ20/JV20</f>
        <v/>
      </c>
      <c r="KC20" s="532">
        <f>SUM(BO20:BQ20)</f>
        <v/>
      </c>
      <c r="KD20" s="532" t="n"/>
      <c r="KE20" s="532">
        <f>SUM(FQ20:FS20)</f>
        <v/>
      </c>
      <c r="KF20" s="532" t="n"/>
      <c r="KG20" s="532">
        <f>SUM(IQ20:IS20)</f>
        <v/>
      </c>
      <c r="KH20" s="532" t="n"/>
      <c r="KI20" s="532">
        <f>SUM(JF20:JH20)</f>
        <v/>
      </c>
      <c r="KJ20" s="10" t="n"/>
      <c r="KK20" s="533">
        <f>KI20-KG20</f>
        <v/>
      </c>
      <c r="KL20" s="170">
        <f>-KK20/KG20</f>
        <v/>
      </c>
      <c r="KM20" s="10" t="n"/>
      <c r="KN20" s="532">
        <f>SUM(BR20:BT20)</f>
        <v/>
      </c>
      <c r="KO20" s="532" t="n"/>
      <c r="KP20" s="532">
        <f>SUM(FT20:FV20)</f>
        <v/>
      </c>
      <c r="KQ20" s="532" t="n"/>
      <c r="KR20" s="532">
        <f>SUM(IT20:IV20)</f>
        <v/>
      </c>
      <c r="KS20" s="532" t="n"/>
      <c r="KT20" s="532">
        <f>SUM(JI20:JK20)</f>
        <v/>
      </c>
      <c r="KU20" s="10" t="n"/>
      <c r="KV20" s="533">
        <f>KT20-KR20</f>
        <v/>
      </c>
      <c r="KW20" s="170">
        <f>-KV20/KR20</f>
        <v/>
      </c>
      <c r="KX20" s="170" t="n"/>
      <c r="KY20" s="532">
        <f>SUM(BU20:BW20)</f>
        <v/>
      </c>
      <c r="KZ20" s="532" t="n"/>
      <c r="LA20" s="532">
        <f>SUM(FW20:FY20)</f>
        <v/>
      </c>
      <c r="LB20" s="532" t="n"/>
      <c r="LC20" s="532">
        <f>SUM(IW20:IY20)</f>
        <v/>
      </c>
      <c r="LD20" s="532" t="n"/>
      <c r="LE20" s="532">
        <f>SUM(JL20:JN20)</f>
        <v/>
      </c>
      <c r="LF20" s="10" t="n"/>
      <c r="LG20" s="533">
        <f>LE20-LC20</f>
        <v/>
      </c>
      <c r="LH20" s="170">
        <f>-LG20/LC20</f>
        <v/>
      </c>
      <c r="LI20" s="10" t="n"/>
      <c r="LJ20" s="532">
        <f>SUM(BX20:BZ20)</f>
        <v/>
      </c>
      <c r="LK20" s="532" t="n"/>
      <c r="LL20" s="532">
        <f>SUM(FZ20:GB20)</f>
        <v/>
      </c>
      <c r="LM20" s="532" t="n"/>
      <c r="LN20" s="532">
        <f>SUM(IZ20:JB20)</f>
        <v/>
      </c>
      <c r="LO20" s="532" t="n"/>
      <c r="LP20" s="532">
        <f>SUM(JO20:JQ20)</f>
        <v/>
      </c>
      <c r="LQ20" s="10" t="n"/>
      <c r="LR20" s="533">
        <f>LP20-LN20</f>
        <v/>
      </c>
      <c r="LS20" s="170">
        <f>-LR20/LN20</f>
        <v/>
      </c>
      <c r="LU20" s="532">
        <f>FO20</f>
        <v/>
      </c>
      <c r="LV20" s="32" t="n"/>
      <c r="LW20" s="532">
        <f>IO20</f>
        <v/>
      </c>
      <c r="LX20" s="32" t="n"/>
      <c r="LY20" s="532">
        <f>JD20</f>
        <v/>
      </c>
      <c r="LZ20" s="32" t="n"/>
      <c r="MA20" s="533">
        <f>LY20-LW20</f>
        <v/>
      </c>
      <c r="MB20" s="170">
        <f>MA20/LW20</f>
        <v/>
      </c>
    </row>
    <row r="21" ht="4.5" customFormat="1" customHeight="1" s="24">
      <c r="A21" s="24" t="n">
        <v>16</v>
      </c>
      <c r="C21" s="17" t="n"/>
      <c r="E21" s="529" t="n"/>
      <c r="F21" s="27" t="n"/>
      <c r="G21" s="529" t="n"/>
      <c r="H21" s="529" t="n"/>
      <c r="I21" s="529" t="n"/>
      <c r="J21" s="529" t="n"/>
      <c r="K21" s="529" t="n"/>
      <c r="L21" s="529" t="n"/>
      <c r="M21" s="529" t="n"/>
      <c r="N21" s="529" t="n"/>
      <c r="O21" s="529" t="n"/>
      <c r="P21" s="529" t="n"/>
      <c r="Q21" s="529" t="n"/>
      <c r="R21" s="529" t="n"/>
      <c r="T21" s="529" t="n"/>
      <c r="U21" s="27" t="n"/>
      <c r="V21" s="529" t="n"/>
      <c r="W21" s="529" t="n"/>
      <c r="X21" s="529" t="n"/>
      <c r="Y21" s="529" t="n"/>
      <c r="Z21" s="529" t="n"/>
      <c r="AA21" s="529" t="n"/>
      <c r="AB21" s="529" t="n"/>
      <c r="AC21" s="529" t="n"/>
      <c r="AD21" s="529" t="n"/>
      <c r="AE21" s="529" t="n"/>
      <c r="AF21" s="529" t="n"/>
      <c r="AG21" s="529" t="n"/>
      <c r="AH21" s="27" t="n"/>
      <c r="AI21" s="529" t="n"/>
      <c r="AJ21" s="27" t="n"/>
      <c r="AK21" s="529" t="n"/>
      <c r="AL21" s="529" t="n"/>
      <c r="AM21" s="529" t="n"/>
      <c r="AN21" s="529" t="n"/>
      <c r="AO21" s="529" t="n"/>
      <c r="AP21" s="529" t="n"/>
      <c r="AQ21" s="529" t="n"/>
      <c r="AR21" s="529" t="n"/>
      <c r="AS21" s="529" t="n"/>
      <c r="AT21" s="529" t="n"/>
      <c r="AU21" s="529" t="n"/>
      <c r="AV21" s="529" t="n"/>
      <c r="AW21" s="27" t="n"/>
      <c r="AX21" s="529" t="n"/>
      <c r="AY21" s="27" t="n"/>
      <c r="AZ21" s="529" t="n"/>
      <c r="BA21" s="529" t="n"/>
      <c r="BB21" s="529" t="n"/>
      <c r="BC21" s="529" t="n"/>
      <c r="BD21" s="529" t="n"/>
      <c r="BE21" s="529" t="n"/>
      <c r="BF21" s="529" t="n"/>
      <c r="BG21" s="529" t="n"/>
      <c r="BH21" s="529" t="n"/>
      <c r="BI21" s="529" t="n"/>
      <c r="BJ21" s="529" t="n"/>
      <c r="BK21" s="529" t="n"/>
      <c r="BL21" s="27" t="n"/>
      <c r="BM21" s="529" t="n"/>
      <c r="BN21" s="27" t="n"/>
      <c r="BO21" s="530" t="n"/>
      <c r="BP21" s="530" t="n"/>
      <c r="BQ21" s="530" t="n"/>
      <c r="BR21" s="530" t="n"/>
      <c r="BS21" s="530" t="n"/>
      <c r="BT21" s="530" t="n"/>
      <c r="BU21" s="530" t="n"/>
      <c r="BV21" s="529" t="n"/>
      <c r="BW21" s="529" t="n"/>
      <c r="BX21" s="529" t="n"/>
      <c r="BY21" s="529" t="n"/>
      <c r="BZ21" s="529" t="n"/>
      <c r="CA21" s="27" t="n"/>
      <c r="CB21" s="529" t="n"/>
      <c r="CC21" s="27" t="n"/>
      <c r="CD21" s="529" t="n"/>
      <c r="CE21" s="27" t="n"/>
      <c r="CF21" s="529" t="n"/>
      <c r="CG21" s="27" t="n"/>
      <c r="CH21" s="529" t="n"/>
      <c r="CI21" s="27" t="n"/>
      <c r="CJ21" s="531" t="n"/>
      <c r="CK21" s="170" t="n"/>
      <c r="CL21" s="27" t="n"/>
      <c r="CM21" s="529" t="n"/>
      <c r="CN21" s="27" t="n"/>
      <c r="CO21" s="529" t="n"/>
      <c r="CP21" s="27" t="n"/>
      <c r="CQ21" s="529" t="n"/>
      <c r="CR21" s="27" t="n"/>
      <c r="CS21" s="531" t="n"/>
      <c r="CT21" s="170" t="n"/>
      <c r="CU21" s="27" t="n"/>
      <c r="CV21" s="529" t="n"/>
      <c r="CW21" s="27" t="n"/>
      <c r="CX21" s="529" t="n"/>
      <c r="CY21" s="27" t="n"/>
      <c r="CZ21" s="529" t="n"/>
      <c r="DA21" s="27" t="n"/>
      <c r="DB21" s="529" t="n"/>
      <c r="DC21" s="27" t="n"/>
      <c r="DD21" s="531" t="n"/>
      <c r="DE21" s="170" t="n"/>
      <c r="DF21" s="27" t="n"/>
      <c r="DG21" s="529" t="n"/>
      <c r="DH21" s="27" t="n"/>
      <c r="DI21" s="529" t="n"/>
      <c r="DJ21" s="27" t="n"/>
      <c r="DK21" s="529" t="n"/>
      <c r="DL21" s="27" t="n"/>
      <c r="DM21" s="529" t="n"/>
      <c r="DN21" s="27" t="n"/>
      <c r="DO21" s="531" t="n"/>
      <c r="DP21" s="170" t="n"/>
      <c r="DQ21" s="27" t="n"/>
      <c r="DR21" s="529" t="n"/>
      <c r="DS21" s="27" t="n"/>
      <c r="DT21" s="529" t="n"/>
      <c r="DU21" s="27" t="n"/>
      <c r="DV21" s="529" t="n"/>
      <c r="DW21" s="27" t="n"/>
      <c r="DX21" s="529" t="n"/>
      <c r="DY21" s="27" t="n"/>
      <c r="DZ21" s="531" t="n"/>
      <c r="EA21" s="170" t="n"/>
      <c r="EB21" s="27" t="n"/>
      <c r="EC21" s="529" t="n"/>
      <c r="ED21" s="27" t="n"/>
      <c r="EE21" s="529" t="n"/>
      <c r="EF21" s="27" t="n"/>
      <c r="EG21" s="529" t="n"/>
      <c r="EH21" s="27" t="n"/>
      <c r="EI21" s="529" t="n"/>
      <c r="EJ21" s="27" t="n"/>
      <c r="EK21" s="531" t="n"/>
      <c r="EL21" s="170" t="n"/>
      <c r="EM21" s="27" t="n"/>
      <c r="EN21" s="529" t="n"/>
      <c r="EO21" s="27" t="n"/>
      <c r="EP21" s="529" t="n"/>
      <c r="EQ21" s="27" t="n"/>
      <c r="ER21" s="529" t="n"/>
      <c r="ES21" s="27" t="n"/>
      <c r="ET21" s="529" t="n"/>
      <c r="EU21" s="27" t="n"/>
      <c r="EV21" s="531" t="n"/>
      <c r="EW21" s="170" t="n"/>
      <c r="EZ21" s="529" t="n"/>
      <c r="FA21" s="27" t="n"/>
      <c r="FB21" s="529" t="n"/>
      <c r="FC21" s="529" t="n"/>
      <c r="FD21" s="529" t="n"/>
      <c r="FE21" s="529" t="n"/>
      <c r="FF21" s="529" t="n"/>
      <c r="FG21" s="529" t="n"/>
      <c r="FH21" s="529" t="n"/>
      <c r="FI21" s="529" t="n"/>
      <c r="FJ21" s="529" t="n"/>
      <c r="FK21" s="529" t="n"/>
      <c r="FL21" s="529" t="n"/>
      <c r="FM21" s="529" t="n"/>
      <c r="FO21" s="529" t="n"/>
      <c r="FP21" s="27" t="n"/>
      <c r="FQ21" s="529" t="n"/>
      <c r="FR21" s="529" t="n"/>
      <c r="FS21" s="529" t="n"/>
      <c r="FT21" s="529" t="n"/>
      <c r="FU21" s="529" t="n"/>
      <c r="FV21" s="529" t="n"/>
      <c r="FW21" s="529" t="n"/>
      <c r="FX21" s="529" t="n"/>
      <c r="FY21" s="529" t="n"/>
      <c r="FZ21" s="529" t="n"/>
      <c r="GA21" s="529" t="n"/>
      <c r="GB21" s="529" t="n"/>
      <c r="GD21" s="10" t="n"/>
      <c r="GE21" s="532" t="n"/>
      <c r="GF21" s="27" t="n"/>
      <c r="GG21" s="532" t="n"/>
      <c r="GH21" s="27" t="n"/>
      <c r="GI21" s="532" t="n"/>
      <c r="GJ21" s="27" t="n"/>
      <c r="GK21" s="533" t="n"/>
      <c r="GL21" s="170" t="n"/>
      <c r="GM21" s="10" t="n"/>
      <c r="GN21" s="532" t="n"/>
      <c r="GO21" s="532" t="n"/>
      <c r="GP21" s="532" t="n"/>
      <c r="GQ21" s="532" t="n"/>
      <c r="GR21" s="532" t="n"/>
      <c r="GS21" s="532" t="n"/>
      <c r="GT21" s="532" t="n"/>
      <c r="GU21" s="10" t="n"/>
      <c r="GV21" s="533" t="n"/>
      <c r="GW21" s="170" t="n"/>
      <c r="GX21" s="10" t="n"/>
      <c r="GY21" s="532" t="n"/>
      <c r="GZ21" s="532" t="n"/>
      <c r="HA21" s="532" t="n"/>
      <c r="HB21" s="532" t="n"/>
      <c r="HC21" s="532" t="n"/>
      <c r="HD21" s="532" t="n"/>
      <c r="HE21" s="532" t="n"/>
      <c r="HF21" s="10" t="n"/>
      <c r="HG21" s="533" t="n"/>
      <c r="HH21" s="170" t="n"/>
      <c r="HI21" s="170" t="n"/>
      <c r="HJ21" s="532" t="n"/>
      <c r="HK21" s="532" t="n"/>
      <c r="HL21" s="532" t="n"/>
      <c r="HM21" s="532" t="n"/>
      <c r="HN21" s="532" t="n"/>
      <c r="HO21" s="532" t="n"/>
      <c r="HP21" s="532" t="n"/>
      <c r="HQ21" s="10" t="n"/>
      <c r="HR21" s="533" t="n"/>
      <c r="HS21" s="170" t="n"/>
      <c r="HT21" s="10" t="n"/>
      <c r="HU21" s="532" t="n"/>
      <c r="HV21" s="532" t="n"/>
      <c r="HW21" s="532" t="n"/>
      <c r="HX21" s="532" t="n"/>
      <c r="HY21" s="532" t="n"/>
      <c r="HZ21" s="532" t="n"/>
      <c r="IA21" s="532" t="n"/>
      <c r="IB21" s="10" t="n"/>
      <c r="IC21" s="533" t="n"/>
      <c r="ID21" s="170" t="n"/>
      <c r="IE21" s="170" t="n"/>
      <c r="IF21" s="532" t="n"/>
      <c r="IG21" s="27" t="n"/>
      <c r="IH21" s="532" t="n"/>
      <c r="II21" s="27" t="n"/>
      <c r="IJ21" s="532" t="n"/>
      <c r="IK21" s="27" t="n"/>
      <c r="IL21" s="533" t="n"/>
      <c r="IM21" s="170" t="n"/>
      <c r="IO21" s="529" t="n"/>
      <c r="IP21" s="27" t="n"/>
      <c r="IQ21" s="529" t="n"/>
      <c r="IR21" s="529" t="n"/>
      <c r="IS21" s="529" t="n"/>
      <c r="IT21" s="529" t="n"/>
      <c r="IU21" s="529" t="n"/>
      <c r="IV21" s="529" t="n"/>
      <c r="IW21" s="529" t="n"/>
      <c r="IX21" s="529" t="n"/>
      <c r="IY21" s="529" t="n"/>
      <c r="IZ21" s="529" t="n"/>
      <c r="JA21" s="529" t="n"/>
      <c r="JB21" s="529" t="n"/>
      <c r="JD21" s="529" t="n"/>
      <c r="JE21" s="27" t="n"/>
      <c r="JF21" s="529" t="n"/>
      <c r="JG21" s="529" t="n"/>
      <c r="JH21" s="529" t="n"/>
      <c r="JI21" s="529" t="n"/>
      <c r="JJ21" s="529" t="n"/>
      <c r="JK21" s="529" t="n"/>
      <c r="JL21" s="529" t="n"/>
      <c r="JM21" s="529" t="n"/>
      <c r="JN21" s="529" t="n"/>
      <c r="JO21" s="529" t="n"/>
      <c r="JP21" s="529" t="n"/>
      <c r="JQ21" s="529" t="n"/>
      <c r="JS21" s="10" t="n"/>
      <c r="JT21" s="532" t="n"/>
      <c r="JU21" s="27" t="n"/>
      <c r="JV21" s="532" t="n"/>
      <c r="JW21" s="27" t="n"/>
      <c r="JX21" s="532" t="n"/>
      <c r="JY21" s="27" t="n"/>
      <c r="JZ21" s="533" t="n"/>
      <c r="KA21" s="170" t="n"/>
      <c r="KC21" s="532" t="n"/>
      <c r="KD21" s="532" t="n"/>
      <c r="KE21" s="532" t="n"/>
      <c r="KF21" s="532" t="n"/>
      <c r="KG21" s="532" t="n"/>
      <c r="KH21" s="532" t="n"/>
      <c r="KI21" s="532" t="n"/>
      <c r="KJ21" s="10" t="n"/>
      <c r="KK21" s="533" t="n"/>
      <c r="KL21" s="170" t="n"/>
      <c r="KM21" s="10" t="n"/>
      <c r="KN21" s="532" t="n"/>
      <c r="KO21" s="532" t="n"/>
      <c r="KP21" s="532" t="n"/>
      <c r="KQ21" s="532" t="n"/>
      <c r="KR21" s="532" t="n"/>
      <c r="KS21" s="532" t="n"/>
      <c r="KT21" s="532" t="n"/>
      <c r="KU21" s="10" t="n"/>
      <c r="KV21" s="533" t="n"/>
      <c r="KW21" s="170" t="n"/>
      <c r="KX21" s="170" t="n"/>
      <c r="KY21" s="532" t="n"/>
      <c r="KZ21" s="532" t="n"/>
      <c r="LA21" s="532" t="n"/>
      <c r="LB21" s="532" t="n"/>
      <c r="LC21" s="532" t="n"/>
      <c r="LD21" s="532" t="n"/>
      <c r="LE21" s="532" t="n"/>
      <c r="LF21" s="10" t="n"/>
      <c r="LG21" s="533" t="n"/>
      <c r="LH21" s="170" t="n"/>
      <c r="LI21" s="10" t="n"/>
      <c r="LJ21" s="532" t="n"/>
      <c r="LK21" s="532" t="n"/>
      <c r="LL21" s="532" t="n"/>
      <c r="LM21" s="532" t="n"/>
      <c r="LN21" s="532" t="n"/>
      <c r="LO21" s="532" t="n"/>
      <c r="LP21" s="532" t="n"/>
      <c r="LQ21" s="10" t="n"/>
      <c r="LR21" s="533" t="n"/>
      <c r="LS21" s="170" t="n"/>
      <c r="LU21" s="532" t="n"/>
      <c r="LV21" s="27" t="n"/>
      <c r="LW21" s="532" t="n"/>
      <c r="LX21" s="27" t="n"/>
      <c r="LY21" s="532" t="n"/>
      <c r="LZ21" s="27" t="n"/>
      <c r="MA21" s="533" t="n"/>
      <c r="MB21" s="170" t="n"/>
    </row>
    <row r="22" customFormat="1" s="21">
      <c r="A22" s="21" t="n">
        <v>17</v>
      </c>
      <c r="C22" s="30" t="inlineStr">
        <is>
          <t>Despesas Comerciais e Vendas</t>
        </is>
      </c>
      <c r="E22" s="529" t="n">
        <v>-209243.62</v>
      </c>
      <c r="F22" s="26" t="n"/>
      <c r="G22" s="529" t="n">
        <v>-11614.27</v>
      </c>
      <c r="H22" s="529" t="n">
        <v>-9528.83</v>
      </c>
      <c r="I22" s="529" t="n">
        <v>-16963.75</v>
      </c>
      <c r="J22" s="529" t="n">
        <v>-5723.559999999999</v>
      </c>
      <c r="K22" s="529" t="n">
        <v>-12663.21</v>
      </c>
      <c r="L22" s="529" t="n">
        <v>-17054</v>
      </c>
      <c r="M22" s="529" t="n">
        <v>-21192</v>
      </c>
      <c r="N22" s="529" t="n">
        <v>-23094</v>
      </c>
      <c r="O22" s="529" t="n">
        <v>-22985</v>
      </c>
      <c r="P22" s="529" t="n">
        <v>-27240</v>
      </c>
      <c r="Q22" s="529" t="n">
        <v>-23093</v>
      </c>
      <c r="R22" s="529" t="n">
        <v>-18092</v>
      </c>
      <c r="T22" s="529">
        <f>SUM(V22:AG22)</f>
        <v/>
      </c>
      <c r="U22" s="26" t="n"/>
      <c r="V22" s="529">
        <f>'D.Com.'!V8</f>
        <v/>
      </c>
      <c r="W22" s="529">
        <f>'D.Com.'!W8</f>
        <v/>
      </c>
      <c r="X22" s="529">
        <f>'D.Com.'!X8</f>
        <v/>
      </c>
      <c r="Y22" s="529">
        <f>'D.Com.'!Y8</f>
        <v/>
      </c>
      <c r="Z22" s="529">
        <f>'D.Com.'!Z8</f>
        <v/>
      </c>
      <c r="AA22" s="529">
        <f>'D.Com.'!AA8</f>
        <v/>
      </c>
      <c r="AB22" s="529">
        <f>'D.Com.'!AB8</f>
        <v/>
      </c>
      <c r="AC22" s="529">
        <f>'D.Com.'!AC8</f>
        <v/>
      </c>
      <c r="AD22" s="529">
        <f>'D.Com.'!AD8</f>
        <v/>
      </c>
      <c r="AE22" s="529">
        <f>'D.Com.'!AE8</f>
        <v/>
      </c>
      <c r="AF22" s="529">
        <f>'D.Com.'!AF8</f>
        <v/>
      </c>
      <c r="AG22" s="529">
        <f>'D.Com.'!AG8</f>
        <v/>
      </c>
      <c r="AH22" s="26" t="n"/>
      <c r="AI22" s="529">
        <f>SUM(AK22:AV22)</f>
        <v/>
      </c>
      <c r="AJ22" s="26" t="n"/>
      <c r="AK22" s="529">
        <f>'D.Com.'!AK8</f>
        <v/>
      </c>
      <c r="AL22" s="529">
        <f>'D.Com.'!AL8</f>
        <v/>
      </c>
      <c r="AM22" s="529">
        <f>'D.Com.'!AM8</f>
        <v/>
      </c>
      <c r="AN22" s="529">
        <f>'D.Com.'!AN8</f>
        <v/>
      </c>
      <c r="AO22" s="529">
        <f>'D.Com.'!AO8</f>
        <v/>
      </c>
      <c r="AP22" s="529">
        <f>'D.Com.'!AP8</f>
        <v/>
      </c>
      <c r="AQ22" s="529">
        <f>'D.Com.'!AQ8</f>
        <v/>
      </c>
      <c r="AR22" s="529">
        <f>'D.Com.'!AR8</f>
        <v/>
      </c>
      <c r="AS22" s="529">
        <f>'D.Com.'!AS8</f>
        <v/>
      </c>
      <c r="AT22" s="529">
        <f>'D.Com.'!AT8</f>
        <v/>
      </c>
      <c r="AU22" s="529">
        <f>'D.Com.'!AU8</f>
        <v/>
      </c>
      <c r="AV22" s="529">
        <f>'D.Com.'!AV8</f>
        <v/>
      </c>
      <c r="AW22" s="26" t="n"/>
      <c r="AX22" s="529">
        <f>SUM(AZ22:BK22)</f>
        <v/>
      </c>
      <c r="AY22" s="26" t="n"/>
      <c r="AZ22" s="529">
        <f>'D.Com.'!AZ8</f>
        <v/>
      </c>
      <c r="BA22" s="529">
        <f>'D.Com.'!BA8</f>
        <v/>
      </c>
      <c r="BB22" s="529">
        <f>'D.Com.'!BB8</f>
        <v/>
      </c>
      <c r="BC22" s="529">
        <f>'D.Com.'!BC8</f>
        <v/>
      </c>
      <c r="BD22" s="529">
        <f>'D.Com.'!BD8</f>
        <v/>
      </c>
      <c r="BE22" s="529">
        <f>'D.Com.'!BE8</f>
        <v/>
      </c>
      <c r="BF22" s="529">
        <f>'D.Com.'!BF8</f>
        <v/>
      </c>
      <c r="BG22" s="529">
        <f>'D.Com.'!BG8</f>
        <v/>
      </c>
      <c r="BH22" s="529">
        <f>'D.Com.'!BH8</f>
        <v/>
      </c>
      <c r="BI22" s="529">
        <f>'D.Com.'!BI8</f>
        <v/>
      </c>
      <c r="BJ22" s="529">
        <f>'D.Com.'!BJ8</f>
        <v/>
      </c>
      <c r="BK22" s="529">
        <f>'D.Com.'!BK8</f>
        <v/>
      </c>
      <c r="BL22" s="26" t="n"/>
      <c r="BM22" s="529">
        <f>SUM(BO22:BZ22)</f>
        <v/>
      </c>
      <c r="BN22" s="26" t="n"/>
      <c r="BO22" s="530">
        <f>'D.Com.'!BO8</f>
        <v/>
      </c>
      <c r="BP22" s="530">
        <f>'D.Com.'!BP8</f>
        <v/>
      </c>
      <c r="BQ22" s="530">
        <f>'D.Com.'!BQ8</f>
        <v/>
      </c>
      <c r="BR22" s="530">
        <f>'D.Com.'!BR8</f>
        <v/>
      </c>
      <c r="BS22" s="530">
        <f>'D.Com.'!BS8</f>
        <v/>
      </c>
      <c r="BT22" s="530">
        <f>'D.Com.'!BT8</f>
        <v/>
      </c>
      <c r="BU22" s="530">
        <f>'D.Com.'!BU8</f>
        <v/>
      </c>
      <c r="BV22" s="529">
        <f>'D.Com.'!BV8</f>
        <v/>
      </c>
      <c r="BW22" s="529">
        <f>'D.Com.'!BW8</f>
        <v/>
      </c>
      <c r="BX22" s="529">
        <f>'D.Com.'!BX8</f>
        <v/>
      </c>
      <c r="BY22" s="529">
        <f>'D.Com.'!BY8</f>
        <v/>
      </c>
      <c r="BZ22" s="529">
        <f>'D.Com.'!BZ8</f>
        <v/>
      </c>
      <c r="CA22" s="26" t="n"/>
      <c r="CB22" s="529">
        <f>HLOOKUP($CB$5,$V$6:$AG$37,$A22,0)</f>
        <v/>
      </c>
      <c r="CC22" s="32" t="n"/>
      <c r="CD22" s="529">
        <f>HLOOKUP($CD$5,$AK$6:$AV$37,$A22,0)</f>
        <v/>
      </c>
      <c r="CE22" s="32" t="n"/>
      <c r="CF22" s="529">
        <f>HLOOKUP($CB$4,$AZ$6:$BK$37,$A22,0)</f>
        <v/>
      </c>
      <c r="CG22" s="32" t="n"/>
      <c r="CH22" s="529">
        <f>HLOOKUP($CB$4,$BO$6:$BZ$37,$A22,0)</f>
        <v/>
      </c>
      <c r="CI22" s="32" t="n"/>
      <c r="CJ22" s="531">
        <f>CH22-CF22</f>
        <v/>
      </c>
      <c r="CK22" s="170">
        <f>-CJ22/CF22</f>
        <v/>
      </c>
      <c r="CL22" s="26" t="n"/>
      <c r="CM22" s="529">
        <f>SUM(G22:Q22)</f>
        <v/>
      </c>
      <c r="CN22" s="32" t="n"/>
      <c r="CO22" s="529">
        <f>SUM(AK22:AU22)</f>
        <v/>
      </c>
      <c r="CP22" s="32" t="n"/>
      <c r="CQ22" s="529">
        <f>SUM(AZ22:BJ22)</f>
        <v/>
      </c>
      <c r="CR22" s="32" t="n"/>
      <c r="CS22" s="531">
        <f>CQ22-CO22</f>
        <v/>
      </c>
      <c r="CT22" s="170">
        <f>-CS22/CO22</f>
        <v/>
      </c>
      <c r="CU22" s="26" t="n"/>
      <c r="CV22" s="529">
        <f>SUM(V22:X22)</f>
        <v/>
      </c>
      <c r="CW22" s="32" t="n"/>
      <c r="CX22" s="529">
        <f>SUM(AK22:AM22)</f>
        <v/>
      </c>
      <c r="CY22" s="32" t="n"/>
      <c r="CZ22" s="529">
        <f>SUM(AZ22:BB22)</f>
        <v/>
      </c>
      <c r="DA22" s="32" t="n"/>
      <c r="DB22" s="529">
        <f>SUM(BO22:BQ22)</f>
        <v/>
      </c>
      <c r="DC22" s="32" t="n"/>
      <c r="DD22" s="531">
        <f>DB22-CZ22</f>
        <v/>
      </c>
      <c r="DE22" s="170">
        <f>DD22/CZ22</f>
        <v/>
      </c>
      <c r="DF22" s="32" t="n"/>
      <c r="DG22" s="529">
        <f>SUM(J22:L22)</f>
        <v/>
      </c>
      <c r="DH22" s="32" t="n"/>
      <c r="DI22" s="529">
        <f>SUM(Y22:AA22)</f>
        <v/>
      </c>
      <c r="DJ22" s="32" t="n"/>
      <c r="DK22" s="529">
        <f>SUM(AN22:AP22)</f>
        <v/>
      </c>
      <c r="DL22" s="32" t="n"/>
      <c r="DM22" s="529">
        <f>SUM(BC22:BE22)</f>
        <v/>
      </c>
      <c r="DN22" s="32" t="n"/>
      <c r="DO22" s="531">
        <f>DM22-DK22</f>
        <v/>
      </c>
      <c r="DP22" s="170">
        <f>DO22/DK22</f>
        <v/>
      </c>
      <c r="DQ22" s="32" t="n"/>
      <c r="DR22" s="529">
        <f>SUM(M22:O22)</f>
        <v/>
      </c>
      <c r="DS22" s="32" t="n"/>
      <c r="DT22" s="529">
        <f>SUM(AB22:AD22)</f>
        <v/>
      </c>
      <c r="DU22" s="32" t="n"/>
      <c r="DV22" s="529">
        <f>SUM(AQ22:AS22)</f>
        <v/>
      </c>
      <c r="DW22" s="32" t="n"/>
      <c r="DX22" s="529">
        <f>SUM(BF22:BH22)</f>
        <v/>
      </c>
      <c r="DY22" s="32" t="n"/>
      <c r="DZ22" s="531">
        <f>DX22-DV22</f>
        <v/>
      </c>
      <c r="EA22" s="170">
        <f>DZ22/DV22</f>
        <v/>
      </c>
      <c r="EB22" s="32" t="n"/>
      <c r="EC22" s="529">
        <f>SUM(AN22:AP22)</f>
        <v/>
      </c>
      <c r="ED22" s="32" t="n"/>
      <c r="EE22" s="529">
        <f>SUM(AE22:AG22)</f>
        <v/>
      </c>
      <c r="EF22" s="32" t="n"/>
      <c r="EG22" s="529">
        <f>SUM(BC22:BE22)</f>
        <v/>
      </c>
      <c r="EH22" s="32" t="n"/>
      <c r="EI22" s="529">
        <f>SUM(CH22:CJ22)</f>
        <v/>
      </c>
      <c r="EJ22" s="32" t="n"/>
      <c r="EK22" s="531">
        <f>EI22-EG22</f>
        <v/>
      </c>
      <c r="EL22" s="170">
        <f>EK22/EG22</f>
        <v/>
      </c>
      <c r="EM22" s="32" t="n"/>
      <c r="EN22" s="529">
        <f>SUM(G22:L22)</f>
        <v/>
      </c>
      <c r="EO22" s="32" t="n"/>
      <c r="EP22" s="529">
        <f>SUM(V22:AA22)</f>
        <v/>
      </c>
      <c r="EQ22" s="32" t="n"/>
      <c r="ER22" s="529">
        <f>SUM(AK22:AP22)</f>
        <v/>
      </c>
      <c r="ES22" s="32" t="n"/>
      <c r="ET22" s="529">
        <f>SUM(AZ22:BE22)</f>
        <v/>
      </c>
      <c r="EU22" s="32" t="n"/>
      <c r="EV22" s="531">
        <f>ET22-ER22</f>
        <v/>
      </c>
      <c r="EW22" s="170">
        <f>EV22/ER22</f>
        <v/>
      </c>
      <c r="EZ22" s="529">
        <f>SUM(FB22:FM22)</f>
        <v/>
      </c>
      <c r="FA22" s="26" t="n"/>
      <c r="FB22" s="529">
        <f>'D.Com.'!CG8</f>
        <v/>
      </c>
      <c r="FC22" s="529">
        <f>'D.Com.'!CH8</f>
        <v/>
      </c>
      <c r="FD22" s="529">
        <f>'D.Com.'!CI8</f>
        <v/>
      </c>
      <c r="FE22" s="529">
        <f>'D.Com.'!CJ8</f>
        <v/>
      </c>
      <c r="FF22" s="529">
        <f>'D.Com.'!CK8</f>
        <v/>
      </c>
      <c r="FG22" s="529">
        <f>'D.Com.'!CL8</f>
        <v/>
      </c>
      <c r="FH22" s="529">
        <f>'D.Com.'!CM8</f>
        <v/>
      </c>
      <c r="FI22" s="529">
        <f>'D.Com.'!CN8</f>
        <v/>
      </c>
      <c r="FJ22" s="529">
        <f>'D.Com.'!CO8</f>
        <v/>
      </c>
      <c r="FK22" s="529">
        <f>'D.Com.'!CP8</f>
        <v/>
      </c>
      <c r="FL22" s="529">
        <f>'D.Com.'!CQ8</f>
        <v/>
      </c>
      <c r="FM22" s="529">
        <f>'D.Com.'!CR8</f>
        <v/>
      </c>
      <c r="FO22" s="529">
        <f>SUM(FQ22:GB22)</f>
        <v/>
      </c>
      <c r="FP22" s="26" t="n"/>
      <c r="FQ22" s="529">
        <f>'D.Com.'!CV8</f>
        <v/>
      </c>
      <c r="FR22" s="529">
        <f>'D.Com.'!CW8</f>
        <v/>
      </c>
      <c r="FS22" s="529">
        <f>'D.Com.'!CX8</f>
        <v/>
      </c>
      <c r="FT22" s="529">
        <f>'D.Com.'!CY8</f>
        <v/>
      </c>
      <c r="FU22" s="529">
        <f>'D.Com.'!CZ8</f>
        <v/>
      </c>
      <c r="FV22" s="529">
        <f>'D.Com.'!DA8</f>
        <v/>
      </c>
      <c r="FW22" s="529">
        <f>'D.Com.'!DB8</f>
        <v/>
      </c>
      <c r="FX22" s="529">
        <f>'D.Com.'!DC8</f>
        <v/>
      </c>
      <c r="FY22" s="529">
        <f>'D.Com.'!DD8</f>
        <v/>
      </c>
      <c r="FZ22" s="529">
        <f>'D.Com.'!DE8</f>
        <v/>
      </c>
      <c r="GA22" s="529">
        <f>'D.Com.'!DF8</f>
        <v/>
      </c>
      <c r="GB22" s="529">
        <f>'D.Com.'!DG8</f>
        <v/>
      </c>
      <c r="GD22" s="10" t="n"/>
      <c r="GE22" s="532">
        <f>_xlfn.XLOOKUP($GE$3,$BO$6:$BZ$6,$BO22:$BZ22)</f>
        <v/>
      </c>
      <c r="GF22" s="32" t="n"/>
      <c r="GG22" s="532">
        <f>_xlfn.XLOOKUP($GE$4,$FB$6:$FM$6,$FB22:$FM22)</f>
        <v/>
      </c>
      <c r="GH22" s="32" t="n"/>
      <c r="GI22" s="532">
        <f>_xlfn.XLOOKUP($GE$4,$FQ$6:$GB$6,$FQ22:$GB22)</f>
        <v/>
      </c>
      <c r="GJ22" s="32" t="n"/>
      <c r="GK22" s="533">
        <f>GI22-GG22</f>
        <v/>
      </c>
      <c r="GL22" s="170">
        <f>-GK22/GG22</f>
        <v/>
      </c>
      <c r="GM22" s="10" t="n"/>
      <c r="GN22" s="532">
        <f>SUM(AK22:AM22)</f>
        <v/>
      </c>
      <c r="GO22" s="532" t="n"/>
      <c r="GP22" s="532">
        <f>SUM(BO22:BQ22)</f>
        <v/>
      </c>
      <c r="GQ22" s="532" t="n"/>
      <c r="GR22" s="532">
        <f>SUM(FB22:FD22)</f>
        <v/>
      </c>
      <c r="GS22" s="532" t="n"/>
      <c r="GT22" s="532">
        <f>SUM(FQ22:FS22)</f>
        <v/>
      </c>
      <c r="GU22" s="10" t="n"/>
      <c r="GV22" s="533">
        <f>GT22-GR22</f>
        <v/>
      </c>
      <c r="GW22" s="170">
        <f>-GV22/GR22</f>
        <v/>
      </c>
      <c r="GX22" s="10" t="n"/>
      <c r="GY22" s="532">
        <f>SUM(AN22:AP22)</f>
        <v/>
      </c>
      <c r="GZ22" s="532" t="n"/>
      <c r="HA22" s="532">
        <f>SUM(BR22:BT22)</f>
        <v/>
      </c>
      <c r="HB22" s="532" t="n"/>
      <c r="HC22" s="532">
        <f>SUM(FE22:FG22)</f>
        <v/>
      </c>
      <c r="HD22" s="532" t="n"/>
      <c r="HE22" s="532">
        <f>SUM(FT22:FV22)</f>
        <v/>
      </c>
      <c r="HF22" s="10" t="n"/>
      <c r="HG22" s="533">
        <f>HE22-HC22</f>
        <v/>
      </c>
      <c r="HH22" s="170">
        <f>-HG22/HC22</f>
        <v/>
      </c>
      <c r="HI22" s="170" t="n"/>
      <c r="HJ22" s="532">
        <f>SUM(AQ22:AS22)</f>
        <v/>
      </c>
      <c r="HK22" s="532" t="n"/>
      <c r="HL22" s="532">
        <f>SUM(BU22:BW22)</f>
        <v/>
      </c>
      <c r="HM22" s="532" t="n"/>
      <c r="HN22" s="532">
        <f>SUM(FH22:FJ22)</f>
        <v/>
      </c>
      <c r="HO22" s="532" t="n"/>
      <c r="HP22" s="532">
        <f>SUM(FW22:FY22)</f>
        <v/>
      </c>
      <c r="HQ22" s="10" t="n"/>
      <c r="HR22" s="533">
        <f>HP22-HN22</f>
        <v/>
      </c>
      <c r="HS22" s="170">
        <f>-HR22/HN22</f>
        <v/>
      </c>
      <c r="HT22" s="10" t="n"/>
      <c r="HU22" s="532">
        <f>SUM(BJ22:BL22)</f>
        <v/>
      </c>
      <c r="HV22" s="532" t="n"/>
      <c r="HW22" s="532">
        <f>SUM(CN22:CP22)</f>
        <v/>
      </c>
      <c r="HX22" s="532" t="n"/>
      <c r="HY22" s="532">
        <f>SUM(GA22:GC22)</f>
        <v/>
      </c>
      <c r="HZ22" s="532" t="n"/>
      <c r="IA22" s="532">
        <f>SUM(GP22:GR22)</f>
        <v/>
      </c>
      <c r="IB22" s="10" t="n"/>
      <c r="IC22" s="533">
        <f>IA22-HY22</f>
        <v/>
      </c>
      <c r="ID22" s="170">
        <f>-IC22/HY22</f>
        <v/>
      </c>
      <c r="IE22" s="170" t="n"/>
      <c r="IF22" s="532">
        <f>BM22</f>
        <v/>
      </c>
      <c r="IG22" s="32" t="n"/>
      <c r="IH22" s="532">
        <f>EZ22</f>
        <v/>
      </c>
      <c r="II22" s="32" t="n"/>
      <c r="IJ22" s="532">
        <f>FO22</f>
        <v/>
      </c>
      <c r="IK22" s="32" t="n"/>
      <c r="IL22" s="533">
        <f>IJ22-IH22</f>
        <v/>
      </c>
      <c r="IM22" s="170">
        <f>IL22/IH22</f>
        <v/>
      </c>
      <c r="IO22" s="529">
        <f>SUM(IQ22:JB22)</f>
        <v/>
      </c>
      <c r="IP22" s="26" t="n"/>
      <c r="IQ22" s="529">
        <f>'D.Com.'!DN8</f>
        <v/>
      </c>
      <c r="IR22" s="529">
        <f>'D.Com.'!DO8</f>
        <v/>
      </c>
      <c r="IS22" s="529">
        <f>'D.Com.'!DP8</f>
        <v/>
      </c>
      <c r="IT22" s="529">
        <f>'D.Com.'!DQ8</f>
        <v/>
      </c>
      <c r="IU22" s="529">
        <f>'D.Com.'!DR8</f>
        <v/>
      </c>
      <c r="IV22" s="529">
        <f>'D.Com.'!DS8</f>
        <v/>
      </c>
      <c r="IW22" s="529">
        <f>'D.Com.'!DT8</f>
        <v/>
      </c>
      <c r="IX22" s="529">
        <f>'D.Com.'!DU8</f>
        <v/>
      </c>
      <c r="IY22" s="529">
        <f>'D.Com.'!DV8</f>
        <v/>
      </c>
      <c r="IZ22" s="529">
        <f>'D.Com.'!DW8</f>
        <v/>
      </c>
      <c r="JA22" s="529">
        <f>'D.Com.'!DX8</f>
        <v/>
      </c>
      <c r="JB22" s="529">
        <f>'D.Com.'!DY8</f>
        <v/>
      </c>
      <c r="JD22" s="529">
        <f>SUM(JF22:JQ22)</f>
        <v/>
      </c>
      <c r="JE22" s="26" t="n"/>
      <c r="JF22" s="529">
        <f>'D.Com.'!EC8</f>
        <v/>
      </c>
      <c r="JG22" s="529">
        <f>'D.Com.'!ED8</f>
        <v/>
      </c>
      <c r="JH22" s="529">
        <f>'D.Com.'!EE8</f>
        <v/>
      </c>
      <c r="JI22" s="529">
        <f>'D.Com.'!EF8</f>
        <v/>
      </c>
      <c r="JJ22" s="529">
        <f>'D.Com.'!EG8</f>
        <v/>
      </c>
      <c r="JK22" s="529">
        <f>'D.Com.'!EH8</f>
        <v/>
      </c>
      <c r="JL22" s="529">
        <f>'D.Com.'!EI8</f>
        <v/>
      </c>
      <c r="JM22" s="529">
        <f>'D.Com.'!EJ8</f>
        <v/>
      </c>
      <c r="JN22" s="529">
        <f>'D.Com.'!EK8</f>
        <v/>
      </c>
      <c r="JO22" s="529">
        <f>'D.Com.'!EL8</f>
        <v/>
      </c>
      <c r="JP22" s="529">
        <f>'D.Com.'!EM8</f>
        <v/>
      </c>
      <c r="JQ22" s="529">
        <f>'D.Com.'!EN8</f>
        <v/>
      </c>
      <c r="JS22" s="10" t="n"/>
      <c r="JT22" s="532">
        <f>_xlfn.XLOOKUP($JT$3,$FQ$6:$GB$6,$FQ22:$GB22)</f>
        <v/>
      </c>
      <c r="JU22" s="32" t="n"/>
      <c r="JV22" s="532">
        <f>_xlfn.XLOOKUP($JT$4,$IQ$6:$JB$6,$IQ22:$JB22)</f>
        <v/>
      </c>
      <c r="JW22" s="32" t="n"/>
      <c r="JX22" s="532">
        <f>_xlfn.XLOOKUP($JT$4,$JF$6:$JQ$6,$JF22:$JQ22)</f>
        <v/>
      </c>
      <c r="JY22" s="32" t="n"/>
      <c r="JZ22" s="533">
        <f>JX22-JV22</f>
        <v/>
      </c>
      <c r="KA22" s="170">
        <f>-JZ22/JV22</f>
        <v/>
      </c>
      <c r="KC22" s="532">
        <f>SUM(BO22:BQ22)</f>
        <v/>
      </c>
      <c r="KD22" s="532" t="n"/>
      <c r="KE22" s="532">
        <f>SUM(FQ22:FS22)</f>
        <v/>
      </c>
      <c r="KF22" s="532" t="n"/>
      <c r="KG22" s="532">
        <f>SUM(IQ22:IS22)</f>
        <v/>
      </c>
      <c r="KH22" s="532" t="n"/>
      <c r="KI22" s="532">
        <f>SUM(JF22:JH22)</f>
        <v/>
      </c>
      <c r="KJ22" s="10" t="n"/>
      <c r="KK22" s="533">
        <f>KI22-KG22</f>
        <v/>
      </c>
      <c r="KL22" s="170">
        <f>-KK22/KG22</f>
        <v/>
      </c>
      <c r="KM22" s="10" t="n"/>
      <c r="KN22" s="532">
        <f>SUM(BR22:BT22)</f>
        <v/>
      </c>
      <c r="KO22" s="532" t="n"/>
      <c r="KP22" s="532">
        <f>SUM(FT22:FV22)</f>
        <v/>
      </c>
      <c r="KQ22" s="532" t="n"/>
      <c r="KR22" s="532">
        <f>SUM(IT22:IV22)</f>
        <v/>
      </c>
      <c r="KS22" s="532" t="n"/>
      <c r="KT22" s="532">
        <f>SUM(JI22:JK22)</f>
        <v/>
      </c>
      <c r="KU22" s="10" t="n"/>
      <c r="KV22" s="533">
        <f>KT22-KR22</f>
        <v/>
      </c>
      <c r="KW22" s="170">
        <f>-KV22/KR22</f>
        <v/>
      </c>
      <c r="KX22" s="170" t="n"/>
      <c r="KY22" s="532">
        <f>SUM(BU22:BW22)</f>
        <v/>
      </c>
      <c r="KZ22" s="532" t="n"/>
      <c r="LA22" s="532">
        <f>SUM(FW22:FY22)</f>
        <v/>
      </c>
      <c r="LB22" s="532" t="n"/>
      <c r="LC22" s="532">
        <f>SUM(IW22:IY22)</f>
        <v/>
      </c>
      <c r="LD22" s="532" t="n"/>
      <c r="LE22" s="532">
        <f>SUM(JL22:JN22)</f>
        <v/>
      </c>
      <c r="LF22" s="10" t="n"/>
      <c r="LG22" s="533">
        <f>LE22-LC22</f>
        <v/>
      </c>
      <c r="LH22" s="170">
        <f>-LG22/LC22</f>
        <v/>
      </c>
      <c r="LI22" s="10" t="n"/>
      <c r="LJ22" s="532">
        <f>SUM(BX22:BZ22)</f>
        <v/>
      </c>
      <c r="LK22" s="532" t="n"/>
      <c r="LL22" s="532">
        <f>SUM(FZ22:GB22)</f>
        <v/>
      </c>
      <c r="LM22" s="532" t="n"/>
      <c r="LN22" s="532">
        <f>SUM(IZ22:JB22)</f>
        <v/>
      </c>
      <c r="LO22" s="532" t="n"/>
      <c r="LP22" s="532">
        <f>SUM(JO22:JQ22)</f>
        <v/>
      </c>
      <c r="LQ22" s="10" t="n"/>
      <c r="LR22" s="533">
        <f>LP22-LN22</f>
        <v/>
      </c>
      <c r="LS22" s="170">
        <f>-LR22/LN22</f>
        <v/>
      </c>
      <c r="LU22" s="532">
        <f>FO22</f>
        <v/>
      </c>
      <c r="LV22" s="32" t="n"/>
      <c r="LW22" s="532">
        <f>IO22</f>
        <v/>
      </c>
      <c r="LX22" s="32" t="n"/>
      <c r="LY22" s="532">
        <f>JD22</f>
        <v/>
      </c>
      <c r="LZ22" s="32" t="n"/>
      <c r="MA22" s="533">
        <f>LY22-LW22</f>
        <v/>
      </c>
      <c r="MB22" s="170">
        <f>MA22/LW22</f>
        <v/>
      </c>
    </row>
    <row r="23" ht="4.5" customHeight="1">
      <c r="A23" s="10" t="n">
        <v>18</v>
      </c>
      <c r="C23" s="19" t="n"/>
      <c r="E23" s="529" t="n"/>
      <c r="F23" s="27" t="n"/>
      <c r="G23" s="529" t="n"/>
      <c r="H23" s="529" t="n"/>
      <c r="I23" s="529" t="n"/>
      <c r="J23" s="529" t="n"/>
      <c r="K23" s="529" t="n"/>
      <c r="L23" s="529" t="n"/>
      <c r="M23" s="529" t="n"/>
      <c r="N23" s="529" t="n"/>
      <c r="O23" s="529" t="n"/>
      <c r="P23" s="529" t="n"/>
      <c r="Q23" s="529" t="n"/>
      <c r="R23" s="529" t="n"/>
      <c r="T23" s="534" t="n"/>
      <c r="U23" s="27" t="n"/>
      <c r="V23" s="529" t="n"/>
      <c r="W23" s="529" t="n"/>
      <c r="X23" s="529" t="n"/>
      <c r="Y23" s="529" t="n"/>
      <c r="Z23" s="529" t="n"/>
      <c r="AA23" s="529" t="n"/>
      <c r="AB23" s="529" t="n"/>
      <c r="AC23" s="529" t="n"/>
      <c r="AD23" s="529" t="n"/>
      <c r="AE23" s="529" t="n"/>
      <c r="AF23" s="529" t="n"/>
      <c r="AG23" s="529" t="n"/>
      <c r="AH23" s="27" t="n"/>
      <c r="AI23" s="529" t="n"/>
      <c r="AJ23" s="27" t="n"/>
      <c r="AK23" s="529" t="n"/>
      <c r="AL23" s="529" t="n"/>
      <c r="AM23" s="529" t="n"/>
      <c r="AN23" s="529" t="n"/>
      <c r="AO23" s="529" t="n"/>
      <c r="AP23" s="529" t="n"/>
      <c r="AQ23" s="529" t="n"/>
      <c r="AR23" s="529" t="n"/>
      <c r="AS23" s="529" t="n"/>
      <c r="AT23" s="529" t="n"/>
      <c r="AU23" s="529" t="n"/>
      <c r="AV23" s="529" t="n"/>
      <c r="AW23" s="27" t="n"/>
      <c r="AX23" s="529" t="n"/>
      <c r="AY23" s="27" t="n"/>
      <c r="AZ23" s="529" t="n"/>
      <c r="BA23" s="529" t="n"/>
      <c r="BB23" s="529" t="n"/>
      <c r="BC23" s="529" t="n"/>
      <c r="BD23" s="529" t="n"/>
      <c r="BE23" s="529" t="n"/>
      <c r="BF23" s="529" t="n"/>
      <c r="BG23" s="529" t="n"/>
      <c r="BH23" s="529" t="n"/>
      <c r="BI23" s="529" t="n"/>
      <c r="BJ23" s="529" t="n"/>
      <c r="BK23" s="529" t="n"/>
      <c r="BL23" s="27" t="n"/>
      <c r="BM23" s="529" t="n"/>
      <c r="BN23" s="27" t="n"/>
      <c r="BO23" s="530" t="n"/>
      <c r="BP23" s="530" t="n"/>
      <c r="BQ23" s="530" t="n"/>
      <c r="BR23" s="530" t="n"/>
      <c r="BS23" s="530" t="n"/>
      <c r="BT23" s="530" t="n"/>
      <c r="BU23" s="530" t="n"/>
      <c r="BV23" s="529" t="n"/>
      <c r="BW23" s="529" t="n"/>
      <c r="BX23" s="529" t="n"/>
      <c r="BY23" s="529" t="n"/>
      <c r="BZ23" s="529" t="n"/>
      <c r="CA23" s="27" t="n"/>
      <c r="CB23" s="529" t="n"/>
      <c r="CC23" s="27" t="n"/>
      <c r="CD23" s="529" t="n"/>
      <c r="CE23" s="27" t="n"/>
      <c r="CF23" s="529" t="n"/>
      <c r="CG23" s="27" t="n"/>
      <c r="CH23" s="529" t="n"/>
      <c r="CI23" s="27" t="n"/>
      <c r="CJ23" s="531" t="n"/>
      <c r="CK23" s="170" t="n"/>
      <c r="CL23" s="27" t="n"/>
      <c r="CM23" s="529" t="n"/>
      <c r="CN23" s="27" t="n"/>
      <c r="CO23" s="529" t="n"/>
      <c r="CP23" s="27" t="n"/>
      <c r="CQ23" s="529" t="n"/>
      <c r="CR23" s="27" t="n"/>
      <c r="CS23" s="531" t="n"/>
      <c r="CT23" s="170" t="n"/>
      <c r="CU23" s="27" t="n"/>
      <c r="CV23" s="529" t="n"/>
      <c r="CW23" s="27" t="n"/>
      <c r="CX23" s="529" t="n"/>
      <c r="CY23" s="27" t="n"/>
      <c r="CZ23" s="529" t="n"/>
      <c r="DA23" s="27" t="n"/>
      <c r="DB23" s="529" t="n"/>
      <c r="DC23" s="27" t="n"/>
      <c r="DD23" s="531" t="n"/>
      <c r="DE23" s="170" t="n"/>
      <c r="DF23" s="27" t="n"/>
      <c r="DG23" s="529" t="n"/>
      <c r="DH23" s="27" t="n"/>
      <c r="DI23" s="529" t="n"/>
      <c r="DJ23" s="27" t="n"/>
      <c r="DK23" s="529" t="n"/>
      <c r="DL23" s="27" t="n"/>
      <c r="DM23" s="529" t="n"/>
      <c r="DN23" s="27" t="n"/>
      <c r="DO23" s="531" t="n"/>
      <c r="DP23" s="170" t="n"/>
      <c r="DQ23" s="27" t="n"/>
      <c r="DR23" s="529" t="n"/>
      <c r="DS23" s="27" t="n"/>
      <c r="DT23" s="529" t="n"/>
      <c r="DU23" s="27" t="n"/>
      <c r="DV23" s="529" t="n"/>
      <c r="DW23" s="27" t="n"/>
      <c r="DX23" s="529" t="n"/>
      <c r="DY23" s="27" t="n"/>
      <c r="DZ23" s="531" t="n"/>
      <c r="EA23" s="170" t="n"/>
      <c r="EB23" s="27" t="n"/>
      <c r="EC23" s="529" t="n"/>
      <c r="ED23" s="27" t="n"/>
      <c r="EE23" s="529" t="n"/>
      <c r="EF23" s="27" t="n"/>
      <c r="EG23" s="529" t="n"/>
      <c r="EH23" s="27" t="n"/>
      <c r="EI23" s="529" t="n"/>
      <c r="EJ23" s="27" t="n"/>
      <c r="EK23" s="531" t="n"/>
      <c r="EL23" s="170" t="n"/>
      <c r="EM23" s="27" t="n"/>
      <c r="EN23" s="529" t="n"/>
      <c r="EO23" s="27" t="n"/>
      <c r="EP23" s="529" t="n"/>
      <c r="EQ23" s="27" t="n"/>
      <c r="ER23" s="529" t="n"/>
      <c r="ES23" s="27" t="n"/>
      <c r="ET23" s="529" t="n"/>
      <c r="EU23" s="27" t="n"/>
      <c r="EV23" s="531" t="n"/>
      <c r="EW23" s="170" t="n"/>
      <c r="EZ23" s="529" t="n"/>
      <c r="FA23" s="27" t="n"/>
      <c r="FB23" s="529" t="n"/>
      <c r="FC23" s="529" t="n"/>
      <c r="FD23" s="529" t="n"/>
      <c r="FE23" s="529" t="n"/>
      <c r="FF23" s="529" t="n"/>
      <c r="FG23" s="529" t="n"/>
      <c r="FH23" s="529" t="n"/>
      <c r="FI23" s="529" t="n"/>
      <c r="FJ23" s="529" t="n"/>
      <c r="FK23" s="529" t="n"/>
      <c r="FL23" s="529" t="n"/>
      <c r="FM23" s="529" t="n"/>
      <c r="FO23" s="529" t="n"/>
      <c r="FP23" s="27" t="n"/>
      <c r="FQ23" s="529" t="n"/>
      <c r="FR23" s="529" t="n"/>
      <c r="FS23" s="529" t="n"/>
      <c r="FT23" s="529" t="n"/>
      <c r="FU23" s="529" t="n"/>
      <c r="FV23" s="529" t="n"/>
      <c r="FW23" s="529" t="n"/>
      <c r="FX23" s="529" t="n"/>
      <c r="FY23" s="529" t="n"/>
      <c r="FZ23" s="529" t="n"/>
      <c r="GA23" s="529" t="n"/>
      <c r="GB23" s="529" t="n"/>
      <c r="GE23" s="532" t="n"/>
      <c r="GF23" s="27" t="n"/>
      <c r="GG23" s="532" t="n"/>
      <c r="GH23" s="27" t="n"/>
      <c r="GI23" s="532" t="n"/>
      <c r="GJ23" s="27" t="n"/>
      <c r="GK23" s="533" t="n"/>
      <c r="GL23" s="170" t="n"/>
      <c r="GN23" s="532" t="n"/>
      <c r="GO23" s="532" t="n"/>
      <c r="GP23" s="532" t="n"/>
      <c r="GQ23" s="532" t="n"/>
      <c r="GR23" s="532" t="n"/>
      <c r="GS23" s="532" t="n"/>
      <c r="GT23" s="532" t="n"/>
      <c r="GV23" s="533" t="n"/>
      <c r="GW23" s="170" t="n"/>
      <c r="GY23" s="532" t="n"/>
      <c r="GZ23" s="532" t="n"/>
      <c r="HA23" s="532" t="n"/>
      <c r="HB23" s="532" t="n"/>
      <c r="HC23" s="532" t="n"/>
      <c r="HD23" s="532" t="n"/>
      <c r="HE23" s="532" t="n"/>
      <c r="HG23" s="533" t="n"/>
      <c r="HH23" s="170" t="n"/>
      <c r="HI23" s="170" t="n"/>
      <c r="HJ23" s="532" t="n"/>
      <c r="HK23" s="532" t="n"/>
      <c r="HL23" s="532" t="n"/>
      <c r="HM23" s="532" t="n"/>
      <c r="HN23" s="532" t="n"/>
      <c r="HO23" s="532" t="n"/>
      <c r="HP23" s="532" t="n"/>
      <c r="HR23" s="533" t="n"/>
      <c r="HS23" s="170" t="n"/>
      <c r="HU23" s="532" t="n"/>
      <c r="HV23" s="532" t="n"/>
      <c r="HW23" s="532" t="n"/>
      <c r="HX23" s="532" t="n"/>
      <c r="HY23" s="532" t="n"/>
      <c r="HZ23" s="532" t="n"/>
      <c r="IA23" s="532" t="n"/>
      <c r="IC23" s="533" t="n"/>
      <c r="ID23" s="170" t="n"/>
      <c r="IE23" s="170" t="n"/>
      <c r="IF23" s="532" t="n"/>
      <c r="IG23" s="27" t="n"/>
      <c r="IH23" s="532" t="n"/>
      <c r="II23" s="27" t="n"/>
      <c r="IJ23" s="532" t="n"/>
      <c r="IK23" s="27" t="n"/>
      <c r="IL23" s="533" t="n"/>
      <c r="IM23" s="170" t="n"/>
      <c r="IO23" s="529" t="n"/>
      <c r="IP23" s="27" t="n"/>
      <c r="IQ23" s="529" t="n"/>
      <c r="IR23" s="529" t="n"/>
      <c r="IS23" s="529" t="n"/>
      <c r="IT23" s="529" t="n"/>
      <c r="IU23" s="529" t="n"/>
      <c r="IV23" s="529" t="n"/>
      <c r="IW23" s="529" t="n"/>
      <c r="IX23" s="529" t="n"/>
      <c r="IY23" s="529" t="n"/>
      <c r="IZ23" s="529" t="n"/>
      <c r="JA23" s="529" t="n"/>
      <c r="JB23" s="529" t="n"/>
      <c r="JD23" s="529" t="n"/>
      <c r="JE23" s="27" t="n"/>
      <c r="JF23" s="529" t="n"/>
      <c r="JG23" s="529" t="n"/>
      <c r="JH23" s="529" t="n"/>
      <c r="JI23" s="529" t="n"/>
      <c r="JJ23" s="529" t="n"/>
      <c r="JK23" s="529" t="n"/>
      <c r="JL23" s="529" t="n"/>
      <c r="JM23" s="529" t="n"/>
      <c r="JN23" s="529" t="n"/>
      <c r="JO23" s="529" t="n"/>
      <c r="JP23" s="529" t="n"/>
      <c r="JQ23" s="529" t="n"/>
      <c r="JT23" s="532" t="n"/>
      <c r="JU23" s="27" t="n"/>
      <c r="JV23" s="532" t="n"/>
      <c r="JW23" s="27" t="n"/>
      <c r="JX23" s="532" t="n"/>
      <c r="JY23" s="27" t="n"/>
      <c r="JZ23" s="533" t="n"/>
      <c r="KA23" s="170" t="n"/>
      <c r="KC23" s="532" t="n"/>
      <c r="KD23" s="532" t="n"/>
      <c r="KE23" s="532" t="n"/>
      <c r="KF23" s="532" t="n"/>
      <c r="KG23" s="532" t="n"/>
      <c r="KH23" s="532" t="n"/>
      <c r="KI23" s="532" t="n"/>
      <c r="KK23" s="533" t="n"/>
      <c r="KL23" s="170" t="n"/>
      <c r="KN23" s="532" t="n"/>
      <c r="KO23" s="532" t="n"/>
      <c r="KP23" s="532" t="n"/>
      <c r="KQ23" s="532" t="n"/>
      <c r="KR23" s="532" t="n"/>
      <c r="KS23" s="532" t="n"/>
      <c r="KT23" s="532" t="n"/>
      <c r="KV23" s="533" t="n"/>
      <c r="KW23" s="170" t="n"/>
      <c r="KX23" s="170" t="n"/>
      <c r="KY23" s="532" t="n"/>
      <c r="KZ23" s="532" t="n"/>
      <c r="LA23" s="532" t="n"/>
      <c r="LB23" s="532" t="n"/>
      <c r="LC23" s="532" t="n"/>
      <c r="LD23" s="532" t="n"/>
      <c r="LE23" s="532" t="n"/>
      <c r="LG23" s="533" t="n"/>
      <c r="LH23" s="170" t="n"/>
      <c r="LJ23" s="532" t="n"/>
      <c r="LK23" s="532" t="n"/>
      <c r="LL23" s="532" t="n"/>
      <c r="LM23" s="532" t="n"/>
      <c r="LN23" s="532" t="n"/>
      <c r="LO23" s="532" t="n"/>
      <c r="LP23" s="532" t="n"/>
      <c r="LR23" s="533" t="n"/>
      <c r="LS23" s="170" t="n"/>
      <c r="LU23" s="532" t="n"/>
      <c r="LV23" s="27" t="n"/>
      <c r="LW23" s="532" t="n"/>
      <c r="LX23" s="27" t="n"/>
      <c r="LY23" s="532" t="n"/>
      <c r="LZ23" s="27" t="n"/>
      <c r="MA23" s="533" t="n"/>
      <c r="MB23" s="170" t="n"/>
    </row>
    <row r="24" customFormat="1" s="21">
      <c r="A24" s="21" t="n">
        <v>19</v>
      </c>
      <c r="C24" s="30" t="inlineStr">
        <is>
          <t>Despesas de Transporte e Logística</t>
        </is>
      </c>
      <c r="E24" s="529" t="n">
        <v>-320159.93</v>
      </c>
      <c r="F24" s="26" t="n"/>
      <c r="G24" s="529" t="n">
        <v>-36653.02</v>
      </c>
      <c r="H24" s="529" t="n">
        <v>-27898.22</v>
      </c>
      <c r="I24" s="529" t="n">
        <v>-27949.99</v>
      </c>
      <c r="J24" s="529" t="n">
        <v>-42091.65</v>
      </c>
      <c r="K24" s="529" t="n">
        <v>-21726.05</v>
      </c>
      <c r="L24" s="529" t="n">
        <v>-30379</v>
      </c>
      <c r="M24" s="529" t="n">
        <v>-23624</v>
      </c>
      <c r="N24" s="529" t="n">
        <v>-18652</v>
      </c>
      <c r="O24" s="529" t="n">
        <v>-22897</v>
      </c>
      <c r="P24" s="529" t="n">
        <v>-21680</v>
      </c>
      <c r="Q24" s="529" t="n">
        <v>-16735</v>
      </c>
      <c r="R24" s="529" t="n">
        <v>-29874</v>
      </c>
      <c r="T24" s="529">
        <f>SUM(V24:AG24)</f>
        <v/>
      </c>
      <c r="U24" s="26" t="n"/>
      <c r="V24" s="529">
        <f>'D.Log.'!V8</f>
        <v/>
      </c>
      <c r="W24" s="529">
        <f>'D.Log.'!W8</f>
        <v/>
      </c>
      <c r="X24" s="529">
        <f>'D.Log.'!X8</f>
        <v/>
      </c>
      <c r="Y24" s="529">
        <f>'D.Log.'!Y8</f>
        <v/>
      </c>
      <c r="Z24" s="529">
        <f>'D.Log.'!Z8</f>
        <v/>
      </c>
      <c r="AA24" s="529">
        <f>'D.Log.'!AA8</f>
        <v/>
      </c>
      <c r="AB24" s="529">
        <f>'D.Log.'!AB8</f>
        <v/>
      </c>
      <c r="AC24" s="529">
        <f>'D.Log.'!AC8</f>
        <v/>
      </c>
      <c r="AD24" s="529">
        <f>'D.Log.'!AD8</f>
        <v/>
      </c>
      <c r="AE24" s="529">
        <f>'D.Log.'!AE8</f>
        <v/>
      </c>
      <c r="AF24" s="529">
        <f>'D.Log.'!AF8</f>
        <v/>
      </c>
      <c r="AG24" s="529">
        <f>'D.Log.'!AG8</f>
        <v/>
      </c>
      <c r="AH24" s="26" t="n"/>
      <c r="AI24" s="529">
        <f>SUM(AK24:AV24)</f>
        <v/>
      </c>
      <c r="AJ24" s="26" t="n"/>
      <c r="AK24" s="529">
        <f>'D.Log.'!AK8</f>
        <v/>
      </c>
      <c r="AL24" s="529">
        <f>'D.Log.'!AL8</f>
        <v/>
      </c>
      <c r="AM24" s="529">
        <f>'D.Log.'!AM8</f>
        <v/>
      </c>
      <c r="AN24" s="529">
        <f>'D.Log.'!AN8</f>
        <v/>
      </c>
      <c r="AO24" s="529">
        <f>'D.Log.'!AO8</f>
        <v/>
      </c>
      <c r="AP24" s="529">
        <f>'D.Log.'!AP8</f>
        <v/>
      </c>
      <c r="AQ24" s="529">
        <f>'D.Log.'!AQ8</f>
        <v/>
      </c>
      <c r="AR24" s="529">
        <f>'D.Log.'!AR8</f>
        <v/>
      </c>
      <c r="AS24" s="529">
        <f>'D.Log.'!AS8</f>
        <v/>
      </c>
      <c r="AT24" s="529">
        <f>'D.Log.'!AT8</f>
        <v/>
      </c>
      <c r="AU24" s="529">
        <f>'D.Log.'!AU8</f>
        <v/>
      </c>
      <c r="AV24" s="529">
        <f>'D.Log.'!AV8</f>
        <v/>
      </c>
      <c r="AW24" s="26" t="n"/>
      <c r="AX24" s="529">
        <f>SUM(AZ24:BK24)</f>
        <v/>
      </c>
      <c r="AY24" s="26" t="n"/>
      <c r="AZ24" s="529">
        <f>'D.Log.'!AZ8</f>
        <v/>
      </c>
      <c r="BA24" s="529">
        <f>'D.Log.'!BA8</f>
        <v/>
      </c>
      <c r="BB24" s="529">
        <f>'D.Log.'!BB8</f>
        <v/>
      </c>
      <c r="BC24" s="529">
        <f>'D.Log.'!BC8</f>
        <v/>
      </c>
      <c r="BD24" s="529">
        <f>'D.Log.'!BD8</f>
        <v/>
      </c>
      <c r="BE24" s="529">
        <f>'D.Log.'!BE8</f>
        <v/>
      </c>
      <c r="BF24" s="529">
        <f>'D.Log.'!BF8</f>
        <v/>
      </c>
      <c r="BG24" s="529">
        <f>'D.Log.'!BG8</f>
        <v/>
      </c>
      <c r="BH24" s="529">
        <f>'D.Log.'!BH8</f>
        <v/>
      </c>
      <c r="BI24" s="529">
        <f>'D.Log.'!BI8</f>
        <v/>
      </c>
      <c r="BJ24" s="529">
        <f>'D.Log.'!BJ8</f>
        <v/>
      </c>
      <c r="BK24" s="529">
        <f>'D.Log.'!BK8</f>
        <v/>
      </c>
      <c r="BL24" s="26" t="n"/>
      <c r="BM24" s="529">
        <f>SUM(BO24:BZ24)</f>
        <v/>
      </c>
      <c r="BN24" s="26" t="n"/>
      <c r="BO24" s="530">
        <f>'D.Log.'!BO8</f>
        <v/>
      </c>
      <c r="BP24" s="530">
        <f>'D.Log.'!BP8</f>
        <v/>
      </c>
      <c r="BQ24" s="530">
        <f>'D.Log.'!BQ8</f>
        <v/>
      </c>
      <c r="BR24" s="530">
        <f>'D.Log.'!BR8</f>
        <v/>
      </c>
      <c r="BS24" s="530">
        <f>'D.Log.'!BS8</f>
        <v/>
      </c>
      <c r="BT24" s="530">
        <f>'D.Log.'!BT8</f>
        <v/>
      </c>
      <c r="BU24" s="530">
        <f>'D.Log.'!BU8</f>
        <v/>
      </c>
      <c r="BV24" s="529">
        <f>'D.Log.'!BV8</f>
        <v/>
      </c>
      <c r="BW24" s="529">
        <f>'D.Log.'!BW8</f>
        <v/>
      </c>
      <c r="BX24" s="529">
        <f>'D.Log.'!BX8</f>
        <v/>
      </c>
      <c r="BY24" s="529">
        <f>'D.Log.'!BY8</f>
        <v/>
      </c>
      <c r="BZ24" s="529">
        <f>'D.Log.'!BZ8</f>
        <v/>
      </c>
      <c r="CA24" s="26" t="n"/>
      <c r="CB24" s="529">
        <f>HLOOKUP($CB$5,$V$6:$AG$37,$A24,0)</f>
        <v/>
      </c>
      <c r="CC24" s="32" t="n"/>
      <c r="CD24" s="529">
        <f>HLOOKUP($CD$5,$AK$6:$AV$37,$A24,0)</f>
        <v/>
      </c>
      <c r="CE24" s="32" t="n"/>
      <c r="CF24" s="529">
        <f>HLOOKUP($CB$4,$AZ$6:$BK$37,$A24,0)</f>
        <v/>
      </c>
      <c r="CG24" s="32" t="n"/>
      <c r="CH24" s="529">
        <f>HLOOKUP($CB$4,$BO$6:$BZ$37,$A24,0)</f>
        <v/>
      </c>
      <c r="CI24" s="32" t="n"/>
      <c r="CJ24" s="531">
        <f>CH24-CF24</f>
        <v/>
      </c>
      <c r="CK24" s="170">
        <f>-CJ24/CF24</f>
        <v/>
      </c>
      <c r="CL24" s="26" t="n"/>
      <c r="CM24" s="529">
        <f>SUM(G24:Q24)</f>
        <v/>
      </c>
      <c r="CN24" s="32" t="n"/>
      <c r="CO24" s="529">
        <f>SUM(AK24:AU24)</f>
        <v/>
      </c>
      <c r="CP24" s="32" t="n"/>
      <c r="CQ24" s="529">
        <f>SUM(AZ24:BJ24)</f>
        <v/>
      </c>
      <c r="CR24" s="32" t="n"/>
      <c r="CS24" s="531">
        <f>CQ24-CO24</f>
        <v/>
      </c>
      <c r="CT24" s="170">
        <f>-CS24/CO24</f>
        <v/>
      </c>
      <c r="CU24" s="26" t="n"/>
      <c r="CV24" s="529">
        <f>SUM(V24:X24)</f>
        <v/>
      </c>
      <c r="CW24" s="32" t="n"/>
      <c r="CX24" s="529">
        <f>SUM(AK24:AM24)</f>
        <v/>
      </c>
      <c r="CY24" s="32" t="n"/>
      <c r="CZ24" s="529">
        <f>SUM(AZ24:BB24)</f>
        <v/>
      </c>
      <c r="DA24" s="32" t="n"/>
      <c r="DB24" s="529">
        <f>SUM(BO24:BQ24)</f>
        <v/>
      </c>
      <c r="DC24" s="32" t="n"/>
      <c r="DD24" s="531">
        <f>DB24-CZ24</f>
        <v/>
      </c>
      <c r="DE24" s="170">
        <f>DD24/CZ24</f>
        <v/>
      </c>
      <c r="DF24" s="32" t="n"/>
      <c r="DG24" s="529">
        <f>SUM(J24:L24)</f>
        <v/>
      </c>
      <c r="DH24" s="32" t="n"/>
      <c r="DI24" s="529">
        <f>SUM(Y24:AA24)</f>
        <v/>
      </c>
      <c r="DJ24" s="32" t="n"/>
      <c r="DK24" s="529">
        <f>SUM(AN24:AP24)</f>
        <v/>
      </c>
      <c r="DL24" s="32" t="n"/>
      <c r="DM24" s="529">
        <f>SUM(BC24:BE24)</f>
        <v/>
      </c>
      <c r="DN24" s="32" t="n"/>
      <c r="DO24" s="531">
        <f>DM24-DK24</f>
        <v/>
      </c>
      <c r="DP24" s="170">
        <f>DO24/DK24</f>
        <v/>
      </c>
      <c r="DQ24" s="32" t="n"/>
      <c r="DR24" s="529">
        <f>SUM(M24:O24)</f>
        <v/>
      </c>
      <c r="DS24" s="32" t="n"/>
      <c r="DT24" s="529">
        <f>SUM(AB24:AD24)</f>
        <v/>
      </c>
      <c r="DU24" s="32" t="n"/>
      <c r="DV24" s="529">
        <f>SUM(AQ24:AS24)</f>
        <v/>
      </c>
      <c r="DW24" s="32" t="n"/>
      <c r="DX24" s="529">
        <f>SUM(BF24:BH24)</f>
        <v/>
      </c>
      <c r="DY24" s="32" t="n"/>
      <c r="DZ24" s="531">
        <f>DX24-DV24</f>
        <v/>
      </c>
      <c r="EA24" s="170">
        <f>DZ24/DV24</f>
        <v/>
      </c>
      <c r="EB24" s="32" t="n"/>
      <c r="EC24" s="529">
        <f>SUM(AN24:AP24)</f>
        <v/>
      </c>
      <c r="ED24" s="32" t="n"/>
      <c r="EE24" s="529">
        <f>SUM(AE24:AG24)</f>
        <v/>
      </c>
      <c r="EF24" s="32" t="n"/>
      <c r="EG24" s="529">
        <f>SUM(BC24:BE24)</f>
        <v/>
      </c>
      <c r="EH24" s="32" t="n"/>
      <c r="EI24" s="529">
        <f>SUM(CH24:CJ24)</f>
        <v/>
      </c>
      <c r="EJ24" s="32" t="n"/>
      <c r="EK24" s="531">
        <f>EI24-EG24</f>
        <v/>
      </c>
      <c r="EL24" s="170">
        <f>EK24/EG24</f>
        <v/>
      </c>
      <c r="EM24" s="32" t="n"/>
      <c r="EN24" s="529">
        <f>SUM(G24:L24)</f>
        <v/>
      </c>
      <c r="EO24" s="32" t="n"/>
      <c r="EP24" s="529">
        <f>SUM(V24:AA24)</f>
        <v/>
      </c>
      <c r="EQ24" s="32" t="n"/>
      <c r="ER24" s="529">
        <f>SUM(AK24:AP24)</f>
        <v/>
      </c>
      <c r="ES24" s="32" t="n"/>
      <c r="ET24" s="529">
        <f>SUM(AZ24:BE24)</f>
        <v/>
      </c>
      <c r="EU24" s="32" t="n"/>
      <c r="EV24" s="531">
        <f>ET24-ER24</f>
        <v/>
      </c>
      <c r="EW24" s="170">
        <f>EV24/ER24</f>
        <v/>
      </c>
      <c r="EZ24" s="529">
        <f>SUM(FB24:FM24)</f>
        <v/>
      </c>
      <c r="FA24" s="26" t="n"/>
      <c r="FB24" s="529">
        <f>'D.Log.'!CG8</f>
        <v/>
      </c>
      <c r="FC24" s="529">
        <f>'D.Log.'!CH8</f>
        <v/>
      </c>
      <c r="FD24" s="529">
        <f>'D.Log.'!CI8</f>
        <v/>
      </c>
      <c r="FE24" s="529">
        <f>'D.Log.'!CJ8</f>
        <v/>
      </c>
      <c r="FF24" s="529">
        <f>'D.Log.'!CK8</f>
        <v/>
      </c>
      <c r="FG24" s="529">
        <f>'D.Log.'!CL8</f>
        <v/>
      </c>
      <c r="FH24" s="529">
        <f>'D.Log.'!CM8</f>
        <v/>
      </c>
      <c r="FI24" s="529">
        <f>'D.Log.'!CN8</f>
        <v/>
      </c>
      <c r="FJ24" s="529">
        <f>'D.Log.'!CO8</f>
        <v/>
      </c>
      <c r="FK24" s="529">
        <f>'D.Log.'!CP8</f>
        <v/>
      </c>
      <c r="FL24" s="529">
        <f>'D.Log.'!CQ8</f>
        <v/>
      </c>
      <c r="FM24" s="529">
        <f>'D.Log.'!CR8</f>
        <v/>
      </c>
      <c r="FO24" s="529">
        <f>SUM(FQ24:GB24)</f>
        <v/>
      </c>
      <c r="FP24" s="26" t="n"/>
      <c r="FQ24" s="529">
        <f>'D.Log.'!CV8</f>
        <v/>
      </c>
      <c r="FR24" s="529">
        <f>'D.Log.'!CW8</f>
        <v/>
      </c>
      <c r="FS24" s="529">
        <f>'D.Log.'!CX8</f>
        <v/>
      </c>
      <c r="FT24" s="529">
        <f>'D.Log.'!CY8</f>
        <v/>
      </c>
      <c r="FU24" s="529">
        <f>'D.Log.'!CZ8</f>
        <v/>
      </c>
      <c r="FV24" s="529">
        <f>'D.Log.'!DA8</f>
        <v/>
      </c>
      <c r="FW24" s="529">
        <f>'D.Log.'!DB8</f>
        <v/>
      </c>
      <c r="FX24" s="529">
        <f>'D.Log.'!DC8</f>
        <v/>
      </c>
      <c r="FY24" s="529">
        <f>'D.Log.'!DD8</f>
        <v/>
      </c>
      <c r="FZ24" s="529">
        <f>'D.Log.'!DE8</f>
        <v/>
      </c>
      <c r="GA24" s="529">
        <f>'D.Log.'!DF8</f>
        <v/>
      </c>
      <c r="GB24" s="529">
        <f>'D.Log.'!DG8</f>
        <v/>
      </c>
      <c r="GD24" s="10" t="n"/>
      <c r="GE24" s="532">
        <f>_xlfn.XLOOKUP($GE$3,$BO$6:$BZ$6,$BO24:$BZ24)</f>
        <v/>
      </c>
      <c r="GF24" s="32" t="n"/>
      <c r="GG24" s="532">
        <f>_xlfn.XLOOKUP($GE$4,$FB$6:$FM$6,$FB24:$FM24)</f>
        <v/>
      </c>
      <c r="GH24" s="32" t="n"/>
      <c r="GI24" s="532">
        <f>_xlfn.XLOOKUP($GE$4,$FQ$6:$GB$6,$FQ24:$GB24)</f>
        <v/>
      </c>
      <c r="GJ24" s="32" t="n"/>
      <c r="GK24" s="533">
        <f>GI24-GG24</f>
        <v/>
      </c>
      <c r="GL24" s="170">
        <f>-GK24/GG24</f>
        <v/>
      </c>
      <c r="GM24" s="10" t="n"/>
      <c r="GN24" s="532">
        <f>SUM(AK24:AM24)</f>
        <v/>
      </c>
      <c r="GO24" s="532" t="n"/>
      <c r="GP24" s="532">
        <f>SUM(BO24:BQ24)</f>
        <v/>
      </c>
      <c r="GQ24" s="532" t="n"/>
      <c r="GR24" s="532">
        <f>SUM(FB24:FD24)</f>
        <v/>
      </c>
      <c r="GS24" s="532" t="n"/>
      <c r="GT24" s="532">
        <f>SUM(FQ24:FS24)</f>
        <v/>
      </c>
      <c r="GU24" s="10" t="n"/>
      <c r="GV24" s="533">
        <f>GT24-GR24</f>
        <v/>
      </c>
      <c r="GW24" s="170">
        <f>-GV24/GR24</f>
        <v/>
      </c>
      <c r="GX24" s="10" t="n"/>
      <c r="GY24" s="532">
        <f>SUM(AN24:AP24)</f>
        <v/>
      </c>
      <c r="GZ24" s="532" t="n"/>
      <c r="HA24" s="532">
        <f>SUM(BR24:BT24)</f>
        <v/>
      </c>
      <c r="HB24" s="532" t="n"/>
      <c r="HC24" s="532">
        <f>SUM(FE24:FG24)</f>
        <v/>
      </c>
      <c r="HD24" s="532" t="n"/>
      <c r="HE24" s="532">
        <f>SUM(FT24:FV24)</f>
        <v/>
      </c>
      <c r="HF24" s="10" t="n"/>
      <c r="HG24" s="533">
        <f>HE24-HC24</f>
        <v/>
      </c>
      <c r="HH24" s="170">
        <f>-HG24/HC24</f>
        <v/>
      </c>
      <c r="HI24" s="170" t="n"/>
      <c r="HJ24" s="532">
        <f>SUM(AQ24:AS24)</f>
        <v/>
      </c>
      <c r="HK24" s="532" t="n"/>
      <c r="HL24" s="532">
        <f>SUM(BU24:BW24)</f>
        <v/>
      </c>
      <c r="HM24" s="532" t="n"/>
      <c r="HN24" s="532">
        <f>SUM(FH24:FJ24)</f>
        <v/>
      </c>
      <c r="HO24" s="532" t="n"/>
      <c r="HP24" s="532">
        <f>SUM(FW24:FY24)</f>
        <v/>
      </c>
      <c r="HQ24" s="10" t="n"/>
      <c r="HR24" s="533">
        <f>HP24-HN24</f>
        <v/>
      </c>
      <c r="HS24" s="170">
        <f>-HR24/HN24</f>
        <v/>
      </c>
      <c r="HT24" s="10" t="n"/>
      <c r="HU24" s="532">
        <f>SUM(BJ24:BL24)</f>
        <v/>
      </c>
      <c r="HV24" s="532" t="n"/>
      <c r="HW24" s="532">
        <f>SUM(CN24:CP24)</f>
        <v/>
      </c>
      <c r="HX24" s="532" t="n"/>
      <c r="HY24" s="532">
        <f>SUM(GA24:GC24)</f>
        <v/>
      </c>
      <c r="HZ24" s="532" t="n"/>
      <c r="IA24" s="532">
        <f>SUM(GP24:GR24)</f>
        <v/>
      </c>
      <c r="IB24" s="10" t="n"/>
      <c r="IC24" s="533">
        <f>IA24-HY24</f>
        <v/>
      </c>
      <c r="ID24" s="170">
        <f>-IC24/HY24</f>
        <v/>
      </c>
      <c r="IE24" s="170" t="n"/>
      <c r="IF24" s="532">
        <f>BM24</f>
        <v/>
      </c>
      <c r="IG24" s="32" t="n"/>
      <c r="IH24" s="532">
        <f>EZ24</f>
        <v/>
      </c>
      <c r="II24" s="32" t="n"/>
      <c r="IJ24" s="532">
        <f>FO24</f>
        <v/>
      </c>
      <c r="IK24" s="32" t="n"/>
      <c r="IL24" s="533">
        <f>IJ24-IH24</f>
        <v/>
      </c>
      <c r="IM24" s="170">
        <f>IL24/IH24</f>
        <v/>
      </c>
      <c r="IO24" s="529">
        <f>SUM(IQ24:JB24)</f>
        <v/>
      </c>
      <c r="IP24" s="26" t="n"/>
      <c r="IQ24" s="529">
        <f>'D.Log.'!DN8</f>
        <v/>
      </c>
      <c r="IR24" s="529">
        <f>'D.Log.'!DO8</f>
        <v/>
      </c>
      <c r="IS24" s="529">
        <f>'D.Log.'!DP8</f>
        <v/>
      </c>
      <c r="IT24" s="529">
        <f>'D.Log.'!DQ8</f>
        <v/>
      </c>
      <c r="IU24" s="529">
        <f>'D.Log.'!DR8</f>
        <v/>
      </c>
      <c r="IV24" s="529">
        <f>'D.Log.'!DS8</f>
        <v/>
      </c>
      <c r="IW24" s="529">
        <f>'D.Log.'!DT8</f>
        <v/>
      </c>
      <c r="IX24" s="529">
        <f>'D.Log.'!DU8</f>
        <v/>
      </c>
      <c r="IY24" s="529">
        <f>'D.Log.'!DV8</f>
        <v/>
      </c>
      <c r="IZ24" s="529">
        <f>'D.Log.'!DW8</f>
        <v/>
      </c>
      <c r="JA24" s="529">
        <f>'D.Log.'!DX8</f>
        <v/>
      </c>
      <c r="JB24" s="529">
        <f>'D.Log.'!DY8</f>
        <v/>
      </c>
      <c r="JD24" s="529">
        <f>SUM(JF24:JQ24)</f>
        <v/>
      </c>
      <c r="JE24" s="26" t="n"/>
      <c r="JF24" s="529">
        <f>'D.Log.'!EC8</f>
        <v/>
      </c>
      <c r="JG24" s="529">
        <f>'D.Log.'!ED8</f>
        <v/>
      </c>
      <c r="JH24" s="529">
        <f>'D.Log.'!EE8</f>
        <v/>
      </c>
      <c r="JI24" s="529">
        <f>'D.Log.'!EF8</f>
        <v/>
      </c>
      <c r="JJ24" s="529">
        <f>'D.Log.'!EG8</f>
        <v/>
      </c>
      <c r="JK24" s="529">
        <f>'D.Log.'!EH8</f>
        <v/>
      </c>
      <c r="JL24" s="529">
        <f>'D.Log.'!EI8</f>
        <v/>
      </c>
      <c r="JM24" s="529">
        <f>'D.Log.'!EJ8</f>
        <v/>
      </c>
      <c r="JN24" s="529">
        <f>'D.Log.'!EK8</f>
        <v/>
      </c>
      <c r="JO24" s="529">
        <f>'D.Log.'!EL8</f>
        <v/>
      </c>
      <c r="JP24" s="529">
        <f>'D.Log.'!EM8</f>
        <v/>
      </c>
      <c r="JQ24" s="529">
        <f>'D.Log.'!EN8</f>
        <v/>
      </c>
      <c r="JS24" s="10" t="n"/>
      <c r="JT24" s="532">
        <f>_xlfn.XLOOKUP($JT$3,$FQ$6:$GB$6,$FQ24:$GB24)</f>
        <v/>
      </c>
      <c r="JU24" s="32" t="n"/>
      <c r="JV24" s="532">
        <f>_xlfn.XLOOKUP($JT$4,$IQ$6:$JB$6,$IQ24:$JB24)</f>
        <v/>
      </c>
      <c r="JW24" s="32" t="n"/>
      <c r="JX24" s="532">
        <f>_xlfn.XLOOKUP($JT$4,$JF$6:$JQ$6,$JF24:$JQ24)</f>
        <v/>
      </c>
      <c r="JY24" s="32" t="n"/>
      <c r="JZ24" s="533">
        <f>JX24-JV24</f>
        <v/>
      </c>
      <c r="KA24" s="170">
        <f>-JZ24/JV24</f>
        <v/>
      </c>
      <c r="KC24" s="532">
        <f>SUM(BO24:BQ24)</f>
        <v/>
      </c>
      <c r="KD24" s="532" t="n"/>
      <c r="KE24" s="532">
        <f>SUM(FQ24:FS24)</f>
        <v/>
      </c>
      <c r="KF24" s="532" t="n"/>
      <c r="KG24" s="532">
        <f>SUM(IQ24:IS24)</f>
        <v/>
      </c>
      <c r="KH24" s="532" t="n"/>
      <c r="KI24" s="532">
        <f>SUM(JF24:JH24)</f>
        <v/>
      </c>
      <c r="KJ24" s="10" t="n"/>
      <c r="KK24" s="533">
        <f>KI24-KG24</f>
        <v/>
      </c>
      <c r="KL24" s="170">
        <f>-KK24/KG24</f>
        <v/>
      </c>
      <c r="KM24" s="10" t="n"/>
      <c r="KN24" s="532">
        <f>SUM(BR24:BT24)</f>
        <v/>
      </c>
      <c r="KO24" s="532" t="n"/>
      <c r="KP24" s="532">
        <f>SUM(FT24:FV24)</f>
        <v/>
      </c>
      <c r="KQ24" s="532" t="n"/>
      <c r="KR24" s="532">
        <f>SUM(IT24:IV24)</f>
        <v/>
      </c>
      <c r="KS24" s="532" t="n"/>
      <c r="KT24" s="532">
        <f>SUM(JI24:JK24)</f>
        <v/>
      </c>
      <c r="KU24" s="10" t="n"/>
      <c r="KV24" s="533">
        <f>KT24-KR24</f>
        <v/>
      </c>
      <c r="KW24" s="170">
        <f>-KV24/KR24</f>
        <v/>
      </c>
      <c r="KX24" s="170" t="n"/>
      <c r="KY24" s="532">
        <f>SUM(BU24:BW24)</f>
        <v/>
      </c>
      <c r="KZ24" s="532" t="n"/>
      <c r="LA24" s="532">
        <f>SUM(FW24:FY24)</f>
        <v/>
      </c>
      <c r="LB24" s="532" t="n"/>
      <c r="LC24" s="532">
        <f>SUM(IW24:IY24)</f>
        <v/>
      </c>
      <c r="LD24" s="532" t="n"/>
      <c r="LE24" s="532">
        <f>SUM(JL24:JN24)</f>
        <v/>
      </c>
      <c r="LF24" s="10" t="n"/>
      <c r="LG24" s="533">
        <f>LE24-LC24</f>
        <v/>
      </c>
      <c r="LH24" s="170">
        <f>-LG24/LC24</f>
        <v/>
      </c>
      <c r="LI24" s="10" t="n"/>
      <c r="LJ24" s="532">
        <f>SUM(BX24:BZ24)</f>
        <v/>
      </c>
      <c r="LK24" s="532" t="n"/>
      <c r="LL24" s="532">
        <f>SUM(FZ24:GB24)</f>
        <v/>
      </c>
      <c r="LM24" s="532" t="n"/>
      <c r="LN24" s="532">
        <f>SUM(IZ24:JB24)</f>
        <v/>
      </c>
      <c r="LO24" s="532" t="n"/>
      <c r="LP24" s="532">
        <f>SUM(JO24:JQ24)</f>
        <v/>
      </c>
      <c r="LQ24" s="10" t="n"/>
      <c r="LR24" s="533">
        <f>LP24-LN24</f>
        <v/>
      </c>
      <c r="LS24" s="170">
        <f>-LR24/LN24</f>
        <v/>
      </c>
      <c r="LU24" s="532">
        <f>FO24</f>
        <v/>
      </c>
      <c r="LV24" s="32" t="n"/>
      <c r="LW24" s="532">
        <f>IO24</f>
        <v/>
      </c>
      <c r="LX24" s="32" t="n"/>
      <c r="LY24" s="532">
        <f>JD24</f>
        <v/>
      </c>
      <c r="LZ24" s="32" t="n"/>
      <c r="MA24" s="533">
        <f>LY24-LW24</f>
        <v/>
      </c>
      <c r="MB24" s="170">
        <f>MA24/LW24</f>
        <v/>
      </c>
    </row>
    <row r="25" ht="6" customHeight="1">
      <c r="A25" s="10" t="n">
        <v>20</v>
      </c>
      <c r="C25" s="16" t="n"/>
      <c r="E25" s="534" t="n"/>
      <c r="F25" s="27" t="n"/>
      <c r="G25" s="534" t="n"/>
      <c r="H25" s="534" t="n"/>
      <c r="I25" s="534" t="n"/>
      <c r="J25" s="534" t="n"/>
      <c r="K25" s="534" t="n"/>
      <c r="L25" s="534" t="n"/>
      <c r="M25" s="534" t="n"/>
      <c r="N25" s="534" t="n"/>
      <c r="O25" s="534" t="n"/>
      <c r="P25" s="534" t="n"/>
      <c r="Q25" s="534" t="n"/>
      <c r="R25" s="534" t="n"/>
      <c r="T25" s="534" t="n"/>
      <c r="U25" s="27" t="n"/>
      <c r="V25" s="534" t="n"/>
      <c r="W25" s="534" t="n"/>
      <c r="X25" s="534" t="n"/>
      <c r="Y25" s="534" t="n"/>
      <c r="Z25" s="534" t="n"/>
      <c r="AA25" s="534" t="n"/>
      <c r="AB25" s="534" t="n"/>
      <c r="AC25" s="534" t="n"/>
      <c r="AD25" s="534" t="n"/>
      <c r="AE25" s="534" t="n"/>
      <c r="AF25" s="534" t="n"/>
      <c r="AG25" s="534" t="n"/>
      <c r="AH25" s="27" t="n"/>
      <c r="AI25" s="534" t="n"/>
      <c r="AJ25" s="27" t="n"/>
      <c r="AK25" s="534" t="n"/>
      <c r="AL25" s="534" t="n"/>
      <c r="AM25" s="534" t="n"/>
      <c r="AN25" s="534" t="n"/>
      <c r="AO25" s="534" t="n"/>
      <c r="AP25" s="534" t="n"/>
      <c r="AQ25" s="534" t="n"/>
      <c r="AR25" s="534" t="n"/>
      <c r="AS25" s="534" t="n"/>
      <c r="AT25" s="534" t="n"/>
      <c r="AU25" s="534" t="n"/>
      <c r="AV25" s="534" t="n"/>
      <c r="AW25" s="27" t="n"/>
      <c r="AX25" s="534" t="n"/>
      <c r="AY25" s="27" t="n"/>
      <c r="AZ25" s="534" t="n"/>
      <c r="BA25" s="534" t="n"/>
      <c r="BB25" s="534" t="n"/>
      <c r="BC25" s="534" t="n"/>
      <c r="BD25" s="534" t="n"/>
      <c r="BE25" s="534" t="n"/>
      <c r="BF25" s="534" t="n"/>
      <c r="BG25" s="534" t="n"/>
      <c r="BH25" s="534" t="n"/>
      <c r="BI25" s="534" t="n"/>
      <c r="BJ25" s="534" t="n"/>
      <c r="BK25" s="534" t="n"/>
      <c r="BL25" s="27" t="n"/>
      <c r="BM25" s="534" t="n"/>
      <c r="BN25" s="27" t="n"/>
      <c r="BO25" s="535" t="n"/>
      <c r="BP25" s="535" t="n"/>
      <c r="BQ25" s="535" t="n"/>
      <c r="BR25" s="535" t="n"/>
      <c r="BS25" s="535" t="n"/>
      <c r="BT25" s="535" t="n"/>
      <c r="BU25" s="535" t="n"/>
      <c r="BV25" s="534" t="n"/>
      <c r="BW25" s="534" t="n"/>
      <c r="BX25" s="534" t="n"/>
      <c r="BY25" s="534" t="n"/>
      <c r="BZ25" s="534" t="n"/>
      <c r="CA25" s="27" t="n"/>
      <c r="CB25" s="534" t="n"/>
      <c r="CC25" s="27" t="n"/>
      <c r="CD25" s="534" t="n"/>
      <c r="CE25" s="27" t="n"/>
      <c r="CF25" s="534" t="n"/>
      <c r="CG25" s="27" t="n"/>
      <c r="CH25" s="534" t="n"/>
      <c r="CI25" s="27" t="n"/>
      <c r="CJ25" s="534" t="n"/>
      <c r="CK25" s="168" t="n"/>
      <c r="CL25" s="27" t="n"/>
      <c r="CM25" s="534" t="n"/>
      <c r="CN25" s="27" t="n"/>
      <c r="CO25" s="534" t="n"/>
      <c r="CP25" s="27" t="n"/>
      <c r="CQ25" s="534" t="n"/>
      <c r="CR25" s="27" t="n"/>
      <c r="CS25" s="534" t="n"/>
      <c r="CT25" s="168" t="n"/>
      <c r="CU25" s="27" t="n"/>
      <c r="CV25" s="534" t="n"/>
      <c r="CW25" s="27" t="n"/>
      <c r="CX25" s="534" t="n"/>
      <c r="CY25" s="27" t="n"/>
      <c r="CZ25" s="534" t="n"/>
      <c r="DA25" s="27" t="n"/>
      <c r="DB25" s="534" t="n"/>
      <c r="DC25" s="27" t="n"/>
      <c r="DD25" s="534" t="n"/>
      <c r="DE25" s="168" t="n"/>
      <c r="DF25" s="27" t="n"/>
      <c r="DG25" s="534" t="n"/>
      <c r="DH25" s="27" t="n"/>
      <c r="DI25" s="534" t="n"/>
      <c r="DJ25" s="27" t="n"/>
      <c r="DK25" s="534" t="n"/>
      <c r="DL25" s="27" t="n"/>
      <c r="DM25" s="534" t="n"/>
      <c r="DN25" s="27" t="n"/>
      <c r="DO25" s="534" t="n"/>
      <c r="DP25" s="168" t="n"/>
      <c r="DQ25" s="27" t="n"/>
      <c r="DR25" s="534" t="n"/>
      <c r="DS25" s="27" t="n"/>
      <c r="DT25" s="534" t="n"/>
      <c r="DU25" s="27" t="n"/>
      <c r="DV25" s="534" t="n"/>
      <c r="DW25" s="27" t="n"/>
      <c r="DX25" s="534" t="n"/>
      <c r="DY25" s="27" t="n"/>
      <c r="DZ25" s="534" t="n"/>
      <c r="EA25" s="168" t="n"/>
      <c r="EB25" s="27" t="n"/>
      <c r="EC25" s="534" t="n"/>
      <c r="ED25" s="27" t="n"/>
      <c r="EE25" s="534" t="n"/>
      <c r="EF25" s="27" t="n"/>
      <c r="EG25" s="534" t="n"/>
      <c r="EH25" s="27" t="n"/>
      <c r="EI25" s="534" t="n"/>
      <c r="EJ25" s="27" t="n"/>
      <c r="EK25" s="534" t="n"/>
      <c r="EL25" s="168" t="n"/>
      <c r="EM25" s="27" t="n"/>
      <c r="EN25" s="534" t="n"/>
      <c r="EO25" s="27" t="n"/>
      <c r="EP25" s="534" t="n"/>
      <c r="EQ25" s="27" t="n"/>
      <c r="ER25" s="534" t="n"/>
      <c r="ES25" s="27" t="n"/>
      <c r="ET25" s="534" t="n"/>
      <c r="EU25" s="27" t="n"/>
      <c r="EV25" s="534" t="n"/>
      <c r="EW25" s="168" t="n"/>
      <c r="EZ25" s="534" t="n"/>
      <c r="FA25" s="27" t="n"/>
      <c r="FB25" s="534" t="n"/>
      <c r="FC25" s="534" t="n"/>
      <c r="FD25" s="534" t="n"/>
      <c r="FE25" s="534" t="n"/>
      <c r="FF25" s="534" t="n"/>
      <c r="FG25" s="534" t="n"/>
      <c r="FH25" s="534" t="n"/>
      <c r="FI25" s="534" t="n"/>
      <c r="FJ25" s="534" t="n"/>
      <c r="FK25" s="534" t="n"/>
      <c r="FL25" s="534" t="n"/>
      <c r="FM25" s="534" t="n"/>
      <c r="FO25" s="534" t="n"/>
      <c r="FP25" s="27" t="n"/>
      <c r="FQ25" s="534" t="n"/>
      <c r="FR25" s="534" t="n"/>
      <c r="FS25" s="534" t="n"/>
      <c r="FT25" s="534" t="n"/>
      <c r="FU25" s="534" t="n"/>
      <c r="FV25" s="534" t="n"/>
      <c r="FW25" s="534" t="n"/>
      <c r="FX25" s="534" t="n"/>
      <c r="FY25" s="534" t="n"/>
      <c r="FZ25" s="534" t="n"/>
      <c r="GA25" s="534" t="n"/>
      <c r="GB25" s="534" t="n"/>
      <c r="GE25" s="536" t="n"/>
      <c r="GF25" s="27" t="n"/>
      <c r="GG25" s="536" t="n"/>
      <c r="GH25" s="27" t="n"/>
      <c r="GI25" s="536" t="n"/>
      <c r="GJ25" s="27" t="n"/>
      <c r="GK25" s="536" t="n"/>
      <c r="GL25" s="168" t="n"/>
      <c r="GN25" s="532" t="n"/>
      <c r="GO25" s="532" t="n"/>
      <c r="GP25" s="532" t="n"/>
      <c r="GQ25" s="532" t="n"/>
      <c r="GR25" s="532" t="n"/>
      <c r="GS25" s="532" t="n"/>
      <c r="GT25" s="532" t="n"/>
      <c r="GV25" s="536" t="n"/>
      <c r="GW25" s="168" t="n"/>
      <c r="GY25" s="532" t="n"/>
      <c r="GZ25" s="532" t="n"/>
      <c r="HA25" s="532" t="n"/>
      <c r="HB25" s="532" t="n"/>
      <c r="HC25" s="532" t="n"/>
      <c r="HD25" s="532" t="n"/>
      <c r="HE25" s="532" t="n"/>
      <c r="HG25" s="536" t="n"/>
      <c r="HH25" s="168" t="n"/>
      <c r="HI25" s="168" t="n"/>
      <c r="HJ25" s="532" t="n"/>
      <c r="HK25" s="532" t="n"/>
      <c r="HL25" s="532" t="n"/>
      <c r="HM25" s="532" t="n"/>
      <c r="HN25" s="532" t="n"/>
      <c r="HO25" s="532" t="n"/>
      <c r="HP25" s="532" t="n"/>
      <c r="HR25" s="536" t="n"/>
      <c r="HS25" s="168" t="n"/>
      <c r="HU25" s="532" t="n"/>
      <c r="HV25" s="532" t="n"/>
      <c r="HW25" s="532" t="n"/>
      <c r="HX25" s="532" t="n"/>
      <c r="HY25" s="532" t="n"/>
      <c r="HZ25" s="532" t="n"/>
      <c r="IA25" s="532" t="n"/>
      <c r="IC25" s="536" t="n"/>
      <c r="ID25" s="168" t="n"/>
      <c r="IE25" s="168" t="n"/>
      <c r="IF25" s="536" t="n"/>
      <c r="IG25" s="27" t="n"/>
      <c r="IH25" s="536" t="n"/>
      <c r="II25" s="27" t="n"/>
      <c r="IJ25" s="536" t="n"/>
      <c r="IK25" s="27" t="n"/>
      <c r="IL25" s="536" t="n"/>
      <c r="IM25" s="168" t="n"/>
      <c r="IO25" s="529" t="n"/>
      <c r="IP25" s="27" t="n"/>
      <c r="IQ25" s="534" t="n"/>
      <c r="IR25" s="534" t="n"/>
      <c r="IS25" s="534" t="n"/>
      <c r="IT25" s="534" t="n"/>
      <c r="IU25" s="534" t="n"/>
      <c r="IV25" s="534" t="n"/>
      <c r="IW25" s="534" t="n"/>
      <c r="IX25" s="534" t="n"/>
      <c r="IY25" s="534" t="n"/>
      <c r="IZ25" s="534" t="n"/>
      <c r="JA25" s="534" t="n"/>
      <c r="JB25" s="534" t="n"/>
      <c r="JD25" s="534" t="n"/>
      <c r="JE25" s="27" t="n"/>
      <c r="JF25" s="534" t="n"/>
      <c r="JG25" s="534" t="n"/>
      <c r="JH25" s="534" t="n"/>
      <c r="JI25" s="534" t="n"/>
      <c r="JJ25" s="534" t="n"/>
      <c r="JK25" s="534" t="n"/>
      <c r="JL25" s="534" t="n"/>
      <c r="JM25" s="534" t="n"/>
      <c r="JN25" s="534" t="n"/>
      <c r="JO25" s="534" t="n"/>
      <c r="JP25" s="534" t="n"/>
      <c r="JQ25" s="534" t="n"/>
      <c r="JT25" s="536" t="n"/>
      <c r="JU25" s="27" t="n"/>
      <c r="JV25" s="536" t="n"/>
      <c r="JW25" s="27" t="n"/>
      <c r="JX25" s="536" t="n"/>
      <c r="JY25" s="27" t="n"/>
      <c r="JZ25" s="536" t="n"/>
      <c r="KA25" s="168" t="n"/>
      <c r="KC25" s="532" t="n"/>
      <c r="KD25" s="532" t="n"/>
      <c r="KE25" s="532" t="n"/>
      <c r="KF25" s="532" t="n"/>
      <c r="KG25" s="532" t="n"/>
      <c r="KH25" s="532" t="n"/>
      <c r="KI25" s="532" t="n"/>
      <c r="KK25" s="536" t="n"/>
      <c r="KL25" s="168" t="n"/>
      <c r="KN25" s="532" t="n"/>
      <c r="KO25" s="532" t="n"/>
      <c r="KP25" s="532" t="n"/>
      <c r="KQ25" s="532" t="n"/>
      <c r="KR25" s="532" t="n"/>
      <c r="KS25" s="532" t="n"/>
      <c r="KT25" s="532" t="n"/>
      <c r="KV25" s="536" t="n"/>
      <c r="KW25" s="168" t="n"/>
      <c r="KX25" s="168" t="n"/>
      <c r="KY25" s="532" t="n"/>
      <c r="KZ25" s="532" t="n"/>
      <c r="LA25" s="532" t="n"/>
      <c r="LB25" s="532" t="n"/>
      <c r="LC25" s="532" t="n"/>
      <c r="LD25" s="532" t="n"/>
      <c r="LE25" s="532" t="n"/>
      <c r="LG25" s="536" t="n"/>
      <c r="LH25" s="168" t="n"/>
      <c r="LJ25" s="532" t="n"/>
      <c r="LK25" s="532" t="n"/>
      <c r="LL25" s="532" t="n"/>
      <c r="LM25" s="532" t="n"/>
      <c r="LN25" s="532" t="n"/>
      <c r="LO25" s="532" t="n"/>
      <c r="LP25" s="532" t="n"/>
      <c r="LR25" s="536" t="n"/>
      <c r="LS25" s="168" t="n"/>
      <c r="LU25" s="532" t="n"/>
      <c r="LV25" s="27" t="n"/>
      <c r="LW25" s="536" t="n"/>
      <c r="LX25" s="27" t="n"/>
      <c r="LY25" s="536" t="n"/>
      <c r="LZ25" s="27" t="n"/>
      <c r="MA25" s="536" t="n"/>
      <c r="MB25" s="168" t="n"/>
    </row>
    <row r="26">
      <c r="A26" s="10" t="n">
        <v>21</v>
      </c>
      <c r="C26" s="23" t="inlineStr">
        <is>
          <t xml:space="preserve">Lucro Operacional </t>
        </is>
      </c>
      <c r="E26" s="537" t="n">
        <v>1932230.92</v>
      </c>
      <c r="F26" s="27" t="n"/>
      <c r="G26" s="538">
        <f>SUM(G18:G24)</f>
        <v/>
      </c>
      <c r="H26" s="538">
        <f>SUM(H18:H24)</f>
        <v/>
      </c>
      <c r="I26" s="538">
        <f>SUM(I18:I24)</f>
        <v/>
      </c>
      <c r="J26" s="538">
        <f>SUM(J18:J24)</f>
        <v/>
      </c>
      <c r="K26" s="537">
        <f>SUM(K18:K24)</f>
        <v/>
      </c>
      <c r="L26" s="537">
        <f>SUM(L18:L24)</f>
        <v/>
      </c>
      <c r="M26" s="537">
        <f>SUM(M18:M24)</f>
        <v/>
      </c>
      <c r="N26" s="537">
        <f>SUM(N18:N24)</f>
        <v/>
      </c>
      <c r="O26" s="537">
        <f>SUM(O18:O24)</f>
        <v/>
      </c>
      <c r="P26" s="537">
        <f>SUM(P18:P24)</f>
        <v/>
      </c>
      <c r="Q26" s="537">
        <f>SUM(Q18:Q24)</f>
        <v/>
      </c>
      <c r="R26" s="537">
        <f>SUM(R18:R24)</f>
        <v/>
      </c>
      <c r="T26" s="537">
        <f>SUM(V26:AG26)</f>
        <v/>
      </c>
      <c r="U26" s="27" t="n"/>
      <c r="V26" s="537">
        <f>SUM(V18:V24)</f>
        <v/>
      </c>
      <c r="W26" s="537" t="n">
        <v>-103140</v>
      </c>
      <c r="X26" s="537" t="n">
        <v>143575</v>
      </c>
      <c r="Y26" s="537" t="n">
        <v>163709</v>
      </c>
      <c r="Z26" s="537" t="n">
        <v>302088</v>
      </c>
      <c r="AA26" s="537" t="n">
        <v>212312</v>
      </c>
      <c r="AB26" s="537" t="n">
        <v>222044</v>
      </c>
      <c r="AC26" s="537" t="n">
        <v>244151</v>
      </c>
      <c r="AD26" s="537" t="n">
        <v>98503</v>
      </c>
      <c r="AE26" s="537" t="n">
        <v>206931</v>
      </c>
      <c r="AF26" s="537" t="n">
        <v>335464</v>
      </c>
      <c r="AG26" s="537" t="n">
        <v>99753</v>
      </c>
      <c r="AH26" s="27" t="n"/>
      <c r="AI26" s="537">
        <f>SUM(AK26:AV26)</f>
        <v/>
      </c>
      <c r="AJ26" s="27" t="n"/>
      <c r="AK26" s="537">
        <f>SUM(AK18:AK24)</f>
        <v/>
      </c>
      <c r="AL26" s="537" t="n">
        <v>-103140</v>
      </c>
      <c r="AM26" s="537" t="n">
        <v>143575</v>
      </c>
      <c r="AN26" s="537" t="n">
        <v>163709</v>
      </c>
      <c r="AO26" s="537" t="n">
        <v>302088</v>
      </c>
      <c r="AP26" s="537" t="n">
        <v>212312</v>
      </c>
      <c r="AQ26" s="537" t="n">
        <v>222044</v>
      </c>
      <c r="AR26" s="537" t="n">
        <v>244151</v>
      </c>
      <c r="AS26" s="537" t="n">
        <v>98503</v>
      </c>
      <c r="AT26" s="537" t="n">
        <v>206931</v>
      </c>
      <c r="AU26" s="537" t="n">
        <v>335464</v>
      </c>
      <c r="AV26" s="537" t="n">
        <v>99753</v>
      </c>
      <c r="AW26" s="27" t="n"/>
      <c r="AX26" s="537">
        <f>SUM(AZ26:BK26)</f>
        <v/>
      </c>
      <c r="AY26" s="27" t="n"/>
      <c r="AZ26" s="537">
        <f>SUM(AZ18:AZ24)</f>
        <v/>
      </c>
      <c r="BA26" s="537" t="n">
        <v>-103140</v>
      </c>
      <c r="BB26" s="537" t="n">
        <v>143575</v>
      </c>
      <c r="BC26" s="537" t="n">
        <v>163709</v>
      </c>
      <c r="BD26" s="537" t="n">
        <v>302088</v>
      </c>
      <c r="BE26" s="537" t="n">
        <v>212312</v>
      </c>
      <c r="BF26" s="537" t="n">
        <v>222044</v>
      </c>
      <c r="BG26" s="537" t="n">
        <v>244151</v>
      </c>
      <c r="BH26" s="537" t="n">
        <v>98503</v>
      </c>
      <c r="BI26" s="537" t="n">
        <v>206931</v>
      </c>
      <c r="BJ26" s="537" t="n">
        <v>335464</v>
      </c>
      <c r="BK26" s="537" t="n">
        <v>99753</v>
      </c>
      <c r="BL26" s="27" t="n"/>
      <c r="BM26" s="537">
        <f>SUM(BO26:BZ26)</f>
        <v/>
      </c>
      <c r="BN26" s="27" t="n"/>
      <c r="BO26" s="539">
        <f>SUM(BO18:BO24)</f>
        <v/>
      </c>
      <c r="BP26" s="539">
        <f>SUM(BP18:BP24)</f>
        <v/>
      </c>
      <c r="BQ26" s="539">
        <f>SUM(BQ18:BQ24)</f>
        <v/>
      </c>
      <c r="BR26" s="539">
        <f>SUM(BR18:BR24)</f>
        <v/>
      </c>
      <c r="BS26" s="539">
        <f>SUM(BS18:BS24)</f>
        <v/>
      </c>
      <c r="BT26" s="539">
        <f>SUM(BT18:BT24)</f>
        <v/>
      </c>
      <c r="BU26" s="539">
        <f>SUM(BU18:BU24)</f>
        <v/>
      </c>
      <c r="BV26" s="537">
        <f>SUM(BV18:BV24)</f>
        <v/>
      </c>
      <c r="BW26" s="537">
        <f>SUM(BW18:BW24)</f>
        <v/>
      </c>
      <c r="BX26" s="537">
        <f>SUM(BX18:BX24)</f>
        <v/>
      </c>
      <c r="BY26" s="537">
        <f>SUM(BY18:BY24)</f>
        <v/>
      </c>
      <c r="BZ26" s="537">
        <f>SUM(BZ18:BZ24)</f>
        <v/>
      </c>
      <c r="CA26" s="27" t="n"/>
      <c r="CB26" s="537">
        <f>SUM(CB24,CB22,CB20,CB18)</f>
        <v/>
      </c>
      <c r="CC26" s="27" t="n"/>
      <c r="CD26" s="537">
        <f>SUM(CD24,CD22,CD20,CD18)</f>
        <v/>
      </c>
      <c r="CE26" s="27" t="n"/>
      <c r="CF26" s="537">
        <f>SUM(CF24,CF22,CF20,CF18)</f>
        <v/>
      </c>
      <c r="CG26" s="27" t="n"/>
      <c r="CH26" s="537">
        <f>SUM(CH24,CH22,CH20,CH18)</f>
        <v/>
      </c>
      <c r="CI26" s="27" t="n"/>
      <c r="CJ26" s="540">
        <f>SUM(CJ24,CJ22,CJ20,CJ18)</f>
        <v/>
      </c>
      <c r="CK26" s="172">
        <f>CJ26/CF26</f>
        <v/>
      </c>
      <c r="CL26" s="27" t="n"/>
      <c r="CM26" s="537">
        <f>SUM(CM24,CM22,CM20,CM18)</f>
        <v/>
      </c>
      <c r="CN26" s="27" t="n"/>
      <c r="CO26" s="537">
        <f>SUM(CO24,CO22,CO20,CO18)</f>
        <v/>
      </c>
      <c r="CP26" s="27" t="n"/>
      <c r="CQ26" s="537">
        <f>SUM(CQ24,CQ22,CQ20,CQ18)</f>
        <v/>
      </c>
      <c r="CR26" s="27" t="n"/>
      <c r="CS26" s="540">
        <f>SUM(CS24,CS22,CS20,CS18)</f>
        <v/>
      </c>
      <c r="CT26" s="172">
        <f>CS26/CO26</f>
        <v/>
      </c>
      <c r="CU26" s="27" t="n"/>
      <c r="CV26" s="537">
        <f>SUM(CV24,CV22,CV20,CV18)</f>
        <v/>
      </c>
      <c r="CW26" s="27" t="n"/>
      <c r="CX26" s="537">
        <f>SUM(CDB24,CDB22,CDB20,CDB18)</f>
        <v/>
      </c>
      <c r="CY26" s="27" t="n"/>
      <c r="CZ26" s="537">
        <f>SUM(CZ24,CZ22,CZ20,CZ18)</f>
        <v/>
      </c>
      <c r="DA26" s="27" t="n"/>
      <c r="DB26" s="537">
        <f>SUM(DB24,DB22,DB20,DB18)</f>
        <v/>
      </c>
      <c r="DC26" s="27" t="n"/>
      <c r="DD26" s="540">
        <f>SUM(DD24,DD22,DD20,DD18)</f>
        <v/>
      </c>
      <c r="DE26" s="172">
        <f>DD26/CZ26</f>
        <v/>
      </c>
      <c r="DF26" s="27" t="n"/>
      <c r="DG26" s="537">
        <f>SUM(DG24,DG22,DG20,DG18)</f>
        <v/>
      </c>
      <c r="DH26" s="27" t="n"/>
      <c r="DI26" s="537">
        <f>SUM(DI24,DI22,DI20,DI18)</f>
        <v/>
      </c>
      <c r="DJ26" s="27" t="n"/>
      <c r="DK26" s="537">
        <f>SUM(DK24,DK22,DK20,DK18)</f>
        <v/>
      </c>
      <c r="DL26" s="27" t="n"/>
      <c r="DM26" s="537">
        <f>SUM(DM24,DM22,DM20,DM18)</f>
        <v/>
      </c>
      <c r="DN26" s="27" t="n"/>
      <c r="DO26" s="540">
        <f>SUM(DO24,DO22,DO20,DO18)</f>
        <v/>
      </c>
      <c r="DP26" s="172">
        <f>DO26/DK26</f>
        <v/>
      </c>
      <c r="DQ26" s="27" t="n"/>
      <c r="DR26" s="537">
        <f>SUM(DR24,DR22,DR20,DR18)</f>
        <v/>
      </c>
      <c r="DS26" s="27" t="n"/>
      <c r="DT26" s="537">
        <f>SUM(DT24,DT22,DT20,DT18)</f>
        <v/>
      </c>
      <c r="DU26" s="27" t="n"/>
      <c r="DV26" s="537">
        <f>SUM(DV24,DV22,DV20,DV18)</f>
        <v/>
      </c>
      <c r="DW26" s="27" t="n"/>
      <c r="DX26" s="537">
        <f>SUM(DX24,DX22,DX20,DX18)</f>
        <v/>
      </c>
      <c r="DY26" s="27" t="n"/>
      <c r="DZ26" s="540">
        <f>SUM(DZ24,DZ22,DZ20,DZ18)</f>
        <v/>
      </c>
      <c r="EA26" s="172">
        <f>DZ26/DV26</f>
        <v/>
      </c>
      <c r="EB26" s="27" t="n"/>
      <c r="EC26" s="537">
        <f>SUM(EC24,EC22,EC20,EC18)</f>
        <v/>
      </c>
      <c r="ED26" s="27" t="n"/>
      <c r="EE26" s="537">
        <f>SUM(EE24,EE22,EE20,EE18)</f>
        <v/>
      </c>
      <c r="EF26" s="27" t="n"/>
      <c r="EG26" s="537">
        <f>SUM(EG24,EG22,EG20,EG18)</f>
        <v/>
      </c>
      <c r="EH26" s="27" t="n"/>
      <c r="EI26" s="537">
        <f>SUM(EI24,EI22,EI20,EI18)</f>
        <v/>
      </c>
      <c r="EJ26" s="27" t="n"/>
      <c r="EK26" s="540">
        <f>SUM(EK24,EK22,EK20,EK18)</f>
        <v/>
      </c>
      <c r="EL26" s="172">
        <f>EK26/EG26</f>
        <v/>
      </c>
      <c r="EM26" s="27" t="n"/>
      <c r="EN26" s="537">
        <f>SUM(EN24,EN22,EN20,EN18)</f>
        <v/>
      </c>
      <c r="EO26" s="27" t="n"/>
      <c r="EP26" s="537">
        <f>SUM(EP24,EP22,EP20,EP18)</f>
        <v/>
      </c>
      <c r="EQ26" s="27" t="n"/>
      <c r="ER26" s="537">
        <f>SUM(ER24,ER22,ER20,ER18)</f>
        <v/>
      </c>
      <c r="ES26" s="27" t="n"/>
      <c r="ET26" s="537">
        <f>SUM(ET24,ET22,ET20,ET18)</f>
        <v/>
      </c>
      <c r="EU26" s="27" t="n"/>
      <c r="EV26" s="540">
        <f>SUM(EV24,EV22,EV20,EV18)</f>
        <v/>
      </c>
      <c r="EW26" s="172">
        <f>EV26/ER26</f>
        <v/>
      </c>
      <c r="EZ26" s="537">
        <f>SUM(FB26:FM26)</f>
        <v/>
      </c>
      <c r="FA26" s="27" t="n"/>
      <c r="FB26" s="537">
        <f>SUM(FB18:FB24)</f>
        <v/>
      </c>
      <c r="FC26" s="537">
        <f>SUM(FC18:FC24)</f>
        <v/>
      </c>
      <c r="FD26" s="537">
        <f>SUM(FD18:FD24)</f>
        <v/>
      </c>
      <c r="FE26" s="537">
        <f>SUM(FE18:FE24)</f>
        <v/>
      </c>
      <c r="FF26" s="537">
        <f>SUM(FF18:FF24)</f>
        <v/>
      </c>
      <c r="FG26" s="537">
        <f>SUM(FG18:FG24)</f>
        <v/>
      </c>
      <c r="FH26" s="537">
        <f>SUM(FH18:FH24)</f>
        <v/>
      </c>
      <c r="FI26" s="537">
        <f>SUM(FI18:FI24)</f>
        <v/>
      </c>
      <c r="FJ26" s="537">
        <f>SUM(FJ18:FJ24)</f>
        <v/>
      </c>
      <c r="FK26" s="537">
        <f>SUM(FK18:FK24)</f>
        <v/>
      </c>
      <c r="FL26" s="537">
        <f>SUM(FL18:FL24)</f>
        <v/>
      </c>
      <c r="FM26" s="537">
        <f>SUM(FM18:FM24)</f>
        <v/>
      </c>
      <c r="FO26" s="537">
        <f>SUM(FQ26:GB26)</f>
        <v/>
      </c>
      <c r="FP26" s="27" t="n"/>
      <c r="FQ26" s="537">
        <f>SUM(FQ18:FQ24)</f>
        <v/>
      </c>
      <c r="FR26" s="537">
        <f>SUM(FR18:FR24)</f>
        <v/>
      </c>
      <c r="FS26" s="537">
        <f>SUM(FS18:FS24)</f>
        <v/>
      </c>
      <c r="FT26" s="537">
        <f>SUM(FT18:FT24)</f>
        <v/>
      </c>
      <c r="FU26" s="537">
        <f>SUM(FU18:FU24)</f>
        <v/>
      </c>
      <c r="FV26" s="537">
        <f>SUM(FV18:FV24)</f>
        <v/>
      </c>
      <c r="FW26" s="537">
        <f>SUM(FW18:FW24)</f>
        <v/>
      </c>
      <c r="FX26" s="537">
        <f>SUM(FX18:FX24)</f>
        <v/>
      </c>
      <c r="FY26" s="537">
        <f>SUM(FY18:FY24)</f>
        <v/>
      </c>
      <c r="FZ26" s="537">
        <f>SUM(FZ18:FZ24)</f>
        <v/>
      </c>
      <c r="GA26" s="537">
        <f>SUM(GA18:GA24)</f>
        <v/>
      </c>
      <c r="GB26" s="537">
        <f>SUM(GB18:GB24)</f>
        <v/>
      </c>
      <c r="GE26" s="537">
        <f>SUM(GE24,GE22,GE20,GE18)</f>
        <v/>
      </c>
      <c r="GF26" s="27" t="n"/>
      <c r="GG26" s="537">
        <f>SUM(GG24,GG22,GG20,GG18)</f>
        <v/>
      </c>
      <c r="GH26" s="27" t="n"/>
      <c r="GI26" s="537">
        <f>SUM(GI24,GI22,GI20,GI18)</f>
        <v/>
      </c>
      <c r="GJ26" s="27" t="n"/>
      <c r="GK26" s="540">
        <f>SUM(GK24,GK22,GK20,GK18)</f>
        <v/>
      </c>
      <c r="GL26" s="172">
        <f>GK26/GG26</f>
        <v/>
      </c>
      <c r="GN26" s="532">
        <f>SUM(AK26:AM26)</f>
        <v/>
      </c>
      <c r="GO26" s="532" t="n"/>
      <c r="GP26" s="532">
        <f>SUM(BO26:BQ26)</f>
        <v/>
      </c>
      <c r="GQ26" s="532" t="n"/>
      <c r="GR26" s="532">
        <f>SUM(FB26:FD26)</f>
        <v/>
      </c>
      <c r="GS26" s="532" t="n"/>
      <c r="GT26" s="532">
        <f>SUM(FQ26:FS26)</f>
        <v/>
      </c>
      <c r="GV26" s="540">
        <f>SUM(GV24,GV22,GV20,GV18)</f>
        <v/>
      </c>
      <c r="GW26" s="172">
        <f>GV26/GR26</f>
        <v/>
      </c>
      <c r="GY26" s="532">
        <f>SUM(AN26:AP26)</f>
        <v/>
      </c>
      <c r="GZ26" s="532" t="n"/>
      <c r="HA26" s="532">
        <f>SUM(BR26:BT26)</f>
        <v/>
      </c>
      <c r="HB26" s="532" t="n"/>
      <c r="HC26" s="532">
        <f>SUM(FE26:FG26)</f>
        <v/>
      </c>
      <c r="HD26" s="532" t="n"/>
      <c r="HE26" s="532">
        <f>SUM(FT26:FV26)</f>
        <v/>
      </c>
      <c r="HG26" s="540">
        <f>SUM(HG24,HG22,HG20,HG18)</f>
        <v/>
      </c>
      <c r="HH26" s="172">
        <f>HG26/HC26</f>
        <v/>
      </c>
      <c r="HI26" s="168" t="n"/>
      <c r="HJ26" s="532">
        <f>SUM(AQ26:AS26)</f>
        <v/>
      </c>
      <c r="HK26" s="532" t="n"/>
      <c r="HL26" s="532">
        <f>SUM(BU26:BW26)</f>
        <v/>
      </c>
      <c r="HM26" s="532" t="n"/>
      <c r="HN26" s="532">
        <f>SUM(FH26:FJ26)</f>
        <v/>
      </c>
      <c r="HO26" s="532" t="n"/>
      <c r="HP26" s="532">
        <f>SUM(FW26:FY26)</f>
        <v/>
      </c>
      <c r="HR26" s="540">
        <f>SUM(HR24,HR22,HR20,HR18)</f>
        <v/>
      </c>
      <c r="HS26" s="172">
        <f>HR26/HN26</f>
        <v/>
      </c>
      <c r="HU26" s="532">
        <f>SUM(BJ26:BL26)</f>
        <v/>
      </c>
      <c r="HV26" s="532" t="n"/>
      <c r="HW26" s="532">
        <f>SUM(CN26:CP26)</f>
        <v/>
      </c>
      <c r="HX26" s="532" t="n"/>
      <c r="HY26" s="532">
        <f>SUM(GA26:GC26)</f>
        <v/>
      </c>
      <c r="HZ26" s="532" t="n"/>
      <c r="IA26" s="532">
        <f>SUM(GP26:GR26)</f>
        <v/>
      </c>
      <c r="IC26" s="540">
        <f>SUM(IC24,IC22,IC20,IC18)</f>
        <v/>
      </c>
      <c r="ID26" s="172">
        <f>IC26/HY26</f>
        <v/>
      </c>
      <c r="IE26" s="168" t="n"/>
      <c r="IF26" s="532">
        <f>BM26</f>
        <v/>
      </c>
      <c r="IG26" s="27" t="n"/>
      <c r="IH26" s="532">
        <f>EZ26</f>
        <v/>
      </c>
      <c r="II26" s="27" t="n"/>
      <c r="IJ26" s="532">
        <f>FO26</f>
        <v/>
      </c>
      <c r="IK26" s="27" t="n"/>
      <c r="IL26" s="540">
        <f>SUM(IL24,IL22,IL20,IL18)</f>
        <v/>
      </c>
      <c r="IM26" s="172">
        <f>IL26/IH26</f>
        <v/>
      </c>
      <c r="IO26" s="537">
        <f>SUM(IQ26:JB26)</f>
        <v/>
      </c>
      <c r="IP26" s="27" t="n"/>
      <c r="IQ26" s="537">
        <f>SUM(IQ18:IQ24)</f>
        <v/>
      </c>
      <c r="IR26" s="537">
        <f>SUM(IR18:IR24)</f>
        <v/>
      </c>
      <c r="IS26" s="537">
        <f>SUM(IS18:IS24)</f>
        <v/>
      </c>
      <c r="IT26" s="537">
        <f>SUM(IT18:IT24)</f>
        <v/>
      </c>
      <c r="IU26" s="537">
        <f>SUM(IU18:IU24)</f>
        <v/>
      </c>
      <c r="IV26" s="537">
        <f>SUM(IV18:IV24)</f>
        <v/>
      </c>
      <c r="IW26" s="537">
        <f>SUM(IW18:IW24)</f>
        <v/>
      </c>
      <c r="IX26" s="537">
        <f>SUM(IX18:IX24)</f>
        <v/>
      </c>
      <c r="IY26" s="537">
        <f>SUM(IY18:IY24)</f>
        <v/>
      </c>
      <c r="IZ26" s="537">
        <f>SUM(IZ18:IZ24)</f>
        <v/>
      </c>
      <c r="JA26" s="537">
        <f>SUM(JA18:JA24)</f>
        <v/>
      </c>
      <c r="JB26" s="537">
        <f>SUM(JB18:JB24)</f>
        <v/>
      </c>
      <c r="JD26" s="537">
        <f>SUM(JF26:JQ26)</f>
        <v/>
      </c>
      <c r="JE26" s="27" t="n"/>
      <c r="JF26" s="537">
        <f>SUM(JF18:JF24)</f>
        <v/>
      </c>
      <c r="JG26" s="537">
        <f>SUM(JG18:JG24)</f>
        <v/>
      </c>
      <c r="JH26" s="537">
        <f>SUM(JH18:JH24)</f>
        <v/>
      </c>
      <c r="JI26" s="537">
        <f>SUM(JI18:JI24)</f>
        <v/>
      </c>
      <c r="JJ26" s="537">
        <f>SUM(JJ18:JJ24)</f>
        <v/>
      </c>
      <c r="JK26" s="537">
        <f>SUM(JK18:JK24)</f>
        <v/>
      </c>
      <c r="JL26" s="537">
        <f>SUM(JL18:JL24)</f>
        <v/>
      </c>
      <c r="JM26" s="537">
        <f>SUM(JM18:JM24)</f>
        <v/>
      </c>
      <c r="JN26" s="537">
        <f>SUM(JN18:JN24)</f>
        <v/>
      </c>
      <c r="JO26" s="537">
        <f>SUM(JO18:JO24)</f>
        <v/>
      </c>
      <c r="JP26" s="537">
        <f>SUM(JP18:JP24)</f>
        <v/>
      </c>
      <c r="JQ26" s="537">
        <f>SUM(JQ18:JQ24)</f>
        <v/>
      </c>
      <c r="JT26" s="537">
        <f>SUM(JT24,JT22,JT20,JT18)</f>
        <v/>
      </c>
      <c r="JU26" s="27" t="n"/>
      <c r="JV26" s="537">
        <f>SUM(JV24,JV22,JV20,JV18)</f>
        <v/>
      </c>
      <c r="JW26" s="27" t="n"/>
      <c r="JX26" s="537">
        <f>SUM(JX24,JX22,JX20,JX18)</f>
        <v/>
      </c>
      <c r="JY26" s="27" t="n"/>
      <c r="JZ26" s="540">
        <f>SUM(JZ24,JZ22,JZ20,JZ18)</f>
        <v/>
      </c>
      <c r="KA26" s="172">
        <f>JZ26/JV26</f>
        <v/>
      </c>
      <c r="KC26" s="532">
        <f>SUM(BO26:BQ26)</f>
        <v/>
      </c>
      <c r="KD26" s="532" t="n"/>
      <c r="KE26" s="532">
        <f>SUM(FQ26:FS26)</f>
        <v/>
      </c>
      <c r="KF26" s="532" t="n"/>
      <c r="KG26" s="532">
        <f>SUM(IQ26:IS26)</f>
        <v/>
      </c>
      <c r="KH26" s="532" t="n"/>
      <c r="KI26" s="532">
        <f>SUM(JF26:JH26)</f>
        <v/>
      </c>
      <c r="KK26" s="540">
        <f>SUM(KK24,KK22,KK20,KK18)</f>
        <v/>
      </c>
      <c r="KL26" s="172">
        <f>KK26/KG26</f>
        <v/>
      </c>
      <c r="KN26" s="532">
        <f>SUM(BR26:BT26)</f>
        <v/>
      </c>
      <c r="KO26" s="532" t="n"/>
      <c r="KP26" s="532">
        <f>SUM(FT26:FV26)</f>
        <v/>
      </c>
      <c r="KQ26" s="532" t="n"/>
      <c r="KR26" s="532">
        <f>SUM(IT26:IV26)</f>
        <v/>
      </c>
      <c r="KS26" s="532" t="n"/>
      <c r="KT26" s="532">
        <f>SUM(JI26:JK26)</f>
        <v/>
      </c>
      <c r="KV26" s="540">
        <f>SUM(KV24,KV22,KV20,KV18)</f>
        <v/>
      </c>
      <c r="KW26" s="172">
        <f>KV26/KR26</f>
        <v/>
      </c>
      <c r="KX26" s="168" t="n"/>
      <c r="KY26" s="532">
        <f>SUM(BU26:BW26)</f>
        <v/>
      </c>
      <c r="KZ26" s="532" t="n"/>
      <c r="LA26" s="532">
        <f>SUM(FW26:FY26)</f>
        <v/>
      </c>
      <c r="LB26" s="532" t="n"/>
      <c r="LC26" s="532">
        <f>SUM(IW26:IY26)</f>
        <v/>
      </c>
      <c r="LD26" s="532" t="n"/>
      <c r="LE26" s="532">
        <f>SUM(JL26:JN26)</f>
        <v/>
      </c>
      <c r="LG26" s="540">
        <f>SUM(LG24,LG22,LG20,LG18)</f>
        <v/>
      </c>
      <c r="LH26" s="172">
        <f>LG26/LC26</f>
        <v/>
      </c>
      <c r="LJ26" s="532">
        <f>SUM(BX26:BZ26)</f>
        <v/>
      </c>
      <c r="LK26" s="532" t="n"/>
      <c r="LL26" s="532">
        <f>SUM(FZ26:GB26)</f>
        <v/>
      </c>
      <c r="LM26" s="532" t="n"/>
      <c r="LN26" s="532">
        <f>SUM(IZ26:JB26)</f>
        <v/>
      </c>
      <c r="LO26" s="532" t="n"/>
      <c r="LP26" s="532">
        <f>SUM(JO26:JQ26)</f>
        <v/>
      </c>
      <c r="LR26" s="540">
        <f>SUM(LR24,LR22,LR20,LR18)</f>
        <v/>
      </c>
      <c r="LS26" s="172">
        <f>LR26/LN26</f>
        <v/>
      </c>
      <c r="LU26" s="532">
        <f>FO26</f>
        <v/>
      </c>
      <c r="LV26" s="27" t="n"/>
      <c r="LW26" s="532">
        <f>IO26</f>
        <v/>
      </c>
      <c r="LX26" s="27" t="n"/>
      <c r="LY26" s="532">
        <f>JD26</f>
        <v/>
      </c>
      <c r="LZ26" s="27" t="n"/>
      <c r="MA26" s="540">
        <f>SUM(MA24,MA22,MA20,MA18)</f>
        <v/>
      </c>
      <c r="MB26" s="172">
        <f>MA26/LW26</f>
        <v/>
      </c>
    </row>
    <row r="27" ht="6" customHeight="1">
      <c r="A27" s="10" t="n">
        <v>22</v>
      </c>
      <c r="C27" s="20" t="n"/>
      <c r="E27" s="534" t="n"/>
      <c r="F27" s="27" t="n"/>
      <c r="G27" s="534" t="n"/>
      <c r="H27" s="534" t="n"/>
      <c r="I27" s="534" t="n"/>
      <c r="J27" s="534" t="n"/>
      <c r="K27" s="534" t="n"/>
      <c r="L27" s="534" t="n"/>
      <c r="M27" s="534" t="n"/>
      <c r="N27" s="534" t="n"/>
      <c r="O27" s="534" t="n"/>
      <c r="P27" s="534" t="n"/>
      <c r="Q27" s="534" t="n"/>
      <c r="R27" s="534" t="n"/>
      <c r="T27" s="534" t="n"/>
      <c r="U27" s="27" t="n"/>
      <c r="V27" s="534" t="n"/>
      <c r="W27" s="534" t="n"/>
      <c r="X27" s="534" t="n"/>
      <c r="Y27" s="534" t="n"/>
      <c r="Z27" s="534" t="n"/>
      <c r="AA27" s="534" t="n"/>
      <c r="AB27" s="534" t="n"/>
      <c r="AC27" s="534" t="n"/>
      <c r="AD27" s="534" t="n"/>
      <c r="AE27" s="534" t="n"/>
      <c r="AF27" s="534" t="n"/>
      <c r="AG27" s="534" t="n"/>
      <c r="AH27" s="27" t="n"/>
      <c r="AI27" s="534" t="n"/>
      <c r="AJ27" s="27" t="n"/>
      <c r="AK27" s="534" t="n"/>
      <c r="AL27" s="534" t="n"/>
      <c r="AM27" s="534" t="n"/>
      <c r="AN27" s="534" t="n"/>
      <c r="AO27" s="534" t="n"/>
      <c r="AP27" s="534" t="n"/>
      <c r="AQ27" s="534" t="n"/>
      <c r="AR27" s="534" t="n"/>
      <c r="AS27" s="534" t="n"/>
      <c r="AT27" s="534" t="n"/>
      <c r="AU27" s="534" t="n"/>
      <c r="AV27" s="534" t="n"/>
      <c r="AW27" s="27" t="n"/>
      <c r="AX27" s="534" t="n"/>
      <c r="AY27" s="27" t="n"/>
      <c r="AZ27" s="534" t="n"/>
      <c r="BA27" s="534" t="n"/>
      <c r="BB27" s="534" t="n"/>
      <c r="BC27" s="534" t="n"/>
      <c r="BD27" s="534" t="n"/>
      <c r="BE27" s="534" t="n"/>
      <c r="BF27" s="534" t="n"/>
      <c r="BG27" s="534" t="n"/>
      <c r="BH27" s="534" t="n"/>
      <c r="BI27" s="534" t="n"/>
      <c r="BJ27" s="534" t="n"/>
      <c r="BK27" s="534" t="n"/>
      <c r="BL27" s="27" t="n"/>
      <c r="BM27" s="534" t="n"/>
      <c r="BN27" s="27" t="n"/>
      <c r="BO27" s="535" t="n"/>
      <c r="BP27" s="535" t="n"/>
      <c r="BQ27" s="535" t="n"/>
      <c r="BR27" s="535" t="n"/>
      <c r="BS27" s="535" t="n"/>
      <c r="BT27" s="535" t="n"/>
      <c r="BU27" s="535" t="n"/>
      <c r="BV27" s="534" t="n"/>
      <c r="BW27" s="534" t="n"/>
      <c r="BX27" s="534" t="n"/>
      <c r="BY27" s="534" t="n"/>
      <c r="BZ27" s="534" t="n"/>
      <c r="CA27" s="27" t="n"/>
      <c r="CB27" s="534" t="n"/>
      <c r="CC27" s="27" t="n"/>
      <c r="CD27" s="534" t="n"/>
      <c r="CE27" s="27" t="n"/>
      <c r="CF27" s="534" t="n"/>
      <c r="CG27" s="27" t="n"/>
      <c r="CH27" s="534" t="n"/>
      <c r="CI27" s="27" t="n"/>
      <c r="CJ27" s="534" t="n"/>
      <c r="CK27" s="168" t="n"/>
      <c r="CL27" s="27" t="n"/>
      <c r="CM27" s="534" t="n"/>
      <c r="CN27" s="27" t="n"/>
      <c r="CO27" s="534" t="n"/>
      <c r="CP27" s="27" t="n"/>
      <c r="CQ27" s="534" t="n"/>
      <c r="CR27" s="27" t="n"/>
      <c r="CS27" s="534" t="n"/>
      <c r="CT27" s="168" t="n"/>
      <c r="CU27" s="27" t="n"/>
      <c r="CV27" s="534" t="n"/>
      <c r="CW27" s="27" t="n"/>
      <c r="CX27" s="534" t="n"/>
      <c r="CY27" s="27" t="n"/>
      <c r="CZ27" s="534" t="n"/>
      <c r="DA27" s="27" t="n"/>
      <c r="DB27" s="534" t="n"/>
      <c r="DC27" s="27" t="n"/>
      <c r="DD27" s="534" t="n"/>
      <c r="DE27" s="168" t="n"/>
      <c r="DF27" s="27" t="n"/>
      <c r="DG27" s="534" t="n"/>
      <c r="DH27" s="27" t="n"/>
      <c r="DI27" s="534" t="n"/>
      <c r="DJ27" s="27" t="n"/>
      <c r="DK27" s="534" t="n"/>
      <c r="DL27" s="27" t="n"/>
      <c r="DM27" s="534" t="n"/>
      <c r="DN27" s="27" t="n"/>
      <c r="DO27" s="534" t="n"/>
      <c r="DP27" s="168" t="n"/>
      <c r="DQ27" s="27" t="n"/>
      <c r="DR27" s="534" t="n"/>
      <c r="DS27" s="27" t="n"/>
      <c r="DT27" s="534" t="n"/>
      <c r="DU27" s="27" t="n"/>
      <c r="DV27" s="534" t="n"/>
      <c r="DW27" s="27" t="n"/>
      <c r="DX27" s="534" t="n"/>
      <c r="DY27" s="27" t="n"/>
      <c r="DZ27" s="534" t="n"/>
      <c r="EA27" s="168" t="n"/>
      <c r="EB27" s="27" t="n"/>
      <c r="EC27" s="534" t="n"/>
      <c r="ED27" s="27" t="n"/>
      <c r="EE27" s="534" t="n"/>
      <c r="EF27" s="27" t="n"/>
      <c r="EG27" s="534" t="n"/>
      <c r="EH27" s="27" t="n"/>
      <c r="EI27" s="534" t="n"/>
      <c r="EJ27" s="27" t="n"/>
      <c r="EK27" s="534" t="n"/>
      <c r="EL27" s="168" t="n"/>
      <c r="EM27" s="27" t="n"/>
      <c r="EN27" s="534" t="n"/>
      <c r="EO27" s="27" t="n"/>
      <c r="EP27" s="534" t="n"/>
      <c r="EQ27" s="27" t="n"/>
      <c r="ER27" s="534" t="n"/>
      <c r="ES27" s="27" t="n"/>
      <c r="ET27" s="534" t="n"/>
      <c r="EU27" s="27" t="n"/>
      <c r="EV27" s="534" t="n"/>
      <c r="EW27" s="168" t="n"/>
      <c r="EZ27" s="534" t="n"/>
      <c r="FA27" s="27" t="n"/>
      <c r="FB27" s="534" t="n"/>
      <c r="FC27" s="534" t="n"/>
      <c r="FD27" s="534" t="n"/>
      <c r="FE27" s="534" t="n"/>
      <c r="FF27" s="534" t="n"/>
      <c r="FG27" s="534" t="n"/>
      <c r="FH27" s="534" t="n"/>
      <c r="FI27" s="534" t="n"/>
      <c r="FJ27" s="534" t="n"/>
      <c r="FK27" s="534" t="n"/>
      <c r="FL27" s="534" t="n"/>
      <c r="FM27" s="534" t="n"/>
      <c r="FO27" s="534" t="n"/>
      <c r="FP27" s="27" t="n"/>
      <c r="FQ27" s="534" t="n"/>
      <c r="FR27" s="534" t="n"/>
      <c r="FS27" s="534" t="n"/>
      <c r="FT27" s="534" t="n"/>
      <c r="FU27" s="534" t="n"/>
      <c r="FV27" s="534" t="n"/>
      <c r="FW27" s="534" t="n"/>
      <c r="FX27" s="534" t="n"/>
      <c r="FY27" s="534" t="n"/>
      <c r="FZ27" s="534" t="n"/>
      <c r="GA27" s="534" t="n"/>
      <c r="GB27" s="534" t="n"/>
      <c r="GE27" s="536" t="n"/>
      <c r="GF27" s="27" t="n"/>
      <c r="GG27" s="536" t="n"/>
      <c r="GH27" s="27" t="n"/>
      <c r="GI27" s="536" t="n"/>
      <c r="GJ27" s="27" t="n"/>
      <c r="GK27" s="536" t="n"/>
      <c r="GL27" s="168" t="n"/>
      <c r="GN27" s="532" t="n"/>
      <c r="GO27" s="532" t="n"/>
      <c r="GP27" s="532" t="n"/>
      <c r="GQ27" s="532" t="n"/>
      <c r="GR27" s="532" t="n"/>
      <c r="GS27" s="532" t="n"/>
      <c r="GT27" s="532" t="n"/>
      <c r="GV27" s="536" t="n"/>
      <c r="GW27" s="168" t="n"/>
      <c r="GY27" s="532" t="n"/>
      <c r="GZ27" s="532" t="n"/>
      <c r="HA27" s="532" t="n"/>
      <c r="HB27" s="532" t="n"/>
      <c r="HC27" s="532" t="n"/>
      <c r="HD27" s="532" t="n"/>
      <c r="HE27" s="532" t="n"/>
      <c r="HG27" s="536" t="n"/>
      <c r="HH27" s="168" t="n"/>
      <c r="HI27" s="168" t="n"/>
      <c r="HJ27" s="532" t="n"/>
      <c r="HK27" s="532" t="n"/>
      <c r="HL27" s="532" t="n"/>
      <c r="HM27" s="532" t="n"/>
      <c r="HN27" s="532" t="n"/>
      <c r="HO27" s="532" t="n"/>
      <c r="HP27" s="532" t="n"/>
      <c r="HR27" s="536" t="n"/>
      <c r="HS27" s="168" t="n"/>
      <c r="HU27" s="532" t="n"/>
      <c r="HV27" s="532" t="n"/>
      <c r="HW27" s="532" t="n"/>
      <c r="HX27" s="532" t="n"/>
      <c r="HY27" s="532" t="n"/>
      <c r="HZ27" s="532" t="n"/>
      <c r="IA27" s="532" t="n"/>
      <c r="IC27" s="536" t="n"/>
      <c r="ID27" s="168" t="n"/>
      <c r="IE27" s="168" t="n"/>
      <c r="IF27" s="536" t="n"/>
      <c r="IG27" s="27" t="n"/>
      <c r="IH27" s="536" t="n"/>
      <c r="II27" s="27" t="n"/>
      <c r="IJ27" s="536" t="n"/>
      <c r="IK27" s="27" t="n"/>
      <c r="IL27" s="536" t="n"/>
      <c r="IM27" s="168" t="n"/>
      <c r="IO27" s="534" t="n"/>
      <c r="IP27" s="27" t="n"/>
      <c r="IQ27" s="534" t="n"/>
      <c r="IR27" s="534" t="n"/>
      <c r="IS27" s="534" t="n"/>
      <c r="IT27" s="534" t="n"/>
      <c r="IU27" s="534" t="n"/>
      <c r="IV27" s="534" t="n"/>
      <c r="IW27" s="534" t="n"/>
      <c r="IX27" s="534" t="n"/>
      <c r="IY27" s="534" t="n"/>
      <c r="IZ27" s="534" t="n"/>
      <c r="JA27" s="534" t="n"/>
      <c r="JB27" s="534" t="n"/>
      <c r="JD27" s="534" t="n"/>
      <c r="JE27" s="27" t="n"/>
      <c r="JF27" s="534" t="n"/>
      <c r="JG27" s="534" t="n"/>
      <c r="JH27" s="534" t="n"/>
      <c r="JI27" s="534" t="n"/>
      <c r="JJ27" s="534" t="n"/>
      <c r="JK27" s="534" t="n"/>
      <c r="JL27" s="534" t="n"/>
      <c r="JM27" s="534" t="n"/>
      <c r="JN27" s="534" t="n"/>
      <c r="JO27" s="534" t="n"/>
      <c r="JP27" s="534" t="n"/>
      <c r="JQ27" s="534" t="n"/>
      <c r="JT27" s="536" t="n"/>
      <c r="JU27" s="27" t="n"/>
      <c r="JV27" s="536" t="n"/>
      <c r="JW27" s="27" t="n"/>
      <c r="JX27" s="536" t="n"/>
      <c r="JY27" s="27" t="n"/>
      <c r="JZ27" s="536" t="n"/>
      <c r="KA27" s="168" t="n"/>
      <c r="KC27" s="532" t="n"/>
      <c r="KD27" s="532" t="n"/>
      <c r="KE27" s="532" t="n"/>
      <c r="KF27" s="532" t="n"/>
      <c r="KG27" s="532" t="n"/>
      <c r="KH27" s="532" t="n"/>
      <c r="KI27" s="532" t="n"/>
      <c r="KK27" s="536" t="n"/>
      <c r="KL27" s="168" t="n"/>
      <c r="KN27" s="532" t="n"/>
      <c r="KO27" s="532" t="n"/>
      <c r="KP27" s="532" t="n"/>
      <c r="KQ27" s="532" t="n"/>
      <c r="KR27" s="532" t="n"/>
      <c r="KS27" s="532" t="n"/>
      <c r="KT27" s="532" t="n"/>
      <c r="KV27" s="536" t="n"/>
      <c r="KW27" s="168" t="n"/>
      <c r="KX27" s="168" t="n"/>
      <c r="KY27" s="532" t="n"/>
      <c r="KZ27" s="532" t="n"/>
      <c r="LA27" s="532" t="n"/>
      <c r="LB27" s="532" t="n"/>
      <c r="LC27" s="532" t="n"/>
      <c r="LD27" s="532" t="n"/>
      <c r="LE27" s="532" t="n"/>
      <c r="LG27" s="536" t="n"/>
      <c r="LH27" s="168" t="n"/>
      <c r="LJ27" s="532" t="n"/>
      <c r="LK27" s="532" t="n"/>
      <c r="LL27" s="532" t="n"/>
      <c r="LM27" s="532" t="n"/>
      <c r="LN27" s="532" t="n"/>
      <c r="LO27" s="532" t="n"/>
      <c r="LP27" s="532" t="n"/>
      <c r="LR27" s="536" t="n"/>
      <c r="LS27" s="168" t="n"/>
      <c r="LU27" s="532" t="n"/>
      <c r="LV27" s="27" t="n"/>
      <c r="LW27" s="532" t="n"/>
      <c r="LX27" s="27" t="n"/>
      <c r="LY27" s="532" t="n"/>
      <c r="LZ27" s="27" t="n"/>
      <c r="MA27" s="536" t="n"/>
      <c r="MB27" s="168" t="n"/>
    </row>
    <row r="28" customFormat="1" s="21">
      <c r="A28" s="10" t="n">
        <v>23</v>
      </c>
      <c r="C28" s="30" t="inlineStr">
        <is>
          <t>Resultado Financeiro Líquido</t>
        </is>
      </c>
      <c r="E28" s="529" t="n">
        <v>-136.41</v>
      </c>
      <c r="F28" s="26" t="n"/>
      <c r="G28" s="529" t="n">
        <v>0</v>
      </c>
      <c r="H28" s="529" t="n">
        <v>0</v>
      </c>
      <c r="I28" s="529" t="n">
        <v>0</v>
      </c>
      <c r="J28" s="529" t="n">
        <v>0</v>
      </c>
      <c r="K28" s="529" t="n">
        <v>-76.41</v>
      </c>
      <c r="L28" s="529" t="n">
        <v>0</v>
      </c>
      <c r="M28" s="529" t="n">
        <v>-10</v>
      </c>
      <c r="N28" s="529" t="n">
        <v>-10</v>
      </c>
      <c r="O28" s="529" t="n">
        <v>-10</v>
      </c>
      <c r="P28" s="529" t="n">
        <v>-10</v>
      </c>
      <c r="Q28" s="529" t="n">
        <v>-10</v>
      </c>
      <c r="R28" s="529" t="n">
        <v>-10</v>
      </c>
      <c r="T28" s="529">
        <f>SUM(V28:AG28)</f>
        <v/>
      </c>
      <c r="U28" s="26" t="n"/>
      <c r="V28" s="529">
        <f>V29+V30</f>
        <v/>
      </c>
      <c r="W28" s="529">
        <f>W29+W30</f>
        <v/>
      </c>
      <c r="X28" s="529">
        <f>X29+X30</f>
        <v/>
      </c>
      <c r="Y28" s="529">
        <f>Y29+Y30</f>
        <v/>
      </c>
      <c r="Z28" s="529">
        <f>Z29+Z30</f>
        <v/>
      </c>
      <c r="AA28" s="529">
        <f>AA29+AA30</f>
        <v/>
      </c>
      <c r="AB28" s="529">
        <f>AB29+AB30</f>
        <v/>
      </c>
      <c r="AC28" s="529">
        <f>AC29+AC30</f>
        <v/>
      </c>
      <c r="AD28" s="529">
        <f>AD29+AD30</f>
        <v/>
      </c>
      <c r="AE28" s="529">
        <f>AE29+AE30</f>
        <v/>
      </c>
      <c r="AF28" s="529">
        <f>AF29+AF30</f>
        <v/>
      </c>
      <c r="AG28" s="529">
        <f>AG29+AG30</f>
        <v/>
      </c>
      <c r="AH28" s="26" t="n"/>
      <c r="AI28" s="529">
        <f>SUM(AK28:AV28)</f>
        <v/>
      </c>
      <c r="AJ28" s="26" t="n"/>
      <c r="AK28" s="529">
        <f>AK29+AK30</f>
        <v/>
      </c>
      <c r="AL28" s="529">
        <f>AL29+AL30</f>
        <v/>
      </c>
      <c r="AM28" s="529">
        <f>AM29+AM30</f>
        <v/>
      </c>
      <c r="AN28" s="529">
        <f>AN29+AN30</f>
        <v/>
      </c>
      <c r="AO28" s="529">
        <f>AO29+AO30</f>
        <v/>
      </c>
      <c r="AP28" s="529">
        <f>AP29+AP30</f>
        <v/>
      </c>
      <c r="AQ28" s="529">
        <f>AQ29+AQ30</f>
        <v/>
      </c>
      <c r="AR28" s="529">
        <f>AR29+AR30</f>
        <v/>
      </c>
      <c r="AS28" s="529">
        <f>AS29+AS30</f>
        <v/>
      </c>
      <c r="AT28" s="529">
        <f>AT29+AT30</f>
        <v/>
      </c>
      <c r="AU28" s="529">
        <f>AU29+AU30</f>
        <v/>
      </c>
      <c r="AV28" s="529">
        <f>AV29+AV30</f>
        <v/>
      </c>
      <c r="AW28" s="26" t="n"/>
      <c r="AX28" s="529">
        <f>SUM(AZ28:BK28)</f>
        <v/>
      </c>
      <c r="AY28" s="26" t="n"/>
      <c r="AZ28" s="529">
        <f>AZ29+AZ30</f>
        <v/>
      </c>
      <c r="BA28" s="529">
        <f>BA29+BA30</f>
        <v/>
      </c>
      <c r="BB28" s="529">
        <f>BB29+BB30</f>
        <v/>
      </c>
      <c r="BC28" s="529">
        <f>BC29+BC30</f>
        <v/>
      </c>
      <c r="BD28" s="529">
        <f>BD29+BD30</f>
        <v/>
      </c>
      <c r="BE28" s="529">
        <f>BE29+BE30</f>
        <v/>
      </c>
      <c r="BF28" s="529">
        <f>BF29+BF30</f>
        <v/>
      </c>
      <c r="BG28" s="529">
        <f>BG29+BG30</f>
        <v/>
      </c>
      <c r="BH28" s="529">
        <f>BH29+BH30</f>
        <v/>
      </c>
      <c r="BI28" s="529">
        <f>BI29+BI30</f>
        <v/>
      </c>
      <c r="BJ28" s="529">
        <f>BJ29+BJ30</f>
        <v/>
      </c>
      <c r="BK28" s="529">
        <f>BK29+BK30</f>
        <v/>
      </c>
      <c r="BL28" s="26" t="n"/>
      <c r="BM28" s="529">
        <f>SUM(BO28:BZ28)</f>
        <v/>
      </c>
      <c r="BN28" s="26" t="n"/>
      <c r="BO28" s="530">
        <f>BO29+BO30</f>
        <v/>
      </c>
      <c r="BP28" s="530">
        <f>BP29+BP30</f>
        <v/>
      </c>
      <c r="BQ28" s="530">
        <f>BQ29+BQ30</f>
        <v/>
      </c>
      <c r="BR28" s="530">
        <f>BR29+BR30</f>
        <v/>
      </c>
      <c r="BS28" s="530">
        <f>BS29+BS30</f>
        <v/>
      </c>
      <c r="BT28" s="530">
        <f>BT29+BT30</f>
        <v/>
      </c>
      <c r="BU28" s="530">
        <f>BU29+BU30</f>
        <v/>
      </c>
      <c r="BV28" s="529">
        <f>BV29+BV30</f>
        <v/>
      </c>
      <c r="BW28" s="529">
        <f>BW29+BW30</f>
        <v/>
      </c>
      <c r="BX28" s="529">
        <f>BX29+BX30</f>
        <v/>
      </c>
      <c r="BY28" s="529">
        <f>BY29+BY30</f>
        <v/>
      </c>
      <c r="BZ28" s="529">
        <f>BZ29+BZ30</f>
        <v/>
      </c>
      <c r="CA28" s="26" t="n"/>
      <c r="CB28" s="529">
        <f>HLOOKUP($CB$5,$V$6:$AG$37,$A28,0)</f>
        <v/>
      </c>
      <c r="CC28" s="32" t="n"/>
      <c r="CD28" s="529">
        <f>HLOOKUP($CD$5,$AK$6:$AV$37,$A28,0)</f>
        <v/>
      </c>
      <c r="CE28" s="32" t="n"/>
      <c r="CF28" s="529">
        <f>HLOOKUP($CB$4,$AZ$6:$BK$37,$A28,0)</f>
        <v/>
      </c>
      <c r="CG28" s="32" t="n"/>
      <c r="CH28" s="529">
        <f>HLOOKUP($CB$4,$BO$6:$BZ$37,$A28,0)</f>
        <v/>
      </c>
      <c r="CI28" s="32" t="n"/>
      <c r="CJ28" s="531">
        <f>CH28-CF28</f>
        <v/>
      </c>
      <c r="CK28" s="170">
        <f>IFERROR(-CJ28/CF28,"")</f>
        <v/>
      </c>
      <c r="CL28" s="26" t="n"/>
      <c r="CM28" s="529">
        <f>SUM(G28:Q28)</f>
        <v/>
      </c>
      <c r="CN28" s="32" t="n"/>
      <c r="CO28" s="529">
        <f>SUM(AK28:AU28)</f>
        <v/>
      </c>
      <c r="CP28" s="32" t="n"/>
      <c r="CQ28" s="529">
        <f>SUM(AZ28:BJ28)</f>
        <v/>
      </c>
      <c r="CR28" s="32" t="n"/>
      <c r="CS28" s="531">
        <f>CQ28-CO28</f>
        <v/>
      </c>
      <c r="CT28" s="170">
        <f>IFERROR(-CS28/CO28,"")</f>
        <v/>
      </c>
      <c r="CU28" s="26" t="n"/>
      <c r="CV28" s="529">
        <f>SUM(V28:X28)</f>
        <v/>
      </c>
      <c r="CW28" s="32" t="n"/>
      <c r="CX28" s="529">
        <f>SUM(AK28:AM28)</f>
        <v/>
      </c>
      <c r="CY28" s="32" t="n"/>
      <c r="CZ28" s="529">
        <f>SUM(AZ28:BB28)</f>
        <v/>
      </c>
      <c r="DA28" s="32" t="n"/>
      <c r="DB28" s="529">
        <f>SUM(BO28:BQ28)</f>
        <v/>
      </c>
      <c r="DC28" s="32" t="n"/>
      <c r="DD28" s="531">
        <f>DB28-CZ28</f>
        <v/>
      </c>
      <c r="DE28" s="170">
        <f>DD28/CZ28</f>
        <v/>
      </c>
      <c r="DF28" s="32" t="n"/>
      <c r="DG28" s="529">
        <f>SUM(J28:L28)</f>
        <v/>
      </c>
      <c r="DH28" s="32" t="n"/>
      <c r="DI28" s="529">
        <f>SUM(Y28:AA28)</f>
        <v/>
      </c>
      <c r="DJ28" s="32" t="n"/>
      <c r="DK28" s="529">
        <f>SUM(AN28:AP28)</f>
        <v/>
      </c>
      <c r="DL28" s="32" t="n"/>
      <c r="DM28" s="529">
        <f>SUM(BC28:BE28)</f>
        <v/>
      </c>
      <c r="DN28" s="32" t="n"/>
      <c r="DO28" s="531">
        <f>DM28-DK28</f>
        <v/>
      </c>
      <c r="DP28" s="170">
        <f>DO28/DK28</f>
        <v/>
      </c>
      <c r="DQ28" s="32" t="n"/>
      <c r="DR28" s="529">
        <f>SUM(M28:O28)</f>
        <v/>
      </c>
      <c r="DS28" s="32" t="n"/>
      <c r="DT28" s="529">
        <f>SUM(AB28:AD28)</f>
        <v/>
      </c>
      <c r="DU28" s="32" t="n"/>
      <c r="DV28" s="529">
        <f>SUM(AQ28:AS28)</f>
        <v/>
      </c>
      <c r="DW28" s="32" t="n"/>
      <c r="DX28" s="529">
        <f>SUM(BF28:BH28)</f>
        <v/>
      </c>
      <c r="DY28" s="32" t="n"/>
      <c r="DZ28" s="531">
        <f>DX28-DV28</f>
        <v/>
      </c>
      <c r="EA28" s="170">
        <f>DZ28/DV28</f>
        <v/>
      </c>
      <c r="EB28" s="32" t="n"/>
      <c r="EC28" s="529">
        <f>SUM(AN28:AP28)</f>
        <v/>
      </c>
      <c r="ED28" s="32" t="n"/>
      <c r="EE28" s="529">
        <f>SUM(AE28:AG28)</f>
        <v/>
      </c>
      <c r="EF28" s="32" t="n"/>
      <c r="EG28" s="529">
        <f>SUM(BC28:BE28)</f>
        <v/>
      </c>
      <c r="EH28" s="32" t="n"/>
      <c r="EI28" s="529">
        <f>SUM(CH28:CJ28)</f>
        <v/>
      </c>
      <c r="EJ28" s="32" t="n"/>
      <c r="EK28" s="531">
        <f>EI28-EG28</f>
        <v/>
      </c>
      <c r="EL28" s="170">
        <f>EK28/EG28</f>
        <v/>
      </c>
      <c r="EM28" s="32" t="n"/>
      <c r="EN28" s="529">
        <f>SUM(G28:L28)</f>
        <v/>
      </c>
      <c r="EO28" s="32" t="n"/>
      <c r="EP28" s="529">
        <f>SUM(V28:AA28)</f>
        <v/>
      </c>
      <c r="EQ28" s="32" t="n"/>
      <c r="ER28" s="529">
        <f>SUM(AK28:AP28)</f>
        <v/>
      </c>
      <c r="ES28" s="32" t="n"/>
      <c r="ET28" s="529">
        <f>SUM(AZ28:BE28)</f>
        <v/>
      </c>
      <c r="EU28" s="32" t="n"/>
      <c r="EV28" s="531">
        <f>ET28-ER28</f>
        <v/>
      </c>
      <c r="EW28" s="170">
        <f>EV28/ER28</f>
        <v/>
      </c>
      <c r="EZ28" s="529">
        <f>SUM(FB28:FM28)</f>
        <v/>
      </c>
      <c r="FA28" s="26" t="n"/>
      <c r="FB28" s="529">
        <f>FB29+FB30</f>
        <v/>
      </c>
      <c r="FC28" s="529">
        <f>FC29+FC30</f>
        <v/>
      </c>
      <c r="FD28" s="529">
        <f>FD29+FD30</f>
        <v/>
      </c>
      <c r="FE28" s="529">
        <f>FE29+FE30</f>
        <v/>
      </c>
      <c r="FF28" s="529">
        <f>FF29+FF30</f>
        <v/>
      </c>
      <c r="FG28" s="529">
        <f>FG29+FG30</f>
        <v/>
      </c>
      <c r="FH28" s="529">
        <f>FH29+FH30</f>
        <v/>
      </c>
      <c r="FI28" s="529">
        <f>FI29+FI30</f>
        <v/>
      </c>
      <c r="FJ28" s="529">
        <f>FJ29+FJ30</f>
        <v/>
      </c>
      <c r="FK28" s="529">
        <f>FK29+FK30</f>
        <v/>
      </c>
      <c r="FL28" s="529">
        <f>FL29+FL30</f>
        <v/>
      </c>
      <c r="FM28" s="529">
        <f>FM29+FM30</f>
        <v/>
      </c>
      <c r="FO28" s="529">
        <f>SUM(FQ28:GB28)</f>
        <v/>
      </c>
      <c r="FP28" s="26" t="n"/>
      <c r="FQ28" s="529">
        <f>FQ29+FQ30</f>
        <v/>
      </c>
      <c r="FR28" s="529">
        <f>FR29+FR30</f>
        <v/>
      </c>
      <c r="FS28" s="529">
        <f>FS29+FS30</f>
        <v/>
      </c>
      <c r="FT28" s="529">
        <f>FT29+FT30</f>
        <v/>
      </c>
      <c r="FU28" s="529">
        <f>FU29+FU30</f>
        <v/>
      </c>
      <c r="FV28" s="529">
        <f>FV29+FV30</f>
        <v/>
      </c>
      <c r="FW28" s="529">
        <f>FW29+FW30</f>
        <v/>
      </c>
      <c r="FX28" s="529">
        <f>FX29+FX30</f>
        <v/>
      </c>
      <c r="FY28" s="529">
        <f>FY29+FY30</f>
        <v/>
      </c>
      <c r="FZ28" s="529">
        <f>FZ29+FZ30</f>
        <v/>
      </c>
      <c r="GA28" s="529">
        <f>GA29+GA30</f>
        <v/>
      </c>
      <c r="GB28" s="529">
        <f>GB29+GB30</f>
        <v/>
      </c>
      <c r="GD28" s="10" t="n"/>
      <c r="GE28" s="532">
        <f>_xlfn.XLOOKUP($GE$3,$BO$6:$BZ$6,$BO28:$BZ28)</f>
        <v/>
      </c>
      <c r="GF28" s="32" t="n"/>
      <c r="GG28" s="532">
        <f>_xlfn.XLOOKUP($GE$4,$FB$6:$FM$6,$FB28:$FM28)</f>
        <v/>
      </c>
      <c r="GH28" s="32" t="n"/>
      <c r="GI28" s="532">
        <f>_xlfn.XLOOKUP($GE$4,$FB$6:$FM$6,$FB28:$FM28)</f>
        <v/>
      </c>
      <c r="GJ28" s="32" t="n"/>
      <c r="GK28" s="533">
        <f>GI28-GG28</f>
        <v/>
      </c>
      <c r="GL28" s="170">
        <f>IFERROR(-GK28/GG28,"")</f>
        <v/>
      </c>
      <c r="GM28" s="278" t="inlineStr">
        <is>
          <t>Até 50.6</t>
        </is>
      </c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533">
        <f>GT28-GR28</f>
        <v/>
      </c>
      <c r="GW28" s="170">
        <f>IFERROR(-GV28/GR28,"")</f>
        <v/>
      </c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533">
        <f>HE28-HC28</f>
        <v/>
      </c>
      <c r="HH28" s="170">
        <f>IFERROR(-HG28/HC28,"")</f>
        <v/>
      </c>
      <c r="HI28" s="170" t="n"/>
      <c r="HJ28" s="532">
        <f>SUM(AQ28:AS28)</f>
        <v/>
      </c>
      <c r="HK28" s="10" t="n"/>
      <c r="HL28" s="532">
        <f>SUM(BU28:BW28)</f>
        <v/>
      </c>
      <c r="HM28" s="10" t="n"/>
      <c r="HN28" s="532">
        <f>SUM(FH28:FJ28)</f>
        <v/>
      </c>
      <c r="HO28" s="10" t="n"/>
      <c r="HP28" s="532">
        <f>SUM(FW28:FY28)</f>
        <v/>
      </c>
      <c r="HQ28" s="10" t="n"/>
      <c r="HR28" s="533">
        <f>HP28-HN28</f>
        <v/>
      </c>
      <c r="HS28" s="170">
        <f>IFERROR(-HR28/HN28,"")</f>
        <v/>
      </c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533">
        <f>IA28-HY28</f>
        <v/>
      </c>
      <c r="ID28" s="170">
        <f>IFERROR(-IC28/HY28,"")</f>
        <v/>
      </c>
      <c r="IE28" s="170" t="n"/>
      <c r="IF28" s="532" t="n"/>
      <c r="IG28" s="32" t="n"/>
      <c r="IH28" s="532" t="n"/>
      <c r="II28" s="32" t="n"/>
      <c r="IJ28" s="532" t="n"/>
      <c r="IK28" s="32" t="n"/>
      <c r="IL28" s="533">
        <f>IJ28-IH28</f>
        <v/>
      </c>
      <c r="IM28" s="170">
        <f>IL28/IH28</f>
        <v/>
      </c>
      <c r="IO28" s="529">
        <f>SUM(IQ28:JB28)</f>
        <v/>
      </c>
      <c r="IP28" s="26" t="n"/>
      <c r="IQ28" s="529">
        <f>IQ29+IQ30</f>
        <v/>
      </c>
      <c r="IR28" s="529">
        <f>IR29+IR30</f>
        <v/>
      </c>
      <c r="IS28" s="529">
        <f>IS29+IS30</f>
        <v/>
      </c>
      <c r="IT28" s="529">
        <f>IT29+IT30</f>
        <v/>
      </c>
      <c r="IU28" s="529">
        <f>IU29+IU30</f>
        <v/>
      </c>
      <c r="IV28" s="529">
        <f>IV29+IV30</f>
        <v/>
      </c>
      <c r="IW28" s="529">
        <f>IW29+IW30</f>
        <v/>
      </c>
      <c r="IX28" s="529">
        <f>IX29+IX30</f>
        <v/>
      </c>
      <c r="IY28" s="529">
        <f>IY29+IY30</f>
        <v/>
      </c>
      <c r="IZ28" s="529">
        <f>IZ29+IZ30</f>
        <v/>
      </c>
      <c r="JA28" s="529">
        <f>JA29+JA30</f>
        <v/>
      </c>
      <c r="JB28" s="529">
        <f>JB29+JB30</f>
        <v/>
      </c>
      <c r="JD28" s="529">
        <f>SUM(JF28:JQ28)</f>
        <v/>
      </c>
      <c r="JE28" s="26" t="n"/>
      <c r="JF28" s="529">
        <f>JF29+JF30</f>
        <v/>
      </c>
      <c r="JG28" s="529">
        <f>JG29+JG30</f>
        <v/>
      </c>
      <c r="JH28" s="529">
        <f>JH29+JH30</f>
        <v/>
      </c>
      <c r="JI28" s="529">
        <f>JI29+JI30</f>
        <v/>
      </c>
      <c r="JJ28" s="529">
        <f>JJ29+JJ30</f>
        <v/>
      </c>
      <c r="JK28" s="529">
        <f>JK29+JK30</f>
        <v/>
      </c>
      <c r="JL28" s="529">
        <f>JL29+JL30</f>
        <v/>
      </c>
      <c r="JM28" s="529">
        <f>JM29+JM30</f>
        <v/>
      </c>
      <c r="JN28" s="529">
        <f>JN29+JN30</f>
        <v/>
      </c>
      <c r="JO28" s="529">
        <f>JO29+JO30</f>
        <v/>
      </c>
      <c r="JP28" s="529">
        <f>JP29+JP30</f>
        <v/>
      </c>
      <c r="JQ28" s="529">
        <f>JQ29+JQ30</f>
        <v/>
      </c>
      <c r="JS28" s="10" t="n"/>
      <c r="JT28" s="532">
        <f>_xlfn.XLOOKUP($JT$3,$FQ$6:$GB$6,$FQ28:$GB28)</f>
        <v/>
      </c>
      <c r="JU28" s="32" t="n"/>
      <c r="JV28" s="532">
        <f>_xlfn.XLOOKUP($JT$4,$IQ$6:$JB$6,$IQ28:$JB28)</f>
        <v/>
      </c>
      <c r="JW28" s="32" t="n"/>
      <c r="JX28" s="532">
        <f>_xlfn.XLOOKUP($JT$4,$JF$6:$JQ$6,$JF28:$JQ28)</f>
        <v/>
      </c>
      <c r="JY28" s="32" t="n"/>
      <c r="JZ28" s="533">
        <f>JX28-JV28</f>
        <v/>
      </c>
      <c r="KA28" s="170">
        <f>-JZ28/JV28</f>
        <v/>
      </c>
      <c r="KC28" s="532">
        <f>SUM(BO28:BQ28)</f>
        <v/>
      </c>
      <c r="KD28" s="10" t="n"/>
      <c r="KE28" s="532">
        <f>SUM(FQ28:FS28)</f>
        <v/>
      </c>
      <c r="KF28" s="10" t="n"/>
      <c r="KG28" s="532">
        <f>SUM(IQ28:IS28)</f>
        <v/>
      </c>
      <c r="KH28" s="10" t="n"/>
      <c r="KI28" s="532">
        <f>SUM(JF28:JH28)</f>
        <v/>
      </c>
      <c r="KJ28" s="10" t="n"/>
      <c r="KK28" s="533">
        <f>KI28-KG28</f>
        <v/>
      </c>
      <c r="KL28" s="170">
        <f>IFERROR(-KK28/KG28,"")</f>
        <v/>
      </c>
      <c r="KM28" s="10" t="n"/>
      <c r="KN28" s="532">
        <f>SUM(BR28:BT28)</f>
        <v/>
      </c>
      <c r="KO28" s="10" t="n"/>
      <c r="KP28" s="532">
        <f>SUM(FT28:FV28)</f>
        <v/>
      </c>
      <c r="KQ28" s="10" t="n"/>
      <c r="KR28" s="532">
        <f>SUM(IT28:IV28)</f>
        <v/>
      </c>
      <c r="KS28" s="10" t="n"/>
      <c r="KT28" s="532">
        <f>SUM(JI28:JK28)</f>
        <v/>
      </c>
      <c r="KU28" s="10" t="n"/>
      <c r="KV28" s="533">
        <f>KT28-KR28</f>
        <v/>
      </c>
      <c r="KW28" s="170">
        <f>IFERROR(-KV28/KR28,"")</f>
        <v/>
      </c>
      <c r="KX28" s="170" t="n"/>
      <c r="KY28" s="532">
        <f>SUM(BU28:BW28)</f>
        <v/>
      </c>
      <c r="KZ28" s="10" t="n"/>
      <c r="LA28" s="532">
        <f>SUM(FW28:FY28)</f>
        <v/>
      </c>
      <c r="LB28" s="10" t="n"/>
      <c r="LC28" s="532">
        <f>SUM(IW28:IY28)</f>
        <v/>
      </c>
      <c r="LD28" s="10" t="n"/>
      <c r="LE28" s="532">
        <f>SUM(JL28:JN28)</f>
        <v/>
      </c>
      <c r="LF28" s="10" t="n"/>
      <c r="LG28" s="533">
        <f>LE28-LC28</f>
        <v/>
      </c>
      <c r="LH28" s="170">
        <f>IFERROR(-LG28/LC28,"")</f>
        <v/>
      </c>
      <c r="LI28" s="10" t="n"/>
      <c r="LJ28" s="532">
        <f>SUM(BX28:BZ28)</f>
        <v/>
      </c>
      <c r="LK28" s="10" t="n"/>
      <c r="LL28" s="532">
        <f>SUM(FZ28:GB28)</f>
        <v/>
      </c>
      <c r="LM28" s="10" t="n"/>
      <c r="LN28" s="532">
        <f>SUM(IZ28:JB28)</f>
        <v/>
      </c>
      <c r="LO28" s="10" t="n"/>
      <c r="LP28" s="532">
        <f>SUM(JO28:JQ28)</f>
        <v/>
      </c>
      <c r="LQ28" s="10" t="n"/>
      <c r="LR28" s="533">
        <f>LP28-LN28</f>
        <v/>
      </c>
      <c r="LS28" s="170">
        <f>IFERROR(-LR28/LN28,"")</f>
        <v/>
      </c>
      <c r="LU28" s="532">
        <f>FO28</f>
        <v/>
      </c>
      <c r="LV28" s="32" t="n"/>
      <c r="LW28" s="532">
        <f>IO28</f>
        <v/>
      </c>
      <c r="LX28" s="32" t="n"/>
      <c r="LY28" s="532">
        <f>JD28</f>
        <v/>
      </c>
      <c r="LZ28" s="32" t="n"/>
      <c r="MA28" s="533">
        <f>LY28-LW28</f>
        <v/>
      </c>
      <c r="MB28" s="170">
        <f>MA28/LW28</f>
        <v/>
      </c>
    </row>
    <row r="29" outlineLevel="1" ht="13.5" customHeight="1">
      <c r="A29" s="278" t="n">
        <v>24</v>
      </c>
      <c r="C29" s="18" t="inlineStr">
        <is>
          <t>Receitas Financeiras</t>
        </is>
      </c>
      <c r="E29" s="534" t="n"/>
      <c r="F29" s="27" t="n"/>
      <c r="G29" s="534" t="n"/>
      <c r="H29" s="534" t="n"/>
      <c r="I29" s="534" t="n"/>
      <c r="J29" s="534" t="n"/>
      <c r="K29" s="534" t="n"/>
      <c r="L29" s="534" t="n"/>
      <c r="M29" s="534" t="n"/>
      <c r="N29" s="534" t="n"/>
      <c r="O29" s="534" t="n"/>
      <c r="P29" s="534" t="n"/>
      <c r="Q29" s="534" t="n"/>
      <c r="R29" s="534" t="n"/>
      <c r="T29" s="534">
        <f>SUM(V29:AG29)</f>
        <v/>
      </c>
      <c r="U29" s="27" t="n"/>
      <c r="V29" s="534">
        <f>Finan.!V13</f>
        <v/>
      </c>
      <c r="W29" s="534">
        <f>Finan.!W13</f>
        <v/>
      </c>
      <c r="X29" s="534">
        <f>Finan.!X13</f>
        <v/>
      </c>
      <c r="Y29" s="534">
        <f>Finan.!Y13</f>
        <v/>
      </c>
      <c r="Z29" s="534">
        <f>Finan.!Z13</f>
        <v/>
      </c>
      <c r="AA29" s="534">
        <f>Finan.!AA13</f>
        <v/>
      </c>
      <c r="AB29" s="534">
        <f>Finan.!AB13</f>
        <v/>
      </c>
      <c r="AC29" s="534">
        <f>Finan.!AC13</f>
        <v/>
      </c>
      <c r="AD29" s="534">
        <f>Finan.!AD13</f>
        <v/>
      </c>
      <c r="AE29" s="534">
        <f>Finan.!AE13</f>
        <v/>
      </c>
      <c r="AF29" s="534">
        <f>Finan.!AF13</f>
        <v/>
      </c>
      <c r="AG29" s="534">
        <f>Finan.!AG13</f>
        <v/>
      </c>
      <c r="AH29" s="27" t="n"/>
      <c r="AI29" s="534">
        <f>SUM(AK29:AV29)</f>
        <v/>
      </c>
      <c r="AJ29" s="27" t="n"/>
      <c r="AK29" s="534">
        <f>Finan.!AK13</f>
        <v/>
      </c>
      <c r="AL29" s="534">
        <f>Finan.!AL13</f>
        <v/>
      </c>
      <c r="AM29" s="534">
        <f>Finan.!AM13</f>
        <v/>
      </c>
      <c r="AN29" s="534">
        <f>Finan.!AN13</f>
        <v/>
      </c>
      <c r="AO29" s="534">
        <f>Finan.!AO13</f>
        <v/>
      </c>
      <c r="AP29" s="534">
        <f>Finan.!AP13</f>
        <v/>
      </c>
      <c r="AQ29" s="534">
        <f>Finan.!AQ13</f>
        <v/>
      </c>
      <c r="AR29" s="534">
        <f>Finan.!AR13</f>
        <v/>
      </c>
      <c r="AS29" s="534">
        <f>Finan.!AS13</f>
        <v/>
      </c>
      <c r="AT29" s="534">
        <f>Finan.!AT13</f>
        <v/>
      </c>
      <c r="AU29" s="534">
        <f>Finan.!AU13</f>
        <v/>
      </c>
      <c r="AV29" s="534">
        <f>Finan.!AV13</f>
        <v/>
      </c>
      <c r="AW29" s="534" t="n">
        <v>0</v>
      </c>
      <c r="AX29" s="534">
        <f>SUM(AZ29:BK29)</f>
        <v/>
      </c>
      <c r="AY29" s="27" t="n"/>
      <c r="AZ29" s="534">
        <f>Finan.!AZ13</f>
        <v/>
      </c>
      <c r="BA29" s="534">
        <f>Finan.!BA13</f>
        <v/>
      </c>
      <c r="BB29" s="534">
        <f>Finan.!BB13</f>
        <v/>
      </c>
      <c r="BC29" s="534">
        <f>Finan.!BC13</f>
        <v/>
      </c>
      <c r="BD29" s="534">
        <f>Finan.!BD13</f>
        <v/>
      </c>
      <c r="BE29" s="534">
        <f>Finan.!BE13</f>
        <v/>
      </c>
      <c r="BF29" s="534">
        <f>Finan.!BF13</f>
        <v/>
      </c>
      <c r="BG29" s="534">
        <f>Finan.!BG13</f>
        <v/>
      </c>
      <c r="BH29" s="534">
        <f>Finan.!BH13</f>
        <v/>
      </c>
      <c r="BI29" s="534">
        <f>Finan.!BI13</f>
        <v/>
      </c>
      <c r="BJ29" s="534">
        <f>Finan.!BJ13</f>
        <v/>
      </c>
      <c r="BK29" s="534">
        <f>Finan.!BK13</f>
        <v/>
      </c>
      <c r="BL29" s="27" t="n"/>
      <c r="BM29" s="534">
        <f>SUM(BO29:BZ29)</f>
        <v/>
      </c>
      <c r="BN29" s="27" t="n"/>
      <c r="BO29" s="535">
        <f>Finan.!BO13</f>
        <v/>
      </c>
      <c r="BP29" s="535">
        <f>Finan.!BP13</f>
        <v/>
      </c>
      <c r="BQ29" s="535">
        <f>Finan.!BQ13</f>
        <v/>
      </c>
      <c r="BR29" s="535">
        <f>Finan.!BR13</f>
        <v/>
      </c>
      <c r="BS29" s="535">
        <f>Finan.!BS13</f>
        <v/>
      </c>
      <c r="BT29" s="535">
        <f>Finan.!BT13</f>
        <v/>
      </c>
      <c r="BU29" s="535">
        <f>Finan.!BU13</f>
        <v/>
      </c>
      <c r="BV29" s="534">
        <f>Finan.!BV13</f>
        <v/>
      </c>
      <c r="BW29" s="534">
        <f>Finan.!BW13</f>
        <v/>
      </c>
      <c r="BX29" s="534">
        <f>Finan.!BX13</f>
        <v/>
      </c>
      <c r="BY29" s="534">
        <f>Finan.!BY13</f>
        <v/>
      </c>
      <c r="BZ29" s="534">
        <f>Finan.!BZ13</f>
        <v/>
      </c>
      <c r="CA29" s="27" t="n"/>
      <c r="CB29" s="534">
        <f>HLOOKUP($CB$5,$V$6:$AG$37,$A29,0)</f>
        <v/>
      </c>
      <c r="CC29" s="27" t="n"/>
      <c r="CD29" s="534">
        <f>HLOOKUP($CD$5,$AK$6:$AV$37,$A29,0)</f>
        <v/>
      </c>
      <c r="CE29" s="27" t="n"/>
      <c r="CF29" s="534">
        <f>HLOOKUP($CB$4,$AZ$6:$BK$37,$A29,0)</f>
        <v/>
      </c>
      <c r="CG29" s="27" t="n"/>
      <c r="CH29" s="534">
        <f>HLOOKUP($CB$4,$BO$6:$BZ$37,$A29,0)</f>
        <v/>
      </c>
      <c r="CI29" s="27" t="n"/>
      <c r="CJ29" s="531">
        <f>CH29-CF29</f>
        <v/>
      </c>
      <c r="CK29" s="170">
        <f>IFERROR(-CJ29/CF29,"")</f>
        <v/>
      </c>
      <c r="CL29" s="27" t="n"/>
      <c r="CM29" s="534" t="n"/>
      <c r="CN29" s="27" t="n"/>
      <c r="CO29" s="534" t="n"/>
      <c r="CP29" s="27" t="n"/>
      <c r="CQ29" s="534" t="n"/>
      <c r="CR29" s="27" t="n"/>
      <c r="CS29" s="534" t="n"/>
      <c r="CT29" s="168" t="n"/>
      <c r="CU29" s="27" t="n"/>
      <c r="CV29" s="534" t="n"/>
      <c r="CW29" s="27" t="n"/>
      <c r="CX29" s="534" t="n"/>
      <c r="CY29" s="27" t="n"/>
      <c r="CZ29" s="534" t="n"/>
      <c r="DA29" s="27" t="n"/>
      <c r="DB29" s="534" t="n"/>
      <c r="DC29" s="27" t="n"/>
      <c r="DD29" s="534" t="n"/>
      <c r="DE29" s="168" t="n"/>
      <c r="DF29" s="27" t="n"/>
      <c r="DG29" s="534" t="n"/>
      <c r="DH29" s="27" t="n"/>
      <c r="DI29" s="534" t="n"/>
      <c r="DJ29" s="27" t="n"/>
      <c r="DK29" s="534" t="n"/>
      <c r="DL29" s="27" t="n"/>
      <c r="DM29" s="534" t="n"/>
      <c r="DN29" s="27" t="n"/>
      <c r="DO29" s="534" t="n"/>
      <c r="DP29" s="168" t="n"/>
      <c r="DQ29" s="27" t="n"/>
      <c r="DR29" s="534" t="n"/>
      <c r="DS29" s="27" t="n"/>
      <c r="DT29" s="534" t="n"/>
      <c r="DU29" s="27" t="n"/>
      <c r="DV29" s="534" t="n"/>
      <c r="DW29" s="27" t="n"/>
      <c r="DX29" s="534" t="n"/>
      <c r="DY29" s="27" t="n"/>
      <c r="DZ29" s="534" t="n"/>
      <c r="EA29" s="168" t="n"/>
      <c r="EB29" s="27" t="n"/>
      <c r="EC29" s="534" t="n"/>
      <c r="ED29" s="27" t="n"/>
      <c r="EE29" s="534" t="n"/>
      <c r="EF29" s="27" t="n"/>
      <c r="EG29" s="534" t="n"/>
      <c r="EH29" s="27" t="n"/>
      <c r="EI29" s="534" t="n"/>
      <c r="EJ29" s="27" t="n"/>
      <c r="EK29" s="534" t="n"/>
      <c r="EL29" s="168" t="n"/>
      <c r="EM29" s="27" t="n"/>
      <c r="EN29" s="534" t="n"/>
      <c r="EO29" s="27" t="n"/>
      <c r="EP29" s="534" t="n"/>
      <c r="EQ29" s="27" t="n"/>
      <c r="ER29" s="534" t="n"/>
      <c r="ES29" s="27" t="n"/>
      <c r="ET29" s="534" t="n"/>
      <c r="EU29" s="27" t="n"/>
      <c r="EV29" s="534" t="n"/>
      <c r="EW29" s="168" t="n"/>
      <c r="EZ29" s="534">
        <f>SUM(FB29:FM29)</f>
        <v/>
      </c>
      <c r="FA29" s="27" t="n"/>
      <c r="FB29" s="534">
        <f>Finan.!CG13</f>
        <v/>
      </c>
      <c r="FC29" s="534">
        <f>Finan.!CH13</f>
        <v/>
      </c>
      <c r="FD29" s="534">
        <f>Finan.!CI13</f>
        <v/>
      </c>
      <c r="FE29" s="534">
        <f>Finan.!CJ13</f>
        <v/>
      </c>
      <c r="FF29" s="534">
        <f>Finan.!CK13</f>
        <v/>
      </c>
      <c r="FG29" s="534">
        <f>Finan.!CL13</f>
        <v/>
      </c>
      <c r="FH29" s="534">
        <f>Finan.!CM13</f>
        <v/>
      </c>
      <c r="FI29" s="534">
        <f>Finan.!CN13</f>
        <v/>
      </c>
      <c r="FJ29" s="534">
        <f>Finan.!CO13</f>
        <v/>
      </c>
      <c r="FK29" s="534">
        <f>Finan.!CP13</f>
        <v/>
      </c>
      <c r="FL29" s="534">
        <f>Finan.!CQ13</f>
        <v/>
      </c>
      <c r="FM29" s="534">
        <f>Finan.!CR13</f>
        <v/>
      </c>
      <c r="FO29" s="534">
        <f>SUM(FQ29:GB29)</f>
        <v/>
      </c>
      <c r="FP29" s="27" t="n"/>
      <c r="FQ29" s="534">
        <f>Finan.!CV13</f>
        <v/>
      </c>
      <c r="FR29" s="534">
        <f>Finan.!CW13</f>
        <v/>
      </c>
      <c r="FS29" s="534">
        <f>Finan.!CX13</f>
        <v/>
      </c>
      <c r="FT29" s="534">
        <f>Finan.!CY13</f>
        <v/>
      </c>
      <c r="FU29" s="534">
        <f>Finan.!CZ13</f>
        <v/>
      </c>
      <c r="FV29" s="534">
        <f>Finan.!DA13</f>
        <v/>
      </c>
      <c r="FW29" s="534">
        <f>Finan.!DB13</f>
        <v/>
      </c>
      <c r="FX29" s="534">
        <f>Finan.!DC13</f>
        <v/>
      </c>
      <c r="FY29" s="534">
        <f>Finan.!DD13</f>
        <v/>
      </c>
      <c r="FZ29" s="534">
        <f>Finan.!DE13</f>
        <v/>
      </c>
      <c r="GA29" s="534">
        <f>Finan.!DF13</f>
        <v/>
      </c>
      <c r="GB29" s="534">
        <f>Finan.!DG13</f>
        <v/>
      </c>
      <c r="GE29" s="536" t="n"/>
      <c r="GF29" s="27" t="n"/>
      <c r="GG29" s="536" t="n"/>
      <c r="GH29" s="27" t="n"/>
      <c r="GI29" s="536" t="n"/>
      <c r="GJ29" s="27" t="n"/>
      <c r="GK29" s="536" t="n"/>
      <c r="GL29" s="168" t="n"/>
      <c r="GV29" s="536" t="n"/>
      <c r="GW29" s="168" t="n"/>
      <c r="HG29" s="536" t="n"/>
      <c r="HH29" s="168" t="n"/>
      <c r="HI29" s="168" t="n"/>
      <c r="HJ29" s="532" t="n"/>
      <c r="HL29" s="532" t="n"/>
      <c r="HN29" s="532" t="n"/>
      <c r="HP29" s="532" t="n"/>
      <c r="HR29" s="536" t="n"/>
      <c r="HS29" s="168" t="n"/>
      <c r="IC29" s="536" t="n"/>
      <c r="ID29" s="168" t="n"/>
      <c r="IE29" s="168" t="n"/>
      <c r="IF29" s="532" t="n"/>
      <c r="IG29" s="27" t="n"/>
      <c r="IH29" s="536" t="n"/>
      <c r="II29" s="27" t="n"/>
      <c r="IJ29" s="536" t="n"/>
      <c r="IK29" s="27" t="n"/>
      <c r="IL29" s="536" t="n"/>
      <c r="IM29" s="168" t="n"/>
      <c r="IO29" s="534">
        <f>SUM(IQ29:JB29)</f>
        <v/>
      </c>
      <c r="IP29" s="27" t="n"/>
      <c r="IQ29" s="534">
        <f>Finan.!DN13</f>
        <v/>
      </c>
      <c r="IR29" s="534">
        <f>Finan.!DO13</f>
        <v/>
      </c>
      <c r="IS29" s="534">
        <f>Finan.!DP13</f>
        <v/>
      </c>
      <c r="IT29" s="534">
        <f>Finan.!DQ13</f>
        <v/>
      </c>
      <c r="IU29" s="534">
        <f>Finan.!DR13</f>
        <v/>
      </c>
      <c r="IV29" s="534">
        <f>Finan.!DS13</f>
        <v/>
      </c>
      <c r="IW29" s="534">
        <f>Finan.!DT13</f>
        <v/>
      </c>
      <c r="IX29" s="534">
        <f>Finan.!DU13</f>
        <v/>
      </c>
      <c r="IY29" s="534">
        <f>Finan.!DV13</f>
        <v/>
      </c>
      <c r="IZ29" s="534">
        <f>Finan.!DW13</f>
        <v/>
      </c>
      <c r="JA29" s="534">
        <f>Finan.!DX13</f>
        <v/>
      </c>
      <c r="JB29" s="534">
        <f>Finan.!DY13</f>
        <v/>
      </c>
      <c r="JD29" s="534">
        <f>SUM(JF29:JQ29)</f>
        <v/>
      </c>
      <c r="JE29" s="27" t="n"/>
      <c r="JF29" s="534">
        <f>Finan.!EC13</f>
        <v/>
      </c>
      <c r="JG29" s="534">
        <f>Finan.!ED13</f>
        <v/>
      </c>
      <c r="JH29" s="534">
        <f>Finan.!EE13</f>
        <v/>
      </c>
      <c r="JI29" s="534">
        <f>Finan.!EF13</f>
        <v/>
      </c>
      <c r="JJ29" s="534">
        <f>Finan.!EG13</f>
        <v/>
      </c>
      <c r="JK29" s="534">
        <f>Finan.!EH13</f>
        <v/>
      </c>
      <c r="JL29" s="534">
        <f>Finan.!EI13</f>
        <v/>
      </c>
      <c r="JM29" s="534">
        <f>Finan.!EJ13</f>
        <v/>
      </c>
      <c r="JN29" s="534">
        <f>Finan.!EK13</f>
        <v/>
      </c>
      <c r="JO29" s="534">
        <f>Finan.!EL13</f>
        <v/>
      </c>
      <c r="JP29" s="534">
        <f>Finan.!EM13</f>
        <v/>
      </c>
      <c r="JQ29" s="534">
        <f>Finan.!EN13</f>
        <v/>
      </c>
      <c r="JT29" s="532">
        <f>_xlfn.XLOOKUP($JT$3,$FQ$6:$GB$6,$FQ29:$GB29)</f>
        <v/>
      </c>
      <c r="JU29" s="32" t="n"/>
      <c r="JV29" s="532">
        <f>_xlfn.XLOOKUP($JT$4,$IQ$6:$JB$6,$IQ29:$JB29)</f>
        <v/>
      </c>
      <c r="JW29" s="32" t="n"/>
      <c r="JX29" s="532">
        <f>_xlfn.XLOOKUP($JT$4,$JF$6:$JQ$6,$JF29:$JQ29)</f>
        <v/>
      </c>
      <c r="JY29" s="27" t="n"/>
      <c r="JZ29" s="533">
        <f>JX29-JV29</f>
        <v/>
      </c>
      <c r="KA29" s="170">
        <f>-JZ29/JV29</f>
        <v/>
      </c>
      <c r="KC29" s="532" t="n"/>
      <c r="KE29" s="532" t="n"/>
      <c r="KG29" s="532" t="n"/>
      <c r="KI29" s="532" t="n"/>
      <c r="KK29" s="536" t="n"/>
      <c r="KL29" s="168" t="n"/>
      <c r="KN29" s="532" t="n"/>
      <c r="KP29" s="532" t="n"/>
      <c r="KV29" s="536" t="n"/>
      <c r="KW29" s="168" t="n"/>
      <c r="KX29" s="168" t="n"/>
      <c r="KY29" s="532" t="n"/>
      <c r="LA29" s="532" t="n"/>
      <c r="LC29" s="532" t="n"/>
      <c r="LE29" s="532" t="n"/>
      <c r="LG29" s="536" t="n"/>
      <c r="LH29" s="168" t="n"/>
      <c r="LJ29" s="532" t="n"/>
      <c r="LL29" s="532" t="n"/>
      <c r="LN29" s="532" t="n"/>
      <c r="LP29" s="532" t="n"/>
      <c r="LR29" s="536" t="n"/>
      <c r="LS29" s="168" t="n"/>
      <c r="LU29" s="532" t="n"/>
      <c r="LV29" s="27" t="n"/>
      <c r="LW29" s="536" t="n"/>
      <c r="LX29" s="27" t="n"/>
      <c r="LY29" s="536" t="n"/>
      <c r="LZ29" s="27" t="n"/>
      <c r="MA29" s="536" t="n"/>
      <c r="MB29" s="168" t="n"/>
    </row>
    <row r="30" outlineLevel="1" ht="13.5" customHeight="1">
      <c r="A30" s="10" t="n">
        <v>25</v>
      </c>
      <c r="C30" s="18" t="inlineStr">
        <is>
          <t>Despesas Financeiras</t>
        </is>
      </c>
      <c r="D30" s="84" t="n"/>
      <c r="E30" s="534" t="n"/>
      <c r="F30" s="27" t="n"/>
      <c r="G30" s="534" t="n">
        <v>0</v>
      </c>
      <c r="H30" s="534" t="n">
        <v>0</v>
      </c>
      <c r="I30" s="534" t="n">
        <v>0</v>
      </c>
      <c r="J30" s="534" t="n">
        <v>0</v>
      </c>
      <c r="K30" s="534" t="n">
        <v>-76.41</v>
      </c>
      <c r="L30" s="534" t="n">
        <v>0</v>
      </c>
      <c r="M30" s="534" t="n">
        <v>-10</v>
      </c>
      <c r="N30" s="534" t="n">
        <v>-10</v>
      </c>
      <c r="O30" s="534" t="n">
        <v>-10</v>
      </c>
      <c r="P30" s="534" t="n">
        <v>-10</v>
      </c>
      <c r="Q30" s="534" t="n">
        <v>-10</v>
      </c>
      <c r="R30" s="534" t="n">
        <v>-10</v>
      </c>
      <c r="S30" s="84" t="n"/>
      <c r="T30" s="534">
        <f>SUM(V30:AG30)</f>
        <v/>
      </c>
      <c r="U30" s="27" t="n"/>
      <c r="V30" s="534">
        <f>Finan.!V8</f>
        <v/>
      </c>
      <c r="W30" s="534">
        <f>Finan.!W8</f>
        <v/>
      </c>
      <c r="X30" s="534">
        <f>Finan.!X8</f>
        <v/>
      </c>
      <c r="Y30" s="534">
        <f>Finan.!Y8</f>
        <v/>
      </c>
      <c r="Z30" s="534">
        <f>Finan.!Z8</f>
        <v/>
      </c>
      <c r="AA30" s="534">
        <f>Finan.!AA8</f>
        <v/>
      </c>
      <c r="AB30" s="534">
        <f>Finan.!AB8</f>
        <v/>
      </c>
      <c r="AC30" s="534">
        <f>Finan.!AC8</f>
        <v/>
      </c>
      <c r="AD30" s="534">
        <f>Finan.!AD8</f>
        <v/>
      </c>
      <c r="AE30" s="534">
        <f>Finan.!AE8</f>
        <v/>
      </c>
      <c r="AF30" s="534">
        <f>Finan.!AF8</f>
        <v/>
      </c>
      <c r="AG30" s="534">
        <f>Finan.!AG8</f>
        <v/>
      </c>
      <c r="AH30" s="27" t="n"/>
      <c r="AI30" s="534">
        <f>SUM(AK30:AV30)</f>
        <v/>
      </c>
      <c r="AJ30" s="27" t="n"/>
      <c r="AK30" s="534">
        <f>Finan.!AK8</f>
        <v/>
      </c>
      <c r="AL30" s="534">
        <f>Finan.!AL8</f>
        <v/>
      </c>
      <c r="AM30" s="534">
        <f>Finan.!AM8</f>
        <v/>
      </c>
      <c r="AN30" s="534">
        <f>Finan.!AN8</f>
        <v/>
      </c>
      <c r="AO30" s="534">
        <f>Finan.!AO8</f>
        <v/>
      </c>
      <c r="AP30" s="534">
        <f>Finan.!AP8</f>
        <v/>
      </c>
      <c r="AQ30" s="534">
        <f>Finan.!AQ8</f>
        <v/>
      </c>
      <c r="AR30" s="534">
        <f>Finan.!AR8</f>
        <v/>
      </c>
      <c r="AS30" s="534">
        <f>Finan.!AS8</f>
        <v/>
      </c>
      <c r="AT30" s="534">
        <f>Finan.!AT8</f>
        <v/>
      </c>
      <c r="AU30" s="534">
        <f>Finan.!AU8</f>
        <v/>
      </c>
      <c r="AV30" s="534">
        <f>Finan.!AV8</f>
        <v/>
      </c>
      <c r="AW30" s="27" t="n"/>
      <c r="AX30" s="534">
        <f>SUM(AZ30:BK30)</f>
        <v/>
      </c>
      <c r="AY30" s="27" t="n"/>
      <c r="AZ30" s="534">
        <f>Finan.!AZ8</f>
        <v/>
      </c>
      <c r="BA30" s="534">
        <f>Finan.!BA8</f>
        <v/>
      </c>
      <c r="BB30" s="534">
        <f>Finan.!BB8</f>
        <v/>
      </c>
      <c r="BC30" s="534">
        <f>Finan.!BC8</f>
        <v/>
      </c>
      <c r="BD30" s="534">
        <f>Finan.!BD8</f>
        <v/>
      </c>
      <c r="BE30" s="534">
        <f>Finan.!BE8</f>
        <v/>
      </c>
      <c r="BF30" s="534">
        <f>Finan.!BF8</f>
        <v/>
      </c>
      <c r="BG30" s="534">
        <f>Finan.!BG8</f>
        <v/>
      </c>
      <c r="BH30" s="534">
        <f>Finan.!BH8</f>
        <v/>
      </c>
      <c r="BI30" s="534">
        <f>Finan.!BI8</f>
        <v/>
      </c>
      <c r="BJ30" s="534">
        <f>Finan.!BJ8</f>
        <v/>
      </c>
      <c r="BK30" s="534">
        <f>Finan.!BK8</f>
        <v/>
      </c>
      <c r="BL30" s="27" t="n"/>
      <c r="BM30" s="534">
        <f>SUM(BO30:BZ30)</f>
        <v/>
      </c>
      <c r="BN30" s="27" t="n"/>
      <c r="BO30" s="535">
        <f>Finan.!BO8</f>
        <v/>
      </c>
      <c r="BP30" s="535">
        <f>Finan.!BP8</f>
        <v/>
      </c>
      <c r="BQ30" s="535">
        <f>Finan.!BQ8</f>
        <v/>
      </c>
      <c r="BR30" s="535">
        <f>Finan.!BR8</f>
        <v/>
      </c>
      <c r="BS30" s="535">
        <f>Finan.!BS8</f>
        <v/>
      </c>
      <c r="BT30" s="535">
        <f>Finan.!BT8</f>
        <v/>
      </c>
      <c r="BU30" s="535">
        <f>Finan.!BU8</f>
        <v/>
      </c>
      <c r="BV30" s="534">
        <f>Finan.!BV8</f>
        <v/>
      </c>
      <c r="BW30" s="534">
        <f>Finan.!BW8</f>
        <v/>
      </c>
      <c r="BX30" s="534">
        <f>Finan.!BX8</f>
        <v/>
      </c>
      <c r="BY30" s="534">
        <f>Finan.!BY8</f>
        <v/>
      </c>
      <c r="BZ30" s="534">
        <f>Finan.!BZ8</f>
        <v/>
      </c>
      <c r="CA30" s="27" t="n"/>
      <c r="CB30" s="534">
        <f>HLOOKUP($CB$5,$V$6:$AG$37,$A30,0)</f>
        <v/>
      </c>
      <c r="CC30" s="27" t="n"/>
      <c r="CD30" s="534">
        <f>HLOOKUP($CD$5,$AK$6:$AV$37,$A30,0)</f>
        <v/>
      </c>
      <c r="CE30" s="27" t="n"/>
      <c r="CF30" s="534">
        <f>HLOOKUP($CB$4,$AZ$6:$BK$37,$A30,0)</f>
        <v/>
      </c>
      <c r="CG30" s="27" t="n"/>
      <c r="CH30" s="534">
        <f>HLOOKUP($CB$4,$BO$6:$BZ$37,$A30,0)</f>
        <v/>
      </c>
      <c r="CI30" s="27" t="n"/>
      <c r="CJ30" s="531">
        <f>CH30-CF30</f>
        <v/>
      </c>
      <c r="CK30" s="170">
        <f>IFERROR(-CJ30/CF30,"")</f>
        <v/>
      </c>
      <c r="CL30" s="27" t="n"/>
      <c r="CM30" s="534" t="n"/>
      <c r="CN30" s="27" t="n"/>
      <c r="CO30" s="534" t="n"/>
      <c r="CP30" s="27" t="n"/>
      <c r="CQ30" s="534" t="n"/>
      <c r="CR30" s="27" t="n"/>
      <c r="CS30" s="534" t="n"/>
      <c r="CT30" s="168" t="n"/>
      <c r="CU30" s="27" t="n"/>
      <c r="CV30" s="534" t="n"/>
      <c r="CW30" s="27" t="n"/>
      <c r="CX30" s="534" t="n"/>
      <c r="CY30" s="27" t="n"/>
      <c r="CZ30" s="534" t="n"/>
      <c r="DA30" s="27" t="n"/>
      <c r="DB30" s="534" t="n"/>
      <c r="DC30" s="27" t="n"/>
      <c r="DD30" s="534" t="n"/>
      <c r="DE30" s="168" t="n"/>
      <c r="DF30" s="27" t="n"/>
      <c r="DG30" s="534" t="n"/>
      <c r="DH30" s="27" t="n"/>
      <c r="DI30" s="534" t="n"/>
      <c r="DJ30" s="27" t="n"/>
      <c r="DK30" s="534" t="n"/>
      <c r="DL30" s="27" t="n"/>
      <c r="DM30" s="534" t="n"/>
      <c r="DN30" s="27" t="n"/>
      <c r="DO30" s="534" t="n"/>
      <c r="DP30" s="168" t="n"/>
      <c r="DQ30" s="27" t="n"/>
      <c r="DR30" s="534" t="n"/>
      <c r="DS30" s="27" t="n"/>
      <c r="DT30" s="534" t="n"/>
      <c r="DU30" s="27" t="n"/>
      <c r="DV30" s="534" t="n"/>
      <c r="DW30" s="27" t="n"/>
      <c r="DX30" s="534" t="n"/>
      <c r="DY30" s="27" t="n"/>
      <c r="DZ30" s="534" t="n"/>
      <c r="EA30" s="168" t="n"/>
      <c r="EB30" s="27" t="n"/>
      <c r="EC30" s="534" t="n"/>
      <c r="ED30" s="27" t="n"/>
      <c r="EE30" s="534" t="n"/>
      <c r="EF30" s="27" t="n"/>
      <c r="EG30" s="534" t="n"/>
      <c r="EH30" s="27" t="n"/>
      <c r="EI30" s="534" t="n"/>
      <c r="EJ30" s="27" t="n"/>
      <c r="EK30" s="534" t="n"/>
      <c r="EL30" s="168" t="n"/>
      <c r="EM30" s="27" t="n"/>
      <c r="EN30" s="534" t="n"/>
      <c r="EO30" s="27" t="n"/>
      <c r="EP30" s="534" t="n"/>
      <c r="EQ30" s="27" t="n"/>
      <c r="ER30" s="534" t="n"/>
      <c r="ES30" s="27" t="n"/>
      <c r="ET30" s="534" t="n"/>
      <c r="EU30" s="27" t="n"/>
      <c r="EV30" s="534" t="n"/>
      <c r="EW30" s="168" t="n"/>
      <c r="EZ30" s="534">
        <f>SUM(FB30:FM30)</f>
        <v/>
      </c>
      <c r="FA30" s="27" t="n"/>
      <c r="FB30" s="534">
        <f>Finan.!CG8</f>
        <v/>
      </c>
      <c r="FC30" s="534">
        <f>Finan.!CH8</f>
        <v/>
      </c>
      <c r="FD30" s="534">
        <f>Finan.!CI8</f>
        <v/>
      </c>
      <c r="FE30" s="534">
        <f>Finan.!CJ8</f>
        <v/>
      </c>
      <c r="FF30" s="534">
        <f>Finan.!CK8</f>
        <v/>
      </c>
      <c r="FG30" s="534">
        <f>Finan.!CL8</f>
        <v/>
      </c>
      <c r="FH30" s="534">
        <f>Finan.!CM8</f>
        <v/>
      </c>
      <c r="FI30" s="534">
        <f>Finan.!CN8</f>
        <v/>
      </c>
      <c r="FJ30" s="534">
        <f>Finan.!CO8</f>
        <v/>
      </c>
      <c r="FK30" s="534">
        <f>Finan.!CP8</f>
        <v/>
      </c>
      <c r="FL30" s="534">
        <f>Finan.!CQ8</f>
        <v/>
      </c>
      <c r="FM30" s="534">
        <f>Finan.!CR8</f>
        <v/>
      </c>
      <c r="FO30" s="534">
        <f>SUM(FQ30:GB30)</f>
        <v/>
      </c>
      <c r="FP30" s="27" t="n"/>
      <c r="FQ30" s="534">
        <f>Finan.!CV8</f>
        <v/>
      </c>
      <c r="FR30" s="534">
        <f>Finan.!CW8</f>
        <v/>
      </c>
      <c r="FS30" s="534">
        <f>Finan.!CX8</f>
        <v/>
      </c>
      <c r="FT30" s="534">
        <f>Finan.!CY8</f>
        <v/>
      </c>
      <c r="FU30" s="534">
        <f>Finan.!CZ8</f>
        <v/>
      </c>
      <c r="FV30" s="534">
        <f>Finan.!DA8</f>
        <v/>
      </c>
      <c r="FW30" s="534">
        <f>Finan.!DB8</f>
        <v/>
      </c>
      <c r="FX30" s="534">
        <f>Finan.!DC8</f>
        <v/>
      </c>
      <c r="FY30" s="534">
        <f>Finan.!DD8</f>
        <v/>
      </c>
      <c r="FZ30" s="534">
        <f>Finan.!DE8</f>
        <v/>
      </c>
      <c r="GA30" s="534">
        <f>Finan.!DF8</f>
        <v/>
      </c>
      <c r="GB30" s="534">
        <f>Finan.!DG8</f>
        <v/>
      </c>
      <c r="GE30" s="536" t="n"/>
      <c r="GF30" s="27" t="n"/>
      <c r="GG30" s="536" t="n"/>
      <c r="GH30" s="27" t="n"/>
      <c r="GI30" s="536" t="n"/>
      <c r="GJ30" s="27" t="n"/>
      <c r="GK30" s="536" t="n"/>
      <c r="GL30" s="168" t="n"/>
      <c r="GV30" s="536" t="n"/>
      <c r="GW30" s="168" t="n"/>
      <c r="HG30" s="536" t="n"/>
      <c r="HH30" s="168" t="n"/>
      <c r="HI30" s="168" t="n"/>
      <c r="HJ30" s="532" t="n"/>
      <c r="HL30" s="532" t="n"/>
      <c r="HN30" s="532" t="n"/>
      <c r="HP30" s="532" t="n"/>
      <c r="HR30" s="536" t="n"/>
      <c r="HS30" s="168" t="n"/>
      <c r="IC30" s="536" t="n"/>
      <c r="ID30" s="168" t="n"/>
      <c r="IE30" s="168" t="n"/>
      <c r="IF30" s="532" t="n"/>
      <c r="IG30" s="27" t="n"/>
      <c r="IH30" s="536" t="n"/>
      <c r="II30" s="27" t="n"/>
      <c r="IJ30" s="536" t="n"/>
      <c r="IK30" s="27" t="n"/>
      <c r="IL30" s="536" t="n"/>
      <c r="IM30" s="168" t="n"/>
      <c r="IO30" s="534">
        <f>SUM(IQ30:JB30)</f>
        <v/>
      </c>
      <c r="IP30" s="27" t="n"/>
      <c r="IQ30" s="534">
        <f>Finan.!DN8</f>
        <v/>
      </c>
      <c r="IR30" s="534">
        <f>Finan.!DO8</f>
        <v/>
      </c>
      <c r="IS30" s="534">
        <f>Finan.!DP8</f>
        <v/>
      </c>
      <c r="IT30" s="534">
        <f>Finan.!DQ8</f>
        <v/>
      </c>
      <c r="IU30" s="534">
        <f>Finan.!DR8</f>
        <v/>
      </c>
      <c r="IV30" s="534">
        <f>Finan.!DS8</f>
        <v/>
      </c>
      <c r="IW30" s="534">
        <f>Finan.!DT8</f>
        <v/>
      </c>
      <c r="IX30" s="534">
        <f>Finan.!DU8</f>
        <v/>
      </c>
      <c r="IY30" s="534">
        <f>Finan.!DV8</f>
        <v/>
      </c>
      <c r="IZ30" s="534">
        <f>Finan.!DW8</f>
        <v/>
      </c>
      <c r="JA30" s="534">
        <f>Finan.!DX8</f>
        <v/>
      </c>
      <c r="JB30" s="534">
        <f>Finan.!DY8</f>
        <v/>
      </c>
      <c r="JD30" s="534">
        <f>SUM(JF30:JQ30)</f>
        <v/>
      </c>
      <c r="JE30" s="27" t="n"/>
      <c r="JF30" s="534">
        <f>Finan.!EC8</f>
        <v/>
      </c>
      <c r="JG30" s="534">
        <f>Finan.!ED8</f>
        <v/>
      </c>
      <c r="JH30" s="534">
        <f>Finan.!EE8</f>
        <v/>
      </c>
      <c r="JI30" s="534">
        <f>Finan.!EF8</f>
        <v/>
      </c>
      <c r="JJ30" s="534">
        <f>Finan.!EG8</f>
        <v/>
      </c>
      <c r="JK30" s="534">
        <f>Finan.!EH8</f>
        <v/>
      </c>
      <c r="JL30" s="534">
        <f>Finan.!EI8</f>
        <v/>
      </c>
      <c r="JM30" s="534">
        <f>Finan.!EJ8</f>
        <v/>
      </c>
      <c r="JN30" s="534">
        <f>Finan.!EK8</f>
        <v/>
      </c>
      <c r="JO30" s="534">
        <f>Finan.!EL8</f>
        <v/>
      </c>
      <c r="JP30" s="534">
        <f>Finan.!EM8</f>
        <v/>
      </c>
      <c r="JQ30" s="534">
        <f>Finan.!EN8</f>
        <v/>
      </c>
      <c r="JT30" s="532">
        <f>_xlfn.XLOOKUP($JT$3,$FQ$6:$GB$6,$FQ30:$GB30)</f>
        <v/>
      </c>
      <c r="JU30" s="32" t="n"/>
      <c r="JV30" s="532">
        <f>_xlfn.XLOOKUP($JT$4,$IQ$6:$JB$6,$IQ30:$JB30)</f>
        <v/>
      </c>
      <c r="JW30" s="32" t="n"/>
      <c r="JX30" s="532">
        <f>_xlfn.XLOOKUP($JT$4,$JF$6:$JQ$6,$JF30:$JQ30)</f>
        <v/>
      </c>
      <c r="JY30" s="27" t="n"/>
      <c r="JZ30" s="533">
        <f>JX30-JV30</f>
        <v/>
      </c>
      <c r="KA30" s="170">
        <f>-JZ30/JV30</f>
        <v/>
      </c>
      <c r="KC30" s="532" t="n"/>
      <c r="KE30" s="532" t="n"/>
      <c r="KG30" s="532" t="n"/>
      <c r="KI30" s="532" t="n"/>
      <c r="KK30" s="536" t="n"/>
      <c r="KL30" s="168" t="n"/>
      <c r="KN30" s="532" t="n"/>
      <c r="KP30" s="532" t="n"/>
      <c r="KV30" s="536" t="n"/>
      <c r="KW30" s="168" t="n"/>
      <c r="KX30" s="168" t="n"/>
      <c r="KY30" s="532" t="n"/>
      <c r="LA30" s="532" t="n"/>
      <c r="LC30" s="532" t="n"/>
      <c r="LE30" s="532" t="n"/>
      <c r="LG30" s="536" t="n"/>
      <c r="LH30" s="168" t="n"/>
      <c r="LJ30" s="532" t="n"/>
      <c r="LL30" s="532" t="n"/>
      <c r="LN30" s="532" t="n"/>
      <c r="LP30" s="532" t="n"/>
      <c r="LR30" s="536" t="n"/>
      <c r="LS30" s="168" t="n"/>
      <c r="LU30" s="532" t="n"/>
      <c r="LV30" s="27" t="n"/>
      <c r="LW30" s="536" t="n"/>
      <c r="LX30" s="27" t="n"/>
      <c r="LY30" s="536" t="n"/>
      <c r="LZ30" s="27" t="n"/>
      <c r="MA30" s="536" t="n"/>
      <c r="MB30" s="168" t="n"/>
    </row>
    <row r="31" ht="6" customHeight="1">
      <c r="A31" s="10" t="n">
        <v>26</v>
      </c>
      <c r="E31" s="534" t="n"/>
      <c r="F31" s="27" t="n"/>
      <c r="G31" s="534" t="n"/>
      <c r="H31" s="534" t="n"/>
      <c r="I31" s="534" t="n"/>
      <c r="J31" s="534" t="n"/>
      <c r="K31" s="534" t="n"/>
      <c r="L31" s="534" t="n"/>
      <c r="M31" s="534" t="n"/>
      <c r="N31" s="534" t="n"/>
      <c r="O31" s="534" t="n"/>
      <c r="P31" s="534" t="n"/>
      <c r="Q31" s="534" t="n"/>
      <c r="R31" s="534" t="n"/>
      <c r="T31" s="534" t="n"/>
      <c r="U31" s="27" t="n"/>
      <c r="V31" s="534" t="n"/>
      <c r="W31" s="534" t="n"/>
      <c r="X31" s="534" t="n"/>
      <c r="Y31" s="534" t="n"/>
      <c r="Z31" s="534" t="n"/>
      <c r="AA31" s="534" t="n"/>
      <c r="AB31" s="534" t="n"/>
      <c r="AC31" s="534" t="n"/>
      <c r="AD31" s="534" t="n"/>
      <c r="AE31" s="534" t="n"/>
      <c r="AF31" s="534" t="n"/>
      <c r="AG31" s="534" t="n"/>
      <c r="AH31" s="27" t="n"/>
      <c r="AI31" s="534" t="n"/>
      <c r="AJ31" s="27" t="n"/>
      <c r="AK31" s="534" t="n"/>
      <c r="AL31" s="534" t="n"/>
      <c r="AM31" s="534" t="n"/>
      <c r="AN31" s="534" t="n"/>
      <c r="AO31" s="534" t="n"/>
      <c r="AP31" s="534" t="n"/>
      <c r="AQ31" s="534" t="n"/>
      <c r="AR31" s="534" t="n"/>
      <c r="AS31" s="534" t="n"/>
      <c r="AT31" s="534" t="n"/>
      <c r="AU31" s="534" t="n"/>
      <c r="AV31" s="534" t="n"/>
      <c r="AW31" s="27" t="n"/>
      <c r="AX31" s="534" t="n"/>
      <c r="AY31" s="27" t="n"/>
      <c r="AZ31" s="534" t="n"/>
      <c r="BA31" s="534" t="n"/>
      <c r="BB31" s="534" t="n"/>
      <c r="BC31" s="534" t="n"/>
      <c r="BD31" s="534" t="n"/>
      <c r="BE31" s="534" t="n"/>
      <c r="BF31" s="534" t="n"/>
      <c r="BG31" s="534" t="n"/>
      <c r="BH31" s="534" t="n"/>
      <c r="BI31" s="534" t="n"/>
      <c r="BJ31" s="534" t="n"/>
      <c r="BK31" s="534" t="n"/>
      <c r="BL31" s="27" t="n"/>
      <c r="BM31" s="534" t="n"/>
      <c r="BN31" s="27" t="n"/>
      <c r="BO31" s="535" t="n"/>
      <c r="BP31" s="535" t="n"/>
      <c r="BQ31" s="535" t="n"/>
      <c r="BR31" s="535" t="n"/>
      <c r="BS31" s="535" t="n"/>
      <c r="BT31" s="535" t="n"/>
      <c r="BU31" s="535" t="n"/>
      <c r="BV31" s="534" t="n"/>
      <c r="BW31" s="534" t="n"/>
      <c r="BX31" s="534" t="n"/>
      <c r="BY31" s="534" t="n"/>
      <c r="BZ31" s="534" t="n"/>
      <c r="CA31" s="27" t="n"/>
      <c r="CB31" s="534" t="n"/>
      <c r="CC31" s="27" t="n"/>
      <c r="CD31" s="534" t="n"/>
      <c r="CE31" s="27" t="n"/>
      <c r="CF31" s="534" t="n"/>
      <c r="CG31" s="27" t="n"/>
      <c r="CH31" s="534" t="n"/>
      <c r="CI31" s="27" t="n"/>
      <c r="CJ31" s="534" t="n"/>
      <c r="CK31" s="168" t="n"/>
      <c r="CL31" s="27" t="n"/>
      <c r="CM31" s="534" t="n"/>
      <c r="CN31" s="27" t="n"/>
      <c r="CO31" s="534" t="n"/>
      <c r="CP31" s="27" t="n"/>
      <c r="CQ31" s="534" t="n"/>
      <c r="CR31" s="27" t="n"/>
      <c r="CS31" s="534" t="n"/>
      <c r="CT31" s="168" t="n"/>
      <c r="CU31" s="27" t="n"/>
      <c r="CV31" s="534" t="n"/>
      <c r="CW31" s="27" t="n"/>
      <c r="CX31" s="534" t="n"/>
      <c r="CY31" s="27" t="n"/>
      <c r="CZ31" s="534" t="n"/>
      <c r="DA31" s="27" t="n"/>
      <c r="DB31" s="534" t="n"/>
      <c r="DC31" s="27" t="n"/>
      <c r="DD31" s="534" t="n"/>
      <c r="DE31" s="168" t="n"/>
      <c r="DF31" s="27" t="n"/>
      <c r="DG31" s="534" t="n"/>
      <c r="DH31" s="27" t="n"/>
      <c r="DI31" s="534" t="n"/>
      <c r="DJ31" s="27" t="n"/>
      <c r="DK31" s="534" t="n"/>
      <c r="DL31" s="27" t="n"/>
      <c r="DM31" s="534" t="n"/>
      <c r="DN31" s="27" t="n"/>
      <c r="DO31" s="534" t="n"/>
      <c r="DP31" s="168" t="n"/>
      <c r="DQ31" s="27" t="n"/>
      <c r="DR31" s="534" t="n"/>
      <c r="DS31" s="27" t="n"/>
      <c r="DT31" s="534" t="n"/>
      <c r="DU31" s="27" t="n"/>
      <c r="DV31" s="534" t="n"/>
      <c r="DW31" s="27" t="n"/>
      <c r="DX31" s="534" t="n"/>
      <c r="DY31" s="27" t="n"/>
      <c r="DZ31" s="534" t="n"/>
      <c r="EA31" s="168" t="n"/>
      <c r="EB31" s="27" t="n"/>
      <c r="EC31" s="534" t="n"/>
      <c r="ED31" s="27" t="n"/>
      <c r="EE31" s="534" t="n"/>
      <c r="EF31" s="27" t="n"/>
      <c r="EG31" s="534" t="n"/>
      <c r="EH31" s="27" t="n"/>
      <c r="EI31" s="534" t="n"/>
      <c r="EJ31" s="27" t="n"/>
      <c r="EK31" s="534" t="n"/>
      <c r="EL31" s="168" t="n"/>
      <c r="EM31" s="27" t="n"/>
      <c r="EN31" s="534" t="n"/>
      <c r="EO31" s="27" t="n"/>
      <c r="EP31" s="534" t="n"/>
      <c r="EQ31" s="27" t="n"/>
      <c r="ER31" s="534" t="n"/>
      <c r="ES31" s="27" t="n"/>
      <c r="ET31" s="534" t="n"/>
      <c r="EU31" s="27" t="n"/>
      <c r="EV31" s="534" t="n"/>
      <c r="EW31" s="168" t="n"/>
      <c r="EZ31" s="534" t="n"/>
      <c r="FA31" s="27" t="n"/>
      <c r="FB31" s="534" t="n"/>
      <c r="FC31" s="534" t="n"/>
      <c r="FD31" s="534" t="n"/>
      <c r="FE31" s="534" t="n"/>
      <c r="FF31" s="534" t="n"/>
      <c r="FG31" s="534" t="n"/>
      <c r="FH31" s="534" t="n"/>
      <c r="FI31" s="534" t="n"/>
      <c r="FJ31" s="534" t="n"/>
      <c r="FK31" s="534" t="n"/>
      <c r="FL31" s="534" t="n"/>
      <c r="FM31" s="534" t="n"/>
      <c r="FO31" s="534" t="n"/>
      <c r="FP31" s="27" t="n"/>
      <c r="FQ31" s="534" t="n"/>
      <c r="FR31" s="534" t="n"/>
      <c r="FS31" s="534" t="n"/>
      <c r="FT31" s="534" t="n"/>
      <c r="FU31" s="534" t="n"/>
      <c r="FV31" s="534" t="n"/>
      <c r="FW31" s="534" t="n"/>
      <c r="FX31" s="534" t="n"/>
      <c r="FY31" s="534" t="n"/>
      <c r="FZ31" s="534" t="n"/>
      <c r="GA31" s="534" t="n"/>
      <c r="GB31" s="534" t="n"/>
      <c r="GE31" s="536" t="n"/>
      <c r="GF31" s="27" t="n"/>
      <c r="GG31" s="536" t="n"/>
      <c r="GH31" s="27" t="n"/>
      <c r="GI31" s="536" t="n"/>
      <c r="GJ31" s="27" t="n"/>
      <c r="GK31" s="536" t="n"/>
      <c r="GL31" s="168" t="n"/>
      <c r="GV31" s="536" t="n"/>
      <c r="GW31" s="168" t="n"/>
      <c r="HG31" s="536" t="n"/>
      <c r="HH31" s="168" t="n"/>
      <c r="HI31" s="168" t="n"/>
      <c r="HJ31" s="532" t="n"/>
      <c r="HL31" s="532" t="n"/>
      <c r="HN31" s="532" t="n"/>
      <c r="HP31" s="532" t="n"/>
      <c r="HR31" s="536" t="n"/>
      <c r="HS31" s="168" t="n"/>
      <c r="IC31" s="536" t="n"/>
      <c r="ID31" s="168" t="n"/>
      <c r="IE31" s="168" t="n"/>
      <c r="IF31" s="536" t="n"/>
      <c r="IG31" s="27" t="n"/>
      <c r="IH31" s="536" t="n"/>
      <c r="II31" s="27" t="n"/>
      <c r="IJ31" s="536" t="n"/>
      <c r="IK31" s="27" t="n"/>
      <c r="IL31" s="536" t="n"/>
      <c r="IM31" s="168" t="n"/>
      <c r="IO31" s="534" t="n"/>
      <c r="IP31" s="27" t="n"/>
      <c r="IQ31" s="534" t="n"/>
      <c r="IR31" s="534" t="n"/>
      <c r="IS31" s="534" t="n"/>
      <c r="IT31" s="534" t="n"/>
      <c r="IU31" s="534" t="n"/>
      <c r="IV31" s="534" t="n"/>
      <c r="IW31" s="534" t="n"/>
      <c r="IX31" s="534" t="n"/>
      <c r="IY31" s="534" t="n"/>
      <c r="IZ31" s="534" t="n"/>
      <c r="JA31" s="534" t="n"/>
      <c r="JB31" s="534" t="n"/>
      <c r="JD31" s="534" t="n"/>
      <c r="JE31" s="27" t="n"/>
      <c r="JF31" s="534" t="n"/>
      <c r="JG31" s="534" t="n"/>
      <c r="JH31" s="534" t="n"/>
      <c r="JI31" s="534" t="n"/>
      <c r="JJ31" s="534" t="n"/>
      <c r="JK31" s="534" t="n"/>
      <c r="JL31" s="534" t="n"/>
      <c r="JM31" s="534" t="n"/>
      <c r="JN31" s="534" t="n"/>
      <c r="JO31" s="534" t="n"/>
      <c r="JP31" s="534" t="n"/>
      <c r="JQ31" s="534" t="n"/>
      <c r="JT31" s="536" t="n"/>
      <c r="JU31" s="27" t="n"/>
      <c r="JV31" s="536" t="n"/>
      <c r="JW31" s="27" t="n"/>
      <c r="JX31" s="536" t="n"/>
      <c r="JY31" s="27" t="n"/>
      <c r="JZ31" s="536" t="n"/>
      <c r="KA31" s="168" t="n"/>
      <c r="KC31" s="532" t="n"/>
      <c r="KE31" s="532" t="n"/>
      <c r="KK31" s="536" t="n"/>
      <c r="KL31" s="168" t="n"/>
      <c r="KN31" s="532" t="n"/>
      <c r="KP31" s="532" t="n"/>
      <c r="KV31" s="536" t="n"/>
      <c r="KW31" s="168" t="n"/>
      <c r="KX31" s="168" t="n"/>
      <c r="KY31" s="532" t="n"/>
      <c r="LA31" s="532" t="n"/>
      <c r="LC31" s="532" t="n"/>
      <c r="LE31" s="532" t="n"/>
      <c r="LG31" s="536" t="n"/>
      <c r="LH31" s="168" t="n"/>
      <c r="LJ31" s="532" t="n"/>
      <c r="LL31" s="532" t="n"/>
      <c r="LN31" s="532" t="n"/>
      <c r="LP31" s="532" t="n"/>
      <c r="LR31" s="536" t="n"/>
      <c r="LS31" s="168" t="n"/>
      <c r="LU31" s="532" t="n"/>
      <c r="LV31" s="27" t="n"/>
      <c r="LW31" s="536" t="n"/>
      <c r="LX31" s="27" t="n"/>
      <c r="LY31" s="536" t="n"/>
      <c r="LZ31" s="27" t="n"/>
      <c r="MA31" s="536" t="n"/>
      <c r="MB31" s="168" t="n"/>
    </row>
    <row r="32">
      <c r="A32" s="10" t="n">
        <v>27</v>
      </c>
      <c r="C32" s="23" t="inlineStr">
        <is>
          <t>Resultado antes do IR/CSLL</t>
        </is>
      </c>
      <c r="E32" s="537" t="n">
        <v>1932094.51</v>
      </c>
      <c r="F32" s="27" t="n"/>
      <c r="G32" s="537">
        <f>G26+G28</f>
        <v/>
      </c>
      <c r="H32" s="537">
        <f>H26+H28</f>
        <v/>
      </c>
      <c r="I32" s="537">
        <f>I26+I28</f>
        <v/>
      </c>
      <c r="J32" s="537">
        <f>J26+J28</f>
        <v/>
      </c>
      <c r="K32" s="537">
        <f>K26+K28</f>
        <v/>
      </c>
      <c r="L32" s="537">
        <f>L26+L28</f>
        <v/>
      </c>
      <c r="M32" s="537">
        <f>M26+M28</f>
        <v/>
      </c>
      <c r="N32" s="537">
        <f>N26+N28</f>
        <v/>
      </c>
      <c r="O32" s="537">
        <f>O26+O28</f>
        <v/>
      </c>
      <c r="P32" s="537">
        <f>P26+P28</f>
        <v/>
      </c>
      <c r="Q32" s="537">
        <f>Q26+Q28</f>
        <v/>
      </c>
      <c r="R32" s="537">
        <f>R26+R28</f>
        <v/>
      </c>
      <c r="T32" s="537" t="n">
        <v>2045516</v>
      </c>
      <c r="U32" s="27" t="n"/>
      <c r="V32" s="537">
        <f>V26+V28</f>
        <v/>
      </c>
      <c r="W32" s="537">
        <f>W26+W28</f>
        <v/>
      </c>
      <c r="X32" s="537">
        <f>X26+X28</f>
        <v/>
      </c>
      <c r="Y32" s="537">
        <f>Y26+Y28</f>
        <v/>
      </c>
      <c r="Z32" s="537">
        <f>Z26+Z28</f>
        <v/>
      </c>
      <c r="AA32" s="537">
        <f>AA26+AA28</f>
        <v/>
      </c>
      <c r="AB32" s="537">
        <f>AB26+AB28</f>
        <v/>
      </c>
      <c r="AC32" s="537">
        <f>AC26+AC28</f>
        <v/>
      </c>
      <c r="AD32" s="537">
        <f>AD26+AD28</f>
        <v/>
      </c>
      <c r="AE32" s="537">
        <f>AE26+AE28</f>
        <v/>
      </c>
      <c r="AF32" s="537">
        <f>AF26+AF28</f>
        <v/>
      </c>
      <c r="AG32" s="537">
        <f>AG26+AG28</f>
        <v/>
      </c>
      <c r="AH32" s="27" t="n"/>
      <c r="AI32" s="537">
        <f>SUM(AK32:AV32)</f>
        <v/>
      </c>
      <c r="AJ32" s="27" t="n"/>
      <c r="AK32" s="537">
        <f>AK26+AK28</f>
        <v/>
      </c>
      <c r="AL32" s="537">
        <f>AL26+AL28</f>
        <v/>
      </c>
      <c r="AM32" s="537">
        <f>AM26+AM28</f>
        <v/>
      </c>
      <c r="AN32" s="537">
        <f>AN26+AN28</f>
        <v/>
      </c>
      <c r="AO32" s="537">
        <f>AO26+AO28</f>
        <v/>
      </c>
      <c r="AP32" s="537">
        <f>AP26+AP28</f>
        <v/>
      </c>
      <c r="AQ32" s="537">
        <f>AQ26+AQ28</f>
        <v/>
      </c>
      <c r="AR32" s="537">
        <f>AR26+AR28</f>
        <v/>
      </c>
      <c r="AS32" s="537">
        <f>AS26+AS28</f>
        <v/>
      </c>
      <c r="AT32" s="537">
        <f>AT26+AT28</f>
        <v/>
      </c>
      <c r="AU32" s="537">
        <f>AU26+AU28</f>
        <v/>
      </c>
      <c r="AV32" s="537">
        <f>AV26+AV28</f>
        <v/>
      </c>
      <c r="AW32" s="27" t="n"/>
      <c r="AX32" s="537">
        <f>SUM(AZ32:BK32)</f>
        <v/>
      </c>
      <c r="AY32" s="27" t="n"/>
      <c r="AZ32" s="537">
        <f>AZ26+AZ28</f>
        <v/>
      </c>
      <c r="BA32" s="537">
        <f>BA26+BA28</f>
        <v/>
      </c>
      <c r="BB32" s="537">
        <f>BB26+BB28</f>
        <v/>
      </c>
      <c r="BC32" s="537">
        <f>BC26+BC28</f>
        <v/>
      </c>
      <c r="BD32" s="537">
        <f>BD26+BD28</f>
        <v/>
      </c>
      <c r="BE32" s="537">
        <f>BE26+BE28</f>
        <v/>
      </c>
      <c r="BF32" s="537">
        <f>BF26+BF28</f>
        <v/>
      </c>
      <c r="BG32" s="537">
        <f>BG26+BG28</f>
        <v/>
      </c>
      <c r="BH32" s="537">
        <f>BH26+BH28</f>
        <v/>
      </c>
      <c r="BI32" s="537">
        <f>BI26+BI28</f>
        <v/>
      </c>
      <c r="BJ32" s="537">
        <f>BJ26+BJ28</f>
        <v/>
      </c>
      <c r="BK32" s="537">
        <f>BK26+BK28</f>
        <v/>
      </c>
      <c r="BL32" s="27" t="n"/>
      <c r="BM32" s="537">
        <f>SUM(BO32:BZ32)</f>
        <v/>
      </c>
      <c r="BN32" s="27" t="n"/>
      <c r="BO32" s="539">
        <f>BO26+BO28</f>
        <v/>
      </c>
      <c r="BP32" s="539">
        <f>BP26+BP28</f>
        <v/>
      </c>
      <c r="BQ32" s="539">
        <f>BQ26+BQ28</f>
        <v/>
      </c>
      <c r="BR32" s="539">
        <f>BR26+BR28</f>
        <v/>
      </c>
      <c r="BS32" s="539">
        <f>BS26+BS28</f>
        <v/>
      </c>
      <c r="BT32" s="539">
        <f>BT26+BT28</f>
        <v/>
      </c>
      <c r="BU32" s="539">
        <f>BU26+BU28</f>
        <v/>
      </c>
      <c r="BV32" s="537">
        <f>BV26+BV28</f>
        <v/>
      </c>
      <c r="BW32" s="537">
        <f>BW26+BW28</f>
        <v/>
      </c>
      <c r="BX32" s="537">
        <f>BX26+BX28</f>
        <v/>
      </c>
      <c r="BY32" s="537">
        <f>BY26+BY28</f>
        <v/>
      </c>
      <c r="BZ32" s="537">
        <f>BZ26+BZ28</f>
        <v/>
      </c>
      <c r="CA32" s="27" t="n"/>
      <c r="CB32" s="537">
        <f>SUM(CB28,CB26)</f>
        <v/>
      </c>
      <c r="CC32" s="27" t="n"/>
      <c r="CD32" s="537">
        <f>SUM(CD28,CD26)</f>
        <v/>
      </c>
      <c r="CE32" s="27" t="n"/>
      <c r="CF32" s="537">
        <f>SUM(CF28,CF26)</f>
        <v/>
      </c>
      <c r="CG32" s="27" t="n"/>
      <c r="CH32" s="537">
        <f>SUM(CH28,CH26)</f>
        <v/>
      </c>
      <c r="CI32" s="27" t="n"/>
      <c r="CJ32" s="540">
        <f>SUM(CJ28,CJ26)</f>
        <v/>
      </c>
      <c r="CK32" s="172">
        <f>CJ32/CF32</f>
        <v/>
      </c>
      <c r="CL32" s="27" t="n"/>
      <c r="CM32" s="537">
        <f>SUM(CM28,CM26)</f>
        <v/>
      </c>
      <c r="CN32" s="27" t="n"/>
      <c r="CO32" s="537">
        <f>SUM(CO28,CO26)</f>
        <v/>
      </c>
      <c r="CP32" s="27" t="n"/>
      <c r="CQ32" s="537">
        <f>SUM(CQ28,CQ26)</f>
        <v/>
      </c>
      <c r="CR32" s="27" t="n"/>
      <c r="CS32" s="540">
        <f>SUM(CS28,CS26)</f>
        <v/>
      </c>
      <c r="CT32" s="172">
        <f>CS32/CO32</f>
        <v/>
      </c>
      <c r="CU32" s="27" t="n"/>
      <c r="CV32" s="537">
        <f>SUM(CV28,CV26)</f>
        <v/>
      </c>
      <c r="CW32" s="27" t="n"/>
      <c r="CX32" s="537">
        <f>SUM(CDB28,CDB26)</f>
        <v/>
      </c>
      <c r="CY32" s="27" t="n"/>
      <c r="CZ32" s="537">
        <f>SUM(CZ28,CZ26)</f>
        <v/>
      </c>
      <c r="DA32" s="27" t="n"/>
      <c r="DB32" s="537">
        <f>SUM(DB28,DB26)</f>
        <v/>
      </c>
      <c r="DC32" s="27" t="n"/>
      <c r="DD32" s="540">
        <f>SUM(DD28,DD26)</f>
        <v/>
      </c>
      <c r="DE32" s="172">
        <f>DD32/CZ32</f>
        <v/>
      </c>
      <c r="DF32" s="27" t="n"/>
      <c r="DG32" s="537">
        <f>SUM(DG28,DG26)</f>
        <v/>
      </c>
      <c r="DH32" s="27" t="n"/>
      <c r="DI32" s="537">
        <f>SUM(DI28,DI26)</f>
        <v/>
      </c>
      <c r="DJ32" s="27" t="n"/>
      <c r="DK32" s="537">
        <f>SUM(DK28,DK26)</f>
        <v/>
      </c>
      <c r="DL32" s="27" t="n"/>
      <c r="DM32" s="537">
        <f>SUM(DM28,DM26)</f>
        <v/>
      </c>
      <c r="DN32" s="27" t="n"/>
      <c r="DO32" s="540">
        <f>SUM(DO28,DO26)</f>
        <v/>
      </c>
      <c r="DP32" s="172">
        <f>DO32/DK32</f>
        <v/>
      </c>
      <c r="DQ32" s="27" t="n"/>
      <c r="DR32" s="537">
        <f>SUM(DR28,DR26)</f>
        <v/>
      </c>
      <c r="DS32" s="27" t="n"/>
      <c r="DT32" s="537">
        <f>SUM(DT28,DT26)</f>
        <v/>
      </c>
      <c r="DU32" s="27" t="n"/>
      <c r="DV32" s="537">
        <f>SUM(DV28,DV26)</f>
        <v/>
      </c>
      <c r="DW32" s="27" t="n"/>
      <c r="DX32" s="537">
        <f>SUM(DX28,DX26)</f>
        <v/>
      </c>
      <c r="DY32" s="27" t="n"/>
      <c r="DZ32" s="540">
        <f>SUM(DZ28,DZ26)</f>
        <v/>
      </c>
      <c r="EA32" s="172">
        <f>DZ32/DV32</f>
        <v/>
      </c>
      <c r="EB32" s="27" t="n"/>
      <c r="EC32" s="537">
        <f>SUM(EC28,EC26)</f>
        <v/>
      </c>
      <c r="ED32" s="27" t="n"/>
      <c r="EE32" s="537">
        <f>SUM(EE28,EE26)</f>
        <v/>
      </c>
      <c r="EF32" s="27" t="n"/>
      <c r="EG32" s="537">
        <f>SUM(EG28,EG26)</f>
        <v/>
      </c>
      <c r="EH32" s="27" t="n"/>
      <c r="EI32" s="537">
        <f>SUM(EI28,EI26)</f>
        <v/>
      </c>
      <c r="EJ32" s="27" t="n"/>
      <c r="EK32" s="540">
        <f>SUM(EK28,EK26)</f>
        <v/>
      </c>
      <c r="EL32" s="172">
        <f>EK32/EG32</f>
        <v/>
      </c>
      <c r="EM32" s="27" t="n"/>
      <c r="EN32" s="537">
        <f>SUM(EN28,EN26)</f>
        <v/>
      </c>
      <c r="EO32" s="27" t="n"/>
      <c r="EP32" s="537">
        <f>SUM(EP28,EP26)</f>
        <v/>
      </c>
      <c r="EQ32" s="27" t="n"/>
      <c r="ER32" s="537">
        <f>SUM(ER28,ER26)</f>
        <v/>
      </c>
      <c r="ES32" s="27" t="n"/>
      <c r="ET32" s="537">
        <f>SUM(ET28,ET26)</f>
        <v/>
      </c>
      <c r="EU32" s="27" t="n"/>
      <c r="EV32" s="540">
        <f>SUM(EV28,EV26)</f>
        <v/>
      </c>
      <c r="EW32" s="172">
        <f>EV32/ER32</f>
        <v/>
      </c>
      <c r="EZ32" s="537">
        <f>SUM(FB32:FM32)</f>
        <v/>
      </c>
      <c r="FA32" s="27" t="n"/>
      <c r="FB32" s="537">
        <f>FB26+FB28</f>
        <v/>
      </c>
      <c r="FC32" s="537">
        <f>FC26+FC28</f>
        <v/>
      </c>
      <c r="FD32" s="537">
        <f>FD26+FD28</f>
        <v/>
      </c>
      <c r="FE32" s="537">
        <f>FE26+FE28</f>
        <v/>
      </c>
      <c r="FF32" s="537">
        <f>FF26+FF28</f>
        <v/>
      </c>
      <c r="FG32" s="537">
        <f>FG26+FG28</f>
        <v/>
      </c>
      <c r="FH32" s="537">
        <f>FH26+FH28</f>
        <v/>
      </c>
      <c r="FI32" s="537">
        <f>FI26+FI28</f>
        <v/>
      </c>
      <c r="FJ32" s="537">
        <f>FJ26+FJ28</f>
        <v/>
      </c>
      <c r="FK32" s="537">
        <f>FK26+FK28</f>
        <v/>
      </c>
      <c r="FL32" s="537">
        <f>FL26+FL28</f>
        <v/>
      </c>
      <c r="FM32" s="537">
        <f>FM26+FM28</f>
        <v/>
      </c>
      <c r="FO32" s="537">
        <f>SUM(FQ32:GB32)</f>
        <v/>
      </c>
      <c r="FP32" s="27" t="n"/>
      <c r="FQ32" s="537">
        <f>FQ26+FQ28</f>
        <v/>
      </c>
      <c r="FR32" s="537">
        <f>FR26+FR28</f>
        <v/>
      </c>
      <c r="FS32" s="537">
        <f>FS26+FS28</f>
        <v/>
      </c>
      <c r="FT32" s="537">
        <f>FT26+FT28</f>
        <v/>
      </c>
      <c r="FU32" s="537">
        <f>FU26+FU28</f>
        <v/>
      </c>
      <c r="FV32" s="537">
        <f>FV26+FV28</f>
        <v/>
      </c>
      <c r="FW32" s="537">
        <f>FW26+FW28</f>
        <v/>
      </c>
      <c r="FX32" s="537">
        <f>FX26+FX28</f>
        <v/>
      </c>
      <c r="FY32" s="537">
        <f>FY26+FY28</f>
        <v/>
      </c>
      <c r="FZ32" s="537">
        <f>FZ26+FZ28</f>
        <v/>
      </c>
      <c r="GA32" s="537">
        <f>GA26+GA28</f>
        <v/>
      </c>
      <c r="GB32" s="537">
        <f>GB26+GB28</f>
        <v/>
      </c>
      <c r="GE32" s="537">
        <f>SUM(GE28,GE26)</f>
        <v/>
      </c>
      <c r="GF32" s="27" t="n"/>
      <c r="GG32" s="537">
        <f>SUM(GG28,GG26)</f>
        <v/>
      </c>
      <c r="GH32" s="27" t="n"/>
      <c r="GI32" s="537">
        <f>SUM(GI28,GI26)</f>
        <v/>
      </c>
      <c r="GJ32" s="27" t="n"/>
      <c r="GK32" s="540">
        <f>SUM(GK28,GK26)</f>
        <v/>
      </c>
      <c r="GL32" s="172">
        <f>GK32/GG32</f>
        <v/>
      </c>
      <c r="GN32" s="543">
        <f>SUM(AK32:AM32)</f>
        <v/>
      </c>
      <c r="GP32" s="543">
        <f>SUM(BO32:BQ32)</f>
        <v/>
      </c>
      <c r="GR32" s="543">
        <f>SUM(FB32:FD32)</f>
        <v/>
      </c>
      <c r="GT32" s="532">
        <f>SUM(FQ32:FS32)</f>
        <v/>
      </c>
      <c r="GV32" s="540">
        <f>SUM(GV28,GV26)</f>
        <v/>
      </c>
      <c r="GW32" s="172">
        <f>GV32/GR32</f>
        <v/>
      </c>
      <c r="GY32" s="532">
        <f>SUM(AN32:AP32)</f>
        <v/>
      </c>
      <c r="HA32" s="532">
        <f>SUM(BR32:BT32)</f>
        <v/>
      </c>
      <c r="HC32" s="532">
        <f>SUM(FE32:FG32)</f>
        <v/>
      </c>
      <c r="HE32" s="532">
        <f>SUM(FT32:FV32)</f>
        <v/>
      </c>
      <c r="HG32" s="540">
        <f>SUM(HG28,HG26)</f>
        <v/>
      </c>
      <c r="HH32" s="172">
        <f>HG32/HC32</f>
        <v/>
      </c>
      <c r="HI32" s="168" t="n"/>
      <c r="HJ32" s="532">
        <f>SUM(AQ32:AS32)</f>
        <v/>
      </c>
      <c r="HL32" s="532">
        <f>SUM(BU32:BW32)</f>
        <v/>
      </c>
      <c r="HN32" s="532">
        <f>SUM(FH32:FJ32)</f>
        <v/>
      </c>
      <c r="HP32" s="532">
        <f>SUM(FW32:FY32)</f>
        <v/>
      </c>
      <c r="HR32" s="540">
        <f>SUM(HR28,HR26)</f>
        <v/>
      </c>
      <c r="HS32" s="172">
        <f>HR32/HN32</f>
        <v/>
      </c>
      <c r="HU32" s="532">
        <f>SUM(BJ32:BL32)</f>
        <v/>
      </c>
      <c r="HW32" s="532">
        <f>SUM(CN32:CP32)</f>
        <v/>
      </c>
      <c r="HY32" s="532">
        <f>SUM(GA32:GC32)</f>
        <v/>
      </c>
      <c r="IA32" s="532">
        <f>SUM(GP32:GR32)</f>
        <v/>
      </c>
      <c r="IC32" s="540">
        <f>SUM(IC28,IC26)</f>
        <v/>
      </c>
      <c r="ID32" s="172">
        <f>IC32/HY32</f>
        <v/>
      </c>
      <c r="IE32" s="168" t="n"/>
      <c r="IF32" s="532">
        <f>BM32</f>
        <v/>
      </c>
      <c r="IG32" s="27" t="n"/>
      <c r="IH32" s="532">
        <f>EZ32</f>
        <v/>
      </c>
      <c r="II32" s="27" t="n"/>
      <c r="IJ32" s="532">
        <f>FO32</f>
        <v/>
      </c>
      <c r="IK32" s="27" t="n"/>
      <c r="IL32" s="540">
        <f>SUM(IL28,IL26)</f>
        <v/>
      </c>
      <c r="IM32" s="172">
        <f>IL32/IH32</f>
        <v/>
      </c>
      <c r="IO32" s="537">
        <f>SUM(IQ32:JB32)</f>
        <v/>
      </c>
      <c r="IP32" s="27" t="n"/>
      <c r="IQ32" s="537">
        <f>IQ26+IQ28</f>
        <v/>
      </c>
      <c r="IR32" s="537">
        <f>IR26+IR28</f>
        <v/>
      </c>
      <c r="IS32" s="537">
        <f>IS26+IS28</f>
        <v/>
      </c>
      <c r="IT32" s="537">
        <f>IT26+IT28</f>
        <v/>
      </c>
      <c r="IU32" s="537">
        <f>IU26+IU28</f>
        <v/>
      </c>
      <c r="IV32" s="537">
        <f>IV26+IV28</f>
        <v/>
      </c>
      <c r="IW32" s="537">
        <f>IW26+IW28</f>
        <v/>
      </c>
      <c r="IX32" s="537">
        <f>IX26+IX28</f>
        <v/>
      </c>
      <c r="IY32" s="537">
        <f>IY26+IY28</f>
        <v/>
      </c>
      <c r="IZ32" s="537">
        <f>IZ26+IZ28</f>
        <v/>
      </c>
      <c r="JA32" s="537">
        <f>JA26+JA28</f>
        <v/>
      </c>
      <c r="JB32" s="537">
        <f>JB26+JB28</f>
        <v/>
      </c>
      <c r="JD32" s="537">
        <f>SUM(JF32:JQ32)</f>
        <v/>
      </c>
      <c r="JE32" s="27" t="n"/>
      <c r="JF32" s="537">
        <f>JF26+JF28</f>
        <v/>
      </c>
      <c r="JG32" s="537">
        <f>JG26+JG28</f>
        <v/>
      </c>
      <c r="JH32" s="537">
        <f>JH26+JH28</f>
        <v/>
      </c>
      <c r="JI32" s="537">
        <f>JI26+JI28</f>
        <v/>
      </c>
      <c r="JJ32" s="537">
        <f>JJ26+JJ28</f>
        <v/>
      </c>
      <c r="JK32" s="537">
        <f>JK26+JK28</f>
        <v/>
      </c>
      <c r="JL32" s="537">
        <f>JL26+JL28</f>
        <v/>
      </c>
      <c r="JM32" s="537">
        <f>JM26+JM28</f>
        <v/>
      </c>
      <c r="JN32" s="537">
        <f>JN26+JN28</f>
        <v/>
      </c>
      <c r="JO32" s="537">
        <f>JO26+JO28</f>
        <v/>
      </c>
      <c r="JP32" s="537">
        <f>JP26+JP28</f>
        <v/>
      </c>
      <c r="JQ32" s="537">
        <f>JQ26+JQ28</f>
        <v/>
      </c>
      <c r="JT32" s="537">
        <f>SUM(JT28,JT26)</f>
        <v/>
      </c>
      <c r="JU32" s="27" t="n"/>
      <c r="JV32" s="537">
        <f>SUM(JV28,JV26)</f>
        <v/>
      </c>
      <c r="JW32" s="27" t="n"/>
      <c r="JX32" s="537">
        <f>SUM(JX28,JX26)</f>
        <v/>
      </c>
      <c r="JY32" s="27" t="n"/>
      <c r="JZ32" s="540">
        <f>SUM(JZ28,JZ26)</f>
        <v/>
      </c>
      <c r="KA32" s="172">
        <f>JZ32/JV32</f>
        <v/>
      </c>
      <c r="KC32" s="532">
        <f>SUM(BO32:BQ32)</f>
        <v/>
      </c>
      <c r="KE32" s="532">
        <f>SUM(FQ32:FS32)</f>
        <v/>
      </c>
      <c r="KG32" s="544">
        <f>SUM(IQ32:IS32)</f>
        <v/>
      </c>
      <c r="KI32" s="532">
        <f>SUM(JF32:JH32)</f>
        <v/>
      </c>
      <c r="KK32" s="540">
        <f>SUM(KK28,KK26)</f>
        <v/>
      </c>
      <c r="KL32" s="172">
        <f>KK32/KG32</f>
        <v/>
      </c>
      <c r="KN32" s="532">
        <f>SUM(BR32:BT32)</f>
        <v/>
      </c>
      <c r="KP32" s="532">
        <f>SUM(FT32:FV32)</f>
        <v/>
      </c>
      <c r="KR32" s="532">
        <f>SUM(IT32:IV32)</f>
        <v/>
      </c>
      <c r="KT32" s="532">
        <f>SUM(JI32:JK32)</f>
        <v/>
      </c>
      <c r="KV32" s="540">
        <f>SUM(KV28,KV26)</f>
        <v/>
      </c>
      <c r="KW32" s="172">
        <f>KV32/KR32</f>
        <v/>
      </c>
      <c r="KX32" s="168" t="n"/>
      <c r="KY32" s="532">
        <f>SUM(BU32:BW32)</f>
        <v/>
      </c>
      <c r="LA32" s="532">
        <f>SUM(FW32:FY32)</f>
        <v/>
      </c>
      <c r="LC32" s="532">
        <f>SUM(IW32:IY32)</f>
        <v/>
      </c>
      <c r="LE32" s="532">
        <f>SUM(JL32:JN32)</f>
        <v/>
      </c>
      <c r="LG32" s="540">
        <f>SUM(LG28,LG26)</f>
        <v/>
      </c>
      <c r="LH32" s="172">
        <f>LG32/LC32</f>
        <v/>
      </c>
      <c r="LJ32" s="532">
        <f>SUM(BX32:BZ32)</f>
        <v/>
      </c>
      <c r="LL32" s="532">
        <f>SUM(FZ32:GB32)</f>
        <v/>
      </c>
      <c r="LN32" s="532">
        <f>SUM(IZ32:JB32)</f>
        <v/>
      </c>
      <c r="LP32" s="532">
        <f>SUM(JO32:JQ32)</f>
        <v/>
      </c>
      <c r="LR32" s="540">
        <f>SUM(LR28,LR26)</f>
        <v/>
      </c>
      <c r="LS32" s="172">
        <f>LR32/LN32</f>
        <v/>
      </c>
      <c r="LU32" s="532">
        <f>FO32</f>
        <v/>
      </c>
      <c r="LV32" s="27" t="n"/>
      <c r="LW32" s="532">
        <f>IO32</f>
        <v/>
      </c>
      <c r="LX32" s="27" t="n"/>
      <c r="LY32" s="532">
        <f>JD32</f>
        <v/>
      </c>
      <c r="LZ32" s="27" t="n"/>
      <c r="MA32" s="540">
        <f>SUM(MA28,MA26)</f>
        <v/>
      </c>
      <c r="MB32" s="172">
        <f>MA32/LW32</f>
        <v/>
      </c>
    </row>
    <row r="33" ht="6" customHeight="1">
      <c r="A33" s="10" t="n">
        <v>28</v>
      </c>
      <c r="C33" s="20" t="n"/>
      <c r="E33" s="534" t="n"/>
      <c r="F33" s="27" t="n"/>
      <c r="G33" s="534" t="n"/>
      <c r="H33" s="534" t="n"/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4" t="n"/>
      <c r="T33" s="534" t="n"/>
      <c r="U33" s="27" t="n"/>
      <c r="V33" s="534" t="n"/>
      <c r="W33" s="534" t="n"/>
      <c r="X33" s="534" t="n"/>
      <c r="Y33" s="534" t="n"/>
      <c r="Z33" s="534" t="n"/>
      <c r="AA33" s="534" t="n"/>
      <c r="AB33" s="534" t="n"/>
      <c r="AC33" s="534" t="n"/>
      <c r="AD33" s="534" t="n"/>
      <c r="AE33" s="534" t="n"/>
      <c r="AF33" s="534" t="n"/>
      <c r="AG33" s="534" t="n"/>
      <c r="AH33" s="27" t="n"/>
      <c r="AI33" s="534" t="n"/>
      <c r="AJ33" s="27" t="n"/>
      <c r="AK33" s="534" t="n"/>
      <c r="AL33" s="534" t="n"/>
      <c r="AM33" s="534" t="n"/>
      <c r="AN33" s="534" t="n"/>
      <c r="AO33" s="534" t="n"/>
      <c r="AP33" s="534" t="n"/>
      <c r="AQ33" s="534" t="n"/>
      <c r="AR33" s="534" t="n"/>
      <c r="AS33" s="534" t="n"/>
      <c r="AT33" s="534" t="n"/>
      <c r="AU33" s="534" t="n"/>
      <c r="AV33" s="534" t="n"/>
      <c r="AW33" s="27" t="n"/>
      <c r="AX33" s="534" t="n"/>
      <c r="AY33" s="27" t="n"/>
      <c r="AZ33" s="534" t="n"/>
      <c r="BA33" s="534" t="n"/>
      <c r="BB33" s="534" t="n"/>
      <c r="BC33" s="534" t="n"/>
      <c r="BD33" s="534" t="n"/>
      <c r="BE33" s="534" t="n"/>
      <c r="BF33" s="534" t="n"/>
      <c r="BG33" s="534" t="n"/>
      <c r="BH33" s="534" t="n"/>
      <c r="BI33" s="534" t="n"/>
      <c r="BJ33" s="534" t="n"/>
      <c r="BK33" s="534" t="n"/>
      <c r="BL33" s="27" t="n"/>
      <c r="BM33" s="534" t="n"/>
      <c r="BN33" s="27" t="n"/>
      <c r="BO33" s="535" t="n"/>
      <c r="BP33" s="535" t="n"/>
      <c r="BQ33" s="535" t="n"/>
      <c r="BR33" s="535" t="n"/>
      <c r="BS33" s="535" t="n"/>
      <c r="BT33" s="535" t="n"/>
      <c r="BU33" s="535" t="n"/>
      <c r="BV33" s="534" t="n"/>
      <c r="BW33" s="534" t="n"/>
      <c r="BX33" s="534" t="n"/>
      <c r="BY33" s="534" t="n"/>
      <c r="BZ33" s="534" t="n"/>
      <c r="CA33" s="27" t="n"/>
      <c r="CB33" s="534" t="n"/>
      <c r="CC33" s="27" t="n"/>
      <c r="CD33" s="534" t="n"/>
      <c r="CE33" s="27" t="n"/>
      <c r="CF33" s="534" t="n"/>
      <c r="CG33" s="27" t="n"/>
      <c r="CH33" s="534" t="n"/>
      <c r="CI33" s="27" t="n"/>
      <c r="CJ33" s="534" t="n"/>
      <c r="CK33" s="168" t="n"/>
      <c r="CL33" s="27" t="n"/>
      <c r="CM33" s="534" t="n"/>
      <c r="CN33" s="27" t="n"/>
      <c r="CO33" s="534" t="n"/>
      <c r="CP33" s="27" t="n"/>
      <c r="CQ33" s="534" t="n"/>
      <c r="CR33" s="27" t="n"/>
      <c r="CS33" s="534" t="n"/>
      <c r="CT33" s="168" t="n"/>
      <c r="CU33" s="27" t="n"/>
      <c r="CV33" s="534" t="n"/>
      <c r="CW33" s="27" t="n"/>
      <c r="CX33" s="534" t="n"/>
      <c r="CY33" s="27" t="n"/>
      <c r="CZ33" s="534" t="n"/>
      <c r="DA33" s="27" t="n"/>
      <c r="DB33" s="534" t="n"/>
      <c r="DC33" s="27" t="n"/>
      <c r="DD33" s="534" t="n"/>
      <c r="DE33" s="168" t="n"/>
      <c r="DF33" s="27" t="n"/>
      <c r="DG33" s="534" t="n"/>
      <c r="DH33" s="27" t="n"/>
      <c r="DI33" s="534" t="n"/>
      <c r="DJ33" s="27" t="n"/>
      <c r="DK33" s="534" t="n"/>
      <c r="DL33" s="27" t="n"/>
      <c r="DM33" s="534" t="n"/>
      <c r="DN33" s="27" t="n"/>
      <c r="DO33" s="534" t="n"/>
      <c r="DP33" s="168" t="n"/>
      <c r="DQ33" s="27" t="n"/>
      <c r="DR33" s="534" t="n"/>
      <c r="DS33" s="27" t="n"/>
      <c r="DT33" s="534" t="n"/>
      <c r="DU33" s="27" t="n"/>
      <c r="DV33" s="534" t="n"/>
      <c r="DW33" s="27" t="n"/>
      <c r="DX33" s="534" t="n"/>
      <c r="DY33" s="27" t="n"/>
      <c r="DZ33" s="534" t="n"/>
      <c r="EA33" s="168" t="n"/>
      <c r="EB33" s="27" t="n"/>
      <c r="EC33" s="534" t="n"/>
      <c r="ED33" s="27" t="n"/>
      <c r="EE33" s="534" t="n"/>
      <c r="EF33" s="27" t="n"/>
      <c r="EG33" s="534" t="n"/>
      <c r="EH33" s="27" t="n"/>
      <c r="EI33" s="534" t="n"/>
      <c r="EJ33" s="27" t="n"/>
      <c r="EK33" s="534" t="n"/>
      <c r="EL33" s="168" t="n"/>
      <c r="EM33" s="27" t="n"/>
      <c r="EN33" s="534" t="n"/>
      <c r="EO33" s="27" t="n"/>
      <c r="EP33" s="534" t="n"/>
      <c r="EQ33" s="27" t="n"/>
      <c r="ER33" s="534" t="n"/>
      <c r="ES33" s="27" t="n"/>
      <c r="ET33" s="534" t="n"/>
      <c r="EU33" s="27" t="n"/>
      <c r="EV33" s="534" t="n"/>
      <c r="EW33" s="168" t="n"/>
      <c r="EZ33" s="534" t="n"/>
      <c r="FA33" s="27" t="n"/>
      <c r="FB33" s="534" t="n"/>
      <c r="FC33" s="534" t="n"/>
      <c r="FD33" s="534" t="n"/>
      <c r="FE33" s="534" t="n"/>
      <c r="FF33" s="534" t="n"/>
      <c r="FG33" s="534" t="n"/>
      <c r="FH33" s="534" t="n"/>
      <c r="FI33" s="534" t="n"/>
      <c r="FJ33" s="534" t="n"/>
      <c r="FK33" s="534" t="n"/>
      <c r="FL33" s="534" t="n"/>
      <c r="FM33" s="534" t="n"/>
      <c r="FO33" s="534" t="n"/>
      <c r="FP33" s="27" t="n"/>
      <c r="FQ33" s="534" t="n"/>
      <c r="FR33" s="534" t="n"/>
      <c r="FS33" s="534" t="n"/>
      <c r="FT33" s="534" t="n"/>
      <c r="FU33" s="534" t="n"/>
      <c r="FV33" s="534" t="n"/>
      <c r="FW33" s="534" t="n"/>
      <c r="FX33" s="534" t="n"/>
      <c r="FY33" s="534" t="n"/>
      <c r="FZ33" s="534" t="n"/>
      <c r="GA33" s="534" t="n"/>
      <c r="GB33" s="534" t="n"/>
      <c r="GE33" s="536" t="n"/>
      <c r="GF33" s="27" t="n"/>
      <c r="GG33" s="536" t="n"/>
      <c r="GH33" s="27" t="n"/>
      <c r="GI33" s="536" t="n"/>
      <c r="GJ33" s="27" t="n"/>
      <c r="GK33" s="536" t="n"/>
      <c r="GL33" s="168" t="n"/>
      <c r="GV33" s="536" t="n"/>
      <c r="GW33" s="168" t="n"/>
      <c r="HG33" s="536" t="n"/>
      <c r="HH33" s="168" t="n"/>
      <c r="HI33" s="168" t="n"/>
      <c r="HJ33" s="532" t="n"/>
      <c r="HL33" s="532" t="n"/>
      <c r="HN33" s="532" t="n"/>
      <c r="HP33" s="532" t="n"/>
      <c r="HR33" s="536" t="n"/>
      <c r="HS33" s="168" t="n"/>
      <c r="IC33" s="536" t="n"/>
      <c r="ID33" s="168" t="n"/>
      <c r="IE33" s="168" t="n"/>
      <c r="IF33" s="536" t="n"/>
      <c r="IG33" s="27" t="n"/>
      <c r="IH33" s="536" t="n"/>
      <c r="II33" s="27" t="n"/>
      <c r="IJ33" s="536" t="n"/>
      <c r="IK33" s="27" t="n"/>
      <c r="IL33" s="536" t="n"/>
      <c r="IM33" s="168" t="n"/>
      <c r="IO33" s="534" t="n"/>
      <c r="IP33" s="27" t="n"/>
      <c r="IQ33" s="534" t="n"/>
      <c r="IR33" s="534" t="n"/>
      <c r="IS33" s="534" t="n"/>
      <c r="IT33" s="534" t="n"/>
      <c r="IU33" s="534" t="n"/>
      <c r="IV33" s="534" t="n"/>
      <c r="IW33" s="534" t="n"/>
      <c r="IX33" s="534" t="n"/>
      <c r="IY33" s="534" t="n"/>
      <c r="IZ33" s="534" t="n"/>
      <c r="JA33" s="534" t="n"/>
      <c r="JB33" s="534" t="n"/>
      <c r="JD33" s="534" t="n"/>
      <c r="JE33" s="27" t="n"/>
      <c r="JF33" s="534" t="n"/>
      <c r="JG33" s="534" t="n"/>
      <c r="JH33" s="534" t="n"/>
      <c r="JI33" s="534" t="n"/>
      <c r="JJ33" s="534" t="n"/>
      <c r="JK33" s="534" t="n"/>
      <c r="JL33" s="534" t="n"/>
      <c r="JM33" s="534" t="n"/>
      <c r="JN33" s="534" t="n"/>
      <c r="JO33" s="534" t="n"/>
      <c r="JP33" s="534" t="n"/>
      <c r="JQ33" s="534" t="n"/>
      <c r="JT33" s="536" t="n"/>
      <c r="JU33" s="27" t="n"/>
      <c r="JV33" s="536" t="n"/>
      <c r="JW33" s="27" t="n"/>
      <c r="JX33" s="536" t="n"/>
      <c r="JY33" s="27" t="n"/>
      <c r="JZ33" s="536" t="n"/>
      <c r="KA33" s="168" t="n"/>
      <c r="KC33" s="532" t="n"/>
      <c r="KE33" s="532" t="n"/>
      <c r="KG33" s="386" t="n"/>
      <c r="KK33" s="536" t="n"/>
      <c r="KL33" s="168" t="n"/>
      <c r="KN33" s="532" t="n"/>
      <c r="KP33" s="532" t="n"/>
      <c r="KV33" s="536" t="n"/>
      <c r="KW33" s="168" t="n"/>
      <c r="KX33" s="168" t="n"/>
      <c r="KY33" s="532" t="n"/>
      <c r="LA33" s="532" t="n"/>
      <c r="LC33" s="532" t="n"/>
      <c r="LE33" s="532" t="n"/>
      <c r="LG33" s="536" t="n"/>
      <c r="LH33" s="168" t="n"/>
      <c r="LJ33" s="532" t="n"/>
      <c r="LL33" s="532" t="n"/>
      <c r="LN33" s="532" t="n"/>
      <c r="LP33" s="532" t="n"/>
      <c r="LR33" s="536" t="n"/>
      <c r="LS33" s="168" t="n"/>
      <c r="LU33" s="532" t="n"/>
      <c r="LV33" s="27" t="n"/>
      <c r="LW33" s="536" t="n"/>
      <c r="LX33" s="27" t="n"/>
      <c r="LY33" s="536" t="n"/>
      <c r="LZ33" s="27" t="n"/>
      <c r="MA33" s="536" t="n"/>
      <c r="MB33" s="168" t="n"/>
    </row>
    <row r="34" customFormat="1" s="21">
      <c r="A34" s="10" t="n">
        <v>29</v>
      </c>
      <c r="C34" s="30" t="inlineStr">
        <is>
          <t>Despesa com IR/CSLL</t>
        </is>
      </c>
      <c r="E34" s="529" t="n">
        <v>-275891.68</v>
      </c>
      <c r="F34" s="26" t="n"/>
      <c r="G34" s="541" t="n">
        <v>-60703.76</v>
      </c>
      <c r="H34" s="541" t="n">
        <v>0</v>
      </c>
      <c r="I34" s="541" t="n">
        <v>0</v>
      </c>
      <c r="J34" s="541" t="n">
        <v>-56386.92</v>
      </c>
      <c r="K34" s="529" t="n">
        <v>0</v>
      </c>
      <c r="L34" s="529" t="n">
        <v>0</v>
      </c>
      <c r="M34" s="529" t="n">
        <v>-80865</v>
      </c>
      <c r="N34" s="529" t="n">
        <v>0</v>
      </c>
      <c r="O34" s="529" t="n">
        <v>0</v>
      </c>
      <c r="P34" s="529" t="n">
        <v>-77936</v>
      </c>
      <c r="Q34" s="529" t="n">
        <v>0</v>
      </c>
      <c r="R34" s="529" t="n">
        <v>0</v>
      </c>
      <c r="T34" s="529" t="n">
        <v>-312221</v>
      </c>
      <c r="U34" s="26" t="n"/>
      <c r="V34" s="529">
        <f>D.Adm!V73</f>
        <v/>
      </c>
      <c r="W34" s="529">
        <f>D.Adm!W73</f>
        <v/>
      </c>
      <c r="X34" s="529">
        <f>D.Adm!X73</f>
        <v/>
      </c>
      <c r="Y34" s="529">
        <f>D.Adm!Y73</f>
        <v/>
      </c>
      <c r="Z34" s="529">
        <f>D.Adm!Z73</f>
        <v/>
      </c>
      <c r="AA34" s="529">
        <f>D.Adm!AA73</f>
        <v/>
      </c>
      <c r="AB34" s="529">
        <f>D.Adm!AB73</f>
        <v/>
      </c>
      <c r="AC34" s="529">
        <f>D.Adm!AC73</f>
        <v/>
      </c>
      <c r="AD34" s="529">
        <f>D.Adm!AD73</f>
        <v/>
      </c>
      <c r="AE34" s="529">
        <f>D.Adm!AE73</f>
        <v/>
      </c>
      <c r="AF34" s="529">
        <f>D.Adm!AF73</f>
        <v/>
      </c>
      <c r="AG34" s="529">
        <f>D.Adm!AG73</f>
        <v/>
      </c>
      <c r="AH34" s="26" t="n"/>
      <c r="AI34" s="529">
        <f>SUM(AK34:AV34)</f>
        <v/>
      </c>
      <c r="AJ34" s="26" t="n"/>
      <c r="AK34" s="529">
        <f>D.Adm!AK73</f>
        <v/>
      </c>
      <c r="AL34" s="529">
        <f>D.Adm!AL73</f>
        <v/>
      </c>
      <c r="AM34" s="529">
        <f>D.Adm!AM73</f>
        <v/>
      </c>
      <c r="AN34" s="529">
        <f>D.Adm!AN73</f>
        <v/>
      </c>
      <c r="AO34" s="529">
        <f>D.Adm!AO73</f>
        <v/>
      </c>
      <c r="AP34" s="529">
        <f>D.Adm!AP73</f>
        <v/>
      </c>
      <c r="AQ34" s="529">
        <f>D.Adm!AQ73</f>
        <v/>
      </c>
      <c r="AR34" s="529">
        <f>D.Adm!AR73</f>
        <v/>
      </c>
      <c r="AS34" s="529">
        <f>D.Adm!AS73</f>
        <v/>
      </c>
      <c r="AT34" s="529">
        <f>D.Adm!AT73</f>
        <v/>
      </c>
      <c r="AU34" s="529">
        <f>D.Adm!AU73</f>
        <v/>
      </c>
      <c r="AV34" s="529">
        <f>D.Adm!AV73</f>
        <v/>
      </c>
      <c r="AW34" s="26" t="n"/>
      <c r="AX34" s="529">
        <f>SUM(AZ34:BK34)</f>
        <v/>
      </c>
      <c r="AY34" s="26" t="n"/>
      <c r="AZ34" s="529">
        <f>D.Adm!AZ73</f>
        <v/>
      </c>
      <c r="BA34" s="529">
        <f>D.Adm!BA73</f>
        <v/>
      </c>
      <c r="BB34" s="529">
        <f>D.Adm!BB73</f>
        <v/>
      </c>
      <c r="BC34" s="529">
        <f>D.Adm!BC73</f>
        <v/>
      </c>
      <c r="BD34" s="529">
        <f>D.Adm!BD73</f>
        <v/>
      </c>
      <c r="BE34" s="529">
        <f>D.Adm!BE73</f>
        <v/>
      </c>
      <c r="BF34" s="529">
        <f>D.Adm!BF73</f>
        <v/>
      </c>
      <c r="BG34" s="529">
        <f>D.Adm!BG73</f>
        <v/>
      </c>
      <c r="BH34" s="529">
        <f>D.Adm!BH73</f>
        <v/>
      </c>
      <c r="BI34" s="529">
        <f>D.Adm!BI73</f>
        <v/>
      </c>
      <c r="BJ34" s="529">
        <f>D.Adm!BJ73</f>
        <v/>
      </c>
      <c r="BK34" s="529">
        <f>D.Adm!BK73</f>
        <v/>
      </c>
      <c r="BL34" s="26" t="n"/>
      <c r="BM34" s="529">
        <f>SUM(BO34:BZ34)</f>
        <v/>
      </c>
      <c r="BN34" s="26" t="n"/>
      <c r="BO34" s="530">
        <f>D.Adm!BO73</f>
        <v/>
      </c>
      <c r="BP34" s="530">
        <f>D.Adm!BP73</f>
        <v/>
      </c>
      <c r="BQ34" s="530">
        <f>D.Adm!BQ73</f>
        <v/>
      </c>
      <c r="BR34" s="530">
        <f>D.Adm!BR73</f>
        <v/>
      </c>
      <c r="BS34" s="530">
        <f>D.Adm!BS73</f>
        <v/>
      </c>
      <c r="BT34" s="530">
        <f>D.Adm!BT73</f>
        <v/>
      </c>
      <c r="BU34" s="530">
        <f>D.Adm!BU73</f>
        <v/>
      </c>
      <c r="BV34" s="529">
        <f>D.Adm!BV73</f>
        <v/>
      </c>
      <c r="BW34" s="529">
        <f>D.Adm!BW73</f>
        <v/>
      </c>
      <c r="BX34" s="529">
        <f>D.Adm!BX73</f>
        <v/>
      </c>
      <c r="BY34" s="529">
        <f>D.Adm!BY73</f>
        <v/>
      </c>
      <c r="BZ34" s="529">
        <f>D.Adm!BZ73</f>
        <v/>
      </c>
      <c r="CA34" s="26" t="n"/>
      <c r="CB34" s="529">
        <f>HLOOKUP($CB$5,$V$6:$AG$37,$A34,0)</f>
        <v/>
      </c>
      <c r="CC34" s="32" t="n"/>
      <c r="CD34" s="529">
        <f>HLOOKUP($CD$5,$AK$6:$AV$37,$A34,0)</f>
        <v/>
      </c>
      <c r="CE34" s="32" t="n"/>
      <c r="CF34" s="529">
        <f>HLOOKUP($CB$4,$AZ$6:$BK$37,$A34,0)</f>
        <v/>
      </c>
      <c r="CG34" s="32" t="n"/>
      <c r="CH34" s="529">
        <f>HLOOKUP($CB$4,$BO$6:$BZ$37,$A34,0)</f>
        <v/>
      </c>
      <c r="CI34" s="32" t="n"/>
      <c r="CJ34" s="531">
        <f>CH34-CF34</f>
        <v/>
      </c>
      <c r="CK34" s="170">
        <f>IFERROR(-CJ34/CF34,"")</f>
        <v/>
      </c>
      <c r="CL34" s="26" t="n"/>
      <c r="CM34" s="529">
        <f>SUM(G34:Q34)</f>
        <v/>
      </c>
      <c r="CN34" s="32" t="n"/>
      <c r="CO34" s="529">
        <f>SUM(AK34:AU34)</f>
        <v/>
      </c>
      <c r="CP34" s="32" t="n"/>
      <c r="CQ34" s="529">
        <f>SUM(AZ34:BJ34)</f>
        <v/>
      </c>
      <c r="CR34" s="32" t="n"/>
      <c r="CS34" s="531">
        <f>CQ34-CO34</f>
        <v/>
      </c>
      <c r="CT34" s="170">
        <f>IFERROR(-CS34/CO34,"")</f>
        <v/>
      </c>
      <c r="CU34" s="26" t="n"/>
      <c r="CV34" s="529">
        <f>SUM(V34:X34)</f>
        <v/>
      </c>
      <c r="CW34" s="32" t="n"/>
      <c r="CX34" s="529">
        <f>SUM(AK34:AM34)</f>
        <v/>
      </c>
      <c r="CY34" s="32" t="n"/>
      <c r="CZ34" s="529">
        <f>SUM(AZ34:BB34)</f>
        <v/>
      </c>
      <c r="DA34" s="32" t="n"/>
      <c r="DB34" s="529">
        <f>SUM(BO34:BQ34)</f>
        <v/>
      </c>
      <c r="DC34" s="32" t="n"/>
      <c r="DD34" s="531">
        <f>DB34-CZ34</f>
        <v/>
      </c>
      <c r="DE34" s="170">
        <f>DD34/CZ34</f>
        <v/>
      </c>
      <c r="DF34" s="32" t="n"/>
      <c r="DG34" s="529">
        <f>SUM(J34:L34)</f>
        <v/>
      </c>
      <c r="DH34" s="32" t="n"/>
      <c r="DI34" s="529">
        <f>SUM(Y34:AA34)</f>
        <v/>
      </c>
      <c r="DJ34" s="32" t="n"/>
      <c r="DK34" s="529">
        <f>SUM(AN34:AP34)</f>
        <v/>
      </c>
      <c r="DL34" s="32" t="n"/>
      <c r="DM34" s="529">
        <f>SUM(BC34:BE34)</f>
        <v/>
      </c>
      <c r="DN34" s="32" t="n"/>
      <c r="DO34" s="531">
        <f>DM34-DK34</f>
        <v/>
      </c>
      <c r="DP34" s="170">
        <f>DO34/DK34</f>
        <v/>
      </c>
      <c r="DQ34" s="32" t="n"/>
      <c r="DR34" s="529">
        <f>SUM(M34:O34)</f>
        <v/>
      </c>
      <c r="DS34" s="32" t="n"/>
      <c r="DT34" s="529">
        <f>SUM(AB34:AD34)</f>
        <v/>
      </c>
      <c r="DU34" s="32" t="n"/>
      <c r="DV34" s="529">
        <f>SUM(AQ34:AS34)</f>
        <v/>
      </c>
      <c r="DW34" s="32" t="n"/>
      <c r="DX34" s="529">
        <f>SUM(BF34:BH34)</f>
        <v/>
      </c>
      <c r="DY34" s="32" t="n"/>
      <c r="DZ34" s="531">
        <f>DX34-DV34</f>
        <v/>
      </c>
      <c r="EA34" s="170">
        <f>DZ34/DV34</f>
        <v/>
      </c>
      <c r="EB34" s="32" t="n"/>
      <c r="EC34" s="529">
        <f>SUM(AN34:AP34)</f>
        <v/>
      </c>
      <c r="ED34" s="32" t="n"/>
      <c r="EE34" s="529">
        <f>SUM(AE34:AG34)</f>
        <v/>
      </c>
      <c r="EF34" s="32" t="n"/>
      <c r="EG34" s="529">
        <f>SUM(BC34:BE34)</f>
        <v/>
      </c>
      <c r="EH34" s="32" t="n"/>
      <c r="EI34" s="529">
        <f>SUM(CH34:CJ34)</f>
        <v/>
      </c>
      <c r="EJ34" s="32" t="n"/>
      <c r="EK34" s="531">
        <f>EI34-EG34</f>
        <v/>
      </c>
      <c r="EL34" s="170">
        <f>EK34/EG34</f>
        <v/>
      </c>
      <c r="EM34" s="32" t="n"/>
      <c r="EN34" s="529">
        <f>SUM(G34:L34)</f>
        <v/>
      </c>
      <c r="EO34" s="32" t="n"/>
      <c r="EP34" s="529">
        <f>SUM(V34:AA34)</f>
        <v/>
      </c>
      <c r="EQ34" s="32" t="n"/>
      <c r="ER34" s="529">
        <f>SUM(AK34:AP34)</f>
        <v/>
      </c>
      <c r="ES34" s="32" t="n"/>
      <c r="ET34" s="529">
        <f>SUM(AZ34:BE34)</f>
        <v/>
      </c>
      <c r="EU34" s="32" t="n"/>
      <c r="EV34" s="531">
        <f>ET34-ER34</f>
        <v/>
      </c>
      <c r="EW34" s="170">
        <f>EV34/ER34</f>
        <v/>
      </c>
      <c r="EZ34" s="529">
        <f>SUM(FB34:FM34)</f>
        <v/>
      </c>
      <c r="FA34" s="26" t="n"/>
      <c r="FB34" s="529">
        <f>D.Adm!CG73</f>
        <v/>
      </c>
      <c r="FC34" s="529">
        <f>D.Adm!CH73</f>
        <v/>
      </c>
      <c r="FD34" s="529">
        <f>D.Adm!CI73</f>
        <v/>
      </c>
      <c r="FE34" s="529">
        <f>D.Adm!CJ73</f>
        <v/>
      </c>
      <c r="FF34" s="529">
        <f>D.Adm!CK73</f>
        <v/>
      </c>
      <c r="FG34" s="529">
        <f>D.Adm!CL73</f>
        <v/>
      </c>
      <c r="FH34" s="529">
        <f>D.Adm!CM73</f>
        <v/>
      </c>
      <c r="FI34" s="529">
        <f>D.Adm!CN73</f>
        <v/>
      </c>
      <c r="FJ34" s="529">
        <f>D.Adm!CO73</f>
        <v/>
      </c>
      <c r="FK34" s="529">
        <f>D.Adm!CP73</f>
        <v/>
      </c>
      <c r="FL34" s="529">
        <f>D.Adm!CQ73</f>
        <v/>
      </c>
      <c r="FM34" s="529">
        <f>D.Adm!CR73</f>
        <v/>
      </c>
      <c r="FO34" s="529">
        <f>SUM(FQ34:GB34)</f>
        <v/>
      </c>
      <c r="FP34" s="26" t="n"/>
      <c r="FQ34" s="529">
        <f>D.Adm!CV73</f>
        <v/>
      </c>
      <c r="FR34" s="529">
        <f>D.Adm!CW73</f>
        <v/>
      </c>
      <c r="FS34" s="529">
        <f>D.Adm!CX73</f>
        <v/>
      </c>
      <c r="FT34" s="529">
        <f>D.Adm!CY73</f>
        <v/>
      </c>
      <c r="FU34" s="529">
        <f>D.Adm!CZ73</f>
        <v/>
      </c>
      <c r="FV34" s="529">
        <f>D.Adm!DA73</f>
        <v/>
      </c>
      <c r="FW34" s="529">
        <f>D.Adm!DB73</f>
        <v/>
      </c>
      <c r="FX34" s="529">
        <f>D.Adm!DC73</f>
        <v/>
      </c>
      <c r="FY34" s="529">
        <f>D.Adm!DD73</f>
        <v/>
      </c>
      <c r="FZ34" s="529">
        <f>D.Adm!DE73</f>
        <v/>
      </c>
      <c r="GA34" s="529">
        <f>D.Adm!DF73</f>
        <v/>
      </c>
      <c r="GB34" s="529">
        <f>D.Adm!DG73</f>
        <v/>
      </c>
      <c r="GD34" s="10" t="n"/>
      <c r="GE34" s="532">
        <f>_xlfn.XLOOKUP($GE$3,$BO$6:$BZ$6,$BO34:$BZ34)</f>
        <v/>
      </c>
      <c r="GF34" s="32" t="n"/>
      <c r="GG34" s="532">
        <f>_xlfn.XLOOKUP($GE$4,$FB$6:$FM$6,$FB34:$FM34)</f>
        <v/>
      </c>
      <c r="GH34" s="32" t="n"/>
      <c r="GI34" s="532">
        <f>_xlfn.XLOOKUP($GE$4,$FQ$6:$GB$6,$FQ34:$GB34)</f>
        <v/>
      </c>
      <c r="GJ34" s="32" t="n"/>
      <c r="GK34" s="533">
        <f>GI34-GG34</f>
        <v/>
      </c>
      <c r="GL34" s="170">
        <f>IFERROR(-GK34/GG34,"")</f>
        <v/>
      </c>
      <c r="GM34" s="10" t="n"/>
      <c r="GN34" s="543">
        <f>SUM(AK34:AM34)</f>
        <v/>
      </c>
      <c r="GO34" s="10" t="n"/>
      <c r="GP34" s="543">
        <f>SUM(BO34:BQ34)</f>
        <v/>
      </c>
      <c r="GQ34" s="10" t="n"/>
      <c r="GR34" s="543">
        <f>SUM(FB34:FD34)</f>
        <v/>
      </c>
      <c r="GS34" s="10" t="n"/>
      <c r="GT34" s="532">
        <f>SUM(FQ34:FS34)</f>
        <v/>
      </c>
      <c r="GU34" s="10" t="n"/>
      <c r="GV34" s="533">
        <f>GT34-GR34</f>
        <v/>
      </c>
      <c r="GW34" s="170">
        <f>IFERROR(-GV34/GR34,"")</f>
        <v/>
      </c>
      <c r="GX34" s="10" t="n"/>
      <c r="GY34" s="532">
        <f>SUM(AN34:AP34)</f>
        <v/>
      </c>
      <c r="GZ34" s="10" t="n"/>
      <c r="HA34" s="532">
        <f>SUM(BR34:BT34)</f>
        <v/>
      </c>
      <c r="HB34" s="10" t="n"/>
      <c r="HC34" s="532">
        <f>SUM(FE34:FG34)</f>
        <v/>
      </c>
      <c r="HD34" s="10" t="n"/>
      <c r="HE34" s="532">
        <f>SUM(FT34:FV34)</f>
        <v/>
      </c>
      <c r="HF34" s="10" t="n"/>
      <c r="HG34" s="533">
        <f>HE34-HC34</f>
        <v/>
      </c>
      <c r="HH34" s="170">
        <f>IFERROR(-HG34/HC34,"")</f>
        <v/>
      </c>
      <c r="HI34" s="170" t="n"/>
      <c r="HJ34" s="532">
        <f>SUM(AQ34:AS34)</f>
        <v/>
      </c>
      <c r="HK34" s="10" t="n"/>
      <c r="HL34" s="532">
        <f>SUM(BU34:BW34)</f>
        <v/>
      </c>
      <c r="HM34" s="10" t="n"/>
      <c r="HN34" s="532">
        <f>SUM(FH34:FJ34)</f>
        <v/>
      </c>
      <c r="HO34" s="10" t="n"/>
      <c r="HP34" s="532">
        <f>SUM(FW34:FY34)</f>
        <v/>
      </c>
      <c r="HQ34" s="10" t="n"/>
      <c r="HR34" s="533">
        <f>HP34-HN34</f>
        <v/>
      </c>
      <c r="HS34" s="170">
        <f>IFERROR(-HR34/HN34,"")</f>
        <v/>
      </c>
      <c r="HT34" s="10" t="n"/>
      <c r="HU34" s="532">
        <f>SUM(BJ34:BL34)</f>
        <v/>
      </c>
      <c r="HV34" s="10" t="n"/>
      <c r="HW34" s="532">
        <f>SUM(CN34:CP34)</f>
        <v/>
      </c>
      <c r="HX34" s="10" t="n"/>
      <c r="HY34" s="532">
        <f>SUM(GA34:GC34)</f>
        <v/>
      </c>
      <c r="HZ34" s="10" t="n"/>
      <c r="IA34" s="532">
        <f>SUM(GP34:GR34)</f>
        <v/>
      </c>
      <c r="IB34" s="10" t="n"/>
      <c r="IC34" s="533">
        <f>IA34-HY34</f>
        <v/>
      </c>
      <c r="ID34" s="170">
        <f>IFERROR(-IC34/HY34,"")</f>
        <v/>
      </c>
      <c r="IE34" s="170" t="n"/>
      <c r="IF34" s="532">
        <f>BM34</f>
        <v/>
      </c>
      <c r="IG34" s="32" t="n"/>
      <c r="IH34" s="532">
        <f>EZ34</f>
        <v/>
      </c>
      <c r="II34" s="32" t="n"/>
      <c r="IJ34" s="532">
        <f>FO34</f>
        <v/>
      </c>
      <c r="IK34" s="32" t="n"/>
      <c r="IL34" s="533">
        <f>IJ34-IH34</f>
        <v/>
      </c>
      <c r="IM34" s="170">
        <f>IL34/IH34</f>
        <v/>
      </c>
      <c r="IO34" s="529">
        <f>SUM(IQ34:JB34)</f>
        <v/>
      </c>
      <c r="IP34" s="26" t="n"/>
      <c r="IQ34" s="529">
        <f>D.Adm!DN73</f>
        <v/>
      </c>
      <c r="IR34" s="529">
        <f>D.Adm!DO73</f>
        <v/>
      </c>
      <c r="IS34" s="529">
        <f>D.Adm!DP73</f>
        <v/>
      </c>
      <c r="IT34" s="529">
        <f>D.Adm!DQ73</f>
        <v/>
      </c>
      <c r="IU34" s="529">
        <f>D.Adm!DR73</f>
        <v/>
      </c>
      <c r="IV34" s="529">
        <f>D.Adm!DS73</f>
        <v/>
      </c>
      <c r="IW34" s="529">
        <f>D.Adm!DT73</f>
        <v/>
      </c>
      <c r="IX34" s="529">
        <f>D.Adm!DU73</f>
        <v/>
      </c>
      <c r="IY34" s="529">
        <f>D.Adm!DV73</f>
        <v/>
      </c>
      <c r="IZ34" s="529">
        <f>D.Adm!DW73</f>
        <v/>
      </c>
      <c r="JA34" s="529">
        <f>D.Adm!DX73</f>
        <v/>
      </c>
      <c r="JB34" s="529">
        <f>D.Adm!DY73</f>
        <v/>
      </c>
      <c r="JD34" s="529">
        <f>SUM(JF34:JQ34)</f>
        <v/>
      </c>
      <c r="JE34" s="26" t="n"/>
      <c r="JF34" s="529">
        <f>D.Adm!EC73</f>
        <v/>
      </c>
      <c r="JG34" s="529">
        <f>D.Adm!ED73</f>
        <v/>
      </c>
      <c r="JH34" s="529">
        <f>D.Adm!EE73</f>
        <v/>
      </c>
      <c r="JI34" s="529">
        <f>D.Adm!EF73</f>
        <v/>
      </c>
      <c r="JJ34" s="529">
        <f>D.Adm!EG73</f>
        <v/>
      </c>
      <c r="JK34" s="529">
        <f>D.Adm!EH73</f>
        <v/>
      </c>
      <c r="JL34" s="529">
        <f>D.Adm!EI73</f>
        <v/>
      </c>
      <c r="JM34" s="529">
        <f>D.Adm!EJ73</f>
        <v/>
      </c>
      <c r="JN34" s="529">
        <f>D.Adm!EK73</f>
        <v/>
      </c>
      <c r="JO34" s="529">
        <f>D.Adm!EL73</f>
        <v/>
      </c>
      <c r="JP34" s="529">
        <f>D.Adm!EM73</f>
        <v/>
      </c>
      <c r="JQ34" s="529">
        <f>D.Adm!EN73</f>
        <v/>
      </c>
      <c r="JS34" s="10" t="n"/>
      <c r="JT34" s="532">
        <f>_xlfn.XLOOKUP($JT$3,$FQ$6:$GB$6,$FQ34:$GB34)</f>
        <v/>
      </c>
      <c r="JU34" s="32" t="n"/>
      <c r="JV34" s="532">
        <f>_xlfn.XLOOKUP($JT$4,$IQ$6:$JB$6,$IQ34:$JB34)</f>
        <v/>
      </c>
      <c r="JW34" s="32" t="n"/>
      <c r="JX34" s="532">
        <f>_xlfn.XLOOKUP($JT$4,$JF$6:$JQ$6,$JF34:$JQ34)</f>
        <v/>
      </c>
      <c r="JY34" s="32" t="n"/>
      <c r="JZ34" s="533">
        <f>JX34-JV34</f>
        <v/>
      </c>
      <c r="KA34" s="170">
        <f>-JZ34/JV34</f>
        <v/>
      </c>
      <c r="KC34" s="532">
        <f>SUM(BO34:BQ34)</f>
        <v/>
      </c>
      <c r="KD34" s="10" t="n"/>
      <c r="KE34" s="532">
        <f>SUM(FQ34:FS34)</f>
        <v/>
      </c>
      <c r="KF34" s="10" t="n"/>
      <c r="KG34" s="544">
        <f>SUM(IQ34:IS34)</f>
        <v/>
      </c>
      <c r="KH34" s="10" t="n"/>
      <c r="KI34" s="532">
        <f>SUM(JF34:JH34)</f>
        <v/>
      </c>
      <c r="KJ34" s="10" t="n"/>
      <c r="KK34" s="533">
        <f>KI34-KG34</f>
        <v/>
      </c>
      <c r="KL34" s="170">
        <f>IFERROR(-KK34/KG34,"")</f>
        <v/>
      </c>
      <c r="KM34" s="10" t="n"/>
      <c r="KN34" s="532">
        <f>SUM(BR34:BT34)</f>
        <v/>
      </c>
      <c r="KO34" s="10" t="n"/>
      <c r="KP34" s="532">
        <f>SUM(FT34:FV34)</f>
        <v/>
      </c>
      <c r="KQ34" s="10" t="n"/>
      <c r="KR34" s="532">
        <f>SUM(IT34:IV34)</f>
        <v/>
      </c>
      <c r="KS34" s="10" t="n"/>
      <c r="KT34" s="532">
        <f>SUM(JI34:JK34)</f>
        <v/>
      </c>
      <c r="KU34" s="10" t="n"/>
      <c r="KV34" s="533">
        <f>KT34-KR34</f>
        <v/>
      </c>
      <c r="KW34" s="170">
        <f>IFERROR(-KV34/KR34,"")</f>
        <v/>
      </c>
      <c r="KX34" s="170" t="n"/>
      <c r="KY34" s="532">
        <f>SUM(BU34:BW34)</f>
        <v/>
      </c>
      <c r="KZ34" s="10" t="n"/>
      <c r="LA34" s="532">
        <f>SUM(FW34:FY34)</f>
        <v/>
      </c>
      <c r="LB34" s="10" t="n"/>
      <c r="LC34" s="532">
        <f>SUM(IW34:IY34)</f>
        <v/>
      </c>
      <c r="LD34" s="10" t="n"/>
      <c r="LE34" s="532">
        <f>SUM(JL34:JN34)</f>
        <v/>
      </c>
      <c r="LF34" s="10" t="n"/>
      <c r="LG34" s="533">
        <f>LE34-LC34</f>
        <v/>
      </c>
      <c r="LH34" s="170">
        <f>IFERROR(-LG34/LC34,"")</f>
        <v/>
      </c>
      <c r="LI34" s="10" t="n"/>
      <c r="LJ34" s="532">
        <f>SUM(BX34:BZ34)</f>
        <v/>
      </c>
      <c r="LK34" s="10" t="n"/>
      <c r="LL34" s="532">
        <f>SUM(FZ34:GB34)</f>
        <v/>
      </c>
      <c r="LM34" s="10" t="n"/>
      <c r="LN34" s="532">
        <f>SUM(IZ34:JB34)</f>
        <v/>
      </c>
      <c r="LO34" s="10" t="n"/>
      <c r="LP34" s="532">
        <f>SUM(JO34:JQ34)</f>
        <v/>
      </c>
      <c r="LQ34" s="10" t="n"/>
      <c r="LR34" s="533">
        <f>LP34-LN34</f>
        <v/>
      </c>
      <c r="LS34" s="170">
        <f>IFERROR(-LR34/LN34,"")</f>
        <v/>
      </c>
      <c r="LU34" s="532">
        <f>FO34</f>
        <v/>
      </c>
      <c r="LV34" s="32" t="n"/>
      <c r="LW34" s="532">
        <f>IO34</f>
        <v/>
      </c>
      <c r="LX34" s="32" t="n"/>
      <c r="LY34" s="532">
        <f>JD34</f>
        <v/>
      </c>
      <c r="LZ34" s="32" t="n"/>
      <c r="MA34" s="533">
        <f>LY34-LW34</f>
        <v/>
      </c>
      <c r="MB34" s="170">
        <f>MA34/LW34</f>
        <v/>
      </c>
    </row>
    <row r="35" ht="6" customHeight="1">
      <c r="A35" s="10" t="n">
        <v>30</v>
      </c>
      <c r="E35" s="534" t="n"/>
      <c r="F35" s="27" t="n"/>
      <c r="G35" s="534" t="n"/>
      <c r="H35" s="534" t="n"/>
      <c r="I35" s="534" t="n"/>
      <c r="J35" s="534" t="n"/>
      <c r="K35" s="534" t="n"/>
      <c r="L35" s="534" t="n"/>
      <c r="M35" s="534" t="n"/>
      <c r="N35" s="534" t="n"/>
      <c r="O35" s="534" t="n"/>
      <c r="P35" s="534" t="n"/>
      <c r="Q35" s="534" t="n"/>
      <c r="R35" s="534" t="n"/>
      <c r="T35" s="534" t="n"/>
      <c r="U35" s="27" t="n"/>
      <c r="V35" s="534" t="n"/>
      <c r="W35" s="534" t="n"/>
      <c r="X35" s="534" t="n"/>
      <c r="Y35" s="534" t="n"/>
      <c r="Z35" s="534" t="n"/>
      <c r="AA35" s="534" t="n"/>
      <c r="AB35" s="534" t="n"/>
      <c r="AC35" s="534" t="n"/>
      <c r="AD35" s="534" t="n"/>
      <c r="AE35" s="534" t="n"/>
      <c r="AF35" s="534" t="n"/>
      <c r="AG35" s="534" t="n"/>
      <c r="AH35" s="27" t="n"/>
      <c r="AI35" s="534" t="n"/>
      <c r="AJ35" s="27" t="n"/>
      <c r="AK35" s="534" t="n"/>
      <c r="AL35" s="534" t="n"/>
      <c r="AM35" s="534" t="n"/>
      <c r="AN35" s="534" t="n"/>
      <c r="AO35" s="534" t="n"/>
      <c r="AP35" s="534" t="n"/>
      <c r="AQ35" s="534" t="n"/>
      <c r="AR35" s="534" t="n"/>
      <c r="AS35" s="534" t="n"/>
      <c r="AT35" s="534" t="n"/>
      <c r="AU35" s="534" t="n"/>
      <c r="AV35" s="534" t="n"/>
      <c r="AW35" s="27" t="n"/>
      <c r="AX35" s="534" t="n"/>
      <c r="AY35" s="27" t="n"/>
      <c r="AZ35" s="534" t="n"/>
      <c r="BA35" s="534" t="n"/>
      <c r="BB35" s="534" t="n"/>
      <c r="BC35" s="534" t="n"/>
      <c r="BD35" s="534" t="n"/>
      <c r="BE35" s="534" t="n"/>
      <c r="BF35" s="534" t="n"/>
      <c r="BG35" s="534" t="n"/>
      <c r="BH35" s="534" t="n"/>
      <c r="BI35" s="534" t="n"/>
      <c r="BJ35" s="534" t="n"/>
      <c r="BK35" s="534" t="n"/>
      <c r="BL35" s="27" t="n"/>
      <c r="BM35" s="534" t="n"/>
      <c r="BN35" s="27" t="n"/>
      <c r="BO35" s="535" t="n"/>
      <c r="BP35" s="535" t="n"/>
      <c r="BQ35" s="535" t="n"/>
      <c r="BR35" s="535" t="n"/>
      <c r="BS35" s="535" t="n"/>
      <c r="BT35" s="535" t="n"/>
      <c r="BU35" s="535" t="n"/>
      <c r="BV35" s="534" t="n"/>
      <c r="BW35" s="534" t="n"/>
      <c r="BX35" s="534" t="n"/>
      <c r="BY35" s="534" t="n"/>
      <c r="BZ35" s="534" t="n"/>
      <c r="CA35" s="27" t="n"/>
      <c r="CB35" s="534" t="n"/>
      <c r="CC35" s="27" t="n"/>
      <c r="CD35" s="534" t="n"/>
      <c r="CE35" s="27" t="n"/>
      <c r="CF35" s="534" t="n"/>
      <c r="CG35" s="27" t="n"/>
      <c r="CH35" s="534" t="n"/>
      <c r="CI35" s="27" t="n"/>
      <c r="CJ35" s="534" t="n"/>
      <c r="CK35" s="168" t="n"/>
      <c r="CL35" s="27" t="n"/>
      <c r="CM35" s="534" t="n"/>
      <c r="CN35" s="27" t="n"/>
      <c r="CO35" s="534" t="n"/>
      <c r="CP35" s="27" t="n"/>
      <c r="CQ35" s="534" t="n"/>
      <c r="CR35" s="27" t="n"/>
      <c r="CS35" s="534" t="n"/>
      <c r="CT35" s="168" t="n"/>
      <c r="CU35" s="27" t="n"/>
      <c r="CV35" s="534" t="n"/>
      <c r="CW35" s="27" t="n"/>
      <c r="CX35" s="534" t="n"/>
      <c r="CY35" s="27" t="n"/>
      <c r="CZ35" s="534" t="n"/>
      <c r="DA35" s="27" t="n"/>
      <c r="DB35" s="534" t="n"/>
      <c r="DC35" s="27" t="n"/>
      <c r="DD35" s="534" t="n"/>
      <c r="DE35" s="168" t="n"/>
      <c r="DF35" s="27" t="n"/>
      <c r="DG35" s="534" t="n"/>
      <c r="DH35" s="27" t="n"/>
      <c r="DI35" s="534" t="n"/>
      <c r="DJ35" s="27" t="n"/>
      <c r="DK35" s="534" t="n"/>
      <c r="DL35" s="27" t="n"/>
      <c r="DM35" s="534" t="n"/>
      <c r="DN35" s="27" t="n"/>
      <c r="DO35" s="534" t="n"/>
      <c r="DP35" s="168" t="n"/>
      <c r="DQ35" s="27" t="n"/>
      <c r="DR35" s="534" t="n"/>
      <c r="DS35" s="27" t="n"/>
      <c r="DT35" s="534" t="n"/>
      <c r="DU35" s="27" t="n"/>
      <c r="DV35" s="534" t="n"/>
      <c r="DW35" s="27" t="n"/>
      <c r="DX35" s="534" t="n"/>
      <c r="DY35" s="27" t="n"/>
      <c r="DZ35" s="534" t="n"/>
      <c r="EA35" s="168" t="n"/>
      <c r="EB35" s="27" t="n"/>
      <c r="EC35" s="534" t="n"/>
      <c r="ED35" s="27" t="n"/>
      <c r="EE35" s="534" t="n"/>
      <c r="EF35" s="27" t="n"/>
      <c r="EG35" s="534" t="n"/>
      <c r="EH35" s="27" t="n"/>
      <c r="EI35" s="534" t="n"/>
      <c r="EJ35" s="27" t="n"/>
      <c r="EK35" s="534" t="n"/>
      <c r="EL35" s="168" t="n"/>
      <c r="EM35" s="27" t="n"/>
      <c r="EN35" s="534" t="n"/>
      <c r="EO35" s="27" t="n"/>
      <c r="EP35" s="534" t="n"/>
      <c r="EQ35" s="27" t="n"/>
      <c r="ER35" s="534" t="n"/>
      <c r="ES35" s="27" t="n"/>
      <c r="ET35" s="534" t="n"/>
      <c r="EU35" s="27" t="n"/>
      <c r="EV35" s="534" t="n"/>
      <c r="EW35" s="168" t="n"/>
      <c r="EZ35" s="534" t="n"/>
      <c r="FA35" s="27" t="n"/>
      <c r="FB35" s="534" t="n"/>
      <c r="FC35" s="534" t="n"/>
      <c r="FD35" s="534" t="n"/>
      <c r="FE35" s="534" t="n"/>
      <c r="FF35" s="534" t="n"/>
      <c r="FG35" s="534" t="n"/>
      <c r="FH35" s="534" t="n"/>
      <c r="FI35" s="534" t="n"/>
      <c r="FJ35" s="534" t="n"/>
      <c r="FK35" s="534" t="n"/>
      <c r="FL35" s="534" t="n"/>
      <c r="FM35" s="534" t="n"/>
      <c r="FO35" s="534" t="n"/>
      <c r="FP35" s="27" t="n"/>
      <c r="FQ35" s="534" t="n"/>
      <c r="FR35" s="534" t="n"/>
      <c r="FS35" s="534" t="n"/>
      <c r="FT35" s="534" t="n"/>
      <c r="FU35" s="534" t="n"/>
      <c r="FV35" s="534" t="n"/>
      <c r="FW35" s="534" t="n"/>
      <c r="FX35" s="534" t="n"/>
      <c r="FY35" s="534" t="n"/>
      <c r="FZ35" s="534" t="n"/>
      <c r="GA35" s="534" t="n"/>
      <c r="GB35" s="534" t="n"/>
      <c r="GE35" s="536" t="n"/>
      <c r="GF35" s="27" t="n"/>
      <c r="GG35" s="536" t="n"/>
      <c r="GH35" s="27" t="n"/>
      <c r="GI35" s="536" t="n"/>
      <c r="GJ35" s="27" t="n"/>
      <c r="GK35" s="536" t="n"/>
      <c r="GL35" s="168" t="n"/>
      <c r="GV35" s="536" t="n"/>
      <c r="GW35" s="168" t="n"/>
      <c r="HG35" s="536" t="n"/>
      <c r="HH35" s="168" t="n"/>
      <c r="HI35" s="168" t="n"/>
      <c r="HJ35" s="532" t="n"/>
      <c r="HL35" s="532" t="n"/>
      <c r="HN35" s="532" t="n"/>
      <c r="HP35" s="532" t="n"/>
      <c r="HR35" s="536" t="n"/>
      <c r="HS35" s="168" t="n"/>
      <c r="IC35" s="536" t="n"/>
      <c r="ID35" s="168" t="n"/>
      <c r="IE35" s="168" t="n"/>
      <c r="IF35" s="536" t="n"/>
      <c r="IG35" s="27" t="n"/>
      <c r="IH35" s="536" t="n"/>
      <c r="II35" s="27" t="n"/>
      <c r="IJ35" s="536" t="n"/>
      <c r="IK35" s="27" t="n"/>
      <c r="IL35" s="536" t="n"/>
      <c r="IM35" s="168" t="n"/>
      <c r="IO35" s="534" t="n"/>
      <c r="IP35" s="27" t="n"/>
      <c r="IQ35" s="534" t="n"/>
      <c r="IR35" s="534" t="n"/>
      <c r="IS35" s="534" t="n"/>
      <c r="IT35" s="534" t="n"/>
      <c r="IU35" s="534" t="n"/>
      <c r="IV35" s="534" t="n"/>
      <c r="IW35" s="534" t="n"/>
      <c r="IX35" s="534" t="n"/>
      <c r="IY35" s="534" t="n"/>
      <c r="IZ35" s="534" t="n"/>
      <c r="JA35" s="534" t="n"/>
      <c r="JB35" s="534" t="n"/>
      <c r="JD35" s="534" t="n"/>
      <c r="JE35" s="27" t="n"/>
      <c r="JF35" s="534" t="n"/>
      <c r="JG35" s="534" t="n"/>
      <c r="JH35" s="534" t="n"/>
      <c r="JI35" s="534" t="n"/>
      <c r="JJ35" s="534" t="n"/>
      <c r="JK35" s="534" t="n"/>
      <c r="JL35" s="534" t="n"/>
      <c r="JM35" s="534" t="n"/>
      <c r="JN35" s="534" t="n"/>
      <c r="JO35" s="534" t="n"/>
      <c r="JP35" s="534" t="n"/>
      <c r="JQ35" s="534" t="n"/>
      <c r="JT35" s="536" t="n"/>
      <c r="JU35" s="27" t="n"/>
      <c r="JV35" s="536" t="n"/>
      <c r="JW35" s="27" t="n"/>
      <c r="JX35" s="536" t="n"/>
      <c r="JY35" s="27" t="n"/>
      <c r="JZ35" s="536" t="n"/>
      <c r="KA35" s="168" t="n"/>
      <c r="KC35" s="532" t="n"/>
      <c r="KE35" s="532" t="n"/>
      <c r="KG35" s="386" t="n"/>
      <c r="KK35" s="536" t="n"/>
      <c r="KL35" s="168" t="n"/>
      <c r="KN35" s="532" t="n"/>
      <c r="KP35" s="532" t="n"/>
      <c r="KV35" s="536" t="n"/>
      <c r="KW35" s="168" t="n"/>
      <c r="KX35" s="168" t="n"/>
      <c r="KY35" s="532" t="n"/>
      <c r="LA35" s="532" t="n"/>
      <c r="LC35" s="532" t="n"/>
      <c r="LE35" s="532" t="n"/>
      <c r="LG35" s="536" t="n"/>
      <c r="LH35" s="168" t="n"/>
      <c r="LJ35" s="532" t="n"/>
      <c r="LL35" s="532" t="n"/>
      <c r="LN35" s="532" t="n"/>
      <c r="LP35" s="532" t="n"/>
      <c r="LR35" s="536" t="n"/>
      <c r="LS35" s="168" t="n"/>
      <c r="LU35" s="532" t="n"/>
      <c r="LV35" s="27" t="n"/>
      <c r="LW35" s="536" t="n"/>
      <c r="LX35" s="27" t="n"/>
      <c r="LY35" s="536" t="n"/>
      <c r="LZ35" s="27" t="n"/>
      <c r="MA35" s="536" t="n"/>
      <c r="MB35" s="168" t="n"/>
    </row>
    <row r="36">
      <c r="A36" s="10" t="n">
        <v>31</v>
      </c>
      <c r="C36" s="23" t="inlineStr">
        <is>
          <t>Lucro Líquido</t>
        </is>
      </c>
      <c r="E36" s="537" t="n">
        <v>1656202.83</v>
      </c>
      <c r="F36" s="27" t="n"/>
      <c r="G36" s="538">
        <f>SUM(G32:G34)</f>
        <v/>
      </c>
      <c r="H36" s="538">
        <f>SUM(H32:H34)</f>
        <v/>
      </c>
      <c r="I36" s="538">
        <f>SUM(I32:I34)</f>
        <v/>
      </c>
      <c r="J36" s="538">
        <f>SUM(J32:J34)</f>
        <v/>
      </c>
      <c r="K36" s="537">
        <f>SUM(K32:K34)</f>
        <v/>
      </c>
      <c r="L36" s="537">
        <f>SUM(L32:L34)</f>
        <v/>
      </c>
      <c r="M36" s="537">
        <f>SUM(M32:M34)</f>
        <v/>
      </c>
      <c r="N36" s="537">
        <f>SUM(N32:N34)</f>
        <v/>
      </c>
      <c r="O36" s="537">
        <f>SUM(O32:O34)</f>
        <v/>
      </c>
      <c r="P36" s="537">
        <f>SUM(P32:P34)</f>
        <v/>
      </c>
      <c r="Q36" s="537">
        <f>SUM(Q32:Q34)</f>
        <v/>
      </c>
      <c r="R36" s="537">
        <f>SUM(R32:R34)</f>
        <v/>
      </c>
      <c r="T36" s="537" t="n">
        <v>1733295</v>
      </c>
      <c r="U36" s="27" t="n"/>
      <c r="V36" s="537">
        <f>SUM(V32:V34)</f>
        <v/>
      </c>
      <c r="W36" s="537">
        <f>SUM(W32:W34)</f>
        <v/>
      </c>
      <c r="X36" s="537">
        <f>SUM(X32:X34)</f>
        <v/>
      </c>
      <c r="Y36" s="537">
        <f>SUM(Y32:Y34)</f>
        <v/>
      </c>
      <c r="Z36" s="537">
        <f>SUM(Z32:Z34)</f>
        <v/>
      </c>
      <c r="AA36" s="537">
        <f>SUM(AA32:AA34)</f>
        <v/>
      </c>
      <c r="AB36" s="537">
        <f>SUM(AB32:AB34)</f>
        <v/>
      </c>
      <c r="AC36" s="537">
        <f>SUM(AC32:AC34)</f>
        <v/>
      </c>
      <c r="AD36" s="537">
        <f>SUM(AD32:AD34)</f>
        <v/>
      </c>
      <c r="AE36" s="537">
        <f>SUM(AE32:AE34)</f>
        <v/>
      </c>
      <c r="AF36" s="537">
        <f>SUM(AF32:AF34)</f>
        <v/>
      </c>
      <c r="AG36" s="537">
        <f>SUM(AG32:AG34)</f>
        <v/>
      </c>
      <c r="AH36" s="27" t="n"/>
      <c r="AI36" s="537">
        <f>SUM(AK36:AV36)</f>
        <v/>
      </c>
      <c r="AJ36" s="27" t="n"/>
      <c r="AK36" s="537">
        <f>SUM(AK32:AK34)</f>
        <v/>
      </c>
      <c r="AL36" s="537">
        <f>SUM(AL32:AL34)</f>
        <v/>
      </c>
      <c r="AM36" s="537">
        <f>SUM(AM32:AM34)</f>
        <v/>
      </c>
      <c r="AN36" s="537">
        <f>SUM(AN32:AN34)</f>
        <v/>
      </c>
      <c r="AO36" s="537">
        <f>SUM(AO32:AO34)</f>
        <v/>
      </c>
      <c r="AP36" s="537">
        <f>SUM(AP32:AP34)</f>
        <v/>
      </c>
      <c r="AQ36" s="537">
        <f>SUM(AQ32:AQ34)</f>
        <v/>
      </c>
      <c r="AR36" s="537">
        <f>SUM(AR32:AR34)</f>
        <v/>
      </c>
      <c r="AS36" s="537">
        <f>SUM(AS32:AS34)</f>
        <v/>
      </c>
      <c r="AT36" s="537">
        <f>SUM(AT32:AT34)</f>
        <v/>
      </c>
      <c r="AU36" s="537">
        <f>SUM(AU32:AU34)</f>
        <v/>
      </c>
      <c r="AV36" s="537">
        <f>SUM(AV32:AV34)</f>
        <v/>
      </c>
      <c r="AW36" s="27" t="n"/>
      <c r="AX36" s="537">
        <f>SUM(AZ36:BK36)</f>
        <v/>
      </c>
      <c r="AY36" s="27" t="n"/>
      <c r="AZ36" s="537">
        <f>SUM(AZ32:AZ34)</f>
        <v/>
      </c>
      <c r="BA36" s="537">
        <f>SUM(BA32:BA34)</f>
        <v/>
      </c>
      <c r="BB36" s="537">
        <f>SUM(BB32:BB34)</f>
        <v/>
      </c>
      <c r="BC36" s="537">
        <f>SUM(BC32:BC34)</f>
        <v/>
      </c>
      <c r="BD36" s="537">
        <f>SUM(BD32:BD34)</f>
        <v/>
      </c>
      <c r="BE36" s="537">
        <f>SUM(BE32:BE34)</f>
        <v/>
      </c>
      <c r="BF36" s="537">
        <f>SUM(BF32:BF34)</f>
        <v/>
      </c>
      <c r="BG36" s="537">
        <f>SUM(BG32:BG34)</f>
        <v/>
      </c>
      <c r="BH36" s="537">
        <f>SUM(BH32:BH34)</f>
        <v/>
      </c>
      <c r="BI36" s="537">
        <f>SUM(BI32:BI34)</f>
        <v/>
      </c>
      <c r="BJ36" s="537">
        <f>SUM(BJ32:BJ34)</f>
        <v/>
      </c>
      <c r="BK36" s="537">
        <f>SUM(BK32:BK34)</f>
        <v/>
      </c>
      <c r="BL36" s="27" t="n"/>
      <c r="BM36" s="537">
        <f>SUM(BO36:BZ36)</f>
        <v/>
      </c>
      <c r="BN36" s="27" t="n"/>
      <c r="BO36" s="539">
        <f>SUM(BO32:BO34)</f>
        <v/>
      </c>
      <c r="BP36" s="539">
        <f>SUM(BP32:BP34)</f>
        <v/>
      </c>
      <c r="BQ36" s="539">
        <f>SUM(BQ32:BQ34)</f>
        <v/>
      </c>
      <c r="BR36" s="539">
        <f>SUM(BR32:BR34)</f>
        <v/>
      </c>
      <c r="BS36" s="539">
        <f>SUM(BS32:BS34)</f>
        <v/>
      </c>
      <c r="BT36" s="539">
        <f>SUM(BT32:BT34)</f>
        <v/>
      </c>
      <c r="BU36" s="539">
        <f>SUM(BU32:BU34)</f>
        <v/>
      </c>
      <c r="BV36" s="537">
        <f>SUM(BV32:BV34)</f>
        <v/>
      </c>
      <c r="BW36" s="537">
        <f>SUM(BW32:BW34)</f>
        <v/>
      </c>
      <c r="BX36" s="537">
        <f>SUM(BX32:BX34)</f>
        <v/>
      </c>
      <c r="BY36" s="537">
        <f>SUM(BY32:BY34)</f>
        <v/>
      </c>
      <c r="BZ36" s="537">
        <f>SUM(BZ32:BZ34)</f>
        <v/>
      </c>
      <c r="CA36" s="27" t="n"/>
      <c r="CB36" s="537">
        <f>SUM(CB32:CB34)</f>
        <v/>
      </c>
      <c r="CC36" s="27" t="n"/>
      <c r="CD36" s="537">
        <f>SUM(CD32:CD34)</f>
        <v/>
      </c>
      <c r="CE36" s="27" t="n"/>
      <c r="CF36" s="537">
        <f>SUM(CF32:CF34)</f>
        <v/>
      </c>
      <c r="CG36" s="27" t="n"/>
      <c r="CH36" s="537">
        <f>SUM(CH32:CH34)</f>
        <v/>
      </c>
      <c r="CI36" s="27" t="n"/>
      <c r="CJ36" s="540">
        <f>SUM(CJ32:CJ34)</f>
        <v/>
      </c>
      <c r="CK36" s="172">
        <f>CJ36/CF36</f>
        <v/>
      </c>
      <c r="CL36" s="27" t="n"/>
      <c r="CM36" s="537">
        <f>SUM(CM32:CM34)</f>
        <v/>
      </c>
      <c r="CN36" s="27" t="n"/>
      <c r="CO36" s="537">
        <f>SUM(CO32:CO34)</f>
        <v/>
      </c>
      <c r="CP36" s="27" t="n"/>
      <c r="CQ36" s="537">
        <f>SUM(CQ32:CQ34)</f>
        <v/>
      </c>
      <c r="CR36" s="27" t="n"/>
      <c r="CS36" s="540">
        <f>SUM(CS32:CS34)</f>
        <v/>
      </c>
      <c r="CT36" s="172">
        <f>CS36/CO36</f>
        <v/>
      </c>
      <c r="CU36" s="27" t="n"/>
      <c r="CV36" s="537">
        <f>SUM(CV32:CV34)</f>
        <v/>
      </c>
      <c r="CW36" s="27" t="n"/>
      <c r="CX36" s="537">
        <f>SUM(CDB32:CDB34)</f>
        <v/>
      </c>
      <c r="CY36" s="27" t="n"/>
      <c r="CZ36" s="537">
        <f>SUM(CZ32:CZ34)</f>
        <v/>
      </c>
      <c r="DA36" s="27" t="n"/>
      <c r="DB36" s="537">
        <f>SUM(DB32:DB34)</f>
        <v/>
      </c>
      <c r="DC36" s="27" t="n"/>
      <c r="DD36" s="540">
        <f>SUM(DD32:DD34)</f>
        <v/>
      </c>
      <c r="DE36" s="172">
        <f>DD36/CZ36</f>
        <v/>
      </c>
      <c r="DF36" s="27" t="n"/>
      <c r="DG36" s="537">
        <f>SUM(DG32:DG34)</f>
        <v/>
      </c>
      <c r="DH36" s="27" t="n"/>
      <c r="DI36" s="537">
        <f>SUM(DI32:DI34)</f>
        <v/>
      </c>
      <c r="DJ36" s="27" t="n"/>
      <c r="DK36" s="537">
        <f>SUM(DK32:DK34)</f>
        <v/>
      </c>
      <c r="DL36" s="27" t="n"/>
      <c r="DM36" s="537">
        <f>SUM(DM32:DM34)</f>
        <v/>
      </c>
      <c r="DN36" s="27" t="n"/>
      <c r="DO36" s="540">
        <f>SUM(DO32:DO34)</f>
        <v/>
      </c>
      <c r="DP36" s="172">
        <f>DO36/DK36</f>
        <v/>
      </c>
      <c r="DQ36" s="27" t="n"/>
      <c r="DR36" s="537">
        <f>SUM(DR32:DR34)</f>
        <v/>
      </c>
      <c r="DS36" s="27" t="n"/>
      <c r="DT36" s="537">
        <f>SUM(DT32:DT34)</f>
        <v/>
      </c>
      <c r="DU36" s="27" t="n"/>
      <c r="DV36" s="537">
        <f>SUM(DV32:DV34)</f>
        <v/>
      </c>
      <c r="DW36" s="27" t="n"/>
      <c r="DX36" s="537">
        <f>SUM(DX32:DX34)</f>
        <v/>
      </c>
      <c r="DY36" s="27" t="n"/>
      <c r="DZ36" s="540">
        <f>SUM(DZ32:DZ34)</f>
        <v/>
      </c>
      <c r="EA36" s="172">
        <f>DZ36/DV36</f>
        <v/>
      </c>
      <c r="EB36" s="27" t="n"/>
      <c r="EC36" s="537">
        <f>SUM(EC32:EC34)</f>
        <v/>
      </c>
      <c r="ED36" s="27" t="n"/>
      <c r="EE36" s="537">
        <f>SUM(EE32:EE34)</f>
        <v/>
      </c>
      <c r="EF36" s="27" t="n"/>
      <c r="EG36" s="537">
        <f>SUM(EG32:EG34)</f>
        <v/>
      </c>
      <c r="EH36" s="27" t="n"/>
      <c r="EI36" s="537">
        <f>SUM(EI32:EI34)</f>
        <v/>
      </c>
      <c r="EJ36" s="27" t="n"/>
      <c r="EK36" s="540">
        <f>SUM(EK32:EK34)</f>
        <v/>
      </c>
      <c r="EL36" s="172">
        <f>EK36/EG36</f>
        <v/>
      </c>
      <c r="EM36" s="27" t="n"/>
      <c r="EN36" s="537">
        <f>SUM(EN32:EN34)</f>
        <v/>
      </c>
      <c r="EO36" s="27" t="n"/>
      <c r="EP36" s="537">
        <f>SUM(EP32:EP34)</f>
        <v/>
      </c>
      <c r="EQ36" s="27" t="n"/>
      <c r="ER36" s="537">
        <f>SUM(ER32:ER34)</f>
        <v/>
      </c>
      <c r="ES36" s="27" t="n"/>
      <c r="ET36" s="537">
        <f>SUM(ET32:ET34)</f>
        <v/>
      </c>
      <c r="EU36" s="27" t="n"/>
      <c r="EV36" s="540">
        <f>SUM(EV32:EV34)</f>
        <v/>
      </c>
      <c r="EW36" s="172">
        <f>EV36/ER36</f>
        <v/>
      </c>
      <c r="EZ36" s="537">
        <f>SUM(FB36:FM36)</f>
        <v/>
      </c>
      <c r="FA36" s="27" t="n"/>
      <c r="FB36" s="537">
        <f>SUM(FB32:FB34)</f>
        <v/>
      </c>
      <c r="FC36" s="537">
        <f>SUM(FC32:FC34)</f>
        <v/>
      </c>
      <c r="FD36" s="537">
        <f>SUM(FD32:FD34)</f>
        <v/>
      </c>
      <c r="FE36" s="537">
        <f>SUM(FE32:FE34)</f>
        <v/>
      </c>
      <c r="FF36" s="537">
        <f>SUM(FF32:FF34)</f>
        <v/>
      </c>
      <c r="FG36" s="537">
        <f>SUM(FG32:FG34)</f>
        <v/>
      </c>
      <c r="FH36" s="537">
        <f>SUM(FH32:FH34)</f>
        <v/>
      </c>
      <c r="FI36" s="537">
        <f>SUM(FI32:FI34)</f>
        <v/>
      </c>
      <c r="FJ36" s="537">
        <f>SUM(FJ32:FJ34)</f>
        <v/>
      </c>
      <c r="FK36" s="537">
        <f>SUM(FK32:FK34)</f>
        <v/>
      </c>
      <c r="FL36" s="537">
        <f>SUM(FL32:FL34)</f>
        <v/>
      </c>
      <c r="FM36" s="537">
        <f>SUM(FM32:FM34)</f>
        <v/>
      </c>
      <c r="FO36" s="537">
        <f>SUM(FQ36:GB36)</f>
        <v/>
      </c>
      <c r="FP36" s="27" t="n"/>
      <c r="FQ36" s="537">
        <f>SUM(FQ32:FQ34)</f>
        <v/>
      </c>
      <c r="FR36" s="537">
        <f>SUM(FR32:FR34)</f>
        <v/>
      </c>
      <c r="FS36" s="537">
        <f>SUM(FS32:FS34)</f>
        <v/>
      </c>
      <c r="FT36" s="537">
        <f>SUM(FT32:FT34)</f>
        <v/>
      </c>
      <c r="FU36" s="537">
        <f>SUM(FU32:FU34)</f>
        <v/>
      </c>
      <c r="FV36" s="537">
        <f>SUM(FV32:FV34)</f>
        <v/>
      </c>
      <c r="FW36" s="537">
        <f>SUM(FW32:FW34)</f>
        <v/>
      </c>
      <c r="FX36" s="537">
        <f>SUM(FX32:FX34)</f>
        <v/>
      </c>
      <c r="FY36" s="537">
        <f>SUM(FY32:FY34)</f>
        <v/>
      </c>
      <c r="FZ36" s="537">
        <f>SUM(FZ32:FZ34)</f>
        <v/>
      </c>
      <c r="GA36" s="537">
        <f>SUM(GA32:GA34)</f>
        <v/>
      </c>
      <c r="GB36" s="537">
        <f>SUM(GB32:GB34)</f>
        <v/>
      </c>
      <c r="GE36" s="537">
        <f>SUM(GE32:GE34)</f>
        <v/>
      </c>
      <c r="GF36" s="27" t="n"/>
      <c r="GG36" s="537">
        <f>SUM(GG32:GG34)</f>
        <v/>
      </c>
      <c r="GH36" s="27" t="n"/>
      <c r="GI36" s="537">
        <f>SUM(GI32:GI34)</f>
        <v/>
      </c>
      <c r="GJ36" s="27" t="n"/>
      <c r="GK36" s="540">
        <f>SUM(GK32:GK34)</f>
        <v/>
      </c>
      <c r="GL36" s="172">
        <f>GK36/GG36</f>
        <v/>
      </c>
      <c r="GN36" s="543">
        <f>SUM(AK36:AM36)</f>
        <v/>
      </c>
      <c r="GP36" s="543">
        <f>SUM(BO36:BQ36)</f>
        <v/>
      </c>
      <c r="GR36" s="543">
        <f>SUM(FB36:FD36)</f>
        <v/>
      </c>
      <c r="GT36" s="532">
        <f>SUM(FQ36:FS36)</f>
        <v/>
      </c>
      <c r="GV36" s="540">
        <f>SUM(GV32:GV34)</f>
        <v/>
      </c>
      <c r="GW36" s="172">
        <f>GV36/GR36</f>
        <v/>
      </c>
      <c r="GY36" s="532">
        <f>SUM(AN36:AP36)</f>
        <v/>
      </c>
      <c r="HA36" s="532">
        <f>SUM(BR36:BT36)</f>
        <v/>
      </c>
      <c r="HC36" s="532">
        <f>SUM(FE36:FG36)</f>
        <v/>
      </c>
      <c r="HE36" s="532">
        <f>SUM(FT36:FV36)</f>
        <v/>
      </c>
      <c r="HG36" s="540">
        <f>SUM(HG32:HG34)</f>
        <v/>
      </c>
      <c r="HH36" s="172">
        <f>HG36/HC36</f>
        <v/>
      </c>
      <c r="HI36" s="168" t="n"/>
      <c r="HJ36" s="532">
        <f>SUM(AQ36:AS36)</f>
        <v/>
      </c>
      <c r="HL36" s="532">
        <f>SUM(BU36:BW36)</f>
        <v/>
      </c>
      <c r="HN36" s="532">
        <f>SUM(FH36:FJ36)</f>
        <v/>
      </c>
      <c r="HP36" s="532">
        <f>SUM(FW36:FY36)</f>
        <v/>
      </c>
      <c r="HR36" s="540">
        <f>SUM(HR32:HR34)</f>
        <v/>
      </c>
      <c r="HS36" s="172">
        <f>HR36/HN36</f>
        <v/>
      </c>
      <c r="HU36" s="532">
        <f>SUM(BJ36:BL36)</f>
        <v/>
      </c>
      <c r="HW36" s="532">
        <f>SUM(CN36:CP36)</f>
        <v/>
      </c>
      <c r="HY36" s="532">
        <f>SUM(GA36:GC36)</f>
        <v/>
      </c>
      <c r="IA36" s="532">
        <f>SUM(GP36:GR36)</f>
        <v/>
      </c>
      <c r="IC36" s="540">
        <f>SUM(IC32:IC34)</f>
        <v/>
      </c>
      <c r="ID36" s="172">
        <f>IC36/HY36</f>
        <v/>
      </c>
      <c r="IE36" s="168" t="n"/>
      <c r="IF36" s="532">
        <f>BM36</f>
        <v/>
      </c>
      <c r="IG36" s="27" t="n"/>
      <c r="IH36" s="532">
        <f>EZ36</f>
        <v/>
      </c>
      <c r="II36" s="27" t="n"/>
      <c r="IJ36" s="532">
        <f>FO36</f>
        <v/>
      </c>
      <c r="IK36" s="27" t="n"/>
      <c r="IL36" s="540">
        <f>SUM(IL32:IL34)</f>
        <v/>
      </c>
      <c r="IM36" s="172">
        <f>IL36/IH36</f>
        <v/>
      </c>
      <c r="IO36" s="537">
        <f>SUM(IQ36:JB36)</f>
        <v/>
      </c>
      <c r="IP36" s="27" t="n"/>
      <c r="IQ36" s="537">
        <f>SUM(IQ32:IQ34)</f>
        <v/>
      </c>
      <c r="IR36" s="537">
        <f>SUM(IR32:IR34)</f>
        <v/>
      </c>
      <c r="IS36" s="537">
        <f>SUM(IS32:IS34)</f>
        <v/>
      </c>
      <c r="IT36" s="537">
        <f>SUM(IT32:IT34)</f>
        <v/>
      </c>
      <c r="IU36" s="537">
        <f>SUM(IU32:IU34)</f>
        <v/>
      </c>
      <c r="IV36" s="537">
        <f>SUM(IV32:IV34)</f>
        <v/>
      </c>
      <c r="IW36" s="537">
        <f>SUM(IW32:IW34)</f>
        <v/>
      </c>
      <c r="IX36" s="537">
        <f>SUM(IX32:IX34)</f>
        <v/>
      </c>
      <c r="IY36" s="537">
        <f>SUM(IY32:IY34)</f>
        <v/>
      </c>
      <c r="IZ36" s="537">
        <f>SUM(IZ32:IZ34)</f>
        <v/>
      </c>
      <c r="JA36" s="537">
        <f>SUM(JA32:JA34)</f>
        <v/>
      </c>
      <c r="JB36" s="537">
        <f>SUM(JB32:JB34)</f>
        <v/>
      </c>
      <c r="JD36" s="537">
        <f>SUM(JF36:JQ36)</f>
        <v/>
      </c>
      <c r="JE36" s="27" t="n"/>
      <c r="JF36" s="537">
        <f>SUM(JF32:JF34)</f>
        <v/>
      </c>
      <c r="JG36" s="537">
        <f>SUM(JG32:JG34)</f>
        <v/>
      </c>
      <c r="JH36" s="537">
        <f>SUM(JH32:JH34)</f>
        <v/>
      </c>
      <c r="JI36" s="537">
        <f>SUM(JI32:JI34)</f>
        <v/>
      </c>
      <c r="JJ36" s="537">
        <f>SUM(JJ32:JJ34)</f>
        <v/>
      </c>
      <c r="JK36" s="537">
        <f>SUM(JK32:JK34)</f>
        <v/>
      </c>
      <c r="JL36" s="537">
        <f>SUM(JL32:JL34)</f>
        <v/>
      </c>
      <c r="JM36" s="537">
        <f>SUM(JM32:JM34)</f>
        <v/>
      </c>
      <c r="JN36" s="537">
        <f>SUM(JN32:JN34)</f>
        <v/>
      </c>
      <c r="JO36" s="537">
        <f>SUM(JO32:JO34)</f>
        <v/>
      </c>
      <c r="JP36" s="537">
        <f>SUM(JP32:JP34)</f>
        <v/>
      </c>
      <c r="JQ36" s="537">
        <f>SUM(JQ32:JQ34)</f>
        <v/>
      </c>
      <c r="JT36" s="537">
        <f>SUM(JT32:JT34)</f>
        <v/>
      </c>
      <c r="JU36" s="27" t="n"/>
      <c r="JV36" s="537">
        <f>SUM(JV32:JV34)</f>
        <v/>
      </c>
      <c r="JW36" s="27" t="n"/>
      <c r="JX36" s="537">
        <f>SUM(JX32:JX34)</f>
        <v/>
      </c>
      <c r="JY36" s="27" t="n"/>
      <c r="JZ36" s="540">
        <f>SUM(JZ32:JZ34)</f>
        <v/>
      </c>
      <c r="KA36" s="172">
        <f>JZ36/JV36</f>
        <v/>
      </c>
      <c r="KC36" s="532">
        <f>SUM(BO36:BQ36)</f>
        <v/>
      </c>
      <c r="KE36" s="532">
        <f>SUM(FQ36:FS36)</f>
        <v/>
      </c>
      <c r="KG36" s="544">
        <f>SUM(IQ36:IS36)</f>
        <v/>
      </c>
      <c r="KI36" s="532">
        <f>SUM(JF36:JH36)</f>
        <v/>
      </c>
      <c r="KK36" s="540">
        <f>SUM(KK32:KK34)</f>
        <v/>
      </c>
      <c r="KL36" s="172">
        <f>KK36/KG36</f>
        <v/>
      </c>
      <c r="KN36" s="532">
        <f>SUM(BR36:BT36)</f>
        <v/>
      </c>
      <c r="KP36" s="532">
        <f>SUM(FT36:FV36)</f>
        <v/>
      </c>
      <c r="KR36" s="532">
        <f>SUM(IT36:IV36)</f>
        <v/>
      </c>
      <c r="KT36" s="532">
        <f>SUM(JI36:JK36)</f>
        <v/>
      </c>
      <c r="KV36" s="540">
        <f>SUM(KV32:KV34)</f>
        <v/>
      </c>
      <c r="KW36" s="172">
        <f>KV36/KR36</f>
        <v/>
      </c>
      <c r="KX36" s="168" t="n"/>
      <c r="KY36" s="532">
        <f>SUM(BU36:BW36)</f>
        <v/>
      </c>
      <c r="LA36" s="532">
        <f>SUM(FW36:FY36)</f>
        <v/>
      </c>
      <c r="LC36" s="532">
        <f>SUM(IW36:IY36)</f>
        <v/>
      </c>
      <c r="LE36" s="532">
        <f>SUM(JL36:JN36)</f>
        <v/>
      </c>
      <c r="LG36" s="540">
        <f>SUM(LG32:LG34)</f>
        <v/>
      </c>
      <c r="LH36" s="172">
        <f>LG36/LC36</f>
        <v/>
      </c>
      <c r="LJ36" s="532">
        <f>SUM(BX36:BZ36)</f>
        <v/>
      </c>
      <c r="LL36" s="532">
        <f>SUM(FZ36:GB36)</f>
        <v/>
      </c>
      <c r="LN36" s="532">
        <f>SUM(IZ36:JB36)</f>
        <v/>
      </c>
      <c r="LP36" s="532">
        <f>SUM(JO36:JQ36)</f>
        <v/>
      </c>
      <c r="LR36" s="540">
        <f>SUM(LR32:LR34)</f>
        <v/>
      </c>
      <c r="LS36" s="172">
        <f>LR36/LN36</f>
        <v/>
      </c>
      <c r="LU36" s="532">
        <f>FO36</f>
        <v/>
      </c>
      <c r="LV36" s="27" t="n"/>
      <c r="LW36" s="532">
        <f>IO36</f>
        <v/>
      </c>
      <c r="LX36" s="27" t="n"/>
      <c r="LY36" s="532">
        <f>JD36</f>
        <v/>
      </c>
      <c r="LZ36" s="27" t="n"/>
      <c r="MA36" s="540">
        <f>SUM(MA32:MA34)</f>
        <v/>
      </c>
      <c r="MB36" s="172">
        <f>MA36/LW36</f>
        <v/>
      </c>
    </row>
    <row r="37" ht="6" customHeight="1">
      <c r="A37" s="10" t="n">
        <v>32</v>
      </c>
      <c r="E37" s="534" t="n"/>
      <c r="F37" s="27" t="n"/>
      <c r="G37" s="534" t="n"/>
      <c r="H37" s="534" t="n"/>
      <c r="I37" s="534" t="n"/>
      <c r="J37" s="534" t="n"/>
      <c r="K37" s="534" t="n"/>
      <c r="L37" s="534" t="n"/>
      <c r="M37" s="534" t="n"/>
      <c r="N37" s="534" t="n"/>
      <c r="O37" s="534" t="n"/>
      <c r="P37" s="534" t="n"/>
      <c r="Q37" s="534" t="n"/>
      <c r="R37" s="534" t="n"/>
      <c r="T37" s="534" t="n"/>
      <c r="U37" s="27" t="n"/>
      <c r="V37" s="534" t="n"/>
      <c r="W37" s="534" t="n"/>
      <c r="X37" s="534" t="n"/>
      <c r="Y37" s="534" t="n"/>
      <c r="Z37" s="534" t="n"/>
      <c r="AA37" s="534" t="n"/>
      <c r="AB37" s="534" t="n"/>
      <c r="AC37" s="534" t="n"/>
      <c r="AD37" s="534" t="n"/>
      <c r="AE37" s="534" t="n"/>
      <c r="AF37" s="534" t="n"/>
      <c r="AG37" s="534" t="n"/>
      <c r="AH37" s="27" t="n"/>
      <c r="AI37" s="534" t="n"/>
      <c r="AJ37" s="27" t="n"/>
      <c r="AK37" s="534" t="n"/>
      <c r="AL37" s="534" t="n"/>
      <c r="AM37" s="534" t="n"/>
      <c r="AN37" s="534" t="n"/>
      <c r="AO37" s="534" t="n"/>
      <c r="AP37" s="534" t="n"/>
      <c r="AQ37" s="534" t="n"/>
      <c r="AR37" s="534" t="n"/>
      <c r="AS37" s="534" t="n"/>
      <c r="AT37" s="534" t="n"/>
      <c r="AU37" s="534" t="n"/>
      <c r="AV37" s="534" t="n"/>
      <c r="AW37" s="27" t="n"/>
      <c r="AX37" s="534" t="n"/>
      <c r="AY37" s="27" t="n"/>
      <c r="AZ37" s="534" t="n"/>
      <c r="BA37" s="534" t="n"/>
      <c r="BB37" s="534" t="n"/>
      <c r="BC37" s="534" t="n"/>
      <c r="BD37" s="534" t="n"/>
      <c r="BE37" s="534" t="n"/>
      <c r="BF37" s="534" t="n"/>
      <c r="BG37" s="534" t="n"/>
      <c r="BH37" s="534" t="n"/>
      <c r="BI37" s="534" t="n"/>
      <c r="BJ37" s="534" t="n"/>
      <c r="BK37" s="534" t="n"/>
      <c r="BL37" s="27" t="n"/>
      <c r="BM37" s="534" t="n"/>
      <c r="BN37" s="27" t="n"/>
      <c r="BO37" s="534" t="n"/>
      <c r="BP37" s="534" t="n"/>
      <c r="BQ37" s="534" t="n"/>
      <c r="BR37" s="534" t="n"/>
      <c r="BS37" s="534" t="n"/>
      <c r="BT37" s="534" t="n"/>
      <c r="BU37" s="534" t="n"/>
      <c r="BV37" s="534" t="n"/>
      <c r="BW37" s="534" t="n"/>
      <c r="BX37" s="534" t="n"/>
      <c r="BY37" s="534" t="n"/>
      <c r="BZ37" s="534" t="n"/>
      <c r="CA37" s="27" t="n"/>
      <c r="CB37" s="534" t="n"/>
      <c r="CC37" s="27" t="n"/>
      <c r="CD37" s="534" t="n"/>
      <c r="CE37" s="27" t="n"/>
      <c r="CF37" s="534" t="n"/>
      <c r="CG37" s="27" t="n"/>
      <c r="CH37" s="534" t="n"/>
      <c r="CI37" s="27" t="n"/>
      <c r="CJ37" s="534" t="n"/>
      <c r="CK37" s="534" t="n"/>
      <c r="CL37" s="27" t="n"/>
      <c r="CM37" s="534" t="n"/>
      <c r="CN37" s="27" t="n"/>
      <c r="CO37" s="534" t="n"/>
      <c r="CP37" s="27" t="n"/>
      <c r="CQ37" s="534" t="n"/>
      <c r="CR37" s="27" t="n"/>
      <c r="CS37" s="534" t="n"/>
      <c r="CT37" s="534" t="n"/>
      <c r="CU37" s="27" t="n"/>
      <c r="CV37" s="534" t="n"/>
      <c r="CW37" s="27" t="n"/>
      <c r="CX37" s="534" t="n"/>
      <c r="CY37" s="27" t="n"/>
      <c r="CZ37" s="534" t="n"/>
      <c r="DA37" s="27" t="n"/>
      <c r="DB37" s="534" t="n"/>
      <c r="DC37" s="27" t="n"/>
      <c r="DD37" s="534" t="n"/>
      <c r="DE37" s="534" t="n"/>
      <c r="DF37" s="27" t="n"/>
      <c r="DG37" s="534" t="n"/>
      <c r="DH37" s="27" t="n"/>
      <c r="DI37" s="534" t="n"/>
      <c r="DJ37" s="27" t="n"/>
      <c r="DK37" s="534" t="n"/>
      <c r="DL37" s="27" t="n"/>
      <c r="DM37" s="534" t="n"/>
      <c r="DN37" s="27" t="n"/>
      <c r="DO37" s="534" t="n"/>
      <c r="DP37" s="534" t="n"/>
      <c r="DQ37" s="27" t="n"/>
      <c r="DR37" s="534" t="n"/>
      <c r="DS37" s="27" t="n"/>
      <c r="DT37" s="534" t="n"/>
      <c r="DU37" s="27" t="n"/>
      <c r="DV37" s="534" t="n"/>
      <c r="DW37" s="27" t="n"/>
      <c r="DX37" s="534" t="n"/>
      <c r="DY37" s="27" t="n"/>
      <c r="DZ37" s="534" t="n"/>
      <c r="EA37" s="534" t="n"/>
      <c r="EB37" s="27" t="n"/>
      <c r="EC37" s="534" t="n"/>
      <c r="ED37" s="27" t="n"/>
      <c r="EE37" s="534" t="n"/>
      <c r="EF37" s="27" t="n"/>
      <c r="EG37" s="534" t="n"/>
      <c r="EH37" s="27" t="n"/>
      <c r="EI37" s="534" t="n"/>
      <c r="EJ37" s="27" t="n"/>
      <c r="EK37" s="534" t="n"/>
      <c r="EL37" s="534" t="n"/>
      <c r="EM37" s="27" t="n"/>
      <c r="EN37" s="534" t="n"/>
      <c r="EO37" s="27" t="n"/>
      <c r="EP37" s="534" t="n"/>
      <c r="EQ37" s="27" t="n"/>
      <c r="ER37" s="534" t="n"/>
      <c r="ES37" s="27" t="n"/>
      <c r="ET37" s="534" t="n"/>
      <c r="EU37" s="27" t="n"/>
      <c r="EV37" s="534" t="n"/>
      <c r="EW37" s="534" t="n"/>
      <c r="EZ37" s="534" t="n"/>
      <c r="FA37" s="27" t="n"/>
      <c r="FB37" s="534" t="n"/>
      <c r="FC37" s="534" t="n"/>
      <c r="FD37" s="534" t="n"/>
      <c r="FE37" s="534" t="n"/>
      <c r="FF37" s="534" t="n"/>
      <c r="FG37" s="534" t="n"/>
      <c r="FH37" s="534" t="n"/>
      <c r="FI37" s="534" t="n"/>
      <c r="FJ37" s="534" t="n"/>
      <c r="FK37" s="534" t="n"/>
      <c r="FL37" s="534" t="n"/>
      <c r="FM37" s="534" t="n"/>
      <c r="FO37" s="534" t="n"/>
      <c r="FP37" s="27" t="n"/>
      <c r="FQ37" s="534" t="n"/>
      <c r="FR37" s="534" t="n"/>
      <c r="FS37" s="534" t="n"/>
      <c r="FT37" s="534" t="n"/>
      <c r="FU37" s="534" t="n"/>
      <c r="FV37" s="534" t="n"/>
      <c r="FW37" s="534" t="n"/>
      <c r="FX37" s="534" t="n"/>
      <c r="FY37" s="534" t="n"/>
      <c r="FZ37" s="534" t="n"/>
      <c r="GA37" s="534" t="n"/>
      <c r="GB37" s="534" t="n"/>
      <c r="GE37" s="536" t="n"/>
      <c r="GF37" s="27" t="n"/>
      <c r="GG37" s="536" t="n"/>
      <c r="GH37" s="27" t="n"/>
      <c r="GI37" s="536" t="n"/>
      <c r="GJ37" s="27" t="n"/>
      <c r="GK37" s="536" t="n"/>
      <c r="GL37" s="536" t="n"/>
      <c r="GV37" s="536" t="n"/>
      <c r="GW37" s="536" t="n"/>
      <c r="HG37" s="536" t="n"/>
      <c r="HH37" s="536" t="n"/>
      <c r="HI37" s="536" t="n"/>
      <c r="HR37" s="536" t="n"/>
      <c r="HS37" s="536" t="n"/>
      <c r="IC37" s="536" t="n"/>
      <c r="ID37" s="536" t="n"/>
      <c r="IE37" s="536" t="n"/>
      <c r="IF37" s="536" t="n"/>
      <c r="IG37" s="27" t="n"/>
      <c r="IH37" s="536" t="n"/>
      <c r="II37" s="27" t="n"/>
      <c r="IJ37" s="536" t="n"/>
      <c r="IK37" s="27" t="n"/>
      <c r="IL37" s="536" t="n"/>
      <c r="IM37" s="536" t="n"/>
      <c r="IO37" s="534" t="n"/>
      <c r="IP37" s="27" t="n"/>
      <c r="IQ37" s="534" t="n"/>
      <c r="IR37" s="534" t="n"/>
      <c r="IS37" s="534" t="n"/>
      <c r="IT37" s="534" t="n"/>
      <c r="IU37" s="534" t="n"/>
      <c r="IV37" s="534" t="n"/>
      <c r="IW37" s="534" t="n"/>
      <c r="IX37" s="534" t="n"/>
      <c r="IY37" s="534" t="n"/>
      <c r="IZ37" s="534" t="n"/>
      <c r="JA37" s="534" t="n"/>
      <c r="JB37" s="534" t="n"/>
      <c r="JD37" s="534" t="n"/>
      <c r="JE37" s="27" t="n"/>
      <c r="JF37" s="534" t="n"/>
      <c r="JG37" s="534" t="n"/>
      <c r="JH37" s="534" t="n"/>
      <c r="JI37" s="534" t="n"/>
      <c r="JJ37" s="534" t="n"/>
      <c r="JK37" s="534" t="n"/>
      <c r="JL37" s="534" t="n"/>
      <c r="JM37" s="534" t="n"/>
      <c r="JN37" s="534" t="n"/>
      <c r="JO37" s="534" t="n"/>
      <c r="JP37" s="534" t="n"/>
      <c r="JQ37" s="534" t="n"/>
      <c r="JT37" s="536" t="n"/>
      <c r="JU37" s="27" t="n"/>
      <c r="JV37" s="536" t="n"/>
      <c r="JW37" s="27" t="n"/>
      <c r="JX37" s="536" t="n"/>
      <c r="JY37" s="27" t="n"/>
      <c r="JZ37" s="536" t="n"/>
      <c r="KA37" s="536" t="n"/>
      <c r="KK37" s="536" t="n"/>
      <c r="KL37" s="536" t="n"/>
      <c r="KV37" s="536" t="n"/>
      <c r="KW37" s="536" t="n"/>
      <c r="KX37" s="536" t="n"/>
      <c r="LG37" s="536" t="n"/>
      <c r="LH37" s="536" t="n"/>
      <c r="LR37" s="536" t="n"/>
      <c r="LS37" s="536" t="n"/>
      <c r="LU37" s="536" t="n"/>
      <c r="LV37" s="27" t="n"/>
      <c r="LW37" s="536" t="n"/>
      <c r="LX37" s="27" t="n"/>
      <c r="LY37" s="536" t="n"/>
      <c r="LZ37" s="27" t="n"/>
      <c r="MA37" s="536" t="n"/>
      <c r="MB37" s="536" t="n"/>
    </row>
    <row r="38" ht="6" customHeight="1">
      <c r="A38" s="10" t="n">
        <v>33</v>
      </c>
      <c r="E38" s="534" t="n"/>
      <c r="F38" s="27" t="n"/>
      <c r="G38" s="534" t="n"/>
      <c r="H38" s="534" t="n"/>
      <c r="I38" s="534" t="n"/>
      <c r="J38" s="534" t="n"/>
      <c r="K38" s="534" t="n"/>
      <c r="L38" s="534" t="n"/>
      <c r="M38" s="534" t="n"/>
      <c r="N38" s="534" t="n"/>
      <c r="O38" s="534" t="n"/>
      <c r="P38" s="534" t="n"/>
      <c r="Q38" s="534" t="n"/>
      <c r="R38" s="534" t="n"/>
      <c r="T38" s="534" t="n"/>
      <c r="U38" s="27" t="n"/>
      <c r="V38" s="534" t="n"/>
      <c r="W38" s="534" t="n"/>
      <c r="X38" s="534" t="n"/>
      <c r="Y38" s="534" t="n"/>
      <c r="Z38" s="534" t="n"/>
      <c r="AA38" s="534" t="n"/>
      <c r="AB38" s="534" t="n"/>
      <c r="AC38" s="534" t="n"/>
      <c r="AD38" s="534" t="n"/>
      <c r="AE38" s="534" t="n"/>
      <c r="AF38" s="534" t="n"/>
      <c r="AG38" s="534" t="n"/>
      <c r="AH38" s="27" t="n"/>
      <c r="AI38" s="534" t="n"/>
      <c r="AJ38" s="27" t="n"/>
      <c r="AK38" s="534" t="n"/>
      <c r="AL38" s="534" t="n"/>
      <c r="AM38" s="534" t="n"/>
      <c r="AN38" s="534" t="n"/>
      <c r="AO38" s="534" t="n"/>
      <c r="AP38" s="534" t="n"/>
      <c r="AQ38" s="534" t="n"/>
      <c r="AR38" s="534" t="n"/>
      <c r="AS38" s="534" t="n"/>
      <c r="AT38" s="534" t="n"/>
      <c r="AU38" s="534" t="n"/>
      <c r="AV38" s="534" t="n"/>
      <c r="AW38" s="27" t="n"/>
      <c r="AX38" s="534" t="n"/>
      <c r="AY38" s="27" t="n"/>
      <c r="AZ38" s="534" t="n"/>
      <c r="BA38" s="534" t="n"/>
      <c r="BB38" s="534" t="n"/>
      <c r="BC38" s="534" t="n"/>
      <c r="BD38" s="534" t="n"/>
      <c r="BE38" s="534" t="n"/>
      <c r="BF38" s="534" t="n"/>
      <c r="BG38" s="534" t="n"/>
      <c r="BH38" s="534" t="n"/>
      <c r="BI38" s="534" t="n"/>
      <c r="BJ38" s="534" t="n"/>
      <c r="BK38" s="534" t="n"/>
      <c r="BL38" s="27" t="n"/>
      <c r="BM38" s="534" t="n"/>
      <c r="BN38" s="27" t="n"/>
      <c r="BO38" s="534" t="n"/>
      <c r="BP38" s="534" t="n"/>
      <c r="BQ38" s="534" t="n"/>
      <c r="BR38" s="534" t="n"/>
      <c r="BS38" s="534" t="n"/>
      <c r="BT38" s="534" t="n"/>
      <c r="BU38" s="534" t="n"/>
      <c r="BV38" s="534" t="n"/>
      <c r="BW38" s="534" t="n"/>
      <c r="BX38" s="534" t="n"/>
      <c r="BY38" s="534" t="n"/>
      <c r="BZ38" s="534" t="n"/>
      <c r="CA38" s="27" t="n"/>
      <c r="CB38" s="534" t="n"/>
      <c r="CC38" s="27" t="n"/>
      <c r="CD38" s="534" t="n"/>
      <c r="CE38" s="27" t="n"/>
      <c r="CF38" s="534" t="n"/>
      <c r="CG38" s="27" t="n"/>
      <c r="CH38" s="534" t="n"/>
      <c r="CI38" s="27" t="n"/>
      <c r="CJ38" s="534" t="n"/>
      <c r="CK38" s="534" t="n"/>
      <c r="CL38" s="27" t="n"/>
      <c r="CM38" s="534" t="n"/>
      <c r="CN38" s="27" t="n"/>
      <c r="CO38" s="534" t="n"/>
      <c r="CP38" s="27" t="n"/>
      <c r="CQ38" s="534" t="n"/>
      <c r="CR38" s="27" t="n"/>
      <c r="CS38" s="534" t="n"/>
      <c r="CT38" s="534" t="n"/>
      <c r="CU38" s="27" t="n"/>
      <c r="CV38" s="534" t="n"/>
      <c r="CW38" s="27" t="n"/>
      <c r="CX38" s="534" t="n"/>
      <c r="CY38" s="27" t="n"/>
      <c r="CZ38" s="534" t="n"/>
      <c r="DA38" s="27" t="n"/>
      <c r="DB38" s="534" t="n"/>
      <c r="DC38" s="27" t="n"/>
      <c r="DD38" s="534" t="n"/>
      <c r="DE38" s="534" t="n"/>
      <c r="DF38" s="27" t="n"/>
      <c r="DG38" s="534" t="n"/>
      <c r="DH38" s="27" t="n"/>
      <c r="DI38" s="534" t="n"/>
      <c r="DJ38" s="27" t="n"/>
      <c r="DK38" s="534" t="n"/>
      <c r="DL38" s="27" t="n"/>
      <c r="DM38" s="534" t="n"/>
      <c r="DN38" s="27" t="n"/>
      <c r="DO38" s="534" t="n"/>
      <c r="DP38" s="534" t="n"/>
      <c r="DQ38" s="27" t="n"/>
      <c r="DR38" s="534" t="n"/>
      <c r="DS38" s="27" t="n"/>
      <c r="DT38" s="534" t="n"/>
      <c r="DU38" s="27" t="n"/>
      <c r="DV38" s="534" t="n"/>
      <c r="DW38" s="27" t="n"/>
      <c r="DX38" s="534" t="n"/>
      <c r="DY38" s="27" t="n"/>
      <c r="DZ38" s="534" t="n"/>
      <c r="EA38" s="534" t="n"/>
      <c r="EB38" s="27" t="n"/>
      <c r="EC38" s="534" t="n"/>
      <c r="ED38" s="27" t="n"/>
      <c r="EE38" s="534" t="n"/>
      <c r="EF38" s="27" t="n"/>
      <c r="EG38" s="534" t="n"/>
      <c r="EH38" s="27" t="n"/>
      <c r="EI38" s="534" t="n"/>
      <c r="EJ38" s="27" t="n"/>
      <c r="EK38" s="534" t="n"/>
      <c r="EL38" s="534" t="n"/>
      <c r="EM38" s="27" t="n"/>
      <c r="EN38" s="534" t="n"/>
      <c r="EO38" s="27" t="n"/>
      <c r="EP38" s="534" t="n"/>
      <c r="EQ38" s="27" t="n"/>
      <c r="ER38" s="534" t="n"/>
      <c r="ES38" s="27" t="n"/>
      <c r="ET38" s="534" t="n"/>
      <c r="EU38" s="27" t="n"/>
      <c r="EV38" s="534" t="n"/>
      <c r="EW38" s="534" t="n"/>
      <c r="EZ38" s="534" t="n"/>
      <c r="FA38" s="27" t="n"/>
      <c r="FB38" s="534" t="n"/>
      <c r="FC38" s="534" t="n"/>
      <c r="FD38" s="534" t="n"/>
      <c r="FE38" s="534" t="n"/>
      <c r="FF38" s="534" t="n"/>
      <c r="FG38" s="534" t="n"/>
      <c r="FH38" s="534" t="n"/>
      <c r="FI38" s="534" t="n"/>
      <c r="FJ38" s="534" t="n"/>
      <c r="FK38" s="534" t="n"/>
      <c r="FL38" s="534" t="n"/>
      <c r="FM38" s="534" t="n"/>
      <c r="FO38" s="534" t="n"/>
      <c r="FP38" s="27" t="n"/>
      <c r="FQ38" s="534" t="n"/>
      <c r="FR38" s="534" t="n"/>
      <c r="FS38" s="534" t="n"/>
      <c r="FT38" s="534" t="n"/>
      <c r="FU38" s="534" t="n"/>
      <c r="FV38" s="534" t="n"/>
      <c r="FW38" s="534" t="n"/>
      <c r="FX38" s="534" t="n"/>
      <c r="FY38" s="534" t="n"/>
      <c r="FZ38" s="534" t="n"/>
      <c r="GA38" s="534" t="n"/>
      <c r="GB38" s="534" t="n"/>
      <c r="GE38" s="536" t="n"/>
      <c r="GF38" s="27" t="n"/>
      <c r="GG38" s="536" t="n"/>
      <c r="GH38" s="27" t="n"/>
      <c r="GI38" s="536" t="n"/>
      <c r="GJ38" s="27" t="n"/>
      <c r="GK38" s="536" t="n"/>
      <c r="GL38" s="536" t="n"/>
      <c r="GV38" s="536" t="n"/>
      <c r="GW38" s="536" t="n"/>
      <c r="HG38" s="536" t="n"/>
      <c r="HH38" s="536" t="n"/>
      <c r="HI38" s="536" t="n"/>
      <c r="HR38" s="536" t="n"/>
      <c r="HS38" s="536" t="n"/>
      <c r="IC38" s="536" t="n"/>
      <c r="ID38" s="536" t="n"/>
      <c r="IE38" s="536" t="n"/>
      <c r="IF38" s="536" t="n"/>
      <c r="IG38" s="27" t="n"/>
      <c r="IH38" s="536" t="n"/>
      <c r="II38" s="27" t="n"/>
      <c r="IJ38" s="536" t="n"/>
      <c r="IK38" s="27" t="n"/>
      <c r="IL38" s="536" t="n"/>
      <c r="IM38" s="536" t="n"/>
      <c r="IO38" s="534" t="n"/>
      <c r="IP38" s="27" t="n"/>
      <c r="IQ38" s="534" t="n"/>
      <c r="IR38" s="534" t="n"/>
      <c r="IS38" s="534" t="n"/>
      <c r="IT38" s="534" t="n"/>
      <c r="IU38" s="534" t="n"/>
      <c r="IV38" s="534" t="n"/>
      <c r="IW38" s="534" t="n"/>
      <c r="IX38" s="534" t="n"/>
      <c r="IY38" s="534" t="n"/>
      <c r="IZ38" s="534" t="n"/>
      <c r="JA38" s="534" t="n"/>
      <c r="JB38" s="534" t="n"/>
      <c r="JD38" s="534" t="n"/>
      <c r="JE38" s="27" t="n"/>
      <c r="JF38" s="534" t="n"/>
      <c r="JG38" s="534" t="n"/>
      <c r="JH38" s="534" t="n"/>
      <c r="JI38" s="534" t="n"/>
      <c r="JJ38" s="534" t="n"/>
      <c r="JK38" s="534" t="n"/>
      <c r="JL38" s="534" t="n"/>
      <c r="JM38" s="534" t="n"/>
      <c r="JN38" s="534" t="n"/>
      <c r="JO38" s="534" t="n"/>
      <c r="JP38" s="534" t="n"/>
      <c r="JQ38" s="534" t="n"/>
      <c r="JT38" s="536" t="n"/>
      <c r="JU38" s="26" t="n"/>
      <c r="JV38" s="536" t="n"/>
      <c r="JW38" s="26" t="n"/>
      <c r="JX38" s="536" t="n"/>
      <c r="JY38" s="26" t="n"/>
      <c r="JZ38" s="536" t="n"/>
      <c r="KA38" s="536" t="n"/>
      <c r="KK38" s="536" t="n"/>
      <c r="KL38" s="536" t="n"/>
      <c r="KV38" s="536" t="n"/>
      <c r="KW38" s="536" t="n"/>
      <c r="KX38" s="536" t="n"/>
      <c r="LG38" s="536" t="n"/>
      <c r="LH38" s="536" t="n"/>
      <c r="LR38" s="536" t="n"/>
      <c r="LS38" s="536" t="n"/>
      <c r="LU38" s="536" t="n"/>
      <c r="LV38" s="27" t="n"/>
      <c r="LW38" s="536" t="n"/>
      <c r="LX38" s="27" t="n"/>
      <c r="LY38" s="536" t="n"/>
      <c r="LZ38" s="27" t="n"/>
      <c r="MA38" s="536" t="n"/>
      <c r="MB38" s="536" t="n"/>
    </row>
    <row r="39" ht="14.25" customFormat="1" customHeight="1" s="250">
      <c r="A39" s="250" t="n">
        <v>34</v>
      </c>
      <c r="C39" s="251" t="inlineStr">
        <is>
          <t>Margem Bruta</t>
        </is>
      </c>
      <c r="E39" s="252">
        <f>IFERROR(E18/E12,"")</f>
        <v/>
      </c>
      <c r="G39" s="252">
        <f>IFERROR(G18/G12,"")</f>
        <v/>
      </c>
      <c r="H39" s="252">
        <f>IFERROR(H18/H12,"")</f>
        <v/>
      </c>
      <c r="I39" s="252">
        <f>IFERROR(I18/I12,"")</f>
        <v/>
      </c>
      <c r="J39" s="252">
        <f>IFERROR(J18/J12,"")</f>
        <v/>
      </c>
      <c r="K39" s="252">
        <f>IFERROR(K18/K12,"")</f>
        <v/>
      </c>
      <c r="L39" s="252">
        <f>IFERROR(L18/L12,"")</f>
        <v/>
      </c>
      <c r="M39" s="252">
        <f>IFERROR(M18/M12,"")</f>
        <v/>
      </c>
      <c r="N39" s="252">
        <f>IFERROR(N18/N12,"")</f>
        <v/>
      </c>
      <c r="O39" s="252">
        <f>IFERROR(O18/O12,"")</f>
        <v/>
      </c>
      <c r="P39" s="252">
        <f>IFERROR(P18/P12,"")</f>
        <v/>
      </c>
      <c r="Q39" s="252">
        <f>IFERROR(Q18/Q12,"")</f>
        <v/>
      </c>
      <c r="R39" s="252">
        <f>IFERROR(R18/R12,"")</f>
        <v/>
      </c>
      <c r="T39" s="252" t="n">
        <v>0.290881585571555</v>
      </c>
      <c r="V39" s="252" t="n">
        <v>0.3449080872160987</v>
      </c>
      <c r="W39" s="252" t="n">
        <v>0.2599103675461391</v>
      </c>
      <c r="X39" s="252" t="n">
        <v>0.2953412037802475</v>
      </c>
      <c r="Y39" s="252" t="n">
        <v>0.1330647946671577</v>
      </c>
      <c r="Z39" s="252" t="n">
        <v>0.281906198789752</v>
      </c>
      <c r="AA39" s="252" t="n">
        <v>0.3477947110524736</v>
      </c>
      <c r="AB39" s="252" t="n">
        <v>0.2968524287596995</v>
      </c>
      <c r="AC39" s="252" t="n">
        <v>0.3946033189963525</v>
      </c>
      <c r="AD39" s="252" t="n">
        <v>0.3038902275090674</v>
      </c>
      <c r="AE39" s="252" t="n">
        <v>0.2801318106804604</v>
      </c>
      <c r="AF39" s="252" t="n">
        <v>0.2733706744828786</v>
      </c>
      <c r="AG39" s="252" t="n">
        <v>0.2372641894968727</v>
      </c>
      <c r="AI39" s="252">
        <f>IFERROR(AI18/AI12,"")</f>
        <v/>
      </c>
      <c r="AK39" s="252">
        <f>IFERROR(AK18/AK12,"")</f>
        <v/>
      </c>
      <c r="AL39" s="252">
        <f>IFERROR(AL18/AL12,"")</f>
        <v/>
      </c>
      <c r="AM39" s="252">
        <f>IFERROR(AM18/AM12,"")</f>
        <v/>
      </c>
      <c r="AN39" s="252">
        <f>IFERROR(AN18/AN12,"")</f>
        <v/>
      </c>
      <c r="AO39" s="252">
        <f>IFERROR(AO18/AO12,"")</f>
        <v/>
      </c>
      <c r="AP39" s="252">
        <f>IFERROR(AP18/AP12,"")</f>
        <v/>
      </c>
      <c r="AQ39" s="252">
        <f>IFERROR(AQ18/AQ12,"")</f>
        <v/>
      </c>
      <c r="AR39" s="252">
        <f>IFERROR(AR18/AR12,"")</f>
        <v/>
      </c>
      <c r="AS39" s="252">
        <f>IFERROR(AS18/AS12,"")</f>
        <v/>
      </c>
      <c r="AT39" s="252">
        <f>IFERROR(AT18/AT12,"")</f>
        <v/>
      </c>
      <c r="AU39" s="252">
        <f>IFERROR(AU18/AU12,"")</f>
        <v/>
      </c>
      <c r="AV39" s="252">
        <f>IFERROR(AV18/AV12,"")</f>
        <v/>
      </c>
      <c r="AX39" s="252">
        <f>IFERROR(AX18/AX12,"")</f>
        <v/>
      </c>
      <c r="AZ39" s="252">
        <f>IFERROR(AZ18/AZ12,"")</f>
        <v/>
      </c>
      <c r="BA39" s="252">
        <f>IFERROR(BA18/BA12,"")</f>
        <v/>
      </c>
      <c r="BB39" s="252">
        <f>IFERROR(BB18/BB12,"")</f>
        <v/>
      </c>
      <c r="BC39" s="252">
        <f>IFERROR(BC18/BC12,"")</f>
        <v/>
      </c>
      <c r="BD39" s="252">
        <f>IFERROR(BD18/BD12,"")</f>
        <v/>
      </c>
      <c r="BE39" s="252">
        <f>IFERROR(BE18/BE12,"")</f>
        <v/>
      </c>
      <c r="BF39" s="252">
        <f>IFERROR(BF18/BF12,"")</f>
        <v/>
      </c>
      <c r="BG39" s="252">
        <f>IFERROR(BG18/BG12,"")</f>
        <v/>
      </c>
      <c r="BH39" s="252">
        <f>IFERROR(BH18/BH12,"")</f>
        <v/>
      </c>
      <c r="BI39" s="252">
        <f>IFERROR(BI18/BI12,"")</f>
        <v/>
      </c>
      <c r="BJ39" s="252">
        <f>IFERROR(BJ18/BJ12,"")</f>
        <v/>
      </c>
      <c r="BK39" s="252">
        <f>IFERROR(BK18/BK12,"")</f>
        <v/>
      </c>
      <c r="BM39" s="252">
        <f>IFERROR(BM18/BM12,"")</f>
        <v/>
      </c>
      <c r="BO39" s="252">
        <f>IFERROR(BO18/BO12,"")</f>
        <v/>
      </c>
      <c r="BP39" s="252">
        <f>IFERROR(BP18/BP12,"")</f>
        <v/>
      </c>
      <c r="BQ39" s="252">
        <f>IFERROR(BQ18/BQ12,"")</f>
        <v/>
      </c>
      <c r="BR39" s="252">
        <f>IFERROR(BR18/BR12,"")</f>
        <v/>
      </c>
      <c r="BS39" s="252">
        <f>IFERROR(BS18/BS12,"")</f>
        <v/>
      </c>
      <c r="BT39" s="252">
        <f>IFERROR(BT18/BT12,"")</f>
        <v/>
      </c>
      <c r="BU39" s="252">
        <f>IFERROR(BU18/BU12,"")</f>
        <v/>
      </c>
      <c r="BV39" s="252">
        <f>IFERROR(BV18/BV12,"")</f>
        <v/>
      </c>
      <c r="BW39" s="252">
        <f>IFERROR(BW18/BW12,"")</f>
        <v/>
      </c>
      <c r="BX39" s="252">
        <f>IFERROR(BX18/BX12,"")</f>
        <v/>
      </c>
      <c r="BY39" s="252">
        <f>IFERROR(BY18/BY12,"")</f>
        <v/>
      </c>
      <c r="BZ39" s="252">
        <f>IFERROR(BZ18/BZ12,"")</f>
        <v/>
      </c>
      <c r="CB39" s="252">
        <f>IFERROR(CB18/CB12,"")</f>
        <v/>
      </c>
      <c r="CD39" s="252">
        <f>IFERROR(CD18/CD12,"")</f>
        <v/>
      </c>
      <c r="CF39" s="252">
        <f>IFERROR(CF18/CF12,"")</f>
        <v/>
      </c>
      <c r="CH39" s="252">
        <f>IFERROR(CH18/CH12,"")</f>
        <v/>
      </c>
      <c r="CJ39" s="252" t="n"/>
      <c r="CK39" s="252">
        <f>CH39-CF39</f>
        <v/>
      </c>
      <c r="CM39" s="252">
        <f>IFERROR(CM18/CM12,"")</f>
        <v/>
      </c>
      <c r="CO39" s="252">
        <f>IFERROR(CO18/CO12,"")</f>
        <v/>
      </c>
      <c r="CQ39" s="252">
        <f>IFERROR(CQ18/CQ12,"")</f>
        <v/>
      </c>
      <c r="CS39" s="252" t="n"/>
      <c r="CT39" s="252">
        <f>CQ39-CO39</f>
        <v/>
      </c>
      <c r="CV39" s="252">
        <f>IFERROR(CV18/CV12,"")</f>
        <v/>
      </c>
      <c r="CX39" s="252">
        <f>IFERROR(CDB18/CDB12,"")</f>
        <v/>
      </c>
      <c r="CZ39" s="252">
        <f>IFERROR(CZ18/CZ12,"")</f>
        <v/>
      </c>
      <c r="DB39" s="252">
        <f>IFERROR(DB18/DB12,"")</f>
        <v/>
      </c>
      <c r="DD39" s="252" t="n"/>
      <c r="DE39" s="252">
        <f>DB39-CZ39</f>
        <v/>
      </c>
      <c r="DG39" s="252">
        <f>IFERROR(DG18/DG12,"")</f>
        <v/>
      </c>
      <c r="DI39" s="252">
        <f>IFERROR(DI18/DI12,"")</f>
        <v/>
      </c>
      <c r="DK39" s="252">
        <f>IFERROR(DK18/DK12,"")</f>
        <v/>
      </c>
      <c r="DM39" s="252">
        <f>IFERROR(DM18/DM12,"")</f>
        <v/>
      </c>
      <c r="DO39" s="252" t="n"/>
      <c r="DP39" s="252">
        <f>DM39-DK39</f>
        <v/>
      </c>
      <c r="DR39" s="252">
        <f>IFERROR(DR18/DR12,"")</f>
        <v/>
      </c>
      <c r="DT39" s="252">
        <f>IFERROR(DT18/DT12,"")</f>
        <v/>
      </c>
      <c r="DV39" s="252">
        <f>IFERROR(DV18/DV12,"")</f>
        <v/>
      </c>
      <c r="DX39" s="252">
        <f>IFERROR(DX18/DX12,"")</f>
        <v/>
      </c>
      <c r="DZ39" s="252" t="n"/>
      <c r="EA39" s="252">
        <f>DX39-DV39</f>
        <v/>
      </c>
      <c r="EC39" s="252">
        <f>IFERROR(EC18/EC12,"")</f>
        <v/>
      </c>
      <c r="EE39" s="252">
        <f>IFERROR(EE18/EE12,"")</f>
        <v/>
      </c>
      <c r="EG39" s="252">
        <f>IFERROR(EG18/EG12,"")</f>
        <v/>
      </c>
      <c r="EI39" s="252">
        <f>IFERROR(EI18/EI12,"")</f>
        <v/>
      </c>
      <c r="EK39" s="252" t="n"/>
      <c r="EL39" s="252">
        <f>EI39-EG39</f>
        <v/>
      </c>
      <c r="EN39" s="252">
        <f>IFERROR(EN18/EN12,"")</f>
        <v/>
      </c>
      <c r="EP39" s="252">
        <f>IFERROR(EP18/EP12,"")</f>
        <v/>
      </c>
      <c r="ER39" s="252">
        <f>IFERROR(ER18/ER12,"")</f>
        <v/>
      </c>
      <c r="ET39" s="252">
        <f>IFERROR(ET18/ET12,"")</f>
        <v/>
      </c>
      <c r="EV39" s="252" t="n"/>
      <c r="EW39" s="252">
        <f>ET39-ER39</f>
        <v/>
      </c>
      <c r="EZ39" s="252">
        <f>IFERROR(EZ18/EZ12,"")</f>
        <v/>
      </c>
      <c r="FB39" s="252">
        <f>IFERROR(FB18/FB12,"")</f>
        <v/>
      </c>
      <c r="FC39" s="252">
        <f>IFERROR(FC18/FC12,"")</f>
        <v/>
      </c>
      <c r="FD39" s="252">
        <f>IFERROR(FD18/FD12,"")</f>
        <v/>
      </c>
      <c r="FE39" s="252">
        <f>IFERROR(FE18/FE12,"")</f>
        <v/>
      </c>
      <c r="FF39" s="252">
        <f>IFERROR(FF18/FF12,"")</f>
        <v/>
      </c>
      <c r="FG39" s="252">
        <f>IFERROR(FG18/FG12,"")</f>
        <v/>
      </c>
      <c r="FH39" s="252">
        <f>IFERROR(FH18/FH12,"")</f>
        <v/>
      </c>
      <c r="FI39" s="252">
        <f>IFERROR(FI18/FI12,"")</f>
        <v/>
      </c>
      <c r="FJ39" s="252">
        <f>IFERROR(FJ18/FJ12,"")</f>
        <v/>
      </c>
      <c r="FK39" s="252">
        <f>IFERROR(FK18/FK12,"")</f>
        <v/>
      </c>
      <c r="FL39" s="252">
        <f>IFERROR(FL18/FL12,"")</f>
        <v/>
      </c>
      <c r="FM39" s="252">
        <f>IFERROR(FM18/FM12,"")</f>
        <v/>
      </c>
      <c r="FO39" s="252">
        <f>IFERROR(FO18/FO12,"")</f>
        <v/>
      </c>
      <c r="FQ39" s="252">
        <f>IFERROR(FQ18/FQ12,"")</f>
        <v/>
      </c>
      <c r="FR39" s="252">
        <f>IFERROR(FR18/FR12,"")</f>
        <v/>
      </c>
      <c r="FS39" s="252">
        <f>IFERROR(FS18/FS12,"")</f>
        <v/>
      </c>
      <c r="FT39" s="252">
        <f>IFERROR(FT18/FT12,"")</f>
        <v/>
      </c>
      <c r="FU39" s="252">
        <f>IFERROR(FU18/FU12,"")</f>
        <v/>
      </c>
      <c r="FV39" s="252">
        <f>IFERROR(FV18/FV12,"")</f>
        <v/>
      </c>
      <c r="FW39" s="252">
        <f>IFERROR(FW18/FW12,"")</f>
        <v/>
      </c>
      <c r="FX39" s="252">
        <f>IFERROR(FX18/FX12,"")</f>
        <v/>
      </c>
      <c r="FY39" s="252">
        <f>IFERROR(FY18/FY12,"")</f>
        <v/>
      </c>
      <c r="FZ39" s="252">
        <f>IFERROR(FZ18/FZ12,"")</f>
        <v/>
      </c>
      <c r="GA39" s="252">
        <f>IFERROR(GA18/GA12,"")</f>
        <v/>
      </c>
      <c r="GB39" s="252">
        <f>IFERROR(GB18/GB12,"")</f>
        <v/>
      </c>
      <c r="GD39" s="10" t="n"/>
      <c r="GE39" s="103">
        <f>IFERROR(GE18/GE12,"")</f>
        <v/>
      </c>
      <c r="GF39" s="10" t="n"/>
      <c r="GG39" s="103">
        <f>IFERROR(GG18/GG12,"")</f>
        <v/>
      </c>
      <c r="GH39" s="10" t="n"/>
      <c r="GI39" s="103">
        <f>IFERROR(GI18/GI12,"")</f>
        <v/>
      </c>
      <c r="GJ39" s="10" t="n"/>
      <c r="GK39" s="103" t="n"/>
      <c r="GL39" s="103">
        <f>GI39-GG39</f>
        <v/>
      </c>
      <c r="GM39" s="10" t="n"/>
      <c r="GN39" s="103">
        <f>IFERROR(GN18/GN12,"")</f>
        <v/>
      </c>
      <c r="GO39" s="10" t="n"/>
      <c r="GP39" s="103">
        <f>IFERROR(GP18/GP12,"")</f>
        <v/>
      </c>
      <c r="GQ39" s="10" t="n"/>
      <c r="GR39" s="103">
        <f>IFERROR(GR18/GR12,"")</f>
        <v/>
      </c>
      <c r="GS39" s="10" t="n"/>
      <c r="GT39" s="103">
        <f>IFERROR(GT18/GT12,"")</f>
        <v/>
      </c>
      <c r="GU39" s="10" t="n"/>
      <c r="GV39" s="103" t="n"/>
      <c r="GW39" s="103">
        <f>GT39-GR39</f>
        <v/>
      </c>
      <c r="GX39" s="10" t="n"/>
      <c r="GY39" s="103">
        <f>IFERROR(GY18/GY12,"")</f>
        <v/>
      </c>
      <c r="GZ39" s="10" t="n"/>
      <c r="HA39" s="103">
        <f>IFERROR(HA18/HA12,"")</f>
        <v/>
      </c>
      <c r="HB39" s="10" t="n"/>
      <c r="HC39" s="103">
        <f>IFERROR(HC18/HC12,"")</f>
        <v/>
      </c>
      <c r="HD39" s="10" t="n"/>
      <c r="HE39" s="103">
        <f>IFERROR(HE18/HE12,"")</f>
        <v/>
      </c>
      <c r="HF39" s="10" t="n"/>
      <c r="HG39" s="103">
        <f>IFERROR(HG18/HG12,"")</f>
        <v/>
      </c>
      <c r="HH39" s="103">
        <f>HE39-HC39</f>
        <v/>
      </c>
      <c r="HI39" s="103" t="n"/>
      <c r="HJ39" s="103">
        <f>IFERROR(HJ18/HJ12,"")</f>
        <v/>
      </c>
      <c r="HK39" s="10" t="n"/>
      <c r="HL39" s="103">
        <f>IFERROR(HL18/HL12,"")</f>
        <v/>
      </c>
      <c r="HM39" s="10" t="n"/>
      <c r="HN39" s="103">
        <f>IFERROR(HN18/HN12,"")</f>
        <v/>
      </c>
      <c r="HO39" s="10" t="n"/>
      <c r="HP39" s="103">
        <f>IFERROR(HP18/HP12,"")</f>
        <v/>
      </c>
      <c r="HQ39" s="10" t="n"/>
      <c r="HR39" s="103" t="n"/>
      <c r="HS39" s="103">
        <f>HP39-HN39</f>
        <v/>
      </c>
      <c r="HT39" s="10" t="n"/>
      <c r="HU39" s="103">
        <f>IFERROR(HU18/HU12,"")</f>
        <v/>
      </c>
      <c r="HV39" s="10" t="n"/>
      <c r="HW39" s="103">
        <f>IFERROR(HW18/HW12,"")</f>
        <v/>
      </c>
      <c r="HX39" s="10" t="n"/>
      <c r="HY39" s="103">
        <f>IFERROR(HY18/HY12,"")</f>
        <v/>
      </c>
      <c r="HZ39" s="10" t="n"/>
      <c r="IA39" s="103">
        <f>IFERROR(IA18/IA12,"")</f>
        <v/>
      </c>
      <c r="IB39" s="10" t="n"/>
      <c r="IC39" s="103">
        <f>IFERROR(IC18/IC12,"")</f>
        <v/>
      </c>
      <c r="ID39" s="103">
        <f>IA39-HY39</f>
        <v/>
      </c>
      <c r="IE39" s="103" t="n"/>
      <c r="IF39" s="103">
        <f>IFERROR(IF18/IF12,"")</f>
        <v/>
      </c>
      <c r="IG39" s="10" t="n"/>
      <c r="IH39" s="103">
        <f>IFERROR(IH18/IH12,"")</f>
        <v/>
      </c>
      <c r="II39" s="10" t="n"/>
      <c r="IJ39" s="103">
        <f>IFERROR(IJ18/IJ12,"")</f>
        <v/>
      </c>
      <c r="IK39" s="10" t="n"/>
      <c r="IL39" s="103" t="n"/>
      <c r="IM39" s="103" t="n"/>
      <c r="IO39" s="252">
        <f>IFERROR(IO18/IO12,"")</f>
        <v/>
      </c>
      <c r="IQ39" s="252">
        <f>IFERROR(IQ18/IQ12,"")</f>
        <v/>
      </c>
      <c r="IR39" s="252">
        <f>IFERROR(IR18/IR12,"")</f>
        <v/>
      </c>
      <c r="IS39" s="252">
        <f>IFERROR(IS18/IS12,"")</f>
        <v/>
      </c>
      <c r="IT39" s="252">
        <f>IFERROR(IT18/IT12,"")</f>
        <v/>
      </c>
      <c r="IU39" s="252">
        <f>IFERROR(IU18/IU12,"")</f>
        <v/>
      </c>
      <c r="IV39" s="252">
        <f>IFERROR(IV18/IV12,"")</f>
        <v/>
      </c>
      <c r="IW39" s="252">
        <f>IFERROR(IW18/IW12,"")</f>
        <v/>
      </c>
      <c r="IX39" s="252">
        <f>IFERROR(IX18/IX12,"")</f>
        <v/>
      </c>
      <c r="IY39" s="252">
        <f>IFERROR(IY18/IY12,"")</f>
        <v/>
      </c>
      <c r="IZ39" s="252">
        <f>IFERROR(IZ18/IZ12,"")</f>
        <v/>
      </c>
      <c r="JA39" s="252">
        <f>IFERROR(JA18/JA12,"")</f>
        <v/>
      </c>
      <c r="JB39" s="252">
        <f>IFERROR(JB18/JB12,"")</f>
        <v/>
      </c>
      <c r="JD39" s="252">
        <f>IFERROR(JD18/JD12,"")</f>
        <v/>
      </c>
      <c r="JF39" s="252">
        <f>IFERROR(JF18/JF12,"")</f>
        <v/>
      </c>
      <c r="JG39" s="252">
        <f>IFERROR(JG18/JG12,"")</f>
        <v/>
      </c>
      <c r="JH39" s="252">
        <f>IFERROR(JH18/JH12,"")</f>
        <v/>
      </c>
      <c r="JI39" s="252">
        <f>IFERROR(JI18/JI12,"")</f>
        <v/>
      </c>
      <c r="JJ39" s="252">
        <f>IFERROR(JJ18/JJ12,"")</f>
        <v/>
      </c>
      <c r="JK39" s="252">
        <f>IFERROR(JK18/JK12,"")</f>
        <v/>
      </c>
      <c r="JL39" s="252">
        <f>IFERROR(JL18/JL12,"")</f>
        <v/>
      </c>
      <c r="JM39" s="252">
        <f>IFERROR(JM18/JM12,"")</f>
        <v/>
      </c>
      <c r="JN39" s="252">
        <f>IFERROR(JN18/JN12,"")</f>
        <v/>
      </c>
      <c r="JO39" s="252">
        <f>IFERROR(JO18/JO12,"")</f>
        <v/>
      </c>
      <c r="JP39" s="252">
        <f>IFERROR(JP18/JP12,"")</f>
        <v/>
      </c>
      <c r="JQ39" s="252">
        <f>IFERROR(JQ18/JQ12,"")</f>
        <v/>
      </c>
      <c r="JS39" s="10" t="n"/>
      <c r="JT39" s="103">
        <f>IFERROR(JT18/JT12,"")</f>
        <v/>
      </c>
      <c r="JU39" s="10" t="n"/>
      <c r="JV39" s="103">
        <f>IFERROR(JV18/JV12,"")</f>
        <v/>
      </c>
      <c r="JW39" s="10" t="n"/>
      <c r="JX39" s="103">
        <f>IFERROR(JX18/JX12,"")</f>
        <v/>
      </c>
      <c r="JY39" s="10" t="n"/>
      <c r="JZ39" s="103" t="n"/>
      <c r="KA39" s="103">
        <f>JX39-JV39</f>
        <v/>
      </c>
      <c r="KC39" s="103">
        <f>IFERROR(KC18/KC12,"")</f>
        <v/>
      </c>
      <c r="KD39" s="10" t="n"/>
      <c r="KE39" s="103">
        <f>IFERROR(KE18/KE12,"")</f>
        <v/>
      </c>
      <c r="KF39" s="10" t="n"/>
      <c r="KG39" s="103">
        <f>IFERROR(KG18/KG12,"")</f>
        <v/>
      </c>
      <c r="KH39" s="10" t="n"/>
      <c r="KI39" s="103">
        <f>IFERROR(KI18/KI12,"")</f>
        <v/>
      </c>
      <c r="KJ39" s="10" t="n"/>
      <c r="KK39" s="103" t="n"/>
      <c r="KL39" s="103">
        <f>KI39-KG39</f>
        <v/>
      </c>
      <c r="KM39" s="10" t="n"/>
      <c r="KN39" s="103">
        <f>IFERROR(KN18/KN12,"")</f>
        <v/>
      </c>
      <c r="KO39" s="10" t="n"/>
      <c r="KP39" s="103">
        <f>IFERROR(KP18/KP12,"")</f>
        <v/>
      </c>
      <c r="KQ39" s="10" t="n"/>
      <c r="KR39" s="103">
        <f>IFERROR(KR18/KR12,"")</f>
        <v/>
      </c>
      <c r="KS39" s="10" t="n"/>
      <c r="KT39" s="103">
        <f>IFERROR(KT18/KT12,"")</f>
        <v/>
      </c>
      <c r="KU39" s="10" t="n"/>
      <c r="KV39" s="103">
        <f>IFERROR(KV18/KV12,"")</f>
        <v/>
      </c>
      <c r="KW39" s="103">
        <f>KT39-KR39</f>
        <v/>
      </c>
      <c r="KX39" s="103" t="n"/>
      <c r="KY39" s="103">
        <f>IFERROR(KY18/KY12,"")</f>
        <v/>
      </c>
      <c r="KZ39" s="10" t="n"/>
      <c r="LA39" s="103">
        <f>IFERROR(LA18/LA12,"")</f>
        <v/>
      </c>
      <c r="LB39" s="10" t="n"/>
      <c r="LC39" s="103">
        <f>IFERROR(LC18/LC12,"")</f>
        <v/>
      </c>
      <c r="LD39" s="10" t="n"/>
      <c r="LE39" s="103">
        <f>IFERROR(LE18/LE12,"")</f>
        <v/>
      </c>
      <c r="LF39" s="10" t="n"/>
      <c r="LG39" s="103" t="n"/>
      <c r="LH39" s="103">
        <f>LE39-LC39</f>
        <v/>
      </c>
      <c r="LI39" s="10" t="n"/>
      <c r="LJ39" s="103">
        <f>IFERROR(LJ18/LJ12,"")</f>
        <v/>
      </c>
      <c r="LK39" s="10" t="n"/>
      <c r="LL39" s="103">
        <f>IFERROR(LL18/LL12,"")</f>
        <v/>
      </c>
      <c r="LM39" s="10" t="n"/>
      <c r="LN39" s="103">
        <f>IFERROR(LN18/LN12,"")</f>
        <v/>
      </c>
      <c r="LO39" s="10" t="n"/>
      <c r="LP39" s="103">
        <f>IFERROR(LP18/LP12,"")</f>
        <v/>
      </c>
      <c r="LQ39" s="10" t="n"/>
      <c r="LR39" s="103">
        <f>IFERROR(LR18/LR12,"")</f>
        <v/>
      </c>
      <c r="LS39" s="103">
        <f>LP39-LN39</f>
        <v/>
      </c>
      <c r="LU39" s="103">
        <f>IFERROR(LU18/LU12,"")</f>
        <v/>
      </c>
      <c r="LV39" s="10" t="n"/>
      <c r="LW39" s="103">
        <f>IFERROR(LW18/LW12,"")</f>
        <v/>
      </c>
      <c r="LX39" s="10" t="n"/>
      <c r="LY39" s="103">
        <f>IFERROR(LY18/LY12,"")</f>
        <v/>
      </c>
      <c r="LZ39" s="10" t="n"/>
      <c r="MA39" s="103" t="n"/>
      <c r="MB39" s="327" t="n"/>
    </row>
    <row r="40" ht="14.25" customFormat="1" customHeight="1" s="250">
      <c r="A40" s="250" t="n">
        <v>35</v>
      </c>
      <c r="C40" s="251" t="inlineStr">
        <is>
          <t>Margem Operacional</t>
        </is>
      </c>
      <c r="E40" s="252">
        <f>IFERROR(E26/E12,"")</f>
        <v/>
      </c>
      <c r="G40" s="252">
        <f>IFERROR(G26/G12,0)</f>
        <v/>
      </c>
      <c r="H40" s="252">
        <f>IFERROR(H26/H12,0)</f>
        <v/>
      </c>
      <c r="I40" s="252">
        <f>IFERROR(I26/I12,0)</f>
        <v/>
      </c>
      <c r="J40" s="252">
        <f>IFERROR(J26/J12,0)</f>
        <v/>
      </c>
      <c r="K40" s="252">
        <f>IFERROR(K26/K12,0)</f>
        <v/>
      </c>
      <c r="L40" s="252">
        <f>IFERROR(L26/L12,0)</f>
        <v/>
      </c>
      <c r="M40" s="252">
        <f>IFERROR(M26/M12,0)</f>
        <v/>
      </c>
      <c r="N40" s="252">
        <f>IFERROR(N26/N12,0)</f>
        <v/>
      </c>
      <c r="O40" s="252">
        <f>IFERROR(O26/O12,0)</f>
        <v/>
      </c>
      <c r="P40" s="252">
        <f>IFERROR(P26/P12,0)</f>
        <v/>
      </c>
      <c r="Q40" s="252">
        <f>IFERROR(Q26/Q12,0)</f>
        <v/>
      </c>
      <c r="R40" s="252">
        <f>IFERROR(R26/R12,0)</f>
        <v/>
      </c>
      <c r="T40" s="252" t="n">
        <v>0.185226011200168</v>
      </c>
      <c r="V40" s="252" t="n">
        <v>0.2205647165689309</v>
      </c>
      <c r="W40" s="252" t="n">
        <v>0.145967741109548</v>
      </c>
      <c r="X40" s="252" t="n">
        <v>0.160507360908187</v>
      </c>
      <c r="Y40" s="252" t="n">
        <v>-0.005459676317760894</v>
      </c>
      <c r="Z40" s="252" t="n">
        <v>0.1957946005379053</v>
      </c>
      <c r="AA40" s="252" t="n">
        <v>0.2645603056252565</v>
      </c>
      <c r="AB40" s="252" t="n">
        <v>0.2043785127572587</v>
      </c>
      <c r="AC40" s="252" t="n">
        <v>0.3002706951522163</v>
      </c>
      <c r="AD40" s="252" t="n">
        <v>0.2052045552540137</v>
      </c>
      <c r="AE40" s="252" t="n">
        <v>0.1850797217946039</v>
      </c>
      <c r="AF40" s="252" t="n">
        <v>0.1440779479766852</v>
      </c>
      <c r="AG40" s="252" t="n">
        <v>0.1309874558737103</v>
      </c>
      <c r="AI40" s="252">
        <f>IFERROR(AI26/AI12,"")</f>
        <v/>
      </c>
      <c r="AK40" s="252">
        <f>IFERROR(AK26/AK12,0)</f>
        <v/>
      </c>
      <c r="AL40" s="252">
        <f>IFERROR(AL26/AL12,0)</f>
        <v/>
      </c>
      <c r="AM40" s="252">
        <f>IFERROR(AM26/AM12,0)</f>
        <v/>
      </c>
      <c r="AN40" s="252">
        <f>IFERROR(AN26/AN12,0)</f>
        <v/>
      </c>
      <c r="AO40" s="252">
        <f>IFERROR(AO26/AO12,0)</f>
        <v/>
      </c>
      <c r="AP40" s="252">
        <f>IFERROR(AP26/AP12,0)</f>
        <v/>
      </c>
      <c r="AQ40" s="252">
        <f>IFERROR(AQ26/AQ12,0)</f>
        <v/>
      </c>
      <c r="AR40" s="252">
        <f>IFERROR(AR26/AR12,0)</f>
        <v/>
      </c>
      <c r="AS40" s="252">
        <f>IFERROR(AS26/AS12,0)</f>
        <v/>
      </c>
      <c r="AT40" s="252">
        <f>IFERROR(AT26/AT12,0)</f>
        <v/>
      </c>
      <c r="AU40" s="252">
        <f>IFERROR(AU26/AU12,0)</f>
        <v/>
      </c>
      <c r="AV40" s="252">
        <f>IFERROR(AV26/AV12,0)</f>
        <v/>
      </c>
      <c r="AX40" s="252">
        <f>IFERROR(AX26/AX12,0)</f>
        <v/>
      </c>
      <c r="AZ40" s="252">
        <f>IFERROR(AZ26/AZ12,0)</f>
        <v/>
      </c>
      <c r="BA40" s="252">
        <f>IFERROR(BA26/BA12,0)</f>
        <v/>
      </c>
      <c r="BB40" s="252">
        <f>IFERROR(BB26/BB12,0)</f>
        <v/>
      </c>
      <c r="BC40" s="252">
        <f>IFERROR(BC26/BC12,0)</f>
        <v/>
      </c>
      <c r="BD40" s="252">
        <f>IFERROR(BD26/BD12,0)</f>
        <v/>
      </c>
      <c r="BE40" s="252">
        <f>IFERROR(BE26/BE12,0)</f>
        <v/>
      </c>
      <c r="BF40" s="252">
        <f>IFERROR(BF26/BF12,0)</f>
        <v/>
      </c>
      <c r="BG40" s="252">
        <f>IFERROR(BG26/BG12,0)</f>
        <v/>
      </c>
      <c r="BH40" s="252">
        <f>IFERROR(BH26/BH12,0)</f>
        <v/>
      </c>
      <c r="BI40" s="252">
        <f>IFERROR(BI26/BI12,0)</f>
        <v/>
      </c>
      <c r="BJ40" s="252">
        <f>IFERROR(BJ26/BJ12,0)</f>
        <v/>
      </c>
      <c r="BK40" s="252">
        <f>IFERROR(BK26/BK12,0)</f>
        <v/>
      </c>
      <c r="BM40" s="252">
        <f>IFERROR(BM26/BM12,0)</f>
        <v/>
      </c>
      <c r="BO40" s="252">
        <f>IFERROR(BO26/BO12,0)</f>
        <v/>
      </c>
      <c r="BP40" s="252">
        <f>IFERROR(BP26/BP12,0)</f>
        <v/>
      </c>
      <c r="BQ40" s="252">
        <f>IFERROR(BQ26/BQ12,0)</f>
        <v/>
      </c>
      <c r="BR40" s="252">
        <f>IFERROR(BR26/BR12,0)</f>
        <v/>
      </c>
      <c r="BS40" s="252">
        <f>IFERROR(BS26/BS12,0)</f>
        <v/>
      </c>
      <c r="BT40" s="252">
        <f>IFERROR(BT26/BT12,0)</f>
        <v/>
      </c>
      <c r="BU40" s="252">
        <f>IFERROR(BU26/BU12,0)</f>
        <v/>
      </c>
      <c r="BV40" s="252">
        <f>IFERROR(BV26/BV12,0)</f>
        <v/>
      </c>
      <c r="BW40" s="252">
        <f>IFERROR(BW26/BW12,0)</f>
        <v/>
      </c>
      <c r="BX40" s="252">
        <f>IFERROR(BX26/BX12,0)</f>
        <v/>
      </c>
      <c r="BY40" s="252">
        <f>IFERROR(BY26/BY12,0)</f>
        <v/>
      </c>
      <c r="BZ40" s="252">
        <f>IFERROR(BZ26/BZ12,0)</f>
        <v/>
      </c>
      <c r="CB40" s="252">
        <f>IFERROR(CB26/CB12,"")</f>
        <v/>
      </c>
      <c r="CD40" s="252">
        <f>IFERROR(CD26/CD12,"")</f>
        <v/>
      </c>
      <c r="CF40" s="252">
        <f>IFERROR(CF26/CF12,"")</f>
        <v/>
      </c>
      <c r="CH40" s="252">
        <f>IFERROR(CH26/CH12,"")</f>
        <v/>
      </c>
      <c r="CJ40" s="252" t="n"/>
      <c r="CK40" s="252">
        <f>CH40-CF40</f>
        <v/>
      </c>
      <c r="CM40" s="252">
        <f>IFERROR(CM26/CM12,"")</f>
        <v/>
      </c>
      <c r="CO40" s="252">
        <f>IFERROR(CO26/CO12,"")</f>
        <v/>
      </c>
      <c r="CQ40" s="252">
        <f>IFERROR(CQ26/CQ12,"")</f>
        <v/>
      </c>
      <c r="CS40" s="252" t="n"/>
      <c r="CT40" s="252">
        <f>CQ40-CO40</f>
        <v/>
      </c>
      <c r="CV40" s="252">
        <f>IFERROR(CV26/CV12,"")</f>
        <v/>
      </c>
      <c r="CX40" s="252">
        <f>IFERROR(CDB26/CDB12,"")</f>
        <v/>
      </c>
      <c r="CZ40" s="252">
        <f>IFERROR(CZ26/CZ12,"")</f>
        <v/>
      </c>
      <c r="DB40" s="252">
        <f>IFERROR(DB26/DB12,"")</f>
        <v/>
      </c>
      <c r="DD40" s="252" t="n"/>
      <c r="DE40" s="252">
        <f>DB40-CZ40</f>
        <v/>
      </c>
      <c r="DG40" s="252">
        <f>IFERROR(DG26/DG12,"")</f>
        <v/>
      </c>
      <c r="DI40" s="252">
        <f>IFERROR(DI26/DI12,"")</f>
        <v/>
      </c>
      <c r="DK40" s="252">
        <f>IFERROR(DK26/DK12,"")</f>
        <v/>
      </c>
      <c r="DM40" s="252">
        <f>IFERROR(DM26/DM12,"")</f>
        <v/>
      </c>
      <c r="DO40" s="252" t="n"/>
      <c r="DP40" s="252">
        <f>DM40-DK40</f>
        <v/>
      </c>
      <c r="DR40" s="252">
        <f>IFERROR(DR26/DR12,"")</f>
        <v/>
      </c>
      <c r="DT40" s="252">
        <f>IFERROR(DT26/DT12,"")</f>
        <v/>
      </c>
      <c r="DV40" s="252">
        <f>IFERROR(DV26/DV12,"")</f>
        <v/>
      </c>
      <c r="DX40" s="252">
        <f>IFERROR(DX26/DX12,"")</f>
        <v/>
      </c>
      <c r="DZ40" s="252" t="n"/>
      <c r="EA40" s="252">
        <f>DX40-DV40</f>
        <v/>
      </c>
      <c r="EC40" s="252">
        <f>IFERROR(EC26/EC12,"")</f>
        <v/>
      </c>
      <c r="EE40" s="252">
        <f>IFERROR(EE26/EE12,"")</f>
        <v/>
      </c>
      <c r="EG40" s="252">
        <f>IFERROR(EG26/EG12,"")</f>
        <v/>
      </c>
      <c r="EI40" s="252">
        <f>IFERROR(EI26/EI12,"")</f>
        <v/>
      </c>
      <c r="EK40" s="252" t="n"/>
      <c r="EL40" s="252">
        <f>EI40-EG40</f>
        <v/>
      </c>
      <c r="EN40" s="252">
        <f>IFERROR(EN26/EN12,"")</f>
        <v/>
      </c>
      <c r="EP40" s="252">
        <f>IFERROR(EP26/EP12,"")</f>
        <v/>
      </c>
      <c r="ER40" s="252">
        <f>IFERROR(ER26/ER12,"")</f>
        <v/>
      </c>
      <c r="ET40" s="252">
        <f>IFERROR(ET26/ET12,"")</f>
        <v/>
      </c>
      <c r="EV40" s="252" t="n"/>
      <c r="EW40" s="252">
        <f>ET40-ER40</f>
        <v/>
      </c>
      <c r="EZ40" s="252">
        <f>IFERROR(EZ26/EZ12,0)</f>
        <v/>
      </c>
      <c r="FB40" s="252">
        <f>IFERROR(FB26/FB12,0)</f>
        <v/>
      </c>
      <c r="FC40" s="252">
        <f>IFERROR(FC26/FC12,0)</f>
        <v/>
      </c>
      <c r="FD40" s="252">
        <f>IFERROR(FD26/FD12,0)</f>
        <v/>
      </c>
      <c r="FE40" s="252">
        <f>IFERROR(FE26/FE12,0)</f>
        <v/>
      </c>
      <c r="FF40" s="252">
        <f>IFERROR(FF26/FF12,0)</f>
        <v/>
      </c>
      <c r="FG40" s="252">
        <f>IFERROR(FG26/FG12,0)</f>
        <v/>
      </c>
      <c r="FH40" s="252">
        <f>IFERROR(FH26/FH12,0)</f>
        <v/>
      </c>
      <c r="FI40" s="252">
        <f>IFERROR(FI26/FI12,0)</f>
        <v/>
      </c>
      <c r="FJ40" s="252">
        <f>IFERROR(FJ26/FJ12,0)</f>
        <v/>
      </c>
      <c r="FK40" s="252">
        <f>IFERROR(FK26/FK12,0)</f>
        <v/>
      </c>
      <c r="FL40" s="252">
        <f>IFERROR(FL26/FL12,0)</f>
        <v/>
      </c>
      <c r="FM40" s="252">
        <f>IFERROR(FM26/FM12,0)</f>
        <v/>
      </c>
      <c r="FO40" s="252">
        <f>IFERROR(FO26/FO12,0)</f>
        <v/>
      </c>
      <c r="FQ40" s="252">
        <f>IFERROR(FQ26/FQ12,0)</f>
        <v/>
      </c>
      <c r="FR40" s="252">
        <f>IFERROR(FR26/FR12,0)</f>
        <v/>
      </c>
      <c r="FS40" s="252">
        <f>IFERROR(FS26/FS12,0)</f>
        <v/>
      </c>
      <c r="FT40" s="252">
        <f>IFERROR(FT26/FT12,0)</f>
        <v/>
      </c>
      <c r="FU40" s="252">
        <f>IFERROR(FU26/FU12,0)</f>
        <v/>
      </c>
      <c r="FV40" s="252">
        <f>IFERROR(FV26/FV12,0)</f>
        <v/>
      </c>
      <c r="FW40" s="252">
        <f>IFERROR(FW26/FW12,0)</f>
        <v/>
      </c>
      <c r="FX40" s="252">
        <f>IFERROR(FX26/FX12,0)</f>
        <v/>
      </c>
      <c r="FY40" s="252">
        <f>IFERROR(FY26/FY12,0)</f>
        <v/>
      </c>
      <c r="FZ40" s="252">
        <f>IFERROR(FZ26/FZ12,0)</f>
        <v/>
      </c>
      <c r="GA40" s="252">
        <f>IFERROR(GA26/GA12,0)</f>
        <v/>
      </c>
      <c r="GB40" s="252">
        <f>IFERROR(GB26/GB12,0)</f>
        <v/>
      </c>
      <c r="GE40" s="103">
        <f>IFERROR(GE26/GE12,"")</f>
        <v/>
      </c>
      <c r="GF40" s="10" t="n"/>
      <c r="GG40" s="103">
        <f>IFERROR(GG26/GG12,"")</f>
        <v/>
      </c>
      <c r="GH40" s="10" t="n"/>
      <c r="GI40" s="103">
        <f>IFERROR(GI26/GI12,"")</f>
        <v/>
      </c>
      <c r="GJ40" s="10" t="n"/>
      <c r="GK40" s="103" t="n"/>
      <c r="GL40" s="103">
        <f>GI40-GG40</f>
        <v/>
      </c>
      <c r="GM40" s="252" t="n"/>
      <c r="GN40" s="103">
        <f>IFERROR(GN26/GN12,"")</f>
        <v/>
      </c>
      <c r="GO40" s="252" t="n"/>
      <c r="GP40" s="103">
        <f>IFERROR(GP26/GP12,"")</f>
        <v/>
      </c>
      <c r="GQ40" s="252" t="n"/>
      <c r="GR40" s="103">
        <f>IFERROR(GR26/GR12,"")</f>
        <v/>
      </c>
      <c r="GS40" s="252" t="n"/>
      <c r="GT40" s="103">
        <f>IFERROR(GT26/GT12,"")</f>
        <v/>
      </c>
      <c r="GU40" s="252" t="n"/>
      <c r="GV40" s="103" t="n"/>
      <c r="GW40" s="103">
        <f>GT40-GR40</f>
        <v/>
      </c>
      <c r="GX40" s="252" t="n"/>
      <c r="GY40" s="103">
        <f>IFERROR(GY26/GY12,"")</f>
        <v/>
      </c>
      <c r="GZ40" s="252" t="n"/>
      <c r="HA40" s="103">
        <f>IFERROR(HA26/HA12,"")</f>
        <v/>
      </c>
      <c r="HB40" s="252" t="n"/>
      <c r="HC40" s="103">
        <f>IFERROR(HC26/HC12,"")</f>
        <v/>
      </c>
      <c r="HD40" s="252" t="n"/>
      <c r="HE40" s="103">
        <f>IFERROR(HE26/HE12,"")</f>
        <v/>
      </c>
      <c r="HF40" s="252" t="n"/>
      <c r="HG40" s="103">
        <f>IFERROR(HG26/HG12,"")</f>
        <v/>
      </c>
      <c r="HH40" s="103">
        <f>HE40-HC40</f>
        <v/>
      </c>
      <c r="HI40" s="103" t="n"/>
      <c r="HJ40" s="103">
        <f>IFERROR(HJ26/HJ12,"")</f>
        <v/>
      </c>
      <c r="HK40" s="252" t="n"/>
      <c r="HL40" s="103">
        <f>IFERROR(HL26/HL12,"")</f>
        <v/>
      </c>
      <c r="HM40" s="252" t="n"/>
      <c r="HN40" s="103">
        <f>IFERROR(HN26/HN12,"")</f>
        <v/>
      </c>
      <c r="HO40" s="252" t="n"/>
      <c r="HP40" s="103">
        <f>IFERROR(HP26/HP12,"")</f>
        <v/>
      </c>
      <c r="HQ40" s="252" t="n"/>
      <c r="HR40" s="103" t="n"/>
      <c r="HS40" s="103">
        <f>HP40-HN40</f>
        <v/>
      </c>
      <c r="HT40" s="252" t="n"/>
      <c r="HU40" s="103">
        <f>IFERROR(HU26/HU12,"")</f>
        <v/>
      </c>
      <c r="HV40" s="252" t="n"/>
      <c r="HW40" s="103">
        <f>IFERROR(HW26/HW12,"")</f>
        <v/>
      </c>
      <c r="HX40" s="252" t="n"/>
      <c r="HY40" s="103">
        <f>IFERROR(HY26/HY12,"")</f>
        <v/>
      </c>
      <c r="HZ40" s="252" t="n"/>
      <c r="IA40" s="103">
        <f>IFERROR(IA26/IA12,"")</f>
        <v/>
      </c>
      <c r="IB40" s="252" t="n"/>
      <c r="IC40" s="103">
        <f>IFERROR(IC26/IC12,"")</f>
        <v/>
      </c>
      <c r="ID40" s="103">
        <f>IA40-HY40</f>
        <v/>
      </c>
      <c r="IE40" s="103" t="n"/>
      <c r="IF40" s="103">
        <f>IFERROR(IF26/IF12,"")</f>
        <v/>
      </c>
      <c r="IG40" s="10" t="n"/>
      <c r="IH40" s="103">
        <f>IFERROR(IH26/IH12,"")</f>
        <v/>
      </c>
      <c r="II40" s="10" t="n"/>
      <c r="IJ40" s="103">
        <f>IFERROR(IJ26/IJ12,"")</f>
        <v/>
      </c>
      <c r="IK40" s="10" t="n"/>
      <c r="IL40" s="103" t="n"/>
      <c r="IM40" s="103" t="n"/>
      <c r="IO40" s="252">
        <f>IFERROR(IO26/IO12,0)</f>
        <v/>
      </c>
      <c r="IQ40" s="252">
        <f>IFERROR(IQ26/IQ12,0)</f>
        <v/>
      </c>
      <c r="IR40" s="252">
        <f>IFERROR(IR26/IR12,0)</f>
        <v/>
      </c>
      <c r="IS40" s="252">
        <f>IFERROR(IS26/IS12,0)</f>
        <v/>
      </c>
      <c r="IT40" s="252">
        <f>IFERROR(IT26/IT12,0)</f>
        <v/>
      </c>
      <c r="IU40" s="252">
        <f>IFERROR(IU26/IU12,0)</f>
        <v/>
      </c>
      <c r="IV40" s="252">
        <f>IFERROR(IV26/IV12,0)</f>
        <v/>
      </c>
      <c r="IW40" s="252">
        <f>IFERROR(IW26/IW12,0)</f>
        <v/>
      </c>
      <c r="IX40" s="252">
        <f>IFERROR(IX26/IX12,0)</f>
        <v/>
      </c>
      <c r="IY40" s="252">
        <f>IFERROR(IY26/IY12,0)</f>
        <v/>
      </c>
      <c r="IZ40" s="252">
        <f>IFERROR(IZ26/IZ12,0)</f>
        <v/>
      </c>
      <c r="JA40" s="252">
        <f>IFERROR(JA26/JA12,0)</f>
        <v/>
      </c>
      <c r="JB40" s="252">
        <f>IFERROR(JB26/JB12,0)</f>
        <v/>
      </c>
      <c r="JD40" s="252">
        <f>IFERROR(JD26/JD12,0)</f>
        <v/>
      </c>
      <c r="JF40" s="252">
        <f>IFERROR(JF26/JF12,0)</f>
        <v/>
      </c>
      <c r="JG40" s="252">
        <f>IFERROR(JG26/JG12,0)</f>
        <v/>
      </c>
      <c r="JH40" s="252">
        <f>IFERROR(JH26/JH12,0)</f>
        <v/>
      </c>
      <c r="JI40" s="252">
        <f>IFERROR(JI26/JI12,0)</f>
        <v/>
      </c>
      <c r="JJ40" s="252">
        <f>IFERROR(JJ26/JJ12,0)</f>
        <v/>
      </c>
      <c r="JK40" s="252">
        <f>IFERROR(JK26/JK12,0)</f>
        <v/>
      </c>
      <c r="JL40" s="252">
        <f>IFERROR(JL26/JL12,0)</f>
        <v/>
      </c>
      <c r="JM40" s="252">
        <f>IFERROR(JM26/JM12,0)</f>
        <v/>
      </c>
      <c r="JN40" s="252">
        <f>IFERROR(JN26/JN12,0)</f>
        <v/>
      </c>
      <c r="JO40" s="252">
        <f>IFERROR(JO26/JO12,0)</f>
        <v/>
      </c>
      <c r="JP40" s="252">
        <f>IFERROR(JP26/JP12,0)</f>
        <v/>
      </c>
      <c r="JQ40" s="252">
        <f>IFERROR(JQ26/JQ12,0)</f>
        <v/>
      </c>
      <c r="JT40" s="103">
        <f>IFERROR(JT26/JT12,"")</f>
        <v/>
      </c>
      <c r="JU40" s="10" t="n"/>
      <c r="JV40" s="103">
        <f>IFERROR(JV26/JV12,"")</f>
        <v/>
      </c>
      <c r="JW40" s="10" t="n"/>
      <c r="JX40" s="103">
        <f>IFERROR(JX26/JX12,"")</f>
        <v/>
      </c>
      <c r="JY40" s="10" t="n"/>
      <c r="JZ40" s="103" t="n"/>
      <c r="KA40" s="103">
        <f>JX40-JV40</f>
        <v/>
      </c>
      <c r="KC40" s="103">
        <f>IFERROR(KC26/KC12,"")</f>
        <v/>
      </c>
      <c r="KD40" s="252" t="n"/>
      <c r="KE40" s="103">
        <f>IFERROR(KE26/KE12,"")</f>
        <v/>
      </c>
      <c r="KF40" s="252" t="n"/>
      <c r="KG40" s="103">
        <f>IFERROR(KG26/KG12,"")</f>
        <v/>
      </c>
      <c r="KH40" s="252" t="n"/>
      <c r="KI40" s="103">
        <f>IFERROR(KI26/KI12,"")</f>
        <v/>
      </c>
      <c r="KJ40" s="252" t="n"/>
      <c r="KK40" s="103" t="n"/>
      <c r="KL40" s="103">
        <f>KI40-KG40</f>
        <v/>
      </c>
      <c r="KM40" s="252" t="n"/>
      <c r="KN40" s="103">
        <f>IFERROR(KN26/KN12,"")</f>
        <v/>
      </c>
      <c r="KO40" s="252" t="n"/>
      <c r="KP40" s="103">
        <f>IFERROR(KP26/KP12,"")</f>
        <v/>
      </c>
      <c r="KQ40" s="252" t="n"/>
      <c r="KR40" s="103">
        <f>IFERROR(KR26/KR12,"")</f>
        <v/>
      </c>
      <c r="KS40" s="252" t="n"/>
      <c r="KT40" s="103">
        <f>IFERROR(KT26/KT12,"")</f>
        <v/>
      </c>
      <c r="KU40" s="252" t="n"/>
      <c r="KV40" s="103">
        <f>IFERROR(KV26/KV12,"")</f>
        <v/>
      </c>
      <c r="KW40" s="103">
        <f>KT40-KR40</f>
        <v/>
      </c>
      <c r="KX40" s="103" t="n"/>
      <c r="KY40" s="103">
        <f>IFERROR(KY26/KY12,"")</f>
        <v/>
      </c>
      <c r="KZ40" s="252" t="n"/>
      <c r="LA40" s="103">
        <f>IFERROR(LA26/LA12,"")</f>
        <v/>
      </c>
      <c r="LB40" s="252" t="n"/>
      <c r="LC40" s="103">
        <f>IFERROR(LC26/LC12,"")</f>
        <v/>
      </c>
      <c r="LD40" s="252" t="n"/>
      <c r="LE40" s="103">
        <f>IFERROR(LE26/LE12,"")</f>
        <v/>
      </c>
      <c r="LF40" s="252" t="n"/>
      <c r="LG40" s="103" t="n"/>
      <c r="LH40" s="103">
        <f>LE40-LC40</f>
        <v/>
      </c>
      <c r="LI40" s="252" t="n"/>
      <c r="LJ40" s="103">
        <f>IFERROR(LJ26/LJ12,"")</f>
        <v/>
      </c>
      <c r="LK40" s="252" t="n"/>
      <c r="LL40" s="103">
        <f>IFERROR(LL26/LL12,"")</f>
        <v/>
      </c>
      <c r="LM40" s="252" t="n"/>
      <c r="LN40" s="103">
        <f>IFERROR(LN26/LN12,"")</f>
        <v/>
      </c>
      <c r="LO40" s="252" t="n"/>
      <c r="LP40" s="103">
        <f>IFERROR(LP26/LP12,"")</f>
        <v/>
      </c>
      <c r="LQ40" s="252" t="n"/>
      <c r="LR40" s="103">
        <f>IFERROR(LR26/LR12,"")</f>
        <v/>
      </c>
      <c r="LS40" s="103">
        <f>LP40-LN40</f>
        <v/>
      </c>
      <c r="LU40" s="103">
        <f>IFERROR(LU26/LU12,"")</f>
        <v/>
      </c>
      <c r="LV40" s="10" t="n"/>
      <c r="LW40" s="103">
        <f>IFERROR(LW26/LW12,"")</f>
        <v/>
      </c>
      <c r="LX40" s="10" t="n"/>
      <c r="LY40" s="103">
        <f>IFERROR(LY26/LY12,"")</f>
        <v/>
      </c>
      <c r="LZ40" s="10" t="n"/>
      <c r="MA40" s="103" t="n"/>
      <c r="MB40" s="327" t="n"/>
    </row>
    <row r="41" ht="14.25" customFormat="1" customHeight="1" s="250">
      <c r="A41" s="250" t="n">
        <v>44</v>
      </c>
      <c r="C41" s="251" t="inlineStr">
        <is>
          <t>Margem Líquida</t>
        </is>
      </c>
      <c r="E41" s="252">
        <f>IFERROR(E36/E12,"")</f>
        <v/>
      </c>
      <c r="G41" s="252">
        <f>IFERROR(G36/G12,"")</f>
        <v/>
      </c>
      <c r="H41" s="252">
        <f>IFERROR(H36/H12,"")</f>
        <v/>
      </c>
      <c r="I41" s="252">
        <f>IFERROR(I36/I12,"")</f>
        <v/>
      </c>
      <c r="J41" s="252">
        <f>IFERROR(J36/J12,"")</f>
        <v/>
      </c>
      <c r="K41" s="252">
        <f>IFERROR(K36/K12,"")</f>
        <v/>
      </c>
      <c r="L41" s="252">
        <f>IFERROR(L36/L12,"")</f>
        <v/>
      </c>
      <c r="M41" s="252">
        <f>IFERROR(M36/M12,"")</f>
        <v/>
      </c>
      <c r="N41" s="252">
        <f>IFERROR(N36/N12,"")</f>
        <v/>
      </c>
      <c r="O41" s="252">
        <f>IFERROR(O36/O12,"")</f>
        <v/>
      </c>
      <c r="P41" s="252">
        <f>IFERROR(P36/P12,"")</f>
        <v/>
      </c>
      <c r="Q41" s="252">
        <f>IFERROR(Q36/Q12,"")</f>
        <v/>
      </c>
      <c r="R41" s="252">
        <f>IFERROR(R36/R12,"")</f>
        <v/>
      </c>
      <c r="T41" s="252" t="n">
        <v>0.1587656220403149</v>
      </c>
      <c r="V41" s="252" t="n">
        <v>0.1378700340798144</v>
      </c>
      <c r="W41" s="252" t="n">
        <v>0.145967741109548</v>
      </c>
      <c r="X41" s="252" t="n">
        <v>0.160507360908187</v>
      </c>
      <c r="Y41" s="252" t="n">
        <v>-0.08601944743950718</v>
      </c>
      <c r="Z41" s="252" t="n">
        <v>0.1957094612501531</v>
      </c>
      <c r="AA41" s="252" t="n">
        <v>0.2645603056252565</v>
      </c>
      <c r="AB41" s="252" t="n">
        <v>0.1230780675273707</v>
      </c>
      <c r="AC41" s="252" t="n">
        <v>0.3002596553825501</v>
      </c>
      <c r="AD41" s="252" t="n">
        <v>0.2051944099221346</v>
      </c>
      <c r="AE41" s="252" t="n">
        <v>0.1019827038460062</v>
      </c>
      <c r="AF41" s="252" t="n">
        <v>0.144064564052117</v>
      </c>
      <c r="AG41" s="252" t="n">
        <v>0.1309777257105938</v>
      </c>
      <c r="AI41" s="252">
        <f>IFERROR(AI36/AI12,"")</f>
        <v/>
      </c>
      <c r="AK41" s="252">
        <f>IFERROR(AK36/AK12,"")</f>
        <v/>
      </c>
      <c r="AL41" s="252">
        <f>IFERROR(AL36/AL12,"")</f>
        <v/>
      </c>
      <c r="AM41" s="252">
        <f>IFERROR(AM36/AM12,"")</f>
        <v/>
      </c>
      <c r="AN41" s="252">
        <f>IFERROR(AN36/AN12,"")</f>
        <v/>
      </c>
      <c r="AO41" s="252">
        <f>IFERROR(AO36/AO12,"")</f>
        <v/>
      </c>
      <c r="AP41" s="252">
        <f>IFERROR(AP36/AP12,"")</f>
        <v/>
      </c>
      <c r="AQ41" s="252">
        <f>IFERROR(AQ36/AQ12,"")</f>
        <v/>
      </c>
      <c r="AR41" s="252">
        <f>IFERROR(AR36/AR12,"")</f>
        <v/>
      </c>
      <c r="AS41" s="252">
        <f>IFERROR(AS36/AS12,"")</f>
        <v/>
      </c>
      <c r="AT41" s="252">
        <f>IFERROR(AT36/AT12,"")</f>
        <v/>
      </c>
      <c r="AU41" s="252">
        <f>IFERROR(AU36/AU12,"")</f>
        <v/>
      </c>
      <c r="AV41" s="252">
        <f>IFERROR(AV36/AV12,"")</f>
        <v/>
      </c>
      <c r="AX41" s="252">
        <f>IFERROR(AX36/AX12,"")</f>
        <v/>
      </c>
      <c r="AZ41" s="252">
        <f>IFERROR(AZ36/AZ12,"")</f>
        <v/>
      </c>
      <c r="BA41" s="252">
        <f>IFERROR(BA36/BA12,"")</f>
        <v/>
      </c>
      <c r="BB41" s="252">
        <f>IFERROR(BB36/BB12,"")</f>
        <v/>
      </c>
      <c r="BC41" s="252">
        <f>IFERROR(BC36/BC12,"")</f>
        <v/>
      </c>
      <c r="BD41" s="252">
        <f>IFERROR(BD36/BD12,"")</f>
        <v/>
      </c>
      <c r="BE41" s="252">
        <f>IFERROR(BE36/BE12,"")</f>
        <v/>
      </c>
      <c r="BF41" s="252">
        <f>IFERROR(BF36/BF12,"")</f>
        <v/>
      </c>
      <c r="BG41" s="252">
        <f>IFERROR(BG36/BG12,"")</f>
        <v/>
      </c>
      <c r="BH41" s="252">
        <f>IFERROR(BH36/BH12,"")</f>
        <v/>
      </c>
      <c r="BI41" s="252">
        <f>IFERROR(BI36/BI12,"")</f>
        <v/>
      </c>
      <c r="BJ41" s="252">
        <f>IFERROR(BJ36/BJ12,"")</f>
        <v/>
      </c>
      <c r="BK41" s="252">
        <f>IFERROR(BK36/BK12,"")</f>
        <v/>
      </c>
      <c r="BM41" s="252">
        <f>IFERROR(BM36/BM12,"")</f>
        <v/>
      </c>
      <c r="BO41" s="252">
        <f>IFERROR(BO36/BO12,"")</f>
        <v/>
      </c>
      <c r="BP41" s="252">
        <f>IFERROR(BP36/BP12,"")</f>
        <v/>
      </c>
      <c r="BQ41" s="252">
        <f>IFERROR(BQ36/BQ12,"")</f>
        <v/>
      </c>
      <c r="BR41" s="252">
        <f>IFERROR(BR36/BR12,"")</f>
        <v/>
      </c>
      <c r="BS41" s="252">
        <f>IFERROR(BS36/BS12,"")</f>
        <v/>
      </c>
      <c r="BT41" s="252">
        <f>IFERROR(BT36/BT12,"")</f>
        <v/>
      </c>
      <c r="BU41" s="252">
        <f>IFERROR(BU36/BU12,"")</f>
        <v/>
      </c>
      <c r="BV41" s="252">
        <f>IFERROR(BV36/BV12,"")</f>
        <v/>
      </c>
      <c r="BW41" s="252">
        <f>IFERROR(BW36/BW12,"")</f>
        <v/>
      </c>
      <c r="BX41" s="252">
        <f>IFERROR(BX36/BX12,"")</f>
        <v/>
      </c>
      <c r="BY41" s="252">
        <f>IFERROR(BY36/BY12,"")</f>
        <v/>
      </c>
      <c r="BZ41" s="252">
        <f>IFERROR(BZ36/BZ12,"")</f>
        <v/>
      </c>
      <c r="CB41" s="252">
        <f>IFERROR(CB36/CB12,"")</f>
        <v/>
      </c>
      <c r="CD41" s="252">
        <f>IFERROR(CD36/CD12,"")</f>
        <v/>
      </c>
      <c r="CF41" s="252">
        <f>IFERROR(CF36/CF12,"")</f>
        <v/>
      </c>
      <c r="CH41" s="252">
        <f>IFERROR(CH36/CH12,"")</f>
        <v/>
      </c>
      <c r="CJ41" s="252" t="n"/>
      <c r="CK41" s="252">
        <f>CH41-CF41</f>
        <v/>
      </c>
      <c r="CM41" s="252">
        <f>IFERROR(CM36/CM12,"")</f>
        <v/>
      </c>
      <c r="CO41" s="252">
        <f>IFERROR(CO36/CO12,"")</f>
        <v/>
      </c>
      <c r="CQ41" s="252">
        <f>IFERROR(CQ36/CQ12,"")</f>
        <v/>
      </c>
      <c r="CS41" s="252" t="n"/>
      <c r="CT41" s="252">
        <f>CQ41-CO41</f>
        <v/>
      </c>
      <c r="CV41" s="252">
        <f>IFERROR(CV36/CV12,"")</f>
        <v/>
      </c>
      <c r="CX41" s="252">
        <f>IFERROR(CDB36/CDB12,"")</f>
        <v/>
      </c>
      <c r="CZ41" s="252">
        <f>IFERROR(CZ36/CZ12,"")</f>
        <v/>
      </c>
      <c r="DB41" s="252">
        <f>IFERROR(DB36/DB12,"")</f>
        <v/>
      </c>
      <c r="DD41" s="252" t="n"/>
      <c r="DE41" s="252">
        <f>DB41-CZ41</f>
        <v/>
      </c>
      <c r="DG41" s="252">
        <f>IFERROR(DG36/DG12,"")</f>
        <v/>
      </c>
      <c r="DI41" s="252">
        <f>IFERROR(DI36/DI12,"")</f>
        <v/>
      </c>
      <c r="DK41" s="252">
        <f>IFERROR(DK36/DK12,"")</f>
        <v/>
      </c>
      <c r="DM41" s="252">
        <f>IFERROR(DM36/DM12,"")</f>
        <v/>
      </c>
      <c r="DO41" s="252" t="n"/>
      <c r="DP41" s="252">
        <f>DM41-DK41</f>
        <v/>
      </c>
      <c r="DR41" s="252">
        <f>IFERROR(DR36/DR12,"")</f>
        <v/>
      </c>
      <c r="DT41" s="252">
        <f>IFERROR(DT36/DT12,"")</f>
        <v/>
      </c>
      <c r="DV41" s="252">
        <f>IFERROR(DV36/DV12,"")</f>
        <v/>
      </c>
      <c r="DX41" s="252">
        <f>IFERROR(DX36/DX12,"")</f>
        <v/>
      </c>
      <c r="DZ41" s="252" t="n"/>
      <c r="EA41" s="252">
        <f>DX41-DV41</f>
        <v/>
      </c>
      <c r="EC41" s="252">
        <f>IFERROR(EC36/EC12,"")</f>
        <v/>
      </c>
      <c r="EE41" s="252">
        <f>IFERROR(EE36/EE12,"")</f>
        <v/>
      </c>
      <c r="EG41" s="252">
        <f>IFERROR(EG36/EG12,"")</f>
        <v/>
      </c>
      <c r="EI41" s="252">
        <f>IFERROR(EI36/EI12,"")</f>
        <v/>
      </c>
      <c r="EK41" s="252" t="n"/>
      <c r="EL41" s="252">
        <f>EI41-EG41</f>
        <v/>
      </c>
      <c r="EN41" s="252">
        <f>IFERROR(EN36/EN12,"")</f>
        <v/>
      </c>
      <c r="EP41" s="252">
        <f>IFERROR(EP36/EP12,"")</f>
        <v/>
      </c>
      <c r="ER41" s="252">
        <f>IFERROR(ER36/ER12,"")</f>
        <v/>
      </c>
      <c r="ET41" s="252">
        <f>IFERROR(ET36/ET12,"")</f>
        <v/>
      </c>
      <c r="EV41" s="252" t="n"/>
      <c r="EW41" s="252">
        <f>ET41-ER41</f>
        <v/>
      </c>
      <c r="EZ41" s="252">
        <f>IFERROR(EZ36/EZ12,"")</f>
        <v/>
      </c>
      <c r="FB41" s="252">
        <f>IFERROR(FB36/FB12,"")</f>
        <v/>
      </c>
      <c r="FC41" s="252">
        <f>IFERROR(FC36/FC12,"")</f>
        <v/>
      </c>
      <c r="FD41" s="252">
        <f>IFERROR(FD36/FD12,"")</f>
        <v/>
      </c>
      <c r="FE41" s="252">
        <f>IFERROR(FE36/FE12,"")</f>
        <v/>
      </c>
      <c r="FF41" s="252">
        <f>IFERROR(FF36/FF12,"")</f>
        <v/>
      </c>
      <c r="FG41" s="252">
        <f>IFERROR(FG36/FG12,"")</f>
        <v/>
      </c>
      <c r="FH41" s="252">
        <f>IFERROR(FH36/FH12,"")</f>
        <v/>
      </c>
      <c r="FI41" s="252">
        <f>IFERROR(FI36/FI12,"")</f>
        <v/>
      </c>
      <c r="FJ41" s="252">
        <f>IFERROR(FJ36/FJ12,"")</f>
        <v/>
      </c>
      <c r="FK41" s="252">
        <f>IFERROR(FK36/FK12,"")</f>
        <v/>
      </c>
      <c r="FL41" s="252">
        <f>IFERROR(FL36/FL12,"")</f>
        <v/>
      </c>
      <c r="FM41" s="252">
        <f>IFERROR(FM36/FM12,"")</f>
        <v/>
      </c>
      <c r="FO41" s="252">
        <f>IFERROR(FO36/FO12,"")</f>
        <v/>
      </c>
      <c r="FQ41" s="252">
        <f>IFERROR(FQ36/FQ12,"")</f>
        <v/>
      </c>
      <c r="FR41" s="252">
        <f>IFERROR(FR36/FR12,"")</f>
        <v/>
      </c>
      <c r="FS41" s="252">
        <f>IFERROR(FS36/FS12,"")</f>
        <v/>
      </c>
      <c r="FT41" s="252">
        <f>IFERROR(FT36/FT12,"")</f>
        <v/>
      </c>
      <c r="FU41" s="252">
        <f>IFERROR(FU36/FU12,"")</f>
        <v/>
      </c>
      <c r="FV41" s="252">
        <f>IFERROR(FV36/FV12,"")</f>
        <v/>
      </c>
      <c r="FW41" s="252">
        <f>IFERROR(FW36/FW12,"")</f>
        <v/>
      </c>
      <c r="FX41" s="252">
        <f>IFERROR(FX36/FX12,"")</f>
        <v/>
      </c>
      <c r="FY41" s="252">
        <f>IFERROR(FY36/FY12,"")</f>
        <v/>
      </c>
      <c r="FZ41" s="252">
        <f>IFERROR(FZ36/FZ12,"")</f>
        <v/>
      </c>
      <c r="GA41" s="252">
        <f>IFERROR(GA36/GA12,"")</f>
        <v/>
      </c>
      <c r="GB41" s="252">
        <f>IFERROR(GB36/GB12,"")</f>
        <v/>
      </c>
      <c r="GE41" s="103">
        <f>IFERROR(GE36/GE12,"")</f>
        <v/>
      </c>
      <c r="GF41" s="10" t="n"/>
      <c r="GG41" s="103">
        <f>IFERROR(GG36/GG12,"")</f>
        <v/>
      </c>
      <c r="GH41" s="10" t="n"/>
      <c r="GI41" s="103">
        <f>IFERROR(GI36/GI12,"")</f>
        <v/>
      </c>
      <c r="GJ41" s="10" t="n"/>
      <c r="GK41" s="103" t="n"/>
      <c r="GL41" s="103">
        <f>GI41-GG41</f>
        <v/>
      </c>
      <c r="GM41" s="252" t="n"/>
      <c r="GN41" s="103">
        <f>IFERROR(GN36/GN12,"")</f>
        <v/>
      </c>
      <c r="GO41" s="252" t="n"/>
      <c r="GP41" s="103">
        <f>IFERROR(GP36/GP12,"")</f>
        <v/>
      </c>
      <c r="GQ41" s="252" t="n"/>
      <c r="GR41" s="103">
        <f>IFERROR(GR36/GR12,"")</f>
        <v/>
      </c>
      <c r="GS41" s="252" t="n"/>
      <c r="GT41" s="103">
        <f>IFERROR(GT36/GT12,"")</f>
        <v/>
      </c>
      <c r="GU41" s="252" t="n"/>
      <c r="GV41" s="103" t="n"/>
      <c r="GW41" s="103">
        <f>GT41-GR41</f>
        <v/>
      </c>
      <c r="GX41" s="252" t="n"/>
      <c r="GY41" s="103">
        <f>IFERROR(GY36/GY12,"")</f>
        <v/>
      </c>
      <c r="GZ41" s="252" t="n"/>
      <c r="HA41" s="103">
        <f>IFERROR(HA36/HA12,"")</f>
        <v/>
      </c>
      <c r="HB41" s="252" t="n"/>
      <c r="HC41" s="103">
        <f>IFERROR(HC36/HC12,"")</f>
        <v/>
      </c>
      <c r="HD41" s="252" t="n"/>
      <c r="HE41" s="103">
        <f>IFERROR(HE36/HE12,"")</f>
        <v/>
      </c>
      <c r="HF41" s="252" t="n"/>
      <c r="HG41" s="103">
        <f>IFERROR(HG36/HG12,"")</f>
        <v/>
      </c>
      <c r="HH41" s="103">
        <f>HE41-HC41</f>
        <v/>
      </c>
      <c r="HI41" s="103" t="n"/>
      <c r="HJ41" s="103">
        <f>IFERROR(HJ36/HJ12,"")</f>
        <v/>
      </c>
      <c r="HK41" s="252" t="n"/>
      <c r="HL41" s="103">
        <f>IFERROR(HL36/HL12,"")</f>
        <v/>
      </c>
      <c r="HM41" s="252" t="n"/>
      <c r="HN41" s="103">
        <f>IFERROR(HN36/HN12,"")</f>
        <v/>
      </c>
      <c r="HO41" s="252" t="n"/>
      <c r="HP41" s="103">
        <f>IFERROR(HP36/HP12,"")</f>
        <v/>
      </c>
      <c r="HQ41" s="252" t="n"/>
      <c r="HR41" s="103" t="n"/>
      <c r="HS41" s="103">
        <f>HP41-HN41</f>
        <v/>
      </c>
      <c r="HT41" s="252" t="n"/>
      <c r="HU41" s="103">
        <f>IFERROR(HU36/HU12,"")</f>
        <v/>
      </c>
      <c r="HV41" s="252" t="n"/>
      <c r="HW41" s="103">
        <f>IFERROR(HW36/HW12,"")</f>
        <v/>
      </c>
      <c r="HX41" s="252" t="n"/>
      <c r="HY41" s="103">
        <f>IFERROR(HY36/HY12,"")</f>
        <v/>
      </c>
      <c r="HZ41" s="252" t="n"/>
      <c r="IA41" s="103">
        <f>IFERROR(IA36/IA12,"")</f>
        <v/>
      </c>
      <c r="IB41" s="252" t="n"/>
      <c r="IC41" s="103">
        <f>IFERROR(IC36/IC12,"")</f>
        <v/>
      </c>
      <c r="ID41" s="103">
        <f>IA41-HY41</f>
        <v/>
      </c>
      <c r="IE41" s="103" t="n"/>
      <c r="IF41" s="103">
        <f>IFERROR(IF36/IF12,"")</f>
        <v/>
      </c>
      <c r="IG41" s="10" t="n"/>
      <c r="IH41" s="103">
        <f>IFERROR(IH36/IH12,"")</f>
        <v/>
      </c>
      <c r="II41" s="10" t="n"/>
      <c r="IJ41" s="103">
        <f>IFERROR(IJ36/IJ12,"")</f>
        <v/>
      </c>
      <c r="IK41" s="10" t="n"/>
      <c r="IL41" s="103" t="n"/>
      <c r="IM41" s="103" t="n"/>
      <c r="IO41" s="252">
        <f>IFERROR(IO36/IO12,"")</f>
        <v/>
      </c>
      <c r="IQ41" s="252">
        <f>IFERROR(IQ36/IQ12,"")</f>
        <v/>
      </c>
      <c r="IR41" s="252">
        <f>IFERROR(IR36/IR12,"")</f>
        <v/>
      </c>
      <c r="IS41" s="252">
        <f>IFERROR(IS36/IS12,"")</f>
        <v/>
      </c>
      <c r="IT41" s="252">
        <f>IFERROR(IT36/IT12,"")</f>
        <v/>
      </c>
      <c r="IU41" s="252">
        <f>IFERROR(IU36/IU12,"")</f>
        <v/>
      </c>
      <c r="IV41" s="252">
        <f>IFERROR(IV36/IV12,"")</f>
        <v/>
      </c>
      <c r="IW41" s="252">
        <f>IFERROR(IW36/IW12,"")</f>
        <v/>
      </c>
      <c r="IX41" s="252">
        <f>IFERROR(IX36/IX12,"")</f>
        <v/>
      </c>
      <c r="IY41" s="252">
        <f>IFERROR(IY36/IY12,"")</f>
        <v/>
      </c>
      <c r="IZ41" s="252">
        <f>IFERROR(IZ36/IZ12,"")</f>
        <v/>
      </c>
      <c r="JA41" s="252">
        <f>IFERROR(JA36/JA12,"")</f>
        <v/>
      </c>
      <c r="JB41" s="252">
        <f>IFERROR(JB36/JB12,"")</f>
        <v/>
      </c>
      <c r="JD41" s="252">
        <f>IFERROR(JD36/JD12,"")</f>
        <v/>
      </c>
      <c r="JF41" s="252">
        <f>IFERROR(JF36/JF12,"")</f>
        <v/>
      </c>
      <c r="JG41" s="252">
        <f>IFERROR(JG36/JG12,"")</f>
        <v/>
      </c>
      <c r="JH41" s="252">
        <f>IFERROR(JH36/JH12,"")</f>
        <v/>
      </c>
      <c r="JI41" s="252">
        <f>IFERROR(JI36/JI12,"")</f>
        <v/>
      </c>
      <c r="JJ41" s="252">
        <f>IFERROR(JJ36/JJ12,"")</f>
        <v/>
      </c>
      <c r="JK41" s="252">
        <f>IFERROR(JK36/JK12,"")</f>
        <v/>
      </c>
      <c r="JL41" s="252">
        <f>IFERROR(JL36/JL12,"")</f>
        <v/>
      </c>
      <c r="JM41" s="252">
        <f>IFERROR(JM36/JM12,"")</f>
        <v/>
      </c>
      <c r="JN41" s="252">
        <f>IFERROR(JN36/JN12,"")</f>
        <v/>
      </c>
      <c r="JO41" s="252">
        <f>IFERROR(JO36/JO12,"")</f>
        <v/>
      </c>
      <c r="JP41" s="252">
        <f>IFERROR(JP36/JP12,"")</f>
        <v/>
      </c>
      <c r="JQ41" s="252">
        <f>IFERROR(JQ36/JQ12,"")</f>
        <v/>
      </c>
      <c r="JT41" s="103">
        <f>IFERROR(JT36/JT12,"")</f>
        <v/>
      </c>
      <c r="JU41" s="10" t="n"/>
      <c r="JV41" s="103">
        <f>IFERROR(JV36/JV12,"")</f>
        <v/>
      </c>
      <c r="JW41" s="10" t="n"/>
      <c r="JX41" s="103">
        <f>IFERROR(JX36/JX12,"")</f>
        <v/>
      </c>
      <c r="JY41" s="10" t="n"/>
      <c r="JZ41" s="103" t="n"/>
      <c r="KA41" s="103">
        <f>JX41-JV41</f>
        <v/>
      </c>
      <c r="KC41" s="103">
        <f>IFERROR(KC36/KC12,"")</f>
        <v/>
      </c>
      <c r="KD41" s="252" t="n"/>
      <c r="KE41" s="103">
        <f>IFERROR(KE36/KE12,"")</f>
        <v/>
      </c>
      <c r="KF41" s="252" t="n"/>
      <c r="KG41" s="103">
        <f>IFERROR(KG36/KG12,"")</f>
        <v/>
      </c>
      <c r="KH41" s="252" t="n"/>
      <c r="KI41" s="103">
        <f>IFERROR(KI36/KI12,"")</f>
        <v/>
      </c>
      <c r="KJ41" s="252" t="n"/>
      <c r="KK41" s="103" t="n"/>
      <c r="KL41" s="103">
        <f>KI41-KG41</f>
        <v/>
      </c>
      <c r="KM41" s="252" t="n"/>
      <c r="KN41" s="103">
        <f>IFERROR(KN36/KN12,"")</f>
        <v/>
      </c>
      <c r="KO41" s="252" t="n"/>
      <c r="KP41" s="103">
        <f>IFERROR(KP36/KP12,"")</f>
        <v/>
      </c>
      <c r="KQ41" s="252" t="n"/>
      <c r="KR41" s="103">
        <f>IFERROR(KR36/KR12,"")</f>
        <v/>
      </c>
      <c r="KS41" s="252" t="n"/>
      <c r="KT41" s="103">
        <f>IFERROR(KT36/KT12,"")</f>
        <v/>
      </c>
      <c r="KU41" s="252" t="n"/>
      <c r="KV41" s="103">
        <f>IFERROR(KV36/KV12,"")</f>
        <v/>
      </c>
      <c r="KW41" s="103">
        <f>KT41-KR41</f>
        <v/>
      </c>
      <c r="KX41" s="103" t="n"/>
      <c r="KY41" s="103">
        <f>IFERROR(KY36/KY12,"")</f>
        <v/>
      </c>
      <c r="KZ41" s="252" t="n"/>
      <c r="LA41" s="103">
        <f>IFERROR(LA36/LA12,"")</f>
        <v/>
      </c>
      <c r="LB41" s="252" t="n"/>
      <c r="LC41" s="103">
        <f>IFERROR(LC36/LC12,"")</f>
        <v/>
      </c>
      <c r="LD41" s="252" t="n"/>
      <c r="LE41" s="103">
        <f>IFERROR(LE36/LE12,"")</f>
        <v/>
      </c>
      <c r="LF41" s="252" t="n"/>
      <c r="LG41" s="103" t="n"/>
      <c r="LH41" s="103">
        <f>LE41-LC41</f>
        <v/>
      </c>
      <c r="LI41" s="252" t="n"/>
      <c r="LJ41" s="103">
        <f>IFERROR(LJ36/LJ12,"")</f>
        <v/>
      </c>
      <c r="LK41" s="252" t="n"/>
      <c r="LL41" s="103">
        <f>IFERROR(LL36/LL12,"")</f>
        <v/>
      </c>
      <c r="LM41" s="252" t="n"/>
      <c r="LN41" s="103">
        <f>IFERROR(LN36/LN12,"")</f>
        <v/>
      </c>
      <c r="LO41" s="252" t="n"/>
      <c r="LP41" s="103">
        <f>IFERROR(LP36/LP12,"")</f>
        <v/>
      </c>
      <c r="LQ41" s="252" t="n"/>
      <c r="LR41" s="103">
        <f>IFERROR(LR36/LR12,"")</f>
        <v/>
      </c>
      <c r="LS41" s="103">
        <f>LP41-LN41</f>
        <v/>
      </c>
      <c r="LU41" s="103">
        <f>IFERROR(LU36/LU12,"")</f>
        <v/>
      </c>
      <c r="LV41" s="10" t="n"/>
      <c r="LW41" s="103">
        <f>IFERROR(LW36/LW12,"")</f>
        <v/>
      </c>
      <c r="LX41" s="10" t="n"/>
      <c r="LY41" s="103">
        <f>IFERROR(LY36/LY12,"")</f>
        <v/>
      </c>
      <c r="LZ41" s="10" t="n"/>
      <c r="MA41" s="103" t="n"/>
      <c r="MB41" s="327" t="n"/>
    </row>
    <row r="42" ht="6" customFormat="1" customHeight="1" s="250">
      <c r="A42" s="250" t="n">
        <v>45</v>
      </c>
      <c r="E42" s="545" t="n"/>
      <c r="F42" s="254" t="n"/>
      <c r="G42" s="545" t="n"/>
      <c r="H42" s="545" t="n"/>
      <c r="I42" s="545" t="n"/>
      <c r="J42" s="545" t="n"/>
      <c r="K42" s="545" t="n"/>
      <c r="L42" s="545" t="n"/>
      <c r="M42" s="545" t="n"/>
      <c r="N42" s="545" t="n"/>
      <c r="O42" s="545" t="n"/>
      <c r="P42" s="545" t="n"/>
      <c r="Q42" s="545" t="n"/>
      <c r="R42" s="545" t="n"/>
      <c r="T42" s="545" t="n"/>
      <c r="U42" s="254" t="n"/>
      <c r="V42" s="545" t="n"/>
      <c r="W42" s="545" t="n"/>
      <c r="X42" s="545" t="n"/>
      <c r="Y42" s="545" t="n"/>
      <c r="Z42" s="545" t="n"/>
      <c r="AA42" s="545" t="n"/>
      <c r="AB42" s="545" t="n"/>
      <c r="AC42" s="545" t="n"/>
      <c r="AD42" s="545" t="n"/>
      <c r="AE42" s="545" t="n"/>
      <c r="AF42" s="545" t="n"/>
      <c r="AG42" s="545" t="n"/>
      <c r="AH42" s="254" t="n"/>
      <c r="AI42" s="545" t="n"/>
      <c r="AJ42" s="254" t="n"/>
      <c r="AK42" s="545" t="n"/>
      <c r="AL42" s="545" t="n"/>
      <c r="AM42" s="545" t="n"/>
      <c r="AN42" s="545" t="n"/>
      <c r="AO42" s="545" t="n"/>
      <c r="AP42" s="545" t="n"/>
      <c r="AQ42" s="545" t="n"/>
      <c r="AR42" s="545" t="n"/>
      <c r="AS42" s="545" t="n"/>
      <c r="AT42" s="545" t="n"/>
      <c r="AU42" s="545" t="n"/>
      <c r="AV42" s="545" t="n"/>
      <c r="AW42" s="254" t="n"/>
      <c r="AX42" s="545" t="n"/>
      <c r="AY42" s="254" t="n"/>
      <c r="AZ42" s="545" t="n"/>
      <c r="BA42" s="545" t="n"/>
      <c r="BB42" s="545" t="n"/>
      <c r="BC42" s="545" t="n"/>
      <c r="BD42" s="545" t="n"/>
      <c r="BE42" s="545" t="n"/>
      <c r="BF42" s="545" t="n"/>
      <c r="BG42" s="545" t="n"/>
      <c r="BH42" s="545" t="n"/>
      <c r="BI42" s="545" t="n"/>
      <c r="BJ42" s="545" t="n"/>
      <c r="BK42" s="545" t="n"/>
      <c r="BL42" s="254" t="n"/>
      <c r="BM42" s="545" t="n"/>
      <c r="BN42" s="254" t="n"/>
      <c r="BO42" s="545" t="n"/>
      <c r="BP42" s="545" t="n"/>
      <c r="BQ42" s="545" t="n"/>
      <c r="BR42" s="545" t="n"/>
      <c r="BS42" s="545" t="n"/>
      <c r="BT42" s="545" t="n"/>
      <c r="BU42" s="545" t="n"/>
      <c r="BV42" s="545" t="n"/>
      <c r="BW42" s="545" t="n"/>
      <c r="BX42" s="545" t="n"/>
      <c r="BY42" s="545" t="n"/>
      <c r="BZ42" s="545" t="n"/>
      <c r="CA42" s="254" t="n"/>
      <c r="CB42" s="545" t="n"/>
      <c r="CC42" s="254" t="n"/>
      <c r="CD42" s="545" t="n"/>
      <c r="CE42" s="254" t="n"/>
      <c r="CF42" s="545" t="n"/>
      <c r="CG42" s="254" t="n"/>
      <c r="CH42" s="545" t="n"/>
      <c r="CI42" s="254" t="n"/>
      <c r="CJ42" s="545" t="n"/>
      <c r="CK42" s="545" t="n"/>
      <c r="CL42" s="254" t="n"/>
      <c r="CM42" s="545" t="n"/>
      <c r="CN42" s="254" t="n"/>
      <c r="CO42" s="545" t="n"/>
      <c r="CP42" s="254" t="n"/>
      <c r="CQ42" s="545" t="n"/>
      <c r="CR42" s="254" t="n"/>
      <c r="CS42" s="545" t="n"/>
      <c r="CT42" s="545" t="n"/>
      <c r="CU42" s="254" t="n"/>
      <c r="CV42" s="545" t="n"/>
      <c r="CW42" s="254" t="n"/>
      <c r="CX42" s="545" t="n"/>
      <c r="CY42" s="254" t="n"/>
      <c r="CZ42" s="545" t="n"/>
      <c r="DA42" s="254" t="n"/>
      <c r="DB42" s="545" t="n"/>
      <c r="DC42" s="254" t="n"/>
      <c r="DD42" s="545" t="n"/>
      <c r="DE42" s="545" t="n"/>
      <c r="DF42" s="254" t="n"/>
      <c r="DG42" s="545" t="n"/>
      <c r="DH42" s="254" t="n"/>
      <c r="DI42" s="545" t="n"/>
      <c r="DJ42" s="254" t="n"/>
      <c r="DK42" s="545" t="n"/>
      <c r="DL42" s="254" t="n"/>
      <c r="DM42" s="545" t="n"/>
      <c r="DN42" s="254" t="n"/>
      <c r="DO42" s="545" t="n"/>
      <c r="DP42" s="545" t="n"/>
      <c r="DQ42" s="254" t="n"/>
      <c r="DR42" s="545" t="n"/>
      <c r="DS42" s="254" t="n"/>
      <c r="DT42" s="545" t="n"/>
      <c r="DU42" s="254" t="n"/>
      <c r="DV42" s="545" t="n"/>
      <c r="DW42" s="254" t="n"/>
      <c r="DX42" s="545" t="n"/>
      <c r="DY42" s="254" t="n"/>
      <c r="DZ42" s="545" t="n"/>
      <c r="EA42" s="545" t="n"/>
      <c r="EB42" s="254" t="n"/>
      <c r="EC42" s="545" t="n"/>
      <c r="ED42" s="254" t="n"/>
      <c r="EE42" s="545" t="n"/>
      <c r="EF42" s="254" t="n"/>
      <c r="EG42" s="545" t="n"/>
      <c r="EH42" s="254" t="n"/>
      <c r="EI42" s="545" t="n"/>
      <c r="EJ42" s="254" t="n"/>
      <c r="EK42" s="545" t="n"/>
      <c r="EL42" s="545" t="n"/>
      <c r="EM42" s="254" t="n"/>
      <c r="EN42" s="545" t="n"/>
      <c r="EO42" s="254" t="n"/>
      <c r="EP42" s="545" t="n"/>
      <c r="EQ42" s="254" t="n"/>
      <c r="ER42" s="545" t="n"/>
      <c r="ES42" s="254" t="n"/>
      <c r="ET42" s="545" t="n"/>
      <c r="EU42" s="254" t="n"/>
      <c r="EV42" s="545" t="n"/>
      <c r="EW42" s="545" t="n"/>
      <c r="EZ42" s="545" t="n"/>
      <c r="FA42" s="254" t="n"/>
      <c r="FB42" s="545" t="n"/>
      <c r="FC42" s="545" t="n"/>
      <c r="FD42" s="545" t="n"/>
      <c r="FE42" s="545" t="n"/>
      <c r="FF42" s="545" t="n"/>
      <c r="FG42" s="545" t="n"/>
      <c r="FH42" s="545" t="n"/>
      <c r="FI42" s="545" t="n"/>
      <c r="FJ42" s="545" t="n"/>
      <c r="FK42" s="545" t="n"/>
      <c r="FL42" s="545" t="n"/>
      <c r="FM42" s="545" t="n"/>
      <c r="FO42" s="545" t="n"/>
      <c r="FP42" s="254" t="n"/>
      <c r="FQ42" s="545" t="n"/>
      <c r="FR42" s="545" t="n"/>
      <c r="FS42" s="545" t="n"/>
      <c r="FT42" s="545" t="n"/>
      <c r="FU42" s="545" t="n"/>
      <c r="FV42" s="545" t="n"/>
      <c r="FW42" s="545" t="n"/>
      <c r="FX42" s="545" t="n"/>
      <c r="FY42" s="545" t="n"/>
      <c r="FZ42" s="545" t="n"/>
      <c r="GA42" s="545" t="n"/>
      <c r="GB42" s="545" t="n"/>
      <c r="GD42" s="254" t="n"/>
      <c r="GE42" s="536" t="n"/>
      <c r="GF42" s="26" t="n"/>
      <c r="GG42" s="536" t="n"/>
      <c r="GH42" s="26" t="n"/>
      <c r="GI42" s="536" t="n"/>
      <c r="GJ42" s="26" t="n"/>
      <c r="GK42" s="536" t="n"/>
      <c r="GL42" s="536" t="n"/>
      <c r="GM42" s="545" t="n"/>
      <c r="GN42" s="536" t="n"/>
      <c r="GO42" s="545" t="n"/>
      <c r="GP42" s="536" t="n"/>
      <c r="GQ42" s="545" t="n"/>
      <c r="GR42" s="536" t="n"/>
      <c r="GS42" s="545" t="n"/>
      <c r="GT42" s="536" t="n"/>
      <c r="GU42" s="545" t="n"/>
      <c r="GV42" s="536" t="n"/>
      <c r="GW42" s="536" t="n"/>
      <c r="GX42" s="545" t="n"/>
      <c r="GY42" s="536" t="n"/>
      <c r="GZ42" s="545" t="n"/>
      <c r="HA42" s="536" t="n"/>
      <c r="HB42" s="545" t="n"/>
      <c r="HC42" s="536" t="n"/>
      <c r="HD42" s="545" t="n"/>
      <c r="HE42" s="536" t="n"/>
      <c r="HF42" s="545" t="n"/>
      <c r="HG42" s="536" t="n"/>
      <c r="HH42" s="536" t="n"/>
      <c r="HI42" s="536" t="n"/>
      <c r="HJ42" s="536" t="n"/>
      <c r="HK42" s="545" t="n"/>
      <c r="HL42" s="536" t="n"/>
      <c r="HM42" s="545" t="n"/>
      <c r="HN42" s="536" t="n"/>
      <c r="HO42" s="545" t="n"/>
      <c r="HP42" s="536" t="n"/>
      <c r="HQ42" s="545" t="n"/>
      <c r="HR42" s="536" t="n"/>
      <c r="HS42" s="536" t="n"/>
      <c r="HT42" s="545" t="n"/>
      <c r="HU42" s="536" t="n"/>
      <c r="HV42" s="545" t="n"/>
      <c r="HW42" s="536" t="n"/>
      <c r="HX42" s="545" t="n"/>
      <c r="HY42" s="536" t="n"/>
      <c r="HZ42" s="545" t="n"/>
      <c r="IA42" s="536" t="n"/>
      <c r="IB42" s="545" t="n"/>
      <c r="IC42" s="536" t="n"/>
      <c r="ID42" s="536" t="n"/>
      <c r="IE42" s="536" t="n"/>
      <c r="IF42" s="536" t="n"/>
      <c r="IG42" s="26" t="n"/>
      <c r="IH42" s="536" t="n"/>
      <c r="II42" s="26" t="n"/>
      <c r="IJ42" s="536" t="n"/>
      <c r="IK42" s="26" t="n"/>
      <c r="IL42" s="536" t="n"/>
      <c r="IM42" s="536" t="n"/>
      <c r="IO42" s="545" t="n"/>
      <c r="IP42" s="254" t="n"/>
      <c r="IQ42" s="545" t="n"/>
      <c r="IR42" s="545" t="n"/>
      <c r="IS42" s="545" t="n"/>
      <c r="IT42" s="545" t="n"/>
      <c r="IU42" s="545" t="n"/>
      <c r="IV42" s="545" t="n"/>
      <c r="IW42" s="545" t="n"/>
      <c r="IX42" s="545" t="n"/>
      <c r="IY42" s="545" t="n"/>
      <c r="IZ42" s="545" t="n"/>
      <c r="JA42" s="545" t="n"/>
      <c r="JB42" s="545" t="n"/>
      <c r="JD42" s="545" t="n"/>
      <c r="JE42" s="254" t="n"/>
      <c r="JF42" s="545" t="n"/>
      <c r="JG42" s="545" t="n"/>
      <c r="JH42" s="545" t="n"/>
      <c r="JI42" s="545" t="n"/>
      <c r="JJ42" s="545" t="n"/>
      <c r="JK42" s="545" t="n"/>
      <c r="JL42" s="545" t="n"/>
      <c r="JM42" s="545" t="n"/>
      <c r="JN42" s="545" t="n"/>
      <c r="JO42" s="545" t="n"/>
      <c r="JP42" s="545" t="n"/>
      <c r="JQ42" s="545" t="n"/>
      <c r="JS42" s="254" t="n"/>
      <c r="JT42" s="536" t="n"/>
      <c r="JU42" s="26" t="n"/>
      <c r="JV42" s="536" t="n"/>
      <c r="JW42" s="26" t="n"/>
      <c r="JX42" s="536" t="n"/>
      <c r="JY42" s="26" t="n"/>
      <c r="JZ42" s="536" t="n"/>
      <c r="KA42" s="536" t="n"/>
      <c r="KC42" s="536" t="n"/>
      <c r="KD42" s="545" t="n"/>
      <c r="KE42" s="536" t="n"/>
      <c r="KF42" s="545" t="n"/>
      <c r="KG42" s="536" t="n"/>
      <c r="KH42" s="545" t="n"/>
      <c r="KI42" s="536" t="n"/>
      <c r="KJ42" s="545" t="n"/>
      <c r="KK42" s="536" t="n"/>
      <c r="KL42" s="536" t="n"/>
      <c r="KM42" s="545" t="n"/>
      <c r="KN42" s="536" t="n"/>
      <c r="KO42" s="545" t="n"/>
      <c r="KP42" s="536" t="n"/>
      <c r="KQ42" s="545" t="n"/>
      <c r="KR42" s="536" t="n"/>
      <c r="KS42" s="545" t="n"/>
      <c r="KT42" s="536" t="n"/>
      <c r="KU42" s="545" t="n"/>
      <c r="KV42" s="536" t="n"/>
      <c r="KW42" s="536" t="n"/>
      <c r="KX42" s="536" t="n"/>
      <c r="KY42" s="536" t="n"/>
      <c r="KZ42" s="545" t="n"/>
      <c r="LA42" s="536" t="n"/>
      <c r="LB42" s="545" t="n"/>
      <c r="LC42" s="536" t="n"/>
      <c r="LD42" s="545" t="n"/>
      <c r="LE42" s="536" t="n"/>
      <c r="LF42" s="545" t="n"/>
      <c r="LG42" s="536" t="n"/>
      <c r="LH42" s="536" t="n"/>
      <c r="LI42" s="545" t="n"/>
      <c r="LJ42" s="536" t="n"/>
      <c r="LK42" s="545" t="n"/>
      <c r="LL42" s="536" t="n"/>
      <c r="LM42" s="545" t="n"/>
      <c r="LN42" s="536" t="n"/>
      <c r="LO42" s="545" t="n"/>
      <c r="LP42" s="536" t="n"/>
      <c r="LQ42" s="545" t="n"/>
      <c r="LR42" s="536" t="n"/>
      <c r="LS42" s="536" t="n"/>
      <c r="LU42" s="536" t="n"/>
      <c r="LV42" s="26" t="n"/>
      <c r="LW42" s="536" t="n"/>
      <c r="LX42" s="26" t="n"/>
      <c r="LY42" s="536" t="n"/>
      <c r="LZ42" s="26" t="n"/>
      <c r="MA42" s="536" t="n"/>
      <c r="MB42" s="536" t="n"/>
    </row>
    <row r="43" ht="14.25" customFormat="1" customHeight="1" s="250">
      <c r="A43" s="250" t="n">
        <v>46</v>
      </c>
      <c r="C43" s="251" t="inlineStr">
        <is>
          <t>% de Compras / Faturamento</t>
        </is>
      </c>
      <c r="E43" s="252" t="n">
        <v>0.491440200911771</v>
      </c>
      <c r="G43" s="252" t="n">
        <v>0.3734991129603421</v>
      </c>
      <c r="H43" s="252" t="n">
        <v>0.4717105703269606</v>
      </c>
      <c r="I43" s="252" t="n">
        <v>0.4712096519596611</v>
      </c>
      <c r="J43" s="252" t="n">
        <v>0.5904067373420706</v>
      </c>
      <c r="K43" s="252" t="n">
        <v>0.5358218288420418</v>
      </c>
      <c r="L43" s="252" t="n">
        <v>0.4868437361420596</v>
      </c>
      <c r="M43" s="252" t="n">
        <v>0.5201207921050859</v>
      </c>
      <c r="N43" s="252" t="n">
        <v>0.4227591475531455</v>
      </c>
      <c r="O43" s="252" t="n">
        <v>0.5069419433383214</v>
      </c>
      <c r="P43" s="252" t="n">
        <v>0.511802620861993</v>
      </c>
      <c r="Q43" s="252" t="n">
        <v>0.4607041282715331</v>
      </c>
      <c r="R43" s="252" t="n">
        <v>0.523525588382964</v>
      </c>
      <c r="T43" s="252" t="n">
        <v>0.491440200911771</v>
      </c>
      <c r="V43" s="252" t="n">
        <v>0.3734991129603421</v>
      </c>
      <c r="W43" s="252" t="n">
        <v>0.4717105703269606</v>
      </c>
      <c r="X43" s="252" t="n">
        <v>0.4712096519596611</v>
      </c>
      <c r="Y43" s="252" t="n">
        <v>0.5904067373420706</v>
      </c>
      <c r="Z43" s="252" t="n">
        <v>0.5358218288420418</v>
      </c>
      <c r="AA43" s="252" t="n">
        <v>0.4868437361420596</v>
      </c>
      <c r="AB43" s="252" t="n">
        <v>0.5201207921050859</v>
      </c>
      <c r="AC43" s="252" t="n">
        <v>0.4227591475531455</v>
      </c>
      <c r="AD43" s="252" t="n">
        <v>0.5069419433383214</v>
      </c>
      <c r="AE43" s="252" t="n">
        <v>0.5118026208619932</v>
      </c>
      <c r="AF43" s="252" t="n">
        <v>0.4607041282715331</v>
      </c>
      <c r="AG43" s="252" t="n">
        <v>0.5235255883829637</v>
      </c>
      <c r="AI43" s="252">
        <f>IFERROR(#REF!/DRE!AI$12,"")</f>
        <v/>
      </c>
      <c r="AK43" s="252">
        <f>IFERROR(#REF!/DRE!AK12,"")</f>
        <v/>
      </c>
      <c r="AL43" s="252">
        <f>IFERROR(#REF!/DRE!AL12,"")</f>
        <v/>
      </c>
      <c r="AM43" s="252">
        <f>IFERROR(#REF!/DRE!AM12,"")</f>
        <v/>
      </c>
      <c r="AN43" s="252">
        <f>IFERROR(#REF!/DRE!AN12,"")</f>
        <v/>
      </c>
      <c r="AO43" s="252">
        <f>IFERROR(#REF!/DRE!AO12,"")</f>
        <v/>
      </c>
      <c r="AP43" s="252">
        <f>IFERROR(#REF!/DRE!AP12,"")</f>
        <v/>
      </c>
      <c r="AQ43" s="252">
        <f>IFERROR(#REF!/DRE!AQ12,"")</f>
        <v/>
      </c>
      <c r="AR43" s="252">
        <f>IFERROR(#REF!/DRE!AR12,"")</f>
        <v/>
      </c>
      <c r="AS43" s="252">
        <f>IFERROR(#REF!/DRE!AS12,"")</f>
        <v/>
      </c>
      <c r="AT43" s="252">
        <f>IFERROR(#REF!/DRE!AT12,"")</f>
        <v/>
      </c>
      <c r="AU43" s="252">
        <f>IFERROR(#REF!/DRE!AU12,"")</f>
        <v/>
      </c>
      <c r="AV43" s="252">
        <f>IFERROR(#REF!/DRE!AV12,"")</f>
        <v/>
      </c>
      <c r="AX43" s="252">
        <f>IFERROR(#REF!/DRE!AX12,"")</f>
        <v/>
      </c>
      <c r="AZ43" s="252">
        <f>IFERROR(#REF!/DRE!AZ12,"")</f>
        <v/>
      </c>
      <c r="BA43" s="252">
        <f>IFERROR(#REF!/DRE!BA12,"")</f>
        <v/>
      </c>
      <c r="BB43" s="252">
        <f>IFERROR(#REF!/DRE!BB12,"")</f>
        <v/>
      </c>
      <c r="BC43" s="252">
        <f>IFERROR(#REF!/DRE!BC12,"")</f>
        <v/>
      </c>
      <c r="BD43" s="252">
        <f>IFERROR(#REF!/DRE!BD12,"")</f>
        <v/>
      </c>
      <c r="BE43" s="252">
        <f>IFERROR(#REF!/DRE!BE12,"")</f>
        <v/>
      </c>
      <c r="BF43" s="252">
        <f>IFERROR(#REF!/DRE!BF12,"")</f>
        <v/>
      </c>
      <c r="BG43" s="252">
        <f>IFERROR(#REF!/DRE!BG12,"")</f>
        <v/>
      </c>
      <c r="BH43" s="252">
        <f>IFERROR(#REF!/DRE!BH12,"")</f>
        <v/>
      </c>
      <c r="BI43" s="252">
        <f>IFERROR(#REF!/DRE!BI12,"")</f>
        <v/>
      </c>
      <c r="BJ43" s="252">
        <f>IFERROR(#REF!/DRE!BJ12,"")</f>
        <v/>
      </c>
      <c r="BK43" s="252">
        <f>IFERROR(#REF!/DRE!BK12,"")</f>
        <v/>
      </c>
      <c r="BM43" s="252">
        <f>IFERROR(#REF!/DRE!BM12,"")</f>
        <v/>
      </c>
      <c r="BO43" s="252">
        <f>IFERROR(#REF!/DRE!BO12,"")</f>
        <v/>
      </c>
      <c r="BP43" s="252">
        <f>IFERROR(#REF!/DRE!BP12,"")</f>
        <v/>
      </c>
      <c r="BQ43" s="252">
        <f>IFERROR(#REF!/DRE!BQ12,"")</f>
        <v/>
      </c>
      <c r="BR43" s="252">
        <f>IFERROR(#REF!/DRE!BR12,"")</f>
        <v/>
      </c>
      <c r="BS43" s="252">
        <f>IFERROR(#REF!/DRE!BS12,"")</f>
        <v/>
      </c>
      <c r="BT43" s="252">
        <f>IFERROR(#REF!/DRE!BT12,"")</f>
        <v/>
      </c>
      <c r="BU43" s="252">
        <f>IFERROR(#REF!/DRE!BU12,"")</f>
        <v/>
      </c>
      <c r="BV43" s="252">
        <f>IFERROR(#REF!/DRE!BV12,"")</f>
        <v/>
      </c>
      <c r="BW43" s="252">
        <f>IFERROR(#REF!/DRE!BW12,"")</f>
        <v/>
      </c>
      <c r="BX43" s="252">
        <f>IFERROR(#REF!/DRE!BX12,"")</f>
        <v/>
      </c>
      <c r="BY43" s="252">
        <f>IFERROR(#REF!/DRE!BY12,"")</f>
        <v/>
      </c>
      <c r="BZ43" s="252">
        <f>IFERROR(#REF!/DRE!BZ12,"")</f>
        <v/>
      </c>
      <c r="CB43" s="252">
        <f>K43</f>
        <v/>
      </c>
      <c r="CD43" s="252">
        <f>IFERROR(#REF!/DRE!CD12,"")</f>
        <v/>
      </c>
      <c r="CF43" s="252">
        <f>IFERROR(#REF!/DRE!CF12,"")</f>
        <v/>
      </c>
      <c r="CH43" s="252">
        <f>IFERROR(#REF!/DRE!CH12,"")</f>
        <v/>
      </c>
      <c r="CJ43" s="252" t="n"/>
      <c r="CK43" s="252">
        <f>CH43-CF43</f>
        <v/>
      </c>
      <c r="CM43" s="252">
        <f>AVERAGE(G43:Q43)</f>
        <v/>
      </c>
      <c r="CO43" s="252">
        <f>IFERROR(SUM(#REF!)/DRE!CO12,"")</f>
        <v/>
      </c>
      <c r="CQ43" s="252">
        <f>IFERROR(SUM(#REF!)/DRE!CQ12,"")</f>
        <v/>
      </c>
      <c r="CS43" s="252" t="n"/>
      <c r="CT43" s="252">
        <f>CQ43-CO43</f>
        <v/>
      </c>
      <c r="CV43" s="252">
        <f t="array" ref="CV43">MÉDxA($V$43:$X$43)</f>
        <v/>
      </c>
      <c r="CX43" s="252">
        <f>AVERAGE($G$43:$I$43)</f>
        <v/>
      </c>
      <c r="CZ43" s="252">
        <f>IFERROR(SUM(#REF!)/DRE!CZ12,"")</f>
        <v/>
      </c>
      <c r="DB43" s="252">
        <f>IFERROR(SUM(#REF!)/DRE!DB12,"")</f>
        <v/>
      </c>
      <c r="DD43" s="252" t="n"/>
      <c r="DE43" s="252">
        <f>DB43-CZ43</f>
        <v/>
      </c>
      <c r="DG43" s="252">
        <f>AVERAGE($J$43:$L$43)</f>
        <v/>
      </c>
      <c r="DI43" s="252">
        <f>AVERAGE($J$43:$L$43)</f>
        <v/>
      </c>
      <c r="DK43" s="252">
        <f>IFERROR(SUM(#REF!)/DRE!DK12,"")</f>
        <v/>
      </c>
      <c r="DM43" s="252">
        <f>IFERROR(SUM(#REF!)/DRE!DM12,"")</f>
        <v/>
      </c>
      <c r="DO43" s="252" t="n"/>
      <c r="DP43" s="252">
        <f>DM43-DK43</f>
        <v/>
      </c>
      <c r="DR43" s="252">
        <f>AVERAGE($M$43:$O$43)</f>
        <v/>
      </c>
      <c r="DT43" s="252">
        <f>AVERAGE($M$43:$O$43)</f>
        <v/>
      </c>
      <c r="DV43" s="252">
        <f>IFERROR(SUM(#REF!)/DRE!DV12,"")</f>
        <v/>
      </c>
      <c r="DX43" s="252">
        <f>IFERROR(SUM(#REF!)/DRE!DX12,"")</f>
        <v/>
      </c>
      <c r="DZ43" s="252" t="n"/>
      <c r="EA43" s="252">
        <f>DX43-DV43</f>
        <v/>
      </c>
      <c r="EC43" s="252">
        <f>AVERAGE($M$43:$O$43)</f>
        <v/>
      </c>
      <c r="EE43" s="252">
        <f>AVERAGE($M$43:$O$43)</f>
        <v/>
      </c>
      <c r="EG43" s="252">
        <f>IFERROR(SUM(#REF!)/DRE!EG12,"")</f>
        <v/>
      </c>
      <c r="EI43" s="252">
        <f>IFERROR(SUM(#REF!)/DRE!EI12,"")</f>
        <v/>
      </c>
      <c r="EK43" s="252" t="n"/>
      <c r="EL43" s="252">
        <f>EI43-EG43</f>
        <v/>
      </c>
      <c r="EN43" s="252">
        <f>AVERAGE($J$43:$L$43)</f>
        <v/>
      </c>
      <c r="EP43" s="252">
        <f>AVERAGE($J$43:$L$43)</f>
        <v/>
      </c>
      <c r="ER43" s="252">
        <f>IFERROR(SUM(#REF!)/DRE!ER12,"")</f>
        <v/>
      </c>
      <c r="ET43" s="252">
        <f>IFERROR(SUM(#REF!)/DRE!ET12,"")</f>
        <v/>
      </c>
      <c r="EV43" s="252" t="n"/>
      <c r="EW43" s="252">
        <f>ET43-ER43</f>
        <v/>
      </c>
      <c r="EZ43" s="252">
        <f>IFERROR(#REF!/DRE!EZ12,"")</f>
        <v/>
      </c>
      <c r="FB43" s="252">
        <f>IFERROR(#REF!/DRE!FB12,"")</f>
        <v/>
      </c>
      <c r="FC43" s="252">
        <f>IFERROR(#REF!/DRE!FC12,"")</f>
        <v/>
      </c>
      <c r="FD43" s="252">
        <f>IFERROR(#REF!/DRE!FD12,"")</f>
        <v/>
      </c>
      <c r="FE43" s="252">
        <f>IFERROR(#REF!/DRE!FE12,"")</f>
        <v/>
      </c>
      <c r="FF43" s="252">
        <f>IFERROR(#REF!/DRE!FF12,"")</f>
        <v/>
      </c>
      <c r="FG43" s="252">
        <f>IFERROR(#REF!/DRE!FG12,"")</f>
        <v/>
      </c>
      <c r="FH43" s="252">
        <f>IFERROR(#REF!/DRE!FH12,"")</f>
        <v/>
      </c>
      <c r="FI43" s="252">
        <f>IFERROR(#REF!/DRE!FI12,"")</f>
        <v/>
      </c>
      <c r="FJ43" s="252">
        <f>IFERROR(#REF!/DRE!FJ12,"")</f>
        <v/>
      </c>
      <c r="FK43" s="252">
        <f>IFERROR(#REF!/DRE!FK12,"")</f>
        <v/>
      </c>
      <c r="FL43" s="252">
        <f>IFERROR(#REF!/DRE!FL12,"")</f>
        <v/>
      </c>
      <c r="FM43" s="252">
        <f>IFERROR(#REF!/DRE!FM12,"")</f>
        <v/>
      </c>
      <c r="FO43" s="252">
        <f>IFERROR(#REF!/DRE!FO12,"")</f>
        <v/>
      </c>
      <c r="FQ43" s="252">
        <f>IFERROR(#REF!/DRE!FQ12,"")</f>
        <v/>
      </c>
      <c r="FR43" s="252">
        <f>IFERROR(#REF!/DRE!FR12,"")</f>
        <v/>
      </c>
      <c r="FS43" s="252">
        <f>IFERROR(#REF!/DRE!FS12,"")</f>
        <v/>
      </c>
      <c r="FT43" s="252">
        <f>IFERROR(#REF!/DRE!FT12,"")</f>
        <v/>
      </c>
      <c r="FU43" s="252">
        <f>IFERROR(#REF!/DRE!FU12,"")</f>
        <v/>
      </c>
      <c r="FV43" s="252">
        <f>IFERROR(#REF!/DRE!FV12,"")</f>
        <v/>
      </c>
      <c r="FW43" s="252">
        <f>IFERROR(#REF!/DRE!FW12,"")</f>
        <v/>
      </c>
      <c r="FX43" s="252">
        <f>IFERROR(#REF!/DRE!FX12,"")</f>
        <v/>
      </c>
      <c r="FY43" s="252">
        <f>IFERROR(#REF!/DRE!FY12,"")</f>
        <v/>
      </c>
      <c r="FZ43" s="252">
        <f>IFERROR(#REF!/DRE!FZ12,"")</f>
        <v/>
      </c>
      <c r="GA43" s="252">
        <f>IFERROR(#REF!/DRE!GA12,"")</f>
        <v/>
      </c>
      <c r="GB43" s="252">
        <f>IFERROR(#REF!/DRE!GB12,"")</f>
        <v/>
      </c>
      <c r="GE43" s="103">
        <f>CZ43</f>
        <v/>
      </c>
      <c r="GF43" s="10" t="n"/>
      <c r="GG43" s="103">
        <f>IFERROR('[1]Comparativo_Op Var'!#REF!/[1]Resultados!GH12,"")</f>
        <v/>
      </c>
      <c r="GH43" s="10" t="n"/>
      <c r="GI43" s="103">
        <f>IFERROR('[1]Comparativo_Op Var'!#REF!/[1]Resultados!GJ12,"")</f>
        <v/>
      </c>
      <c r="GJ43" s="10" t="n"/>
      <c r="GK43" s="103" t="n"/>
      <c r="GL43" s="103" t="n"/>
      <c r="GM43" s="252" t="n"/>
      <c r="GN43" s="103">
        <f>IFERROR('[1]Comparativo_Op Var'!#REF!/[1]Resultados!GO12,"")</f>
        <v/>
      </c>
      <c r="GO43" s="252" t="n"/>
      <c r="GP43" s="103">
        <f>IFERROR('[1]Comparativo_Op Var'!#REF!/[1]Resultados!GQ12,"")</f>
        <v/>
      </c>
      <c r="GQ43" s="252" t="n"/>
      <c r="GR43" s="103">
        <f>IFERROR('[1]Comparativo_Op Var'!#REF!/[1]Resultados!GS12,"")</f>
        <v/>
      </c>
      <c r="GS43" s="252" t="n"/>
      <c r="GT43" s="103">
        <f>IFERROR('[1]Comparativo_Op Var'!#REF!/[1]Resultados!GU12,"")</f>
        <v/>
      </c>
      <c r="GU43" s="252" t="n"/>
      <c r="GV43" s="103" t="n"/>
      <c r="GW43" s="103" t="n"/>
      <c r="GX43" s="252" t="n"/>
      <c r="GY43" s="103">
        <f>IFERROR('[1]Comparativo_Op Var'!#REF!/[1]Resultados!GZ12,"")</f>
        <v/>
      </c>
      <c r="GZ43" s="252" t="n"/>
      <c r="HA43" s="103">
        <f>IFERROR('[1]Comparativo_Op Var'!#REF!/[1]Resultados!HB12,"")</f>
        <v/>
      </c>
      <c r="HB43" s="252" t="n"/>
      <c r="HC43" s="103">
        <f>IFERROR('[1]Comparativo_Op Var'!#REF!/[1]Resultados!HD12,"")</f>
        <v/>
      </c>
      <c r="HD43" s="252" t="n"/>
      <c r="HE43" s="103">
        <f>IFERROR('[1]Comparativo_Op Var'!#REF!/[1]Resultados!HF12,"")</f>
        <v/>
      </c>
      <c r="HF43" s="252" t="n"/>
      <c r="HG43" s="103">
        <f>IFERROR('[1]Comparativo_Op Var'!#REF!/[1]Resultados!HH12,"")</f>
        <v/>
      </c>
      <c r="HH43" s="103" t="n"/>
      <c r="HI43" s="103" t="n"/>
      <c r="HJ43" s="103">
        <f>IFERROR('[1]Comparativo_Op Var'!#REF!/[1]Resultados!HK12,"")</f>
        <v/>
      </c>
      <c r="HK43" s="252" t="n"/>
      <c r="HL43" s="103">
        <f>IFERROR('[1]Comparativo_Op Var'!#REF!/[1]Resultados!HM12,"")</f>
        <v/>
      </c>
      <c r="HM43" s="252" t="n"/>
      <c r="HN43" s="103">
        <f>IFERROR('[1]Comparativo_Op Var'!#REF!/[1]Resultados!HO12,"")</f>
        <v/>
      </c>
      <c r="HO43" s="252" t="n"/>
      <c r="HP43" s="103">
        <f>IFERROR('[1]Comparativo_Op Var'!#REF!/[1]Resultados!HQ12,"")</f>
        <v/>
      </c>
      <c r="HQ43" s="252" t="n"/>
      <c r="HR43" s="103" t="n"/>
      <c r="HS43" s="103" t="n"/>
      <c r="HT43" s="252" t="n"/>
      <c r="HU43" s="103">
        <f>IFERROR('[1]Comparativo_Op Var'!#REF!/[1]Resultados!HV12,"")</f>
        <v/>
      </c>
      <c r="HV43" s="252" t="n"/>
      <c r="HW43" s="103">
        <f>IFERROR('[1]Comparativo_Op Var'!#REF!/[1]Resultados!HX12,"")</f>
        <v/>
      </c>
      <c r="HX43" s="252" t="n"/>
      <c r="HY43" s="103">
        <f>IFERROR('[1]Comparativo_Op Var'!#REF!/[1]Resultados!HZ12,"")</f>
        <v/>
      </c>
      <c r="HZ43" s="252" t="n"/>
      <c r="IA43" s="103">
        <f>IFERROR('[1]Comparativo_Op Var'!#REF!/[1]Resultados!IB12,"")</f>
        <v/>
      </c>
      <c r="IB43" s="252" t="n"/>
      <c r="IC43" s="103">
        <f>IFERROR('[1]Comparativo_Op Var'!#REF!/[1]Resultados!ID12,"")</f>
        <v/>
      </c>
      <c r="ID43" s="103" t="n"/>
      <c r="IE43" s="103" t="n"/>
      <c r="IF43" s="103">
        <f>IFERROR('[1]Comparativo_Op Var'!#REF!/[1]Resultados!HK12,"")</f>
        <v/>
      </c>
      <c r="IG43" s="10" t="n"/>
      <c r="IH43" s="103">
        <f>IFERROR('[1]Comparativo_Op Var'!#REF!/[1]Resultados!HM12,"")</f>
        <v/>
      </c>
      <c r="II43" s="10" t="n"/>
      <c r="IJ43" s="103">
        <f>IFERROR('[1]Comparativo_Op Var'!#REF!/[1]Resultados!HO12,"")</f>
        <v/>
      </c>
      <c r="IK43" s="10" t="n"/>
      <c r="IL43" s="103" t="n"/>
      <c r="IM43" s="103" t="n"/>
      <c r="IO43" s="252">
        <f>IFERROR(#REF!/DRE!IO12,"")</f>
        <v/>
      </c>
      <c r="IQ43" s="252">
        <f>IFERROR(#REF!/DRE!IQ12,"")</f>
        <v/>
      </c>
      <c r="IR43" s="252">
        <f>IFERROR(#REF!/DRE!IR12,"")</f>
        <v/>
      </c>
      <c r="IS43" s="252">
        <f>IFERROR(#REF!/DRE!IS12,"")</f>
        <v/>
      </c>
      <c r="IT43" s="252">
        <f>IFERROR(#REF!/DRE!IT12,"")</f>
        <v/>
      </c>
      <c r="IU43" s="252">
        <f>IFERROR(#REF!/DRE!IU12,"")</f>
        <v/>
      </c>
      <c r="IV43" s="252">
        <f>IFERROR(#REF!/DRE!IV12,"")</f>
        <v/>
      </c>
      <c r="IW43" s="252">
        <f>IFERROR(#REF!/DRE!IW12,"")</f>
        <v/>
      </c>
      <c r="IX43" s="252">
        <f>IFERROR(#REF!/DRE!IX12,"")</f>
        <v/>
      </c>
      <c r="IY43" s="252">
        <f>IFERROR(#REF!/DRE!IY12,"")</f>
        <v/>
      </c>
      <c r="IZ43" s="252">
        <f>IFERROR(#REF!/DRE!IZ12,"")</f>
        <v/>
      </c>
      <c r="JA43" s="252">
        <f>IFERROR(#REF!/DRE!JA12,"")</f>
        <v/>
      </c>
      <c r="JB43" s="252">
        <f>IFERROR(#REF!/DRE!JB12,"")</f>
        <v/>
      </c>
      <c r="JD43" s="252">
        <f>IFERROR(#REF!/DRE!JD12,"")</f>
        <v/>
      </c>
      <c r="JF43" s="252">
        <f>IFERROR(#REF!/DRE!JF12,"")</f>
        <v/>
      </c>
      <c r="JG43" s="252">
        <f>IFERROR(#REF!/DRE!JG12,"")</f>
        <v/>
      </c>
      <c r="JH43" s="252">
        <f>IFERROR(#REF!/DRE!JH12,"")</f>
        <v/>
      </c>
      <c r="JI43" s="252">
        <f>IFERROR(#REF!/DRE!JI12,"")</f>
        <v/>
      </c>
      <c r="JJ43" s="252">
        <f>IFERROR(#REF!/DRE!JJ12,"")</f>
        <v/>
      </c>
      <c r="JK43" s="252">
        <f>IFERROR(#REF!/DRE!JK12,"")</f>
        <v/>
      </c>
      <c r="JL43" s="252">
        <f>IFERROR(#REF!/DRE!JL12,"")</f>
        <v/>
      </c>
      <c r="JM43" s="252">
        <f>IFERROR(#REF!/DRE!JM12,"")</f>
        <v/>
      </c>
      <c r="JN43" s="252">
        <f>IFERROR(#REF!/DRE!JN12,"")</f>
        <v/>
      </c>
      <c r="JO43" s="252">
        <f>IFERROR(#REF!/DRE!JO12,"")</f>
        <v/>
      </c>
      <c r="JP43" s="252">
        <f>IFERROR(#REF!/DRE!JP12,"")</f>
        <v/>
      </c>
      <c r="JQ43" s="252">
        <f>IFERROR(#REF!/DRE!JQ12,"")</f>
        <v/>
      </c>
      <c r="JT43" s="103">
        <f>FS43</f>
        <v/>
      </c>
      <c r="JU43" s="10" t="n"/>
      <c r="JV43" s="103">
        <f>IFERROR('[1]Comparativo_Op Var'!#REF!/[1]Resultados!JA12,"")</f>
        <v/>
      </c>
      <c r="JW43" s="10" t="n"/>
      <c r="JX43" s="103">
        <f>IFERROR('[1]Comparativo_Op Var'!#REF!/[1]Resultados!JC12,"")</f>
        <v/>
      </c>
      <c r="JY43" s="10" t="n"/>
      <c r="JZ43" s="103" t="n"/>
      <c r="KA43" s="103" t="n"/>
      <c r="KC43" s="103">
        <f>IFERROR('[1]Comparativo_Op Var'!#REF!/[1]Resultados!JH12,"")</f>
        <v/>
      </c>
      <c r="KD43" s="252" t="n"/>
      <c r="KE43" s="103">
        <f>IFERROR('[1]Comparativo_Op Var'!#REF!/[1]Resultados!JJ12,"")</f>
        <v/>
      </c>
      <c r="KF43" s="252" t="n"/>
      <c r="KG43" s="103">
        <f>IFERROR('[1]Comparativo_Op Var'!#REF!/[1]Resultados!JL12,"")</f>
        <v/>
      </c>
      <c r="KH43" s="252" t="n"/>
      <c r="KI43" s="103">
        <f>IFERROR('[1]Comparativo_Op Var'!#REF!/[1]Resultados!JN12,"")</f>
        <v/>
      </c>
      <c r="KJ43" s="252" t="n"/>
      <c r="KK43" s="103" t="n"/>
      <c r="KL43" s="103" t="n"/>
      <c r="KM43" s="252" t="n"/>
      <c r="KN43" s="103">
        <f>IFERROR('[1]Comparativo_Op Var'!#REF!/[1]Resultados!JS12,"")</f>
        <v/>
      </c>
      <c r="KO43" s="252" t="n"/>
      <c r="KP43" s="103">
        <f>IFERROR('[1]Comparativo_Op Var'!#REF!/[1]Resultados!JU12,"")</f>
        <v/>
      </c>
      <c r="KQ43" s="252" t="n"/>
      <c r="KR43" s="103">
        <f>IFERROR('[1]Comparativo_Op Var'!#REF!/[1]Resultados!JW12,"")</f>
        <v/>
      </c>
      <c r="KS43" s="252" t="n"/>
      <c r="KT43" s="103">
        <f>IFERROR('[1]Comparativo_Op Var'!#REF!/[1]Resultados!JY12,"")</f>
        <v/>
      </c>
      <c r="KU43" s="252" t="n"/>
      <c r="KV43" s="103">
        <f>IFERROR('[1]Comparativo_Op Var'!#REF!/[1]Resultados!KA12,"")</f>
        <v/>
      </c>
      <c r="KW43" s="103" t="n"/>
      <c r="KX43" s="103" t="n"/>
      <c r="KY43" s="103">
        <f>IFERROR('[1]Comparativo_Op Var'!#REF!/[1]Resultados!KC12,"")</f>
        <v/>
      </c>
      <c r="KZ43" s="252" t="n"/>
      <c r="LA43" s="103">
        <f>IFERROR('[1]Comparativo_Op Var'!#REF!/[1]Resultados!KE12,"")</f>
        <v/>
      </c>
      <c r="LB43" s="252" t="n"/>
      <c r="LC43" s="103">
        <f>IFERROR('[1]Comparativo_Op Var'!#REF!/[1]Resultados!KG12,"")</f>
        <v/>
      </c>
      <c r="LD43" s="252" t="n"/>
      <c r="LE43" s="103">
        <f>IFERROR('[1]Comparativo_Op Var'!#REF!/[1]Resultados!KI12,"")</f>
        <v/>
      </c>
      <c r="LF43" s="252" t="n"/>
      <c r="LG43" s="103" t="n"/>
      <c r="LH43" s="103" t="n"/>
      <c r="LI43" s="252" t="n"/>
      <c r="LJ43" s="103">
        <f>IFERROR('[1]Comparativo_Op Var'!#REF!/[1]Resultados!KN12,"")</f>
        <v/>
      </c>
      <c r="LK43" s="252" t="n"/>
      <c r="LL43" s="103">
        <f>IFERROR('[1]Comparativo_Op Var'!#REF!/[1]Resultados!KP12,"")</f>
        <v/>
      </c>
      <c r="LM43" s="252" t="n"/>
      <c r="LN43" s="103">
        <f>IFERROR('[1]Comparativo_Op Var'!#REF!/[1]Resultados!KR12,"")</f>
        <v/>
      </c>
      <c r="LO43" s="252" t="n"/>
      <c r="LP43" s="103">
        <f>IFERROR('[1]Comparativo_Op Var'!#REF!/[1]Resultados!KT12,"")</f>
        <v/>
      </c>
      <c r="LQ43" s="252" t="n"/>
      <c r="LR43" s="103">
        <f>IFERROR('[1]Comparativo_Op Var'!#REF!/[1]Resultados!KV12,"")</f>
        <v/>
      </c>
      <c r="LS43" s="103" t="n"/>
      <c r="LU43" s="103">
        <f>IFERROR('[1]Comparativo_Op Var'!#REF!/[1]Resultados!KD12,"")</f>
        <v/>
      </c>
      <c r="LV43" s="10" t="n"/>
      <c r="LW43" s="103">
        <f>IFERROR('[1]Comparativo_Op Var'!#REF!/[1]Resultados!KF12,"")</f>
        <v/>
      </c>
      <c r="LX43" s="10" t="n"/>
      <c r="LY43" s="103">
        <f>IFERROR('[1]Comparativo_Op Var'!#REF!/[1]Resultados!KH12,"")</f>
        <v/>
      </c>
      <c r="LZ43" s="10" t="n"/>
      <c r="MA43" s="103" t="n"/>
      <c r="MB43" s="327" t="n"/>
    </row>
    <row r="44" ht="14.25" customFormat="1" customHeight="1" s="250">
      <c r="A44" s="250" t="n">
        <v>48</v>
      </c>
      <c r="C44" s="251" t="inlineStr">
        <is>
          <t>% do SGA (Vendas, Adm &amp; Gerais)</t>
        </is>
      </c>
      <c r="E44" s="252">
        <f>-IFERROR(SUM(E20:E24)/E12,"")</f>
        <v/>
      </c>
      <c r="G44" s="252">
        <f>-IFERROR(SUM(G20:G24)/G12,"")</f>
        <v/>
      </c>
      <c r="H44" s="252">
        <f>-IFERROR(SUM(H20:H24)/H12,"")</f>
        <v/>
      </c>
      <c r="I44" s="252">
        <f>-IFERROR(SUM(I20:I24)/I12,"")</f>
        <v/>
      </c>
      <c r="J44" s="252">
        <f>-IFERROR(SUM(J20:J24)/J12,"")</f>
        <v/>
      </c>
      <c r="K44" s="252">
        <f>-IFERROR(SUM(K20:K24)/K12,"")</f>
        <v/>
      </c>
      <c r="L44" s="252">
        <f>-IFERROR(SUM(L20:L24)/L12,"")</f>
        <v/>
      </c>
      <c r="M44" s="252">
        <f>-IFERROR(SUM(M20:M24)/M12,"")</f>
        <v/>
      </c>
      <c r="N44" s="252">
        <f>-IFERROR(SUM(N20:N24)/N12,"")</f>
        <v/>
      </c>
      <c r="O44" s="252">
        <f>-IFERROR(SUM(O20:O24)/O12,"")</f>
        <v/>
      </c>
      <c r="P44" s="252">
        <f>-IFERROR(SUM(P20:P24)/P12,"")</f>
        <v/>
      </c>
      <c r="Q44" s="252">
        <f>-IFERROR(SUM(Q20:Q24)/Q12,"")</f>
        <v/>
      </c>
      <c r="R44" s="252">
        <f>-IFERROR(SUM(R20:R24)/R12,"")</f>
        <v/>
      </c>
      <c r="T44" s="252" t="n">
        <v>0.105655574371387</v>
      </c>
      <c r="V44" s="252" t="n">
        <v>0.1243433706471677</v>
      </c>
      <c r="W44" s="252" t="n">
        <v>0.1139426264365911</v>
      </c>
      <c r="X44" s="252" t="n">
        <v>0.1348338428720604</v>
      </c>
      <c r="Y44" s="252" t="n">
        <v>0.1385244709849186</v>
      </c>
      <c r="Z44" s="252" t="n">
        <v>0.08611159825184674</v>
      </c>
      <c r="AA44" s="252" t="n">
        <v>0.08323440542721706</v>
      </c>
      <c r="AB44" s="252" t="n">
        <v>0.09247391600244077</v>
      </c>
      <c r="AC44" s="252" t="n">
        <v>0.09433262384413611</v>
      </c>
      <c r="AD44" s="252" t="n">
        <v>0.09868567225505365</v>
      </c>
      <c r="AE44" s="252" t="n">
        <v>0.09505208888585646</v>
      </c>
      <c r="AF44" s="252" t="n">
        <v>0.1292927265061934</v>
      </c>
      <c r="AG44" s="252" t="n">
        <v>0.1062767336231625</v>
      </c>
      <c r="AI44" s="252">
        <f>-IFERROR(SUM(AI20:AI24)/AI12,"")</f>
        <v/>
      </c>
      <c r="AK44" s="252">
        <f>-IFERROR(SUM(AK20:AK24)/AK12,"")</f>
        <v/>
      </c>
      <c r="AL44" s="252">
        <f>-IFERROR(SUM(AL20:AL24)/AL12,"")</f>
        <v/>
      </c>
      <c r="AM44" s="252">
        <f>-IFERROR(SUM(AM20:AM24)/AM12,"")</f>
        <v/>
      </c>
      <c r="AN44" s="252">
        <f>-IFERROR(SUM(AN20:AN24)/AN12,"")</f>
        <v/>
      </c>
      <c r="AO44" s="252">
        <f>-IFERROR(SUM(AO20:AO24)/AO12,"")</f>
        <v/>
      </c>
      <c r="AP44" s="252">
        <f>-IFERROR(SUM(AP20:AP24)/AP12,"")</f>
        <v/>
      </c>
      <c r="AQ44" s="252">
        <f>-IFERROR(SUM(AQ20:AQ24)/AQ12,"")</f>
        <v/>
      </c>
      <c r="AR44" s="252">
        <f>-IFERROR(SUM(AR20:AR24)/AR12,"")</f>
        <v/>
      </c>
      <c r="AS44" s="252">
        <f>-IFERROR(SUM(AS20:AS24)/AS12,"")</f>
        <v/>
      </c>
      <c r="AT44" s="252">
        <f>-IFERROR(SUM(AT20:AT24)/AT12,"")</f>
        <v/>
      </c>
      <c r="AU44" s="252">
        <f>-IFERROR(SUM(AU20:AU24)/AU12,"")</f>
        <v/>
      </c>
      <c r="AV44" s="252">
        <f>-IFERROR(SUM(AV20:AV24)/AV12,"")</f>
        <v/>
      </c>
      <c r="AW44" s="252" t="n"/>
      <c r="AX44" s="252">
        <f>-IFERROR(SUM(AX20:AX24)/AX12,"")</f>
        <v/>
      </c>
      <c r="AZ44" s="252">
        <f>-IFERROR(SUM(AZ20:AZ24)/AZ12,"")</f>
        <v/>
      </c>
      <c r="BA44" s="252">
        <f>-IFERROR(SUM(BA20:BA24)/BA12,"")</f>
        <v/>
      </c>
      <c r="BB44" s="252">
        <f>-IFERROR(SUM(BB20:BB24)/BB12,"")</f>
        <v/>
      </c>
      <c r="BC44" s="252">
        <f>-IFERROR(SUM(BC20:BC24)/BC12,"")</f>
        <v/>
      </c>
      <c r="BD44" s="252">
        <f>-IFERROR(SUM(BD20:BD24)/BD12,"")</f>
        <v/>
      </c>
      <c r="BE44" s="252">
        <f>-IFERROR(SUM(BE20:BE24)/BE12,"")</f>
        <v/>
      </c>
      <c r="BF44" s="252">
        <f>-IFERROR(SUM(BF20:BF24)/BF12,"")</f>
        <v/>
      </c>
      <c r="BG44" s="252">
        <f>-IFERROR(SUM(BG20:BG24)/BG12,"")</f>
        <v/>
      </c>
      <c r="BH44" s="252">
        <f>-IFERROR(SUM(BH20:BH24)/BH12,"")</f>
        <v/>
      </c>
      <c r="BI44" s="252">
        <f>-IFERROR(SUM(BI20:BI24)/BI12,"")</f>
        <v/>
      </c>
      <c r="BJ44" s="252">
        <f>-IFERROR(SUM(BJ20:BJ24)/BJ12,"")</f>
        <v/>
      </c>
      <c r="BK44" s="252">
        <f>-IFERROR(SUM(BK20:BK24)/BK12,"")</f>
        <v/>
      </c>
      <c r="BM44" s="252">
        <f>-IFERROR(SUM(BM20:BM24)/BM12,"")</f>
        <v/>
      </c>
      <c r="BO44" s="252">
        <f>-IFERROR(SUM(BO20:BO24)/BO12,"")</f>
        <v/>
      </c>
      <c r="BP44" s="252">
        <f>-IFERROR(SUM(BP20:BP24)/BP12,"")</f>
        <v/>
      </c>
      <c r="BQ44" s="252">
        <f>-IFERROR(SUM(BQ20:BQ24)/BQ12,"")</f>
        <v/>
      </c>
      <c r="BR44" s="252">
        <f>-IFERROR(SUM(BR20:BR24)/BR12,"")</f>
        <v/>
      </c>
      <c r="BS44" s="252">
        <f>-IFERROR(SUM(BS20:BS24)/BS12,"")</f>
        <v/>
      </c>
      <c r="BT44" s="252">
        <f>-IFERROR(SUM(BT20:BT24)/BT12,"")</f>
        <v/>
      </c>
      <c r="BU44" s="252">
        <f>-IFERROR(SUM(BU20:BU24)/BU12,"")</f>
        <v/>
      </c>
      <c r="BV44" s="252">
        <f>-IFERROR(SUM(BV20:BV24)/BV12,"")</f>
        <v/>
      </c>
      <c r="BW44" s="252">
        <f>-IFERROR(SUM(BW20:BW24)/BW12,"")</f>
        <v/>
      </c>
      <c r="BX44" s="252">
        <f>-IFERROR(SUM(BX20:BX24)/BX12,"")</f>
        <v/>
      </c>
      <c r="BY44" s="252">
        <f>-IFERROR(SUM(BY20:BY24)/BY12,"")</f>
        <v/>
      </c>
      <c r="BZ44" s="252">
        <f>-IFERROR(SUM(BZ20:BZ24)/BZ12,"")</f>
        <v/>
      </c>
      <c r="CB44" s="252">
        <f>K44</f>
        <v/>
      </c>
      <c r="CD44" s="252">
        <f>-IFERROR(SUM(CD20:CD24)/CD12,"")</f>
        <v/>
      </c>
      <c r="CF44" s="252">
        <f>-IFERROR(SUM(CF20:CF24)/CF12,"")</f>
        <v/>
      </c>
      <c r="CH44" s="252">
        <f>-IFERROR(SUM(CH20:CH24)/CH12,"")</f>
        <v/>
      </c>
      <c r="CJ44" s="252" t="n"/>
      <c r="CK44" s="252">
        <f>CH44-CF44</f>
        <v/>
      </c>
      <c r="CM44" s="252">
        <f>AVERAGE(G44:Q44)</f>
        <v/>
      </c>
      <c r="CO44" s="252">
        <f>-IFERROR(SUM(CO20:CO24)/CO12,"")</f>
        <v/>
      </c>
      <c r="CQ44" s="252">
        <f>-IFERROR(SUM(CQ20:CQ24)/CQ12,"")</f>
        <v/>
      </c>
      <c r="CS44" s="252" t="n"/>
      <c r="CT44" s="252">
        <f>CQ44-CO44</f>
        <v/>
      </c>
      <c r="CV44" s="252">
        <f>-IFERROR(SUM(CV20:CV24)/CV12,"")</f>
        <v/>
      </c>
      <c r="CX44" s="252">
        <f>-IFERROR(SUM(CDB20:CDB24)/CDB12,"")</f>
        <v/>
      </c>
      <c r="CZ44" s="252">
        <f>-IFERROR(SUM(CZ20:CZ24)/CZ12,"")</f>
        <v/>
      </c>
      <c r="DB44" s="252">
        <f>-IFERROR(SUM(DB20:DB24)/DB12,"")</f>
        <v/>
      </c>
      <c r="DD44" s="252" t="n"/>
      <c r="DE44" s="252">
        <f>DB44-CZ44</f>
        <v/>
      </c>
      <c r="DG44" s="252">
        <f>-IFERROR(SUM(DG20:DG24)/DG12,"")</f>
        <v/>
      </c>
      <c r="DI44" s="252">
        <f>-IFERROR(SUM(DI20:DI24)/DI12,"")</f>
        <v/>
      </c>
      <c r="DK44" s="252">
        <f>-IFERROR(SUM(DK20:DK24)/DK12,"")</f>
        <v/>
      </c>
      <c r="DM44" s="252">
        <f>-IFERROR(SUM(DM20:DM24)/DM12,"")</f>
        <v/>
      </c>
      <c r="DO44" s="252" t="n"/>
      <c r="DP44" s="252">
        <f>DM44-DK44</f>
        <v/>
      </c>
      <c r="DR44" s="252">
        <f>-IFERROR(SUM(DR20:DR24)/DR12,"")</f>
        <v/>
      </c>
      <c r="DT44" s="252">
        <f>-IFERROR(SUM(DT20:DT24)/DT12,"")</f>
        <v/>
      </c>
      <c r="DV44" s="252">
        <f>-IFERROR(SUM(DV20:DV24)/DV12,"")</f>
        <v/>
      </c>
      <c r="DX44" s="252">
        <f>-IFERROR(SUM(DX20:DX24)/DX12,"")</f>
        <v/>
      </c>
      <c r="DZ44" s="252" t="n"/>
      <c r="EA44" s="252">
        <f>DX44-DV44</f>
        <v/>
      </c>
      <c r="EC44" s="252">
        <f>-IFERROR(SUM(EC20:EC24)/EC12,"")</f>
        <v/>
      </c>
      <c r="EE44" s="252">
        <f>-IFERROR(SUM(EE20:EE24)/EE12,"")</f>
        <v/>
      </c>
      <c r="EG44" s="252">
        <f>-IFERROR(SUM(EG20:EG24)/EG12,"")</f>
        <v/>
      </c>
      <c r="EI44" s="252">
        <f>-IFERROR(SUM(EI20:EI24)/EI12,"")</f>
        <v/>
      </c>
      <c r="EK44" s="252" t="n"/>
      <c r="EL44" s="252">
        <f>EI44-EG44</f>
        <v/>
      </c>
      <c r="EN44" s="252">
        <f>-IFERROR(SUM(EN20:EN24)/EN12,"")</f>
        <v/>
      </c>
      <c r="EP44" s="252">
        <f>-IFERROR(SUM(EP20:EP24)/EP12,"")</f>
        <v/>
      </c>
      <c r="ER44" s="252">
        <f>-IFERROR(SUM(ER20:ER24)/ER12,"")</f>
        <v/>
      </c>
      <c r="ET44" s="252">
        <f>-IFERROR(SUM(ET20:ET24)/ET12,"")</f>
        <v/>
      </c>
      <c r="EV44" s="252" t="n"/>
      <c r="EW44" s="252">
        <f>ET44-ER44</f>
        <v/>
      </c>
      <c r="EZ44" s="252">
        <f>-IFERROR(SUM(EZ20:EZ24)/EZ12,"")</f>
        <v/>
      </c>
      <c r="FB44" s="252">
        <f>-IFERROR(SUM(FB20:FB24)/FB12,"")</f>
        <v/>
      </c>
      <c r="FC44" s="252" t="n"/>
      <c r="FD44" s="252" t="n"/>
      <c r="FE44" s="252" t="n"/>
      <c r="FF44" s="252" t="n"/>
      <c r="FG44" s="252" t="n"/>
      <c r="FH44" s="252" t="n"/>
      <c r="FI44" s="252" t="n"/>
      <c r="FJ44" s="252" t="n"/>
      <c r="FK44" s="252" t="n"/>
      <c r="FL44" s="252" t="n"/>
      <c r="FM44" s="252" t="n"/>
      <c r="FO44" s="252">
        <f>-IFERROR(SUM(FO20:FO24)/FO12,"")</f>
        <v/>
      </c>
      <c r="FQ44" s="252">
        <f>-IFERROR(SUM(FQ20:FQ24)/FQ12,"")</f>
        <v/>
      </c>
      <c r="FR44" s="252" t="n"/>
      <c r="FS44" s="252" t="n"/>
      <c r="FT44" s="252" t="n"/>
      <c r="FU44" s="252" t="n"/>
      <c r="FV44" s="252" t="n"/>
      <c r="FW44" s="252" t="n"/>
      <c r="FX44" s="252" t="n"/>
      <c r="FY44" s="252" t="n"/>
      <c r="FZ44" s="252" t="n"/>
      <c r="GA44" s="252" t="n"/>
      <c r="GB44" s="252" t="n"/>
      <c r="GE44" s="103">
        <f>CZ44</f>
        <v/>
      </c>
      <c r="GF44" s="10" t="n"/>
      <c r="GG44" s="103">
        <f>-IFERROR(SUM(GG20:GG24)/GG12,"")</f>
        <v/>
      </c>
      <c r="GH44" s="10" t="n"/>
      <c r="GI44" s="103">
        <f>-IFERROR(SUM(GI20:GI24)/GI12,"")</f>
        <v/>
      </c>
      <c r="GJ44" s="10" t="n"/>
      <c r="GK44" s="103" t="n"/>
      <c r="GL44" s="103">
        <f>GI44-GG44</f>
        <v/>
      </c>
      <c r="GM44" s="252" t="n"/>
      <c r="GN44" s="103">
        <f>-IFERROR(SUM(GN20:GN24)/GN12,"")</f>
        <v/>
      </c>
      <c r="GO44" s="252" t="n"/>
      <c r="GP44" s="103">
        <f>-IFERROR(SUM(GP20:GP24)/GP12,"")</f>
        <v/>
      </c>
      <c r="GQ44" s="252" t="n"/>
      <c r="GR44" s="103">
        <f>-IFERROR(SUM(GR20:GR24)/GR12,"")</f>
        <v/>
      </c>
      <c r="GS44" s="252" t="n"/>
      <c r="GT44" s="103">
        <f>-IFERROR(SUM(GT20:GT24)/GT12,"")</f>
        <v/>
      </c>
      <c r="GU44" s="252" t="n"/>
      <c r="GV44" s="103" t="n"/>
      <c r="GW44" s="103">
        <f>GT44-GR44</f>
        <v/>
      </c>
      <c r="GX44" s="252" t="n"/>
      <c r="GY44" s="103">
        <f>-IFERROR(SUM(GY20:GY24)/GY12,"")</f>
        <v/>
      </c>
      <c r="GZ44" s="252" t="n"/>
      <c r="HA44" s="103">
        <f>-IFERROR(SUM(HA20:HA24)/HA12,"")</f>
        <v/>
      </c>
      <c r="HB44" s="252" t="n"/>
      <c r="HC44" s="103">
        <f>-IFERROR(SUM(HC20:HC24)/HC12,"")</f>
        <v/>
      </c>
      <c r="HD44" s="252" t="n"/>
      <c r="HE44" s="103">
        <f>-IFERROR(SUM(HE20:HE24)/HE12,"")</f>
        <v/>
      </c>
      <c r="HF44" s="252" t="n"/>
      <c r="HG44" s="103" t="n"/>
      <c r="HH44" s="103">
        <f>HE44-HC44</f>
        <v/>
      </c>
      <c r="HI44" s="103" t="n"/>
      <c r="HJ44" s="103">
        <f>-IFERROR(SUM(HJ20:HJ24)/HJ12,"")</f>
        <v/>
      </c>
      <c r="HK44" s="252" t="n"/>
      <c r="HL44" s="103">
        <f>-IFERROR(SUM(HL20:HL24)/HL12,"")</f>
        <v/>
      </c>
      <c r="HM44" s="252" t="n"/>
      <c r="HN44" s="103">
        <f>-IFERROR(SUM(HN20:HN24)/HN12,"")</f>
        <v/>
      </c>
      <c r="HO44" s="252" t="n"/>
      <c r="HP44" s="103">
        <f>-IFERROR(SUM(HP20:HP24)/HP12,"")</f>
        <v/>
      </c>
      <c r="HQ44" s="252" t="n"/>
      <c r="HR44" s="103" t="n"/>
      <c r="HS44" s="103">
        <f>HP44-HN44</f>
        <v/>
      </c>
      <c r="HT44" s="252" t="n"/>
      <c r="HU44" s="103">
        <f>-IFERROR(SUM(HU20:HU24)/HU12,"")</f>
        <v/>
      </c>
      <c r="HV44" s="252" t="n"/>
      <c r="HW44" s="103">
        <f>-IFERROR(SUM(HW20:HW24)/HW12,"")</f>
        <v/>
      </c>
      <c r="HX44" s="252" t="n"/>
      <c r="HY44" s="103">
        <f>-IFERROR(SUM(HY20:HY24)/HY12,"")</f>
        <v/>
      </c>
      <c r="HZ44" s="252" t="n"/>
      <c r="IA44" s="103">
        <f>-IFERROR(SUM(IA20:IA24)/IA12,"")</f>
        <v/>
      </c>
      <c r="IB44" s="252" t="n"/>
      <c r="IC44" s="103" t="n"/>
      <c r="ID44" s="103">
        <f>IA44-HY44</f>
        <v/>
      </c>
      <c r="IE44" s="103" t="n"/>
      <c r="IF44" s="103">
        <f>-IFERROR(SUM(IF20:IF24)/IF12,"")</f>
        <v/>
      </c>
      <c r="IG44" s="10" t="n"/>
      <c r="IH44" s="103">
        <f>-IFERROR(SUM(IH20:IH24)/IH12,"")</f>
        <v/>
      </c>
      <c r="II44" s="10" t="n"/>
      <c r="IJ44" s="103">
        <f>-IFERROR(SUM(IJ20:IJ24)/IJ12,"")</f>
        <v/>
      </c>
      <c r="IK44" s="10" t="n"/>
      <c r="IL44" s="103" t="n"/>
      <c r="IM44" s="103" t="n"/>
      <c r="IO44" s="252">
        <f>-IFERROR(SUM(IO20:IO24)/IO12,"")</f>
        <v/>
      </c>
      <c r="IQ44" s="252">
        <f>-IFERROR(SUM(IQ20:IQ24)/IQ12,"")</f>
        <v/>
      </c>
      <c r="IR44" s="252" t="n"/>
      <c r="IS44" s="252" t="n"/>
      <c r="IT44" s="252" t="n"/>
      <c r="IU44" s="252" t="n"/>
      <c r="IV44" s="252" t="n"/>
      <c r="IW44" s="252" t="n"/>
      <c r="IX44" s="252" t="n"/>
      <c r="IY44" s="252" t="n"/>
      <c r="IZ44" s="252" t="n"/>
      <c r="JA44" s="252" t="n"/>
      <c r="JB44" s="252" t="n"/>
      <c r="JD44" s="252">
        <f>-IFERROR(SUM(JD20:JD24)/JD12,"")</f>
        <v/>
      </c>
      <c r="JF44" s="252">
        <f>-IFERROR(SUM(JF20:JF24)/JF12,"")</f>
        <v/>
      </c>
      <c r="JG44" s="252" t="n"/>
      <c r="JH44" s="252" t="n"/>
      <c r="JI44" s="252" t="n"/>
      <c r="JJ44" s="252" t="n"/>
      <c r="JK44" s="252" t="n"/>
      <c r="JL44" s="252" t="n"/>
      <c r="JM44" s="252" t="n"/>
      <c r="JN44" s="252" t="n"/>
      <c r="JO44" s="252" t="n"/>
      <c r="JP44" s="252" t="n"/>
      <c r="JQ44" s="252" t="n"/>
      <c r="JT44" s="103">
        <f>FS44</f>
        <v/>
      </c>
      <c r="JU44" s="10" t="n"/>
      <c r="JV44" s="103">
        <f>-IFERROR(SUM(JV20:JV24)/JV12,"")</f>
        <v/>
      </c>
      <c r="JW44" s="10" t="n"/>
      <c r="JX44" s="103">
        <f>-IFERROR(SUM(JX20:JX24)/JX12,"")</f>
        <v/>
      </c>
      <c r="JY44" s="10" t="n"/>
      <c r="JZ44" s="103" t="n"/>
      <c r="KA44" s="103">
        <f>JX44-JV44</f>
        <v/>
      </c>
      <c r="KC44" s="103">
        <f>-IFERROR(SUM(KC20:KC24)/KC12,"")</f>
        <v/>
      </c>
      <c r="KD44" s="252" t="n"/>
      <c r="KE44" s="103">
        <f>-IFERROR(SUM(KE20:KE24)/KE12,"")</f>
        <v/>
      </c>
      <c r="KF44" s="252" t="n"/>
      <c r="KG44" s="103">
        <f>-IFERROR(SUM(KG20:KG24)/KG12,"")</f>
        <v/>
      </c>
      <c r="KH44" s="252" t="n"/>
      <c r="KI44" s="103">
        <f>-IFERROR(SUM(KI20:KI24)/KI12,"")</f>
        <v/>
      </c>
      <c r="KJ44" s="252" t="n"/>
      <c r="KK44" s="103" t="n"/>
      <c r="KL44" s="103">
        <f>KI44-KG44</f>
        <v/>
      </c>
      <c r="KM44" s="252" t="n"/>
      <c r="KN44" s="103">
        <f>-IFERROR(SUM(KN20:KN24)/KN12,"")</f>
        <v/>
      </c>
      <c r="KO44" s="252" t="n"/>
      <c r="KP44" s="103">
        <f>-IFERROR(SUM(KP20:KP24)/KP12,"")</f>
        <v/>
      </c>
      <c r="KQ44" s="252" t="n"/>
      <c r="KR44" s="103">
        <f>-IFERROR(SUM(KR20:KR24)/KR12,"")</f>
        <v/>
      </c>
      <c r="KS44" s="252" t="n"/>
      <c r="KT44" s="103">
        <f>-IFERROR(SUM(KT20:KT24)/KT12,"")</f>
        <v/>
      </c>
      <c r="KU44" s="252" t="n"/>
      <c r="KV44" s="103" t="n"/>
      <c r="KW44" s="103">
        <f>KT44-KR44</f>
        <v/>
      </c>
      <c r="KX44" s="103" t="n"/>
      <c r="KY44" s="103">
        <f>-IFERROR(SUM(KY20:KY24)/KY12,"")</f>
        <v/>
      </c>
      <c r="KZ44" s="252" t="n"/>
      <c r="LA44" s="103">
        <f>-IFERROR(SUM(LA20:LA24)/LA12,"")</f>
        <v/>
      </c>
      <c r="LB44" s="252" t="n"/>
      <c r="LC44" s="103">
        <f>-IFERROR(SUM(LC20:LC24)/LC12,"")</f>
        <v/>
      </c>
      <c r="LD44" s="252" t="n"/>
      <c r="LE44" s="103">
        <f>-IFERROR(SUM(LE20:LE24)/LE12,"")</f>
        <v/>
      </c>
      <c r="LF44" s="252" t="n"/>
      <c r="LG44" s="103" t="n"/>
      <c r="LH44" s="103">
        <f>LE44-LC44</f>
        <v/>
      </c>
      <c r="LI44" s="252" t="n"/>
      <c r="LJ44" s="103">
        <f>-IFERROR(SUM(LJ20:LJ24)/LJ12,"")</f>
        <v/>
      </c>
      <c r="LK44" s="252" t="n"/>
      <c r="LL44" s="103">
        <f>-IFERROR(SUM(LL20:LL24)/LL12,"")</f>
        <v/>
      </c>
      <c r="LM44" s="252" t="n"/>
      <c r="LN44" s="103">
        <f>-IFERROR(SUM(LN20:LN24)/LN12,"")</f>
        <v/>
      </c>
      <c r="LO44" s="252" t="n"/>
      <c r="LP44" s="103">
        <f>-IFERROR(SUM(LP20:LP24)/LP12,"")</f>
        <v/>
      </c>
      <c r="LQ44" s="252" t="n"/>
      <c r="LR44" s="103" t="n"/>
      <c r="LS44" s="103">
        <f>LP44-LN44</f>
        <v/>
      </c>
      <c r="LU44" s="103">
        <f>-IFERROR(SUM(LU20:LU24)/LU12,"")</f>
        <v/>
      </c>
      <c r="LV44" s="10" t="n"/>
      <c r="LW44" s="103">
        <f>-IFERROR(SUM(LW20:LW24)/LW12,"")</f>
        <v/>
      </c>
      <c r="LX44" s="10" t="n"/>
      <c r="LY44" s="103">
        <f>-IFERROR(SUM(LY20:LY24)/LY12,"")</f>
        <v/>
      </c>
      <c r="LZ44" s="10" t="n"/>
      <c r="MA44" s="103" t="n"/>
      <c r="MB44" s="327" t="n"/>
    </row>
    <row r="45" ht="14.25" customFormat="1" customHeight="1" s="250">
      <c r="A45" s="250" t="n">
        <v>49</v>
      </c>
      <c r="C45" s="251" t="inlineStr">
        <is>
          <t>% do CPV (Custo do Prod. Vendido)</t>
        </is>
      </c>
      <c r="E45" s="252">
        <f>-IFERROR(SUM(E14:E16)/E12,"")</f>
        <v/>
      </c>
      <c r="F45" s="252" t="n"/>
      <c r="G45" s="252">
        <f>-IFERROR(SUM(G14:G16)/G12,"")</f>
        <v/>
      </c>
      <c r="H45" s="252">
        <f>-IFERROR(SUM(H14:H16)/H12,"")</f>
        <v/>
      </c>
      <c r="I45" s="252">
        <f>-IFERROR(SUM(I14:I16)/I12,"")</f>
        <v/>
      </c>
      <c r="J45" s="252">
        <f>-IFERROR(SUM(J14:J16)/J12,"")</f>
        <v/>
      </c>
      <c r="K45" s="252">
        <f>-IFERROR(SUM(K14:K16)/K12,"")</f>
        <v/>
      </c>
      <c r="L45" s="252">
        <f>-IFERROR(SUM(L14:L16)/L12,"")</f>
        <v/>
      </c>
      <c r="M45" s="252">
        <f>-IFERROR(SUM(M14:M16)/M12,"")</f>
        <v/>
      </c>
      <c r="N45" s="252">
        <f>-IFERROR(SUM(N14:N16)/N12,"")</f>
        <v/>
      </c>
      <c r="O45" s="252">
        <f>-IFERROR(SUM(O14:O16)/O12,"")</f>
        <v/>
      </c>
      <c r="P45" s="252">
        <f>-IFERROR(SUM(P14:P16)/P12,"")</f>
        <v/>
      </c>
      <c r="Q45" s="252">
        <f>-IFERROR(SUM(Q14:Q16)/Q12,"")</f>
        <v/>
      </c>
      <c r="R45" s="252">
        <f>-IFERROR(SUM(R14:R16)/R12,"")</f>
        <v/>
      </c>
      <c r="S45" s="252" t="n"/>
      <c r="T45" s="252">
        <f>-IFERROR(SUM(T14:T16)/T12,"")</f>
        <v/>
      </c>
      <c r="U45" s="252" t="n"/>
      <c r="V45" s="252" t="n">
        <v>0.6550919127839013</v>
      </c>
      <c r="W45" s="252" t="n">
        <v>0.7400896324538609</v>
      </c>
      <c r="X45" s="252" t="n">
        <v>0.7046587962197526</v>
      </c>
      <c r="Y45" s="252" t="n">
        <v>0.8669352053328423</v>
      </c>
      <c r="Z45" s="252" t="n">
        <v>0.718093801210248</v>
      </c>
      <c r="AA45" s="252" t="n">
        <v>0.6522052889475264</v>
      </c>
      <c r="AB45" s="252" t="n">
        <v>0.7031475712403005</v>
      </c>
      <c r="AC45" s="252" t="n">
        <v>0.6053966810036475</v>
      </c>
      <c r="AD45" s="252" t="n">
        <v>0.6961097724909326</v>
      </c>
      <c r="AE45" s="252" t="n">
        <v>0.7198681893195397</v>
      </c>
      <c r="AF45" s="252" t="n">
        <v>0.7266293255171213</v>
      </c>
      <c r="AG45" s="252" t="n">
        <v>0.7627358105031272</v>
      </c>
      <c r="AI45" s="252">
        <f>-IFERROR(SUM(AI14:AI16)/AI12,"")</f>
        <v/>
      </c>
      <c r="AK45" s="252">
        <f>-IFERROR(SUM(AK14:AK16)/AK12,"")</f>
        <v/>
      </c>
      <c r="AL45" s="252">
        <f>-IFERROR(SUM(AL14:AL16)/AL12,"")</f>
        <v/>
      </c>
      <c r="AM45" s="252">
        <f>-IFERROR(SUM(AM14:AM16)/AM12,"")</f>
        <v/>
      </c>
      <c r="AN45" s="252">
        <f>-IFERROR(SUM(AN14:AN16)/AN12,"")</f>
        <v/>
      </c>
      <c r="AO45" s="252">
        <f>-IFERROR(SUM(AO14:AO16)/AO12,"")</f>
        <v/>
      </c>
      <c r="AP45" s="252">
        <f>-IFERROR(SUM(AP14:AP16)/AP12,"")</f>
        <v/>
      </c>
      <c r="AQ45" s="252">
        <f>-IFERROR(SUM(AQ14:AQ16)/AQ12,"")</f>
        <v/>
      </c>
      <c r="AR45" s="252">
        <f>-IFERROR(SUM(AR14:AR16)/AR12,"")</f>
        <v/>
      </c>
      <c r="AS45" s="252">
        <f>-IFERROR(SUM(AS14:AS16)/AS12,"")</f>
        <v/>
      </c>
      <c r="AT45" s="252">
        <f>-IFERROR(SUM(AT14:AT16)/AT12,"")</f>
        <v/>
      </c>
      <c r="AU45" s="252">
        <f>-IFERROR(SUM(AU14:AU16)/AU12,"")</f>
        <v/>
      </c>
      <c r="AV45" s="252">
        <f>-IFERROR(SUM(AV14:AV16)/AV12,"")</f>
        <v/>
      </c>
      <c r="AX45" s="252">
        <f>-IFERROR(SUM(AX14:AX16)/AX12,"")</f>
        <v/>
      </c>
      <c r="AY45" s="252" t="n"/>
      <c r="AZ45" s="252">
        <f>-IFERROR(SUM(AZ14:AZ16)/AZ12,"")</f>
        <v/>
      </c>
      <c r="BA45" s="252">
        <f>-IFERROR(SUM(BA14:BA16)/BA12,"")</f>
        <v/>
      </c>
      <c r="BB45" s="252">
        <f>-IFERROR(SUM(BB14:BB16)/BB12,"")</f>
        <v/>
      </c>
      <c r="BC45" s="252">
        <f>-IFERROR(SUM(BC14:BC16)/BC12,"")</f>
        <v/>
      </c>
      <c r="BD45" s="252">
        <f>-IFERROR(SUM(BD14:BD16)/BD12,"")</f>
        <v/>
      </c>
      <c r="BE45" s="252">
        <f>-IFERROR(SUM(BE14:BE16)/BE12,"")</f>
        <v/>
      </c>
      <c r="BF45" s="252">
        <f>-IFERROR(SUM(BF14:BF16)/BF12,"")</f>
        <v/>
      </c>
      <c r="BG45" s="252">
        <f>-IFERROR(SUM(BG14:BG16)/BG12,"")</f>
        <v/>
      </c>
      <c r="BH45" s="252">
        <f>-IFERROR(SUM(BH14:BH16)/BH12,"")</f>
        <v/>
      </c>
      <c r="BI45" s="252">
        <f>-IFERROR(SUM(BI14:BI16)/BI12,"")</f>
        <v/>
      </c>
      <c r="BJ45" s="252">
        <f>-IFERROR(SUM(BJ14:BJ16)/BJ12,"")</f>
        <v/>
      </c>
      <c r="BK45" s="252">
        <f>-IFERROR(SUM(BK14:BK16)/BK12,"")</f>
        <v/>
      </c>
      <c r="BM45" s="252">
        <f>-IFERROR(SUM(BM14:BM16)/BM12,"")</f>
        <v/>
      </c>
      <c r="BN45" s="252" t="n"/>
      <c r="BO45" s="252">
        <f>-IFERROR(SUM(BO14:BO16)/BO12,"")</f>
        <v/>
      </c>
      <c r="BP45" s="252">
        <f>-IFERROR(SUM(BP14:BP16)/BP12,"")</f>
        <v/>
      </c>
      <c r="BQ45" s="252">
        <f>-IFERROR(SUM(BQ14:BQ16)/BQ12,"")</f>
        <v/>
      </c>
      <c r="BR45" s="252">
        <f>-IFERROR(SUM(BR14:BR16)/BR12,"")</f>
        <v/>
      </c>
      <c r="BS45" s="252">
        <f>-IFERROR(SUM(BS14:BS16)/BS12,"")</f>
        <v/>
      </c>
      <c r="BT45" s="252">
        <f>-IFERROR(SUM(BT14:BT16)/BT12,"")</f>
        <v/>
      </c>
      <c r="BU45" s="252">
        <f>-IFERROR(SUM(BU14:BU16)/BU12,"")</f>
        <v/>
      </c>
      <c r="BV45" s="252">
        <f>-IFERROR(SUM(BV14:BV16)/BV12,"")</f>
        <v/>
      </c>
      <c r="BW45" s="252">
        <f>-IFERROR(SUM(BW14:BW16)/BW12,"")</f>
        <v/>
      </c>
      <c r="BX45" s="252">
        <f>-IFERROR(SUM(BX14:BX16)/BX12,"")</f>
        <v/>
      </c>
      <c r="BY45" s="252">
        <f>-IFERROR(SUM(BY14:BY16)/BY12,"")</f>
        <v/>
      </c>
      <c r="BZ45" s="252">
        <f>-IFERROR(SUM(BZ14:BZ16)/BZ12,"")</f>
        <v/>
      </c>
      <c r="CB45" s="252">
        <f>K45</f>
        <v/>
      </c>
      <c r="CD45" s="252">
        <f>-IFERROR(SUM(CD14:CD16)/CD12,"")</f>
        <v/>
      </c>
      <c r="CF45" s="252">
        <f>-IFERROR(SUM(CF14:CF16)/CF12,"")</f>
        <v/>
      </c>
      <c r="CH45" s="252">
        <f>-IFERROR(SUM(CH14:CH16)/CH12,"")</f>
        <v/>
      </c>
      <c r="CJ45" s="252" t="n"/>
      <c r="CK45" s="252">
        <f>CH45-CF45</f>
        <v/>
      </c>
      <c r="CM45" s="252">
        <f>AVERAGE(G45:Q45)</f>
        <v/>
      </c>
      <c r="CO45" s="252">
        <f>-IFERROR(SUM(CO14:CO16)/CO12,"")</f>
        <v/>
      </c>
      <c r="CQ45" s="252">
        <f>-IFERROR(SUM(CQ14:CQ16)/CQ12,"")</f>
        <v/>
      </c>
      <c r="CS45" s="252" t="n"/>
      <c r="CT45" s="252">
        <f>CQ45-CO45</f>
        <v/>
      </c>
      <c r="CV45" s="252">
        <f>-IFERROR(SUM(CV14:CV16)/CV12,"")</f>
        <v/>
      </c>
      <c r="CX45" s="252">
        <f>-IFERROR(SUM(CDB14:CDB16)/CDB12,"")</f>
        <v/>
      </c>
      <c r="CZ45" s="252">
        <f>-IFERROR(SUM(CZ14:CZ16)/CZ12,"")</f>
        <v/>
      </c>
      <c r="DB45" s="252">
        <f>-IFERROR(SUM(DB14:DB16)/DB12,"")</f>
        <v/>
      </c>
      <c r="DD45" s="252" t="n"/>
      <c r="DE45" s="252">
        <f>DB45-CZ45</f>
        <v/>
      </c>
      <c r="DG45" s="252">
        <f>-IFERROR(SUM(DG14:DG16)/DG12,"")</f>
        <v/>
      </c>
      <c r="DI45" s="252">
        <f>-IFERROR(SUM(DI14:DI16)/DI12,"")</f>
        <v/>
      </c>
      <c r="DK45" s="252">
        <f>-IFERROR(SUM(DK14:DK16)/DK12,"")</f>
        <v/>
      </c>
      <c r="DM45" s="252">
        <f>-IFERROR(SUM(DM14:DM16)/DM12,"")</f>
        <v/>
      </c>
      <c r="DO45" s="252" t="n"/>
      <c r="DP45" s="252">
        <f>DM45-DK45</f>
        <v/>
      </c>
      <c r="DR45" s="252">
        <f>-IFERROR(SUM(DR14:DR16)/DR12,"")</f>
        <v/>
      </c>
      <c r="DT45" s="252">
        <f>-IFERROR(SUM(DT14:DT16)/DT12,"")</f>
        <v/>
      </c>
      <c r="DV45" s="252">
        <f>-IFERROR(SUM(DV14:DV16)/DV12,"")</f>
        <v/>
      </c>
      <c r="DX45" s="252">
        <f>-IFERROR(SUM(DX14:DX16)/DX12,"")</f>
        <v/>
      </c>
      <c r="DZ45" s="252" t="n"/>
      <c r="EA45" s="252">
        <f>DX45-DV45</f>
        <v/>
      </c>
      <c r="EC45" s="252">
        <f>-IFERROR(SUM(EC14:EC16)/EC12,"")</f>
        <v/>
      </c>
      <c r="EE45" s="252">
        <f>-IFERROR(SUM(EE14:EE16)/EE12,"")</f>
        <v/>
      </c>
      <c r="EG45" s="252">
        <f>-IFERROR(SUM(EG14:EG16)/EG12,"")</f>
        <v/>
      </c>
      <c r="EI45" s="252">
        <f>-IFERROR(SUM(EI14:EI16)/EI12,"")</f>
        <v/>
      </c>
      <c r="EK45" s="252" t="n"/>
      <c r="EL45" s="252">
        <f>EI45-EG45</f>
        <v/>
      </c>
      <c r="EN45" s="252">
        <f>-IFERROR(SUM(EN14:EN16)/EN12,"")</f>
        <v/>
      </c>
      <c r="EP45" s="252">
        <f>-IFERROR(SUM(EP14:EP16)/EP12,"")</f>
        <v/>
      </c>
      <c r="ER45" s="252">
        <f>-IFERROR(SUM(ER14:ER16)/ER12,"")</f>
        <v/>
      </c>
      <c r="ET45" s="252">
        <f>-IFERROR(SUM(ET14:ET16)/ET12,"")</f>
        <v/>
      </c>
      <c r="EV45" s="252" t="n"/>
      <c r="EW45" s="252">
        <f>ET45-ER45</f>
        <v/>
      </c>
      <c r="EZ45" s="252">
        <f>-IFERROR(SUM(EZ14:EZ16)/EZ12,"")</f>
        <v/>
      </c>
      <c r="FA45" s="252" t="n"/>
      <c r="FB45" s="252">
        <f>-IFERROR(SUM(FB14:FB16)/FB12,"")</f>
        <v/>
      </c>
      <c r="FC45" s="252" t="n"/>
      <c r="FD45" s="252" t="n"/>
      <c r="FE45" s="252" t="n"/>
      <c r="FF45" s="252" t="n"/>
      <c r="FG45" s="252" t="n"/>
      <c r="FH45" s="252" t="n"/>
      <c r="FI45" s="252" t="n"/>
      <c r="FJ45" s="252" t="n"/>
      <c r="FK45" s="252" t="n"/>
      <c r="FL45" s="252" t="n"/>
      <c r="FM45" s="252" t="n"/>
      <c r="FO45" s="252">
        <f>-IFERROR(SUM(FO14:FO16)/FO12,"")</f>
        <v/>
      </c>
      <c r="FP45" s="252" t="n"/>
      <c r="FQ45" s="252">
        <f>-IFERROR(SUM(FQ14:FQ16)/FQ12,"")</f>
        <v/>
      </c>
      <c r="FR45" s="252" t="n"/>
      <c r="FS45" s="252" t="n"/>
      <c r="FT45" s="252" t="n"/>
      <c r="FU45" s="252" t="n"/>
      <c r="FV45" s="252" t="n"/>
      <c r="FW45" s="252" t="n"/>
      <c r="FX45" s="252" t="n"/>
      <c r="FY45" s="252" t="n"/>
      <c r="FZ45" s="252" t="n"/>
      <c r="GA45" s="252" t="n"/>
      <c r="GB45" s="252" t="n"/>
      <c r="GD45" s="252" t="n"/>
      <c r="GE45" s="103">
        <f>CZ45</f>
        <v/>
      </c>
      <c r="GF45" s="10" t="n"/>
      <c r="GG45" s="103">
        <f>-IFERROR(SUM(GG14:GG16)/GG12,"")</f>
        <v/>
      </c>
      <c r="GH45" s="10" t="n"/>
      <c r="GI45" s="103">
        <f>-IFERROR(SUM(GI14:GI16)/GI12,"")</f>
        <v/>
      </c>
      <c r="GJ45" s="10" t="n"/>
      <c r="GK45" s="103" t="n"/>
      <c r="GL45" s="103">
        <f>GI45-GG45</f>
        <v/>
      </c>
      <c r="GM45" s="252" t="n"/>
      <c r="GN45" s="103">
        <f>-IFERROR(SUM(GN14:GN16)/GN12,"")</f>
        <v/>
      </c>
      <c r="GO45" s="252" t="n"/>
      <c r="GP45" s="103">
        <f>-IFERROR(SUM(GP14:GP16)/GP12,"")</f>
        <v/>
      </c>
      <c r="GQ45" s="252" t="n"/>
      <c r="GR45" s="103">
        <f>-IFERROR(SUM(GR14:GR16)/GR12,"")</f>
        <v/>
      </c>
      <c r="GS45" s="252" t="n"/>
      <c r="GT45" s="103">
        <f>-IFERROR(SUM(GT14:GT16)/GT12,"")</f>
        <v/>
      </c>
      <c r="GU45" s="252" t="n"/>
      <c r="GV45" s="103" t="n"/>
      <c r="GW45" s="103">
        <f>GT45-GR45</f>
        <v/>
      </c>
      <c r="GX45" s="252" t="n"/>
      <c r="GY45" s="103">
        <f>-IFERROR(SUM(GY14:GY16)/GY12,"")</f>
        <v/>
      </c>
      <c r="GZ45" s="252" t="n"/>
      <c r="HA45" s="103">
        <f>-IFERROR(SUM(HA14:HA16)/HA12,"")</f>
        <v/>
      </c>
      <c r="HB45" s="252" t="n"/>
      <c r="HC45" s="103">
        <f>-IFERROR(SUM(HC14:HC16)/HC12,"")</f>
        <v/>
      </c>
      <c r="HD45" s="252" t="n"/>
      <c r="HE45" s="103">
        <f>-IFERROR(SUM(HE14:HE16)/HE12,"")</f>
        <v/>
      </c>
      <c r="HF45" s="252" t="n"/>
      <c r="HG45" s="103" t="n"/>
      <c r="HH45" s="103">
        <f>HE45-HC45</f>
        <v/>
      </c>
      <c r="HI45" s="103" t="n"/>
      <c r="HJ45" s="103">
        <f>-IFERROR(SUM(HJ14:HJ16)/HJ12,"")</f>
        <v/>
      </c>
      <c r="HK45" s="252" t="n"/>
      <c r="HL45" s="103">
        <f>-IFERROR(SUM(HL14:HL16)/HL12,"")</f>
        <v/>
      </c>
      <c r="HM45" s="252" t="n"/>
      <c r="HN45" s="103">
        <f>-IFERROR(SUM(HN14:HN16)/HN12,"")</f>
        <v/>
      </c>
      <c r="HO45" s="252" t="n"/>
      <c r="HP45" s="103">
        <f>-IFERROR(SUM(HP14:HP16)/HP12,"")</f>
        <v/>
      </c>
      <c r="HQ45" s="252" t="n"/>
      <c r="HR45" s="103" t="n"/>
      <c r="HS45" s="103">
        <f>HP45-HN45</f>
        <v/>
      </c>
      <c r="HT45" s="252" t="n"/>
      <c r="HU45" s="103">
        <f>-IFERROR(SUM(HU14:HU16)/HU12,"")</f>
        <v/>
      </c>
      <c r="HV45" s="252" t="n"/>
      <c r="HW45" s="103">
        <f>-IFERROR(SUM(HW14:HW16)/HW12,"")</f>
        <v/>
      </c>
      <c r="HX45" s="252" t="n"/>
      <c r="HY45" s="103">
        <f>-IFERROR(SUM(HY14:HY16)/HY12,"")</f>
        <v/>
      </c>
      <c r="HZ45" s="252" t="n"/>
      <c r="IA45" s="103">
        <f>-IFERROR(SUM(IA14:IA16)/IA12,"")</f>
        <v/>
      </c>
      <c r="IB45" s="252" t="n"/>
      <c r="IC45" s="103" t="n"/>
      <c r="ID45" s="103">
        <f>IA45-HY45</f>
        <v/>
      </c>
      <c r="IE45" s="103" t="n"/>
      <c r="IF45" s="103">
        <f>-IFERROR(SUM(IF14:IF16)/IF12,"")</f>
        <v/>
      </c>
      <c r="IG45" s="10" t="n"/>
      <c r="IH45" s="103">
        <f>-IFERROR(SUM(IH14:IH16)/IH12,"")</f>
        <v/>
      </c>
      <c r="II45" s="10" t="n"/>
      <c r="IJ45" s="103">
        <f>-IFERROR(SUM(IJ14:IJ16)/IJ12,"")</f>
        <v/>
      </c>
      <c r="IK45" s="10" t="n"/>
      <c r="IL45" s="103" t="n"/>
      <c r="IM45" s="103" t="n"/>
      <c r="IO45" s="252">
        <f>-IFERROR(SUM(IO14:IO16)/IO12,"")</f>
        <v/>
      </c>
      <c r="IP45" s="252" t="n"/>
      <c r="IQ45" s="252">
        <f>-IFERROR(SUM(IQ14:IQ16)/IQ12,"")</f>
        <v/>
      </c>
      <c r="IR45" s="252" t="n"/>
      <c r="IS45" s="252" t="n"/>
      <c r="IT45" s="252" t="n"/>
      <c r="IU45" s="252" t="n"/>
      <c r="IV45" s="252" t="n"/>
      <c r="IW45" s="252" t="n"/>
      <c r="IX45" s="252" t="n"/>
      <c r="IY45" s="252" t="n"/>
      <c r="IZ45" s="252" t="n"/>
      <c r="JA45" s="252" t="n"/>
      <c r="JB45" s="252" t="n"/>
      <c r="JD45" s="252">
        <f>-IFERROR(SUM(JD14:JD16)/JD12,"")</f>
        <v/>
      </c>
      <c r="JE45" s="252" t="n"/>
      <c r="JF45" s="252">
        <f>-IFERROR(SUM(JF14:JF16)/JF12,"")</f>
        <v/>
      </c>
      <c r="JG45" s="252" t="n"/>
      <c r="JH45" s="252" t="n"/>
      <c r="JI45" s="252" t="n"/>
      <c r="JJ45" s="252" t="n"/>
      <c r="JK45" s="252" t="n"/>
      <c r="JL45" s="252" t="n"/>
      <c r="JM45" s="252" t="n"/>
      <c r="JN45" s="252" t="n"/>
      <c r="JO45" s="252" t="n"/>
      <c r="JP45" s="252" t="n"/>
      <c r="JQ45" s="252" t="n"/>
      <c r="JS45" s="252" t="n"/>
      <c r="JT45" s="103">
        <f>FS45</f>
        <v/>
      </c>
      <c r="JU45" s="10" t="n"/>
      <c r="JV45" s="103">
        <f>-IFERROR(SUM(JV14:JV16)/JV12,"")</f>
        <v/>
      </c>
      <c r="JW45" s="10" t="n"/>
      <c r="JX45" s="103">
        <f>-IFERROR(SUM(JX14:JX16)/JX12,"")</f>
        <v/>
      </c>
      <c r="JY45" s="10" t="n"/>
      <c r="JZ45" s="103" t="n"/>
      <c r="KA45" s="103">
        <f>JX45-JV45</f>
        <v/>
      </c>
      <c r="KC45" s="103">
        <f>-IFERROR(SUM(KC14:KC16)/KC12,"")</f>
        <v/>
      </c>
      <c r="KD45" s="252" t="n"/>
      <c r="KE45" s="103">
        <f>-IFERROR(SUM(KE14:KE16)/KE12,"")</f>
        <v/>
      </c>
      <c r="KF45" s="252" t="n"/>
      <c r="KG45" s="103">
        <f>-IFERROR(SUM(KG14:KG16)/KG12,"")</f>
        <v/>
      </c>
      <c r="KH45" s="252" t="n"/>
      <c r="KI45" s="103">
        <f>-IFERROR(SUM(KI14:KI16)/KI12,"")</f>
        <v/>
      </c>
      <c r="KJ45" s="252" t="n"/>
      <c r="KK45" s="103" t="n"/>
      <c r="KL45" s="103">
        <f>KI45-KG45</f>
        <v/>
      </c>
      <c r="KM45" s="252" t="n"/>
      <c r="KN45" s="103">
        <f>-IFERROR(SUM(KN14:KN16)/KN12,"")</f>
        <v/>
      </c>
      <c r="KO45" s="252" t="n"/>
      <c r="KP45" s="103">
        <f>-IFERROR(SUM(KP14:KP16)/KP12,"")</f>
        <v/>
      </c>
      <c r="KQ45" s="252" t="n"/>
      <c r="KR45" s="103">
        <f>-IFERROR(SUM(KR14:KR16)/KR12,"")</f>
        <v/>
      </c>
      <c r="KS45" s="252" t="n"/>
      <c r="KT45" s="103">
        <f>-IFERROR(SUM(KT14:KT16)/KT12,"")</f>
        <v/>
      </c>
      <c r="KU45" s="252" t="n"/>
      <c r="KV45" s="103" t="n"/>
      <c r="KW45" s="103">
        <f>KT45-KR45</f>
        <v/>
      </c>
      <c r="KX45" s="103" t="n"/>
      <c r="KY45" s="103">
        <f>-IFERROR(SUM(KY14:KY16)/KY12,"")</f>
        <v/>
      </c>
      <c r="KZ45" s="252" t="n"/>
      <c r="LA45" s="103">
        <f>-IFERROR(SUM(LA14:LA16)/LA12,"")</f>
        <v/>
      </c>
      <c r="LB45" s="252" t="n"/>
      <c r="LC45" s="103">
        <f>-IFERROR(SUM(LC14:LC16)/LC12,"")</f>
        <v/>
      </c>
      <c r="LD45" s="252" t="n"/>
      <c r="LE45" s="103">
        <f>-IFERROR(SUM(LE14:LE16)/LE12,"")</f>
        <v/>
      </c>
      <c r="LF45" s="252" t="n"/>
      <c r="LG45" s="103" t="n"/>
      <c r="LH45" s="103">
        <f>LE45-LC45</f>
        <v/>
      </c>
      <c r="LI45" s="252" t="n"/>
      <c r="LJ45" s="103">
        <f>-IFERROR(SUM(LJ14:LJ16)/LJ12,"")</f>
        <v/>
      </c>
      <c r="LK45" s="252" t="n"/>
      <c r="LL45" s="103">
        <f>-IFERROR(SUM(LL14:LL16)/LL12,"")</f>
        <v/>
      </c>
      <c r="LM45" s="252" t="n"/>
      <c r="LN45" s="103">
        <f>-IFERROR(SUM(LN14:LN16)/LN12,"")</f>
        <v/>
      </c>
      <c r="LO45" s="252" t="n"/>
      <c r="LP45" s="103">
        <f>-IFERROR(SUM(LP14:LP16)/LP12,"")</f>
        <v/>
      </c>
      <c r="LQ45" s="252" t="n"/>
      <c r="LR45" s="103" t="n"/>
      <c r="LS45" s="103">
        <f>LP45-LN45</f>
        <v/>
      </c>
      <c r="LU45" s="103">
        <f>-IFERROR(SUM(LU14:LU16)/LU12,"")</f>
        <v/>
      </c>
      <c r="LV45" s="10" t="n"/>
      <c r="LW45" s="103">
        <f>-IFERROR(SUM(LW14:LW16)/LW12,"")</f>
        <v/>
      </c>
      <c r="LX45" s="10" t="n"/>
      <c r="LY45" s="103">
        <f>-IFERROR(SUM(LY14:LY16)/LY12,"")</f>
        <v/>
      </c>
      <c r="LZ45" s="10" t="n"/>
      <c r="MA45" s="103" t="n"/>
      <c r="MB45" s="327" t="n"/>
    </row>
    <row r="46">
      <c r="A46" s="10" t="n">
        <v>50</v>
      </c>
    </row>
    <row r="47">
      <c r="A47" s="10" t="n">
        <v>51</v>
      </c>
      <c r="E47" s="103" t="n"/>
      <c r="T47" s="103" t="n"/>
      <c r="AI47" s="543" t="n"/>
    </row>
    <row r="48">
      <c r="A48" s="10" t="n">
        <v>52</v>
      </c>
      <c r="E48" s="543" t="n"/>
      <c r="N48" s="543" t="n"/>
      <c r="T48" s="543" t="n"/>
      <c r="AC48" s="543" t="n"/>
      <c r="AZ48" s="174" t="n"/>
      <c r="BA48" s="174" t="n"/>
      <c r="BB48" s="174" t="n"/>
      <c r="BC48" s="174" t="n"/>
      <c r="BD48" s="174" t="n"/>
      <c r="BE48" s="174" t="n"/>
      <c r="BF48" s="174" t="n"/>
      <c r="BG48" s="543" t="n"/>
      <c r="BO48" s="174" t="n"/>
      <c r="BP48" s="174" t="n"/>
      <c r="BQ48" s="174" t="n"/>
      <c r="BR48" s="174" t="n"/>
      <c r="BS48" s="174" t="n"/>
      <c r="BT48" s="174" t="n"/>
      <c r="BU48" s="174" t="n"/>
      <c r="BV48" s="543" t="n"/>
    </row>
    <row r="49">
      <c r="A49" s="10" t="n">
        <v>53</v>
      </c>
      <c r="E49" s="103" t="n"/>
      <c r="J49" s="543" t="n"/>
      <c r="T49" s="103" t="n"/>
      <c r="Y49" s="543" t="n"/>
      <c r="AZ49" s="174" t="n"/>
      <c r="BA49" s="174" t="n"/>
      <c r="BB49" s="174" t="n"/>
      <c r="BC49" s="174" t="n"/>
      <c r="BD49" s="174" t="n"/>
      <c r="BE49" s="174" t="n"/>
      <c r="BF49" s="174" t="n"/>
      <c r="BO49" s="174" t="n"/>
      <c r="BP49" s="174" t="n"/>
      <c r="BQ49" s="174" t="n"/>
      <c r="BR49" s="174" t="n"/>
      <c r="BS49" s="174" t="n"/>
      <c r="BT49" s="174" t="n"/>
      <c r="BU49" s="174" t="n"/>
    </row>
    <row r="50">
      <c r="A50" s="10" t="n">
        <v>54</v>
      </c>
      <c r="AZ50" s="543" t="n"/>
      <c r="BA50" s="543" t="n"/>
      <c r="BB50" s="543" t="n"/>
      <c r="BC50" s="543" t="n"/>
      <c r="BD50" s="543" t="n"/>
      <c r="BE50" s="543" t="n"/>
      <c r="BF50" s="543" t="n"/>
      <c r="BO50" s="543" t="n"/>
      <c r="BP50" s="543" t="n"/>
      <c r="BQ50" s="543" t="n"/>
      <c r="BR50" s="543" t="n"/>
      <c r="BS50" s="543" t="n"/>
      <c r="BT50" s="543" t="n"/>
      <c r="BU50" s="543" t="n"/>
    </row>
    <row r="51">
      <c r="A51" s="10" t="n">
        <v>55</v>
      </c>
      <c r="BB51" s="543" t="n"/>
      <c r="BC51" s="543" t="n"/>
      <c r="BD51" s="543" t="n"/>
      <c r="BE51" s="543" t="n"/>
      <c r="BF51" s="543" t="n"/>
      <c r="BG51" s="543" t="n"/>
      <c r="BH51" s="543" t="n"/>
      <c r="BI51" s="543" t="n"/>
      <c r="BJ51" s="543" t="n"/>
      <c r="BK51" s="543" t="n"/>
      <c r="BQ51" s="543" t="n"/>
      <c r="BR51" s="543" t="n"/>
      <c r="BS51" s="543" t="n"/>
      <c r="BT51" s="543" t="n"/>
      <c r="BU51" s="543" t="n"/>
      <c r="BV51" s="543" t="n"/>
      <c r="BW51" s="543" t="n"/>
      <c r="BX51" s="543" t="n"/>
      <c r="BY51" s="543" t="n"/>
      <c r="BZ51" s="543" t="n"/>
    </row>
    <row r="52">
      <c r="A52" s="10" t="n">
        <v>56</v>
      </c>
      <c r="CW52" s="26" t="n"/>
      <c r="CY52" s="26" t="n"/>
      <c r="CZ52" s="26" t="n"/>
      <c r="DA52" s="26" t="n"/>
      <c r="DE52" s="26" t="n"/>
      <c r="DF52" s="26" t="n"/>
      <c r="DG52" s="26" t="n"/>
      <c r="DI52" s="26" t="n"/>
      <c r="EM52" s="26" t="n"/>
      <c r="EN52" s="26" t="n"/>
      <c r="EP52" s="26" t="n"/>
    </row>
    <row r="53">
      <c r="A53" s="10" t="n">
        <v>57</v>
      </c>
      <c r="CW53" s="543" t="n"/>
      <c r="CY53" s="543" t="n"/>
      <c r="CZ53" s="543" t="n"/>
      <c r="DA53" s="543" t="n"/>
      <c r="DE53" s="543" t="n"/>
    </row>
    <row r="54">
      <c r="A54" s="10" t="n">
        <v>58</v>
      </c>
      <c r="CW54" s="543" t="n"/>
      <c r="CY54" s="543" t="n"/>
      <c r="CZ54" s="543" t="n"/>
      <c r="DA54" s="543" t="n"/>
      <c r="DE54" s="543" t="n"/>
    </row>
    <row r="55">
      <c r="A55" s="10" t="n">
        <v>59</v>
      </c>
      <c r="CW55" s="543" t="n"/>
      <c r="CY55" s="543" t="n"/>
      <c r="CZ55" s="543" t="n"/>
      <c r="DA55" s="543" t="n"/>
      <c r="DE55" s="543" t="n"/>
    </row>
    <row r="56">
      <c r="A56" s="10" t="n">
        <v>60</v>
      </c>
      <c r="DE56" s="175" t="n"/>
    </row>
    <row r="57">
      <c r="A57" s="10" t="n">
        <v>61</v>
      </c>
      <c r="DE57" s="175" t="n"/>
    </row>
    <row r="58">
      <c r="A58" s="10" t="n">
        <v>62</v>
      </c>
      <c r="DE58" s="175" t="n"/>
    </row>
    <row r="59">
      <c r="A59" s="10" t="n">
        <v>63</v>
      </c>
    </row>
    <row r="60">
      <c r="A60" s="10" t="n">
        <v>64</v>
      </c>
    </row>
    <row r="61">
      <c r="A61" s="10" t="n">
        <v>65</v>
      </c>
    </row>
    <row r="62">
      <c r="A62" s="10" t="n">
        <v>66</v>
      </c>
    </row>
    <row r="63">
      <c r="A63" s="10" t="n">
        <v>67</v>
      </c>
    </row>
    <row r="64">
      <c r="A64" s="10" t="n">
        <v>68</v>
      </c>
    </row>
    <row r="65">
      <c r="A65" s="10" t="n">
        <v>69</v>
      </c>
    </row>
    <row r="66">
      <c r="A66" s="10" t="n">
        <v>70</v>
      </c>
    </row>
    <row r="67">
      <c r="A67" s="10" t="n">
        <v>71</v>
      </c>
    </row>
    <row r="68">
      <c r="A68" s="10" t="n">
        <v>72</v>
      </c>
    </row>
    <row r="69">
      <c r="A69" s="10" t="n">
        <v>73</v>
      </c>
    </row>
    <row r="70">
      <c r="A70" s="10" t="n">
        <v>74</v>
      </c>
    </row>
    <row r="71">
      <c r="A71" s="10" t="n">
        <v>75</v>
      </c>
    </row>
    <row r="72">
      <c r="A72" s="10" t="n">
        <v>76</v>
      </c>
    </row>
    <row r="73">
      <c r="A73" s="10" t="n">
        <v>77</v>
      </c>
    </row>
    <row r="74">
      <c r="A74" s="10" t="n">
        <v>78</v>
      </c>
    </row>
    <row r="75">
      <c r="A75" s="10" t="n">
        <v>79</v>
      </c>
    </row>
    <row r="76">
      <c r="A76" s="10" t="n">
        <v>80</v>
      </c>
    </row>
    <row r="77">
      <c r="A77" s="10" t="n">
        <v>81</v>
      </c>
    </row>
    <row r="78">
      <c r="A78" s="10" t="n">
        <v>82</v>
      </c>
    </row>
    <row r="79">
      <c r="A79" s="10" t="n">
        <v>83</v>
      </c>
    </row>
    <row r="80">
      <c r="A80" s="10" t="n">
        <v>84</v>
      </c>
    </row>
    <row r="81">
      <c r="A81" s="10" t="n">
        <v>85</v>
      </c>
    </row>
    <row r="82">
      <c r="A82" s="10" t="n">
        <v>86</v>
      </c>
    </row>
    <row r="83">
      <c r="A83" s="10" t="n">
        <v>87</v>
      </c>
    </row>
    <row r="84">
      <c r="A84" s="10" t="n">
        <v>88</v>
      </c>
    </row>
    <row r="85">
      <c r="A85" s="10" t="n">
        <v>89</v>
      </c>
    </row>
    <row r="86">
      <c r="A86" s="10" t="n">
        <v>90</v>
      </c>
    </row>
    <row r="87">
      <c r="A87" s="10" t="n">
        <v>91</v>
      </c>
    </row>
    <row r="88">
      <c r="A88" s="10" t="n">
        <v>92</v>
      </c>
    </row>
    <row r="89">
      <c r="A89" s="10" t="n">
        <v>93</v>
      </c>
    </row>
    <row r="90">
      <c r="A90" s="10" t="n">
        <v>94</v>
      </c>
    </row>
    <row r="91">
      <c r="A91" s="10" t="n">
        <v>95</v>
      </c>
    </row>
    <row r="92">
      <c r="A92" s="10" t="n">
        <v>96</v>
      </c>
    </row>
    <row r="93">
      <c r="A93" s="10" t="n">
        <v>97</v>
      </c>
    </row>
    <row r="94">
      <c r="A94" s="10" t="n">
        <v>98</v>
      </c>
    </row>
    <row r="95">
      <c r="A95" s="10" t="n">
        <v>99</v>
      </c>
    </row>
    <row r="96">
      <c r="A96" s="10" t="n">
        <v>100</v>
      </c>
    </row>
    <row r="97">
      <c r="A97" s="10" t="n">
        <v>101</v>
      </c>
    </row>
    <row r="98">
      <c r="A98" s="10" t="n">
        <v>102</v>
      </c>
    </row>
    <row r="99">
      <c r="A99" s="10" t="n">
        <v>103</v>
      </c>
    </row>
    <row r="100">
      <c r="A100" s="10" t="n">
        <v>104</v>
      </c>
    </row>
    <row r="101">
      <c r="A101" s="10" t="n">
        <v>105</v>
      </c>
    </row>
    <row r="102">
      <c r="A102" s="10" t="n">
        <v>106</v>
      </c>
    </row>
    <row r="103">
      <c r="A103" s="10" t="n">
        <v>107</v>
      </c>
    </row>
    <row r="104">
      <c r="A104" s="10" t="n">
        <v>108</v>
      </c>
    </row>
    <row r="105">
      <c r="A105" s="10" t="n">
        <v>109</v>
      </c>
    </row>
    <row r="106">
      <c r="A106" s="10" t="n">
        <v>110</v>
      </c>
    </row>
    <row r="107">
      <c r="A107" s="10" t="n">
        <v>111</v>
      </c>
    </row>
    <row r="108">
      <c r="A108" s="10" t="n">
        <v>112</v>
      </c>
    </row>
    <row r="109">
      <c r="A109" s="10" t="n">
        <v>113</v>
      </c>
    </row>
    <row r="110">
      <c r="A110" s="10" t="n">
        <v>114</v>
      </c>
    </row>
    <row r="111">
      <c r="A111" s="10" t="n">
        <v>115</v>
      </c>
    </row>
    <row r="112">
      <c r="A112" s="10" t="n">
        <v>116</v>
      </c>
    </row>
    <row r="113">
      <c r="A113" s="10" t="n">
        <v>117</v>
      </c>
    </row>
    <row r="114">
      <c r="A114" s="10" t="n">
        <v>118</v>
      </c>
    </row>
    <row r="115">
      <c r="A115" s="10" t="n">
        <v>119</v>
      </c>
    </row>
    <row r="116">
      <c r="A116" s="10" t="n">
        <v>120</v>
      </c>
    </row>
    <row r="117">
      <c r="A117" s="10" t="n">
        <v>121</v>
      </c>
    </row>
    <row r="118">
      <c r="A118" s="10" t="n">
        <v>122</v>
      </c>
    </row>
    <row r="119">
      <c r="A119" s="10" t="n">
        <v>123</v>
      </c>
    </row>
    <row r="120">
      <c r="A120" s="10" t="n">
        <v>124</v>
      </c>
    </row>
    <row r="121">
      <c r="A121" s="10" t="n">
        <v>125</v>
      </c>
    </row>
    <row r="122">
      <c r="A122" s="10" t="n">
        <v>126</v>
      </c>
    </row>
    <row r="123">
      <c r="A123" s="10" t="n">
        <v>127</v>
      </c>
    </row>
    <row r="124">
      <c r="A124" s="10" t="n">
        <v>128</v>
      </c>
    </row>
    <row r="125">
      <c r="A125" s="10" t="n">
        <v>129</v>
      </c>
    </row>
    <row r="126">
      <c r="A126" s="10" t="n">
        <v>130</v>
      </c>
    </row>
    <row r="127">
      <c r="A127" s="10" t="n">
        <v>131</v>
      </c>
    </row>
    <row r="128">
      <c r="A128" s="10" t="n">
        <v>132</v>
      </c>
    </row>
    <row r="129">
      <c r="A129" s="10" t="n">
        <v>133</v>
      </c>
    </row>
    <row r="130">
      <c r="A130" s="10" t="n">
        <v>134</v>
      </c>
    </row>
    <row r="131">
      <c r="A131" s="10" t="n">
        <v>135</v>
      </c>
    </row>
    <row r="132">
      <c r="A132" s="10" t="n">
        <v>136</v>
      </c>
    </row>
    <row r="133">
      <c r="A133" s="10" t="n">
        <v>137</v>
      </c>
    </row>
    <row r="134">
      <c r="A134" s="10" t="n">
        <v>138</v>
      </c>
    </row>
    <row r="135">
      <c r="A135" s="10" t="n">
        <v>139</v>
      </c>
    </row>
    <row r="136">
      <c r="A136" s="10" t="n">
        <v>140</v>
      </c>
    </row>
    <row r="137">
      <c r="A137" s="10" t="n">
        <v>141</v>
      </c>
    </row>
    <row r="138">
      <c r="A138" s="10" t="n">
        <v>142</v>
      </c>
    </row>
    <row r="139">
      <c r="A139" s="10" t="n">
        <v>143</v>
      </c>
    </row>
    <row r="140">
      <c r="A140" s="10" t="n">
        <v>144</v>
      </c>
    </row>
    <row r="141">
      <c r="A141" s="10" t="n">
        <v>145</v>
      </c>
    </row>
    <row r="142">
      <c r="A142" s="10" t="n">
        <v>146</v>
      </c>
    </row>
    <row r="143">
      <c r="A143" s="10" t="n">
        <v>147</v>
      </c>
    </row>
    <row r="144">
      <c r="A144" s="10" t="n">
        <v>148</v>
      </c>
    </row>
    <row r="145">
      <c r="A145" s="10" t="n">
        <v>149</v>
      </c>
    </row>
    <row r="146">
      <c r="A146" s="10" t="n">
        <v>150</v>
      </c>
    </row>
    <row r="147">
      <c r="A147" s="10" t="n">
        <v>151</v>
      </c>
    </row>
    <row r="148">
      <c r="A148" s="10" t="n">
        <v>152</v>
      </c>
    </row>
    <row r="149">
      <c r="A149" s="10" t="n">
        <v>153</v>
      </c>
    </row>
    <row r="150">
      <c r="A150" s="10" t="n">
        <v>154</v>
      </c>
    </row>
    <row r="151">
      <c r="A151" s="10" t="n">
        <v>155</v>
      </c>
    </row>
    <row r="152">
      <c r="A152" s="10" t="n">
        <v>156</v>
      </c>
    </row>
    <row r="153">
      <c r="A153" s="10" t="n">
        <v>157</v>
      </c>
    </row>
    <row r="154">
      <c r="A154" s="10" t="n">
        <v>158</v>
      </c>
    </row>
    <row r="155">
      <c r="A155" s="10" t="n">
        <v>159</v>
      </c>
    </row>
    <row r="156">
      <c r="A156" s="10" t="n">
        <v>160</v>
      </c>
    </row>
    <row r="157">
      <c r="A157" s="10" t="n">
        <v>161</v>
      </c>
    </row>
    <row r="158">
      <c r="A158" s="10" t="n">
        <v>162</v>
      </c>
    </row>
    <row r="159">
      <c r="A159" s="10" t="n">
        <v>163</v>
      </c>
    </row>
    <row r="160">
      <c r="A160" s="10" t="n">
        <v>164</v>
      </c>
    </row>
    <row r="161">
      <c r="A161" s="10" t="n">
        <v>165</v>
      </c>
    </row>
    <row r="162">
      <c r="A162" s="10" t="n">
        <v>166</v>
      </c>
    </row>
    <row r="163">
      <c r="A163" s="10" t="n">
        <v>167</v>
      </c>
    </row>
    <row r="164">
      <c r="A164" s="10" t="n">
        <v>168</v>
      </c>
    </row>
    <row r="165">
      <c r="A165" s="10" t="n">
        <v>169</v>
      </c>
    </row>
    <row r="166">
      <c r="A166" s="10" t="n">
        <v>170</v>
      </c>
    </row>
    <row r="167">
      <c r="A167" s="10" t="n">
        <v>171</v>
      </c>
    </row>
    <row r="168">
      <c r="A168" s="10" t="n">
        <v>172</v>
      </c>
    </row>
    <row r="169">
      <c r="A169" s="10" t="n">
        <v>173</v>
      </c>
    </row>
    <row r="170">
      <c r="A170" s="10" t="n">
        <v>174</v>
      </c>
    </row>
    <row r="171">
      <c r="A171" s="10" t="n">
        <v>175</v>
      </c>
    </row>
    <row r="172">
      <c r="A172" s="10" t="n">
        <v>176</v>
      </c>
    </row>
    <row r="173">
      <c r="A173" s="10" t="n">
        <v>177</v>
      </c>
    </row>
    <row r="174">
      <c r="A174" s="10" t="n">
        <v>178</v>
      </c>
    </row>
    <row r="175">
      <c r="A175" s="10" t="n">
        <v>179</v>
      </c>
    </row>
    <row r="176">
      <c r="A176" s="10" t="n">
        <v>180</v>
      </c>
    </row>
    <row r="177">
      <c r="A177" s="10" t="n">
        <v>181</v>
      </c>
    </row>
    <row r="178">
      <c r="A178" s="10" t="n">
        <v>182</v>
      </c>
    </row>
    <row r="179">
      <c r="A179" s="10" t="n">
        <v>183</v>
      </c>
    </row>
    <row r="180">
      <c r="A180" s="10" t="n">
        <v>184</v>
      </c>
    </row>
    <row r="181">
      <c r="A181" s="10" t="n">
        <v>185</v>
      </c>
    </row>
    <row r="182">
      <c r="A182" s="10" t="n">
        <v>186</v>
      </c>
    </row>
    <row r="183">
      <c r="A183" s="10" t="n">
        <v>187</v>
      </c>
    </row>
    <row r="184">
      <c r="A184" s="10" t="n">
        <v>188</v>
      </c>
    </row>
    <row r="185">
      <c r="A185" s="10" t="n">
        <v>189</v>
      </c>
    </row>
    <row r="186">
      <c r="A186" s="10" t="n">
        <v>190</v>
      </c>
    </row>
    <row r="187">
      <c r="A187" s="10" t="n">
        <v>191</v>
      </c>
    </row>
    <row r="188">
      <c r="A188" s="10" t="n">
        <v>192</v>
      </c>
    </row>
    <row r="189">
      <c r="A189" s="10" t="n">
        <v>193</v>
      </c>
    </row>
    <row r="190">
      <c r="A190" s="10" t="n">
        <v>194</v>
      </c>
    </row>
    <row r="191">
      <c r="A191" s="10" t="n">
        <v>195</v>
      </c>
    </row>
    <row r="192">
      <c r="A192" s="10" t="n">
        <v>196</v>
      </c>
    </row>
    <row r="193">
      <c r="A193" s="10" t="n">
        <v>197</v>
      </c>
    </row>
    <row r="194">
      <c r="A194" s="10" t="n">
        <v>198</v>
      </c>
    </row>
    <row r="195">
      <c r="A195" s="10" t="n">
        <v>199</v>
      </c>
    </row>
    <row r="196">
      <c r="A196" s="10" t="n">
        <v>200</v>
      </c>
    </row>
    <row r="197">
      <c r="A197" s="10" t="n">
        <v>201</v>
      </c>
    </row>
    <row r="198">
      <c r="A198" s="10" t="n">
        <v>202</v>
      </c>
    </row>
    <row r="199">
      <c r="A199" s="10" t="n">
        <v>203</v>
      </c>
    </row>
    <row r="200">
      <c r="A200" s="10" t="n">
        <v>204</v>
      </c>
    </row>
    <row r="201">
      <c r="A201" s="10" t="n">
        <v>205</v>
      </c>
    </row>
    <row r="202">
      <c r="A202" s="10" t="n">
        <v>206</v>
      </c>
    </row>
    <row r="203">
      <c r="A203" s="10" t="n">
        <v>207</v>
      </c>
    </row>
    <row r="204">
      <c r="A204" s="10" t="n">
        <v>208</v>
      </c>
    </row>
    <row r="205">
      <c r="A205" s="10" t="n">
        <v>209</v>
      </c>
    </row>
    <row r="206">
      <c r="A206" s="10" t="n">
        <v>210</v>
      </c>
    </row>
    <row r="207">
      <c r="A207" s="10" t="n">
        <v>211</v>
      </c>
    </row>
    <row r="208">
      <c r="A208" s="10" t="n">
        <v>212</v>
      </c>
    </row>
    <row r="209">
      <c r="A209" s="10" t="n">
        <v>213</v>
      </c>
    </row>
    <row r="210">
      <c r="A210" s="10" t="n">
        <v>214</v>
      </c>
    </row>
    <row r="211">
      <c r="A211" s="10" t="n">
        <v>215</v>
      </c>
    </row>
    <row r="212">
      <c r="A212" s="10" t="n">
        <v>216</v>
      </c>
    </row>
    <row r="213">
      <c r="A213" s="10" t="n">
        <v>217</v>
      </c>
    </row>
    <row r="214">
      <c r="A214" s="10" t="n">
        <v>218</v>
      </c>
    </row>
    <row r="215">
      <c r="A215" s="10" t="n">
        <v>219</v>
      </c>
    </row>
    <row r="216">
      <c r="A216" s="10" t="n">
        <v>220</v>
      </c>
    </row>
    <row r="217">
      <c r="A217" s="10" t="n">
        <v>221</v>
      </c>
    </row>
    <row r="218">
      <c r="A218" s="10" t="n">
        <v>222</v>
      </c>
    </row>
    <row r="219">
      <c r="A219" s="10" t="n">
        <v>223</v>
      </c>
    </row>
    <row r="220">
      <c r="A220" s="10" t="n">
        <v>224</v>
      </c>
    </row>
    <row r="221">
      <c r="A221" s="10" t="n">
        <v>225</v>
      </c>
    </row>
    <row r="222">
      <c r="A222" s="10" t="n">
        <v>226</v>
      </c>
    </row>
    <row r="223">
      <c r="A223" s="10" t="n">
        <v>227</v>
      </c>
    </row>
    <row r="224">
      <c r="A224" s="10" t="n">
        <v>228</v>
      </c>
    </row>
    <row r="225">
      <c r="A225" s="10" t="n">
        <v>229</v>
      </c>
    </row>
    <row r="226">
      <c r="A226" s="10" t="n">
        <v>230</v>
      </c>
    </row>
    <row r="227">
      <c r="A227" s="10" t="n">
        <v>231</v>
      </c>
    </row>
    <row r="228">
      <c r="A228" s="10" t="n">
        <v>232</v>
      </c>
    </row>
    <row r="229">
      <c r="A229" s="10" t="n">
        <v>233</v>
      </c>
    </row>
    <row r="230">
      <c r="A230" s="10" t="n">
        <v>234</v>
      </c>
    </row>
  </sheetData>
  <mergeCells count="14">
    <mergeCell ref="JT4:KA4"/>
    <mergeCell ref="GY4:HH4"/>
    <mergeCell ref="GE4:GL4"/>
    <mergeCell ref="LU4:MB4"/>
    <mergeCell ref="HU4:ID4"/>
    <mergeCell ref="GN4:GW4"/>
    <mergeCell ref="KN4:KW4"/>
    <mergeCell ref="HJ4:HS4"/>
    <mergeCell ref="KC4:KL4"/>
    <mergeCell ref="KY4:LH4"/>
    <mergeCell ref="CB4:CK4"/>
    <mergeCell ref="LJ4:LS4"/>
    <mergeCell ref="CV4:DE4"/>
    <mergeCell ref="IF4:IM4"/>
  </mergeCells>
  <conditionalFormatting sqref="CJ8">
    <cfRule type="iconSet" priority="238">
      <iconSet iconSet="3Arrows">
        <cfvo type="percent" val="0"/>
        <cfvo type="num" val="-10"/>
        <cfvo type="num" val="10"/>
      </iconSet>
    </cfRule>
  </conditionalFormatting>
  <conditionalFormatting sqref="CJ10">
    <cfRule type="iconSet" priority="237">
      <iconSet iconSet="3Arrows">
        <cfvo type="percent" val="0"/>
        <cfvo type="num" val="-10"/>
        <cfvo type="num" val="10"/>
      </iconSet>
    </cfRule>
  </conditionalFormatting>
  <conditionalFormatting sqref="CJ14">
    <cfRule type="iconSet" priority="236">
      <iconSet iconSet="3Arrows">
        <cfvo type="percent" val="0"/>
        <cfvo type="num" val="-10"/>
        <cfvo type="num" val="10"/>
      </iconSet>
    </cfRule>
  </conditionalFormatting>
  <conditionalFormatting sqref="CJ16">
    <cfRule type="iconSet" priority="235">
      <iconSet iconSet="3Arrows">
        <cfvo type="percent" val="0"/>
        <cfvo type="num" val="-10"/>
        <cfvo type="num" val="10"/>
      </iconSet>
    </cfRule>
  </conditionalFormatting>
  <conditionalFormatting sqref="CJ20">
    <cfRule type="iconSet" priority="234">
      <iconSet iconSet="3Arrows">
        <cfvo type="percent" val="0"/>
        <cfvo type="num" val="-10"/>
        <cfvo type="num" val="10"/>
      </iconSet>
    </cfRule>
  </conditionalFormatting>
  <conditionalFormatting sqref="CJ22">
    <cfRule type="iconSet" priority="233">
      <iconSet iconSet="3Arrows">
        <cfvo type="percent" val="0"/>
        <cfvo type="num" val="-10"/>
        <cfvo type="num" val="10"/>
      </iconSet>
    </cfRule>
  </conditionalFormatting>
  <conditionalFormatting sqref="CJ24">
    <cfRule type="iconSet" priority="232">
      <iconSet iconSet="3Arrows">
        <cfvo type="percent" val="0"/>
        <cfvo type="num" val="-10"/>
        <cfvo type="num" val="10"/>
      </iconSet>
    </cfRule>
  </conditionalFormatting>
  <conditionalFormatting sqref="CJ28:CJ30">
    <cfRule type="iconSet" priority="231">
      <iconSet iconSet="3Arrows">
        <cfvo type="percent" val="0"/>
        <cfvo type="num" val="-10"/>
        <cfvo type="num" val="10"/>
      </iconSet>
    </cfRule>
  </conditionalFormatting>
  <conditionalFormatting sqref="CJ34">
    <cfRule type="iconSet" priority="230">
      <iconSet iconSet="3Arrows">
        <cfvo type="percent" val="0"/>
        <cfvo type="num" val="-10"/>
        <cfvo type="num" val="10"/>
      </iconSet>
    </cfRule>
  </conditionalFormatting>
  <conditionalFormatting sqref="CS8">
    <cfRule type="iconSet" priority="246">
      <iconSet iconSet="3Arrows">
        <cfvo type="percent" val="0"/>
        <cfvo type="num" val="-10"/>
        <cfvo type="num" val="10"/>
      </iconSet>
    </cfRule>
  </conditionalFormatting>
  <conditionalFormatting sqref="CS10">
    <cfRule type="iconSet" priority="245">
      <iconSet iconSet="3Arrows">
        <cfvo type="percent" val="0"/>
        <cfvo type="num" val="-10"/>
        <cfvo type="num" val="10"/>
      </iconSet>
    </cfRule>
  </conditionalFormatting>
  <conditionalFormatting sqref="CS14">
    <cfRule type="iconSet" priority="244">
      <iconSet iconSet="3Arrows">
        <cfvo type="percent" val="0"/>
        <cfvo type="num" val="-10"/>
        <cfvo type="num" val="10"/>
      </iconSet>
    </cfRule>
  </conditionalFormatting>
  <conditionalFormatting sqref="CS16">
    <cfRule type="iconSet" priority="243">
      <iconSet iconSet="3Arrows">
        <cfvo type="percent" val="0"/>
        <cfvo type="num" val="-10"/>
        <cfvo type="num" val="10"/>
      </iconSet>
    </cfRule>
  </conditionalFormatting>
  <conditionalFormatting sqref="CS20">
    <cfRule type="iconSet" priority="242">
      <iconSet iconSet="3Arrows">
        <cfvo type="percent" val="0"/>
        <cfvo type="num" val="-10"/>
        <cfvo type="num" val="10"/>
      </iconSet>
    </cfRule>
  </conditionalFormatting>
  <conditionalFormatting sqref="CS22">
    <cfRule type="iconSet" priority="241">
      <iconSet iconSet="3Arrows">
        <cfvo type="percent" val="0"/>
        <cfvo type="num" val="-10"/>
        <cfvo type="num" val="10"/>
      </iconSet>
    </cfRule>
  </conditionalFormatting>
  <conditionalFormatting sqref="CS24">
    <cfRule type="iconSet" priority="240">
      <iconSet iconSet="3Arrows">
        <cfvo type="percent" val="0"/>
        <cfvo type="num" val="-10"/>
        <cfvo type="num" val="10"/>
      </iconSet>
    </cfRule>
  </conditionalFormatting>
  <conditionalFormatting sqref="CS28">
    <cfRule type="iconSet" priority="239">
      <iconSet iconSet="3Arrows">
        <cfvo type="percent" val="0"/>
        <cfvo type="num" val="-10"/>
        <cfvo type="num" val="10"/>
      </iconSet>
    </cfRule>
  </conditionalFormatting>
  <conditionalFormatting sqref="CS34">
    <cfRule type="iconSet" priority="229">
      <iconSet iconSet="3Arrows">
        <cfvo type="percent" val="0"/>
        <cfvo type="num" val="-10"/>
        <cfvo type="num" val="10"/>
      </iconSet>
    </cfRule>
  </conditionalFormatting>
  <conditionalFormatting sqref="DD8">
    <cfRule type="iconSet" priority="278">
      <iconSet iconSet="3Arrows">
        <cfvo type="percent" val="0"/>
        <cfvo type="num" val="-10"/>
        <cfvo type="num" val="10"/>
      </iconSet>
    </cfRule>
  </conditionalFormatting>
  <conditionalFormatting sqref="DD10">
    <cfRule type="iconSet" priority="194">
      <iconSet iconSet="3Arrows">
        <cfvo type="percent" val="0"/>
        <cfvo type="num" val="-10"/>
        <cfvo type="num" val="10"/>
      </iconSet>
    </cfRule>
  </conditionalFormatting>
  <conditionalFormatting sqref="DD14">
    <cfRule type="iconSet" priority="188">
      <iconSet iconSet="3Arrows">
        <cfvo type="percent" val="0"/>
        <cfvo type="num" val="-10"/>
        <cfvo type="num" val="10"/>
      </iconSet>
    </cfRule>
  </conditionalFormatting>
  <conditionalFormatting sqref="DD16">
    <cfRule type="iconSet" priority="182">
      <iconSet iconSet="3Arrows">
        <cfvo type="percent" val="0"/>
        <cfvo type="num" val="-10"/>
        <cfvo type="num" val="10"/>
      </iconSet>
    </cfRule>
  </conditionalFormatting>
  <conditionalFormatting sqref="DD20">
    <cfRule type="iconSet" priority="176">
      <iconSet iconSet="3Arrows">
        <cfvo type="percent" val="0"/>
        <cfvo type="num" val="-10"/>
        <cfvo type="num" val="10"/>
      </iconSet>
    </cfRule>
  </conditionalFormatting>
  <conditionalFormatting sqref="DD22">
    <cfRule type="iconSet" priority="170">
      <iconSet iconSet="3Arrows">
        <cfvo type="percent" val="0"/>
        <cfvo type="num" val="-10"/>
        <cfvo type="num" val="10"/>
      </iconSet>
    </cfRule>
  </conditionalFormatting>
  <conditionalFormatting sqref="DD24">
    <cfRule type="iconSet" priority="164">
      <iconSet iconSet="3Arrows">
        <cfvo type="percent" val="0"/>
        <cfvo type="num" val="-10"/>
        <cfvo type="num" val="10"/>
      </iconSet>
    </cfRule>
  </conditionalFormatting>
  <conditionalFormatting sqref="DD28">
    <cfRule type="iconSet" priority="158">
      <iconSet iconSet="3Arrows">
        <cfvo type="percent" val="0"/>
        <cfvo type="num" val="-10"/>
        <cfvo type="num" val="10"/>
      </iconSet>
    </cfRule>
  </conditionalFormatting>
  <conditionalFormatting sqref="DD34">
    <cfRule type="iconSet" priority="152">
      <iconSet iconSet="3Arrows">
        <cfvo type="percent" val="0"/>
        <cfvo type="num" val="-10"/>
        <cfvo type="num" val="10"/>
      </iconSet>
    </cfRule>
  </conditionalFormatting>
  <conditionalFormatting sqref="DO8">
    <cfRule type="iconSet" priority="228">
      <iconSet iconSet="3Arrows">
        <cfvo type="percent" val="0"/>
        <cfvo type="num" val="-10"/>
        <cfvo type="num" val="10"/>
      </iconSet>
    </cfRule>
  </conditionalFormatting>
  <conditionalFormatting sqref="DO10">
    <cfRule type="iconSet" priority="192">
      <iconSet iconSet="3Arrows">
        <cfvo type="percent" val="0"/>
        <cfvo type="num" val="-10"/>
        <cfvo type="num" val="10"/>
      </iconSet>
    </cfRule>
  </conditionalFormatting>
  <conditionalFormatting sqref="DO14">
    <cfRule type="iconSet" priority="186">
      <iconSet iconSet="3Arrows">
        <cfvo type="percent" val="0"/>
        <cfvo type="num" val="-10"/>
        <cfvo type="num" val="10"/>
      </iconSet>
    </cfRule>
  </conditionalFormatting>
  <conditionalFormatting sqref="DO16">
    <cfRule type="iconSet" priority="180">
      <iconSet iconSet="3Arrows">
        <cfvo type="percent" val="0"/>
        <cfvo type="num" val="-10"/>
        <cfvo type="num" val="10"/>
      </iconSet>
    </cfRule>
  </conditionalFormatting>
  <conditionalFormatting sqref="DO20">
    <cfRule type="iconSet" priority="174">
      <iconSet iconSet="3Arrows">
        <cfvo type="percent" val="0"/>
        <cfvo type="num" val="-10"/>
        <cfvo type="num" val="10"/>
      </iconSet>
    </cfRule>
  </conditionalFormatting>
  <conditionalFormatting sqref="DO22">
    <cfRule type="iconSet" priority="168">
      <iconSet iconSet="3Arrows">
        <cfvo type="percent" val="0"/>
        <cfvo type="num" val="-10"/>
        <cfvo type="num" val="10"/>
      </iconSet>
    </cfRule>
  </conditionalFormatting>
  <conditionalFormatting sqref="DO24">
    <cfRule type="iconSet" priority="162">
      <iconSet iconSet="3Arrows">
        <cfvo type="percent" val="0"/>
        <cfvo type="num" val="-10"/>
        <cfvo type="num" val="10"/>
      </iconSet>
    </cfRule>
  </conditionalFormatting>
  <conditionalFormatting sqref="DO28">
    <cfRule type="iconSet" priority="156">
      <iconSet iconSet="3Arrows">
        <cfvo type="percent" val="0"/>
        <cfvo type="num" val="-10"/>
        <cfvo type="num" val="10"/>
      </iconSet>
    </cfRule>
  </conditionalFormatting>
  <conditionalFormatting sqref="DO34">
    <cfRule type="iconSet" priority="150">
      <iconSet iconSet="3Arrows">
        <cfvo type="percent" val="0"/>
        <cfvo type="num" val="-10"/>
        <cfvo type="num" val="10"/>
      </iconSet>
    </cfRule>
  </conditionalFormatting>
  <conditionalFormatting sqref="DZ8">
    <cfRule type="iconSet" priority="128">
      <iconSet iconSet="3Arrows">
        <cfvo type="percent" val="0"/>
        <cfvo type="num" val="-10"/>
        <cfvo type="num" val="10"/>
      </iconSet>
    </cfRule>
  </conditionalFormatting>
  <conditionalFormatting sqref="DZ10">
    <cfRule type="iconSet" priority="127">
      <iconSet iconSet="3Arrows">
        <cfvo type="percent" val="0"/>
        <cfvo type="num" val="-10"/>
        <cfvo type="num" val="10"/>
      </iconSet>
    </cfRule>
  </conditionalFormatting>
  <conditionalFormatting sqref="DZ14">
    <cfRule type="iconSet" priority="126">
      <iconSet iconSet="3Arrows">
        <cfvo type="percent" val="0"/>
        <cfvo type="num" val="-10"/>
        <cfvo type="num" val="10"/>
      </iconSet>
    </cfRule>
  </conditionalFormatting>
  <conditionalFormatting sqref="DZ16">
    <cfRule type="iconSet" priority="125">
      <iconSet iconSet="3Arrows">
        <cfvo type="percent" val="0"/>
        <cfvo type="num" val="-10"/>
        <cfvo type="num" val="10"/>
      </iconSet>
    </cfRule>
  </conditionalFormatting>
  <conditionalFormatting sqref="DZ20">
    <cfRule type="iconSet" priority="124">
      <iconSet iconSet="3Arrows">
        <cfvo type="percent" val="0"/>
        <cfvo type="num" val="-10"/>
        <cfvo type="num" val="10"/>
      </iconSet>
    </cfRule>
  </conditionalFormatting>
  <conditionalFormatting sqref="DZ22">
    <cfRule type="iconSet" priority="123">
      <iconSet iconSet="3Arrows">
        <cfvo type="percent" val="0"/>
        <cfvo type="num" val="-10"/>
        <cfvo type="num" val="10"/>
      </iconSet>
    </cfRule>
  </conditionalFormatting>
  <conditionalFormatting sqref="DZ24">
    <cfRule type="iconSet" priority="122">
      <iconSet iconSet="3Arrows">
        <cfvo type="percent" val="0"/>
        <cfvo type="num" val="-10"/>
        <cfvo type="num" val="10"/>
      </iconSet>
    </cfRule>
  </conditionalFormatting>
  <conditionalFormatting sqref="DZ28">
    <cfRule type="iconSet" priority="121">
      <iconSet iconSet="3Arrows">
        <cfvo type="percent" val="0"/>
        <cfvo type="num" val="-10"/>
        <cfvo type="num" val="10"/>
      </iconSet>
    </cfRule>
  </conditionalFormatting>
  <conditionalFormatting sqref="DZ34">
    <cfRule type="iconSet" priority="120">
      <iconSet iconSet="3Arrows">
        <cfvo type="percent" val="0"/>
        <cfvo type="num" val="-10"/>
        <cfvo type="num" val="10"/>
      </iconSet>
    </cfRule>
  </conditionalFormatting>
  <conditionalFormatting sqref="EK8">
    <cfRule type="iconSet" priority="146">
      <iconSet iconSet="3Arrows">
        <cfvo type="percent" val="0"/>
        <cfvo type="num" val="-10"/>
        <cfvo type="num" val="10"/>
      </iconSet>
    </cfRule>
  </conditionalFormatting>
  <conditionalFormatting sqref="EK10">
    <cfRule type="iconSet" priority="144">
      <iconSet iconSet="3Arrows">
        <cfvo type="percent" val="0"/>
        <cfvo type="num" val="-10"/>
        <cfvo type="num" val="10"/>
      </iconSet>
    </cfRule>
  </conditionalFormatting>
  <conditionalFormatting sqref="EK14">
    <cfRule type="iconSet" priority="142">
      <iconSet iconSet="3Arrows">
        <cfvo type="percent" val="0"/>
        <cfvo type="num" val="-10"/>
        <cfvo type="num" val="10"/>
      </iconSet>
    </cfRule>
  </conditionalFormatting>
  <conditionalFormatting sqref="EK16">
    <cfRule type="iconSet" priority="140">
      <iconSet iconSet="3Arrows">
        <cfvo type="percent" val="0"/>
        <cfvo type="num" val="-10"/>
        <cfvo type="num" val="10"/>
      </iconSet>
    </cfRule>
  </conditionalFormatting>
  <conditionalFormatting sqref="EK20">
    <cfRule type="iconSet" priority="138">
      <iconSet iconSet="3Arrows">
        <cfvo type="percent" val="0"/>
        <cfvo type="num" val="-10"/>
        <cfvo type="num" val="10"/>
      </iconSet>
    </cfRule>
  </conditionalFormatting>
  <conditionalFormatting sqref="EK22">
    <cfRule type="iconSet" priority="136">
      <iconSet iconSet="3Arrows">
        <cfvo type="percent" val="0"/>
        <cfvo type="num" val="-10"/>
        <cfvo type="num" val="10"/>
      </iconSet>
    </cfRule>
  </conditionalFormatting>
  <conditionalFormatting sqref="EK24">
    <cfRule type="iconSet" priority="134">
      <iconSet iconSet="3Arrows">
        <cfvo type="percent" val="0"/>
        <cfvo type="num" val="-10"/>
        <cfvo type="num" val="10"/>
      </iconSet>
    </cfRule>
  </conditionalFormatting>
  <conditionalFormatting sqref="EK28">
    <cfRule type="iconSet" priority="132">
      <iconSet iconSet="3Arrows">
        <cfvo type="percent" val="0"/>
        <cfvo type="num" val="-10"/>
        <cfvo type="num" val="10"/>
      </iconSet>
    </cfRule>
  </conditionalFormatting>
  <conditionalFormatting sqref="EK34">
    <cfRule type="iconSet" priority="130">
      <iconSet iconSet="3Arrows">
        <cfvo type="percent" val="0"/>
        <cfvo type="num" val="-10"/>
        <cfvo type="num" val="10"/>
      </iconSet>
    </cfRule>
  </conditionalFormatting>
  <conditionalFormatting sqref="EV8">
    <cfRule type="iconSet" priority="119">
      <iconSet iconSet="3Arrows">
        <cfvo type="percent" val="0"/>
        <cfvo type="num" val="-10"/>
        <cfvo type="num" val="10"/>
      </iconSet>
    </cfRule>
  </conditionalFormatting>
  <conditionalFormatting sqref="EV10">
    <cfRule type="iconSet" priority="118">
      <iconSet iconSet="3Arrows">
        <cfvo type="percent" val="0"/>
        <cfvo type="num" val="-10"/>
        <cfvo type="num" val="10"/>
      </iconSet>
    </cfRule>
  </conditionalFormatting>
  <conditionalFormatting sqref="EV14">
    <cfRule type="iconSet" priority="117">
      <iconSet iconSet="3Arrows">
        <cfvo type="percent" val="0"/>
        <cfvo type="num" val="-10"/>
        <cfvo type="num" val="10"/>
      </iconSet>
    </cfRule>
  </conditionalFormatting>
  <conditionalFormatting sqref="EV16">
    <cfRule type="iconSet" priority="116">
      <iconSet iconSet="3Arrows">
        <cfvo type="percent" val="0"/>
        <cfvo type="num" val="-10"/>
        <cfvo type="num" val="10"/>
      </iconSet>
    </cfRule>
  </conditionalFormatting>
  <conditionalFormatting sqref="EV20">
    <cfRule type="iconSet" priority="115">
      <iconSet iconSet="3Arrows">
        <cfvo type="percent" val="0"/>
        <cfvo type="num" val="-10"/>
        <cfvo type="num" val="10"/>
      </iconSet>
    </cfRule>
  </conditionalFormatting>
  <conditionalFormatting sqref="EV22">
    <cfRule type="iconSet" priority="114">
      <iconSet iconSet="3Arrows">
        <cfvo type="percent" val="0"/>
        <cfvo type="num" val="-10"/>
        <cfvo type="num" val="10"/>
      </iconSet>
    </cfRule>
  </conditionalFormatting>
  <conditionalFormatting sqref="EV24">
    <cfRule type="iconSet" priority="113">
      <iconSet iconSet="3Arrows">
        <cfvo type="percent" val="0"/>
        <cfvo type="num" val="-10"/>
        <cfvo type="num" val="10"/>
      </iconSet>
    </cfRule>
  </conditionalFormatting>
  <conditionalFormatting sqref="EV28">
    <cfRule type="iconSet" priority="112">
      <iconSet iconSet="3Arrows">
        <cfvo type="percent" val="0"/>
        <cfvo type="num" val="-10"/>
        <cfvo type="num" val="10"/>
      </iconSet>
    </cfRule>
  </conditionalFormatting>
  <conditionalFormatting sqref="EV34">
    <cfRule type="iconSet" priority="111">
      <iconSet iconSet="3Arrows">
        <cfvo type="percent" val="0"/>
        <cfvo type="num" val="-10"/>
        <cfvo type="num" val="10"/>
      </iconSet>
    </cfRule>
  </conditionalFormatting>
  <conditionalFormatting sqref="GK8">
    <cfRule type="iconSet" priority="110">
      <iconSet iconSet="3Arrows">
        <cfvo type="percent" val="0"/>
        <cfvo type="num" val="-10"/>
        <cfvo type="num" val="10"/>
      </iconSet>
    </cfRule>
  </conditionalFormatting>
  <conditionalFormatting sqref="GK10">
    <cfRule type="iconSet" priority="109">
      <iconSet iconSet="3Arrows">
        <cfvo type="percent" val="0"/>
        <cfvo type="num" val="-10"/>
        <cfvo type="num" val="10"/>
      </iconSet>
    </cfRule>
  </conditionalFormatting>
  <conditionalFormatting sqref="GK14">
    <cfRule type="iconSet" priority="108">
      <iconSet iconSet="3Arrows">
        <cfvo type="percent" val="0"/>
        <cfvo type="num" val="-10"/>
        <cfvo type="num" val="10"/>
      </iconSet>
    </cfRule>
  </conditionalFormatting>
  <conditionalFormatting sqref="GK16">
    <cfRule type="iconSet" priority="107">
      <iconSet iconSet="3Arrows">
        <cfvo type="percent" val="0"/>
        <cfvo type="num" val="-10"/>
        <cfvo type="num" val="10"/>
      </iconSet>
    </cfRule>
  </conditionalFormatting>
  <conditionalFormatting sqref="GK20">
    <cfRule type="iconSet" priority="106">
      <iconSet iconSet="3Arrows">
        <cfvo type="percent" val="0"/>
        <cfvo type="num" val="-10"/>
        <cfvo type="num" val="10"/>
      </iconSet>
    </cfRule>
  </conditionalFormatting>
  <conditionalFormatting sqref="GK22">
    <cfRule type="iconSet" priority="105">
      <iconSet iconSet="3Arrows">
        <cfvo type="percent" val="0"/>
        <cfvo type="num" val="-10"/>
        <cfvo type="num" val="10"/>
      </iconSet>
    </cfRule>
  </conditionalFormatting>
  <conditionalFormatting sqref="GK24">
    <cfRule type="iconSet" priority="104">
      <iconSet iconSet="3Arrows">
        <cfvo type="percent" val="0"/>
        <cfvo type="num" val="-10"/>
        <cfvo type="num" val="10"/>
      </iconSet>
    </cfRule>
  </conditionalFormatting>
  <conditionalFormatting sqref="GK28">
    <cfRule type="iconSet" priority="103">
      <iconSet iconSet="3Arrows">
        <cfvo type="percent" val="0"/>
        <cfvo type="num" val="-10"/>
        <cfvo type="num" val="10"/>
      </iconSet>
    </cfRule>
  </conditionalFormatting>
  <conditionalFormatting sqref="GK34">
    <cfRule type="iconSet" priority="102">
      <iconSet iconSet="3Arrows">
        <cfvo type="percent" val="0"/>
        <cfvo type="num" val="-10"/>
        <cfvo type="num" val="10"/>
      </iconSet>
    </cfRule>
  </conditionalFormatting>
  <conditionalFormatting sqref="GV8">
    <cfRule type="iconSet" priority="101">
      <iconSet iconSet="3Arrows">
        <cfvo type="percent" val="0"/>
        <cfvo type="num" val="-10"/>
        <cfvo type="num" val="10"/>
      </iconSet>
    </cfRule>
  </conditionalFormatting>
  <conditionalFormatting sqref="GV10">
    <cfRule type="iconSet" priority="100">
      <iconSet iconSet="3Arrows">
        <cfvo type="percent" val="0"/>
        <cfvo type="num" val="-10"/>
        <cfvo type="num" val="10"/>
      </iconSet>
    </cfRule>
  </conditionalFormatting>
  <conditionalFormatting sqref="GV14">
    <cfRule type="iconSet" priority="99">
      <iconSet iconSet="3Arrows">
        <cfvo type="percent" val="0"/>
        <cfvo type="num" val="-10"/>
        <cfvo type="num" val="10"/>
      </iconSet>
    </cfRule>
  </conditionalFormatting>
  <conditionalFormatting sqref="GV16">
    <cfRule type="iconSet" priority="98">
      <iconSet iconSet="3Arrows">
        <cfvo type="percent" val="0"/>
        <cfvo type="num" val="-10"/>
        <cfvo type="num" val="10"/>
      </iconSet>
    </cfRule>
  </conditionalFormatting>
  <conditionalFormatting sqref="GV20">
    <cfRule type="iconSet" priority="97">
      <iconSet iconSet="3Arrows">
        <cfvo type="percent" val="0"/>
        <cfvo type="num" val="-10"/>
        <cfvo type="num" val="10"/>
      </iconSet>
    </cfRule>
  </conditionalFormatting>
  <conditionalFormatting sqref="GV22">
    <cfRule type="iconSet" priority="96">
      <iconSet iconSet="3Arrows">
        <cfvo type="percent" val="0"/>
        <cfvo type="num" val="-10"/>
        <cfvo type="num" val="10"/>
      </iconSet>
    </cfRule>
  </conditionalFormatting>
  <conditionalFormatting sqref="GV24">
    <cfRule type="iconSet" priority="95">
      <iconSet iconSet="3Arrows">
        <cfvo type="percent" val="0"/>
        <cfvo type="num" val="-10"/>
        <cfvo type="num" val="10"/>
      </iconSet>
    </cfRule>
  </conditionalFormatting>
  <conditionalFormatting sqref="GV28">
    <cfRule type="iconSet" priority="94">
      <iconSet iconSet="3Arrows">
        <cfvo type="percent" val="0"/>
        <cfvo type="num" val="-10"/>
        <cfvo type="num" val="10"/>
      </iconSet>
    </cfRule>
  </conditionalFormatting>
  <conditionalFormatting sqref="GV34">
    <cfRule type="iconSet" priority="93">
      <iconSet iconSet="3Arrows">
        <cfvo type="percent" val="0"/>
        <cfvo type="num" val="-10"/>
        <cfvo type="num" val="10"/>
      </iconSet>
    </cfRule>
  </conditionalFormatting>
  <conditionalFormatting sqref="HG8">
    <cfRule type="iconSet" priority="92">
      <iconSet iconSet="3Arrows">
        <cfvo type="percent" val="0"/>
        <cfvo type="num" val="-10"/>
        <cfvo type="num" val="10"/>
      </iconSet>
    </cfRule>
  </conditionalFormatting>
  <conditionalFormatting sqref="HG10">
    <cfRule type="iconSet" priority="91">
      <iconSet iconSet="3Arrows">
        <cfvo type="percent" val="0"/>
        <cfvo type="num" val="-10"/>
        <cfvo type="num" val="10"/>
      </iconSet>
    </cfRule>
  </conditionalFormatting>
  <conditionalFormatting sqref="HG14">
    <cfRule type="iconSet" priority="90">
      <iconSet iconSet="3Arrows">
        <cfvo type="percent" val="0"/>
        <cfvo type="num" val="-10"/>
        <cfvo type="num" val="10"/>
      </iconSet>
    </cfRule>
  </conditionalFormatting>
  <conditionalFormatting sqref="HG16">
    <cfRule type="iconSet" priority="89">
      <iconSet iconSet="3Arrows">
        <cfvo type="percent" val="0"/>
        <cfvo type="num" val="-10"/>
        <cfvo type="num" val="10"/>
      </iconSet>
    </cfRule>
  </conditionalFormatting>
  <conditionalFormatting sqref="HG20">
    <cfRule type="iconSet" priority="88">
      <iconSet iconSet="3Arrows">
        <cfvo type="percent" val="0"/>
        <cfvo type="num" val="-10"/>
        <cfvo type="num" val="10"/>
      </iconSet>
    </cfRule>
  </conditionalFormatting>
  <conditionalFormatting sqref="HG22">
    <cfRule type="iconSet" priority="87">
      <iconSet iconSet="3Arrows">
        <cfvo type="percent" val="0"/>
        <cfvo type="num" val="-10"/>
        <cfvo type="num" val="10"/>
      </iconSet>
    </cfRule>
  </conditionalFormatting>
  <conditionalFormatting sqref="HG24">
    <cfRule type="iconSet" priority="86">
      <iconSet iconSet="3Arrows">
        <cfvo type="percent" val="0"/>
        <cfvo type="num" val="-10"/>
        <cfvo type="num" val="10"/>
      </iconSet>
    </cfRule>
  </conditionalFormatting>
  <conditionalFormatting sqref="HG28">
    <cfRule type="iconSet" priority="85">
      <iconSet iconSet="3Arrows">
        <cfvo type="percent" val="0"/>
        <cfvo type="num" val="-10"/>
        <cfvo type="num" val="10"/>
      </iconSet>
    </cfRule>
  </conditionalFormatting>
  <conditionalFormatting sqref="HG34">
    <cfRule type="iconSet" priority="84">
      <iconSet iconSet="3Arrows">
        <cfvo type="percent" val="0"/>
        <cfvo type="num" val="-10"/>
        <cfvo type="num" val="10"/>
      </iconSet>
    </cfRule>
  </conditionalFormatting>
  <conditionalFormatting sqref="HR8">
    <cfRule type="iconSet" priority="20">
      <iconSet iconSet="3Arrows">
        <cfvo type="percent" val="0"/>
        <cfvo type="num" val="-10"/>
        <cfvo type="num" val="10"/>
      </iconSet>
    </cfRule>
  </conditionalFormatting>
  <conditionalFormatting sqref="HR10">
    <cfRule type="iconSet" priority="19">
      <iconSet iconSet="3Arrows">
        <cfvo type="percent" val="0"/>
        <cfvo type="num" val="-10"/>
        <cfvo type="num" val="10"/>
      </iconSet>
    </cfRule>
  </conditionalFormatting>
  <conditionalFormatting sqref="HR14">
    <cfRule type="iconSet" priority="18">
      <iconSet iconSet="3Arrows">
        <cfvo type="percent" val="0"/>
        <cfvo type="num" val="-10"/>
        <cfvo type="num" val="10"/>
      </iconSet>
    </cfRule>
  </conditionalFormatting>
  <conditionalFormatting sqref="HR16">
    <cfRule type="iconSet" priority="17">
      <iconSet iconSet="3Arrows">
        <cfvo type="percent" val="0"/>
        <cfvo type="num" val="-10"/>
        <cfvo type="num" val="10"/>
      </iconSet>
    </cfRule>
  </conditionalFormatting>
  <conditionalFormatting sqref="HR20">
    <cfRule type="iconSet" priority="16">
      <iconSet iconSet="3Arrows">
        <cfvo type="percent" val="0"/>
        <cfvo type="num" val="-10"/>
        <cfvo type="num" val="10"/>
      </iconSet>
    </cfRule>
  </conditionalFormatting>
  <conditionalFormatting sqref="HR22">
    <cfRule type="iconSet" priority="15">
      <iconSet iconSet="3Arrows">
        <cfvo type="percent" val="0"/>
        <cfvo type="num" val="-10"/>
        <cfvo type="num" val="10"/>
      </iconSet>
    </cfRule>
  </conditionalFormatting>
  <conditionalFormatting sqref="HR24">
    <cfRule type="iconSet" priority="14">
      <iconSet iconSet="3Arrows">
        <cfvo type="percent" val="0"/>
        <cfvo type="num" val="-10"/>
        <cfvo type="num" val="10"/>
      </iconSet>
    </cfRule>
  </conditionalFormatting>
  <conditionalFormatting sqref="HR28">
    <cfRule type="iconSet" priority="13">
      <iconSet iconSet="3Arrows">
        <cfvo type="percent" val="0"/>
        <cfvo type="num" val="-10"/>
        <cfvo type="num" val="10"/>
      </iconSet>
    </cfRule>
  </conditionalFormatting>
  <conditionalFormatting sqref="HR34">
    <cfRule type="iconSet" priority="12">
      <iconSet iconSet="3Arrows">
        <cfvo type="percent" val="0"/>
        <cfvo type="num" val="-10"/>
        <cfvo type="num" val="10"/>
      </iconSet>
    </cfRule>
  </conditionalFormatting>
  <conditionalFormatting sqref="IC8">
    <cfRule type="iconSet" priority="11">
      <iconSet iconSet="3Arrows">
        <cfvo type="percent" val="0"/>
        <cfvo type="num" val="-10"/>
        <cfvo type="num" val="10"/>
      </iconSet>
    </cfRule>
  </conditionalFormatting>
  <conditionalFormatting sqref="IC10">
    <cfRule type="iconSet" priority="10">
      <iconSet iconSet="3Arrows">
        <cfvo type="percent" val="0"/>
        <cfvo type="num" val="-10"/>
        <cfvo type="num" val="10"/>
      </iconSet>
    </cfRule>
  </conditionalFormatting>
  <conditionalFormatting sqref="IC14">
    <cfRule type="iconSet" priority="9">
      <iconSet iconSet="3Arrows">
        <cfvo type="percent" val="0"/>
        <cfvo type="num" val="-10"/>
        <cfvo type="num" val="10"/>
      </iconSet>
    </cfRule>
  </conditionalFormatting>
  <conditionalFormatting sqref="IC16">
    <cfRule type="iconSet" priority="8">
      <iconSet iconSet="3Arrows">
        <cfvo type="percent" val="0"/>
        <cfvo type="num" val="-10"/>
        <cfvo type="num" val="10"/>
      </iconSet>
    </cfRule>
  </conditionalFormatting>
  <conditionalFormatting sqref="IC20">
    <cfRule type="iconSet" priority="7">
      <iconSet iconSet="3Arrows">
        <cfvo type="percent" val="0"/>
        <cfvo type="num" val="-10"/>
        <cfvo type="num" val="10"/>
      </iconSet>
    </cfRule>
  </conditionalFormatting>
  <conditionalFormatting sqref="IC22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IC24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IC28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IC34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IL8">
    <cfRule type="iconSet" priority="83">
      <iconSet iconSet="3Arrows">
        <cfvo type="percent" val="0"/>
        <cfvo type="num" val="-10"/>
        <cfvo type="num" val="10"/>
      </iconSet>
    </cfRule>
  </conditionalFormatting>
  <conditionalFormatting sqref="IL10">
    <cfRule type="iconSet" priority="82">
      <iconSet iconSet="3Arrows">
        <cfvo type="percent" val="0"/>
        <cfvo type="num" val="-10"/>
        <cfvo type="num" val="10"/>
      </iconSet>
    </cfRule>
  </conditionalFormatting>
  <conditionalFormatting sqref="IL14">
    <cfRule type="iconSet" priority="81">
      <iconSet iconSet="3Arrows">
        <cfvo type="percent" val="0"/>
        <cfvo type="num" val="-10"/>
        <cfvo type="num" val="10"/>
      </iconSet>
    </cfRule>
  </conditionalFormatting>
  <conditionalFormatting sqref="IL16">
    <cfRule type="iconSet" priority="80">
      <iconSet iconSet="3Arrows">
        <cfvo type="percent" val="0"/>
        <cfvo type="num" val="-10"/>
        <cfvo type="num" val="10"/>
      </iconSet>
    </cfRule>
  </conditionalFormatting>
  <conditionalFormatting sqref="IL20">
    <cfRule type="iconSet" priority="79">
      <iconSet iconSet="3Arrows">
        <cfvo type="percent" val="0"/>
        <cfvo type="num" val="-10"/>
        <cfvo type="num" val="10"/>
      </iconSet>
    </cfRule>
  </conditionalFormatting>
  <conditionalFormatting sqref="IL22">
    <cfRule type="iconSet" priority="78">
      <iconSet iconSet="3Arrows">
        <cfvo type="percent" val="0"/>
        <cfvo type="num" val="-10"/>
        <cfvo type="num" val="10"/>
      </iconSet>
    </cfRule>
  </conditionalFormatting>
  <conditionalFormatting sqref="IL24">
    <cfRule type="iconSet" priority="77">
      <iconSet iconSet="3Arrows">
        <cfvo type="percent" val="0"/>
        <cfvo type="num" val="-10"/>
        <cfvo type="num" val="10"/>
      </iconSet>
    </cfRule>
  </conditionalFormatting>
  <conditionalFormatting sqref="IL28">
    <cfRule type="iconSet" priority="76">
      <iconSet iconSet="3Arrows">
        <cfvo type="percent" val="0"/>
        <cfvo type="num" val="-10"/>
        <cfvo type="num" val="10"/>
      </iconSet>
    </cfRule>
  </conditionalFormatting>
  <conditionalFormatting sqref="IL34">
    <cfRule type="iconSet" priority="75">
      <iconSet iconSet="3Arrows">
        <cfvo type="percent" val="0"/>
        <cfvo type="num" val="-10"/>
        <cfvo type="num" val="10"/>
      </iconSet>
    </cfRule>
  </conditionalFormatting>
  <conditionalFormatting sqref="JZ8">
    <cfRule type="iconSet" priority="74">
      <iconSet iconSet="3Arrows">
        <cfvo type="percent" val="0"/>
        <cfvo type="num" val="-10"/>
        <cfvo type="num" val="10"/>
      </iconSet>
    </cfRule>
  </conditionalFormatting>
  <conditionalFormatting sqref="JZ10">
    <cfRule type="iconSet" priority="73">
      <iconSet iconSet="3Arrows">
        <cfvo type="percent" val="0"/>
        <cfvo type="num" val="-10"/>
        <cfvo type="num" val="10"/>
      </iconSet>
    </cfRule>
  </conditionalFormatting>
  <conditionalFormatting sqref="JZ14">
    <cfRule type="iconSet" priority="72">
      <iconSet iconSet="3Arrows">
        <cfvo type="percent" val="0"/>
        <cfvo type="num" val="-10"/>
        <cfvo type="num" val="10"/>
      </iconSet>
    </cfRule>
  </conditionalFormatting>
  <conditionalFormatting sqref="JZ16">
    <cfRule type="iconSet" priority="71">
      <iconSet iconSet="3Arrows">
        <cfvo type="percent" val="0"/>
        <cfvo type="num" val="-10"/>
        <cfvo type="num" val="10"/>
      </iconSet>
    </cfRule>
  </conditionalFormatting>
  <conditionalFormatting sqref="JZ20">
    <cfRule type="iconSet" priority="70">
      <iconSet iconSet="3Arrows">
        <cfvo type="percent" val="0"/>
        <cfvo type="num" val="-10"/>
        <cfvo type="num" val="10"/>
      </iconSet>
    </cfRule>
  </conditionalFormatting>
  <conditionalFormatting sqref="JZ22">
    <cfRule type="iconSet" priority="69">
      <iconSet iconSet="3Arrows">
        <cfvo type="percent" val="0"/>
        <cfvo type="num" val="-10"/>
        <cfvo type="num" val="10"/>
      </iconSet>
    </cfRule>
  </conditionalFormatting>
  <conditionalFormatting sqref="JZ24">
    <cfRule type="iconSet" priority="68">
      <iconSet iconSet="3Arrows">
        <cfvo type="percent" val="0"/>
        <cfvo type="num" val="-10"/>
        <cfvo type="num" val="10"/>
      </iconSet>
    </cfRule>
  </conditionalFormatting>
  <conditionalFormatting sqref="JZ28">
    <cfRule type="iconSet" priority="67">
      <iconSet iconSet="3Arrows">
        <cfvo type="percent" val="0"/>
        <cfvo type="num" val="-10"/>
        <cfvo type="num" val="10"/>
      </iconSet>
    </cfRule>
  </conditionalFormatting>
  <conditionalFormatting sqref="JZ29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JZ30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JZ34">
    <cfRule type="iconSet" priority="66">
      <iconSet iconSet="3Arrows">
        <cfvo type="percent" val="0"/>
        <cfvo type="num" val="-10"/>
        <cfvo type="num" val="10"/>
      </iconSet>
    </cfRule>
  </conditionalFormatting>
  <conditionalFormatting sqref="KK8">
    <cfRule type="iconSet" priority="65">
      <iconSet iconSet="3Arrows">
        <cfvo type="percent" val="0"/>
        <cfvo type="num" val="-10"/>
        <cfvo type="num" val="10"/>
      </iconSet>
    </cfRule>
  </conditionalFormatting>
  <conditionalFormatting sqref="KK10">
    <cfRule type="iconSet" priority="64">
      <iconSet iconSet="3Arrows">
        <cfvo type="percent" val="0"/>
        <cfvo type="num" val="-10"/>
        <cfvo type="num" val="10"/>
      </iconSet>
    </cfRule>
  </conditionalFormatting>
  <conditionalFormatting sqref="KK14">
    <cfRule type="iconSet" priority="63">
      <iconSet iconSet="3Arrows">
        <cfvo type="percent" val="0"/>
        <cfvo type="num" val="-10"/>
        <cfvo type="num" val="10"/>
      </iconSet>
    </cfRule>
  </conditionalFormatting>
  <conditionalFormatting sqref="KK16">
    <cfRule type="iconSet" priority="62">
      <iconSet iconSet="3Arrows">
        <cfvo type="percent" val="0"/>
        <cfvo type="num" val="-10"/>
        <cfvo type="num" val="10"/>
      </iconSet>
    </cfRule>
  </conditionalFormatting>
  <conditionalFormatting sqref="KK20">
    <cfRule type="iconSet" priority="61">
      <iconSet iconSet="3Arrows">
        <cfvo type="percent" val="0"/>
        <cfvo type="num" val="-10"/>
        <cfvo type="num" val="10"/>
      </iconSet>
    </cfRule>
  </conditionalFormatting>
  <conditionalFormatting sqref="KK22">
    <cfRule type="iconSet" priority="60">
      <iconSet iconSet="3Arrows">
        <cfvo type="percent" val="0"/>
        <cfvo type="num" val="-10"/>
        <cfvo type="num" val="10"/>
      </iconSet>
    </cfRule>
  </conditionalFormatting>
  <conditionalFormatting sqref="KK24">
    <cfRule type="iconSet" priority="59">
      <iconSet iconSet="3Arrows">
        <cfvo type="percent" val="0"/>
        <cfvo type="num" val="-10"/>
        <cfvo type="num" val="10"/>
      </iconSet>
    </cfRule>
  </conditionalFormatting>
  <conditionalFormatting sqref="KK28">
    <cfRule type="iconSet" priority="58">
      <iconSet iconSet="3Arrows">
        <cfvo type="percent" val="0"/>
        <cfvo type="num" val="-10"/>
        <cfvo type="num" val="10"/>
      </iconSet>
    </cfRule>
  </conditionalFormatting>
  <conditionalFormatting sqref="KK34">
    <cfRule type="iconSet" priority="57">
      <iconSet iconSet="3Arrows">
        <cfvo type="percent" val="0"/>
        <cfvo type="num" val="-10"/>
        <cfvo type="num" val="10"/>
      </iconSet>
    </cfRule>
  </conditionalFormatting>
  <conditionalFormatting sqref="KV8">
    <cfRule type="iconSet" priority="56">
      <iconSet iconSet="3Arrows">
        <cfvo type="percent" val="0"/>
        <cfvo type="num" val="-10"/>
        <cfvo type="num" val="10"/>
      </iconSet>
    </cfRule>
  </conditionalFormatting>
  <conditionalFormatting sqref="KV10">
    <cfRule type="iconSet" priority="55">
      <iconSet iconSet="3Arrows">
        <cfvo type="percent" val="0"/>
        <cfvo type="num" val="-10"/>
        <cfvo type="num" val="10"/>
      </iconSet>
    </cfRule>
  </conditionalFormatting>
  <conditionalFormatting sqref="KV14">
    <cfRule type="iconSet" priority="54">
      <iconSet iconSet="3Arrows">
        <cfvo type="percent" val="0"/>
        <cfvo type="num" val="-10"/>
        <cfvo type="num" val="10"/>
      </iconSet>
    </cfRule>
  </conditionalFormatting>
  <conditionalFormatting sqref="KV16">
    <cfRule type="iconSet" priority="53">
      <iconSet iconSet="3Arrows">
        <cfvo type="percent" val="0"/>
        <cfvo type="num" val="-10"/>
        <cfvo type="num" val="10"/>
      </iconSet>
    </cfRule>
  </conditionalFormatting>
  <conditionalFormatting sqref="KV20">
    <cfRule type="iconSet" priority="52">
      <iconSet iconSet="3Arrows">
        <cfvo type="percent" val="0"/>
        <cfvo type="num" val="-10"/>
        <cfvo type="num" val="10"/>
      </iconSet>
    </cfRule>
  </conditionalFormatting>
  <conditionalFormatting sqref="KV22">
    <cfRule type="iconSet" priority="51">
      <iconSet iconSet="3Arrows">
        <cfvo type="percent" val="0"/>
        <cfvo type="num" val="-10"/>
        <cfvo type="num" val="10"/>
      </iconSet>
    </cfRule>
  </conditionalFormatting>
  <conditionalFormatting sqref="KV24">
    <cfRule type="iconSet" priority="50">
      <iconSet iconSet="3Arrows">
        <cfvo type="percent" val="0"/>
        <cfvo type="num" val="-10"/>
        <cfvo type="num" val="10"/>
      </iconSet>
    </cfRule>
  </conditionalFormatting>
  <conditionalFormatting sqref="KV28">
    <cfRule type="iconSet" priority="49">
      <iconSet iconSet="3Arrows">
        <cfvo type="percent" val="0"/>
        <cfvo type="num" val="-10"/>
        <cfvo type="num" val="10"/>
      </iconSet>
    </cfRule>
  </conditionalFormatting>
  <conditionalFormatting sqref="KV34">
    <cfRule type="iconSet" priority="48">
      <iconSet iconSet="3Arrows">
        <cfvo type="percent" val="0"/>
        <cfvo type="num" val="-10"/>
        <cfvo type="num" val="10"/>
      </iconSet>
    </cfRule>
  </conditionalFormatting>
  <conditionalFormatting sqref="LG8">
    <cfRule type="iconSet" priority="38">
      <iconSet iconSet="3Arrows">
        <cfvo type="percent" val="0"/>
        <cfvo type="num" val="-10"/>
        <cfvo type="num" val="10"/>
      </iconSet>
    </cfRule>
  </conditionalFormatting>
  <conditionalFormatting sqref="LG10">
    <cfRule type="iconSet" priority="37">
      <iconSet iconSet="3Arrows">
        <cfvo type="percent" val="0"/>
        <cfvo type="num" val="-10"/>
        <cfvo type="num" val="10"/>
      </iconSet>
    </cfRule>
  </conditionalFormatting>
  <conditionalFormatting sqref="LG14">
    <cfRule type="iconSet" priority="36">
      <iconSet iconSet="3Arrows">
        <cfvo type="percent" val="0"/>
        <cfvo type="num" val="-10"/>
        <cfvo type="num" val="10"/>
      </iconSet>
    </cfRule>
  </conditionalFormatting>
  <conditionalFormatting sqref="LG16">
    <cfRule type="iconSet" priority="35">
      <iconSet iconSet="3Arrows">
        <cfvo type="percent" val="0"/>
        <cfvo type="num" val="-10"/>
        <cfvo type="num" val="10"/>
      </iconSet>
    </cfRule>
  </conditionalFormatting>
  <conditionalFormatting sqref="LG20">
    <cfRule type="iconSet" priority="34">
      <iconSet iconSet="3Arrows">
        <cfvo type="percent" val="0"/>
        <cfvo type="num" val="-10"/>
        <cfvo type="num" val="10"/>
      </iconSet>
    </cfRule>
  </conditionalFormatting>
  <conditionalFormatting sqref="LG22">
    <cfRule type="iconSet" priority="33">
      <iconSet iconSet="3Arrows">
        <cfvo type="percent" val="0"/>
        <cfvo type="num" val="-10"/>
        <cfvo type="num" val="10"/>
      </iconSet>
    </cfRule>
  </conditionalFormatting>
  <conditionalFormatting sqref="LG24">
    <cfRule type="iconSet" priority="32">
      <iconSet iconSet="3Arrows">
        <cfvo type="percent" val="0"/>
        <cfvo type="num" val="-10"/>
        <cfvo type="num" val="10"/>
      </iconSet>
    </cfRule>
  </conditionalFormatting>
  <conditionalFormatting sqref="LG28">
    <cfRule type="iconSet" priority="31">
      <iconSet iconSet="3Arrows">
        <cfvo type="percent" val="0"/>
        <cfvo type="num" val="-10"/>
        <cfvo type="num" val="10"/>
      </iconSet>
    </cfRule>
  </conditionalFormatting>
  <conditionalFormatting sqref="LG34">
    <cfRule type="iconSet" priority="30">
      <iconSet iconSet="3Arrows">
        <cfvo type="percent" val="0"/>
        <cfvo type="num" val="-10"/>
        <cfvo type="num" val="10"/>
      </iconSet>
    </cfRule>
  </conditionalFormatting>
  <conditionalFormatting sqref="LR8">
    <cfRule type="iconSet" priority="29">
      <iconSet iconSet="3Arrows">
        <cfvo type="percent" val="0"/>
        <cfvo type="num" val="-10"/>
        <cfvo type="num" val="10"/>
      </iconSet>
    </cfRule>
  </conditionalFormatting>
  <conditionalFormatting sqref="LR10">
    <cfRule type="iconSet" priority="28">
      <iconSet iconSet="3Arrows">
        <cfvo type="percent" val="0"/>
        <cfvo type="num" val="-10"/>
        <cfvo type="num" val="10"/>
      </iconSet>
    </cfRule>
  </conditionalFormatting>
  <conditionalFormatting sqref="LR14">
    <cfRule type="iconSet" priority="27">
      <iconSet iconSet="3Arrows">
        <cfvo type="percent" val="0"/>
        <cfvo type="num" val="-10"/>
        <cfvo type="num" val="10"/>
      </iconSet>
    </cfRule>
  </conditionalFormatting>
  <conditionalFormatting sqref="LR16">
    <cfRule type="iconSet" priority="26">
      <iconSet iconSet="3Arrows">
        <cfvo type="percent" val="0"/>
        <cfvo type="num" val="-10"/>
        <cfvo type="num" val="10"/>
      </iconSet>
    </cfRule>
  </conditionalFormatting>
  <conditionalFormatting sqref="LR20">
    <cfRule type="iconSet" priority="25">
      <iconSet iconSet="3Arrows">
        <cfvo type="percent" val="0"/>
        <cfvo type="num" val="-10"/>
        <cfvo type="num" val="10"/>
      </iconSet>
    </cfRule>
  </conditionalFormatting>
  <conditionalFormatting sqref="LR22">
    <cfRule type="iconSet" priority="24">
      <iconSet iconSet="3Arrows">
        <cfvo type="percent" val="0"/>
        <cfvo type="num" val="-10"/>
        <cfvo type="num" val="10"/>
      </iconSet>
    </cfRule>
  </conditionalFormatting>
  <conditionalFormatting sqref="LR24">
    <cfRule type="iconSet" priority="23">
      <iconSet iconSet="3Arrows">
        <cfvo type="percent" val="0"/>
        <cfvo type="num" val="-10"/>
        <cfvo type="num" val="10"/>
      </iconSet>
    </cfRule>
  </conditionalFormatting>
  <conditionalFormatting sqref="LR28">
    <cfRule type="iconSet" priority="22">
      <iconSet iconSet="3Arrows">
        <cfvo type="percent" val="0"/>
        <cfvo type="num" val="-10"/>
        <cfvo type="num" val="10"/>
      </iconSet>
    </cfRule>
  </conditionalFormatting>
  <conditionalFormatting sqref="LR34">
    <cfRule type="iconSet" priority="21">
      <iconSet iconSet="3Arrows">
        <cfvo type="percent" val="0"/>
        <cfvo type="num" val="-10"/>
        <cfvo type="num" val="10"/>
      </iconSet>
    </cfRule>
  </conditionalFormatting>
  <conditionalFormatting sqref="MA8">
    <cfRule type="iconSet" priority="47">
      <iconSet iconSet="3Arrows">
        <cfvo type="percent" val="0"/>
        <cfvo type="num" val="-10"/>
        <cfvo type="num" val="10"/>
      </iconSet>
    </cfRule>
  </conditionalFormatting>
  <conditionalFormatting sqref="MA10">
    <cfRule type="iconSet" priority="46">
      <iconSet iconSet="3Arrows">
        <cfvo type="percent" val="0"/>
        <cfvo type="num" val="-10"/>
        <cfvo type="num" val="10"/>
      </iconSet>
    </cfRule>
  </conditionalFormatting>
  <conditionalFormatting sqref="MA14">
    <cfRule type="iconSet" priority="45">
      <iconSet iconSet="3Arrows">
        <cfvo type="percent" val="0"/>
        <cfvo type="num" val="-10"/>
        <cfvo type="num" val="10"/>
      </iconSet>
    </cfRule>
  </conditionalFormatting>
  <conditionalFormatting sqref="MA16">
    <cfRule type="iconSet" priority="44">
      <iconSet iconSet="3Arrows">
        <cfvo type="percent" val="0"/>
        <cfvo type="num" val="-10"/>
        <cfvo type="num" val="10"/>
      </iconSet>
    </cfRule>
  </conditionalFormatting>
  <conditionalFormatting sqref="MA20">
    <cfRule type="iconSet" priority="43">
      <iconSet iconSet="3Arrows">
        <cfvo type="percent" val="0"/>
        <cfvo type="num" val="-10"/>
        <cfvo type="num" val="10"/>
      </iconSet>
    </cfRule>
  </conditionalFormatting>
  <conditionalFormatting sqref="MA22">
    <cfRule type="iconSet" priority="42">
      <iconSet iconSet="3Arrows">
        <cfvo type="percent" val="0"/>
        <cfvo type="num" val="-10"/>
        <cfvo type="num" val="10"/>
      </iconSet>
    </cfRule>
  </conditionalFormatting>
  <conditionalFormatting sqref="MA24">
    <cfRule type="iconSet" priority="41">
      <iconSet iconSet="3Arrows">
        <cfvo type="percent" val="0"/>
        <cfvo type="num" val="-10"/>
        <cfvo type="num" val="10"/>
      </iconSet>
    </cfRule>
  </conditionalFormatting>
  <conditionalFormatting sqref="MA28">
    <cfRule type="iconSet" priority="40">
      <iconSet iconSet="3Arrows">
        <cfvo type="percent" val="0"/>
        <cfvo type="num" val="-10"/>
        <cfvo type="num" val="10"/>
      </iconSet>
    </cfRule>
  </conditionalFormatting>
  <conditionalFormatting sqref="MA34">
    <cfRule type="iconSet" priority="39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H9:M17"/>
  <sheetViews>
    <sheetView workbookViewId="0">
      <selection activeCell="F39" sqref="F39"/>
    </sheetView>
  </sheetViews>
  <sheetFormatPr baseColWidth="8" defaultRowHeight="14.25"/>
  <cols>
    <col width="10.25" bestFit="1" customWidth="1" min="9" max="11"/>
    <col width="11.375" bestFit="1" customWidth="1" min="12" max="12"/>
  </cols>
  <sheetData>
    <row r="8" ht="15" customHeight="1" thickBot="1"/>
    <row r="9" ht="15.75" customHeight="1" thickBot="1">
      <c r="H9" t="n">
        <v>2024</v>
      </c>
      <c r="I9" s="470" t="n">
        <v>1177099.06</v>
      </c>
      <c r="J9" s="470" t="n">
        <v>1259039.67</v>
      </c>
      <c r="K9" s="470" t="n">
        <v>1191321.55</v>
      </c>
      <c r="L9" s="471">
        <f>SUM(I9:K9)</f>
        <v/>
      </c>
    </row>
    <row r="10" ht="15" customHeight="1">
      <c r="H10" t="n">
        <v>2025</v>
      </c>
      <c r="I10" s="470" t="n">
        <v>1340679.25</v>
      </c>
      <c r="J10" s="470" t="n">
        <v>1298627.77</v>
      </c>
      <c r="K10" s="470" t="n">
        <v>1292540.4</v>
      </c>
      <c r="L10" s="471">
        <f>SUM(I10:K10)</f>
        <v/>
      </c>
    </row>
    <row r="11">
      <c r="L11" s="472">
        <f>L10/L9-1</f>
        <v/>
      </c>
    </row>
    <row r="14" ht="15" customHeight="1" thickBot="1"/>
    <row r="15" ht="15.75" customHeight="1" thickBot="1">
      <c r="H15" t="n">
        <v>2024</v>
      </c>
      <c r="I15" s="473" t="n">
        <v>19065</v>
      </c>
      <c r="J15" s="473" t="n">
        <v>20651</v>
      </c>
      <c r="K15" s="473" t="n">
        <v>19940</v>
      </c>
      <c r="L15" s="471">
        <f>SUM(I15:K15)</f>
        <v/>
      </c>
    </row>
    <row r="16" ht="15" customHeight="1">
      <c r="H16" t="n">
        <v>2025</v>
      </c>
      <c r="I16" s="473" t="n">
        <v>20374</v>
      </c>
      <c r="J16" s="473" t="n">
        <v>20264</v>
      </c>
      <c r="K16" s="473" t="n">
        <v>20582</v>
      </c>
      <c r="L16" s="471">
        <f>SUM(I16:K16)</f>
        <v/>
      </c>
    </row>
    <row r="17">
      <c r="L17" s="472">
        <f>L16/L15-1</f>
        <v/>
      </c>
      <c r="M17" s="474">
        <f>L17+6%</f>
        <v/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 codeName="Planilha14">
    <tabColor rgb="FFFF0000"/>
    <outlinePr summaryBelow="1" summaryRight="1"/>
    <pageSetUpPr autoPageBreaks="0"/>
  </sheetPr>
  <dimension ref="A1:EX46"/>
  <sheetViews>
    <sheetView showGridLines="0" zoomScale="70" zoomScaleNormal="70" workbookViewId="0">
      <pane xSplit="2" ySplit="6" topLeftCell="EQ7" activePane="bottomRight" state="frozen"/>
      <selection activeCell="FB9" sqref="FB9"/>
      <selection pane="topRight" activeCell="FB9" sqref="FB9"/>
      <selection pane="bottomLeft" activeCell="FB9" sqref="FB9"/>
      <selection pane="bottomRight" activeCell="EQ5" sqref="EQ5"/>
    </sheetView>
  </sheetViews>
  <sheetFormatPr baseColWidth="8" defaultColWidth="12.625" defaultRowHeight="13.5"/>
  <cols>
    <col hidden="1" width="20.75" customWidth="1" style="10" min="1" max="1"/>
    <col width="40" bestFit="1" customWidth="1" style="10" min="2" max="2"/>
    <col width="0.75" customWidth="1" style="10" min="3" max="3"/>
    <col width="11.375" customWidth="1" style="10" min="4" max="4"/>
    <col width="0.375" customWidth="1" style="10" min="5" max="5"/>
    <col hidden="1" outlineLevel="1" width="11.375" customWidth="1" style="10" min="6" max="17"/>
    <col collapsed="1" width="2.5" customWidth="1" style="10" min="18" max="18"/>
    <col width="11.375" customWidth="1" style="10" min="19" max="19"/>
    <col width="0.375" customWidth="1" style="10" min="20" max="20"/>
    <col hidden="1" outlineLevel="1" width="11.375" customWidth="1" style="10" min="21" max="32"/>
    <col collapsed="1" width="2.5" customWidth="1" style="10" min="33" max="33"/>
    <col width="11.375" customWidth="1" style="10" min="34" max="34"/>
    <col width="0.375" customWidth="1" style="10" min="35" max="35"/>
    <col hidden="1" outlineLevel="1" width="11.375" customWidth="1" style="10" min="36" max="47"/>
    <col collapsed="1" width="2.5" customWidth="1" style="10" min="48" max="48"/>
    <col width="11.5" bestFit="1" customWidth="1" style="10" min="49" max="49"/>
    <col width="0.375" customWidth="1" style="10" min="50" max="50"/>
    <col hidden="1" outlineLevel="1" width="11.375" customWidth="1" style="10" min="51" max="62"/>
    <col collapsed="1" width="2.5" customWidth="1" style="10" min="63" max="63"/>
    <col width="12.125" customWidth="1" style="10" min="64" max="64"/>
    <col width="0.375" customWidth="1" style="10" min="65" max="65"/>
    <col hidden="1" outlineLevel="1" width="11.375" customWidth="1" style="10" min="66" max="77"/>
    <col collapsed="1" width="2.5" customWidth="1" style="10" min="78" max="78"/>
    <col hidden="1" width="11.375" customWidth="1" style="10" min="79" max="79"/>
    <col hidden="1" width="0.375" customWidth="1" style="10" min="80" max="80"/>
    <col hidden="1" width="11.375" customWidth="1" style="10" min="81" max="81"/>
    <col width="11.5" customWidth="1" style="10" min="82" max="82"/>
    <col width="0.375" customWidth="1" style="10" min="83" max="83"/>
    <col hidden="1" outlineLevel="1" width="11.375" customWidth="1" style="10" min="84" max="95"/>
    <col collapsed="1" width="2.5" customWidth="1" style="10" min="96" max="96"/>
    <col width="14.125" customWidth="1" style="10" min="97" max="97"/>
    <col width="0.375" customWidth="1" style="10" min="98" max="98"/>
    <col hidden="1" outlineLevel="1" width="11.375" customWidth="1" style="10" min="99" max="110"/>
    <col collapsed="1" width="2.25" customWidth="1" style="10" min="111" max="111"/>
    <col hidden="1" width="12.625" customWidth="1" style="10" min="112" max="113"/>
    <col hidden="1" width="3.125" customWidth="1" style="10" min="114" max="114"/>
    <col width="13" bestFit="1" customWidth="1" style="10" min="115" max="115"/>
    <col width="0.375" customWidth="1" style="10" min="116" max="116"/>
    <col hidden="1" outlineLevel="1" width="11.375" customWidth="1" style="10" min="117" max="125"/>
    <col hidden="1" outlineLevel="1" width="12.25" customWidth="1" style="10" min="126" max="127"/>
    <col hidden="1" outlineLevel="1" width="12.625" customWidth="1" style="10" min="128" max="128"/>
    <col collapsed="1" width="2.5" customWidth="1" style="10" min="129" max="129"/>
    <col width="14.125" customWidth="1" style="10" min="130" max="130"/>
    <col width="0.375" customWidth="1" style="10" min="131" max="131"/>
    <col hidden="1" outlineLevel="1" width="11.375" customWidth="1" style="10" min="132" max="143"/>
    <col collapsed="1" width="12.625" customWidth="1" style="10" min="144" max="144"/>
    <col width="12.625" customWidth="1" style="10" min="145" max="145"/>
    <col width="6.875" customWidth="1" style="10" min="146" max="146"/>
    <col width="12.75" customWidth="1" style="10" min="147" max="147"/>
    <col width="2.375" customWidth="1" style="10" min="148" max="148"/>
    <col width="12.75" customWidth="1" style="10" min="149" max="149"/>
    <col width="2.125" customWidth="1" style="10" min="150" max="150"/>
    <col width="12.75" customWidth="1" style="10" min="151" max="151"/>
    <col width="4.625" customWidth="1" style="10" min="152" max="152"/>
    <col width="15.5" customWidth="1" style="10" min="153" max="153"/>
    <col width="12.75" customWidth="1" style="10" min="154" max="154"/>
    <col width="12.625" customWidth="1" style="10" min="155" max="16384"/>
  </cols>
  <sheetData>
    <row r="1" ht="15" customHeight="1">
      <c r="E1" s="24" t="n"/>
      <c r="T1" s="24" t="n"/>
      <c r="AG1" s="24" t="n"/>
      <c r="AI1" s="24" t="n"/>
      <c r="AV1" s="24" t="n"/>
      <c r="AX1" s="24" t="n"/>
      <c r="BK1" s="24" t="n"/>
      <c r="BM1" s="24" t="n"/>
      <c r="BZ1" s="24" t="n"/>
      <c r="CB1" s="24" t="n"/>
      <c r="CE1" s="24" t="n"/>
      <c r="CR1" s="24" t="n"/>
      <c r="CT1" s="24" t="n"/>
      <c r="DL1" s="24" t="n"/>
      <c r="DY1" s="24" t="n"/>
      <c r="EA1" s="24" t="n"/>
      <c r="EQ1" s="527" t="n"/>
      <c r="ER1" s="24" t="n"/>
      <c r="ET1" s="24" t="n"/>
      <c r="EV1" s="24" t="n"/>
    </row>
    <row r="2" ht="15" customHeight="1">
      <c r="B2" s="546" t="n"/>
      <c r="C2" s="527" t="n"/>
      <c r="D2" s="547" t="n"/>
      <c r="E2" s="547" t="n"/>
      <c r="F2" s="547" t="n"/>
      <c r="G2" s="547" t="n"/>
      <c r="H2" s="547" t="n"/>
      <c r="I2" s="547" t="n"/>
      <c r="J2" s="547" t="n"/>
      <c r="K2" s="547" t="n"/>
      <c r="L2" s="547" t="n"/>
      <c r="M2" s="547" t="n"/>
      <c r="N2" s="547" t="n"/>
      <c r="O2" s="547" t="n"/>
      <c r="P2" s="547" t="n"/>
      <c r="Q2" s="547" t="n"/>
      <c r="R2" s="527" t="n"/>
      <c r="S2" s="547" t="n"/>
      <c r="T2" s="547" t="n"/>
      <c r="U2" s="547" t="n"/>
      <c r="V2" s="547" t="n"/>
      <c r="W2" s="547" t="n"/>
      <c r="X2" s="547" t="n"/>
      <c r="Y2" s="547" t="n"/>
      <c r="Z2" s="547" t="n"/>
      <c r="AA2" s="547" t="n"/>
      <c r="AB2" s="547" t="n"/>
      <c r="AC2" s="547" t="n"/>
      <c r="AD2" s="547" t="n"/>
      <c r="AE2" s="547" t="n"/>
      <c r="AF2" s="547" t="n"/>
      <c r="AG2" s="527" t="n"/>
      <c r="AH2" s="527" t="n"/>
      <c r="AI2" s="527" t="n"/>
      <c r="AJ2" s="527" t="n"/>
      <c r="AK2" s="527" t="n"/>
      <c r="AL2" s="527" t="n"/>
      <c r="AM2" s="527" t="n"/>
      <c r="AN2" s="527" t="n"/>
      <c r="AO2" s="527" t="n"/>
      <c r="AP2" s="527" t="n"/>
      <c r="AQ2" s="527" t="n"/>
      <c r="AR2" s="527" t="n"/>
      <c r="AS2" s="527" t="n"/>
      <c r="AT2" s="527" t="n"/>
      <c r="AU2" s="527" t="n"/>
      <c r="AV2" s="528" t="n"/>
      <c r="AW2" s="528" t="n"/>
      <c r="BK2" s="528" t="n"/>
      <c r="BL2" s="528" t="n"/>
      <c r="BM2" s="528" t="n"/>
      <c r="BN2" s="528" t="n"/>
      <c r="BO2" s="528" t="n"/>
      <c r="BP2" s="528" t="n"/>
      <c r="BQ2" s="528" t="n"/>
      <c r="BR2" s="528" t="n"/>
      <c r="BS2" s="528" t="n"/>
      <c r="BT2" s="528" t="n"/>
      <c r="BU2" s="528" t="n"/>
      <c r="BV2" s="528" t="n"/>
      <c r="BW2" s="528" t="n"/>
      <c r="BX2" s="528" t="n"/>
      <c r="BY2" s="528" t="n"/>
      <c r="BZ2" s="528" t="n"/>
      <c r="CA2" s="527" t="n"/>
      <c r="CB2" s="527" t="n"/>
      <c r="CC2" s="527" t="n"/>
      <c r="CD2" s="528" t="n"/>
      <c r="CR2" s="528" t="n"/>
      <c r="CS2" s="528" t="n"/>
      <c r="CT2" s="528" t="n"/>
      <c r="CU2" s="528" t="n"/>
      <c r="CV2" s="528" t="n"/>
      <c r="CW2" s="528" t="n"/>
      <c r="CX2" s="528" t="n"/>
      <c r="CY2" s="528" t="n"/>
      <c r="CZ2" s="528" t="n"/>
      <c r="DA2" s="528" t="n"/>
      <c r="DB2" s="528" t="n"/>
      <c r="DC2" s="528" t="n"/>
      <c r="DD2" s="528" t="n"/>
      <c r="DE2" s="528" t="n"/>
      <c r="DF2" s="528" t="n"/>
      <c r="DG2" s="528" t="n"/>
      <c r="DK2" s="528" t="n"/>
      <c r="DY2" s="528" t="n"/>
      <c r="DZ2" s="528" t="n"/>
      <c r="EA2" s="528" t="n"/>
      <c r="EB2" s="528" t="n"/>
      <c r="EC2" s="528" t="n"/>
      <c r="ED2" s="528" t="n"/>
      <c r="EE2" s="528" t="n"/>
      <c r="EF2" s="528" t="n"/>
      <c r="EG2" s="528" t="n"/>
      <c r="EH2" s="528" t="n"/>
      <c r="EI2" s="528" t="n"/>
      <c r="EJ2" s="528" t="n"/>
      <c r="EK2" s="528" t="n"/>
      <c r="EL2" s="528" t="n"/>
      <c r="EM2" s="528" t="n"/>
      <c r="EQ2" s="329">
        <f>IF(EQ4&lt;$ED$6,EQ4-366,EQ4-365)</f>
        <v/>
      </c>
      <c r="ES2" s="528" t="inlineStr">
        <is>
          <t>Orçamento</t>
        </is>
      </c>
      <c r="ET2" s="527" t="n"/>
      <c r="EU2" s="528" t="inlineStr">
        <is>
          <t>Real</t>
        </is>
      </c>
      <c r="EV2" s="527" t="n"/>
      <c r="EW2" s="527" t="n"/>
      <c r="EX2" s="527" t="n"/>
    </row>
    <row r="3" ht="6" customHeight="1">
      <c r="D3" s="11" t="n"/>
      <c r="E3" s="24" t="n"/>
      <c r="S3" s="11" t="n"/>
      <c r="T3" s="24" t="n"/>
      <c r="AG3" s="24" t="n"/>
      <c r="AH3" s="11" t="n"/>
      <c r="AI3" s="24" t="n"/>
      <c r="AV3" s="24" t="n"/>
      <c r="AW3" s="11" t="n"/>
      <c r="AX3" s="24" t="n"/>
      <c r="BK3" s="24" t="n"/>
      <c r="BM3" s="24" t="n"/>
      <c r="BZ3" s="24" t="n"/>
      <c r="CA3" s="11" t="n"/>
      <c r="CB3" s="24" t="n"/>
      <c r="CC3" s="11" t="n"/>
      <c r="CD3" s="11" t="n"/>
      <c r="CE3" s="24" t="n"/>
      <c r="CR3" s="24" t="n"/>
      <c r="CT3" s="24" t="n"/>
      <c r="DK3" s="11" t="n"/>
      <c r="DL3" s="24" t="n"/>
      <c r="DY3" s="24" t="n"/>
      <c r="EA3" s="24" t="n"/>
      <c r="EQ3" s="448" t="n"/>
      <c r="ER3" s="24" t="n"/>
      <c r="ES3" s="11" t="n"/>
      <c r="ET3" s="24" t="n"/>
      <c r="EU3" s="11" t="n"/>
      <c r="EV3" s="24" t="n"/>
      <c r="EW3" s="11" t="n"/>
      <c r="EX3" s="11" t="n"/>
    </row>
    <row r="4">
      <c r="A4" s="12" t="n"/>
      <c r="B4" s="105" t="n"/>
      <c r="C4" s="25" t="n"/>
      <c r="D4" s="209" t="inlineStr">
        <is>
          <t>Forecast</t>
        </is>
      </c>
      <c r="E4" s="27" t="n"/>
      <c r="F4" s="492" t="inlineStr">
        <is>
          <t>Realizado</t>
        </is>
      </c>
      <c r="R4" s="25" t="n"/>
      <c r="S4" s="209" t="inlineStr">
        <is>
          <t>Forecast</t>
        </is>
      </c>
      <c r="T4" s="27" t="n"/>
      <c r="U4" s="492" t="inlineStr">
        <is>
          <t>Realizado</t>
        </is>
      </c>
      <c r="AG4" s="112" t="n"/>
      <c r="AH4" s="209" t="inlineStr">
        <is>
          <t>Forecast</t>
        </is>
      </c>
      <c r="AI4" s="27" t="n"/>
      <c r="AJ4" s="492" t="inlineStr">
        <is>
          <t>Realizado</t>
        </is>
      </c>
      <c r="AV4" s="24" t="n"/>
      <c r="AW4" s="106" t="inlineStr">
        <is>
          <t>Budget</t>
        </is>
      </c>
      <c r="AX4" s="27" t="n"/>
      <c r="AY4" s="492" t="n"/>
      <c r="BK4" s="27" t="n"/>
      <c r="BL4" s="209" t="inlineStr">
        <is>
          <t>Forecast</t>
        </is>
      </c>
      <c r="BM4" s="210" t="n"/>
      <c r="BN4" s="209" t="n"/>
      <c r="BO4" s="209" t="n"/>
      <c r="BP4" s="209" t="n"/>
      <c r="BQ4" s="209" t="n"/>
      <c r="BR4" s="209" t="n"/>
      <c r="BS4" s="209" t="n"/>
      <c r="BT4" s="209" t="n"/>
      <c r="BU4" s="209" t="n"/>
      <c r="BV4" s="209" t="n"/>
      <c r="BW4" s="209" t="n"/>
      <c r="BX4" s="209" t="n"/>
      <c r="BY4" s="209" t="n"/>
      <c r="BZ4" s="27" t="n"/>
      <c r="CA4" s="492" t="n">
        <v>45170</v>
      </c>
      <c r="CD4" s="106" t="inlineStr">
        <is>
          <t>Budget</t>
        </is>
      </c>
      <c r="CE4" s="27" t="n"/>
      <c r="CF4" s="492" t="n"/>
      <c r="CR4" s="27" t="n"/>
      <c r="CS4" s="209" t="inlineStr">
        <is>
          <t>Forecast</t>
        </is>
      </c>
      <c r="CT4" s="210" t="n"/>
      <c r="CU4" s="209" t="n"/>
      <c r="CV4" s="209" t="n"/>
      <c r="CW4" s="209" t="n"/>
      <c r="CX4" s="209" t="n"/>
      <c r="CY4" s="209" t="n"/>
      <c r="CZ4" s="209" t="n"/>
      <c r="DA4" s="209" t="n"/>
      <c r="DB4" s="209" t="n"/>
      <c r="DC4" s="209" t="n"/>
      <c r="DD4" s="209" t="n"/>
      <c r="DE4" s="209" t="n"/>
      <c r="DF4" s="209" t="n"/>
      <c r="DG4" s="463" t="n"/>
      <c r="DK4" s="106" t="inlineStr">
        <is>
          <t>Budget</t>
        </is>
      </c>
      <c r="DL4" s="27" t="n"/>
      <c r="DM4" s="492" t="n"/>
      <c r="DY4" s="27" t="n"/>
      <c r="DZ4" s="209" t="inlineStr">
        <is>
          <t>Forecast</t>
        </is>
      </c>
      <c r="EA4" s="210" t="n"/>
      <c r="EB4" s="209" t="n"/>
      <c r="EC4" s="209" t="n"/>
      <c r="ED4" s="209" t="n"/>
      <c r="EE4" s="209" t="n"/>
      <c r="EF4" s="209" t="n"/>
      <c r="EG4" s="209" t="n"/>
      <c r="EH4" s="209" t="n"/>
      <c r="EI4" s="209" t="n"/>
      <c r="EJ4" s="209" t="n"/>
      <c r="EK4" s="209" t="n"/>
      <c r="EL4" s="209" t="n"/>
      <c r="EM4" s="209" t="n"/>
      <c r="EQ4" s="492" t="n">
        <v>45962</v>
      </c>
    </row>
    <row r="5" ht="4.5" customHeight="1">
      <c r="D5" s="11" t="n"/>
      <c r="E5" s="24" t="n"/>
      <c r="S5" s="11" t="n"/>
      <c r="T5" s="24" t="n"/>
      <c r="AG5" s="24" t="n"/>
      <c r="AH5" s="11" t="n"/>
      <c r="AI5" s="24" t="n"/>
      <c r="AV5" s="24" t="n"/>
      <c r="AW5" s="11" t="n"/>
      <c r="AX5" s="24" t="n"/>
      <c r="BK5" s="24" t="n"/>
      <c r="BL5" s="11" t="n"/>
      <c r="BM5" s="24" t="n"/>
      <c r="BZ5" s="24" t="n"/>
      <c r="CA5" s="11" t="n"/>
      <c r="CB5" s="24" t="n"/>
      <c r="CC5" s="11" t="n"/>
      <c r="CD5" s="11" t="n"/>
      <c r="CE5" s="24" t="n"/>
      <c r="CR5" s="24" t="n"/>
      <c r="CS5" s="11" t="n"/>
      <c r="CT5" s="24" t="n"/>
      <c r="DK5" s="11" t="n"/>
      <c r="DL5" s="24" t="n"/>
      <c r="DY5" s="24" t="n"/>
      <c r="DZ5" s="11" t="n"/>
      <c r="EA5" s="24" t="n"/>
      <c r="EQ5" s="11" t="n"/>
      <c r="ER5" s="24" t="n"/>
      <c r="ES5" s="11" t="n"/>
      <c r="ET5" s="24" t="n"/>
      <c r="EU5" s="11" t="n"/>
      <c r="EV5" s="24" t="n"/>
      <c r="EW5" s="11" t="n"/>
      <c r="EX5" s="11" t="n"/>
    </row>
    <row r="6" ht="14.25" customHeight="1">
      <c r="A6" s="12" t="n">
        <v>1</v>
      </c>
      <c r="B6" s="13" t="n"/>
      <c r="C6" s="25" t="n"/>
      <c r="D6" s="14" t="inlineStr">
        <is>
          <t>2020 - F</t>
        </is>
      </c>
      <c r="E6" s="27" t="n"/>
      <c r="F6" s="15" t="n">
        <v>43831</v>
      </c>
      <c r="G6" s="15" t="n">
        <v>43862</v>
      </c>
      <c r="H6" s="15" t="n">
        <v>43891</v>
      </c>
      <c r="I6" s="15" t="n">
        <v>43922</v>
      </c>
      <c r="J6" s="15" t="n">
        <v>43952</v>
      </c>
      <c r="K6" s="15" t="n">
        <v>43983</v>
      </c>
      <c r="L6" s="15" t="n">
        <v>44013</v>
      </c>
      <c r="M6" s="15" t="n">
        <v>44044</v>
      </c>
      <c r="N6" s="15" t="n">
        <v>44075</v>
      </c>
      <c r="O6" s="15" t="n">
        <v>44105</v>
      </c>
      <c r="P6" s="15" t="n">
        <v>44136</v>
      </c>
      <c r="Q6" s="15" t="n">
        <v>44166</v>
      </c>
      <c r="R6" s="25" t="n"/>
      <c r="S6" s="14" t="inlineStr">
        <is>
          <t>2021 - F</t>
        </is>
      </c>
      <c r="T6" s="27" t="n"/>
      <c r="U6" s="15" t="n">
        <v>44197</v>
      </c>
      <c r="V6" s="15" t="n">
        <v>44228</v>
      </c>
      <c r="W6" s="15" t="n">
        <v>44256</v>
      </c>
      <c r="X6" s="15" t="n">
        <v>44287</v>
      </c>
      <c r="Y6" s="15" t="n">
        <v>44317</v>
      </c>
      <c r="Z6" s="15" t="n">
        <v>44348</v>
      </c>
      <c r="AA6" s="15" t="n">
        <v>44378</v>
      </c>
      <c r="AB6" s="15" t="n">
        <v>44409</v>
      </c>
      <c r="AC6" s="15" t="n">
        <v>44440</v>
      </c>
      <c r="AD6" s="15" t="n">
        <v>44470</v>
      </c>
      <c r="AE6" s="15" t="n">
        <v>44501</v>
      </c>
      <c r="AF6" s="15" t="n">
        <v>44531</v>
      </c>
      <c r="AG6" s="27" t="n"/>
      <c r="AH6" s="14" t="inlineStr">
        <is>
          <t>2022 - F</t>
        </is>
      </c>
      <c r="AI6" s="27" t="n"/>
      <c r="AJ6" s="15" t="n">
        <v>44562</v>
      </c>
      <c r="AK6" s="15" t="n">
        <v>44593</v>
      </c>
      <c r="AL6" s="15" t="n">
        <v>44621</v>
      </c>
      <c r="AM6" s="15" t="n">
        <v>44652</v>
      </c>
      <c r="AN6" s="15" t="n">
        <v>44682</v>
      </c>
      <c r="AO6" s="15" t="n">
        <v>44713</v>
      </c>
      <c r="AP6" s="15" t="n">
        <v>44743</v>
      </c>
      <c r="AQ6" s="15" t="n">
        <v>44774</v>
      </c>
      <c r="AR6" s="15" t="n">
        <v>44805</v>
      </c>
      <c r="AS6" s="15" t="n">
        <v>44835</v>
      </c>
      <c r="AT6" s="15" t="n">
        <v>44866</v>
      </c>
      <c r="AU6" s="15" t="n">
        <v>44896</v>
      </c>
      <c r="AV6" s="27" t="n"/>
      <c r="AW6" s="14" t="inlineStr">
        <is>
          <t>2023 - B</t>
        </is>
      </c>
      <c r="AX6" s="27" t="n"/>
      <c r="AY6" s="15" t="n">
        <v>44927</v>
      </c>
      <c r="AZ6" s="15" t="n">
        <v>44958</v>
      </c>
      <c r="BA6" s="15" t="n">
        <v>44986</v>
      </c>
      <c r="BB6" s="15" t="n">
        <v>45017</v>
      </c>
      <c r="BC6" s="15" t="n">
        <v>45047</v>
      </c>
      <c r="BD6" s="15" t="n">
        <v>45078</v>
      </c>
      <c r="BE6" s="15" t="n">
        <v>45108</v>
      </c>
      <c r="BF6" s="15" t="n">
        <v>45139</v>
      </c>
      <c r="BG6" s="15" t="n">
        <v>45170</v>
      </c>
      <c r="BH6" s="15" t="n">
        <v>45200</v>
      </c>
      <c r="BI6" s="15" t="n">
        <v>45231</v>
      </c>
      <c r="BJ6" s="15" t="n">
        <v>45261</v>
      </c>
      <c r="BK6" s="27" t="n"/>
      <c r="BL6" s="14" t="inlineStr">
        <is>
          <t>2023 - F</t>
        </is>
      </c>
      <c r="BM6" s="27" t="n"/>
      <c r="BN6" s="15" t="n">
        <v>44927</v>
      </c>
      <c r="BO6" s="15" t="n">
        <v>44958</v>
      </c>
      <c r="BP6" s="15" t="n">
        <v>44986</v>
      </c>
      <c r="BQ6" s="15" t="n">
        <v>45017</v>
      </c>
      <c r="BR6" s="15" t="n">
        <v>45047</v>
      </c>
      <c r="BS6" s="15" t="n">
        <v>45078</v>
      </c>
      <c r="BT6" s="15" t="n">
        <v>45108</v>
      </c>
      <c r="BU6" s="15" t="n">
        <v>45139</v>
      </c>
      <c r="BV6" s="15" t="n">
        <v>45170</v>
      </c>
      <c r="BW6" s="15" t="n">
        <v>45200</v>
      </c>
      <c r="BX6" s="15" t="n">
        <v>45231</v>
      </c>
      <c r="BY6" s="15" t="n">
        <v>45261</v>
      </c>
      <c r="BZ6" s="27" t="n"/>
      <c r="CA6" s="14" t="inlineStr">
        <is>
          <t>2023 - B</t>
        </is>
      </c>
      <c r="CB6" s="27" t="n"/>
      <c r="CC6" s="14" t="inlineStr">
        <is>
          <t>2023 - F</t>
        </is>
      </c>
      <c r="CD6" s="14" t="inlineStr">
        <is>
          <t>2024 - B</t>
        </is>
      </c>
      <c r="CE6" s="27" t="n"/>
      <c r="CF6" s="15" t="n">
        <v>45292</v>
      </c>
      <c r="CG6" s="15" t="n">
        <v>45323</v>
      </c>
      <c r="CH6" s="15" t="n">
        <v>45352</v>
      </c>
      <c r="CI6" s="15" t="n">
        <v>45383</v>
      </c>
      <c r="CJ6" s="15" t="n">
        <v>45413</v>
      </c>
      <c r="CK6" s="15" t="n">
        <v>45444</v>
      </c>
      <c r="CL6" s="15" t="n">
        <v>45474</v>
      </c>
      <c r="CM6" s="15" t="n">
        <v>45505</v>
      </c>
      <c r="CN6" s="15" t="n">
        <v>45536</v>
      </c>
      <c r="CO6" s="15" t="n">
        <v>45566</v>
      </c>
      <c r="CP6" s="15" t="n">
        <v>45597</v>
      </c>
      <c r="CQ6" s="15" t="n">
        <v>45627</v>
      </c>
      <c r="CR6" s="27" t="n"/>
      <c r="CS6" s="14" t="inlineStr">
        <is>
          <t>2024 - F</t>
        </is>
      </c>
      <c r="CT6" s="27" t="n"/>
      <c r="CU6" s="15" t="n">
        <v>45292</v>
      </c>
      <c r="CV6" s="15" t="n">
        <v>45323</v>
      </c>
      <c r="CW6" s="15" t="n">
        <v>45352</v>
      </c>
      <c r="CX6" s="15" t="n">
        <v>45383</v>
      </c>
      <c r="CY6" s="15" t="n">
        <v>45413</v>
      </c>
      <c r="CZ6" s="15" t="n">
        <v>45444</v>
      </c>
      <c r="DA6" s="15" t="n">
        <v>45474</v>
      </c>
      <c r="DB6" s="15" t="n">
        <v>45505</v>
      </c>
      <c r="DC6" s="15" t="n">
        <v>45536</v>
      </c>
      <c r="DD6" s="15" t="n">
        <v>45566</v>
      </c>
      <c r="DE6" s="15" t="n">
        <v>45597</v>
      </c>
      <c r="DF6" s="15" t="n">
        <v>45627</v>
      </c>
      <c r="DG6" s="464" t="n"/>
      <c r="DH6" s="14" t="inlineStr">
        <is>
          <t>Real vs Bdgt</t>
        </is>
      </c>
      <c r="DI6" s="14" t="inlineStr">
        <is>
          <t>Var %</t>
        </is>
      </c>
      <c r="DK6" s="14" t="inlineStr">
        <is>
          <t>2025- B</t>
        </is>
      </c>
      <c r="DL6" s="27" t="n"/>
      <c r="DM6" s="15" t="n">
        <v>45658</v>
      </c>
      <c r="DN6" s="15" t="n">
        <v>45689</v>
      </c>
      <c r="DO6" s="15" t="n">
        <v>45717</v>
      </c>
      <c r="DP6" s="15" t="n">
        <v>45748</v>
      </c>
      <c r="DQ6" s="15" t="n">
        <v>45778</v>
      </c>
      <c r="DR6" s="15" t="n">
        <v>45809</v>
      </c>
      <c r="DS6" s="15" t="n">
        <v>45839</v>
      </c>
      <c r="DT6" s="15" t="n">
        <v>45870</v>
      </c>
      <c r="DU6" s="15" t="n">
        <v>45901</v>
      </c>
      <c r="DV6" s="15" t="n">
        <v>45931</v>
      </c>
      <c r="DW6" s="15" t="n">
        <v>45962</v>
      </c>
      <c r="DX6" s="15" t="n">
        <v>45992</v>
      </c>
      <c r="DY6" s="27" t="n"/>
      <c r="DZ6" s="14" t="inlineStr">
        <is>
          <t>2025 - F</t>
        </is>
      </c>
      <c r="EA6" s="27" t="n"/>
      <c r="EB6" s="15" t="n">
        <v>45658</v>
      </c>
      <c r="EC6" s="15" t="n">
        <v>45689</v>
      </c>
      <c r="ED6" s="15" t="n">
        <v>45717</v>
      </c>
      <c r="EE6" s="15" t="n">
        <v>45748</v>
      </c>
      <c r="EF6" s="15" t="n">
        <v>45778</v>
      </c>
      <c r="EG6" s="15" t="n">
        <v>45809</v>
      </c>
      <c r="EH6" s="15" t="n">
        <v>45839</v>
      </c>
      <c r="EI6" s="15" t="n">
        <v>45870</v>
      </c>
      <c r="EJ6" s="15" t="n">
        <v>45901</v>
      </c>
      <c r="EK6" s="15" t="n">
        <v>45931</v>
      </c>
      <c r="EL6" s="15" t="n">
        <v>45962</v>
      </c>
      <c r="EM6" s="15" t="n">
        <v>45992</v>
      </c>
      <c r="EN6" s="14" t="inlineStr">
        <is>
          <t>Real vs Bdgt</t>
        </is>
      </c>
      <c r="EO6" s="14" t="inlineStr">
        <is>
          <t>Var %</t>
        </is>
      </c>
      <c r="EP6" s="388" t="n"/>
      <c r="EQ6" s="14" t="inlineStr">
        <is>
          <t>2024 - R</t>
        </is>
      </c>
      <c r="ER6" s="27" t="n"/>
      <c r="ES6" s="14" t="inlineStr">
        <is>
          <t>2025 - B</t>
        </is>
      </c>
      <c r="ET6" s="27" t="n"/>
      <c r="EU6" s="14" t="inlineStr">
        <is>
          <t>2025 - F</t>
        </is>
      </c>
      <c r="EV6" s="27" t="n"/>
      <c r="EW6" s="14" t="inlineStr">
        <is>
          <t>Real vs Bdgt</t>
        </is>
      </c>
      <c r="EX6" s="14" t="inlineStr">
        <is>
          <t>Var %</t>
        </is>
      </c>
    </row>
    <row r="7" ht="6" customHeight="1">
      <c r="A7" s="10" t="n">
        <v>2</v>
      </c>
      <c r="D7" s="12" t="n"/>
      <c r="E7" s="27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S7" s="12" t="n"/>
      <c r="T7" s="27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7" t="n"/>
      <c r="AH7" s="12" t="n"/>
      <c r="AI7" s="27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7" t="n"/>
      <c r="AW7" s="12" t="n"/>
      <c r="AX7" s="27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7" t="n"/>
      <c r="BL7" s="12" t="n"/>
      <c r="BM7" s="27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7" t="n"/>
      <c r="CA7" s="12" t="n"/>
      <c r="CB7" s="27" t="n"/>
      <c r="CC7" s="12" t="n"/>
      <c r="CD7" s="12" t="n"/>
      <c r="CE7" s="27" t="n"/>
      <c r="CF7" s="26" t="n"/>
      <c r="CG7" s="26" t="n"/>
      <c r="CH7" s="26" t="n"/>
      <c r="CI7" s="26" t="n"/>
      <c r="CJ7" s="26" t="n"/>
      <c r="CK7" s="26" t="n"/>
      <c r="CL7" s="26" t="n"/>
      <c r="CM7" s="26" t="n"/>
      <c r="CN7" s="26" t="n"/>
      <c r="CO7" s="26" t="n"/>
      <c r="CP7" s="26" t="n"/>
      <c r="CQ7" s="26" t="n"/>
      <c r="CR7" s="27" t="n"/>
      <c r="CS7" s="12" t="n"/>
      <c r="CT7" s="27" t="n"/>
      <c r="CU7" s="26" t="n"/>
      <c r="CV7" s="26" t="n"/>
      <c r="CW7" s="26" t="n"/>
      <c r="CX7" s="26" t="n"/>
      <c r="CY7" s="26" t="n"/>
      <c r="CZ7" s="26" t="n"/>
      <c r="DA7" s="26" t="n"/>
      <c r="DB7" s="26" t="n"/>
      <c r="DC7" s="26" t="n"/>
      <c r="DD7" s="26" t="n"/>
      <c r="DE7" s="26" t="n"/>
      <c r="DF7" s="26" t="n"/>
      <c r="DG7" s="26" t="n"/>
      <c r="DK7" s="12" t="n"/>
      <c r="DL7" s="27" t="n"/>
      <c r="DM7" s="26" t="n"/>
      <c r="DN7" s="26" t="n"/>
      <c r="DO7" s="26" t="n"/>
      <c r="DP7" s="26" t="n"/>
      <c r="DQ7" s="26" t="n"/>
      <c r="DR7" s="26" t="n"/>
      <c r="DS7" s="26" t="n"/>
      <c r="DT7" s="26" t="n"/>
      <c r="DU7" s="26" t="n"/>
      <c r="DV7" s="26" t="n"/>
      <c r="DW7" s="26" t="n"/>
      <c r="DX7" s="26" t="n"/>
      <c r="DY7" s="27" t="n"/>
      <c r="DZ7" s="12" t="n"/>
      <c r="EA7" s="27" t="n"/>
      <c r="EB7" s="26" t="n"/>
      <c r="EC7" s="26" t="n"/>
      <c r="ED7" s="26" t="n"/>
      <c r="EE7" s="26" t="n"/>
      <c r="EF7" s="26" t="n"/>
      <c r="EG7" s="26" t="n"/>
      <c r="EH7" s="26" t="n"/>
      <c r="EI7" s="26" t="n"/>
      <c r="EJ7" s="26" t="n"/>
      <c r="EK7" s="26" t="n"/>
      <c r="EL7" s="26" t="n"/>
      <c r="EM7" s="26" t="n"/>
      <c r="EQ7" s="12" t="n"/>
      <c r="ER7" s="27" t="n"/>
      <c r="ES7" s="12" t="n"/>
      <c r="ET7" s="27" t="n"/>
      <c r="EU7" s="12" t="n"/>
      <c r="EV7" s="27" t="n"/>
      <c r="EW7" s="12" t="n"/>
      <c r="EX7" s="12" t="n"/>
    </row>
    <row r="8">
      <c r="A8" s="10" t="n">
        <v>3</v>
      </c>
      <c r="B8" s="204" t="inlineStr">
        <is>
          <t>Saldo Inicial de Caixa</t>
        </is>
      </c>
      <c r="D8" s="537">
        <f>F8</f>
        <v/>
      </c>
      <c r="E8" s="27" t="n"/>
      <c r="F8" s="537" t="n">
        <v>600000</v>
      </c>
      <c r="G8" s="537">
        <f>F40</f>
        <v/>
      </c>
      <c r="H8" s="537">
        <f>G40</f>
        <v/>
      </c>
      <c r="I8" s="537">
        <f>H40</f>
        <v/>
      </c>
      <c r="J8" s="537">
        <f>I40</f>
        <v/>
      </c>
      <c r="K8" s="537">
        <f>J40</f>
        <v/>
      </c>
      <c r="L8" s="537">
        <f>K40</f>
        <v/>
      </c>
      <c r="M8" s="537">
        <f>L40</f>
        <v/>
      </c>
      <c r="N8" s="537">
        <f>M40</f>
        <v/>
      </c>
      <c r="O8" s="537">
        <f>N40</f>
        <v/>
      </c>
      <c r="P8" s="537">
        <f>O40</f>
        <v/>
      </c>
      <c r="Q8" s="537">
        <f>P40</f>
        <v/>
      </c>
      <c r="S8" s="537" t="n">
        <v>1735052.08</v>
      </c>
      <c r="T8" s="27" t="n"/>
      <c r="U8" s="537">
        <f>Q40</f>
        <v/>
      </c>
      <c r="V8" s="537">
        <f>U40</f>
        <v/>
      </c>
      <c r="W8" s="537">
        <f>V40</f>
        <v/>
      </c>
      <c r="X8" s="537">
        <f>W40</f>
        <v/>
      </c>
      <c r="Y8" s="537">
        <f>X40</f>
        <v/>
      </c>
      <c r="Z8" s="537">
        <f>Y40</f>
        <v/>
      </c>
      <c r="AA8" s="537">
        <f>Z40</f>
        <v/>
      </c>
      <c r="AB8" s="537">
        <f>AA40</f>
        <v/>
      </c>
      <c r="AC8" s="537">
        <f>AB40</f>
        <v/>
      </c>
      <c r="AD8" s="537">
        <f>AC40</f>
        <v/>
      </c>
      <c r="AE8" s="537">
        <f>AD40</f>
        <v/>
      </c>
      <c r="AF8" s="537">
        <f>AE40</f>
        <v/>
      </c>
      <c r="AG8" s="27" t="n"/>
      <c r="AH8" s="537">
        <f>AJ8</f>
        <v/>
      </c>
      <c r="AI8" s="27" t="n"/>
      <c r="AJ8" s="537">
        <f>AF40</f>
        <v/>
      </c>
      <c r="AK8" s="537">
        <f>AJ40</f>
        <v/>
      </c>
      <c r="AL8" s="537">
        <f>AK40</f>
        <v/>
      </c>
      <c r="AM8" s="537">
        <f>AL40</f>
        <v/>
      </c>
      <c r="AN8" s="537">
        <f>AM40</f>
        <v/>
      </c>
      <c r="AO8" s="537">
        <f>AN40</f>
        <v/>
      </c>
      <c r="AP8" s="537">
        <f>AO40</f>
        <v/>
      </c>
      <c r="AQ8" s="537">
        <f>AP40</f>
        <v/>
      </c>
      <c r="AR8" s="537">
        <f>AQ40</f>
        <v/>
      </c>
      <c r="AS8" s="537">
        <f>AR40</f>
        <v/>
      </c>
      <c r="AT8" s="537">
        <f>AS40</f>
        <v/>
      </c>
      <c r="AU8" s="537">
        <f>AT40</f>
        <v/>
      </c>
      <c r="AV8" s="27" t="n"/>
      <c r="AW8" s="537">
        <f>AY8</f>
        <v/>
      </c>
      <c r="AX8" s="27" t="n"/>
      <c r="AY8" s="537">
        <f>AU40</f>
        <v/>
      </c>
      <c r="AZ8" s="537">
        <f>AY40</f>
        <v/>
      </c>
      <c r="BA8" s="537">
        <f>AZ40</f>
        <v/>
      </c>
      <c r="BB8" s="537">
        <f>BA40</f>
        <v/>
      </c>
      <c r="BC8" s="537">
        <f>BB40</f>
        <v/>
      </c>
      <c r="BD8" s="537">
        <f>BC40</f>
        <v/>
      </c>
      <c r="BE8" s="537">
        <f>BD40</f>
        <v/>
      </c>
      <c r="BF8" s="537">
        <f>BE40</f>
        <v/>
      </c>
      <c r="BG8" s="537">
        <f>BF40</f>
        <v/>
      </c>
      <c r="BH8" s="537">
        <f>BG40</f>
        <v/>
      </c>
      <c r="BI8" s="537">
        <f>BH40</f>
        <v/>
      </c>
      <c r="BJ8" s="537">
        <f>BI40</f>
        <v/>
      </c>
      <c r="BK8" s="27" t="n"/>
      <c r="BL8" s="537">
        <f>BN8</f>
        <v/>
      </c>
      <c r="BM8" s="27" t="n"/>
      <c r="BN8" s="539">
        <f>AU40</f>
        <v/>
      </c>
      <c r="BO8" s="539">
        <f>BN40</f>
        <v/>
      </c>
      <c r="BP8" s="539">
        <f>BO40</f>
        <v/>
      </c>
      <c r="BQ8" s="539">
        <f>BP40</f>
        <v/>
      </c>
      <c r="BR8" s="539">
        <f>BQ40</f>
        <v/>
      </c>
      <c r="BS8" s="539">
        <f>BR40</f>
        <v/>
      </c>
      <c r="BT8" s="539">
        <f>BS40</f>
        <v/>
      </c>
      <c r="BU8" s="537">
        <f>BT40</f>
        <v/>
      </c>
      <c r="BV8" s="537">
        <f>BU40</f>
        <v/>
      </c>
      <c r="BW8" s="537">
        <f>BV40</f>
        <v/>
      </c>
      <c r="BX8" s="537">
        <f>BW40</f>
        <v/>
      </c>
      <c r="BY8" s="537">
        <f>BX40</f>
        <v/>
      </c>
      <c r="BZ8" s="27" t="n"/>
      <c r="CA8" s="537">
        <f>AW8</f>
        <v/>
      </c>
      <c r="CB8" s="27" t="n"/>
      <c r="CC8" s="537">
        <f>BL8</f>
        <v/>
      </c>
      <c r="CD8" s="537">
        <f>CF8</f>
        <v/>
      </c>
      <c r="CE8" s="27" t="n"/>
      <c r="CF8" s="537">
        <f>BY40</f>
        <v/>
      </c>
      <c r="CG8" s="537">
        <f>CF40</f>
        <v/>
      </c>
      <c r="CH8" s="537">
        <f>CG40</f>
        <v/>
      </c>
      <c r="CI8" s="537">
        <f>CH40</f>
        <v/>
      </c>
      <c r="CJ8" s="537">
        <f>CI40</f>
        <v/>
      </c>
      <c r="CK8" s="537">
        <f>CJ40</f>
        <v/>
      </c>
      <c r="CL8" s="537">
        <f>CK40</f>
        <v/>
      </c>
      <c r="CM8" s="537">
        <f>CL40</f>
        <v/>
      </c>
      <c r="CN8" s="537">
        <f>CM40</f>
        <v/>
      </c>
      <c r="CO8" s="537">
        <f>CN40</f>
        <v/>
      </c>
      <c r="CP8" s="537">
        <f>CO40</f>
        <v/>
      </c>
      <c r="CQ8" s="537">
        <f>CP40</f>
        <v/>
      </c>
      <c r="CR8" s="27" t="n"/>
      <c r="CS8" s="537">
        <f>CU8</f>
        <v/>
      </c>
      <c r="CT8" s="27" t="n"/>
      <c r="CU8" s="548" t="n">
        <v>4095035.61</v>
      </c>
      <c r="CV8" s="548">
        <f>CU40</f>
        <v/>
      </c>
      <c r="CW8" s="548">
        <f>CV40</f>
        <v/>
      </c>
      <c r="CX8" s="548">
        <f>CW40</f>
        <v/>
      </c>
      <c r="CY8" s="548">
        <f>CX40</f>
        <v/>
      </c>
      <c r="CZ8" s="548">
        <f>CY40</f>
        <v/>
      </c>
      <c r="DA8" s="548">
        <f>CZ40</f>
        <v/>
      </c>
      <c r="DB8" s="549">
        <f>DA40</f>
        <v/>
      </c>
      <c r="DC8" s="549">
        <f>DB40</f>
        <v/>
      </c>
      <c r="DD8" s="549">
        <f>DC40</f>
        <v/>
      </c>
      <c r="DE8" s="549">
        <f>DD40</f>
        <v/>
      </c>
      <c r="DF8" s="549">
        <f>DE40</f>
        <v/>
      </c>
      <c r="DG8" s="550" t="n"/>
      <c r="DH8" s="549">
        <f>CZ8-CK8</f>
        <v/>
      </c>
      <c r="DI8" s="342">
        <f>(CZ8/CK8)-100%</f>
        <v/>
      </c>
      <c r="DK8" s="537">
        <f>DM8</f>
        <v/>
      </c>
      <c r="DL8" s="27" t="n"/>
      <c r="DM8" s="537">
        <f>DF40</f>
        <v/>
      </c>
      <c r="DN8" s="537">
        <f>DM40</f>
        <v/>
      </c>
      <c r="DO8" s="537">
        <f>DN40</f>
        <v/>
      </c>
      <c r="DP8" s="537">
        <f>DO40</f>
        <v/>
      </c>
      <c r="DQ8" s="537">
        <f>DP40</f>
        <v/>
      </c>
      <c r="DR8" s="537">
        <f>DQ40</f>
        <v/>
      </c>
      <c r="DS8" s="537">
        <f>DR40</f>
        <v/>
      </c>
      <c r="DT8" s="537">
        <f>DS40</f>
        <v/>
      </c>
      <c r="DU8" s="537">
        <f>DT40</f>
        <v/>
      </c>
      <c r="DV8" s="537">
        <f>DU40</f>
        <v/>
      </c>
      <c r="DW8" s="537">
        <f>DV40</f>
        <v/>
      </c>
      <c r="DX8" s="537">
        <f>DW40</f>
        <v/>
      </c>
      <c r="DY8" s="27" t="n"/>
      <c r="DZ8" s="537">
        <f>EB8</f>
        <v/>
      </c>
      <c r="EA8" s="27" t="n"/>
      <c r="EB8" s="537">
        <f>DF40</f>
        <v/>
      </c>
      <c r="EC8" s="537">
        <f>EB40</f>
        <v/>
      </c>
      <c r="ED8" s="537">
        <f>EC40</f>
        <v/>
      </c>
      <c r="EE8" s="537">
        <f>ED40</f>
        <v/>
      </c>
      <c r="EF8" s="537">
        <f>EE40</f>
        <v/>
      </c>
      <c r="EG8" s="537">
        <f>EF40</f>
        <v/>
      </c>
      <c r="EH8" s="537">
        <f>EG40</f>
        <v/>
      </c>
      <c r="EI8" s="537">
        <f>EH40</f>
        <v/>
      </c>
      <c r="EJ8" s="537">
        <f>EI40</f>
        <v/>
      </c>
      <c r="EK8" s="537">
        <f>EJ40</f>
        <v/>
      </c>
      <c r="EL8" s="537">
        <f>EK40</f>
        <v/>
      </c>
      <c r="EM8" s="537">
        <f>EL40</f>
        <v/>
      </c>
      <c r="EN8" s="549">
        <f>EG8-DR8</f>
        <v/>
      </c>
      <c r="EO8" s="342">
        <f>(EG8/DR8)-100%</f>
        <v/>
      </c>
      <c r="EP8" s="445" t="n"/>
      <c r="EQ8" s="537">
        <f>_xlfn.XLOOKUP($EQ$2,$CU$6:$DF$6,$CU8:$DF8)</f>
        <v/>
      </c>
      <c r="ER8" s="449" t="n"/>
      <c r="ES8" s="537">
        <f>_xlfn.XLOOKUP($EQ$4,$DM$6:$DX$6,$DM8:$DX8)</f>
        <v/>
      </c>
      <c r="ET8" s="449" t="n"/>
      <c r="EU8" s="537">
        <f>_xlfn.XLOOKUP($EQ$4,$EB$6:$EM$6,$EB8:$EM8)</f>
        <v/>
      </c>
      <c r="EV8" s="449" t="n"/>
      <c r="EW8" s="551">
        <f>EU8-ES8</f>
        <v/>
      </c>
      <c r="EX8" s="457">
        <f>EW8/ES8</f>
        <v/>
      </c>
    </row>
    <row r="9" ht="7.5" customHeight="1">
      <c r="A9" s="12" t="n">
        <v>4</v>
      </c>
      <c r="C9" s="24" t="n"/>
      <c r="D9" s="552" t="n"/>
      <c r="E9" s="27" t="n"/>
      <c r="F9" s="552" t="n"/>
      <c r="G9" s="552" t="n"/>
      <c r="H9" s="552" t="n"/>
      <c r="I9" s="552" t="n"/>
      <c r="J9" s="552" t="n"/>
      <c r="K9" s="552" t="n"/>
      <c r="L9" s="552" t="n"/>
      <c r="M9" s="552" t="n"/>
      <c r="N9" s="552" t="n"/>
      <c r="O9" s="552" t="n"/>
      <c r="P9" s="552" t="n"/>
      <c r="Q9" s="552" t="n"/>
      <c r="R9" s="24" t="n"/>
      <c r="S9" s="552" t="n"/>
      <c r="T9" s="27" t="n"/>
      <c r="U9" s="552" t="n"/>
      <c r="V9" s="552" t="n"/>
      <c r="W9" s="552" t="n"/>
      <c r="X9" s="552" t="n"/>
      <c r="Y9" s="552" t="n"/>
      <c r="Z9" s="552" t="n"/>
      <c r="AA9" s="552" t="n"/>
      <c r="AB9" s="552" t="n"/>
      <c r="AC9" s="552" t="n"/>
      <c r="AD9" s="552" t="n"/>
      <c r="AE9" s="552" t="n"/>
      <c r="AF9" s="552" t="n"/>
      <c r="AG9" s="27" t="n"/>
      <c r="AH9" s="552" t="n"/>
      <c r="AI9" s="27" t="n"/>
      <c r="AJ9" s="552" t="n"/>
      <c r="AK9" s="552" t="n"/>
      <c r="AL9" s="552" t="n"/>
      <c r="AM9" s="552" t="n"/>
      <c r="AN9" s="552" t="n"/>
      <c r="AO9" s="552" t="n"/>
      <c r="AP9" s="552" t="n"/>
      <c r="AQ9" s="552" t="n"/>
      <c r="AR9" s="552" t="n"/>
      <c r="AS9" s="552" t="n"/>
      <c r="AT9" s="552" t="n"/>
      <c r="AU9" s="552" t="n"/>
      <c r="AV9" s="27" t="n"/>
      <c r="AW9" s="552" t="n"/>
      <c r="AX9" s="27" t="n"/>
      <c r="AY9" s="552" t="n"/>
      <c r="AZ9" s="552" t="n"/>
      <c r="BA9" s="552" t="n"/>
      <c r="BB9" s="552" t="n"/>
      <c r="BC9" s="552" t="n"/>
      <c r="BD9" s="552" t="n"/>
      <c r="BE9" s="552" t="n"/>
      <c r="BF9" s="552" t="n"/>
      <c r="BG9" s="552" t="n"/>
      <c r="BH9" s="552" t="n"/>
      <c r="BI9" s="552" t="n"/>
      <c r="BJ9" s="552" t="n"/>
      <c r="BK9" s="27" t="n"/>
      <c r="BL9" s="552" t="n"/>
      <c r="BM9" s="27" t="n"/>
      <c r="BN9" s="553" t="n"/>
      <c r="BO9" s="553" t="n"/>
      <c r="BP9" s="553" t="n"/>
      <c r="BQ9" s="553" t="n"/>
      <c r="BR9" s="553" t="n"/>
      <c r="BS9" s="553" t="n"/>
      <c r="BT9" s="553" t="n"/>
      <c r="BU9" s="552" t="n"/>
      <c r="BV9" s="552" t="n"/>
      <c r="BW9" s="552" t="n"/>
      <c r="BX9" s="552" t="n"/>
      <c r="BY9" s="552" t="n"/>
      <c r="BZ9" s="27" t="n"/>
      <c r="CA9" s="552" t="n"/>
      <c r="CB9" s="27" t="n"/>
      <c r="CC9" s="552" t="n"/>
      <c r="CD9" s="552" t="n"/>
      <c r="CE9" s="27" t="n"/>
      <c r="CF9" s="552" t="n"/>
      <c r="CG9" s="552" t="n"/>
      <c r="CH9" s="552" t="n"/>
      <c r="CI9" s="552" t="n"/>
      <c r="CJ9" s="552" t="n"/>
      <c r="CK9" s="552" t="n"/>
      <c r="CL9" s="552" t="n"/>
      <c r="CM9" s="552" t="n"/>
      <c r="CN9" s="552" t="n"/>
      <c r="CO9" s="552" t="n"/>
      <c r="CP9" s="552" t="n"/>
      <c r="CQ9" s="552" t="n"/>
      <c r="CR9" s="27" t="n"/>
      <c r="CS9" s="552" t="n"/>
      <c r="CT9" s="27" t="n"/>
      <c r="CU9" s="553" t="n"/>
      <c r="CV9" s="553" t="n"/>
      <c r="CW9" s="553" t="n"/>
      <c r="CX9" s="553" t="n"/>
      <c r="CY9" s="553" t="n"/>
      <c r="CZ9" s="553" t="n"/>
      <c r="DA9" s="553" t="n"/>
      <c r="DB9" s="552" t="n"/>
      <c r="DC9" s="552" t="n"/>
      <c r="DD9" s="552" t="n"/>
      <c r="DE9" s="552" t="n"/>
      <c r="DF9" s="552" t="n"/>
      <c r="DG9" s="552" t="n"/>
      <c r="DH9" s="552" t="n"/>
      <c r="DI9" s="343" t="n"/>
      <c r="DK9" s="552" t="n"/>
      <c r="DL9" s="27" t="n"/>
      <c r="DM9" s="552" t="n"/>
      <c r="DN9" s="552" t="n"/>
      <c r="DO9" s="552" t="n"/>
      <c r="DP9" s="552" t="n"/>
      <c r="DQ9" s="552" t="n"/>
      <c r="DR9" s="552" t="n"/>
      <c r="DS9" s="552" t="n"/>
      <c r="DT9" s="552" t="n"/>
      <c r="DU9" s="552" t="n"/>
      <c r="DV9" s="552" t="n"/>
      <c r="DW9" s="552" t="n"/>
      <c r="DX9" s="552" t="n"/>
      <c r="DY9" s="27" t="n"/>
      <c r="DZ9" s="552" t="n"/>
      <c r="EA9" s="27" t="n"/>
      <c r="EB9" s="553" t="n"/>
      <c r="EC9" s="553" t="n"/>
      <c r="ED9" s="553" t="n"/>
      <c r="EE9" s="553" t="n"/>
      <c r="EF9" s="553" t="n"/>
      <c r="EG9" s="553" t="n"/>
      <c r="EH9" s="553" t="n"/>
      <c r="EI9" s="552" t="n"/>
      <c r="EJ9" s="552" t="n"/>
      <c r="EK9" s="552" t="n"/>
      <c r="EL9" s="552" t="n"/>
      <c r="EM9" s="552" t="n"/>
      <c r="EN9" s="552" t="n"/>
      <c r="EO9" s="343" t="n"/>
      <c r="EP9" s="343" t="n"/>
      <c r="EQ9" s="532" t="n"/>
      <c r="ER9" s="32" t="n"/>
      <c r="ES9" s="554" t="n"/>
      <c r="ET9" s="32" t="n"/>
      <c r="EU9" s="532" t="n"/>
      <c r="EV9" s="32" t="n"/>
      <c r="EW9" s="555" t="n"/>
      <c r="EX9" s="459" t="n"/>
    </row>
    <row r="10">
      <c r="A10" s="10" t="n">
        <v>5</v>
      </c>
      <c r="B10" s="20" t="inlineStr">
        <is>
          <t xml:space="preserve">   Atividades Operacionais (CFO)</t>
        </is>
      </c>
      <c r="D10" s="556" t="n"/>
      <c r="E10" s="27" t="n"/>
      <c r="F10" s="556" t="n"/>
      <c r="G10" s="556" t="n"/>
      <c r="H10" s="556" t="n"/>
      <c r="I10" s="556" t="n"/>
      <c r="J10" s="556" t="n"/>
      <c r="K10" s="556" t="n"/>
      <c r="L10" s="556" t="n"/>
      <c r="M10" s="556" t="n"/>
      <c r="N10" s="556" t="n"/>
      <c r="O10" s="556" t="n"/>
      <c r="P10" s="556" t="n"/>
      <c r="Q10" s="556" t="n"/>
      <c r="S10" s="556" t="n"/>
      <c r="T10" s="27" t="n"/>
      <c r="U10" s="534" t="n"/>
      <c r="V10" s="556" t="n"/>
      <c r="W10" s="556" t="n"/>
      <c r="X10" s="556" t="n"/>
      <c r="Y10" s="556" t="n"/>
      <c r="Z10" s="556" t="n"/>
      <c r="AA10" s="556" t="n"/>
      <c r="AB10" s="556" t="n"/>
      <c r="AC10" s="556" t="n"/>
      <c r="AD10" s="556" t="n"/>
      <c r="AE10" s="556" t="n"/>
      <c r="AF10" s="556" t="n"/>
      <c r="AG10" s="27" t="n"/>
      <c r="AH10" s="556" t="n"/>
      <c r="AI10" s="27" t="n"/>
      <c r="AJ10" s="534" t="n"/>
      <c r="AK10" s="556" t="n"/>
      <c r="AL10" s="556" t="n"/>
      <c r="AM10" s="556" t="n"/>
      <c r="AN10" s="556" t="n"/>
      <c r="AO10" s="556" t="n"/>
      <c r="AP10" s="556" t="n"/>
      <c r="AQ10" s="556" t="n"/>
      <c r="AR10" s="556" t="n"/>
      <c r="AS10" s="556" t="n"/>
      <c r="AT10" s="556" t="n"/>
      <c r="AU10" s="556" t="n"/>
      <c r="AV10" s="27" t="n"/>
      <c r="AW10" s="556" t="n"/>
      <c r="AX10" s="27" t="n"/>
      <c r="AY10" s="534" t="n"/>
      <c r="AZ10" s="556" t="n"/>
      <c r="BA10" s="556" t="n"/>
      <c r="BB10" s="556" t="n"/>
      <c r="BC10" s="556" t="n"/>
      <c r="BD10" s="556" t="n"/>
      <c r="BE10" s="556" t="n"/>
      <c r="BF10" s="556" t="n"/>
      <c r="BG10" s="556" t="n"/>
      <c r="BH10" s="556" t="n"/>
      <c r="BI10" s="556" t="n"/>
      <c r="BJ10" s="556" t="n"/>
      <c r="BK10" s="27" t="n"/>
      <c r="BL10" s="556" t="n"/>
      <c r="BM10" s="27" t="n"/>
      <c r="BN10" s="535" t="n"/>
      <c r="BO10" s="557" t="n"/>
      <c r="BP10" s="557" t="n"/>
      <c r="BQ10" s="557" t="n"/>
      <c r="BR10" s="557" t="n"/>
      <c r="BS10" s="557" t="n"/>
      <c r="BT10" s="557" t="n"/>
      <c r="BU10" s="556" t="n"/>
      <c r="BV10" s="556" t="n"/>
      <c r="BW10" s="556" t="n"/>
      <c r="BX10" s="556" t="n"/>
      <c r="BY10" s="556" t="n"/>
      <c r="BZ10" s="27" t="n"/>
      <c r="CA10" s="558" t="n"/>
      <c r="CB10" s="558" t="n"/>
      <c r="CC10" s="558" t="n"/>
      <c r="CD10" s="556" t="n"/>
      <c r="CE10" s="27" t="n"/>
      <c r="CF10" s="534" t="n"/>
      <c r="CG10" s="556" t="n"/>
      <c r="CH10" s="556" t="n"/>
      <c r="CI10" s="556" t="n"/>
      <c r="CJ10" s="556" t="n"/>
      <c r="CK10" s="556" t="n"/>
      <c r="CL10" s="556" t="n"/>
      <c r="CM10" s="556" t="n"/>
      <c r="CN10" s="556" t="n"/>
      <c r="CO10" s="556" t="n"/>
      <c r="CP10" s="556" t="n"/>
      <c r="CQ10" s="556" t="n"/>
      <c r="CR10" s="27" t="n"/>
      <c r="CS10" s="556" t="n"/>
      <c r="CT10" s="27" t="n"/>
      <c r="CU10" s="535" t="n"/>
      <c r="CV10" s="557" t="n"/>
      <c r="CW10" s="557" t="n"/>
      <c r="CX10" s="557" t="n"/>
      <c r="CY10" s="557" t="n"/>
      <c r="CZ10" s="557" t="n"/>
      <c r="DA10" s="557" t="n"/>
      <c r="DB10" s="556" t="n"/>
      <c r="DC10" s="556" t="n"/>
      <c r="DD10" s="556" t="n"/>
      <c r="DE10" s="556" t="n"/>
      <c r="DF10" s="556" t="n"/>
      <c r="DG10" s="556" t="n"/>
      <c r="DH10" s="556" t="n"/>
      <c r="DI10" s="344" t="n"/>
      <c r="DK10" s="556" t="n"/>
      <c r="DL10" s="27" t="n"/>
      <c r="DM10" s="534" t="n"/>
      <c r="DN10" s="556" t="n"/>
      <c r="DO10" s="556" t="n"/>
      <c r="DP10" s="556" t="n"/>
      <c r="DQ10" s="556" t="n"/>
      <c r="DR10" s="556" t="n"/>
      <c r="DS10" s="556" t="n"/>
      <c r="DT10" s="556" t="n"/>
      <c r="DU10" s="556" t="n"/>
      <c r="DV10" s="556" t="n"/>
      <c r="DW10" s="556" t="n"/>
      <c r="DX10" s="556" t="n"/>
      <c r="DY10" s="27" t="n"/>
      <c r="DZ10" s="556" t="n"/>
      <c r="EA10" s="27" t="n"/>
      <c r="EB10" s="535" t="n"/>
      <c r="EC10" s="557" t="n"/>
      <c r="ED10" s="557" t="n"/>
      <c r="EE10" s="557" t="n"/>
      <c r="EF10" s="557" t="n"/>
      <c r="EG10" s="557" t="n"/>
      <c r="EH10" s="557" t="n"/>
      <c r="EI10" s="556" t="n"/>
      <c r="EJ10" s="556" t="n"/>
      <c r="EK10" s="556" t="n"/>
      <c r="EL10" s="556" t="n"/>
      <c r="EM10" s="556" t="n"/>
      <c r="EN10" s="556" t="n"/>
      <c r="EO10" s="344" t="n"/>
      <c r="EP10" s="344" t="n"/>
      <c r="EQ10" s="532" t="n"/>
      <c r="ER10" s="32" t="n"/>
      <c r="ES10" s="559" t="n"/>
      <c r="ET10" s="32" t="n"/>
      <c r="EU10" s="532" t="n"/>
      <c r="EV10" s="32" t="n"/>
      <c r="EW10" s="555" t="n"/>
      <c r="EX10" s="459" t="n"/>
    </row>
    <row r="11" ht="4.5" customHeight="1">
      <c r="A11" s="10" t="n">
        <v>6</v>
      </c>
      <c r="C11" s="24" t="n"/>
      <c r="D11" s="552" t="n"/>
      <c r="E11" s="27" t="n"/>
      <c r="F11" s="552" t="n"/>
      <c r="G11" s="552" t="n"/>
      <c r="H11" s="552" t="n"/>
      <c r="I11" s="552" t="n"/>
      <c r="J11" s="552" t="n"/>
      <c r="K11" s="552" t="n"/>
      <c r="L11" s="552" t="n"/>
      <c r="M11" s="552" t="n"/>
      <c r="N11" s="552" t="n"/>
      <c r="O11" s="552" t="n"/>
      <c r="P11" s="552" t="n"/>
      <c r="Q11" s="552" t="n"/>
      <c r="R11" s="24" t="n"/>
      <c r="S11" s="552" t="n"/>
      <c r="T11" s="27" t="n"/>
      <c r="U11" s="552" t="n"/>
      <c r="V11" s="552" t="n"/>
      <c r="W11" s="552" t="n"/>
      <c r="X11" s="552" t="n"/>
      <c r="Y11" s="552" t="n"/>
      <c r="Z11" s="552" t="n"/>
      <c r="AA11" s="552" t="n"/>
      <c r="AB11" s="552" t="n"/>
      <c r="AC11" s="552" t="n"/>
      <c r="AD11" s="552" t="n"/>
      <c r="AE11" s="552" t="n"/>
      <c r="AF11" s="552" t="n"/>
      <c r="AG11" s="27" t="n"/>
      <c r="AH11" s="552" t="n"/>
      <c r="AI11" s="27" t="n"/>
      <c r="AJ11" s="552" t="n"/>
      <c r="AK11" s="552" t="n"/>
      <c r="AL11" s="552" t="n"/>
      <c r="AM11" s="552" t="n"/>
      <c r="AN11" s="552" t="n"/>
      <c r="AO11" s="552" t="n"/>
      <c r="AP11" s="552" t="n"/>
      <c r="AQ11" s="552" t="n"/>
      <c r="AR11" s="552" t="n"/>
      <c r="AS11" s="552" t="n"/>
      <c r="AT11" s="552" t="n"/>
      <c r="AU11" s="552" t="n"/>
      <c r="AV11" s="27" t="n"/>
      <c r="AW11" s="552" t="n"/>
      <c r="AX11" s="27" t="n"/>
      <c r="AY11" s="552" t="n"/>
      <c r="AZ11" s="552" t="n"/>
      <c r="BA11" s="552" t="n"/>
      <c r="BB11" s="552" t="n"/>
      <c r="BC11" s="552" t="n"/>
      <c r="BD11" s="552" t="n"/>
      <c r="BE11" s="552" t="n"/>
      <c r="BF11" s="552" t="n"/>
      <c r="BG11" s="552" t="n"/>
      <c r="BH11" s="552" t="n"/>
      <c r="BI11" s="552" t="n"/>
      <c r="BJ11" s="552" t="n"/>
      <c r="BK11" s="27" t="n"/>
      <c r="BL11" s="552" t="n"/>
      <c r="BM11" s="27" t="n"/>
      <c r="BN11" s="553" t="n"/>
      <c r="BO11" s="553" t="n"/>
      <c r="BP11" s="553" t="n"/>
      <c r="BQ11" s="553" t="n"/>
      <c r="BR11" s="553" t="n"/>
      <c r="BS11" s="553" t="n"/>
      <c r="BT11" s="553" t="n"/>
      <c r="BU11" s="552" t="n"/>
      <c r="BV11" s="552" t="n"/>
      <c r="BW11" s="552" t="n"/>
      <c r="BX11" s="552" t="n"/>
      <c r="BY11" s="552" t="n"/>
      <c r="BZ11" s="27" t="n"/>
      <c r="CA11" s="558" t="n"/>
      <c r="CB11" s="27" t="n"/>
      <c r="CC11" s="558" t="n"/>
      <c r="CD11" s="552" t="n"/>
      <c r="CE11" s="27" t="n"/>
      <c r="CF11" s="552" t="n"/>
      <c r="CG11" s="552" t="n"/>
      <c r="CH11" s="552" t="n"/>
      <c r="CI11" s="552" t="n"/>
      <c r="CJ11" s="552" t="n"/>
      <c r="CK11" s="552" t="n"/>
      <c r="CL11" s="552" t="n"/>
      <c r="CM11" s="552" t="n"/>
      <c r="CN11" s="552" t="n"/>
      <c r="CO11" s="552" t="n"/>
      <c r="CP11" s="552" t="n"/>
      <c r="CQ11" s="552" t="n"/>
      <c r="CR11" s="27" t="n"/>
      <c r="CS11" s="552" t="n"/>
      <c r="CT11" s="27" t="n"/>
      <c r="CU11" s="553" t="n"/>
      <c r="CV11" s="553" t="n"/>
      <c r="CW11" s="553" t="n"/>
      <c r="CX11" s="553" t="n"/>
      <c r="CY11" s="553" t="n"/>
      <c r="CZ11" s="553" t="n"/>
      <c r="DA11" s="553" t="n"/>
      <c r="DB11" s="552" t="n"/>
      <c r="DC11" s="552" t="n"/>
      <c r="DD11" s="552" t="n"/>
      <c r="DE11" s="552" t="n"/>
      <c r="DF11" s="552" t="n"/>
      <c r="DG11" s="552" t="n"/>
      <c r="DH11" s="552" t="n"/>
      <c r="DI11" s="343" t="n"/>
      <c r="DK11" s="552" t="n"/>
      <c r="DL11" s="27" t="n"/>
      <c r="DM11" s="552" t="n"/>
      <c r="DN11" s="552" t="n"/>
      <c r="DO11" s="552" t="n"/>
      <c r="DP11" s="552" t="n"/>
      <c r="DQ11" s="552" t="n"/>
      <c r="DR11" s="552" t="n"/>
      <c r="DS11" s="552" t="n"/>
      <c r="DT11" s="552" t="n"/>
      <c r="DU11" s="552" t="n"/>
      <c r="DV11" s="552" t="n"/>
      <c r="DW11" s="552" t="n"/>
      <c r="DX11" s="552" t="n"/>
      <c r="DY11" s="27" t="n"/>
      <c r="DZ11" s="552" t="n"/>
      <c r="EA11" s="27" t="n"/>
      <c r="EB11" s="553" t="n"/>
      <c r="EC11" s="553" t="n"/>
      <c r="ED11" s="553" t="n"/>
      <c r="EE11" s="553" t="n"/>
      <c r="EF11" s="553" t="n"/>
      <c r="EG11" s="553" t="n"/>
      <c r="EH11" s="553" t="n"/>
      <c r="EI11" s="552" t="n"/>
      <c r="EJ11" s="552" t="n"/>
      <c r="EK11" s="552" t="n"/>
      <c r="EL11" s="552" t="n"/>
      <c r="EM11" s="552" t="n"/>
      <c r="EN11" s="552" t="n"/>
      <c r="EO11" s="343" t="n"/>
      <c r="EP11" s="343" t="n"/>
      <c r="EQ11" s="532" t="n"/>
      <c r="ER11" s="27" t="n"/>
      <c r="ES11" s="559" t="n"/>
      <c r="ET11" s="27" t="n"/>
      <c r="EU11" s="532" t="n"/>
      <c r="EV11" s="27" t="n"/>
      <c r="EW11" s="555" t="n"/>
      <c r="EX11" s="459" t="n"/>
    </row>
    <row r="12">
      <c r="A12" s="12" t="n">
        <v>7</v>
      </c>
      <c r="B12" s="16" t="inlineStr">
        <is>
          <t xml:space="preserve">      (+) Entradas Operacionais</t>
        </is>
      </c>
      <c r="D12" s="534" t="n">
        <v>11168874.31</v>
      </c>
      <c r="E12" s="26" t="n"/>
      <c r="F12" s="534" t="n">
        <v>786539.49</v>
      </c>
      <c r="G12" s="534" t="n">
        <v>722530.67</v>
      </c>
      <c r="H12" s="534" t="n">
        <v>783954.01</v>
      </c>
      <c r="I12" s="534" t="n">
        <v>753524.76</v>
      </c>
      <c r="J12" s="534" t="n">
        <v>968541.38</v>
      </c>
      <c r="K12" s="534" t="n">
        <v>1148073</v>
      </c>
      <c r="L12" s="534" t="n">
        <v>1069053</v>
      </c>
      <c r="M12" s="534" t="n">
        <v>995152</v>
      </c>
      <c r="N12" s="534" t="n">
        <v>1048346</v>
      </c>
      <c r="O12" s="534" t="n">
        <v>996025</v>
      </c>
      <c r="P12" s="534" t="n">
        <v>810578</v>
      </c>
      <c r="Q12" s="534" t="n">
        <v>1086557</v>
      </c>
      <c r="S12" s="534" t="n">
        <v>12420591</v>
      </c>
      <c r="T12" s="26" t="n"/>
      <c r="U12" s="534">
        <f>'Rec.'!V8</f>
        <v/>
      </c>
      <c r="V12" s="534">
        <f>'Rec.'!W8</f>
        <v/>
      </c>
      <c r="W12" s="534">
        <f>'Rec.'!X8</f>
        <v/>
      </c>
      <c r="X12" s="534">
        <f>'Rec.'!Y8</f>
        <v/>
      </c>
      <c r="Y12" s="534">
        <f>'Rec.'!Z8</f>
        <v/>
      </c>
      <c r="Z12" s="534">
        <f>'Rec.'!AA8</f>
        <v/>
      </c>
      <c r="AA12" s="534">
        <f>'Rec.'!AB8</f>
        <v/>
      </c>
      <c r="AB12" s="534">
        <f>'Rec.'!AC8</f>
        <v/>
      </c>
      <c r="AC12" s="534">
        <f>'Rec.'!AD8</f>
        <v/>
      </c>
      <c r="AD12" s="534">
        <f>'Rec.'!AE8</f>
        <v/>
      </c>
      <c r="AE12" s="534">
        <f>'Rec.'!AF8</f>
        <v/>
      </c>
      <c r="AF12" s="534">
        <f>'Rec.'!AG8</f>
        <v/>
      </c>
      <c r="AG12" s="26" t="n"/>
      <c r="AH12" s="534">
        <f>SUM(AJ12:AU12)</f>
        <v/>
      </c>
      <c r="AI12" s="26" t="n"/>
      <c r="AJ12" s="534">
        <f>'Rec.'!AK8</f>
        <v/>
      </c>
      <c r="AK12" s="534">
        <f>'Rec.'!AL8</f>
        <v/>
      </c>
      <c r="AL12" s="534">
        <f>'Rec.'!AM8</f>
        <v/>
      </c>
      <c r="AM12" s="534">
        <f>'Rec.'!AN8</f>
        <v/>
      </c>
      <c r="AN12" s="534">
        <f>'Rec.'!AO8</f>
        <v/>
      </c>
      <c r="AO12" s="534">
        <f>'Rec.'!AP8</f>
        <v/>
      </c>
      <c r="AP12" s="534">
        <f>'Rec.'!AQ8</f>
        <v/>
      </c>
      <c r="AQ12" s="534">
        <f>'Rec.'!AR8</f>
        <v/>
      </c>
      <c r="AR12" s="534">
        <f>'Rec.'!AS8</f>
        <v/>
      </c>
      <c r="AS12" s="534">
        <f>'Rec.'!AT8</f>
        <v/>
      </c>
      <c r="AT12" s="534">
        <f>'Rec.'!AU8</f>
        <v/>
      </c>
      <c r="AU12" s="534">
        <f>'Rec.'!AV8</f>
        <v/>
      </c>
      <c r="AV12" s="26" t="n"/>
      <c r="AW12" s="534">
        <f>SUM(AY12:BJ12)</f>
        <v/>
      </c>
      <c r="AX12" s="26" t="n"/>
      <c r="AY12" s="534">
        <f>'Rec.'!AZ8</f>
        <v/>
      </c>
      <c r="AZ12" s="534">
        <f>'Rec.'!BA8</f>
        <v/>
      </c>
      <c r="BA12" s="534">
        <f>'Rec.'!BB8</f>
        <v/>
      </c>
      <c r="BB12" s="534">
        <f>'Rec.'!BC8</f>
        <v/>
      </c>
      <c r="BC12" s="534">
        <f>'Rec.'!BD8</f>
        <v/>
      </c>
      <c r="BD12" s="534">
        <f>'Rec.'!BE8</f>
        <v/>
      </c>
      <c r="BE12" s="534">
        <f>'Rec.'!BF8</f>
        <v/>
      </c>
      <c r="BF12" s="534">
        <f>'Rec.'!BG8</f>
        <v/>
      </c>
      <c r="BG12" s="534">
        <f>'Rec.'!BH8</f>
        <v/>
      </c>
      <c r="BH12" s="534">
        <f>'Rec.'!BI8</f>
        <v/>
      </c>
      <c r="BI12" s="534">
        <f>'Rec.'!BJ8</f>
        <v/>
      </c>
      <c r="BJ12" s="534">
        <f>'Rec.'!BK8</f>
        <v/>
      </c>
      <c r="BK12" s="26" t="n"/>
      <c r="BL12" s="534">
        <f>SUM(BN12:BY12)</f>
        <v/>
      </c>
      <c r="BM12" s="26" t="n"/>
      <c r="BN12" s="535">
        <f>'Rec.'!BO8</f>
        <v/>
      </c>
      <c r="BO12" s="535">
        <f>'Rec.'!BP8</f>
        <v/>
      </c>
      <c r="BP12" s="535">
        <f>'Rec.'!BQ8</f>
        <v/>
      </c>
      <c r="BQ12" s="535">
        <f>'Rec.'!BR8</f>
        <v/>
      </c>
      <c r="BR12" s="535">
        <f>'Rec.'!BS8</f>
        <v/>
      </c>
      <c r="BS12" s="535">
        <f>'Rec.'!BT8</f>
        <v/>
      </c>
      <c r="BT12" s="535">
        <f>'Rec.'!BU8</f>
        <v/>
      </c>
      <c r="BU12" s="534">
        <f>'Rec.'!BV8</f>
        <v/>
      </c>
      <c r="BV12" s="534">
        <f>'Rec.'!BW8</f>
        <v/>
      </c>
      <c r="BW12" s="534">
        <f>'Rec.'!BX8</f>
        <v/>
      </c>
      <c r="BX12" s="534">
        <f>'Rec.'!BY8</f>
        <v/>
      </c>
      <c r="BY12" s="534">
        <f>'Rec.'!BZ8</f>
        <v/>
      </c>
      <c r="BZ12" s="26" t="n"/>
      <c r="CA12" s="558">
        <f>HLOOKUP($CA$4,$AY$6:$BJ$40,$A12,0)</f>
        <v/>
      </c>
      <c r="CB12" s="32" t="n"/>
      <c r="CC12" s="558">
        <f>HLOOKUP($CA$4,$BN$6:$BY$40,$A12,0)</f>
        <v/>
      </c>
      <c r="CD12" s="534">
        <f>SUM(CF12:CQ12)</f>
        <v/>
      </c>
      <c r="CE12" s="26" t="n"/>
      <c r="CF12" s="534">
        <f>'Rec.'!CG8</f>
        <v/>
      </c>
      <c r="CG12" s="534">
        <f>'Rec.'!CH8</f>
        <v/>
      </c>
      <c r="CH12" s="534">
        <f>'Rec.'!CI8</f>
        <v/>
      </c>
      <c r="CI12" s="534">
        <f>'Rec.'!CJ8</f>
        <v/>
      </c>
      <c r="CJ12" s="534">
        <f>'Rec.'!CK8</f>
        <v/>
      </c>
      <c r="CK12" s="534">
        <f>'Rec.'!CL8</f>
        <v/>
      </c>
      <c r="CL12" s="534">
        <f>'Rec.'!CM8</f>
        <v/>
      </c>
      <c r="CM12" s="534">
        <f>'Rec.'!CN8</f>
        <v/>
      </c>
      <c r="CN12" s="534">
        <f>'Rec.'!CO8</f>
        <v/>
      </c>
      <c r="CO12" s="534">
        <f>'Rec.'!CP8</f>
        <v/>
      </c>
      <c r="CP12" s="534">
        <f>'Rec.'!CQ8</f>
        <v/>
      </c>
      <c r="CQ12" s="534">
        <f>'Rec.'!CR8</f>
        <v/>
      </c>
      <c r="CR12" s="26" t="n"/>
      <c r="CS12" s="534">
        <f>SUM(CU12:DF12)</f>
        <v/>
      </c>
      <c r="CT12" s="26" t="n"/>
      <c r="CU12" s="535">
        <f>'Rec.'!CV8</f>
        <v/>
      </c>
      <c r="CV12" s="535">
        <f>'Rec.'!CW8</f>
        <v/>
      </c>
      <c r="CW12" s="535">
        <f>'Rec.'!CX8</f>
        <v/>
      </c>
      <c r="CX12" s="535">
        <f>'Rec.'!CY8</f>
        <v/>
      </c>
      <c r="CY12" s="535">
        <f>'Rec.'!CZ8</f>
        <v/>
      </c>
      <c r="CZ12" s="535">
        <f>'Rec.'!DA8</f>
        <v/>
      </c>
      <c r="DA12" s="535">
        <f>'Rec.'!DB8</f>
        <v/>
      </c>
      <c r="DB12" s="534">
        <f>'Rec.'!DC8</f>
        <v/>
      </c>
      <c r="DC12" s="534">
        <f>'Rec.'!DD8</f>
        <v/>
      </c>
      <c r="DD12" s="534">
        <f>'Rec.'!DE8</f>
        <v/>
      </c>
      <c r="DE12" s="534">
        <f>'Rec.'!DF8</f>
        <v/>
      </c>
      <c r="DF12" s="534">
        <f>'Rec.'!DG8</f>
        <v/>
      </c>
      <c r="DG12" s="534" t="n"/>
      <c r="DH12" s="534">
        <f>CZ12-CK12</f>
        <v/>
      </c>
      <c r="DI12" s="345">
        <f>(CZ12/CK12)-100%</f>
        <v/>
      </c>
      <c r="DK12" s="534">
        <f>SUM(DM12:DX12)</f>
        <v/>
      </c>
      <c r="DL12" s="26" t="n"/>
      <c r="DM12" s="534">
        <f>'Rec.'!DN8</f>
        <v/>
      </c>
      <c r="DN12" s="534">
        <f>'Rec.'!DO8</f>
        <v/>
      </c>
      <c r="DO12" s="534">
        <f>'Rec.'!DP8</f>
        <v/>
      </c>
      <c r="DP12" s="534">
        <f>'Rec.'!DQ8</f>
        <v/>
      </c>
      <c r="DQ12" s="534">
        <f>'Rec.'!DR8</f>
        <v/>
      </c>
      <c r="DR12" s="534">
        <f>'Rec.'!DS8</f>
        <v/>
      </c>
      <c r="DS12" s="534">
        <f>'Rec.'!DT8</f>
        <v/>
      </c>
      <c r="DT12" s="534">
        <f>'Rec.'!DU8</f>
        <v/>
      </c>
      <c r="DU12" s="534">
        <f>'Rec.'!DV8</f>
        <v/>
      </c>
      <c r="DV12" s="534">
        <f>'Rec.'!DW8</f>
        <v/>
      </c>
      <c r="DW12" s="534">
        <f>'Rec.'!DX8</f>
        <v/>
      </c>
      <c r="DX12" s="534">
        <f>'Rec.'!DY8</f>
        <v/>
      </c>
      <c r="DY12" s="26" t="n"/>
      <c r="DZ12" s="534">
        <f>SUM(EB12:EM12)</f>
        <v/>
      </c>
      <c r="EA12" s="26" t="n"/>
      <c r="EB12" s="535">
        <f>'Rec.'!EC8</f>
        <v/>
      </c>
      <c r="EC12" s="535">
        <f>'Rec.'!ED8</f>
        <v/>
      </c>
      <c r="ED12" s="535">
        <f>'Rec.'!EE8</f>
        <v/>
      </c>
      <c r="EE12" s="535">
        <f>'Rec.'!EF8</f>
        <v/>
      </c>
      <c r="EF12" s="535">
        <f>'Rec.'!EG8</f>
        <v/>
      </c>
      <c r="EG12" s="535">
        <f>'Rec.'!EH8</f>
        <v/>
      </c>
      <c r="EH12" s="535">
        <f>'Rec.'!EI8</f>
        <v/>
      </c>
      <c r="EI12" s="535">
        <f>'Rec.'!EJ8</f>
        <v/>
      </c>
      <c r="EJ12" s="535">
        <f>'Rec.'!EK8</f>
        <v/>
      </c>
      <c r="EK12" s="535">
        <f>'Rec.'!EL8</f>
        <v/>
      </c>
      <c r="EL12" s="535">
        <f>'Rec.'!EM8</f>
        <v/>
      </c>
      <c r="EM12" s="535">
        <f>'Rec.'!EN8</f>
        <v/>
      </c>
      <c r="EN12" s="534">
        <f>EG12-DR12</f>
        <v/>
      </c>
      <c r="EO12" s="345">
        <f>(EG12/DR12)-100%</f>
        <v/>
      </c>
      <c r="EP12" s="345" t="n"/>
      <c r="EQ12" s="556">
        <f>_xlfn.XLOOKUP($EQ$2,$CU$6:$DF$6,$CU12:$DF12)</f>
        <v/>
      </c>
      <c r="ER12" s="27" t="n"/>
      <c r="ES12" s="556">
        <f>_xlfn.XLOOKUP($EQ$4,$DM$6:$DX$6,$DM12:$DX12)</f>
        <v/>
      </c>
      <c r="ET12" s="27" t="n"/>
      <c r="EU12" s="556">
        <f>_xlfn.XLOOKUP($EQ$4,$EB$6:$EM$6,$EB12:$EM12)</f>
        <v/>
      </c>
      <c r="EV12" s="27" t="n"/>
      <c r="EW12" s="555">
        <f>EU12-ES12</f>
        <v/>
      </c>
      <c r="EX12" s="459">
        <f>EW12/ES12</f>
        <v/>
      </c>
    </row>
    <row r="13" ht="5.25" customFormat="1" customHeight="1" s="24">
      <c r="A13" s="10" t="n">
        <v>8</v>
      </c>
      <c r="B13" s="10" t="n"/>
      <c r="D13" s="560" t="n"/>
      <c r="E13" s="27" t="n"/>
      <c r="F13" s="560" t="n"/>
      <c r="G13" s="560" t="n"/>
      <c r="H13" s="560" t="n"/>
      <c r="I13" s="560" t="n"/>
      <c r="J13" s="560" t="n"/>
      <c r="K13" s="560" t="n"/>
      <c r="L13" s="560" t="n"/>
      <c r="M13" s="560" t="n"/>
      <c r="N13" s="560" t="n"/>
      <c r="O13" s="560" t="n"/>
      <c r="P13" s="560" t="n"/>
      <c r="Q13" s="560" t="n"/>
      <c r="S13" s="560" t="n"/>
      <c r="T13" s="27" t="n"/>
      <c r="U13" s="560" t="n"/>
      <c r="V13" s="560" t="n"/>
      <c r="W13" s="560" t="n"/>
      <c r="X13" s="560" t="n"/>
      <c r="Y13" s="560" t="n"/>
      <c r="Z13" s="560" t="n"/>
      <c r="AA13" s="560" t="n"/>
      <c r="AB13" s="560" t="n"/>
      <c r="AC13" s="560" t="n"/>
      <c r="AD13" s="560" t="n"/>
      <c r="AE13" s="560" t="n"/>
      <c r="AF13" s="560" t="n"/>
      <c r="AG13" s="27" t="n"/>
      <c r="AH13" s="560" t="n"/>
      <c r="AI13" s="27" t="n"/>
      <c r="AJ13" s="560" t="n"/>
      <c r="AK13" s="560" t="n"/>
      <c r="AL13" s="560" t="n"/>
      <c r="AM13" s="560" t="n"/>
      <c r="AN13" s="560" t="n"/>
      <c r="AO13" s="560" t="n"/>
      <c r="AP13" s="560" t="n"/>
      <c r="AQ13" s="560" t="n"/>
      <c r="AR13" s="560" t="n"/>
      <c r="AS13" s="560" t="n"/>
      <c r="AT13" s="560" t="n"/>
      <c r="AU13" s="560" t="n"/>
      <c r="AV13" s="27" t="n"/>
      <c r="AW13" s="560" t="n"/>
      <c r="AX13" s="27" t="n"/>
      <c r="AY13" s="560" t="n"/>
      <c r="AZ13" s="560" t="n"/>
      <c r="BA13" s="560" t="n"/>
      <c r="BB13" s="560" t="n"/>
      <c r="BC13" s="560" t="n"/>
      <c r="BD13" s="560" t="n"/>
      <c r="BE13" s="560" t="n"/>
      <c r="BF13" s="560" t="n"/>
      <c r="BG13" s="560" t="n"/>
      <c r="BH13" s="560" t="n"/>
      <c r="BI13" s="560" t="n"/>
      <c r="BJ13" s="560" t="n"/>
      <c r="BK13" s="27" t="n"/>
      <c r="BL13" s="560" t="n"/>
      <c r="BM13" s="27" t="n"/>
      <c r="BN13" s="561" t="n"/>
      <c r="BO13" s="561" t="n"/>
      <c r="BP13" s="561" t="n"/>
      <c r="BQ13" s="561" t="n"/>
      <c r="BR13" s="561" t="n"/>
      <c r="BS13" s="561" t="n"/>
      <c r="BT13" s="561" t="n"/>
      <c r="BU13" s="560" t="n"/>
      <c r="BV13" s="560" t="n"/>
      <c r="BW13" s="560" t="n"/>
      <c r="BX13" s="560" t="n"/>
      <c r="BY13" s="560" t="n"/>
      <c r="BZ13" s="27" t="n"/>
      <c r="CA13" s="558" t="n"/>
      <c r="CB13" s="32" t="n"/>
      <c r="CC13" s="558" t="n"/>
      <c r="CD13" s="560" t="n"/>
      <c r="CE13" s="27" t="n"/>
      <c r="CF13" s="560" t="n"/>
      <c r="CG13" s="560" t="n"/>
      <c r="CH13" s="560" t="n"/>
      <c r="CI13" s="560" t="n"/>
      <c r="CJ13" s="560" t="n"/>
      <c r="CK13" s="560" t="n"/>
      <c r="CL13" s="560" t="n"/>
      <c r="CM13" s="560" t="n"/>
      <c r="CN13" s="560" t="n"/>
      <c r="CO13" s="560" t="n"/>
      <c r="CP13" s="560" t="n"/>
      <c r="CQ13" s="560" t="n"/>
      <c r="CR13" s="27" t="n"/>
      <c r="CS13" s="560" t="n"/>
      <c r="CT13" s="27" t="n"/>
      <c r="CU13" s="561" t="n"/>
      <c r="CV13" s="561" t="n"/>
      <c r="CW13" s="561" t="n"/>
      <c r="CX13" s="561" t="n"/>
      <c r="CY13" s="561" t="n"/>
      <c r="CZ13" s="561" t="n"/>
      <c r="DA13" s="561" t="n"/>
      <c r="DB13" s="560" t="n"/>
      <c r="DC13" s="560" t="n"/>
      <c r="DD13" s="560" t="n"/>
      <c r="DE13" s="560" t="n"/>
      <c r="DF13" s="560" t="n"/>
      <c r="DG13" s="560" t="n"/>
      <c r="DH13" s="560" t="n"/>
      <c r="DI13" s="346" t="n"/>
      <c r="DK13" s="560" t="n"/>
      <c r="DL13" s="27" t="n"/>
      <c r="DM13" s="560" t="n"/>
      <c r="DN13" s="560" t="n"/>
      <c r="DO13" s="560" t="n"/>
      <c r="DP13" s="560" t="n"/>
      <c r="DQ13" s="560" t="n"/>
      <c r="DR13" s="560" t="n"/>
      <c r="DS13" s="560" t="n"/>
      <c r="DT13" s="560" t="n"/>
      <c r="DU13" s="560" t="n"/>
      <c r="DV13" s="560" t="n"/>
      <c r="DW13" s="560" t="n"/>
      <c r="DX13" s="560" t="n"/>
      <c r="DY13" s="27" t="n"/>
      <c r="DZ13" s="560" t="n"/>
      <c r="EA13" s="27" t="n"/>
      <c r="EB13" s="561" t="n"/>
      <c r="EC13" s="561" t="n"/>
      <c r="ED13" s="561" t="n"/>
      <c r="EE13" s="561" t="n"/>
      <c r="EF13" s="561" t="n"/>
      <c r="EG13" s="561" t="n"/>
      <c r="EH13" s="561" t="n"/>
      <c r="EI13" s="560" t="n"/>
      <c r="EJ13" s="560" t="n"/>
      <c r="EK13" s="560" t="n"/>
      <c r="EL13" s="560" t="n"/>
      <c r="EM13" s="560" t="n"/>
      <c r="EN13" s="560" t="n"/>
      <c r="EO13" s="346" t="n"/>
      <c r="EP13" s="346" t="n"/>
      <c r="EQ13" s="556" t="n"/>
      <c r="ER13" s="27" t="n"/>
      <c r="ES13" s="556" t="n"/>
      <c r="ET13" s="27" t="n"/>
      <c r="EU13" s="556" t="n"/>
      <c r="EV13" s="27" t="n"/>
      <c r="EW13" s="555" t="n"/>
      <c r="EX13" s="459" t="n"/>
    </row>
    <row r="14">
      <c r="A14" s="10" t="n">
        <v>9</v>
      </c>
      <c r="B14" s="16" t="inlineStr">
        <is>
          <t xml:space="preserve">      (-) Saídas Operacionais</t>
        </is>
      </c>
      <c r="D14" s="534" t="n">
        <v>-9512535.07</v>
      </c>
      <c r="E14" s="26" t="n"/>
      <c r="F14" s="534" t="n">
        <v>-685333.11</v>
      </c>
      <c r="G14" s="534" t="n">
        <v>-624188.9199999999</v>
      </c>
      <c r="H14" s="534" t="n">
        <v>-665467.42</v>
      </c>
      <c r="I14" s="534" t="n">
        <v>-813733.12</v>
      </c>
      <c r="J14" s="534" t="n">
        <v>-792821.4999999999</v>
      </c>
      <c r="K14" s="534" t="n">
        <v>-859920</v>
      </c>
      <c r="L14" s="534" t="n">
        <v>-946609</v>
      </c>
      <c r="M14" s="534" t="n">
        <v>-723162</v>
      </c>
      <c r="N14" s="534" t="n">
        <v>-846081</v>
      </c>
      <c r="O14" s="534" t="n">
        <v>-900354</v>
      </c>
      <c r="P14" s="534" t="n">
        <v>-702928</v>
      </c>
      <c r="Q14" s="534" t="n">
        <v>-951937</v>
      </c>
      <c r="S14" s="534" t="n">
        <v>-10687296</v>
      </c>
      <c r="T14" s="26" t="n"/>
      <c r="U14" s="534">
        <f>'Op.Var.'!V8+'Rec.'!V14+'Op.Fix.'!V8+D.Adm!V8+'D.Com.'!V8+'D.Log.'!V8+D.Adm!V73</f>
        <v/>
      </c>
      <c r="V14" s="534">
        <f>'Op.Var.'!W8+'Rec.'!W14+'Op.Fix.'!W8+D.Adm!W8+'D.Com.'!W8+'D.Log.'!W8+D.Adm!W73</f>
        <v/>
      </c>
      <c r="W14" s="534">
        <f>'Op.Var.'!X8+'Rec.'!X14+'Op.Fix.'!X8+D.Adm!X8+'D.Com.'!X8+'D.Log.'!X8+D.Adm!X73</f>
        <v/>
      </c>
      <c r="X14" s="534">
        <f>'Op.Var.'!Y8+'Rec.'!Y14+'Op.Fix.'!Y8+D.Adm!Y8+'D.Com.'!Y8+'D.Log.'!Y8+D.Adm!Y73</f>
        <v/>
      </c>
      <c r="Y14" s="534">
        <f>'Op.Var.'!Z8+'Rec.'!Z14+'Op.Fix.'!Z8+D.Adm!Z8+'D.Com.'!Z8+'D.Log.'!Z8+D.Adm!Z73</f>
        <v/>
      </c>
      <c r="Z14" s="534">
        <f>'Op.Var.'!AA8+'Rec.'!AA14+'Op.Fix.'!AA8+D.Adm!AA8+'D.Com.'!AA8+'D.Log.'!AA8+D.Adm!AA73</f>
        <v/>
      </c>
      <c r="AA14" s="534">
        <f>'Op.Var.'!AB8+'Rec.'!AB14+'Op.Fix.'!AB8+D.Adm!AB8+'D.Com.'!AB8+'D.Log.'!AB8+D.Adm!AB73</f>
        <v/>
      </c>
      <c r="AB14" s="534">
        <f>'Op.Var.'!AC8+'Rec.'!AC14+'Op.Fix.'!AC8+D.Adm!AC8+'D.Com.'!AC8+'D.Log.'!AC8+D.Adm!AC73</f>
        <v/>
      </c>
      <c r="AC14" s="534">
        <f>'Op.Var.'!AD8+'Rec.'!AD14+'Op.Fix.'!AD8+D.Adm!AD8+'D.Com.'!AD8+'D.Log.'!AD8+D.Adm!AD73</f>
        <v/>
      </c>
      <c r="AD14" s="534">
        <f>'Op.Var.'!AE8+'Rec.'!AE14+'Op.Fix.'!AE8+D.Adm!AE8+'D.Com.'!AE8+'D.Log.'!AE8+D.Adm!AE73</f>
        <v/>
      </c>
      <c r="AE14" s="534">
        <f>'Op.Var.'!AF8+'Rec.'!AF14+'Op.Fix.'!AF8+D.Adm!AF8+'D.Com.'!AF8+'D.Log.'!AF8+D.Adm!AF73</f>
        <v/>
      </c>
      <c r="AF14" s="534">
        <f>'Op.Var.'!AG8+'Rec.'!AG14+'Op.Fix.'!AG8+D.Adm!AG8+'D.Com.'!AG8+'D.Log.'!AG8+D.Adm!AG73</f>
        <v/>
      </c>
      <c r="AG14" s="26" t="n"/>
      <c r="AH14" s="534">
        <f>SUM(AJ14:AU14)</f>
        <v/>
      </c>
      <c r="AI14" s="26" t="n"/>
      <c r="AJ14" s="534">
        <f>'Op.Var.'!AK8+'Rec.'!AK14+'Op.Fix.'!AK8+D.Adm!AK8+'D.Com.'!AK8+'D.Log.'!AK8+D.Adm!AK73</f>
        <v/>
      </c>
      <c r="AK14" s="534">
        <f>'Op.Var.'!AL8+'Rec.'!AL14+'Op.Fix.'!AL8+D.Adm!AL8+'D.Com.'!AL8+'D.Log.'!AL8+D.Adm!AL73</f>
        <v/>
      </c>
      <c r="AL14" s="534">
        <f>'Op.Var.'!AM8+'Rec.'!AM14+'Op.Fix.'!AM8+D.Adm!AM8+'D.Com.'!AM8+'D.Log.'!AM8+D.Adm!AM73</f>
        <v/>
      </c>
      <c r="AM14" s="534">
        <f>'Op.Var.'!AN8+'Rec.'!AN14+'Op.Fix.'!AN8+D.Adm!AN8+'D.Com.'!AN8+'D.Log.'!AN8+D.Adm!AN73</f>
        <v/>
      </c>
      <c r="AN14" s="534">
        <f>'Op.Var.'!AO8+'Rec.'!AO14+'Op.Fix.'!AO8+D.Adm!AO8+'D.Com.'!AO8+'D.Log.'!AO8+D.Adm!AO73</f>
        <v/>
      </c>
      <c r="AO14" s="534">
        <f>'Op.Var.'!AP8+'Rec.'!AP14+'Op.Fix.'!AP8+D.Adm!AP8+'D.Com.'!AP8+'D.Log.'!AP8+D.Adm!AP73</f>
        <v/>
      </c>
      <c r="AP14" s="534">
        <f>'Op.Var.'!AQ8+'Rec.'!AQ14+'Op.Fix.'!AQ8+D.Adm!AQ8+'D.Com.'!AQ8+'D.Log.'!AQ8+D.Adm!AQ73</f>
        <v/>
      </c>
      <c r="AQ14" s="534">
        <f>'Op.Var.'!AR8+'Rec.'!AR14+'Op.Fix.'!AR8+D.Adm!AR8+'D.Com.'!AR8+'D.Log.'!AR8+D.Adm!AR73</f>
        <v/>
      </c>
      <c r="AR14" s="534">
        <f>'Op.Var.'!AS8+'Rec.'!AS14+'Op.Fix.'!AS8+D.Adm!AS8+'D.Com.'!AS8+'D.Log.'!AS8+D.Adm!AS73</f>
        <v/>
      </c>
      <c r="AS14" s="534">
        <f>'Op.Var.'!AT8+'Rec.'!AT14+'Op.Fix.'!AT8+D.Adm!AT8+'D.Com.'!AT8+'D.Log.'!AT8+D.Adm!AT73</f>
        <v/>
      </c>
      <c r="AT14" s="534">
        <f>'Op.Var.'!AU8+'Rec.'!AU14+'Op.Fix.'!AU8+D.Adm!AU8+'D.Com.'!AU8+'D.Log.'!AU8+D.Adm!AU73</f>
        <v/>
      </c>
      <c r="AU14" s="534">
        <f>'Op.Var.'!AV8+'Rec.'!AV14+'Op.Fix.'!AV8+D.Adm!AV8+'D.Com.'!AV8+'D.Log.'!AV8+D.Adm!AV73</f>
        <v/>
      </c>
      <c r="AV14" s="26" t="n"/>
      <c r="AW14" s="534">
        <f>SUM(AY14:BJ14)</f>
        <v/>
      </c>
      <c r="AX14" s="26" t="n"/>
      <c r="AY14" s="534">
        <f>'Op.Var.'!AZ8+'Rec.'!AZ14+'Op.Fix.'!AZ8+D.Adm!AZ8+'D.Com.'!AZ8+'D.Log.'!AZ8+D.Adm!AZ73</f>
        <v/>
      </c>
      <c r="AZ14" s="534">
        <f>'Op.Var.'!BA8+'Rec.'!BA14+'Op.Fix.'!BA8+D.Adm!BA8+'D.Com.'!BA8+'D.Log.'!BA8+D.Adm!BA73</f>
        <v/>
      </c>
      <c r="BA14" s="534">
        <f>'Op.Var.'!BB8+'Rec.'!BB14+'Op.Fix.'!BB8+D.Adm!BB8+'D.Com.'!BB8+'D.Log.'!BB8+D.Adm!BB73</f>
        <v/>
      </c>
      <c r="BB14" s="534">
        <f>'Op.Var.'!BC8+'Rec.'!BC14+'Op.Fix.'!BC8+D.Adm!BC8+'D.Com.'!BC8+'D.Log.'!BC8+D.Adm!BC73</f>
        <v/>
      </c>
      <c r="BC14" s="534">
        <f>'Op.Var.'!BD8+'Rec.'!BD14+'Op.Fix.'!BD8+D.Adm!BD8+'D.Com.'!BD8+'D.Log.'!BD8+D.Adm!BD73</f>
        <v/>
      </c>
      <c r="BD14" s="534">
        <f>'Op.Var.'!BE8+'Rec.'!BE14+'Op.Fix.'!BE8+D.Adm!BE8+'D.Com.'!BE8+'D.Log.'!BE8+D.Adm!BE73</f>
        <v/>
      </c>
      <c r="BE14" s="534">
        <f>'Op.Var.'!BF8+'Rec.'!BF14+'Op.Fix.'!BF8+D.Adm!BF8+'D.Com.'!BF8+'D.Log.'!BF8+D.Adm!BF73</f>
        <v/>
      </c>
      <c r="BF14" s="534">
        <f>'Op.Var.'!BG8+'Rec.'!BG14+'Op.Fix.'!BG8+D.Adm!BG8+'D.Com.'!BG8+'D.Log.'!BG8+D.Adm!BG73</f>
        <v/>
      </c>
      <c r="BG14" s="534">
        <f>'Op.Var.'!BH8+'Rec.'!BH14+'Op.Fix.'!BH8+D.Adm!BH8+'D.Com.'!BH8+'D.Log.'!BH8+D.Adm!BH73</f>
        <v/>
      </c>
      <c r="BH14" s="534">
        <f>'Op.Var.'!BI8+'Rec.'!BI14+'Op.Fix.'!BI8+D.Adm!BI8+'D.Com.'!BI8+'D.Log.'!BI8+D.Adm!BI73</f>
        <v/>
      </c>
      <c r="BI14" s="534">
        <f>'Op.Var.'!BJ8+'Rec.'!BJ14+'Op.Fix.'!BJ8+D.Adm!BJ8+'D.Com.'!BJ8+'D.Log.'!BJ8+D.Adm!BJ73</f>
        <v/>
      </c>
      <c r="BJ14" s="534">
        <f>'Op.Var.'!BK8+'Rec.'!BK14+'Op.Fix.'!BK8+D.Adm!BK8+'D.Com.'!BK8+'D.Log.'!BK8+D.Adm!BK73</f>
        <v/>
      </c>
      <c r="BK14" s="26" t="n"/>
      <c r="BL14" s="534">
        <f>SUM(BN14:BY14)</f>
        <v/>
      </c>
      <c r="BM14" s="26" t="n"/>
      <c r="BN14" s="535">
        <f>'Op.Var.'!BO8+'Rec.'!BO14+'Op.Fix.'!BO8+D.Adm!BO8+'D.Com.'!BO8+'D.Log.'!BO8+D.Adm!BO73</f>
        <v/>
      </c>
      <c r="BO14" s="535">
        <f>'Op.Var.'!BP8+'Rec.'!BP14+'Op.Fix.'!BP8+D.Adm!BP8+'D.Com.'!BP8+'D.Log.'!BP8+D.Adm!BP73</f>
        <v/>
      </c>
      <c r="BP14" s="535">
        <f>'Op.Var.'!BQ8+'Rec.'!BQ14+'Op.Fix.'!BQ8+D.Adm!BQ8+'D.Com.'!BQ8+'D.Log.'!BQ8+D.Adm!BQ73</f>
        <v/>
      </c>
      <c r="BQ14" s="535">
        <f>'Op.Var.'!BR8+'Rec.'!BR14+'Op.Fix.'!BR8+D.Adm!BR8+'D.Com.'!BR8+'D.Log.'!BR8+D.Adm!BR73</f>
        <v/>
      </c>
      <c r="BR14" s="535">
        <f>'Op.Var.'!BS8+'Rec.'!BS14+'Op.Fix.'!BS8+D.Adm!BS8+'D.Com.'!BS8+'D.Log.'!BS8+D.Adm!BS73</f>
        <v/>
      </c>
      <c r="BS14" s="535">
        <f>'Op.Var.'!BT8+'Rec.'!BT14+'Op.Fix.'!BT8+D.Adm!BT8+'D.Com.'!BT8+'D.Log.'!BT8+D.Adm!BT73</f>
        <v/>
      </c>
      <c r="BT14" s="535">
        <f>'Op.Var.'!BU8+'Rec.'!BU14+'Op.Fix.'!BU8+D.Adm!BU8+'D.Com.'!BU8+'D.Log.'!BU8+D.Adm!BU73</f>
        <v/>
      </c>
      <c r="BU14" s="534">
        <f>'Op.Var.'!BV8+'Rec.'!BV14+'Op.Fix.'!BV8+D.Adm!BV8+'D.Com.'!BV8+'D.Log.'!BV8+D.Adm!BV73</f>
        <v/>
      </c>
      <c r="BV14" s="534">
        <f>'Op.Var.'!BW8+'Rec.'!BW14+'Op.Fix.'!BW8+D.Adm!BW8+'D.Com.'!BW8+'D.Log.'!BW8+D.Adm!BW73</f>
        <v/>
      </c>
      <c r="BW14" s="534">
        <f>'Op.Var.'!BX8+'Rec.'!BX14+'Op.Fix.'!BX8+D.Adm!BX8+'D.Com.'!BX8+'D.Log.'!BX8+D.Adm!BX73</f>
        <v/>
      </c>
      <c r="BX14" s="534">
        <f>'Op.Var.'!BY8+'Rec.'!BY14+'Op.Fix.'!BY8+D.Adm!BY8+'D.Com.'!BY8+'D.Log.'!BY8+D.Adm!BY73</f>
        <v/>
      </c>
      <c r="BY14" s="534">
        <f>'Op.Var.'!BZ8+'Rec.'!BZ14+'Op.Fix.'!BZ8+D.Adm!BZ8+'D.Com.'!BZ8+'D.Log.'!BZ8+D.Adm!BZ73</f>
        <v/>
      </c>
      <c r="BZ14" s="26" t="n"/>
      <c r="CA14" s="558">
        <f>HLOOKUP($CA$4,$AY$6:$BJ$40,$A14,0)</f>
        <v/>
      </c>
      <c r="CB14" s="32" t="n"/>
      <c r="CC14" s="558">
        <f>HLOOKUP($CA$4,$BN$6:$BY$40,$A14,0)</f>
        <v/>
      </c>
      <c r="CD14" s="534">
        <f>SUM(CF14:CQ14)</f>
        <v/>
      </c>
      <c r="CE14" s="26" t="n"/>
      <c r="CF14" s="534">
        <f>'Op.Var.'!CG8+'Rec.'!CG14+'Op.Fix.'!CG8+D.Adm!CG8+'D.Com.'!CG8+'D.Log.'!CG8+D.Adm!CG73</f>
        <v/>
      </c>
      <c r="CG14" s="534">
        <f>'Op.Var.'!CH8+'Rec.'!CH14+'Op.Fix.'!CH8+D.Adm!CH8+'D.Com.'!CH8+'D.Log.'!CH8+D.Adm!CH73</f>
        <v/>
      </c>
      <c r="CH14" s="534">
        <f>'Op.Var.'!CI8+'Rec.'!CI14+'Op.Fix.'!CI8+D.Adm!CI8+'D.Com.'!CI8+'D.Log.'!CI8+D.Adm!CI73</f>
        <v/>
      </c>
      <c r="CI14" s="534">
        <f>'Op.Var.'!CJ8+'Rec.'!CJ14+'Op.Fix.'!CJ8+D.Adm!CJ8+'D.Com.'!CJ8+'D.Log.'!CJ8+D.Adm!CJ73</f>
        <v/>
      </c>
      <c r="CJ14" s="534">
        <f>'Op.Var.'!CK8+'Rec.'!CK14+'Op.Fix.'!CK8+D.Adm!CK8+'D.Com.'!CK8+'D.Log.'!CK8+D.Adm!CK73</f>
        <v/>
      </c>
      <c r="CK14" s="534">
        <f>'Op.Var.'!CL8+'Rec.'!CL14+'Op.Fix.'!CL8+D.Adm!CL8+'D.Com.'!CL8+'D.Log.'!CL8+D.Adm!CL73</f>
        <v/>
      </c>
      <c r="CL14" s="534">
        <f>'Op.Var.'!CM8+'Rec.'!CM14+'Op.Fix.'!CM8+D.Adm!CM8+'D.Com.'!CM8+'D.Log.'!CM8+D.Adm!CM73</f>
        <v/>
      </c>
      <c r="CM14" s="534">
        <f>'Op.Var.'!CN8+'Rec.'!CN14+'Op.Fix.'!CN8+D.Adm!CN8+'D.Com.'!CN8+'D.Log.'!CN8+D.Adm!CN73</f>
        <v/>
      </c>
      <c r="CN14" s="534">
        <f>'Op.Var.'!CO8+'Rec.'!CO14+'Op.Fix.'!CO8+D.Adm!CO8+'D.Com.'!CO8+'D.Log.'!CO8+D.Adm!CO73</f>
        <v/>
      </c>
      <c r="CO14" s="534">
        <f>'Op.Var.'!CP8+'Rec.'!CP14+'Op.Fix.'!CP8+D.Adm!CP8+'D.Com.'!CP8+'D.Log.'!CP8+D.Adm!CP73</f>
        <v/>
      </c>
      <c r="CP14" s="534">
        <f>'Op.Var.'!CQ8+'Rec.'!CQ14+'Op.Fix.'!CQ8+D.Adm!CQ8+'D.Com.'!CQ8+'D.Log.'!CQ8+D.Adm!CQ73</f>
        <v/>
      </c>
      <c r="CQ14" s="534">
        <f>'Op.Var.'!CR8+'Rec.'!CR14+'Op.Fix.'!CR8+D.Adm!CR8+'D.Com.'!CR8+'D.Log.'!CR8+D.Adm!CR73</f>
        <v/>
      </c>
      <c r="CR14" s="26" t="n"/>
      <c r="CS14" s="534">
        <f>SUM(CU14:DF14)</f>
        <v/>
      </c>
      <c r="CT14" s="26" t="n"/>
      <c r="CU14" s="535">
        <f>'Op.Var.'!CV8+'Rec.'!CV14+'Op.Fix.'!CV8+D.Adm!CV8+'D.Com.'!CV8+'D.Log.'!CV8+D.Adm!CV73</f>
        <v/>
      </c>
      <c r="CV14" s="535">
        <f>'Op.Var.'!CW8+'Rec.'!CW14+'Op.Fix.'!CW8+D.Adm!CW8+'D.Com.'!CW8+'D.Log.'!CW8+D.Adm!CW73</f>
        <v/>
      </c>
      <c r="CW14" s="535">
        <f>'Op.Var.'!CX8+'Rec.'!CX14+'Op.Fix.'!CX8+D.Adm!CX8+'D.Com.'!CX8+'D.Log.'!CX8+D.Adm!CX73</f>
        <v/>
      </c>
      <c r="CX14" s="535">
        <f>'Op.Var.'!CY8+'Rec.'!CY14+'Op.Fix.'!CY8+D.Adm!CY8+'D.Com.'!CY8+'D.Log.'!CY8+D.Adm!CY73</f>
        <v/>
      </c>
      <c r="CY14" s="535">
        <f>'Op.Var.'!CZ8+'Rec.'!CZ14+'Op.Fix.'!CZ8+D.Adm!CZ8+'D.Com.'!CZ8+'D.Log.'!CZ8+D.Adm!CZ73</f>
        <v/>
      </c>
      <c r="CZ14" s="535">
        <f>'Op.Var.'!DA8+'Rec.'!DA14+'Op.Fix.'!DA8+D.Adm!DA8+'D.Com.'!DA8+'D.Log.'!DA8+D.Adm!DA73</f>
        <v/>
      </c>
      <c r="DA14" s="535">
        <f>'Op.Var.'!DB8+'Rec.'!DB14+'Op.Fix.'!DB8+D.Adm!DB8+'D.Com.'!DB8+'D.Log.'!DB8+D.Adm!DB73</f>
        <v/>
      </c>
      <c r="DB14" s="534">
        <f>'Op.Var.'!DC8+'Rec.'!DC14+'Op.Fix.'!DC8+D.Adm!DC8+'D.Com.'!DC8+'D.Log.'!DC8+D.Adm!DC73</f>
        <v/>
      </c>
      <c r="DC14" s="534">
        <f>'Op.Var.'!DD8+'Rec.'!DD14+'Op.Fix.'!DD8+D.Adm!DD8+'D.Com.'!DD8+'D.Log.'!DD8+D.Adm!DD73</f>
        <v/>
      </c>
      <c r="DD14" s="534">
        <f>'Op.Var.'!DE8+'Rec.'!DE14+'Op.Fix.'!DE8+D.Adm!DE8+'D.Com.'!DE8+'D.Log.'!DE8+D.Adm!DE73</f>
        <v/>
      </c>
      <c r="DE14" s="534">
        <f>'Op.Var.'!DF8+'Rec.'!DF14+'Op.Fix.'!DF8+D.Adm!DF8+'D.Com.'!DF8+'D.Log.'!DF8+D.Adm!DF73</f>
        <v/>
      </c>
      <c r="DF14" s="534">
        <f>'Op.Var.'!DG8+'Rec.'!DG14+'Op.Fix.'!DG8+D.Adm!DG8+'D.Com.'!DG8+'D.Log.'!DG8+D.Adm!DG73</f>
        <v/>
      </c>
      <c r="DG14" s="534" t="n"/>
      <c r="DH14" s="534">
        <f>CZ14-CK14</f>
        <v/>
      </c>
      <c r="DI14" s="345">
        <f>(CZ14/CK14)-100%</f>
        <v/>
      </c>
      <c r="DK14" s="534">
        <f>SUM(DM14:DX14)</f>
        <v/>
      </c>
      <c r="DL14" s="26" t="n"/>
      <c r="DM14" s="534">
        <f>'Op.Var.'!DN8+'Rec.'!DN14+'Op.Fix.'!DN8+D.Adm!DN8+'D.Com.'!DN8+'D.Log.'!DN8+D.Adm!DN73</f>
        <v/>
      </c>
      <c r="DN14" s="534">
        <f>'Op.Var.'!DO8+'Rec.'!DO14+'Op.Fix.'!DO8+D.Adm!DO8+'D.Com.'!DO8+'D.Log.'!DO8+D.Adm!DO73</f>
        <v/>
      </c>
      <c r="DO14" s="534">
        <f>'Op.Var.'!DP8+'Rec.'!DP14+'Op.Fix.'!DP8+D.Adm!DP8+'D.Com.'!DP8+'D.Log.'!DP8+D.Adm!DP73</f>
        <v/>
      </c>
      <c r="DP14" s="534">
        <f>'Op.Var.'!DQ8+'Rec.'!DQ14+'Op.Fix.'!DQ8+D.Adm!DQ8+'D.Com.'!DQ8+'D.Log.'!DQ8+D.Adm!DQ73</f>
        <v/>
      </c>
      <c r="DQ14" s="534">
        <f>'Op.Var.'!DR8+'Rec.'!DR14+'Op.Fix.'!DR8+D.Adm!DR8+'D.Com.'!DR8+'D.Log.'!DR8+D.Adm!DR73</f>
        <v/>
      </c>
      <c r="DR14" s="534">
        <f>'Op.Var.'!DS8+'Rec.'!DS14+'Op.Fix.'!DS8+D.Adm!DS8+'D.Com.'!DS8+'D.Log.'!DS8+D.Adm!DS73</f>
        <v/>
      </c>
      <c r="DS14" s="534">
        <f>'Op.Var.'!DT8+'Rec.'!DT14+'Op.Fix.'!DT8+D.Adm!DT8+'D.Com.'!DT8+'D.Log.'!DT8+D.Adm!DT73</f>
        <v/>
      </c>
      <c r="DT14" s="534">
        <f>'Op.Var.'!DU8+'Rec.'!DU14+'Op.Fix.'!DU8+D.Adm!DU8+'D.Com.'!DU8+'D.Log.'!DU8+D.Adm!DU73</f>
        <v/>
      </c>
      <c r="DU14" s="534">
        <f>'Op.Var.'!DV8+'Rec.'!DV14+'Op.Fix.'!DV8+D.Adm!DV8+'D.Com.'!DV8+'D.Log.'!DV8+D.Adm!DV73</f>
        <v/>
      </c>
      <c r="DV14" s="534">
        <f>'Op.Var.'!DW8+'Rec.'!DW14+'Op.Fix.'!DW8+D.Adm!DW8+'D.Com.'!DW8+'D.Log.'!DW8+D.Adm!DW73</f>
        <v/>
      </c>
      <c r="DW14" s="534">
        <f>'Op.Var.'!DX8+'Rec.'!DX14+'Op.Fix.'!DX8+D.Adm!DX8+'D.Com.'!DX8+'D.Log.'!DX8+D.Adm!DX73</f>
        <v/>
      </c>
      <c r="DX14" s="534">
        <f>'Op.Var.'!DY8+'Rec.'!DY14+'Op.Fix.'!DY8+D.Adm!DY8+'D.Com.'!DY8+'D.Log.'!DY8+D.Adm!DY73</f>
        <v/>
      </c>
      <c r="DY14" s="26" t="n"/>
      <c r="DZ14" s="534">
        <f>SUM(EB14:EM14)</f>
        <v/>
      </c>
      <c r="EA14" s="26" t="n"/>
      <c r="EB14" s="535">
        <f>'Op.Var.'!EC8+'Rec.'!EC14+'Op.Fix.'!EC8+D.Adm!EC8+'D.Com.'!EC8+'D.Log.'!EC8+D.Adm!EC73</f>
        <v/>
      </c>
      <c r="EC14" s="535">
        <f>'Op.Var.'!ED8+'Rec.'!ED14+'Op.Fix.'!ED8+D.Adm!ED8+'D.Com.'!ED8+'D.Log.'!ED8+D.Adm!ED73</f>
        <v/>
      </c>
      <c r="ED14" s="535">
        <f>'Op.Var.'!EE8+'Rec.'!EE14+'Op.Fix.'!EE8+D.Adm!EE8+'D.Com.'!EE8+'D.Log.'!EE8+D.Adm!EE73</f>
        <v/>
      </c>
      <c r="EE14" s="535">
        <f>'Op.Var.'!EF8+'Rec.'!EF14+'Op.Fix.'!EF8+D.Adm!EF8+'D.Com.'!EF8+'D.Log.'!EF8+D.Adm!EF73</f>
        <v/>
      </c>
      <c r="EF14" s="535">
        <f>'Op.Var.'!EG8+'Rec.'!EG14+'Op.Fix.'!EG8+D.Adm!EG8+'D.Com.'!EG8+'D.Log.'!EG8+D.Adm!EG73</f>
        <v/>
      </c>
      <c r="EG14" s="535">
        <f>'Op.Var.'!EH8+'Rec.'!EH14+'Op.Fix.'!EH8+D.Adm!EH8+'D.Com.'!EH8+'D.Log.'!EH8+D.Adm!EH73</f>
        <v/>
      </c>
      <c r="EH14" s="535">
        <f>'Op.Var.'!EI8+'Rec.'!EI14+'Op.Fix.'!EI8+D.Adm!EI8+'D.Com.'!EI8+'D.Log.'!EI8+D.Adm!EI73</f>
        <v/>
      </c>
      <c r="EI14" s="535">
        <f>'Op.Var.'!EJ8+'Rec.'!EJ14+'Op.Fix.'!EJ8+D.Adm!EJ8+'D.Com.'!EJ8+'D.Log.'!EJ8+D.Adm!EJ73</f>
        <v/>
      </c>
      <c r="EJ14" s="535">
        <f>'Op.Var.'!EK8+'Rec.'!EK14+'Op.Fix.'!EK8+D.Adm!EK8+'D.Com.'!EK8+'D.Log.'!EK8+D.Adm!EK73</f>
        <v/>
      </c>
      <c r="EK14" s="535">
        <f>'Op.Var.'!EL8+'Rec.'!EL14+'Op.Fix.'!EL8+D.Adm!EL8+'D.Com.'!EL8+'D.Log.'!EL8+D.Adm!EL73</f>
        <v/>
      </c>
      <c r="EL14" s="535">
        <f>'Op.Var.'!EM8+'Rec.'!EM14+'Op.Fix.'!EM8+D.Adm!EM8+'D.Com.'!EM8+'D.Log.'!EM8+D.Adm!EM73</f>
        <v/>
      </c>
      <c r="EM14" s="535">
        <f>'Op.Var.'!EN8+'Rec.'!EN14+'Op.Fix.'!EN8+D.Adm!EN8+'D.Com.'!EN8+'D.Log.'!EN8+D.Adm!EN73</f>
        <v/>
      </c>
      <c r="EN14" s="534">
        <f>EG14-DR14</f>
        <v/>
      </c>
      <c r="EO14" s="345">
        <f>(EG14/DR14)-100%</f>
        <v/>
      </c>
      <c r="EP14" s="345" t="n"/>
      <c r="EQ14" s="556">
        <f>_xlfn.XLOOKUP($EQ$2,$CU$6:$DF$6,$CU14:$DF14)</f>
        <v/>
      </c>
      <c r="ER14" s="449" t="n"/>
      <c r="ES14" s="556">
        <f>_xlfn.XLOOKUP($EQ$4,$DM$6:$DX$6,$DM14:$DX14)</f>
        <v/>
      </c>
      <c r="ET14" s="449" t="n"/>
      <c r="EU14" s="556">
        <f>_xlfn.XLOOKUP($EQ$4,$EB$6:$EM$6,$EB14:$EM14)</f>
        <v/>
      </c>
      <c r="EV14" s="449" t="n"/>
      <c r="EW14" s="555">
        <f>EU14-ES14</f>
        <v/>
      </c>
      <c r="EX14" s="459">
        <f>EW14/ES14</f>
        <v/>
      </c>
    </row>
    <row r="15" ht="7.5" customHeight="1">
      <c r="A15" s="12" t="n">
        <v>10</v>
      </c>
      <c r="C15" s="24" t="n"/>
      <c r="D15" s="552" t="n"/>
      <c r="E15" s="27" t="n"/>
      <c r="F15" s="552" t="n"/>
      <c r="G15" s="552" t="n"/>
      <c r="H15" s="552" t="n"/>
      <c r="I15" s="552" t="n"/>
      <c r="J15" s="552" t="n"/>
      <c r="K15" s="552" t="n"/>
      <c r="L15" s="552" t="n"/>
      <c r="M15" s="552" t="n"/>
      <c r="N15" s="552" t="n"/>
      <c r="O15" s="552" t="n"/>
      <c r="P15" s="552" t="n"/>
      <c r="Q15" s="552" t="n"/>
      <c r="R15" s="24" t="n"/>
      <c r="S15" s="552" t="n"/>
      <c r="T15" s="27" t="n"/>
      <c r="U15" s="552" t="n"/>
      <c r="V15" s="552" t="n"/>
      <c r="W15" s="552" t="n"/>
      <c r="X15" s="552" t="n"/>
      <c r="Y15" s="552" t="n"/>
      <c r="Z15" s="552" t="n"/>
      <c r="AA15" s="552" t="n"/>
      <c r="AB15" s="552" t="n"/>
      <c r="AC15" s="552" t="n"/>
      <c r="AD15" s="552" t="n"/>
      <c r="AE15" s="552" t="n"/>
      <c r="AF15" s="552" t="n"/>
      <c r="AG15" s="27" t="n"/>
      <c r="AH15" s="552" t="n"/>
      <c r="AI15" s="27" t="n"/>
      <c r="AJ15" s="552" t="n"/>
      <c r="AK15" s="552" t="n"/>
      <c r="AL15" s="552" t="n"/>
      <c r="AM15" s="552" t="n"/>
      <c r="AN15" s="552" t="n"/>
      <c r="AO15" s="552" t="n"/>
      <c r="AP15" s="552" t="n"/>
      <c r="AQ15" s="552" t="n"/>
      <c r="AR15" s="552" t="n"/>
      <c r="AS15" s="552" t="n"/>
      <c r="AT15" s="552" t="n"/>
      <c r="AU15" s="552" t="n"/>
      <c r="AV15" s="27" t="n"/>
      <c r="AW15" s="552" t="n"/>
      <c r="AX15" s="27" t="n"/>
      <c r="AY15" s="552" t="n"/>
      <c r="AZ15" s="552" t="n"/>
      <c r="BA15" s="552" t="n"/>
      <c r="BB15" s="552" t="n"/>
      <c r="BC15" s="552" t="n"/>
      <c r="BD15" s="552" t="n"/>
      <c r="BE15" s="552" t="n"/>
      <c r="BF15" s="552" t="n"/>
      <c r="BG15" s="552" t="n"/>
      <c r="BH15" s="552" t="n"/>
      <c r="BI15" s="552" t="n"/>
      <c r="BJ15" s="552" t="n"/>
      <c r="BK15" s="27" t="n"/>
      <c r="BL15" s="552" t="n"/>
      <c r="BM15" s="27" t="n"/>
      <c r="BN15" s="553" t="n"/>
      <c r="BO15" s="553" t="n"/>
      <c r="BP15" s="553" t="n"/>
      <c r="BQ15" s="553" t="n"/>
      <c r="BR15" s="553" t="n"/>
      <c r="BS15" s="553" t="n"/>
      <c r="BT15" s="553" t="n"/>
      <c r="BU15" s="552" t="n"/>
      <c r="BV15" s="552" t="n"/>
      <c r="BW15" s="552" t="n"/>
      <c r="BX15" s="552" t="n"/>
      <c r="BY15" s="552" t="n"/>
      <c r="BZ15" s="27" t="n"/>
      <c r="CA15" s="556" t="n"/>
      <c r="CB15" s="27" t="n"/>
      <c r="CC15" s="556" t="n"/>
      <c r="CD15" s="552" t="n"/>
      <c r="CE15" s="27" t="n"/>
      <c r="CF15" s="552" t="n"/>
      <c r="CG15" s="552" t="n"/>
      <c r="CH15" s="552" t="n"/>
      <c r="CI15" s="552" t="n"/>
      <c r="CJ15" s="552" t="n"/>
      <c r="CK15" s="552" t="n"/>
      <c r="CL15" s="552" t="n"/>
      <c r="CM15" s="552" t="n"/>
      <c r="CN15" s="552" t="n"/>
      <c r="CO15" s="552" t="n"/>
      <c r="CP15" s="552" t="n"/>
      <c r="CQ15" s="552" t="n"/>
      <c r="CR15" s="27" t="n"/>
      <c r="CS15" s="552" t="n"/>
      <c r="CT15" s="27" t="n"/>
      <c r="CU15" s="553" t="n"/>
      <c r="CV15" s="553" t="n"/>
      <c r="CW15" s="553" t="n"/>
      <c r="CX15" s="553" t="n"/>
      <c r="CY15" s="553" t="n"/>
      <c r="CZ15" s="553" t="n"/>
      <c r="DA15" s="553" t="n"/>
      <c r="DB15" s="552" t="n"/>
      <c r="DC15" s="552" t="n"/>
      <c r="DD15" s="552" t="n"/>
      <c r="DE15" s="552" t="n"/>
      <c r="DF15" s="552" t="n"/>
      <c r="DG15" s="552" t="n"/>
      <c r="DH15" s="552" t="n"/>
      <c r="DI15" s="343" t="n"/>
      <c r="DK15" s="552" t="n"/>
      <c r="DL15" s="27" t="n"/>
      <c r="DM15" s="552" t="n"/>
      <c r="DN15" s="552" t="n"/>
      <c r="DO15" s="552" t="n"/>
      <c r="DP15" s="552" t="n"/>
      <c r="DQ15" s="552" t="n"/>
      <c r="DR15" s="552" t="n"/>
      <c r="DS15" s="552" t="n"/>
      <c r="DT15" s="552" t="n"/>
      <c r="DU15" s="552" t="n"/>
      <c r="DV15" s="552" t="n"/>
      <c r="DW15" s="552" t="n"/>
      <c r="DX15" s="552" t="n"/>
      <c r="DY15" s="27" t="n"/>
      <c r="DZ15" s="552" t="n"/>
      <c r="EA15" s="27" t="n"/>
      <c r="EB15" s="553" t="n"/>
      <c r="EC15" s="553" t="n"/>
      <c r="ED15" s="553" t="n"/>
      <c r="EE15" s="553" t="n"/>
      <c r="EF15" s="553" t="n"/>
      <c r="EG15" s="553" t="n"/>
      <c r="EH15" s="553" t="n"/>
      <c r="EI15" s="552" t="n"/>
      <c r="EJ15" s="552" t="n"/>
      <c r="EK15" s="552" t="n"/>
      <c r="EL15" s="552" t="n"/>
      <c r="EM15" s="552" t="n"/>
      <c r="EN15" s="552" t="n"/>
      <c r="EO15" s="343" t="n"/>
      <c r="EP15" s="343" t="n"/>
      <c r="EQ15" s="556" t="n"/>
      <c r="ER15" s="32" t="n"/>
      <c r="ES15" s="556" t="n"/>
      <c r="ET15" s="32" t="n"/>
      <c r="EU15" s="556" t="n"/>
      <c r="EV15" s="32" t="n"/>
      <c r="EW15" s="555" t="n"/>
      <c r="EX15" s="459" t="n"/>
    </row>
    <row r="16">
      <c r="A16" s="10" t="n">
        <v>11</v>
      </c>
      <c r="B16" s="204" t="inlineStr">
        <is>
          <t>Saldo após Atividade Operacinal</t>
        </is>
      </c>
      <c r="D16" s="537" t="n">
        <v>1656339.239999998</v>
      </c>
      <c r="E16" s="27" t="n"/>
      <c r="F16" s="537" t="n">
        <v>101206.38</v>
      </c>
      <c r="G16" s="537" t="n">
        <v>98341.75000000012</v>
      </c>
      <c r="H16" s="537" t="n">
        <v>118486.59</v>
      </c>
      <c r="I16" s="537" t="n">
        <v>-60208.35999999999</v>
      </c>
      <c r="J16" s="537" t="n">
        <v>175719.8800000001</v>
      </c>
      <c r="K16" s="537" t="n">
        <v>288153</v>
      </c>
      <c r="L16" s="537" t="n">
        <v>122444</v>
      </c>
      <c r="M16" s="537" t="n">
        <v>271990</v>
      </c>
      <c r="N16" s="537" t="n">
        <v>202265</v>
      </c>
      <c r="O16" s="537" t="n">
        <v>95671</v>
      </c>
      <c r="P16" s="537" t="n">
        <v>107650</v>
      </c>
      <c r="Q16" s="537" t="n">
        <v>134620</v>
      </c>
      <c r="S16" s="537" t="n">
        <v>1733295</v>
      </c>
      <c r="T16" s="27" t="n"/>
      <c r="U16" s="537">
        <f>SUM(U12:U14)</f>
        <v/>
      </c>
      <c r="V16" s="537">
        <f>SUM(V12:V14)</f>
        <v/>
      </c>
      <c r="W16" s="537">
        <f>SUM(W12:W14)</f>
        <v/>
      </c>
      <c r="X16" s="537">
        <f>SUM(X12:X14)</f>
        <v/>
      </c>
      <c r="Y16" s="537">
        <f>SUM(Y12:Y14)</f>
        <v/>
      </c>
      <c r="Z16" s="537">
        <f>SUM(Z12:Z14)</f>
        <v/>
      </c>
      <c r="AA16" s="537">
        <f>SUM(AA12:AA14)</f>
        <v/>
      </c>
      <c r="AB16" s="537">
        <f>SUM(AB12:AB14)</f>
        <v/>
      </c>
      <c r="AC16" s="537">
        <f>SUM(AC12:AC14)</f>
        <v/>
      </c>
      <c r="AD16" s="537">
        <f>SUM(AD12:AD14)</f>
        <v/>
      </c>
      <c r="AE16" s="537">
        <f>SUM(AE12:AE14)</f>
        <v/>
      </c>
      <c r="AF16" s="537">
        <f>SUM(AF12:AF14)</f>
        <v/>
      </c>
      <c r="AG16" s="27" t="n"/>
      <c r="AH16" s="537">
        <f>SUM(AH12:AH14)</f>
        <v/>
      </c>
      <c r="AI16" s="27" t="n"/>
      <c r="AJ16" s="537">
        <f>SUM(AJ12:AJ14)</f>
        <v/>
      </c>
      <c r="AK16" s="537">
        <f>SUM(AK12:AK14)</f>
        <v/>
      </c>
      <c r="AL16" s="537">
        <f>SUM(AL12:AL14)</f>
        <v/>
      </c>
      <c r="AM16" s="537">
        <f>SUM(AM12:AM14)</f>
        <v/>
      </c>
      <c r="AN16" s="537">
        <f>SUM(AN12:AN14)</f>
        <v/>
      </c>
      <c r="AO16" s="537">
        <f>SUM(AO12:AO14)</f>
        <v/>
      </c>
      <c r="AP16" s="537">
        <f>SUM(AP12:AP14)</f>
        <v/>
      </c>
      <c r="AQ16" s="537">
        <f>SUM(AQ12:AQ14)</f>
        <v/>
      </c>
      <c r="AR16" s="537">
        <f>SUM(AR12:AR14)</f>
        <v/>
      </c>
      <c r="AS16" s="537">
        <f>SUM(AS12:AS14)</f>
        <v/>
      </c>
      <c r="AT16" s="537">
        <f>SUM(AT12:AT14)</f>
        <v/>
      </c>
      <c r="AU16" s="537">
        <f>SUM(AU12:AU14)</f>
        <v/>
      </c>
      <c r="AV16" s="27" t="n"/>
      <c r="AW16" s="537">
        <f>SUM(AW12:AW14)</f>
        <v/>
      </c>
      <c r="AX16" s="27" t="n"/>
      <c r="AY16" s="537">
        <f>SUM(AY12:AY14)</f>
        <v/>
      </c>
      <c r="AZ16" s="537">
        <f>SUM(AZ12:AZ14)</f>
        <v/>
      </c>
      <c r="BA16" s="537">
        <f>SUM(BA12:BA14)</f>
        <v/>
      </c>
      <c r="BB16" s="537">
        <f>SUM(BB12:BB14)</f>
        <v/>
      </c>
      <c r="BC16" s="537">
        <f>SUM(BC12:BC14)</f>
        <v/>
      </c>
      <c r="BD16" s="537">
        <f>SUM(BD12:BD14)</f>
        <v/>
      </c>
      <c r="BE16" s="537">
        <f>SUM(BE12:BE14)</f>
        <v/>
      </c>
      <c r="BF16" s="537">
        <f>SUM(BF12:BF14)</f>
        <v/>
      </c>
      <c r="BG16" s="537">
        <f>SUM(BG12:BG14)</f>
        <v/>
      </c>
      <c r="BH16" s="537">
        <f>SUM(BH12:BH14)</f>
        <v/>
      </c>
      <c r="BI16" s="537">
        <f>SUM(BI12:BI14)</f>
        <v/>
      </c>
      <c r="BJ16" s="537">
        <f>SUM(BJ12:BJ14)</f>
        <v/>
      </c>
      <c r="BK16" s="27" t="n"/>
      <c r="BL16" s="537">
        <f>SUM(BL12:BL14)</f>
        <v/>
      </c>
      <c r="BM16" s="27" t="n"/>
      <c r="BN16" s="539">
        <f>SUM(BN12:BN14)</f>
        <v/>
      </c>
      <c r="BO16" s="539">
        <f>SUM(BO12:BO14)</f>
        <v/>
      </c>
      <c r="BP16" s="539">
        <f>SUM(BP12:BP14)</f>
        <v/>
      </c>
      <c r="BQ16" s="539">
        <f>SUM(BQ12:BQ14)</f>
        <v/>
      </c>
      <c r="BR16" s="539">
        <f>SUM(BR12:BR14)</f>
        <v/>
      </c>
      <c r="BS16" s="539">
        <f>SUM(BS12:BS14)</f>
        <v/>
      </c>
      <c r="BT16" s="539">
        <f>SUM(BT12:BT14)</f>
        <v/>
      </c>
      <c r="BU16" s="537">
        <f>SUM(BU12:BU14)</f>
        <v/>
      </c>
      <c r="BV16" s="537">
        <f>SUM(BV12:BV14)</f>
        <v/>
      </c>
      <c r="BW16" s="537">
        <f>SUM(BW12:BW14)</f>
        <v/>
      </c>
      <c r="BX16" s="537">
        <f>SUM(BX12:BX14)</f>
        <v/>
      </c>
      <c r="BY16" s="537">
        <f>SUM(BY12:BY14)</f>
        <v/>
      </c>
      <c r="BZ16" s="27" t="n"/>
      <c r="CA16" s="537">
        <f>HLOOKUP($CA$4,$AY$6:$BJ$40,$A18,0)</f>
        <v/>
      </c>
      <c r="CB16" s="203" t="n"/>
      <c r="CC16" s="537">
        <f>HLOOKUP($CA$4,$BN$6:$BY$40,$A18,0)</f>
        <v/>
      </c>
      <c r="CD16" s="537">
        <f>SUM(CD12:CD14)</f>
        <v/>
      </c>
      <c r="CE16" s="27" t="n"/>
      <c r="CF16" s="537">
        <f>SUM(CF12:CF14)</f>
        <v/>
      </c>
      <c r="CG16" s="537">
        <f>SUM(CG12:CG14)</f>
        <v/>
      </c>
      <c r="CH16" s="537">
        <f>SUM(CH12:CH14)</f>
        <v/>
      </c>
      <c r="CI16" s="537">
        <f>SUM(CI12:CI14)</f>
        <v/>
      </c>
      <c r="CJ16" s="537">
        <f>SUM(CJ12:CJ14)</f>
        <v/>
      </c>
      <c r="CK16" s="537">
        <f>SUM(CK12:CK14)</f>
        <v/>
      </c>
      <c r="CL16" s="537">
        <f>SUM(CL12:CL14)</f>
        <v/>
      </c>
      <c r="CM16" s="537">
        <f>SUM(CM12:CM14)</f>
        <v/>
      </c>
      <c r="CN16" s="537">
        <f>SUM(CN12:CN14)</f>
        <v/>
      </c>
      <c r="CO16" s="537">
        <f>SUM(CO12:CO14)</f>
        <v/>
      </c>
      <c r="CP16" s="537">
        <f>SUM(CP12:CP14)</f>
        <v/>
      </c>
      <c r="CQ16" s="537">
        <f>SUM(CQ12:CQ14)</f>
        <v/>
      </c>
      <c r="CR16" s="27" t="n"/>
      <c r="CS16" s="537">
        <f>SUM(CS12:CS14)</f>
        <v/>
      </c>
      <c r="CT16" s="27" t="n"/>
      <c r="CU16" s="539">
        <f>SUM(CU12:CU14)</f>
        <v/>
      </c>
      <c r="CV16" s="539">
        <f>SUM(CV12:CV14)</f>
        <v/>
      </c>
      <c r="CW16" s="539">
        <f>SUM(CW12:CW14)</f>
        <v/>
      </c>
      <c r="CX16" s="539">
        <f>SUM(CX12:CX14)</f>
        <v/>
      </c>
      <c r="CY16" s="539">
        <f>SUM(CY12:CY14)</f>
        <v/>
      </c>
      <c r="CZ16" s="539">
        <f>SUM(CZ12:CZ14)</f>
        <v/>
      </c>
      <c r="DA16" s="539">
        <f>SUM(DA12:DA14)</f>
        <v/>
      </c>
      <c r="DB16" s="537">
        <f>SUM(DB12:DB14)</f>
        <v/>
      </c>
      <c r="DC16" s="537">
        <f>SUM(DC12:DC14)</f>
        <v/>
      </c>
      <c r="DD16" s="537">
        <f>SUM(DD12:DD14)</f>
        <v/>
      </c>
      <c r="DE16" s="537">
        <f>SUM(DE12:DE14)</f>
        <v/>
      </c>
      <c r="DF16" s="537">
        <f>SUM(DF12:DF14)</f>
        <v/>
      </c>
      <c r="DG16" s="556" t="n"/>
      <c r="DH16" s="537">
        <f>CZ16-CK16</f>
        <v/>
      </c>
      <c r="DI16" s="347">
        <f>(CZ16/CK16)-100%</f>
        <v/>
      </c>
      <c r="DK16" s="537">
        <f>SUM(DK12:DK14)</f>
        <v/>
      </c>
      <c r="DL16" s="27" t="n"/>
      <c r="DM16" s="537">
        <f>SUM(DM12:DM14)</f>
        <v/>
      </c>
      <c r="DN16" s="537">
        <f>SUM(DN12:DN14)</f>
        <v/>
      </c>
      <c r="DO16" s="537">
        <f>SUM(DO12:DO14)</f>
        <v/>
      </c>
      <c r="DP16" s="537">
        <f>SUM(DP12:DP14)</f>
        <v/>
      </c>
      <c r="DQ16" s="537">
        <f>SUM(DQ12:DQ14)</f>
        <v/>
      </c>
      <c r="DR16" s="537">
        <f>SUM(DR12:DR14)</f>
        <v/>
      </c>
      <c r="DS16" s="537">
        <f>SUM(DS12:DS14)</f>
        <v/>
      </c>
      <c r="DT16" s="537">
        <f>SUM(DT12:DT14)</f>
        <v/>
      </c>
      <c r="DU16" s="537">
        <f>SUM(DU12:DU14)</f>
        <v/>
      </c>
      <c r="DV16" s="537">
        <f>SUM(DV12:DV14)</f>
        <v/>
      </c>
      <c r="DW16" s="537">
        <f>SUM(DW12:DW14)</f>
        <v/>
      </c>
      <c r="DX16" s="537">
        <f>SUM(DX12:DX14)</f>
        <v/>
      </c>
      <c r="DY16" s="27" t="n"/>
      <c r="DZ16" s="537">
        <f>SUM(DZ12:DZ14)</f>
        <v/>
      </c>
      <c r="EA16" s="27" t="n"/>
      <c r="EB16" s="539">
        <f>SUM(EB12:EB14)</f>
        <v/>
      </c>
      <c r="EC16" s="539">
        <f>SUM(EC12:EC14)</f>
        <v/>
      </c>
      <c r="ED16" s="539">
        <f>SUM(ED12:ED14)</f>
        <v/>
      </c>
      <c r="EE16" s="539">
        <f>SUM(EE12:EE14)</f>
        <v/>
      </c>
      <c r="EF16" s="539">
        <f>SUM(EF12:EF14)</f>
        <v/>
      </c>
      <c r="EG16" s="539">
        <f>SUM(EG12:EG14)</f>
        <v/>
      </c>
      <c r="EH16" s="539">
        <f>SUM(EH12:EH14)</f>
        <v/>
      </c>
      <c r="EI16" s="537">
        <f>SUM(EI12:EI14)</f>
        <v/>
      </c>
      <c r="EJ16" s="537">
        <f>SUM(EJ12:EJ14)</f>
        <v/>
      </c>
      <c r="EK16" s="537">
        <f>SUM(EK12:EK14)</f>
        <v/>
      </c>
      <c r="EL16" s="537">
        <f>SUM(EL12:EL14)</f>
        <v/>
      </c>
      <c r="EM16" s="537">
        <f>SUM(EM12:EM14)</f>
        <v/>
      </c>
      <c r="EN16" s="537">
        <f>EG16-DR16</f>
        <v/>
      </c>
      <c r="EO16" s="347">
        <f>(EG16/DR16)-100%</f>
        <v/>
      </c>
      <c r="EP16" s="344" t="n"/>
      <c r="EQ16" s="537">
        <f>_xlfn.XLOOKUP($EQ$2,$CU$6:$DF$6,$CU16:$DF16)</f>
        <v/>
      </c>
      <c r="ER16" s="452" t="n"/>
      <c r="ES16" s="537">
        <f>_xlfn.XLOOKUP($EQ$4,$DM$6:$DX$6,$DM16:$DX16)</f>
        <v/>
      </c>
      <c r="ET16" s="452" t="n"/>
      <c r="EU16" s="537">
        <f>_xlfn.XLOOKUP($EQ$4,$EB$6:$EM$6,$EB16:$EM16)</f>
        <v/>
      </c>
      <c r="EV16" s="452" t="n"/>
      <c r="EW16" s="562">
        <f>EU16-ES16</f>
        <v/>
      </c>
      <c r="EX16" s="457">
        <f>EW16/ES16</f>
        <v/>
      </c>
    </row>
    <row r="17" ht="6" customHeight="1">
      <c r="A17" s="10" t="n">
        <v>12</v>
      </c>
      <c r="C17" s="24" t="n"/>
      <c r="D17" s="552" t="n"/>
      <c r="E17" s="27" t="n"/>
      <c r="F17" s="552" t="n"/>
      <c r="G17" s="552" t="n"/>
      <c r="H17" s="552" t="n"/>
      <c r="I17" s="552" t="n"/>
      <c r="J17" s="552" t="n"/>
      <c r="K17" s="552" t="n"/>
      <c r="L17" s="552" t="n"/>
      <c r="M17" s="552" t="n"/>
      <c r="N17" s="552" t="n"/>
      <c r="O17" s="552" t="n"/>
      <c r="P17" s="552" t="n"/>
      <c r="Q17" s="552" t="n"/>
      <c r="R17" s="24" t="n"/>
      <c r="S17" s="552" t="n"/>
      <c r="T17" s="27" t="n"/>
      <c r="U17" s="552" t="n"/>
      <c r="V17" s="552" t="n"/>
      <c r="W17" s="552" t="n"/>
      <c r="X17" s="552" t="n"/>
      <c r="Y17" s="552" t="n"/>
      <c r="Z17" s="552" t="n"/>
      <c r="AA17" s="552" t="n"/>
      <c r="AB17" s="552" t="n"/>
      <c r="AC17" s="552" t="n"/>
      <c r="AD17" s="552" t="n"/>
      <c r="AE17" s="552" t="n"/>
      <c r="AF17" s="552" t="n"/>
      <c r="AG17" s="27" t="n"/>
      <c r="AH17" s="552" t="n"/>
      <c r="AI17" s="27" t="n"/>
      <c r="AJ17" s="552" t="n"/>
      <c r="AK17" s="552" t="n"/>
      <c r="AL17" s="552" t="n"/>
      <c r="AM17" s="552" t="n"/>
      <c r="AN17" s="552" t="n"/>
      <c r="AO17" s="552" t="n"/>
      <c r="AP17" s="552" t="n"/>
      <c r="AQ17" s="552" t="n"/>
      <c r="AR17" s="552" t="n"/>
      <c r="AS17" s="552" t="n"/>
      <c r="AT17" s="552" t="n"/>
      <c r="AU17" s="552" t="n"/>
      <c r="AV17" s="27" t="n"/>
      <c r="AW17" s="552" t="n"/>
      <c r="AX17" s="27" t="n"/>
      <c r="AY17" s="552" t="n"/>
      <c r="AZ17" s="552" t="n"/>
      <c r="BA17" s="552" t="n"/>
      <c r="BB17" s="552" t="n"/>
      <c r="BC17" s="552" t="n"/>
      <c r="BD17" s="552" t="n"/>
      <c r="BE17" s="552" t="n"/>
      <c r="BF17" s="552" t="n"/>
      <c r="BG17" s="552" t="n"/>
      <c r="BH17" s="552" t="n"/>
      <c r="BI17" s="552" t="n"/>
      <c r="BJ17" s="552" t="n"/>
      <c r="BK17" s="27" t="n"/>
      <c r="BL17" s="552" t="n"/>
      <c r="BM17" s="27" t="n"/>
      <c r="BN17" s="553" t="n"/>
      <c r="BO17" s="553" t="n"/>
      <c r="BP17" s="553" t="n"/>
      <c r="BQ17" s="553" t="n"/>
      <c r="BR17" s="553" t="n"/>
      <c r="BS17" s="553" t="n"/>
      <c r="BT17" s="553" t="n"/>
      <c r="BU17" s="552" t="n"/>
      <c r="BV17" s="552" t="n"/>
      <c r="BW17" s="552" t="n"/>
      <c r="BX17" s="552" t="n"/>
      <c r="BY17" s="552" t="n"/>
      <c r="BZ17" s="27" t="n"/>
      <c r="CA17" s="556" t="n"/>
      <c r="CB17" s="27" t="n"/>
      <c r="CC17" s="556" t="n"/>
      <c r="CD17" s="552" t="n"/>
      <c r="CE17" s="27" t="n"/>
      <c r="CF17" s="552" t="n"/>
      <c r="CG17" s="552" t="n"/>
      <c r="CH17" s="552" t="n"/>
      <c r="CI17" s="552" t="n"/>
      <c r="CJ17" s="552" t="n"/>
      <c r="CK17" s="552" t="n"/>
      <c r="CL17" s="552" t="n"/>
      <c r="CM17" s="552" t="n"/>
      <c r="CN17" s="552" t="n"/>
      <c r="CO17" s="552" t="n"/>
      <c r="CP17" s="552" t="n"/>
      <c r="CQ17" s="552" t="n"/>
      <c r="CR17" s="27" t="n"/>
      <c r="CS17" s="552" t="n"/>
      <c r="CT17" s="27" t="n"/>
      <c r="CU17" s="553" t="n"/>
      <c r="CV17" s="553" t="n"/>
      <c r="CW17" s="553" t="n"/>
      <c r="CX17" s="553" t="n"/>
      <c r="CY17" s="553" t="n"/>
      <c r="CZ17" s="553" t="n"/>
      <c r="DA17" s="553" t="n"/>
      <c r="DB17" s="552" t="n"/>
      <c r="DC17" s="552" t="n"/>
      <c r="DD17" s="552" t="n"/>
      <c r="DE17" s="552" t="n"/>
      <c r="DF17" s="552" t="n"/>
      <c r="DG17" s="552" t="n"/>
      <c r="DH17" s="552" t="n"/>
      <c r="DI17" s="343" t="n"/>
      <c r="DK17" s="552" t="n"/>
      <c r="DL17" s="27" t="n"/>
      <c r="DM17" s="552" t="n"/>
      <c r="DN17" s="552" t="n"/>
      <c r="DO17" s="552" t="n"/>
      <c r="DP17" s="552" t="n"/>
      <c r="DQ17" s="552" t="n"/>
      <c r="DR17" s="552" t="n"/>
      <c r="DS17" s="552" t="n"/>
      <c r="DT17" s="552" t="n"/>
      <c r="DU17" s="552" t="n"/>
      <c r="DV17" s="552" t="n"/>
      <c r="DW17" s="552" t="n"/>
      <c r="DX17" s="552" t="n"/>
      <c r="DY17" s="27" t="n"/>
      <c r="DZ17" s="552" t="n"/>
      <c r="EA17" s="27" t="n"/>
      <c r="EB17" s="553" t="n"/>
      <c r="EC17" s="553" t="n"/>
      <c r="ED17" s="553" t="n"/>
      <c r="EE17" s="553" t="n"/>
      <c r="EF17" s="553" t="n"/>
      <c r="EG17" s="553" t="n"/>
      <c r="EH17" s="553" t="n"/>
      <c r="EI17" s="552" t="n"/>
      <c r="EJ17" s="552" t="n"/>
      <c r="EK17" s="552" t="n"/>
      <c r="EL17" s="552" t="n"/>
      <c r="EM17" s="552" t="n"/>
      <c r="EN17" s="552" t="n"/>
      <c r="EO17" s="343" t="n"/>
      <c r="EP17" s="343" t="n"/>
      <c r="EQ17" s="556" t="n"/>
      <c r="ER17" s="32" t="n"/>
      <c r="ES17" s="556" t="n"/>
      <c r="ET17" s="32" t="n"/>
      <c r="EU17" s="556" t="n"/>
      <c r="EV17" s="32" t="n"/>
      <c r="EW17" s="555" t="n"/>
      <c r="EX17" s="459" t="n"/>
    </row>
    <row r="18">
      <c r="A18" s="12" t="n">
        <v>13</v>
      </c>
      <c r="B18" s="20" t="inlineStr">
        <is>
          <t xml:space="preserve">   Investimentos (CFI)</t>
        </is>
      </c>
      <c r="E18" s="24" t="n"/>
      <c r="T18" s="24" t="n"/>
      <c r="AG18" s="24" t="n"/>
      <c r="AI18" s="24" t="n"/>
      <c r="AV18" s="24" t="n"/>
      <c r="AX18" s="24" t="n"/>
      <c r="BK18" s="24" t="n"/>
      <c r="BM18" s="24" t="n"/>
      <c r="BN18" s="309" t="n"/>
      <c r="BO18" s="309" t="n"/>
      <c r="BP18" s="309" t="n"/>
      <c r="BQ18" s="309" t="n"/>
      <c r="BR18" s="309" t="n"/>
      <c r="BS18" s="309" t="n"/>
      <c r="BT18" s="309" t="n"/>
      <c r="BZ18" s="24" t="n"/>
      <c r="CA18" s="558">
        <f>HLOOKUP($CA$4,$AY$6:$BJ$40,$A18,0)</f>
        <v/>
      </c>
      <c r="CB18" s="24" t="n"/>
      <c r="CC18" s="558">
        <f>HLOOKUP($CA$4,$BN$6:$BY$40,$A18,0)</f>
        <v/>
      </c>
      <c r="CE18" s="24" t="n"/>
      <c r="CR18" s="24" t="n"/>
      <c r="CT18" s="24" t="n"/>
      <c r="CU18" s="309" t="n"/>
      <c r="CV18" s="309" t="n"/>
      <c r="CW18" s="309" t="n"/>
      <c r="CX18" s="309" t="n"/>
      <c r="CY18" s="309" t="n"/>
      <c r="CZ18" s="309" t="n"/>
      <c r="DA18" s="309" t="n"/>
      <c r="DI18" s="103" t="n"/>
      <c r="DL18" s="24" t="n"/>
      <c r="DY18" s="24" t="n"/>
      <c r="EA18" s="24" t="n"/>
      <c r="EB18" s="309" t="n"/>
      <c r="EC18" s="309" t="n"/>
      <c r="ED18" s="309" t="n"/>
      <c r="EE18" s="309" t="n"/>
      <c r="EF18" s="309" t="n"/>
      <c r="EG18" s="309" t="n"/>
      <c r="EH18" s="309" t="n"/>
      <c r="EO18" s="103" t="n"/>
      <c r="EP18" s="103" t="n"/>
      <c r="EQ18" s="556" t="n"/>
      <c r="ER18" s="27" t="n"/>
      <c r="ES18" s="556" t="n"/>
      <c r="ET18" s="27" t="n"/>
      <c r="EU18" s="556" t="n"/>
      <c r="EV18" s="27" t="n"/>
      <c r="EW18" s="555" t="n"/>
      <c r="EX18" s="459" t="n"/>
    </row>
    <row r="19" ht="6" customHeight="1">
      <c r="A19" s="10" t="n">
        <v>14</v>
      </c>
      <c r="BN19" s="309" t="n"/>
      <c r="BO19" s="309" t="n"/>
      <c r="BP19" s="309" t="n"/>
      <c r="BQ19" s="309" t="n"/>
      <c r="BR19" s="309" t="n"/>
      <c r="BS19" s="309" t="n"/>
      <c r="BT19" s="309" t="n"/>
      <c r="CA19" s="558" t="n"/>
      <c r="CC19" s="558" t="n"/>
      <c r="CU19" s="309" t="n"/>
      <c r="CV19" s="309" t="n"/>
      <c r="CW19" s="309" t="n"/>
      <c r="CX19" s="309" t="n"/>
      <c r="CY19" s="309" t="n"/>
      <c r="CZ19" s="309" t="n"/>
      <c r="DA19" s="309" t="n"/>
      <c r="DI19" s="103" t="n"/>
      <c r="EB19" s="309" t="n"/>
      <c r="EC19" s="309" t="n"/>
      <c r="ED19" s="309" t="n"/>
      <c r="EE19" s="309" t="n"/>
      <c r="EF19" s="309" t="n"/>
      <c r="EG19" s="309" t="n"/>
      <c r="EH19" s="309" t="n"/>
      <c r="EO19" s="103" t="n"/>
      <c r="EP19" s="103" t="n"/>
      <c r="EQ19" s="556" t="n"/>
      <c r="ER19" s="27" t="n"/>
      <c r="ES19" s="556" t="n"/>
      <c r="ET19" s="27" t="n"/>
      <c r="EU19" s="556" t="n"/>
      <c r="EV19" s="27" t="n"/>
      <c r="EW19" s="555" t="n"/>
      <c r="EX19" s="459" t="n"/>
    </row>
    <row r="20">
      <c r="A20" s="10" t="n">
        <v>15</v>
      </c>
      <c r="B20" s="206" t="inlineStr">
        <is>
          <t xml:space="preserve">      (-) Saída de Caixa pra Investimentos</t>
        </is>
      </c>
      <c r="D20" s="534" t="n">
        <v>-344671.57</v>
      </c>
      <c r="F20" s="543" t="n">
        <v>-49398.91</v>
      </c>
      <c r="G20" s="543" t="n">
        <v>-31008.95</v>
      </c>
      <c r="H20" s="543" t="n">
        <v>-45000.74</v>
      </c>
      <c r="I20" s="543" t="n">
        <v>-29715.4</v>
      </c>
      <c r="J20" s="543" t="n">
        <v>-36252.57</v>
      </c>
      <c r="K20" s="543" t="n">
        <v>-28228</v>
      </c>
      <c r="L20" s="543" t="n">
        <v>-46028</v>
      </c>
      <c r="M20" s="543" t="n">
        <v>-30886</v>
      </c>
      <c r="N20" s="543" t="n">
        <v>-21588</v>
      </c>
      <c r="O20" s="543" t="n">
        <v>-9972</v>
      </c>
      <c r="P20" s="543" t="n">
        <v>-1325</v>
      </c>
      <c r="Q20" s="543" t="n">
        <v>-15268</v>
      </c>
      <c r="S20" s="534" t="n">
        <v>-121108</v>
      </c>
      <c r="U20" s="543">
        <f>Invest.!V8</f>
        <v/>
      </c>
      <c r="V20" s="543">
        <f>Invest.!W8</f>
        <v/>
      </c>
      <c r="W20" s="543">
        <f>Invest.!X8</f>
        <v/>
      </c>
      <c r="X20" s="543">
        <f>Invest.!Y8</f>
        <v/>
      </c>
      <c r="Y20" s="543">
        <f>Invest.!Z8</f>
        <v/>
      </c>
      <c r="Z20" s="543">
        <f>Invest.!AA8</f>
        <v/>
      </c>
      <c r="AA20" s="543">
        <f>Invest.!AB8</f>
        <v/>
      </c>
      <c r="AB20" s="543">
        <f>Invest.!AC8</f>
        <v/>
      </c>
      <c r="AC20" s="543">
        <f>Invest.!AD8</f>
        <v/>
      </c>
      <c r="AD20" s="543">
        <f>Invest.!AE8</f>
        <v/>
      </c>
      <c r="AE20" s="543">
        <f>Invest.!AF8</f>
        <v/>
      </c>
      <c r="AF20" s="543">
        <f>Invest.!AG8</f>
        <v/>
      </c>
      <c r="AH20" s="534">
        <f>SUM(AJ20:AU20)</f>
        <v/>
      </c>
      <c r="AJ20" s="543">
        <f>Invest.!AK8</f>
        <v/>
      </c>
      <c r="AK20" s="543">
        <f>Invest.!AL8</f>
        <v/>
      </c>
      <c r="AL20" s="543">
        <f>Invest.!AM8</f>
        <v/>
      </c>
      <c r="AM20" s="543">
        <f>Invest.!AN8</f>
        <v/>
      </c>
      <c r="AN20" s="543">
        <f>Invest.!AO8</f>
        <v/>
      </c>
      <c r="AO20" s="543">
        <f>Invest.!AP8</f>
        <v/>
      </c>
      <c r="AP20" s="543">
        <f>Invest.!AQ8</f>
        <v/>
      </c>
      <c r="AQ20" s="543">
        <f>Invest.!AR8</f>
        <v/>
      </c>
      <c r="AR20" s="543">
        <f>Invest.!AS8</f>
        <v/>
      </c>
      <c r="AS20" s="543">
        <f>Invest.!AT8</f>
        <v/>
      </c>
      <c r="AT20" s="543">
        <f>Invest.!AU8</f>
        <v/>
      </c>
      <c r="AU20" s="543">
        <f>Invest.!AV8</f>
        <v/>
      </c>
      <c r="AW20" s="534">
        <f>SUM(AY20:BJ20)</f>
        <v/>
      </c>
      <c r="AY20" s="543">
        <f>Invest.!AZ8</f>
        <v/>
      </c>
      <c r="AZ20" s="543">
        <f>Invest.!BA8</f>
        <v/>
      </c>
      <c r="BA20" s="543">
        <f>Invest.!BB8</f>
        <v/>
      </c>
      <c r="BB20" s="543">
        <f>Invest.!BC8</f>
        <v/>
      </c>
      <c r="BC20" s="543">
        <f>Invest.!BD8</f>
        <v/>
      </c>
      <c r="BD20" s="543">
        <f>Invest.!BE8</f>
        <v/>
      </c>
      <c r="BE20" s="543">
        <f>Invest.!BF8</f>
        <v/>
      </c>
      <c r="BF20" s="543">
        <f>Invest.!BG8</f>
        <v/>
      </c>
      <c r="BG20" s="543">
        <f>Invest.!BH8</f>
        <v/>
      </c>
      <c r="BH20" s="543">
        <f>Invest.!BI8</f>
        <v/>
      </c>
      <c r="BI20" s="543">
        <f>Invest.!BJ8</f>
        <v/>
      </c>
      <c r="BJ20" s="543">
        <f>Invest.!BK8</f>
        <v/>
      </c>
      <c r="BL20" s="534">
        <f>SUM(BN20:BY20)</f>
        <v/>
      </c>
      <c r="BN20" s="563">
        <f>Invest.!BO8</f>
        <v/>
      </c>
      <c r="BO20" s="563">
        <f>Invest.!BP8</f>
        <v/>
      </c>
      <c r="BP20" s="563">
        <f>Invest.!BQ8</f>
        <v/>
      </c>
      <c r="BQ20" s="563">
        <f>Invest.!BR8</f>
        <v/>
      </c>
      <c r="BR20" s="563">
        <f>Invest.!BS8</f>
        <v/>
      </c>
      <c r="BS20" s="563">
        <f>Invest.!BT8</f>
        <v/>
      </c>
      <c r="BT20" s="563">
        <f>Invest.!BU8</f>
        <v/>
      </c>
      <c r="BU20" s="543">
        <f>Invest.!BV8</f>
        <v/>
      </c>
      <c r="BV20" s="543">
        <f>Invest.!BW8</f>
        <v/>
      </c>
      <c r="BW20" s="543">
        <f>Invest.!BX8</f>
        <v/>
      </c>
      <c r="BX20" s="543">
        <f>Invest.!BY8</f>
        <v/>
      </c>
      <c r="BY20" s="543">
        <f>Invest.!BZ8</f>
        <v/>
      </c>
      <c r="CA20" s="558">
        <f>HLOOKUP($CA$4,$AY$6:$BJ$40,$A20,0)</f>
        <v/>
      </c>
      <c r="CB20" s="32" t="n"/>
      <c r="CC20" s="558">
        <f>HLOOKUP($CA$4,$BN$6:$BY$40,$A20,0)</f>
        <v/>
      </c>
      <c r="CD20" s="534">
        <f>SUM(CF20:CQ20)</f>
        <v/>
      </c>
      <c r="CF20" s="543">
        <f>Invest.!CG8</f>
        <v/>
      </c>
      <c r="CG20" s="543">
        <f>Invest.!CH8</f>
        <v/>
      </c>
      <c r="CH20" s="543">
        <f>Invest.!CI8</f>
        <v/>
      </c>
      <c r="CI20" s="543">
        <f>Invest.!CJ8</f>
        <v/>
      </c>
      <c r="CJ20" s="543">
        <f>Invest.!CK8</f>
        <v/>
      </c>
      <c r="CK20" s="543">
        <f>Invest.!CL8</f>
        <v/>
      </c>
      <c r="CL20" s="543">
        <f>Invest.!CM8</f>
        <v/>
      </c>
      <c r="CM20" s="543">
        <f>Invest.!CN8</f>
        <v/>
      </c>
      <c r="CN20" s="543">
        <f>Invest.!CO8</f>
        <v/>
      </c>
      <c r="CO20" s="543">
        <f>Invest.!CP8</f>
        <v/>
      </c>
      <c r="CP20" s="543">
        <f>Invest.!CQ8</f>
        <v/>
      </c>
      <c r="CQ20" s="543">
        <f>Invest.!CR8</f>
        <v/>
      </c>
      <c r="CS20" s="534">
        <f>SUM(CU20:DF20)</f>
        <v/>
      </c>
      <c r="CU20" s="563">
        <f>Invest.!CV8</f>
        <v/>
      </c>
      <c r="CV20" s="563">
        <f>Invest.!CW8</f>
        <v/>
      </c>
      <c r="CW20" s="563">
        <f>Invest.!CX8</f>
        <v/>
      </c>
      <c r="CX20" s="563">
        <f>Invest.!CY8</f>
        <v/>
      </c>
      <c r="CY20" s="563">
        <f>Invest.!CZ8</f>
        <v/>
      </c>
      <c r="CZ20" s="563">
        <f>Invest.!DA8</f>
        <v/>
      </c>
      <c r="DA20" s="563">
        <f>Invest.!DB8</f>
        <v/>
      </c>
      <c r="DB20" s="543">
        <f>Invest.!DC8</f>
        <v/>
      </c>
      <c r="DC20" s="543">
        <f>Invest.!DD8</f>
        <v/>
      </c>
      <c r="DD20" s="543">
        <f>Invest.!DE8</f>
        <v/>
      </c>
      <c r="DE20" s="543">
        <f>Invest.!DF8</f>
        <v/>
      </c>
      <c r="DF20" s="543">
        <f>Invest.!DG8</f>
        <v/>
      </c>
      <c r="DG20" s="543" t="n"/>
      <c r="DH20" s="543">
        <f>CZ20-CK20</f>
        <v/>
      </c>
      <c r="DI20" s="103">
        <f>(CZ20/CK20)-100%</f>
        <v/>
      </c>
      <c r="DK20" s="534">
        <f>SUM(DM20:DX20)</f>
        <v/>
      </c>
      <c r="DM20" s="543">
        <f>Invest.!DN8</f>
        <v/>
      </c>
      <c r="DN20" s="543">
        <f>Invest.!DO8</f>
        <v/>
      </c>
      <c r="DO20" s="543">
        <f>Invest.!DP8</f>
        <v/>
      </c>
      <c r="DP20" s="543">
        <f>Invest.!DQ8</f>
        <v/>
      </c>
      <c r="DQ20" s="543">
        <f>Invest.!DR8</f>
        <v/>
      </c>
      <c r="DR20" s="543">
        <f>Invest.!DS8</f>
        <v/>
      </c>
      <c r="DS20" s="543">
        <f>Invest.!DT8</f>
        <v/>
      </c>
      <c r="DT20" s="543">
        <f>Invest.!DU8</f>
        <v/>
      </c>
      <c r="DU20" s="543">
        <f>Invest.!DV8</f>
        <v/>
      </c>
      <c r="DV20" s="543">
        <f>Invest.!DW8</f>
        <v/>
      </c>
      <c r="DW20" s="543">
        <f>Invest.!DX8</f>
        <v/>
      </c>
      <c r="DX20" s="543">
        <f>Invest.!DY8</f>
        <v/>
      </c>
      <c r="DZ20" s="534">
        <f>SUM(EB20:EM20)</f>
        <v/>
      </c>
      <c r="EB20" s="563">
        <f>Invest.!EC8</f>
        <v/>
      </c>
      <c r="EC20" s="563">
        <f>Invest.!ED8</f>
        <v/>
      </c>
      <c r="ED20" s="563">
        <f>Invest.!EE8</f>
        <v/>
      </c>
      <c r="EE20" s="563">
        <f>Invest.!EF8</f>
        <v/>
      </c>
      <c r="EF20" s="563">
        <f>Invest.!EG8</f>
        <v/>
      </c>
      <c r="EG20" s="563">
        <f>Invest.!EH8</f>
        <v/>
      </c>
      <c r="EH20" s="563">
        <f>Invest.!EI8</f>
        <v/>
      </c>
      <c r="EI20" s="563">
        <f>Invest.!EJ8</f>
        <v/>
      </c>
      <c r="EJ20" s="563">
        <f>Invest.!EK8</f>
        <v/>
      </c>
      <c r="EK20" s="563">
        <f>Invest.!EL8</f>
        <v/>
      </c>
      <c r="EL20" s="563">
        <f>Invest.!EM8</f>
        <v/>
      </c>
      <c r="EM20" s="563">
        <f>Invest.!EN8</f>
        <v/>
      </c>
      <c r="EN20" s="543">
        <f>EG20-DR20</f>
        <v/>
      </c>
      <c r="EO20" s="103">
        <f>(EG20/DR20)-100%</f>
        <v/>
      </c>
      <c r="EP20" s="103" t="n"/>
      <c r="EQ20" s="556">
        <f>_xlfn.XLOOKUP($EQ$2,$CU$6:$DF$6,$CU20:$DF20)</f>
        <v/>
      </c>
      <c r="ER20" s="32" t="n"/>
      <c r="ES20" s="556">
        <f>_xlfn.XLOOKUP($EQ$4,$DM$6:$DX$6,$DM20:$DX20)</f>
        <v/>
      </c>
      <c r="ET20" s="32" t="n"/>
      <c r="EU20" s="556">
        <f>_xlfn.XLOOKUP($EQ$4,$EB$6:$EM$6,$EB20:$EM20)</f>
        <v/>
      </c>
      <c r="EV20" s="32" t="n"/>
      <c r="EW20" s="555">
        <f>EU20-ES20</f>
        <v/>
      </c>
      <c r="EX20" s="459">
        <f>EW20/ES20</f>
        <v/>
      </c>
    </row>
    <row r="21" ht="4.5" customHeight="1">
      <c r="A21" s="12" t="n">
        <v>16</v>
      </c>
      <c r="BN21" s="309" t="n"/>
      <c r="BO21" s="309" t="n"/>
      <c r="BP21" s="309" t="n"/>
      <c r="BQ21" s="309" t="n"/>
      <c r="BR21" s="309" t="n"/>
      <c r="BS21" s="309" t="n"/>
      <c r="BT21" s="309" t="n"/>
      <c r="CA21" s="558" t="n"/>
      <c r="CB21" s="32" t="n"/>
      <c r="CC21" s="558" t="n"/>
      <c r="CU21" s="309" t="n"/>
      <c r="CV21" s="309" t="n"/>
      <c r="CW21" s="309" t="n"/>
      <c r="CX21" s="309" t="n"/>
      <c r="CY21" s="309" t="n"/>
      <c r="CZ21" s="309" t="n"/>
      <c r="DA21" s="309" t="n"/>
      <c r="DI21" s="103" t="n"/>
      <c r="DM21" s="543">
        <f>Invest.!DN9</f>
        <v/>
      </c>
      <c r="DN21" s="543">
        <f>Invest.!DO9</f>
        <v/>
      </c>
      <c r="DO21" s="543">
        <f>Invest.!DP9</f>
        <v/>
      </c>
      <c r="DP21" s="543">
        <f>Invest.!DQ9</f>
        <v/>
      </c>
      <c r="DQ21" s="543">
        <f>Invest.!DR9</f>
        <v/>
      </c>
      <c r="DR21" s="543">
        <f>Invest.!DS9</f>
        <v/>
      </c>
      <c r="DS21" s="543">
        <f>Invest.!DT9</f>
        <v/>
      </c>
      <c r="DT21" s="543">
        <f>Invest.!DU9</f>
        <v/>
      </c>
      <c r="DU21" s="543">
        <f>Invest.!DV9</f>
        <v/>
      </c>
      <c r="DV21" s="543">
        <f>Invest.!DW9</f>
        <v/>
      </c>
      <c r="DW21" s="543">
        <f>Invest.!DX9</f>
        <v/>
      </c>
      <c r="DX21" s="543">
        <f>Invest.!DY9</f>
        <v/>
      </c>
      <c r="EB21" s="309" t="n"/>
      <c r="EC21" s="309" t="n"/>
      <c r="ED21" s="309" t="n"/>
      <c r="EE21" s="309" t="n"/>
      <c r="EF21" s="309" t="n"/>
      <c r="EG21" s="309" t="n"/>
      <c r="EH21" s="309" t="n"/>
      <c r="EO21" s="103" t="n"/>
      <c r="EP21" s="103" t="n"/>
      <c r="EQ21" s="556" t="n"/>
      <c r="ER21" s="27" t="n"/>
      <c r="ES21" s="556" t="n"/>
      <c r="ET21" s="27" t="n"/>
      <c r="EU21" s="556" t="n"/>
      <c r="EV21" s="27" t="n"/>
      <c r="EW21" s="555" t="n"/>
      <c r="EX21" s="459" t="n"/>
    </row>
    <row r="22">
      <c r="A22" s="10" t="n">
        <v>17</v>
      </c>
      <c r="B22" s="206" t="inlineStr">
        <is>
          <t xml:space="preserve">      (+) Entrada de Caixa com Venda de Ativos</t>
        </is>
      </c>
      <c r="D22" s="534" t="n">
        <v>24000</v>
      </c>
      <c r="F22" s="543" t="n">
        <v>0</v>
      </c>
      <c r="G22" s="543" t="n">
        <v>0</v>
      </c>
      <c r="H22" s="543" t="n">
        <v>0</v>
      </c>
      <c r="I22" s="543" t="n">
        <v>0</v>
      </c>
      <c r="J22" s="543" t="n">
        <v>0</v>
      </c>
      <c r="K22" s="543" t="n">
        <v>12000</v>
      </c>
      <c r="L22" s="543" t="n">
        <v>12000</v>
      </c>
      <c r="M22" s="543" t="n">
        <v>0</v>
      </c>
      <c r="N22" s="543" t="n">
        <v>0</v>
      </c>
      <c r="O22" s="543" t="n">
        <v>0</v>
      </c>
      <c r="P22" s="543" t="n">
        <v>0</v>
      </c>
      <c r="Q22" s="543" t="n">
        <v>0</v>
      </c>
      <c r="S22" s="534" t="n">
        <v>86400</v>
      </c>
      <c r="U22" s="543">
        <f>Invest.!V36</f>
        <v/>
      </c>
      <c r="V22" s="543">
        <f>Invest.!W36</f>
        <v/>
      </c>
      <c r="W22" s="543">
        <f>Invest.!X36</f>
        <v/>
      </c>
      <c r="X22" s="543">
        <f>Invest.!Y36</f>
        <v/>
      </c>
      <c r="Y22" s="543">
        <f>Invest.!Z36</f>
        <v/>
      </c>
      <c r="Z22" s="543">
        <f>Invest.!AA36</f>
        <v/>
      </c>
      <c r="AA22" s="543">
        <f>Invest.!AB36</f>
        <v/>
      </c>
      <c r="AB22" s="543">
        <f>Invest.!AC36</f>
        <v/>
      </c>
      <c r="AC22" s="543">
        <f>Invest.!AD36</f>
        <v/>
      </c>
      <c r="AD22" s="543">
        <f>Invest.!AE36</f>
        <v/>
      </c>
      <c r="AE22" s="543">
        <f>Invest.!AF36</f>
        <v/>
      </c>
      <c r="AF22" s="543">
        <f>Invest.!AG36</f>
        <v/>
      </c>
      <c r="AH22" s="534">
        <f>SUM(AJ22:AU22)</f>
        <v/>
      </c>
      <c r="AJ22" s="543">
        <f>Invest.!AK36</f>
        <v/>
      </c>
      <c r="AK22" s="543">
        <f>Invest.!AL36</f>
        <v/>
      </c>
      <c r="AL22" s="543">
        <f>Invest.!AM36</f>
        <v/>
      </c>
      <c r="AM22" s="543">
        <f>Invest.!AN36</f>
        <v/>
      </c>
      <c r="AN22" s="543">
        <f>Invest.!AO36</f>
        <v/>
      </c>
      <c r="AO22" s="543">
        <f>Invest.!AP36</f>
        <v/>
      </c>
      <c r="AP22" s="543">
        <f>Invest.!AQ36</f>
        <v/>
      </c>
      <c r="AQ22" s="543">
        <f>Invest.!AR36</f>
        <v/>
      </c>
      <c r="AR22" s="543">
        <f>Invest.!AS36</f>
        <v/>
      </c>
      <c r="AS22" s="543">
        <f>Invest.!AT36</f>
        <v/>
      </c>
      <c r="AT22" s="543">
        <f>Invest.!AU36</f>
        <v/>
      </c>
      <c r="AU22" s="543">
        <f>Invest.!AV36</f>
        <v/>
      </c>
      <c r="AW22" s="534">
        <f>SUM(AY22:BJ22)</f>
        <v/>
      </c>
      <c r="AY22" s="543">
        <f>Invest.!AZ36</f>
        <v/>
      </c>
      <c r="AZ22" s="543">
        <f>Invest.!BA36</f>
        <v/>
      </c>
      <c r="BA22" s="543">
        <f>Invest.!BB36</f>
        <v/>
      </c>
      <c r="BB22" s="543">
        <f>Invest.!BC36</f>
        <v/>
      </c>
      <c r="BC22" s="543">
        <f>Invest.!BD36</f>
        <v/>
      </c>
      <c r="BD22" s="543">
        <f>Invest.!BE36</f>
        <v/>
      </c>
      <c r="BE22" s="543">
        <f>Invest.!BF36</f>
        <v/>
      </c>
      <c r="BF22" s="543">
        <f>Invest.!BG36</f>
        <v/>
      </c>
      <c r="BG22" s="543">
        <f>Invest.!BH36</f>
        <v/>
      </c>
      <c r="BH22" s="543">
        <f>Invest.!BI36</f>
        <v/>
      </c>
      <c r="BI22" s="543">
        <f>Invest.!BJ36</f>
        <v/>
      </c>
      <c r="BJ22" s="543">
        <f>Invest.!BK36</f>
        <v/>
      </c>
      <c r="BL22" s="534">
        <f>SUM(BN22:BY22)</f>
        <v/>
      </c>
      <c r="BN22" s="563">
        <f>Invest.!BO36</f>
        <v/>
      </c>
      <c r="BO22" s="563">
        <f>Invest.!BP36</f>
        <v/>
      </c>
      <c r="BP22" s="563">
        <f>Invest.!BQ36</f>
        <v/>
      </c>
      <c r="BQ22" s="563">
        <f>Invest.!BR36</f>
        <v/>
      </c>
      <c r="BR22" s="563">
        <f>Invest.!BS36</f>
        <v/>
      </c>
      <c r="BS22" s="563">
        <f>Invest.!BT36</f>
        <v/>
      </c>
      <c r="BT22" s="563">
        <f>Invest.!BU36</f>
        <v/>
      </c>
      <c r="BU22" s="543">
        <f>Invest.!BV36</f>
        <v/>
      </c>
      <c r="BV22" s="543">
        <f>Invest.!BW36</f>
        <v/>
      </c>
      <c r="BW22" s="543">
        <f>Invest.!BX36</f>
        <v/>
      </c>
      <c r="BX22" s="543">
        <f>Invest.!BY36</f>
        <v/>
      </c>
      <c r="BY22" s="543">
        <f>Invest.!BZ36</f>
        <v/>
      </c>
      <c r="CA22" s="558">
        <f>HLOOKUP($CA$4,$AY$6:$BJ$40,$A22,0)</f>
        <v/>
      </c>
      <c r="CB22" s="32" t="n"/>
      <c r="CC22" s="558">
        <f>HLOOKUP($CA$4,$BN$6:$BY$40,$A22,0)</f>
        <v/>
      </c>
      <c r="CD22" s="534">
        <f>SUM(CF22:CQ22)</f>
        <v/>
      </c>
      <c r="CF22" s="543">
        <f>Invest.!CG36</f>
        <v/>
      </c>
      <c r="CG22" s="543">
        <f>Invest.!CH36</f>
        <v/>
      </c>
      <c r="CH22" s="543">
        <f>Invest.!CI36</f>
        <v/>
      </c>
      <c r="CI22" s="543">
        <f>Invest.!CJ36</f>
        <v/>
      </c>
      <c r="CJ22" s="543">
        <f>Invest.!CK36</f>
        <v/>
      </c>
      <c r="CK22" s="543">
        <f>Invest.!CL36</f>
        <v/>
      </c>
      <c r="CL22" s="543">
        <f>Invest.!CM36</f>
        <v/>
      </c>
      <c r="CM22" s="543">
        <f>Invest.!CN36</f>
        <v/>
      </c>
      <c r="CN22" s="543">
        <f>Invest.!CO36</f>
        <v/>
      </c>
      <c r="CO22" s="543">
        <f>Invest.!CP36</f>
        <v/>
      </c>
      <c r="CP22" s="543">
        <f>Invest.!CQ36</f>
        <v/>
      </c>
      <c r="CQ22" s="543">
        <f>Invest.!CR36</f>
        <v/>
      </c>
      <c r="CS22" s="534">
        <f>SUM(CU22:DF22)</f>
        <v/>
      </c>
      <c r="CU22" s="563">
        <f>Invest.!CV36</f>
        <v/>
      </c>
      <c r="CV22" s="563">
        <f>Invest.!CW36</f>
        <v/>
      </c>
      <c r="CW22" s="563">
        <f>Invest.!CX36</f>
        <v/>
      </c>
      <c r="CX22" s="563">
        <f>Invest.!CY36</f>
        <v/>
      </c>
      <c r="CY22" s="563">
        <f>Invest.!CZ36</f>
        <v/>
      </c>
      <c r="CZ22" s="563">
        <f>Invest.!DA36</f>
        <v/>
      </c>
      <c r="DA22" s="563">
        <f>Invest.!DB36</f>
        <v/>
      </c>
      <c r="DB22" s="543">
        <f>Invest.!DC36</f>
        <v/>
      </c>
      <c r="DC22" s="543">
        <f>Invest.!DD36</f>
        <v/>
      </c>
      <c r="DD22" s="543">
        <f>Invest.!DE36</f>
        <v/>
      </c>
      <c r="DE22" s="543">
        <f>Invest.!DF36</f>
        <v/>
      </c>
      <c r="DF22" s="543">
        <f>Invest.!DG36</f>
        <v/>
      </c>
      <c r="DG22" s="543" t="n"/>
      <c r="DH22" s="543">
        <f>CX22-CK22</f>
        <v/>
      </c>
      <c r="DI22" s="381">
        <f>(CZ22/CK22)-100%</f>
        <v/>
      </c>
      <c r="DK22" s="534">
        <f>SUM(DM22:DX22)</f>
        <v/>
      </c>
      <c r="DM22" s="543">
        <f>Invest.!DN36</f>
        <v/>
      </c>
      <c r="DN22" s="543">
        <f>Invest.!DO36</f>
        <v/>
      </c>
      <c r="DO22" s="543">
        <f>Invest.!DP36</f>
        <v/>
      </c>
      <c r="DP22" s="543">
        <f>Invest.!DQ36</f>
        <v/>
      </c>
      <c r="DQ22" s="543">
        <f>Invest.!DR36</f>
        <v/>
      </c>
      <c r="DR22" s="543">
        <f>Invest.!DS36</f>
        <v/>
      </c>
      <c r="DS22" s="543">
        <f>Invest.!DT36</f>
        <v/>
      </c>
      <c r="DT22" s="543">
        <f>Invest.!DU36</f>
        <v/>
      </c>
      <c r="DU22" s="543">
        <f>Invest.!DV36</f>
        <v/>
      </c>
      <c r="DV22" s="543">
        <f>Invest.!DW36</f>
        <v/>
      </c>
      <c r="DW22" s="543">
        <f>Invest.!DX36</f>
        <v/>
      </c>
      <c r="DX22" s="543">
        <f>Invest.!DY36</f>
        <v/>
      </c>
      <c r="DZ22" s="534">
        <f>SUM(EB22:EM22)</f>
        <v/>
      </c>
      <c r="EB22" s="563">
        <f>Invest.!EC36</f>
        <v/>
      </c>
      <c r="EC22" s="563">
        <f>Invest.!ED36</f>
        <v/>
      </c>
      <c r="ED22" s="563">
        <f>Invest.!EE36</f>
        <v/>
      </c>
      <c r="EE22" s="563">
        <f>Invest.!EF36</f>
        <v/>
      </c>
      <c r="EF22" s="563">
        <f>Invest.!EG36</f>
        <v/>
      </c>
      <c r="EG22" s="563">
        <f>Invest.!EH36</f>
        <v/>
      </c>
      <c r="EH22" s="563">
        <f>Invest.!EI36</f>
        <v/>
      </c>
      <c r="EI22" s="563">
        <f>Invest.!EJ36</f>
        <v/>
      </c>
      <c r="EJ22" s="563">
        <f>Invest.!EK36</f>
        <v/>
      </c>
      <c r="EK22" s="563">
        <f>Invest.!EL36</f>
        <v/>
      </c>
      <c r="EL22" s="563">
        <f>Invest.!EM36</f>
        <v/>
      </c>
      <c r="EM22" s="563">
        <f>Invest.!EN36</f>
        <v/>
      </c>
      <c r="EN22" s="543">
        <f>EE22-DR22</f>
        <v/>
      </c>
      <c r="EO22" s="381">
        <f>(EG22/DR22)-100%</f>
        <v/>
      </c>
      <c r="EP22" s="381" t="n"/>
      <c r="EQ22" s="556">
        <f>_xlfn.XLOOKUP($EQ$2,$CU$6:$DF$6,$CU22:$DF22)</f>
        <v/>
      </c>
      <c r="ER22" s="452" t="n"/>
      <c r="ES22" s="556">
        <f>_xlfn.XLOOKUP($EQ$4,$DM$6:$DX$6,$DM22:$DX22)</f>
        <v/>
      </c>
      <c r="ET22" s="452" t="n"/>
      <c r="EU22" s="556">
        <f>_xlfn.XLOOKUP($EQ$4,$EB$6:$EM$6,$EB22:$EM22)</f>
        <v/>
      </c>
      <c r="EV22" s="452" t="n"/>
      <c r="EW22" s="555">
        <f>EU22-ES22</f>
        <v/>
      </c>
      <c r="EX22" s="459">
        <f>EW22/ES22</f>
        <v/>
      </c>
    </row>
    <row r="23" ht="6" customHeight="1">
      <c r="A23" s="10" t="n">
        <v>18</v>
      </c>
      <c r="BN23" s="309" t="n"/>
      <c r="BO23" s="309" t="n"/>
      <c r="BP23" s="309" t="n"/>
      <c r="BQ23" s="309" t="n"/>
      <c r="BR23" s="309" t="n"/>
      <c r="BS23" s="309" t="n"/>
      <c r="BT23" s="309" t="n"/>
      <c r="CA23" s="556" t="n"/>
      <c r="CC23" s="556" t="n"/>
      <c r="CU23" s="309" t="n"/>
      <c r="CV23" s="309" t="n"/>
      <c r="CW23" s="309" t="n"/>
      <c r="CX23" s="309" t="n"/>
      <c r="CY23" s="309" t="n"/>
      <c r="CZ23" s="309" t="n"/>
      <c r="DA23" s="309" t="n"/>
      <c r="DI23" s="103" t="n"/>
      <c r="EB23" s="309" t="n"/>
      <c r="EC23" s="309" t="n"/>
      <c r="ED23" s="309" t="n"/>
      <c r="EE23" s="309" t="n"/>
      <c r="EF23" s="309" t="n"/>
      <c r="EG23" s="309" t="n"/>
      <c r="EH23" s="309" t="n"/>
      <c r="EO23" s="103" t="n"/>
      <c r="EP23" s="103" t="n"/>
      <c r="EQ23" s="556" t="n"/>
      <c r="ER23" s="32" t="n"/>
      <c r="ES23" s="556" t="n"/>
      <c r="ET23" s="32" t="n"/>
      <c r="EU23" s="556" t="n"/>
      <c r="EV23" s="32" t="n"/>
      <c r="EW23" s="555" t="n"/>
      <c r="EX23" s="459" t="n"/>
    </row>
    <row r="24">
      <c r="A24" s="12" t="n">
        <v>19</v>
      </c>
      <c r="B24" s="205" t="inlineStr">
        <is>
          <t>Saldo após Investimentos</t>
        </is>
      </c>
      <c r="D24" s="537" t="n">
        <v>1335667.669999998</v>
      </c>
      <c r="E24" s="27" t="n"/>
      <c r="F24" s="537" t="n">
        <v>51807.47</v>
      </c>
      <c r="G24" s="537" t="n">
        <v>67332.80000000012</v>
      </c>
      <c r="H24" s="537" t="n">
        <v>73485.84999999998</v>
      </c>
      <c r="I24" s="537" t="n">
        <v>-89923.75999999998</v>
      </c>
      <c r="J24" s="537" t="n">
        <v>139467.3100000001</v>
      </c>
      <c r="K24" s="537" t="n">
        <v>271925</v>
      </c>
      <c r="L24" s="537" t="n">
        <v>88416</v>
      </c>
      <c r="M24" s="537" t="n">
        <v>241104</v>
      </c>
      <c r="N24" s="537" t="n">
        <v>180677</v>
      </c>
      <c r="O24" s="537" t="n">
        <v>85699</v>
      </c>
      <c r="P24" s="537" t="n">
        <v>106325</v>
      </c>
      <c r="Q24" s="537" t="n">
        <v>119352</v>
      </c>
      <c r="S24" s="537" t="n">
        <v>1698587</v>
      </c>
      <c r="T24" s="27" t="n"/>
      <c r="U24" s="537">
        <f>SUM(U16:U22)</f>
        <v/>
      </c>
      <c r="V24" s="537">
        <f>SUM(V16:V22)</f>
        <v/>
      </c>
      <c r="W24" s="537">
        <f>SUM(W16:W22)</f>
        <v/>
      </c>
      <c r="X24" s="537">
        <f>SUM(X16:X22)</f>
        <v/>
      </c>
      <c r="Y24" s="537">
        <f>SUM(Y16:Y22)</f>
        <v/>
      </c>
      <c r="Z24" s="537">
        <f>SUM(Z16:Z22)</f>
        <v/>
      </c>
      <c r="AA24" s="537">
        <f>SUM(AA16:AA22)</f>
        <v/>
      </c>
      <c r="AB24" s="537">
        <f>SUM(AB16:AB22)</f>
        <v/>
      </c>
      <c r="AC24" s="537">
        <f>SUM(AC16:AC22)</f>
        <v/>
      </c>
      <c r="AD24" s="537">
        <f>SUM(AD16:AD22)</f>
        <v/>
      </c>
      <c r="AE24" s="537">
        <f>SUM(AE16:AE22)</f>
        <v/>
      </c>
      <c r="AF24" s="537">
        <f>SUM(AF16:AF22)</f>
        <v/>
      </c>
      <c r="AG24" s="27" t="n"/>
      <c r="AH24" s="537">
        <f>SUM(AH16,AH20,AH22)</f>
        <v/>
      </c>
      <c r="AI24" s="27" t="n"/>
      <c r="AJ24" s="537">
        <f>SUM(AJ16:AJ22)</f>
        <v/>
      </c>
      <c r="AK24" s="537">
        <f>SUM(AK16:AK22)</f>
        <v/>
      </c>
      <c r="AL24" s="537">
        <f>SUM(AL16:AL22)</f>
        <v/>
      </c>
      <c r="AM24" s="537">
        <f>SUM(AM16:AM22)</f>
        <v/>
      </c>
      <c r="AN24" s="537">
        <f>SUM(AN16:AN22)</f>
        <v/>
      </c>
      <c r="AO24" s="537">
        <f>SUM(AO16:AO22)</f>
        <v/>
      </c>
      <c r="AP24" s="537">
        <f>SUM(AP16:AP22)</f>
        <v/>
      </c>
      <c r="AQ24" s="537">
        <f>SUM(AQ16:AQ22)</f>
        <v/>
      </c>
      <c r="AR24" s="537">
        <f>SUM(AR16:AR22)</f>
        <v/>
      </c>
      <c r="AS24" s="537">
        <f>SUM(AS16:AS22)</f>
        <v/>
      </c>
      <c r="AT24" s="537">
        <f>SUM(AT16:AT22)</f>
        <v/>
      </c>
      <c r="AU24" s="537">
        <f>SUM(AU16:AU22)</f>
        <v/>
      </c>
      <c r="AV24" s="27" t="n"/>
      <c r="AW24" s="537">
        <f>SUM(AW16,AW20,AW22)</f>
        <v/>
      </c>
      <c r="AX24" s="27" t="n"/>
      <c r="AY24" s="537">
        <f>SUM(AY16:AY22)</f>
        <v/>
      </c>
      <c r="AZ24" s="537">
        <f>SUM(AZ16:AZ22)</f>
        <v/>
      </c>
      <c r="BA24" s="537">
        <f>SUM(BA16:BA22)</f>
        <v/>
      </c>
      <c r="BB24" s="537">
        <f>SUM(BB16:BB22)</f>
        <v/>
      </c>
      <c r="BC24" s="537">
        <f>SUM(BC16:BC22)</f>
        <v/>
      </c>
      <c r="BD24" s="537">
        <f>SUM(BD16:BD22)</f>
        <v/>
      </c>
      <c r="BE24" s="537">
        <f>SUM(BE16:BE22)</f>
        <v/>
      </c>
      <c r="BF24" s="537">
        <f>SUM(BF16:BF22)</f>
        <v/>
      </c>
      <c r="BG24" s="537">
        <f>SUM(BG16:BG22)</f>
        <v/>
      </c>
      <c r="BH24" s="537">
        <f>SUM(BH16:BH22)</f>
        <v/>
      </c>
      <c r="BI24" s="537">
        <f>SUM(BI16:BI22)</f>
        <v/>
      </c>
      <c r="BJ24" s="537">
        <f>SUM(BJ16:BJ22)</f>
        <v/>
      </c>
      <c r="BK24" s="27" t="n"/>
      <c r="BL24" s="537">
        <f>SUM(BL16,BL20,BL22)</f>
        <v/>
      </c>
      <c r="BM24" s="27" t="n"/>
      <c r="BN24" s="539">
        <f>SUM(BN16:BN22)</f>
        <v/>
      </c>
      <c r="BO24" s="539">
        <f>SUM(BO16:BO22)</f>
        <v/>
      </c>
      <c r="BP24" s="539">
        <f>SUM(BP16:BP22)</f>
        <v/>
      </c>
      <c r="BQ24" s="539">
        <f>SUM(BQ16:BQ22)</f>
        <v/>
      </c>
      <c r="BR24" s="539">
        <f>SUM(BR16:BR22)</f>
        <v/>
      </c>
      <c r="BS24" s="539">
        <f>SUM(BS16:BS22)</f>
        <v/>
      </c>
      <c r="BT24" s="539">
        <f>SUM(BT16:BT22)</f>
        <v/>
      </c>
      <c r="BU24" s="537">
        <f>SUM(BU16:BU22)</f>
        <v/>
      </c>
      <c r="BV24" s="537">
        <f>SUM(BV16:BV22)</f>
        <v/>
      </c>
      <c r="BW24" s="537">
        <f>SUM(BW16:BW22)</f>
        <v/>
      </c>
      <c r="BX24" s="537">
        <f>SUM(BX16:BX22)</f>
        <v/>
      </c>
      <c r="BY24" s="537">
        <f>SUM(BY16:BY22)</f>
        <v/>
      </c>
      <c r="BZ24" s="27" t="n"/>
      <c r="CA24" s="537">
        <f>HLOOKUP($CA$4,$AY$6:$BJ$40,$A26,0)</f>
        <v/>
      </c>
      <c r="CB24" s="203" t="n"/>
      <c r="CC24" s="537">
        <f>HLOOKUP($CA$4,$BN$6:$BY$40,$A26,0)</f>
        <v/>
      </c>
      <c r="CD24" s="537">
        <f>SUM(CD16,CD20,CD22)</f>
        <v/>
      </c>
      <c r="CE24" s="27" t="n"/>
      <c r="CF24" s="537">
        <f>SUM(CF16:CF22)</f>
        <v/>
      </c>
      <c r="CG24" s="537">
        <f>SUM(CG16:CG22)</f>
        <v/>
      </c>
      <c r="CH24" s="537">
        <f>SUM(CH16:CH22)</f>
        <v/>
      </c>
      <c r="CI24" s="537">
        <f>SUM(CI16:CI22)</f>
        <v/>
      </c>
      <c r="CJ24" s="537">
        <f>SUM(CJ16:CJ22)</f>
        <v/>
      </c>
      <c r="CK24" s="537">
        <f>SUM(CK16:CK22)</f>
        <v/>
      </c>
      <c r="CL24" s="537">
        <f>SUM(CL16:CL22)</f>
        <v/>
      </c>
      <c r="CM24" s="537">
        <f>SUM(CM16:CM22)</f>
        <v/>
      </c>
      <c r="CN24" s="537">
        <f>SUM(CN16:CN22)</f>
        <v/>
      </c>
      <c r="CO24" s="537">
        <f>SUM(CO16:CO22)</f>
        <v/>
      </c>
      <c r="CP24" s="537">
        <f>SUM(CP16:CP22)</f>
        <v/>
      </c>
      <c r="CQ24" s="537">
        <f>SUM(CQ16:CQ22)</f>
        <v/>
      </c>
      <c r="CR24" s="27" t="n"/>
      <c r="CS24" s="537">
        <f>SUM(CS16,CS20,CS22)</f>
        <v/>
      </c>
      <c r="CT24" s="27" t="n"/>
      <c r="CU24" s="539">
        <f>SUM(CU16:CU22)</f>
        <v/>
      </c>
      <c r="CV24" s="539">
        <f>SUM(CV16:CV22)</f>
        <v/>
      </c>
      <c r="CW24" s="539">
        <f>SUM(CW16:CW22)</f>
        <v/>
      </c>
      <c r="CX24" s="539">
        <f>SUM(CX16:CX22)</f>
        <v/>
      </c>
      <c r="CY24" s="539">
        <f>SUM(CY16:CY22)</f>
        <v/>
      </c>
      <c r="CZ24" s="539">
        <f>SUM(CZ16:CZ22)</f>
        <v/>
      </c>
      <c r="DA24" s="539">
        <f>SUM(DA16:DA22)</f>
        <v/>
      </c>
      <c r="DB24" s="537">
        <f>SUM(DB16:DB22)</f>
        <v/>
      </c>
      <c r="DC24" s="537">
        <f>SUM(DC16:DC22)</f>
        <v/>
      </c>
      <c r="DD24" s="537">
        <f>SUM(DD16:DD22)</f>
        <v/>
      </c>
      <c r="DE24" s="537">
        <f>SUM(DE16:DE22)</f>
        <v/>
      </c>
      <c r="DF24" s="537">
        <f>SUM(DF16:DF22)</f>
        <v/>
      </c>
      <c r="DG24" s="556" t="n"/>
      <c r="DH24" s="537">
        <f>CZ24-CK24</f>
        <v/>
      </c>
      <c r="DI24" s="347">
        <f>(CZ24/CK24)-100%</f>
        <v/>
      </c>
      <c r="DK24" s="537">
        <f>SUM(DK16,DK20,DK22)</f>
        <v/>
      </c>
      <c r="DL24" s="27" t="n"/>
      <c r="DM24" s="537">
        <f>SUM(DM16:DM22)</f>
        <v/>
      </c>
      <c r="DN24" s="537">
        <f>SUM(DN16:DN22)</f>
        <v/>
      </c>
      <c r="DO24" s="537">
        <f>SUM(DO16:DO22)</f>
        <v/>
      </c>
      <c r="DP24" s="537">
        <f>SUM(DP16:DP22)</f>
        <v/>
      </c>
      <c r="DQ24" s="537">
        <f>SUM(DQ16:DQ22)</f>
        <v/>
      </c>
      <c r="DR24" s="537">
        <f>SUM(DR16:DR22)</f>
        <v/>
      </c>
      <c r="DS24" s="537">
        <f>SUM(DS16:DS22)</f>
        <v/>
      </c>
      <c r="DT24" s="537">
        <f>SUM(DT16:DT22)</f>
        <v/>
      </c>
      <c r="DU24" s="537">
        <f>SUM(DU16:DU22)</f>
        <v/>
      </c>
      <c r="DV24" s="537">
        <f>SUM(DV16:DV22)</f>
        <v/>
      </c>
      <c r="DW24" s="537">
        <f>SUM(DW16:DW22)</f>
        <v/>
      </c>
      <c r="DX24" s="537">
        <f>SUM(DX16:DX22)</f>
        <v/>
      </c>
      <c r="DY24" s="27" t="n"/>
      <c r="DZ24" s="537">
        <f>SUM(DZ16,DZ20,DZ22)</f>
        <v/>
      </c>
      <c r="EA24" s="27" t="n"/>
      <c r="EB24" s="539">
        <f>SUM(EB16:EB22)</f>
        <v/>
      </c>
      <c r="EC24" s="539">
        <f>SUM(EC16:EC22)</f>
        <v/>
      </c>
      <c r="ED24" s="539">
        <f>SUM(ED16:ED22)</f>
        <v/>
      </c>
      <c r="EE24" s="539">
        <f>SUM(EE16:EE22)</f>
        <v/>
      </c>
      <c r="EF24" s="539">
        <f>SUM(EF16:EF22)</f>
        <v/>
      </c>
      <c r="EG24" s="539">
        <f>SUM(EG16:EG22)</f>
        <v/>
      </c>
      <c r="EH24" s="539">
        <f>SUM(EH16:EH22)</f>
        <v/>
      </c>
      <c r="EI24" s="537">
        <f>SUM(EI16:EI22)</f>
        <v/>
      </c>
      <c r="EJ24" s="537">
        <f>SUM(EJ16:EJ22)</f>
        <v/>
      </c>
      <c r="EK24" s="537">
        <f>SUM(EK16:EK22)</f>
        <v/>
      </c>
      <c r="EL24" s="537">
        <f>SUM(EL16:EL22)</f>
        <v/>
      </c>
      <c r="EM24" s="537">
        <f>SUM(EM16:EM22)</f>
        <v/>
      </c>
      <c r="EN24" s="537">
        <f>EG24-DR24</f>
        <v/>
      </c>
      <c r="EO24" s="347">
        <f>(EG24/DR24)-100%</f>
        <v/>
      </c>
      <c r="EP24" s="344" t="n"/>
      <c r="EQ24" s="537">
        <f>_xlfn.XLOOKUP($EQ$2,$CU$6:$DF$6,$CU24:$DF24)</f>
        <v/>
      </c>
      <c r="ER24" s="32" t="n"/>
      <c r="ES24" s="537">
        <f>_xlfn.XLOOKUP($EQ$4,$DM$6:$DX$6,$DM24:$DX24)</f>
        <v/>
      </c>
      <c r="ET24" s="32" t="n"/>
      <c r="EU24" s="537">
        <f>_xlfn.XLOOKUP($EQ$4,$EB$6:$EM$6,$EB24:$EM24)</f>
        <v/>
      </c>
      <c r="EV24" s="32" t="n"/>
      <c r="EW24" s="562">
        <f>EU24-ES24</f>
        <v/>
      </c>
      <c r="EX24" s="457">
        <f>EW24/ES24</f>
        <v/>
      </c>
    </row>
    <row r="25" ht="6" customHeight="1">
      <c r="A25" s="10" t="n">
        <v>20</v>
      </c>
      <c r="C25" s="24" t="n"/>
      <c r="D25" s="552" t="n"/>
      <c r="E25" s="27" t="n"/>
      <c r="F25" s="552" t="n"/>
      <c r="G25" s="552" t="n"/>
      <c r="H25" s="552" t="n"/>
      <c r="I25" s="552" t="n"/>
      <c r="J25" s="552" t="n"/>
      <c r="K25" s="552" t="n"/>
      <c r="L25" s="552" t="n"/>
      <c r="M25" s="552" t="n"/>
      <c r="N25" s="552" t="n"/>
      <c r="O25" s="552" t="n"/>
      <c r="P25" s="552" t="n"/>
      <c r="Q25" s="552" t="n"/>
      <c r="R25" s="24" t="n"/>
      <c r="S25" s="552" t="n"/>
      <c r="T25" s="27" t="n"/>
      <c r="U25" s="552" t="n"/>
      <c r="V25" s="552" t="n"/>
      <c r="W25" s="552" t="n"/>
      <c r="X25" s="552" t="n"/>
      <c r="Y25" s="552" t="n"/>
      <c r="Z25" s="552" t="n"/>
      <c r="AA25" s="552" t="n"/>
      <c r="AB25" s="552" t="n"/>
      <c r="AC25" s="552" t="n"/>
      <c r="AD25" s="552" t="n"/>
      <c r="AE25" s="552" t="n"/>
      <c r="AF25" s="552" t="n"/>
      <c r="AG25" s="27" t="n"/>
      <c r="AH25" s="552" t="n"/>
      <c r="AI25" s="27" t="n"/>
      <c r="AJ25" s="552" t="n"/>
      <c r="AK25" s="552" t="n"/>
      <c r="AL25" s="552" t="n"/>
      <c r="AM25" s="552" t="n"/>
      <c r="AN25" s="552" t="n"/>
      <c r="AO25" s="552" t="n"/>
      <c r="AP25" s="552" t="n"/>
      <c r="AQ25" s="552" t="n"/>
      <c r="AR25" s="552" t="n"/>
      <c r="AS25" s="552" t="n"/>
      <c r="AT25" s="552" t="n"/>
      <c r="AU25" s="552" t="n"/>
      <c r="AV25" s="27" t="n"/>
      <c r="AW25" s="552" t="n"/>
      <c r="AX25" s="27" t="n"/>
      <c r="AY25" s="552" t="n"/>
      <c r="AZ25" s="552" t="n"/>
      <c r="BA25" s="552" t="n"/>
      <c r="BB25" s="552" t="n"/>
      <c r="BC25" s="552" t="n"/>
      <c r="BD25" s="552" t="n"/>
      <c r="BE25" s="552" t="n"/>
      <c r="BF25" s="552" t="n"/>
      <c r="BG25" s="552" t="n"/>
      <c r="BH25" s="552" t="n"/>
      <c r="BI25" s="552" t="n"/>
      <c r="BJ25" s="552" t="n"/>
      <c r="BK25" s="27" t="n"/>
      <c r="BL25" s="552" t="n"/>
      <c r="BM25" s="27" t="n"/>
      <c r="BN25" s="553" t="n"/>
      <c r="BO25" s="553" t="n"/>
      <c r="BP25" s="553" t="n"/>
      <c r="BQ25" s="553" t="n"/>
      <c r="BR25" s="553" t="n"/>
      <c r="BS25" s="553" t="n"/>
      <c r="BT25" s="553" t="n"/>
      <c r="BU25" s="552" t="n"/>
      <c r="BV25" s="552" t="n"/>
      <c r="BW25" s="552" t="n"/>
      <c r="BX25" s="552" t="n"/>
      <c r="BY25" s="552" t="n"/>
      <c r="BZ25" s="27" t="n"/>
      <c r="CA25" s="556" t="n"/>
      <c r="CB25" s="27" t="n"/>
      <c r="CC25" s="556" t="n"/>
      <c r="CD25" s="552" t="n"/>
      <c r="CE25" s="27" t="n"/>
      <c r="CF25" s="552" t="n"/>
      <c r="CG25" s="552" t="n"/>
      <c r="CH25" s="552" t="n"/>
      <c r="CI25" s="552" t="n"/>
      <c r="CJ25" s="552" t="n"/>
      <c r="CK25" s="552" t="n"/>
      <c r="CL25" s="552" t="n"/>
      <c r="CM25" s="552" t="n"/>
      <c r="CN25" s="552" t="n"/>
      <c r="CO25" s="552" t="n"/>
      <c r="CP25" s="552" t="n"/>
      <c r="CQ25" s="552" t="n"/>
      <c r="CR25" s="27" t="n"/>
      <c r="CS25" s="552" t="n"/>
      <c r="CT25" s="27" t="n"/>
      <c r="CU25" s="553" t="n"/>
      <c r="CV25" s="553" t="n"/>
      <c r="CW25" s="553" t="n"/>
      <c r="CX25" s="553" t="n"/>
      <c r="CY25" s="553" t="n"/>
      <c r="CZ25" s="553" t="n"/>
      <c r="DA25" s="553" t="n"/>
      <c r="DB25" s="552" t="n"/>
      <c r="DC25" s="552" t="n"/>
      <c r="DD25" s="552" t="n"/>
      <c r="DE25" s="552" t="n"/>
      <c r="DF25" s="552" t="n"/>
      <c r="DG25" s="552" t="n"/>
      <c r="DH25" s="552" t="n"/>
      <c r="DI25" s="343" t="n"/>
      <c r="DK25" s="552" t="n"/>
      <c r="DL25" s="27" t="n"/>
      <c r="DM25" s="552" t="n"/>
      <c r="DN25" s="552" t="n"/>
      <c r="DO25" s="552" t="n"/>
      <c r="DP25" s="552" t="n"/>
      <c r="DQ25" s="552" t="n"/>
      <c r="DR25" s="552" t="n"/>
      <c r="DS25" s="552" t="n"/>
      <c r="DT25" s="552" t="n"/>
      <c r="DU25" s="552" t="n"/>
      <c r="DV25" s="552" t="n"/>
      <c r="DW25" s="552" t="n"/>
      <c r="DX25" s="552" t="n"/>
      <c r="DY25" s="27" t="n"/>
      <c r="DZ25" s="552" t="n"/>
      <c r="EA25" s="27" t="n"/>
      <c r="EB25" s="553" t="n"/>
      <c r="EC25" s="553" t="n"/>
      <c r="ED25" s="553" t="n"/>
      <c r="EE25" s="553" t="n"/>
      <c r="EF25" s="553" t="n"/>
      <c r="EG25" s="553" t="n"/>
      <c r="EH25" s="553" t="n"/>
      <c r="EI25" s="552" t="n"/>
      <c r="EJ25" s="552" t="n"/>
      <c r="EK25" s="552" t="n"/>
      <c r="EL25" s="552" t="n"/>
      <c r="EM25" s="552" t="n"/>
      <c r="EN25" s="552" t="n"/>
      <c r="EO25" s="343" t="n"/>
      <c r="EP25" s="343" t="n"/>
      <c r="EQ25" s="556" t="n"/>
      <c r="ER25" s="27" t="n"/>
      <c r="ES25" s="556" t="n"/>
      <c r="ET25" s="27" t="n"/>
      <c r="EU25" s="556" t="n"/>
      <c r="EV25" s="27" t="n"/>
      <c r="EW25" s="555" t="n"/>
      <c r="EX25" s="459" t="n"/>
    </row>
    <row r="26">
      <c r="A26" s="10" t="n">
        <v>21</v>
      </c>
      <c r="B26" s="20" t="inlineStr">
        <is>
          <t xml:space="preserve">   Atividades de Financiamento (CFF)</t>
        </is>
      </c>
      <c r="E26" s="24" t="n"/>
      <c r="T26" s="24" t="n"/>
      <c r="AG26" s="24" t="n"/>
      <c r="AI26" s="24" t="n"/>
      <c r="AV26" s="24" t="n"/>
      <c r="AX26" s="24" t="n"/>
      <c r="BK26" s="24" t="n"/>
      <c r="BM26" s="24" t="n"/>
      <c r="BN26" s="309" t="n"/>
      <c r="BO26" s="309" t="n"/>
      <c r="BP26" s="309" t="n"/>
      <c r="BQ26" s="309" t="n"/>
      <c r="BR26" s="309" t="n"/>
      <c r="BS26" s="309" t="n"/>
      <c r="BT26" s="309" t="n"/>
      <c r="BZ26" s="24" t="n"/>
      <c r="CA26" s="558" t="n"/>
      <c r="CB26" s="24" t="n"/>
      <c r="CC26" s="558" t="n"/>
      <c r="CE26" s="24" t="n"/>
      <c r="CR26" s="24" t="n"/>
      <c r="CT26" s="24" t="n"/>
      <c r="CU26" s="309" t="n"/>
      <c r="CV26" s="309" t="n"/>
      <c r="CW26" s="309" t="n"/>
      <c r="CX26" s="309" t="n"/>
      <c r="CY26" s="309" t="n"/>
      <c r="CZ26" s="309" t="n"/>
      <c r="DA26" s="309" t="n"/>
      <c r="DI26" s="103" t="n"/>
      <c r="DL26" s="24" t="n"/>
      <c r="DY26" s="24" t="n"/>
      <c r="EA26" s="24" t="n"/>
      <c r="EB26" s="309" t="n"/>
      <c r="EC26" s="309" t="n"/>
      <c r="ED26" s="309" t="n"/>
      <c r="EE26" s="309" t="n"/>
      <c r="EF26" s="309" t="n"/>
      <c r="EG26" s="309" t="n"/>
      <c r="EH26" s="309" t="n"/>
      <c r="EO26" s="103" t="n"/>
      <c r="EP26" s="103" t="n"/>
      <c r="EQ26" s="556" t="n"/>
      <c r="ER26" s="27" t="n"/>
      <c r="ES26" s="556" t="n"/>
      <c r="ET26" s="27" t="n"/>
      <c r="EU26" s="556" t="n"/>
      <c r="EV26" s="27" t="n"/>
      <c r="EW26" s="555" t="n"/>
      <c r="EX26" s="459" t="n"/>
    </row>
    <row r="27" ht="6" customHeight="1">
      <c r="A27" s="12" t="n">
        <v>22</v>
      </c>
      <c r="BN27" s="309" t="n"/>
      <c r="BO27" s="309" t="n"/>
      <c r="BP27" s="309" t="n"/>
      <c r="BQ27" s="309" t="n"/>
      <c r="BR27" s="309" t="n"/>
      <c r="BS27" s="309" t="n"/>
      <c r="BT27" s="309" t="n"/>
      <c r="CA27" s="558" t="n"/>
      <c r="CC27" s="558" t="n"/>
      <c r="CU27" s="309" t="n"/>
      <c r="CV27" s="309" t="n"/>
      <c r="CW27" s="309" t="n"/>
      <c r="CX27" s="309" t="n"/>
      <c r="CY27" s="309" t="n"/>
      <c r="CZ27" s="309" t="n"/>
      <c r="DA27" s="309" t="n"/>
      <c r="DI27" s="103" t="n"/>
      <c r="EB27" s="309" t="n"/>
      <c r="EC27" s="309" t="n"/>
      <c r="ED27" s="309" t="n"/>
      <c r="EE27" s="309" t="n"/>
      <c r="EF27" s="309" t="n"/>
      <c r="EG27" s="309" t="n"/>
      <c r="EH27" s="309" t="n"/>
      <c r="EO27" s="103" t="n"/>
      <c r="EP27" s="103" t="n"/>
      <c r="EQ27" s="556" t="n"/>
      <c r="ER27" s="27" t="n"/>
      <c r="ES27" s="556" t="n"/>
      <c r="ET27" s="27" t="n"/>
      <c r="EU27" s="556" t="n"/>
      <c r="EV27" s="27" t="n"/>
      <c r="EW27" s="555" t="n"/>
      <c r="EX27" s="459" t="n"/>
    </row>
    <row r="28">
      <c r="A28" s="10" t="n">
        <v>23</v>
      </c>
      <c r="B28" s="16" t="inlineStr">
        <is>
          <t xml:space="preserve">      (+/-) Resultado Financeiro Líquido</t>
        </is>
      </c>
      <c r="D28" s="534" t="n">
        <v>-136.41</v>
      </c>
      <c r="F28" s="543" t="n">
        <v>0</v>
      </c>
      <c r="G28" s="543" t="n">
        <v>0</v>
      </c>
      <c r="H28" s="543" t="n">
        <v>0</v>
      </c>
      <c r="I28" s="543" t="n">
        <v>0</v>
      </c>
      <c r="J28" s="543" t="n">
        <v>-76.41</v>
      </c>
      <c r="K28" s="543" t="n">
        <v>0</v>
      </c>
      <c r="L28" s="543" t="n">
        <v>-10</v>
      </c>
      <c r="M28" s="543" t="n">
        <v>-10</v>
      </c>
      <c r="N28" s="543" t="n">
        <v>-10</v>
      </c>
      <c r="O28" s="543" t="n">
        <v>-10</v>
      </c>
      <c r="P28" s="543" t="n">
        <v>-10</v>
      </c>
      <c r="Q28" s="543" t="n">
        <v>-10</v>
      </c>
      <c r="S28" s="534" t="n">
        <v>0</v>
      </c>
      <c r="U28" s="543">
        <f>Finan.!V8+Finan.!V13</f>
        <v/>
      </c>
      <c r="V28" s="543">
        <f>Finan.!W8+Finan.!W13</f>
        <v/>
      </c>
      <c r="W28" s="543">
        <f>Finan.!X8+Finan.!X13</f>
        <v/>
      </c>
      <c r="X28" s="543">
        <f>Finan.!Y8+Finan.!Y13</f>
        <v/>
      </c>
      <c r="Y28" s="543">
        <f>Finan.!Z8+Finan.!Z13</f>
        <v/>
      </c>
      <c r="Z28" s="543">
        <f>Finan.!AA8+Finan.!AA13</f>
        <v/>
      </c>
      <c r="AA28" s="543">
        <f>Finan.!AB8+Finan.!AB13</f>
        <v/>
      </c>
      <c r="AB28" s="543">
        <f>Finan.!AC8+Finan.!AC13</f>
        <v/>
      </c>
      <c r="AC28" s="543">
        <f>Finan.!AD8+Finan.!AD13</f>
        <v/>
      </c>
      <c r="AD28" s="543">
        <f>Finan.!AE8+Finan.!AE13</f>
        <v/>
      </c>
      <c r="AE28" s="543">
        <f>Finan.!AF8+Finan.!AF13</f>
        <v/>
      </c>
      <c r="AF28" s="543">
        <f>Finan.!AG8+Finan.!AG13</f>
        <v/>
      </c>
      <c r="AH28" s="534">
        <f>SUM(AJ28:AU28)</f>
        <v/>
      </c>
      <c r="AJ28" s="543">
        <f>Finan.!AK8+Finan.!AK13</f>
        <v/>
      </c>
      <c r="AK28" s="543">
        <f>Finan.!AL8+Finan.!AL13</f>
        <v/>
      </c>
      <c r="AL28" s="543">
        <f>Finan.!AM8+Finan.!AM13</f>
        <v/>
      </c>
      <c r="AM28" s="543">
        <f>Finan.!AN8+Finan.!AN13</f>
        <v/>
      </c>
      <c r="AN28" s="543">
        <f>Finan.!AO8+Finan.!AO13</f>
        <v/>
      </c>
      <c r="AO28" s="543">
        <f>Finan.!AP8+Finan.!AP13</f>
        <v/>
      </c>
      <c r="AP28" s="543">
        <f>Finan.!AQ8+Finan.!AQ13</f>
        <v/>
      </c>
      <c r="AQ28" s="543">
        <f>Finan.!AR8+Finan.!AR13</f>
        <v/>
      </c>
      <c r="AR28" s="543">
        <f>Finan.!AS8+Finan.!AS13</f>
        <v/>
      </c>
      <c r="AS28" s="543">
        <f>Finan.!AT8+Finan.!AT13</f>
        <v/>
      </c>
      <c r="AT28" s="543">
        <f>Finan.!AU8+Finan.!AU13</f>
        <v/>
      </c>
      <c r="AU28" s="543">
        <f>Finan.!AV8+Finan.!AV13</f>
        <v/>
      </c>
      <c r="AW28" s="534">
        <f>SUM(AY28:BJ28)</f>
        <v/>
      </c>
      <c r="AY28" s="543">
        <f>Finan.!AZ8+Finan.!AZ13</f>
        <v/>
      </c>
      <c r="AZ28" s="543">
        <f>Finan.!BA8+Finan.!BA13</f>
        <v/>
      </c>
      <c r="BA28" s="543">
        <f>Finan.!BB8+Finan.!BB13</f>
        <v/>
      </c>
      <c r="BB28" s="543">
        <f>Finan.!BC8+Finan.!BC13</f>
        <v/>
      </c>
      <c r="BC28" s="543">
        <f>Finan.!BD8+Finan.!BD13</f>
        <v/>
      </c>
      <c r="BD28" s="543">
        <f>Finan.!BE8+Finan.!BE13</f>
        <v/>
      </c>
      <c r="BE28" s="543">
        <f>Finan.!BF8+Finan.!BF13</f>
        <v/>
      </c>
      <c r="BF28" s="543">
        <f>Finan.!BG8+Finan.!BG13</f>
        <v/>
      </c>
      <c r="BG28" s="543">
        <f>Finan.!BH8+Finan.!BH13</f>
        <v/>
      </c>
      <c r="BH28" s="543">
        <f>Finan.!BI8+Finan.!BI13</f>
        <v/>
      </c>
      <c r="BI28" s="543">
        <f>Finan.!BJ8+Finan.!BJ13</f>
        <v/>
      </c>
      <c r="BJ28" s="543">
        <f>Finan.!BK8+Finan.!BK13</f>
        <v/>
      </c>
      <c r="BL28" s="534">
        <f>SUM(BN28:BY28)</f>
        <v/>
      </c>
      <c r="BN28" s="563">
        <f>Finan.!BO8+Finan.!BO13</f>
        <v/>
      </c>
      <c r="BO28" s="563">
        <f>Finan.!BP8+Finan.!BP13</f>
        <v/>
      </c>
      <c r="BP28" s="563">
        <f>Finan.!BQ8+Finan.!BQ13</f>
        <v/>
      </c>
      <c r="BQ28" s="563">
        <f>Finan.!BR8+Finan.!BR13</f>
        <v/>
      </c>
      <c r="BR28" s="563">
        <f>Finan.!BS8+Finan.!BS13</f>
        <v/>
      </c>
      <c r="BS28" s="563">
        <f>Finan.!BT8+Finan.!BT13</f>
        <v/>
      </c>
      <c r="BT28" s="563">
        <f>Finan.!BU8+Finan.!BU13</f>
        <v/>
      </c>
      <c r="BU28" s="543">
        <f>Finan.!BV8+Finan.!BV13</f>
        <v/>
      </c>
      <c r="BV28" s="543">
        <f>Finan.!BW8+Finan.!BW13</f>
        <v/>
      </c>
      <c r="BW28" s="543">
        <f>Finan.!BX8+Finan.!BX13</f>
        <v/>
      </c>
      <c r="BX28" s="543">
        <f>Finan.!BY8+Finan.!BY13</f>
        <v/>
      </c>
      <c r="BY28" s="543">
        <f>Finan.!BZ8+Finan.!BZ13</f>
        <v/>
      </c>
      <c r="CA28" s="558">
        <f>HLOOKUP($CA$4,$AY$6:$BJ$40,$A28,0)</f>
        <v/>
      </c>
      <c r="CB28" s="32" t="n"/>
      <c r="CC28" s="558">
        <f>HLOOKUP($CA$4,$BN$6:$BY$40,$A28,0)</f>
        <v/>
      </c>
      <c r="CD28" s="534">
        <f>SUM(CF28:CQ28)</f>
        <v/>
      </c>
      <c r="CF28" s="543">
        <f>Finan.!CG8+Finan.!CG13</f>
        <v/>
      </c>
      <c r="CG28" s="543">
        <f>Finan.!CH8+Finan.!CH13</f>
        <v/>
      </c>
      <c r="CH28" s="543">
        <f>Finan.!CI8+Finan.!CI13</f>
        <v/>
      </c>
      <c r="CI28" s="543">
        <f>Finan.!CJ8+Finan.!CJ13</f>
        <v/>
      </c>
      <c r="CJ28" s="543">
        <f>Finan.!CK8+Finan.!CK13</f>
        <v/>
      </c>
      <c r="CK28" s="543">
        <f>Finan.!CL8+Finan.!CL13</f>
        <v/>
      </c>
      <c r="CL28" s="543">
        <f>Finan.!CM8+Finan.!CM13</f>
        <v/>
      </c>
      <c r="CM28" s="543">
        <f>Finan.!CN8+Finan.!CN13</f>
        <v/>
      </c>
      <c r="CN28" s="543">
        <f>Finan.!CO8+Finan.!CO13</f>
        <v/>
      </c>
      <c r="CO28" s="543">
        <f>Finan.!CP8+Finan.!CP13</f>
        <v/>
      </c>
      <c r="CP28" s="543">
        <f>Finan.!CQ8+Finan.!CQ13</f>
        <v/>
      </c>
      <c r="CQ28" s="543">
        <f>Finan.!CR8+Finan.!CR13</f>
        <v/>
      </c>
      <c r="CS28" s="534">
        <f>SUM(CU28:DF28)</f>
        <v/>
      </c>
      <c r="CU28" s="563">
        <f>Finan.!CV8+Finan.!CV13</f>
        <v/>
      </c>
      <c r="CV28" s="563">
        <f>Finan.!CW8+Finan.!CW13</f>
        <v/>
      </c>
      <c r="CW28" s="563">
        <f>Finan.!CX8+Finan.!CX13</f>
        <v/>
      </c>
      <c r="CX28" s="563">
        <f>Finan.!CY8+Finan.!CY13</f>
        <v/>
      </c>
      <c r="CY28" s="563">
        <f>Finan.!CZ8+Finan.!CZ13</f>
        <v/>
      </c>
      <c r="CZ28" s="563">
        <f>Finan.!DA8+Finan.!DA13</f>
        <v/>
      </c>
      <c r="DA28" s="563">
        <f>Finan.!DB8+Finan.!DB13</f>
        <v/>
      </c>
      <c r="DB28" s="543">
        <f>Finan.!DC8+Finan.!DC13</f>
        <v/>
      </c>
      <c r="DC28" s="543">
        <f>Finan.!DD8+Finan.!DD13</f>
        <v/>
      </c>
      <c r="DD28" s="543">
        <f>Finan.!DE8+Finan.!DE13</f>
        <v/>
      </c>
      <c r="DE28" s="543">
        <f>Finan.!DF8+Finan.!DF13</f>
        <v/>
      </c>
      <c r="DF28" s="543">
        <f>Finan.!DG8+Finan.!DG13</f>
        <v/>
      </c>
      <c r="DG28" s="543" t="n"/>
      <c r="DH28" s="543">
        <f>CZ28-CK28</f>
        <v/>
      </c>
      <c r="DI28" s="381">
        <f>(CZ28/CK28)-100%</f>
        <v/>
      </c>
      <c r="DK28" s="534">
        <f>SUM(DM28:DX28)</f>
        <v/>
      </c>
      <c r="DM28" s="543">
        <f>Finan.!DN8+Finan.!DN13</f>
        <v/>
      </c>
      <c r="DN28" s="543">
        <f>Finan.!DO8+Finan.!DO13</f>
        <v/>
      </c>
      <c r="DO28" s="543">
        <f>Finan.!DP8+Finan.!DP13</f>
        <v/>
      </c>
      <c r="DP28" s="543">
        <f>Finan.!DQ8+Finan.!DQ13</f>
        <v/>
      </c>
      <c r="DQ28" s="543">
        <f>Finan.!DR8+Finan.!DR13</f>
        <v/>
      </c>
      <c r="DR28" s="543">
        <f>Finan.!DS8+Finan.!DS13</f>
        <v/>
      </c>
      <c r="DS28" s="543">
        <f>Finan.!DT8+Finan.!DT13</f>
        <v/>
      </c>
      <c r="DT28" s="543">
        <f>Finan.!DU8+Finan.!DU13</f>
        <v/>
      </c>
      <c r="DU28" s="543">
        <f>Finan.!DV8+Finan.!DV13</f>
        <v/>
      </c>
      <c r="DV28" s="543">
        <f>Finan.!DW8+Finan.!DW13</f>
        <v/>
      </c>
      <c r="DW28" s="543">
        <f>Finan.!DX8+Finan.!DX13</f>
        <v/>
      </c>
      <c r="DX28" s="543">
        <f>Finan.!DY8+Finan.!DY13</f>
        <v/>
      </c>
      <c r="DZ28" s="534">
        <f>SUM(EB28:EM28)</f>
        <v/>
      </c>
      <c r="EB28" s="563">
        <f>Finan.!EC8+Finan.!EC13</f>
        <v/>
      </c>
      <c r="EC28" s="563">
        <f>Finan.!ED8+Finan.!ED13</f>
        <v/>
      </c>
      <c r="ED28" s="563">
        <f>Finan.!EE8+Finan.!EE13</f>
        <v/>
      </c>
      <c r="EE28" s="563">
        <f>Finan.!EF8+Finan.!EF13</f>
        <v/>
      </c>
      <c r="EF28" s="563">
        <f>Finan.!EG8+Finan.!EG13</f>
        <v/>
      </c>
      <c r="EG28" s="563">
        <f>Finan.!EH8+Finan.!EH13</f>
        <v/>
      </c>
      <c r="EH28" s="563">
        <f>Finan.!EI8+Finan.!EI13</f>
        <v/>
      </c>
      <c r="EI28" s="563">
        <f>Finan.!EJ8+Finan.!EJ13</f>
        <v/>
      </c>
      <c r="EJ28" s="563">
        <f>Finan.!EK8+Finan.!EK13</f>
        <v/>
      </c>
      <c r="EK28" s="563">
        <f>Finan.!EL8+Finan.!EL13</f>
        <v/>
      </c>
      <c r="EL28" s="563">
        <f>Finan.!EM8+Finan.!EM13</f>
        <v/>
      </c>
      <c r="EM28" s="563">
        <f>Finan.!EN8+Finan.!EN13</f>
        <v/>
      </c>
      <c r="EN28" s="543">
        <f>EG28-DR28</f>
        <v/>
      </c>
      <c r="EO28" s="381">
        <f>(EG28/DR28)-100%</f>
        <v/>
      </c>
      <c r="EP28" s="381" t="n"/>
      <c r="EQ28" s="556">
        <f>_xlfn.XLOOKUP($EQ$2,$CU$6:$DF$6,$CU28:$DF28)</f>
        <v/>
      </c>
      <c r="ER28" s="32" t="n"/>
      <c r="ES28" s="556">
        <f>_xlfn.XLOOKUP($EQ$4,$DM$6:$DX$6,$DM28:$DX28)</f>
        <v/>
      </c>
      <c r="ET28" s="32" t="n"/>
      <c r="EU28" s="556">
        <f>_xlfn.XLOOKUP($EQ$4,$EB$6:$EM$6,$EB28:$EM28)</f>
        <v/>
      </c>
      <c r="EV28" s="32" t="n"/>
      <c r="EW28" s="555">
        <f>EU28-ES28</f>
        <v/>
      </c>
      <c r="EX28" s="459">
        <f>EW28/ES28</f>
        <v/>
      </c>
    </row>
    <row r="29" ht="4.5" customFormat="1" customHeight="1" s="24">
      <c r="A29" s="10" t="n">
        <v>24</v>
      </c>
      <c r="B29" s="10" t="n"/>
      <c r="D29" s="560" t="n"/>
      <c r="E29" s="27" t="n"/>
      <c r="F29" s="560" t="n"/>
      <c r="G29" s="560" t="n"/>
      <c r="H29" s="560" t="n"/>
      <c r="I29" s="560" t="n"/>
      <c r="J29" s="560" t="n"/>
      <c r="K29" s="560" t="n"/>
      <c r="L29" s="560" t="n"/>
      <c r="M29" s="560" t="n"/>
      <c r="N29" s="560" t="n"/>
      <c r="O29" s="560" t="n"/>
      <c r="P29" s="560" t="n"/>
      <c r="Q29" s="560" t="n"/>
      <c r="S29" s="560" t="n"/>
      <c r="T29" s="27" t="n"/>
      <c r="U29" s="560" t="n"/>
      <c r="V29" s="560" t="n"/>
      <c r="W29" s="560" t="n"/>
      <c r="X29" s="560" t="n"/>
      <c r="Y29" s="560" t="n"/>
      <c r="Z29" s="560" t="n"/>
      <c r="AA29" s="560" t="n"/>
      <c r="AB29" s="560" t="n"/>
      <c r="AC29" s="560" t="n"/>
      <c r="AD29" s="560" t="n"/>
      <c r="AE29" s="560" t="n"/>
      <c r="AF29" s="560" t="n"/>
      <c r="AG29" s="27" t="n"/>
      <c r="AH29" s="560" t="n"/>
      <c r="AI29" s="27" t="n"/>
      <c r="AJ29" s="560" t="n"/>
      <c r="AK29" s="560" t="n"/>
      <c r="AL29" s="560" t="n"/>
      <c r="AM29" s="560" t="n"/>
      <c r="AN29" s="560" t="n"/>
      <c r="AO29" s="560" t="n"/>
      <c r="AP29" s="560" t="n"/>
      <c r="AQ29" s="560" t="n"/>
      <c r="AR29" s="560" t="n"/>
      <c r="AS29" s="560" t="n"/>
      <c r="AT29" s="560" t="n"/>
      <c r="AU29" s="560" t="n"/>
      <c r="AV29" s="27" t="n"/>
      <c r="AW29" s="560" t="n"/>
      <c r="AX29" s="27" t="n"/>
      <c r="AY29" s="560" t="n"/>
      <c r="AZ29" s="560" t="n"/>
      <c r="BA29" s="560" t="n"/>
      <c r="BB29" s="560" t="n"/>
      <c r="BC29" s="560" t="n"/>
      <c r="BD29" s="560" t="n"/>
      <c r="BE29" s="560" t="n"/>
      <c r="BF29" s="560" t="n"/>
      <c r="BG29" s="560" t="n"/>
      <c r="BH29" s="560" t="n"/>
      <c r="BI29" s="560" t="n"/>
      <c r="BJ29" s="560" t="n"/>
      <c r="BK29" s="27" t="n"/>
      <c r="BL29" s="560" t="n"/>
      <c r="BM29" s="27" t="n"/>
      <c r="BN29" s="561" t="n"/>
      <c r="BO29" s="561" t="n"/>
      <c r="BP29" s="561" t="n"/>
      <c r="BQ29" s="561" t="n"/>
      <c r="BR29" s="561" t="n"/>
      <c r="BS29" s="561" t="n"/>
      <c r="BT29" s="561" t="n"/>
      <c r="BU29" s="560" t="n"/>
      <c r="BV29" s="560" t="n"/>
      <c r="BW29" s="560" t="n"/>
      <c r="BX29" s="560" t="n"/>
      <c r="BY29" s="560" t="n"/>
      <c r="BZ29" s="27" t="n"/>
      <c r="CA29" s="558" t="n"/>
      <c r="CB29" s="32" t="n"/>
      <c r="CC29" s="558" t="n"/>
      <c r="CD29" s="560" t="n"/>
      <c r="CE29" s="27" t="n"/>
      <c r="CF29" s="560" t="n"/>
      <c r="CG29" s="560" t="n"/>
      <c r="CH29" s="560" t="n"/>
      <c r="CI29" s="560" t="n"/>
      <c r="CJ29" s="560" t="n"/>
      <c r="CK29" s="560" t="n"/>
      <c r="CL29" s="560" t="n"/>
      <c r="CM29" s="560" t="n"/>
      <c r="CN29" s="560" t="n"/>
      <c r="CO29" s="560" t="n"/>
      <c r="CP29" s="560" t="n"/>
      <c r="CQ29" s="560" t="n"/>
      <c r="CR29" s="27" t="n"/>
      <c r="CS29" s="560" t="n"/>
      <c r="CT29" s="27" t="n"/>
      <c r="CU29" s="561" t="n"/>
      <c r="CV29" s="561" t="n"/>
      <c r="CW29" s="561" t="n"/>
      <c r="CX29" s="561" t="n"/>
      <c r="CY29" s="561" t="n"/>
      <c r="CZ29" s="561" t="n"/>
      <c r="DA29" s="561" t="n"/>
      <c r="DB29" s="560" t="n"/>
      <c r="DC29" s="560" t="n"/>
      <c r="DD29" s="560" t="n"/>
      <c r="DE29" s="560" t="n"/>
      <c r="DF29" s="560" t="n"/>
      <c r="DG29" s="560" t="n"/>
      <c r="DH29" s="560" t="n"/>
      <c r="DI29" s="346" t="n"/>
      <c r="DK29" s="560" t="n"/>
      <c r="DL29" s="27" t="n"/>
      <c r="DM29" s="560" t="n"/>
      <c r="DN29" s="560" t="n"/>
      <c r="DO29" s="560" t="n"/>
      <c r="DP29" s="560" t="n"/>
      <c r="DQ29" s="560" t="n"/>
      <c r="DR29" s="560" t="n"/>
      <c r="DS29" s="560" t="n"/>
      <c r="DT29" s="560" t="n"/>
      <c r="DU29" s="560" t="n"/>
      <c r="DV29" s="560" t="n"/>
      <c r="DW29" s="560" t="n"/>
      <c r="DX29" s="560" t="n"/>
      <c r="DY29" s="27" t="n"/>
      <c r="DZ29" s="560" t="n"/>
      <c r="EA29" s="27" t="n"/>
      <c r="EB29" s="561" t="n"/>
      <c r="EC29" s="561" t="n"/>
      <c r="ED29" s="561" t="n"/>
      <c r="EE29" s="561" t="n"/>
      <c r="EF29" s="561" t="n"/>
      <c r="EG29" s="561" t="n"/>
      <c r="EH29" s="561" t="n"/>
      <c r="EI29" s="560" t="n"/>
      <c r="EJ29" s="560" t="n"/>
      <c r="EK29" s="560" t="n"/>
      <c r="EL29" s="560" t="n"/>
      <c r="EM29" s="560" t="n"/>
      <c r="EN29" s="560" t="n"/>
      <c r="EO29" s="346" t="n"/>
      <c r="EP29" s="346" t="n"/>
      <c r="EQ29" s="556" t="n"/>
      <c r="ER29" s="27" t="n"/>
      <c r="ES29" s="556" t="n"/>
      <c r="ET29" s="27" t="n"/>
      <c r="EU29" s="556" t="n"/>
      <c r="EV29" s="27" t="n"/>
      <c r="EW29" s="555" t="n"/>
      <c r="EX29" s="459" t="n"/>
    </row>
    <row r="30">
      <c r="A30" s="12" t="n">
        <v>25</v>
      </c>
      <c r="B30" s="16" t="inlineStr">
        <is>
          <t xml:space="preserve">      (-) Amortização de financiamentos</t>
        </is>
      </c>
      <c r="D30" s="534" t="n">
        <v>-49270</v>
      </c>
      <c r="F30" s="543" t="n">
        <v>0</v>
      </c>
      <c r="G30" s="543" t="n">
        <v>0</v>
      </c>
      <c r="H30" s="543" t="n">
        <v>0</v>
      </c>
      <c r="I30" s="543" t="n">
        <v>0</v>
      </c>
      <c r="J30" s="543" t="n">
        <v>0</v>
      </c>
      <c r="K30" s="543" t="n">
        <v>-5750</v>
      </c>
      <c r="L30" s="543" t="n">
        <v>-2659</v>
      </c>
      <c r="M30" s="543" t="n">
        <v>-8841</v>
      </c>
      <c r="N30" s="543" t="n">
        <v>-11568</v>
      </c>
      <c r="O30" s="543" t="n">
        <v>-5818</v>
      </c>
      <c r="P30" s="543" t="n">
        <v>-5818</v>
      </c>
      <c r="Q30" s="543" t="n">
        <v>-8816</v>
      </c>
      <c r="S30" s="534" t="n">
        <v>-98345</v>
      </c>
      <c r="U30" s="543">
        <f>Finan.!V19</f>
        <v/>
      </c>
      <c r="V30" s="543">
        <f>Finan.!W19</f>
        <v/>
      </c>
      <c r="W30" s="543">
        <f>Finan.!X19</f>
        <v/>
      </c>
      <c r="X30" s="543">
        <f>Finan.!Y19</f>
        <v/>
      </c>
      <c r="Y30" s="543">
        <f>Finan.!Z19</f>
        <v/>
      </c>
      <c r="Z30" s="543">
        <f>Finan.!AA19</f>
        <v/>
      </c>
      <c r="AA30" s="543">
        <f>Finan.!AB19</f>
        <v/>
      </c>
      <c r="AB30" s="543">
        <f>Finan.!AC19</f>
        <v/>
      </c>
      <c r="AC30" s="543">
        <f>Finan.!AD19</f>
        <v/>
      </c>
      <c r="AD30" s="543">
        <f>Finan.!AE19</f>
        <v/>
      </c>
      <c r="AE30" s="543">
        <f>Finan.!AF19</f>
        <v/>
      </c>
      <c r="AF30" s="543">
        <f>Finan.!AG19</f>
        <v/>
      </c>
      <c r="AH30" s="534">
        <f>SUM(AJ30:AU30)</f>
        <v/>
      </c>
      <c r="AJ30" s="543">
        <f>Finan.!AK19</f>
        <v/>
      </c>
      <c r="AK30" s="543">
        <f>Finan.!AL19</f>
        <v/>
      </c>
      <c r="AL30" s="543">
        <f>Finan.!AM19</f>
        <v/>
      </c>
      <c r="AM30" s="543">
        <f>Finan.!AN19</f>
        <v/>
      </c>
      <c r="AN30" s="543">
        <f>Finan.!AO19</f>
        <v/>
      </c>
      <c r="AO30" s="543">
        <f>Finan.!AP19</f>
        <v/>
      </c>
      <c r="AP30" s="543">
        <f>Finan.!AQ19</f>
        <v/>
      </c>
      <c r="AQ30" s="543">
        <f>Finan.!AR19</f>
        <v/>
      </c>
      <c r="AR30" s="543">
        <f>Finan.!AS19</f>
        <v/>
      </c>
      <c r="AS30" s="543">
        <f>Finan.!AT19</f>
        <v/>
      </c>
      <c r="AT30" s="543">
        <f>Finan.!AU19</f>
        <v/>
      </c>
      <c r="AU30" s="543">
        <f>Finan.!AV19</f>
        <v/>
      </c>
      <c r="AW30" s="534">
        <f>SUM(AY30:BJ30)</f>
        <v/>
      </c>
      <c r="AY30" s="543">
        <f>Finan.!AZ19</f>
        <v/>
      </c>
      <c r="AZ30" s="543">
        <f>Finan.!BA19</f>
        <v/>
      </c>
      <c r="BA30" s="543">
        <f>Finan.!BB19</f>
        <v/>
      </c>
      <c r="BB30" s="543">
        <f>Finan.!BC19</f>
        <v/>
      </c>
      <c r="BC30" s="543">
        <f>Finan.!BD19</f>
        <v/>
      </c>
      <c r="BD30" s="543">
        <f>Finan.!BE19</f>
        <v/>
      </c>
      <c r="BE30" s="543">
        <f>Finan.!BF19</f>
        <v/>
      </c>
      <c r="BF30" s="543">
        <f>Finan.!BG19</f>
        <v/>
      </c>
      <c r="BG30" s="543">
        <f>Finan.!BH19</f>
        <v/>
      </c>
      <c r="BH30" s="543">
        <f>Finan.!BI19</f>
        <v/>
      </c>
      <c r="BI30" s="543">
        <f>Finan.!BJ19</f>
        <v/>
      </c>
      <c r="BJ30" s="543">
        <f>Finan.!BK19</f>
        <v/>
      </c>
      <c r="BL30" s="534">
        <f>SUM(BN30:BY30)</f>
        <v/>
      </c>
      <c r="BN30" s="563">
        <f>Finan.!BO19</f>
        <v/>
      </c>
      <c r="BO30" s="563">
        <f>Finan.!BP19</f>
        <v/>
      </c>
      <c r="BP30" s="563">
        <f>Finan.!BQ19</f>
        <v/>
      </c>
      <c r="BQ30" s="563">
        <f>Finan.!BR19</f>
        <v/>
      </c>
      <c r="BR30" s="563">
        <f>Finan.!BS19</f>
        <v/>
      </c>
      <c r="BS30" s="563">
        <f>Finan.!BT19</f>
        <v/>
      </c>
      <c r="BT30" s="563">
        <f>Finan.!BU19</f>
        <v/>
      </c>
      <c r="BU30" s="543">
        <f>Finan.!BV19</f>
        <v/>
      </c>
      <c r="BV30" s="543">
        <f>Finan.!BW19</f>
        <v/>
      </c>
      <c r="BW30" s="543">
        <f>Finan.!BX19</f>
        <v/>
      </c>
      <c r="BX30" s="543">
        <f>Finan.!BY19</f>
        <v/>
      </c>
      <c r="BY30" s="543">
        <f>Finan.!BZ19</f>
        <v/>
      </c>
      <c r="CA30" s="558">
        <f>HLOOKUP($CA$4,$AY$6:$BJ$40,$A30,0)</f>
        <v/>
      </c>
      <c r="CB30" s="32" t="n"/>
      <c r="CC30" s="558">
        <f>HLOOKUP($CA$4,$BN$6:$BY$40,$A30,0)</f>
        <v/>
      </c>
      <c r="CD30" s="534">
        <f>SUM(CF30:CQ30)</f>
        <v/>
      </c>
      <c r="CF30" s="543">
        <f>Finan.!CG19</f>
        <v/>
      </c>
      <c r="CG30" s="543">
        <f>Finan.!CH19</f>
        <v/>
      </c>
      <c r="CH30" s="543">
        <f>Finan.!CI19</f>
        <v/>
      </c>
      <c r="CI30" s="543">
        <f>Finan.!CJ19</f>
        <v/>
      </c>
      <c r="CJ30" s="543">
        <f>Finan.!CK19</f>
        <v/>
      </c>
      <c r="CK30" s="543">
        <f>Finan.!CL19</f>
        <v/>
      </c>
      <c r="CL30" s="543">
        <f>Finan.!CM19</f>
        <v/>
      </c>
      <c r="CM30" s="543">
        <f>Finan.!CN19</f>
        <v/>
      </c>
      <c r="CN30" s="543">
        <f>Finan.!CO19</f>
        <v/>
      </c>
      <c r="CO30" s="543">
        <f>Finan.!CP19</f>
        <v/>
      </c>
      <c r="CP30" s="543">
        <f>Finan.!CQ19</f>
        <v/>
      </c>
      <c r="CQ30" s="543">
        <f>Finan.!CR19</f>
        <v/>
      </c>
      <c r="CS30" s="534">
        <f>SUM(CU30:DF30)</f>
        <v/>
      </c>
      <c r="CU30" s="563">
        <f>Finan.!CV19</f>
        <v/>
      </c>
      <c r="CV30" s="563">
        <f>Finan.!CW19</f>
        <v/>
      </c>
      <c r="CW30" s="563">
        <f>Finan.!CX19</f>
        <v/>
      </c>
      <c r="CX30" s="563">
        <f>Finan.!CY19</f>
        <v/>
      </c>
      <c r="CY30" s="563">
        <f>Finan.!CZ19</f>
        <v/>
      </c>
      <c r="CZ30" s="563">
        <f>Finan.!DA19</f>
        <v/>
      </c>
      <c r="DA30" s="563">
        <f>Finan.!DB19</f>
        <v/>
      </c>
      <c r="DB30" s="543">
        <f>Finan.!DC19</f>
        <v/>
      </c>
      <c r="DC30" s="543">
        <f>Finan.!DD19</f>
        <v/>
      </c>
      <c r="DD30" s="543">
        <f>Finan.!DE19</f>
        <v/>
      </c>
      <c r="DE30" s="543">
        <f>Finan.!DF19</f>
        <v/>
      </c>
      <c r="DF30" s="543">
        <f>Finan.!DG19</f>
        <v/>
      </c>
      <c r="DG30" s="543" t="n"/>
      <c r="DH30" s="543">
        <f>CZ30-CK30</f>
        <v/>
      </c>
      <c r="DI30" s="103">
        <f>(CZ30/CK30)-100%</f>
        <v/>
      </c>
      <c r="DK30" s="534">
        <f>SUM(DM30:DX30)</f>
        <v/>
      </c>
      <c r="DM30" s="543">
        <f>Finan.!DN19</f>
        <v/>
      </c>
      <c r="DN30" s="543">
        <f>Finan.!DO19</f>
        <v/>
      </c>
      <c r="DO30" s="543">
        <f>Finan.!DP19</f>
        <v/>
      </c>
      <c r="DP30" s="543">
        <f>Finan.!DQ19</f>
        <v/>
      </c>
      <c r="DQ30" s="543">
        <f>Finan.!DR19</f>
        <v/>
      </c>
      <c r="DR30" s="543">
        <f>Finan.!DS19</f>
        <v/>
      </c>
      <c r="DS30" s="543">
        <f>Finan.!DT19</f>
        <v/>
      </c>
      <c r="DT30" s="543">
        <f>Finan.!DU19</f>
        <v/>
      </c>
      <c r="DU30" s="543">
        <f>Finan.!DV19</f>
        <v/>
      </c>
      <c r="DV30" s="543">
        <f>Finan.!DW19</f>
        <v/>
      </c>
      <c r="DW30" s="543">
        <f>Finan.!DX19</f>
        <v/>
      </c>
      <c r="DX30" s="543">
        <f>Finan.!DY19</f>
        <v/>
      </c>
      <c r="DZ30" s="534">
        <f>SUM(EB30:EM30)</f>
        <v/>
      </c>
      <c r="EB30" s="563">
        <f>Finan.!EC19</f>
        <v/>
      </c>
      <c r="EC30" s="563">
        <f>Finan.!ED19</f>
        <v/>
      </c>
      <c r="ED30" s="563">
        <f>Finan.!EE19</f>
        <v/>
      </c>
      <c r="EE30" s="563">
        <f>Finan.!EF19</f>
        <v/>
      </c>
      <c r="EF30" s="563">
        <f>Finan.!EG19</f>
        <v/>
      </c>
      <c r="EG30" s="563">
        <f>Finan.!EH19</f>
        <v/>
      </c>
      <c r="EH30" s="563">
        <f>Finan.!EI19</f>
        <v/>
      </c>
      <c r="EI30" s="563">
        <f>Finan.!EJ19</f>
        <v/>
      </c>
      <c r="EJ30" s="563">
        <f>Finan.!EK19</f>
        <v/>
      </c>
      <c r="EK30" s="563">
        <f>Finan.!EL19</f>
        <v/>
      </c>
      <c r="EL30" s="563">
        <f>Finan.!EM19</f>
        <v/>
      </c>
      <c r="EM30" s="563">
        <f>Finan.!EN19</f>
        <v/>
      </c>
      <c r="EN30" s="543">
        <f>EG30-DR30</f>
        <v/>
      </c>
      <c r="EO30" s="103">
        <f>(EG30/DR30)-100%</f>
        <v/>
      </c>
      <c r="EP30" s="103" t="n"/>
      <c r="EQ30" s="556">
        <f>_xlfn.XLOOKUP($EQ$2,$CU$6:$DF$6,$CU30:$DF30)</f>
        <v/>
      </c>
      <c r="ER30" s="27" t="n"/>
      <c r="ES30" s="556">
        <f>_xlfn.XLOOKUP($EQ$4,$DM$6:$DX$6,$DM30:$DX30)</f>
        <v/>
      </c>
      <c r="ET30" s="27" t="n"/>
      <c r="EU30" s="556">
        <f>_xlfn.XLOOKUP($EQ$4,$EB$6:$EM$6,$EB30:$EM30)</f>
        <v/>
      </c>
      <c r="EV30" s="27" t="n"/>
      <c r="EW30" s="555">
        <f>EU30-ES30</f>
        <v/>
      </c>
      <c r="EX30" s="459">
        <f>EW30/ES30</f>
        <v/>
      </c>
    </row>
    <row r="31" ht="4.5" customFormat="1" customHeight="1" s="24">
      <c r="A31" s="10" t="n">
        <v>26</v>
      </c>
      <c r="B31" s="10" t="n"/>
      <c r="D31" s="560" t="n"/>
      <c r="E31" s="27" t="n"/>
      <c r="F31" s="560" t="n"/>
      <c r="G31" s="560" t="n"/>
      <c r="H31" s="560" t="n"/>
      <c r="I31" s="560" t="n"/>
      <c r="J31" s="560" t="n"/>
      <c r="K31" s="560" t="n"/>
      <c r="L31" s="560" t="n"/>
      <c r="M31" s="560" t="n"/>
      <c r="N31" s="560" t="n"/>
      <c r="O31" s="560" t="n"/>
      <c r="P31" s="560" t="n"/>
      <c r="Q31" s="560" t="n"/>
      <c r="S31" s="560" t="n"/>
      <c r="T31" s="27" t="n"/>
      <c r="U31" s="560" t="n"/>
      <c r="V31" s="560" t="n"/>
      <c r="W31" s="560" t="n"/>
      <c r="X31" s="560" t="n"/>
      <c r="Y31" s="560" t="n"/>
      <c r="Z31" s="560" t="n"/>
      <c r="AA31" s="560" t="n"/>
      <c r="AB31" s="560" t="n"/>
      <c r="AC31" s="560" t="n"/>
      <c r="AD31" s="560" t="n"/>
      <c r="AE31" s="560" t="n"/>
      <c r="AF31" s="560" t="n"/>
      <c r="AG31" s="27" t="n"/>
      <c r="AH31" s="560" t="n"/>
      <c r="AI31" s="27" t="n"/>
      <c r="AJ31" s="560" t="n"/>
      <c r="AK31" s="560" t="n"/>
      <c r="AL31" s="560" t="n"/>
      <c r="AM31" s="560" t="n"/>
      <c r="AN31" s="560" t="n"/>
      <c r="AO31" s="560" t="n"/>
      <c r="AP31" s="560" t="n"/>
      <c r="AQ31" s="560" t="n"/>
      <c r="AR31" s="560" t="n"/>
      <c r="AS31" s="560" t="n"/>
      <c r="AT31" s="560" t="n"/>
      <c r="AU31" s="560" t="n"/>
      <c r="AV31" s="27" t="n"/>
      <c r="AW31" s="560" t="n"/>
      <c r="AX31" s="27" t="n"/>
      <c r="AY31" s="560" t="n"/>
      <c r="AZ31" s="560" t="n"/>
      <c r="BA31" s="560" t="n"/>
      <c r="BB31" s="560" t="n"/>
      <c r="BC31" s="560" t="n"/>
      <c r="BD31" s="560" t="n"/>
      <c r="BE31" s="560" t="n"/>
      <c r="BF31" s="560" t="n"/>
      <c r="BG31" s="560" t="n"/>
      <c r="BH31" s="560" t="n"/>
      <c r="BI31" s="560" t="n"/>
      <c r="BJ31" s="560" t="n"/>
      <c r="BK31" s="27" t="n"/>
      <c r="BL31" s="560" t="n"/>
      <c r="BM31" s="27" t="n"/>
      <c r="BN31" s="561" t="n"/>
      <c r="BO31" s="561" t="n"/>
      <c r="BP31" s="561" t="n"/>
      <c r="BQ31" s="561" t="n"/>
      <c r="BR31" s="561" t="n"/>
      <c r="BS31" s="561" t="n"/>
      <c r="BT31" s="561" t="n"/>
      <c r="BU31" s="560" t="n"/>
      <c r="BV31" s="560" t="n"/>
      <c r="BW31" s="560" t="n"/>
      <c r="BX31" s="560" t="n"/>
      <c r="BY31" s="560" t="n"/>
      <c r="BZ31" s="27" t="n"/>
      <c r="CA31" s="558" t="n"/>
      <c r="CB31" s="32" t="n"/>
      <c r="CC31" s="558" t="n"/>
      <c r="CD31" s="560" t="n"/>
      <c r="CE31" s="27" t="n"/>
      <c r="CF31" s="560" t="n"/>
      <c r="CG31" s="560" t="n"/>
      <c r="CH31" s="560" t="n"/>
      <c r="CI31" s="560" t="n"/>
      <c r="CJ31" s="560" t="n"/>
      <c r="CK31" s="560" t="n"/>
      <c r="CL31" s="560" t="n"/>
      <c r="CM31" s="560" t="n"/>
      <c r="CN31" s="560" t="n"/>
      <c r="CO31" s="560" t="n"/>
      <c r="CP31" s="560" t="n"/>
      <c r="CQ31" s="560" t="n"/>
      <c r="CR31" s="27" t="n"/>
      <c r="CS31" s="560" t="n"/>
      <c r="CT31" s="27" t="n"/>
      <c r="CU31" s="561" t="n"/>
      <c r="CV31" s="561" t="n"/>
      <c r="CW31" s="561" t="n"/>
      <c r="CX31" s="561" t="n"/>
      <c r="CY31" s="561" t="n"/>
      <c r="CZ31" s="561" t="n"/>
      <c r="DA31" s="561" t="n"/>
      <c r="DB31" s="560" t="n"/>
      <c r="DC31" s="560" t="n"/>
      <c r="DD31" s="560" t="n"/>
      <c r="DE31" s="560" t="n"/>
      <c r="DF31" s="560" t="n"/>
      <c r="DG31" s="560" t="n"/>
      <c r="DH31" s="543" t="n"/>
      <c r="DI31" s="103" t="n"/>
      <c r="DK31" s="560" t="n"/>
      <c r="DL31" s="27" t="n"/>
      <c r="DM31" s="560" t="n"/>
      <c r="DN31" s="560" t="n"/>
      <c r="DO31" s="560" t="n"/>
      <c r="DP31" s="560" t="n"/>
      <c r="DQ31" s="560" t="n"/>
      <c r="DR31" s="560" t="n"/>
      <c r="DS31" s="560" t="n"/>
      <c r="DT31" s="560" t="n"/>
      <c r="DU31" s="560" t="n"/>
      <c r="DV31" s="560" t="n"/>
      <c r="DW31" s="560" t="n"/>
      <c r="DX31" s="560" t="n"/>
      <c r="DY31" s="27" t="n"/>
      <c r="DZ31" s="560" t="n"/>
      <c r="EA31" s="27" t="n"/>
      <c r="EB31" s="561" t="n"/>
      <c r="EC31" s="561" t="n"/>
      <c r="ED31" s="561" t="n"/>
      <c r="EE31" s="561" t="n"/>
      <c r="EF31" s="561" t="n"/>
      <c r="EG31" s="561" t="n"/>
      <c r="EH31" s="561" t="n"/>
      <c r="EI31" s="560" t="n"/>
      <c r="EJ31" s="560" t="n"/>
      <c r="EK31" s="560" t="n"/>
      <c r="EL31" s="560" t="n"/>
      <c r="EM31" s="560" t="n"/>
      <c r="EN31" s="543" t="n"/>
      <c r="EO31" s="103" t="n"/>
      <c r="EP31" s="103" t="n"/>
      <c r="EQ31" s="556" t="n"/>
      <c r="ER31" s="27" t="n"/>
      <c r="ES31" s="556" t="n"/>
      <c r="ET31" s="27" t="n"/>
      <c r="EU31" s="556" t="n"/>
      <c r="EV31" s="27" t="n"/>
      <c r="EW31" s="555" t="n"/>
      <c r="EX31" s="459" t="n"/>
    </row>
    <row r="32">
      <c r="A32" s="10" t="n">
        <v>27</v>
      </c>
      <c r="B32" s="16" t="inlineStr">
        <is>
          <t xml:space="preserve">      (+) Novos financiamentos</t>
        </is>
      </c>
      <c r="D32" s="534" t="n">
        <v>172848</v>
      </c>
      <c r="F32" s="543" t="n">
        <v>0</v>
      </c>
      <c r="G32" s="543" t="n">
        <v>0</v>
      </c>
      <c r="H32" s="543" t="n">
        <v>0</v>
      </c>
      <c r="I32" s="543" t="n">
        <v>0</v>
      </c>
      <c r="J32" s="543" t="n">
        <v>86096</v>
      </c>
      <c r="K32" s="543" t="n">
        <v>86752</v>
      </c>
      <c r="L32" s="543" t="n">
        <v>0</v>
      </c>
      <c r="M32" s="543" t="n">
        <v>0</v>
      </c>
      <c r="N32" s="543" t="n">
        <v>0</v>
      </c>
      <c r="O32" s="543" t="n">
        <v>0</v>
      </c>
      <c r="P32" s="543" t="n">
        <v>0</v>
      </c>
      <c r="Q32" s="543" t="n">
        <v>0</v>
      </c>
      <c r="S32" s="534" t="n">
        <v>606</v>
      </c>
      <c r="U32" s="543">
        <f>Finan.!V32</f>
        <v/>
      </c>
      <c r="V32" s="543">
        <f>Finan.!W32</f>
        <v/>
      </c>
      <c r="W32" s="543">
        <f>Finan.!X32</f>
        <v/>
      </c>
      <c r="X32" s="543">
        <f>Finan.!Y32</f>
        <v/>
      </c>
      <c r="Y32" s="543">
        <f>Finan.!Z32</f>
        <v/>
      </c>
      <c r="Z32" s="543">
        <f>Finan.!AA32</f>
        <v/>
      </c>
      <c r="AA32" s="543">
        <f>Finan.!AB32</f>
        <v/>
      </c>
      <c r="AB32" s="543">
        <f>Finan.!AC32</f>
        <v/>
      </c>
      <c r="AC32" s="543">
        <f>Finan.!AD32</f>
        <v/>
      </c>
      <c r="AD32" s="543">
        <f>Finan.!AE32</f>
        <v/>
      </c>
      <c r="AE32" s="543">
        <f>Finan.!AF32</f>
        <v/>
      </c>
      <c r="AF32" s="543">
        <f>Finan.!AG32</f>
        <v/>
      </c>
      <c r="AH32" s="534">
        <f>SUM(AJ32:AU32)</f>
        <v/>
      </c>
      <c r="AJ32" s="543">
        <f>Finan.!AK32</f>
        <v/>
      </c>
      <c r="AK32" s="543">
        <f>Finan.!AL32</f>
        <v/>
      </c>
      <c r="AL32" s="543">
        <f>Finan.!AM32</f>
        <v/>
      </c>
      <c r="AM32" s="543">
        <f>Finan.!AN32</f>
        <v/>
      </c>
      <c r="AN32" s="543">
        <f>Finan.!AO32</f>
        <v/>
      </c>
      <c r="AO32" s="543">
        <f>Finan.!AP32</f>
        <v/>
      </c>
      <c r="AP32" s="543">
        <f>Finan.!AQ32</f>
        <v/>
      </c>
      <c r="AQ32" s="543">
        <f>Finan.!AR32</f>
        <v/>
      </c>
      <c r="AR32" s="543">
        <f>Finan.!AS32</f>
        <v/>
      </c>
      <c r="AS32" s="543">
        <f>Finan.!AT32</f>
        <v/>
      </c>
      <c r="AT32" s="543">
        <f>Finan.!AU32</f>
        <v/>
      </c>
      <c r="AU32" s="543">
        <f>Finan.!AV32</f>
        <v/>
      </c>
      <c r="AW32" s="534">
        <f>SUM(AY32:BJ32)</f>
        <v/>
      </c>
      <c r="AY32" s="543">
        <f>Finan.!AZ32</f>
        <v/>
      </c>
      <c r="AZ32" s="543">
        <f>Finan.!BA32</f>
        <v/>
      </c>
      <c r="BA32" s="543">
        <f>Finan.!BB32</f>
        <v/>
      </c>
      <c r="BB32" s="543">
        <f>Finan.!BC32</f>
        <v/>
      </c>
      <c r="BC32" s="543">
        <f>Finan.!BD32</f>
        <v/>
      </c>
      <c r="BD32" s="543">
        <f>Finan.!BE32</f>
        <v/>
      </c>
      <c r="BE32" s="543">
        <f>Finan.!BF32</f>
        <v/>
      </c>
      <c r="BF32" s="543">
        <f>Finan.!BG32</f>
        <v/>
      </c>
      <c r="BG32" s="543">
        <f>Finan.!BH32</f>
        <v/>
      </c>
      <c r="BH32" s="543">
        <f>Finan.!BI32</f>
        <v/>
      </c>
      <c r="BI32" s="543">
        <f>Finan.!BJ32</f>
        <v/>
      </c>
      <c r="BJ32" s="543">
        <f>Finan.!BK32</f>
        <v/>
      </c>
      <c r="BL32" s="534">
        <f>SUM(BN32:BY32)</f>
        <v/>
      </c>
      <c r="BN32" s="563">
        <f>Finan.!BO32</f>
        <v/>
      </c>
      <c r="BO32" s="563">
        <f>Finan.!BP32</f>
        <v/>
      </c>
      <c r="BP32" s="563">
        <f>Finan.!BQ32</f>
        <v/>
      </c>
      <c r="BQ32" s="563">
        <f>Finan.!BR32</f>
        <v/>
      </c>
      <c r="BR32" s="563">
        <f>Finan.!BS32</f>
        <v/>
      </c>
      <c r="BS32" s="563">
        <f>Finan.!BT32</f>
        <v/>
      </c>
      <c r="BT32" s="563">
        <f>Finan.!BU32</f>
        <v/>
      </c>
      <c r="BU32" s="543">
        <f>Finan.!BV32</f>
        <v/>
      </c>
      <c r="BV32" s="543">
        <f>Finan.!BW32</f>
        <v/>
      </c>
      <c r="BW32" s="543">
        <f>Finan.!BX32</f>
        <v/>
      </c>
      <c r="BX32" s="543">
        <f>Finan.!BY32</f>
        <v/>
      </c>
      <c r="BY32" s="543">
        <f>Finan.!BZ32</f>
        <v/>
      </c>
      <c r="CA32" s="558">
        <f>HLOOKUP($CA$4,$AY$6:$BJ$40,$A32,0)</f>
        <v/>
      </c>
      <c r="CB32" s="32" t="n"/>
      <c r="CC32" s="558">
        <f>HLOOKUP($CA$4,$BN$6:$BY$40,$A32,0)</f>
        <v/>
      </c>
      <c r="CD32" s="534">
        <f>SUM(CF32:CQ32)</f>
        <v/>
      </c>
      <c r="CF32" s="543">
        <f>Finan.!CG32</f>
        <v/>
      </c>
      <c r="CG32" s="543">
        <f>Finan.!CH32</f>
        <v/>
      </c>
      <c r="CH32" s="543">
        <f>Finan.!CI32</f>
        <v/>
      </c>
      <c r="CI32" s="543">
        <f>Finan.!CJ32</f>
        <v/>
      </c>
      <c r="CJ32" s="543">
        <f>Finan.!CK32</f>
        <v/>
      </c>
      <c r="CK32" s="543">
        <f>Finan.!CL32</f>
        <v/>
      </c>
      <c r="CL32" s="543">
        <f>Finan.!CM32</f>
        <v/>
      </c>
      <c r="CM32" s="543">
        <f>Finan.!CN32</f>
        <v/>
      </c>
      <c r="CN32" s="543">
        <f>Finan.!CO32</f>
        <v/>
      </c>
      <c r="CO32" s="543">
        <f>Finan.!CP32</f>
        <v/>
      </c>
      <c r="CP32" s="543">
        <f>Finan.!CQ32</f>
        <v/>
      </c>
      <c r="CQ32" s="543">
        <f>Finan.!CR32</f>
        <v/>
      </c>
      <c r="CS32" s="534">
        <f>SUM(CU32:DF32)</f>
        <v/>
      </c>
      <c r="CU32" s="563">
        <f>Finan.!CV32</f>
        <v/>
      </c>
      <c r="CV32" s="563">
        <f>Finan.!CW32</f>
        <v/>
      </c>
      <c r="CW32" s="563">
        <f>Finan.!CX32</f>
        <v/>
      </c>
      <c r="CX32" s="563">
        <f>Finan.!CY32</f>
        <v/>
      </c>
      <c r="CY32" s="563">
        <f>Finan.!CZ32</f>
        <v/>
      </c>
      <c r="CZ32" s="563">
        <f>Finan.!DA32</f>
        <v/>
      </c>
      <c r="DA32" s="563">
        <f>Finan.!DB32</f>
        <v/>
      </c>
      <c r="DB32" s="543">
        <f>Finan.!DC32</f>
        <v/>
      </c>
      <c r="DC32" s="543">
        <f>Finan.!DD32</f>
        <v/>
      </c>
      <c r="DD32" s="543">
        <f>Finan.!DE32</f>
        <v/>
      </c>
      <c r="DE32" s="543">
        <f>Finan.!DF32</f>
        <v/>
      </c>
      <c r="DF32" s="543">
        <f>Finan.!DG32</f>
        <v/>
      </c>
      <c r="DG32" s="543" t="n"/>
      <c r="DH32" s="543">
        <f>CZ32-CK32</f>
        <v/>
      </c>
      <c r="DI32" s="103">
        <f>(CZ32/CK32)-100%</f>
        <v/>
      </c>
      <c r="DK32" s="534">
        <f>SUM(DM32:DX32)</f>
        <v/>
      </c>
      <c r="DM32" s="543">
        <f>Finan.!DN32</f>
        <v/>
      </c>
      <c r="DN32" s="543">
        <f>Finan.!DO32</f>
        <v/>
      </c>
      <c r="DO32" s="543">
        <f>Finan.!DP32</f>
        <v/>
      </c>
      <c r="DP32" s="543">
        <f>Finan.!DQ32</f>
        <v/>
      </c>
      <c r="DQ32" s="543">
        <f>Finan.!DR32</f>
        <v/>
      </c>
      <c r="DR32" s="543">
        <f>Finan.!DS32</f>
        <v/>
      </c>
      <c r="DS32" s="543">
        <f>Finan.!DT32</f>
        <v/>
      </c>
      <c r="DT32" s="543">
        <f>Finan.!DU32</f>
        <v/>
      </c>
      <c r="DU32" s="543">
        <f>Finan.!DV32</f>
        <v/>
      </c>
      <c r="DV32" s="543">
        <f>Finan.!DW32</f>
        <v/>
      </c>
      <c r="DW32" s="543">
        <f>Finan.!DX32</f>
        <v/>
      </c>
      <c r="DX32" s="543">
        <f>Finan.!DY32</f>
        <v/>
      </c>
      <c r="DZ32" s="534">
        <f>SUM(EB32:EM32)</f>
        <v/>
      </c>
      <c r="EB32" s="563">
        <f>Finan.!EC32</f>
        <v/>
      </c>
      <c r="EC32" s="563">
        <f>Finan.!ED32</f>
        <v/>
      </c>
      <c r="ED32" s="563">
        <f>Finan.!EE32</f>
        <v/>
      </c>
      <c r="EE32" s="563">
        <f>Finan.!EF32</f>
        <v/>
      </c>
      <c r="EF32" s="563">
        <f>Finan.!EG32</f>
        <v/>
      </c>
      <c r="EG32" s="563">
        <f>Finan.!EH32</f>
        <v/>
      </c>
      <c r="EH32" s="563">
        <f>Finan.!EI32</f>
        <v/>
      </c>
      <c r="EI32" s="563">
        <f>Finan.!EJ32</f>
        <v/>
      </c>
      <c r="EJ32" s="563">
        <f>Finan.!EK32</f>
        <v/>
      </c>
      <c r="EK32" s="563">
        <f>Finan.!EL32</f>
        <v/>
      </c>
      <c r="EL32" s="563">
        <f>Finan.!EM32</f>
        <v/>
      </c>
      <c r="EM32" s="563">
        <f>Finan.!EN32</f>
        <v/>
      </c>
      <c r="EN32" s="543">
        <f>EG32-DR32</f>
        <v/>
      </c>
      <c r="EO32" s="381">
        <f>(EG32/DR32)-100%</f>
        <v/>
      </c>
      <c r="EP32" s="381" t="n"/>
      <c r="EQ32" s="556">
        <f>_xlfn.XLOOKUP($EQ$2,$CU$6:$DF$6,$CU32:$DF32)</f>
        <v/>
      </c>
      <c r="ER32" s="453" t="n"/>
      <c r="ES32" s="556">
        <f>_xlfn.XLOOKUP($EQ$4,$DM$6:$DX$6,$DM32:$DX32)</f>
        <v/>
      </c>
      <c r="ET32" s="453" t="n"/>
      <c r="EU32" s="556">
        <f>_xlfn.XLOOKUP($EQ$4,$EB$6:$EM$6,$EB32:$EM32)</f>
        <v/>
      </c>
      <c r="EV32" s="453" t="n"/>
      <c r="EW32" s="555">
        <f>EU32-ES32</f>
        <v/>
      </c>
      <c r="EX32" s="459">
        <f>EW32/ES32</f>
        <v/>
      </c>
    </row>
    <row r="33" ht="6" customHeight="1">
      <c r="A33" s="12" t="n">
        <v>28</v>
      </c>
      <c r="BN33" s="309" t="n"/>
      <c r="BO33" s="309" t="n"/>
      <c r="BP33" s="309" t="n"/>
      <c r="BQ33" s="309" t="n"/>
      <c r="BR33" s="309" t="n"/>
      <c r="BS33" s="309" t="n"/>
      <c r="BT33" s="309" t="n"/>
      <c r="CA33" s="558" t="n"/>
      <c r="CB33" s="32" t="n"/>
      <c r="CC33" s="558" t="n"/>
      <c r="CU33" s="309" t="n"/>
      <c r="CV33" s="309" t="n"/>
      <c r="CW33" s="309" t="n"/>
      <c r="CX33" s="309" t="n"/>
      <c r="CY33" s="309" t="n"/>
      <c r="CZ33" s="309" t="n"/>
      <c r="DA33" s="309" t="n"/>
      <c r="DH33" s="543" t="n"/>
      <c r="DI33" s="103" t="n"/>
      <c r="EB33" s="309" t="n"/>
      <c r="EC33" s="309" t="n"/>
      <c r="ED33" s="309" t="n"/>
      <c r="EE33" s="309" t="n"/>
      <c r="EF33" s="309" t="n"/>
      <c r="EG33" s="309" t="n"/>
      <c r="EH33" s="309" t="n"/>
      <c r="EN33" s="543" t="n"/>
      <c r="EO33" s="103" t="n"/>
      <c r="EP33" s="103" t="n"/>
      <c r="EQ33" s="556" t="n"/>
      <c r="ER33" s="454" t="n"/>
      <c r="ES33" s="556" t="n"/>
      <c r="ET33" s="454" t="n"/>
      <c r="EU33" s="556" t="n"/>
      <c r="EV33" s="454" t="n"/>
      <c r="EW33" s="555" t="n"/>
      <c r="EX33" s="459" t="n"/>
    </row>
    <row r="34">
      <c r="A34" s="10" t="n">
        <v>29</v>
      </c>
      <c r="B34" s="16" t="inlineStr">
        <is>
          <t xml:space="preserve">      (-) Distribuição de Dividendos</t>
        </is>
      </c>
      <c r="D34" s="534" t="n">
        <v>-324710.18</v>
      </c>
      <c r="F34" s="543" t="n">
        <v>-53096.58</v>
      </c>
      <c r="G34" s="543" t="n">
        <v>0</v>
      </c>
      <c r="H34" s="543" t="n">
        <v>-39874.42</v>
      </c>
      <c r="I34" s="543" t="n">
        <v>-9621.290000000001</v>
      </c>
      <c r="J34" s="543" t="n">
        <v>-5580.89</v>
      </c>
      <c r="K34" s="543" t="n">
        <v>-26075</v>
      </c>
      <c r="L34" s="543" t="n">
        <v>-21574</v>
      </c>
      <c r="M34" s="543" t="n">
        <v>-53595</v>
      </c>
      <c r="N34" s="543" t="n">
        <v>-21931</v>
      </c>
      <c r="O34" s="543" t="n">
        <v>-31866</v>
      </c>
      <c r="P34" s="543" t="n">
        <v>-45851</v>
      </c>
      <c r="Q34" s="543" t="n">
        <v>-15645</v>
      </c>
      <c r="S34" s="534" t="n">
        <v>-575493</v>
      </c>
      <c r="U34" s="543">
        <f>Divd.!V8</f>
        <v/>
      </c>
      <c r="V34" s="543">
        <f>Divd.!W8</f>
        <v/>
      </c>
      <c r="W34" s="543">
        <f>Divd.!X8</f>
        <v/>
      </c>
      <c r="X34" s="543">
        <f>Divd.!Y8</f>
        <v/>
      </c>
      <c r="Y34" s="543">
        <f>Divd.!Z8</f>
        <v/>
      </c>
      <c r="Z34" s="543">
        <f>Divd.!AA8</f>
        <v/>
      </c>
      <c r="AA34" s="543">
        <f>Divd.!AB8</f>
        <v/>
      </c>
      <c r="AB34" s="543">
        <f>Divd.!AC8</f>
        <v/>
      </c>
      <c r="AC34" s="543">
        <f>Divd.!AD8</f>
        <v/>
      </c>
      <c r="AD34" s="543">
        <f>Divd.!AE8</f>
        <v/>
      </c>
      <c r="AE34" s="543">
        <f>Divd.!AF8</f>
        <v/>
      </c>
      <c r="AF34" s="543">
        <f>Divd.!AG8</f>
        <v/>
      </c>
      <c r="AH34" s="534">
        <f>SUM(AJ34:AU34)</f>
        <v/>
      </c>
      <c r="AJ34" s="543">
        <f>Divd.!AK8</f>
        <v/>
      </c>
      <c r="AK34" s="543">
        <f>Divd.!AL8</f>
        <v/>
      </c>
      <c r="AL34" s="543">
        <f>Divd.!AM8</f>
        <v/>
      </c>
      <c r="AM34" s="543">
        <f>Divd.!AN8</f>
        <v/>
      </c>
      <c r="AN34" s="543">
        <f>Divd.!AO8</f>
        <v/>
      </c>
      <c r="AO34" s="543">
        <f>Divd.!AP8</f>
        <v/>
      </c>
      <c r="AP34" s="543">
        <f>Divd.!AQ8</f>
        <v/>
      </c>
      <c r="AQ34" s="543">
        <f>Divd.!AR8</f>
        <v/>
      </c>
      <c r="AR34" s="543">
        <f>Divd.!AS8</f>
        <v/>
      </c>
      <c r="AS34" s="543">
        <f>Divd.!AT8</f>
        <v/>
      </c>
      <c r="AT34" s="543">
        <f>Divd.!AU8</f>
        <v/>
      </c>
      <c r="AU34" s="543">
        <f>Divd.!AV8</f>
        <v/>
      </c>
      <c r="AW34" s="534">
        <f>SUM(AY34:BJ34)</f>
        <v/>
      </c>
      <c r="AY34" s="543">
        <f>Divd.!AZ8</f>
        <v/>
      </c>
      <c r="AZ34" s="543">
        <f>Divd.!BA8</f>
        <v/>
      </c>
      <c r="BA34" s="543">
        <f>Divd.!BB8</f>
        <v/>
      </c>
      <c r="BB34" s="543">
        <f>Divd.!BC8</f>
        <v/>
      </c>
      <c r="BC34" s="543">
        <f>Divd.!BD8</f>
        <v/>
      </c>
      <c r="BD34" s="543">
        <f>Divd.!BE8</f>
        <v/>
      </c>
      <c r="BE34" s="543">
        <f>Divd.!BF8</f>
        <v/>
      </c>
      <c r="BF34" s="543">
        <f>Divd.!BG8</f>
        <v/>
      </c>
      <c r="BG34" s="543">
        <f>Divd.!BH8</f>
        <v/>
      </c>
      <c r="BH34" s="543">
        <f>Divd.!BI8</f>
        <v/>
      </c>
      <c r="BI34" s="543">
        <f>Divd.!BJ8</f>
        <v/>
      </c>
      <c r="BJ34" s="543">
        <f>Divd.!BK8</f>
        <v/>
      </c>
      <c r="BL34" s="534">
        <f>SUM(BN34:BY34)</f>
        <v/>
      </c>
      <c r="BN34" s="563">
        <f>Divd.!BO8</f>
        <v/>
      </c>
      <c r="BO34" s="563">
        <f>Divd.!BP8</f>
        <v/>
      </c>
      <c r="BP34" s="563">
        <f>Divd.!BQ8</f>
        <v/>
      </c>
      <c r="BQ34" s="563">
        <f>Divd.!BR8</f>
        <v/>
      </c>
      <c r="BR34" s="563">
        <f>Divd.!BS8</f>
        <v/>
      </c>
      <c r="BS34" s="563">
        <f>Divd.!BT8</f>
        <v/>
      </c>
      <c r="BT34" s="563">
        <f>Divd.!BU8</f>
        <v/>
      </c>
      <c r="BU34" s="543">
        <f>Divd.!BV8</f>
        <v/>
      </c>
      <c r="BV34" s="543">
        <f>Divd.!BW8</f>
        <v/>
      </c>
      <c r="BW34" s="543">
        <f>Divd.!BX8</f>
        <v/>
      </c>
      <c r="BX34" s="543">
        <f>Divd.!BY8</f>
        <v/>
      </c>
      <c r="BY34" s="543">
        <f>Divd.!BZ8</f>
        <v/>
      </c>
      <c r="CA34" s="558">
        <f>HLOOKUP($CA$4,$AY$6:$BJ$40,$A34,0)</f>
        <v/>
      </c>
      <c r="CB34" s="32" t="n"/>
      <c r="CC34" s="558">
        <f>HLOOKUP($CA$4,$BN$6:$BY$40,$A34,0)</f>
        <v/>
      </c>
      <c r="CD34" s="534">
        <f>SUM(CF34:CQ34)</f>
        <v/>
      </c>
      <c r="CF34" s="543">
        <f>Divd.!CG8</f>
        <v/>
      </c>
      <c r="CG34" s="543">
        <f>Divd.!CH8</f>
        <v/>
      </c>
      <c r="CH34" s="543">
        <f>Divd.!CI8</f>
        <v/>
      </c>
      <c r="CI34" s="543">
        <f>Divd.!CJ8</f>
        <v/>
      </c>
      <c r="CJ34" s="543">
        <f>Divd.!CK8</f>
        <v/>
      </c>
      <c r="CK34" s="543">
        <f>Divd.!CL8</f>
        <v/>
      </c>
      <c r="CL34" s="543">
        <f>Divd.!CM8</f>
        <v/>
      </c>
      <c r="CM34" s="543">
        <f>Divd.!CN8</f>
        <v/>
      </c>
      <c r="CN34" s="543">
        <f>Divd.!CO8</f>
        <v/>
      </c>
      <c r="CO34" s="543">
        <f>Divd.!CP8</f>
        <v/>
      </c>
      <c r="CP34" s="543">
        <f>Divd.!CQ8</f>
        <v/>
      </c>
      <c r="CQ34" s="543">
        <f>Divd.!CR8</f>
        <v/>
      </c>
      <c r="CS34" s="534">
        <f>SUM(CU34:DF34)</f>
        <v/>
      </c>
      <c r="CU34" s="563">
        <f>Divd.!CV8</f>
        <v/>
      </c>
      <c r="CV34" s="563">
        <f>Divd.!CW8</f>
        <v/>
      </c>
      <c r="CW34" s="563">
        <f>Divd.!CX8</f>
        <v/>
      </c>
      <c r="CX34" s="563">
        <f>Divd.!CY8</f>
        <v/>
      </c>
      <c r="CY34" s="563">
        <f>Divd.!CZ8</f>
        <v/>
      </c>
      <c r="CZ34" s="563">
        <f>Divd.!DA8</f>
        <v/>
      </c>
      <c r="DA34" s="563">
        <f>Divd.!DB8</f>
        <v/>
      </c>
      <c r="DB34" s="543">
        <f>Divd.!DC8</f>
        <v/>
      </c>
      <c r="DC34" s="543">
        <f>Divd.!DD8</f>
        <v/>
      </c>
      <c r="DD34" s="543">
        <f>Divd.!DE8</f>
        <v/>
      </c>
      <c r="DE34" s="543">
        <f>Divd.!DF8</f>
        <v/>
      </c>
      <c r="DF34" s="543">
        <f>Divd.!DG8</f>
        <v/>
      </c>
      <c r="DG34" s="543" t="n"/>
      <c r="DH34" s="543">
        <f>CZ34-CK34</f>
        <v/>
      </c>
      <c r="DI34" s="103">
        <f>(CZ34/CK34)-100%</f>
        <v/>
      </c>
      <c r="DK34" s="534">
        <f>SUM(DM34:DX34)</f>
        <v/>
      </c>
      <c r="DM34" s="543">
        <f>Divd.!DN8</f>
        <v/>
      </c>
      <c r="DN34" s="543">
        <f>Divd.!DO8</f>
        <v/>
      </c>
      <c r="DO34" s="543">
        <f>Divd.!DP8</f>
        <v/>
      </c>
      <c r="DP34" s="543">
        <f>Divd.!DQ8</f>
        <v/>
      </c>
      <c r="DQ34" s="543">
        <f>Divd.!DR8</f>
        <v/>
      </c>
      <c r="DR34" s="543">
        <f>Divd.!DS8</f>
        <v/>
      </c>
      <c r="DS34" s="543">
        <f>Divd.!DT8</f>
        <v/>
      </c>
      <c r="DT34" s="543">
        <f>Divd.!DU8</f>
        <v/>
      </c>
      <c r="DU34" s="543">
        <f>Divd.!DV8</f>
        <v/>
      </c>
      <c r="DV34" s="543">
        <f>Divd.!DW8</f>
        <v/>
      </c>
      <c r="DW34" s="543">
        <f>Divd.!DX8</f>
        <v/>
      </c>
      <c r="DX34" s="543">
        <f>Divd.!DY8</f>
        <v/>
      </c>
      <c r="DZ34" s="534">
        <f>SUM(EB34:EM34)</f>
        <v/>
      </c>
      <c r="EB34" s="563">
        <f>Divd.!EC8</f>
        <v/>
      </c>
      <c r="EC34" s="563">
        <f>Divd.!ED8</f>
        <v/>
      </c>
      <c r="ED34" s="563">
        <f>Divd.!EE8</f>
        <v/>
      </c>
      <c r="EE34" s="563">
        <f>Divd.!EF8</f>
        <v/>
      </c>
      <c r="EF34" s="563">
        <f>Divd.!EG8</f>
        <v/>
      </c>
      <c r="EG34" s="563">
        <f>Divd.!EH8</f>
        <v/>
      </c>
      <c r="EH34" s="563">
        <f>Divd.!EI8</f>
        <v/>
      </c>
      <c r="EI34" s="563">
        <f>Divd.!EJ8</f>
        <v/>
      </c>
      <c r="EJ34" s="563">
        <f>Divd.!EK8</f>
        <v/>
      </c>
      <c r="EK34" s="563">
        <f>Divd.!EL8</f>
        <v/>
      </c>
      <c r="EL34" s="563">
        <f>Divd.!EM8</f>
        <v/>
      </c>
      <c r="EM34" s="563">
        <f>Divd.!EN8</f>
        <v/>
      </c>
      <c r="EN34" s="543">
        <f>EG34-DR34</f>
        <v/>
      </c>
      <c r="EO34" s="103">
        <f>(EG34/DR34)-100%</f>
        <v/>
      </c>
      <c r="EP34" s="103" t="n"/>
      <c r="EQ34" s="556">
        <f>_xlfn.XLOOKUP($EQ$2,$CU$6:$DF$6,$CU34:$DF34)</f>
        <v/>
      </c>
      <c r="ER34" s="454" t="n"/>
      <c r="ES34" s="556">
        <f>_xlfn.XLOOKUP($EQ$4,$DM$6:$DX$6,$DM34:$DX34)</f>
        <v/>
      </c>
      <c r="ET34" s="454" t="n"/>
      <c r="EU34" s="556">
        <f>_xlfn.XLOOKUP($EQ$4,$EB$6:$EM$6,$EB34:$EM34)</f>
        <v/>
      </c>
      <c r="EV34" s="454" t="n"/>
      <c r="EW34" s="555">
        <f>EU34-ES34</f>
        <v/>
      </c>
      <c r="EX34" s="459">
        <f>EW34/ES34</f>
        <v/>
      </c>
    </row>
    <row r="35" ht="6" customHeight="1">
      <c r="A35" s="10" t="n">
        <v>30</v>
      </c>
      <c r="CA35" s="558" t="n"/>
      <c r="CC35" s="558" t="n"/>
      <c r="DH35" s="543" t="n"/>
      <c r="DI35" s="103" t="n"/>
      <c r="EN35" s="543" t="n"/>
      <c r="EO35" s="103" t="n"/>
      <c r="EP35" s="103" t="n"/>
      <c r="EQ35" s="556" t="n"/>
      <c r="ER35" s="454" t="n"/>
      <c r="ES35" s="556" t="n"/>
      <c r="ET35" s="454" t="n"/>
      <c r="EU35" s="556" t="n"/>
      <c r="EV35" s="454" t="n"/>
      <c r="EW35" s="555" t="n"/>
      <c r="EX35" s="459" t="n"/>
    </row>
    <row r="36">
      <c r="A36" s="12" t="n">
        <v>31</v>
      </c>
      <c r="B36" s="16" t="inlineStr">
        <is>
          <t xml:space="preserve">      (+/-) Variações Não Operacionais</t>
        </is>
      </c>
      <c r="D36" s="534" t="n">
        <v>653</v>
      </c>
      <c r="F36" s="543" t="n">
        <v>0</v>
      </c>
      <c r="G36" s="543" t="n">
        <v>0</v>
      </c>
      <c r="H36" s="543" t="n">
        <v>0</v>
      </c>
      <c r="I36" s="543" t="n">
        <v>0</v>
      </c>
      <c r="J36" s="543" t="n">
        <v>0</v>
      </c>
      <c r="K36" s="543" t="n">
        <v>0</v>
      </c>
      <c r="L36" s="543" t="n">
        <v>0</v>
      </c>
      <c r="M36" s="543" t="n">
        <v>653</v>
      </c>
      <c r="N36" s="543" t="n">
        <v>0</v>
      </c>
      <c r="O36" s="543" t="n">
        <v>0</v>
      </c>
      <c r="P36" s="543" t="n">
        <v>0</v>
      </c>
      <c r="Q36" s="543" t="n">
        <v>0</v>
      </c>
      <c r="S36" s="534" t="n">
        <v>-19363</v>
      </c>
      <c r="U36" s="543">
        <f>'Mov.Cx.'!V8</f>
        <v/>
      </c>
      <c r="V36" s="543">
        <f>'Mov.Cx.'!W8</f>
        <v/>
      </c>
      <c r="W36" s="543">
        <f>'Mov.Cx.'!X8</f>
        <v/>
      </c>
      <c r="X36" s="543">
        <f>'Mov.Cx.'!Y8</f>
        <v/>
      </c>
      <c r="Y36" s="543">
        <f>'Mov.Cx.'!Z8</f>
        <v/>
      </c>
      <c r="Z36" s="543">
        <f>'Mov.Cx.'!AA8</f>
        <v/>
      </c>
      <c r="AA36" s="543">
        <f>'Mov.Cx.'!AB8</f>
        <v/>
      </c>
      <c r="AB36" s="543">
        <f>'Mov.Cx.'!AC8</f>
        <v/>
      </c>
      <c r="AC36" s="543">
        <f>'Mov.Cx.'!AD8</f>
        <v/>
      </c>
      <c r="AD36" s="543">
        <f>'Mov.Cx.'!AE8</f>
        <v/>
      </c>
      <c r="AE36" s="543">
        <f>'Mov.Cx.'!AF8</f>
        <v/>
      </c>
      <c r="AF36" s="543">
        <f>'Mov.Cx.'!AG8</f>
        <v/>
      </c>
      <c r="AH36" s="534">
        <f>SUM(AJ36:AU36)</f>
        <v/>
      </c>
      <c r="AJ36" s="543">
        <f>'Mov.Cx.'!AK8</f>
        <v/>
      </c>
      <c r="AK36" s="543">
        <f>'Mov.Cx.'!AL8</f>
        <v/>
      </c>
      <c r="AL36" s="543">
        <f>'Mov.Cx.'!AM8</f>
        <v/>
      </c>
      <c r="AM36" s="543">
        <f>'Mov.Cx.'!AN8</f>
        <v/>
      </c>
      <c r="AN36" s="543">
        <f>'Mov.Cx.'!AO8</f>
        <v/>
      </c>
      <c r="AO36" s="543">
        <f>'Mov.Cx.'!AP8</f>
        <v/>
      </c>
      <c r="AP36" s="543">
        <f>'Mov.Cx.'!AQ8</f>
        <v/>
      </c>
      <c r="AQ36" s="543">
        <f>'Mov.Cx.'!AR8</f>
        <v/>
      </c>
      <c r="AR36" s="543">
        <f>'Mov.Cx.'!AS8</f>
        <v/>
      </c>
      <c r="AS36" s="543">
        <f>'Mov.Cx.'!AT8</f>
        <v/>
      </c>
      <c r="AT36" s="543">
        <f>'Mov.Cx.'!AU8</f>
        <v/>
      </c>
      <c r="AU36" s="543">
        <f>'Mov.Cx.'!AV8</f>
        <v/>
      </c>
      <c r="AW36" s="534">
        <f>SUM(AY36:BJ36)</f>
        <v/>
      </c>
      <c r="AY36" s="543">
        <f>'Mov.Cx.'!AZ8</f>
        <v/>
      </c>
      <c r="AZ36" s="543">
        <f>'Mov.Cx.'!BA8</f>
        <v/>
      </c>
      <c r="BA36" s="543">
        <f>'Mov.Cx.'!BB8</f>
        <v/>
      </c>
      <c r="BB36" s="543">
        <f>'Mov.Cx.'!BC8</f>
        <v/>
      </c>
      <c r="BC36" s="543">
        <f>'Mov.Cx.'!BD8</f>
        <v/>
      </c>
      <c r="BD36" s="543">
        <f>'Mov.Cx.'!BE8</f>
        <v/>
      </c>
      <c r="BE36" s="543">
        <f>'Mov.Cx.'!BF8</f>
        <v/>
      </c>
      <c r="BF36" s="543">
        <f>'Mov.Cx.'!BG8</f>
        <v/>
      </c>
      <c r="BG36" s="543">
        <f>'Mov.Cx.'!BH8</f>
        <v/>
      </c>
      <c r="BH36" s="543">
        <f>'Mov.Cx.'!BI8</f>
        <v/>
      </c>
      <c r="BI36" s="543">
        <f>'Mov.Cx.'!BJ8</f>
        <v/>
      </c>
      <c r="BJ36" s="543">
        <f>'Mov.Cx.'!BK8</f>
        <v/>
      </c>
      <c r="BL36" s="534">
        <f>SUM(BN36:BY36)</f>
        <v/>
      </c>
      <c r="BN36" s="543">
        <f>'Mov.Cx.'!BO8</f>
        <v/>
      </c>
      <c r="BO36" s="543">
        <f>'Mov.Cx.'!BP8</f>
        <v/>
      </c>
      <c r="BP36" s="543">
        <f>'Mov.Cx.'!BQ8</f>
        <v/>
      </c>
      <c r="BQ36" s="543">
        <f>'Mov.Cx.'!BR8</f>
        <v/>
      </c>
      <c r="BR36" s="543">
        <f>'Mov.Cx.'!BS8</f>
        <v/>
      </c>
      <c r="BS36" s="543">
        <f>'Mov.Cx.'!BT8</f>
        <v/>
      </c>
      <c r="BT36" s="543">
        <f>'Mov.Cx.'!BU8</f>
        <v/>
      </c>
      <c r="BU36" s="543">
        <f>'Mov.Cx.'!BV8</f>
        <v/>
      </c>
      <c r="BV36" s="543">
        <f>'Mov.Cx.'!BW8</f>
        <v/>
      </c>
      <c r="BW36" s="543">
        <f>'Mov.Cx.'!BX8</f>
        <v/>
      </c>
      <c r="BX36" s="543">
        <f>'Mov.Cx.'!BY8</f>
        <v/>
      </c>
      <c r="BY36" s="543">
        <f>'Mov.Cx.'!BZ8</f>
        <v/>
      </c>
      <c r="CA36" s="558">
        <f>HLOOKUP($CA$4,$AY$6:$BJ$40,$A36,0)</f>
        <v/>
      </c>
      <c r="CB36" s="32" t="n"/>
      <c r="CC36" s="558">
        <f>HLOOKUP($CA$4,$BN$6:$BY$40,$A36,0)</f>
        <v/>
      </c>
      <c r="CD36" s="534">
        <f>SUM(CF36:CQ36)</f>
        <v/>
      </c>
      <c r="CF36" s="543">
        <f>'Mov.Cx.'!CG8</f>
        <v/>
      </c>
      <c r="CG36" s="543">
        <f>'Mov.Cx.'!CH8</f>
        <v/>
      </c>
      <c r="CH36" s="543">
        <f>'Mov.Cx.'!CI8</f>
        <v/>
      </c>
      <c r="CI36" s="543">
        <f>'Mov.Cx.'!CJ8</f>
        <v/>
      </c>
      <c r="CJ36" s="543">
        <f>'Mov.Cx.'!CK8</f>
        <v/>
      </c>
      <c r="CK36" s="543">
        <f>'Mov.Cx.'!CL8</f>
        <v/>
      </c>
      <c r="CL36" s="543">
        <f>'Mov.Cx.'!CM8</f>
        <v/>
      </c>
      <c r="CM36" s="543">
        <f>'Mov.Cx.'!CN8</f>
        <v/>
      </c>
      <c r="CN36" s="543">
        <f>'Mov.Cx.'!CO8</f>
        <v/>
      </c>
      <c r="CO36" s="543">
        <f>'Mov.Cx.'!CP8</f>
        <v/>
      </c>
      <c r="CP36" s="543">
        <f>'Mov.Cx.'!CQ8</f>
        <v/>
      </c>
      <c r="CQ36" s="543">
        <f>'Mov.Cx.'!CR8</f>
        <v/>
      </c>
      <c r="CS36" s="534">
        <f>SUM(CU36:DF36)</f>
        <v/>
      </c>
      <c r="CU36" s="543">
        <f>'Mov.Cx.'!CV8</f>
        <v/>
      </c>
      <c r="CV36" s="543">
        <f>'Mov.Cx.'!CW8</f>
        <v/>
      </c>
      <c r="CW36" s="543">
        <f>'Mov.Cx.'!CX8</f>
        <v/>
      </c>
      <c r="CX36" s="543">
        <f>'Mov.Cx.'!CY8</f>
        <v/>
      </c>
      <c r="CY36" s="543">
        <f>'Mov.Cx.'!CZ8</f>
        <v/>
      </c>
      <c r="CZ36" s="543">
        <f>'Mov.Cx.'!DA8</f>
        <v/>
      </c>
      <c r="DA36" s="543">
        <f>'Mov.Cx.'!DB8</f>
        <v/>
      </c>
      <c r="DB36" s="543">
        <f>'Mov.Cx.'!DC8</f>
        <v/>
      </c>
      <c r="DC36" s="543">
        <f>'Mov.Cx.'!DD8</f>
        <v/>
      </c>
      <c r="DD36" s="543">
        <f>'Mov.Cx.'!DE8</f>
        <v/>
      </c>
      <c r="DE36" s="543">
        <f>'Mov.Cx.'!DF8</f>
        <v/>
      </c>
      <c r="DF36" s="543">
        <f>'Mov.Cx.'!DG8</f>
        <v/>
      </c>
      <c r="DG36" s="543" t="n"/>
      <c r="DH36" s="543">
        <f>CZ36-CK36</f>
        <v/>
      </c>
      <c r="DI36" s="103">
        <f>(CZ36/CK36)-100%</f>
        <v/>
      </c>
      <c r="DK36" s="534">
        <f>SUM(DM36:DX36)</f>
        <v/>
      </c>
      <c r="DM36" s="543">
        <f>'Mov.Cx.'!DK8</f>
        <v/>
      </c>
      <c r="DN36" s="543">
        <f>'Mov.Cx.'!DL8</f>
        <v/>
      </c>
      <c r="DO36" s="543">
        <f>'Mov.Cx.'!DM8</f>
        <v/>
      </c>
      <c r="DP36" s="543">
        <f>'Mov.Cx.'!DN8</f>
        <v/>
      </c>
      <c r="DQ36" s="543">
        <f>'Mov.Cx.'!DO8</f>
        <v/>
      </c>
      <c r="DR36" s="543">
        <f>'Mov.Cx.'!DP8</f>
        <v/>
      </c>
      <c r="DS36" s="543">
        <f>'Mov.Cx.'!DQ8</f>
        <v/>
      </c>
      <c r="DT36" s="543">
        <f>'Mov.Cx.'!DR8</f>
        <v/>
      </c>
      <c r="DU36" s="543">
        <f>'Mov.Cx.'!DS8</f>
        <v/>
      </c>
      <c r="DV36" s="543">
        <f>'Mov.Cx.'!DT8</f>
        <v/>
      </c>
      <c r="DW36" s="543">
        <f>'Mov.Cx.'!DU8</f>
        <v/>
      </c>
      <c r="DX36" s="543">
        <f>'Mov.Cx.'!DV8</f>
        <v/>
      </c>
      <c r="DZ36" s="534">
        <f>SUM(EB36:EM36)</f>
        <v/>
      </c>
      <c r="EB36" s="543">
        <f>'Mov.Cx.'!DZ8</f>
        <v/>
      </c>
      <c r="EC36" s="543">
        <f>'Mov.Cx.'!EA8</f>
        <v/>
      </c>
      <c r="ED36" s="543">
        <f>'Mov.Cx.'!EB8</f>
        <v/>
      </c>
      <c r="EE36" s="543">
        <f>'Mov.Cx.'!EC8</f>
        <v/>
      </c>
      <c r="EF36" s="543">
        <f>'Mov.Cx.'!ED8</f>
        <v/>
      </c>
      <c r="EG36" s="543">
        <f>'Mov.Cx.'!EE8</f>
        <v/>
      </c>
      <c r="EH36" s="543">
        <f>'Mov.Cx.'!EF8</f>
        <v/>
      </c>
      <c r="EI36" s="543">
        <f>'Mov.Cx.'!EG8</f>
        <v/>
      </c>
      <c r="EJ36" s="543">
        <f>'Mov.Cx.'!EH8</f>
        <v/>
      </c>
      <c r="EK36" s="543">
        <f>'Mov.Cx.'!EI8</f>
        <v/>
      </c>
      <c r="EL36" s="543">
        <f>'Mov.Cx.'!EJ8</f>
        <v/>
      </c>
      <c r="EM36" s="543">
        <f>'Mov.Cx.'!EK8</f>
        <v/>
      </c>
      <c r="EN36" s="543">
        <f>EG36-DR36</f>
        <v/>
      </c>
      <c r="EO36" s="381">
        <f>(EG36/DR36)-100%</f>
        <v/>
      </c>
      <c r="EP36" s="381" t="n"/>
      <c r="EQ36" s="556">
        <f>_xlfn.XLOOKUP($EQ$2,$CU$6:$DF$6,$CU36:$DF36)</f>
        <v/>
      </c>
      <c r="ER36" s="454" t="n"/>
      <c r="ES36" s="556">
        <f>_xlfn.XLOOKUP($EQ$4,$DM$6:$DX$6,$DM36:$DX36)</f>
        <v/>
      </c>
      <c r="ET36" s="454" t="n"/>
      <c r="EU36" s="556">
        <f>_xlfn.XLOOKUP($EQ$4,$EB$6:$EM$6,$EB36:$EM36)</f>
        <v/>
      </c>
      <c r="EV36" s="454" t="n"/>
      <c r="EW36" s="555">
        <f>EU36-ES36</f>
        <v/>
      </c>
      <c r="EX36" s="459">
        <f>EW36/ES36</f>
        <v/>
      </c>
    </row>
    <row r="37" ht="6" customHeight="1">
      <c r="A37" s="10" t="n">
        <v>32</v>
      </c>
      <c r="CA37" s="556" t="n"/>
      <c r="DI37" s="103" t="n"/>
      <c r="EO37" s="103" t="n"/>
      <c r="EP37" s="103" t="n"/>
      <c r="EQ37" s="556" t="n"/>
      <c r="ER37" s="454" t="n"/>
      <c r="ES37" s="556" t="n"/>
      <c r="ET37" s="454" t="n"/>
      <c r="EU37" s="556" t="n"/>
      <c r="EV37" s="454" t="n"/>
      <c r="EW37" s="454" t="n"/>
      <c r="EX37" s="459" t="n"/>
    </row>
    <row r="38">
      <c r="A38" s="10" t="n">
        <v>33</v>
      </c>
      <c r="B38" s="205" t="inlineStr">
        <is>
          <t>Saldo após Financiamentos e Dividendos</t>
        </is>
      </c>
      <c r="D38" s="537" t="n">
        <v>1134399.079999998</v>
      </c>
      <c r="E38" s="27" t="n"/>
      <c r="F38" s="537" t="n">
        <v>-1289.110000000001</v>
      </c>
      <c r="G38" s="537" t="n">
        <v>67332.80000000012</v>
      </c>
      <c r="H38" s="537" t="n">
        <v>33611.42999999998</v>
      </c>
      <c r="I38" s="537" t="n">
        <v>-99545.04999999999</v>
      </c>
      <c r="J38" s="537" t="n">
        <v>219906.0100000001</v>
      </c>
      <c r="K38" s="537" t="n">
        <v>326852</v>
      </c>
      <c r="L38" s="537" t="n">
        <v>64173</v>
      </c>
      <c r="M38" s="537" t="n">
        <v>179311</v>
      </c>
      <c r="N38" s="537" t="n">
        <v>147168</v>
      </c>
      <c r="O38" s="537" t="n">
        <v>48005</v>
      </c>
      <c r="P38" s="537" t="n">
        <v>54646</v>
      </c>
      <c r="Q38" s="537" t="n">
        <v>94881</v>
      </c>
      <c r="S38" s="537" t="n">
        <v>1025355</v>
      </c>
      <c r="T38" s="27" t="n"/>
      <c r="U38" s="537">
        <f>SUM(U24:U36)</f>
        <v/>
      </c>
      <c r="V38" s="537">
        <f>SUM(V24:V36)</f>
        <v/>
      </c>
      <c r="W38" s="537">
        <f>SUM(W24:W36)</f>
        <v/>
      </c>
      <c r="X38" s="537">
        <f>SUM(X24:X36)</f>
        <v/>
      </c>
      <c r="Y38" s="537">
        <f>SUM(Y24:Y36)</f>
        <v/>
      </c>
      <c r="Z38" s="537">
        <f>SUM(Z24:Z36)</f>
        <v/>
      </c>
      <c r="AA38" s="537">
        <f>SUM(AA24:AA36)</f>
        <v/>
      </c>
      <c r="AB38" s="537">
        <f>SUM(AB24:AB36)</f>
        <v/>
      </c>
      <c r="AC38" s="537">
        <f>SUM(AC24:AC36)</f>
        <v/>
      </c>
      <c r="AD38" s="537">
        <f>SUM(AD24:AD36)</f>
        <v/>
      </c>
      <c r="AE38" s="537">
        <f>SUM(AE24:AE36)</f>
        <v/>
      </c>
      <c r="AF38" s="537">
        <f>SUM(AF24:AF36)</f>
        <v/>
      </c>
      <c r="AG38" s="27" t="n"/>
      <c r="AH38" s="537">
        <f>SUM(AH28:AH34,AH24)</f>
        <v/>
      </c>
      <c r="AI38" s="27" t="n"/>
      <c r="AJ38" s="537">
        <f>SUM(AJ24:AJ36)</f>
        <v/>
      </c>
      <c r="AK38" s="537">
        <f>SUM(AK24:AK36)</f>
        <v/>
      </c>
      <c r="AL38" s="537">
        <f>SUM(AL24:AL36)</f>
        <v/>
      </c>
      <c r="AM38" s="537">
        <f>SUM(AM24:AM36)</f>
        <v/>
      </c>
      <c r="AN38" s="537">
        <f>SUM(AN24:AN36)</f>
        <v/>
      </c>
      <c r="AO38" s="537">
        <f>SUM(AO24:AO36)</f>
        <v/>
      </c>
      <c r="AP38" s="537">
        <f>SUM(AP24:AP36)</f>
        <v/>
      </c>
      <c r="AQ38" s="537">
        <f>SUM(AQ24:AQ36)</f>
        <v/>
      </c>
      <c r="AR38" s="537">
        <f>SUM(AR24:AR36)</f>
        <v/>
      </c>
      <c r="AS38" s="537">
        <f>SUM(AS24:AS36)</f>
        <v/>
      </c>
      <c r="AT38" s="537">
        <f>SUM(AT24:AT36)</f>
        <v/>
      </c>
      <c r="AU38" s="537">
        <f>SUM(AU24:AU36)</f>
        <v/>
      </c>
      <c r="AV38" s="27" t="n"/>
      <c r="AW38" s="537">
        <f>SUM(AW28:AW34,AW24)</f>
        <v/>
      </c>
      <c r="AX38" s="27" t="n"/>
      <c r="AY38" s="537">
        <f>SUM(AY24:AY36)</f>
        <v/>
      </c>
      <c r="AZ38" s="537">
        <f>SUM(AZ24:AZ36)</f>
        <v/>
      </c>
      <c r="BA38" s="537">
        <f>SUM(BA24:BA36)</f>
        <v/>
      </c>
      <c r="BB38" s="537">
        <f>SUM(BB24:BB36)</f>
        <v/>
      </c>
      <c r="BC38" s="537">
        <f>SUM(BC24:BC36)</f>
        <v/>
      </c>
      <c r="BD38" s="537">
        <f>SUM(BD24:BD36)</f>
        <v/>
      </c>
      <c r="BE38" s="537">
        <f>SUM(BE24:BE36)</f>
        <v/>
      </c>
      <c r="BF38" s="537">
        <f>SUM(BF24:BF36)</f>
        <v/>
      </c>
      <c r="BG38" s="537">
        <f>SUM(BG24:BG36)</f>
        <v/>
      </c>
      <c r="BH38" s="537">
        <f>SUM(BH24:BH36)</f>
        <v/>
      </c>
      <c r="BI38" s="537">
        <f>SUM(BI24:BI36)</f>
        <v/>
      </c>
      <c r="BJ38" s="537">
        <f>SUM(BJ24:BJ36)</f>
        <v/>
      </c>
      <c r="BK38" s="27" t="n"/>
      <c r="BL38" s="537">
        <f>SUM(BL28:BL34,BL24)</f>
        <v/>
      </c>
      <c r="BM38" s="27" t="n"/>
      <c r="BN38" s="537">
        <f>SUM(BN24:BN36)</f>
        <v/>
      </c>
      <c r="BO38" s="537">
        <f>SUM(BO24:BO36)</f>
        <v/>
      </c>
      <c r="BP38" s="537">
        <f>SUM(BP24:BP36)</f>
        <v/>
      </c>
      <c r="BQ38" s="537">
        <f>SUM(BQ24:BQ36)</f>
        <v/>
      </c>
      <c r="BR38" s="537">
        <f>SUM(BR24:BR36)</f>
        <v/>
      </c>
      <c r="BS38" s="537">
        <f>SUM(BS24:BS36)</f>
        <v/>
      </c>
      <c r="BT38" s="537">
        <f>SUM(BT24:BT36)</f>
        <v/>
      </c>
      <c r="BU38" s="537">
        <f>SUM(BU24:BU36)</f>
        <v/>
      </c>
      <c r="BV38" s="537">
        <f>SUM(BV24:BV36)</f>
        <v/>
      </c>
      <c r="BW38" s="537">
        <f>SUM(BW24:BW36)</f>
        <v/>
      </c>
      <c r="BX38" s="537">
        <f>SUM(BX24:BX36)</f>
        <v/>
      </c>
      <c r="BY38" s="537">
        <f>SUM(BY24:BY36)</f>
        <v/>
      </c>
      <c r="BZ38" s="27" t="n"/>
      <c r="CA38" s="537">
        <f>SUM(CA28:CA36,CA24)</f>
        <v/>
      </c>
      <c r="CB38" s="27" t="n"/>
      <c r="CC38" s="537">
        <f>SUM(CC28:CC36,CC24)</f>
        <v/>
      </c>
      <c r="CD38" s="537">
        <f>SUM(CD28:CD34,CD24)</f>
        <v/>
      </c>
      <c r="CE38" s="27" t="n"/>
      <c r="CF38" s="537">
        <f>SUM(CF24:CF36)</f>
        <v/>
      </c>
      <c r="CG38" s="537">
        <f>SUM(CG24:CG36)</f>
        <v/>
      </c>
      <c r="CH38" s="537">
        <f>SUM(CH24:CH36)</f>
        <v/>
      </c>
      <c r="CI38" s="537">
        <f>SUM(CI24:CI36)</f>
        <v/>
      </c>
      <c r="CJ38" s="537">
        <f>SUM(CJ24:CJ36)</f>
        <v/>
      </c>
      <c r="CK38" s="537">
        <f>SUM(CK24:CK36)</f>
        <v/>
      </c>
      <c r="CL38" s="537">
        <f>SUM(CL24:CL36)</f>
        <v/>
      </c>
      <c r="CM38" s="537">
        <f>SUM(CM24:CM36)</f>
        <v/>
      </c>
      <c r="CN38" s="537">
        <f>SUM(CN24:CN36)</f>
        <v/>
      </c>
      <c r="CO38" s="537">
        <f>SUM(CO24:CO36)</f>
        <v/>
      </c>
      <c r="CP38" s="537">
        <f>SUM(CP24:CP36)</f>
        <v/>
      </c>
      <c r="CQ38" s="537">
        <f>SUM(CQ24:CQ36)</f>
        <v/>
      </c>
      <c r="CR38" s="27" t="n"/>
      <c r="CS38" s="537">
        <f>SUM(CS28:CS34,CS24)</f>
        <v/>
      </c>
      <c r="CT38" s="27" t="n"/>
      <c r="CU38" s="537">
        <f>SUM(CU24:CU36)</f>
        <v/>
      </c>
      <c r="CV38" s="537">
        <f>SUM(CV24:CV36)</f>
        <v/>
      </c>
      <c r="CW38" s="537">
        <f>SUM(CW24:CW36)</f>
        <v/>
      </c>
      <c r="CX38" s="537">
        <f>SUM(CX24:CX36)</f>
        <v/>
      </c>
      <c r="CY38" s="537">
        <f>SUM(CY24:CY36)</f>
        <v/>
      </c>
      <c r="CZ38" s="537">
        <f>SUM(CZ24:CZ36)</f>
        <v/>
      </c>
      <c r="DA38" s="537">
        <f>SUM(DA24:DA36)</f>
        <v/>
      </c>
      <c r="DB38" s="537">
        <f>SUM(DB24:DB36)</f>
        <v/>
      </c>
      <c r="DC38" s="537">
        <f>SUM(DC24:DC36)</f>
        <v/>
      </c>
      <c r="DD38" s="537">
        <f>SUM(DD24:DD36)</f>
        <v/>
      </c>
      <c r="DE38" s="537">
        <f>SUM(DE24:DE36)</f>
        <v/>
      </c>
      <c r="DF38" s="537">
        <f>SUM(DF24:DF36)</f>
        <v/>
      </c>
      <c r="DG38" s="556" t="n"/>
      <c r="DH38" s="537">
        <f>CZ38-CK38</f>
        <v/>
      </c>
      <c r="DI38" s="347">
        <f>(CX38/CK38)-100%</f>
        <v/>
      </c>
      <c r="DK38" s="537">
        <f>SUM(DK28:DK34,DK24)</f>
        <v/>
      </c>
      <c r="DL38" s="27" t="n"/>
      <c r="DM38" s="537">
        <f>SUM(DM24:DM36)</f>
        <v/>
      </c>
      <c r="DN38" s="537">
        <f>SUM(DN24:DN36)</f>
        <v/>
      </c>
      <c r="DO38" s="537">
        <f>SUM(DO24:DO36)</f>
        <v/>
      </c>
      <c r="DP38" s="537">
        <f>SUM(DP24:DP36)</f>
        <v/>
      </c>
      <c r="DQ38" s="537">
        <f>SUM(DQ24:DQ36)</f>
        <v/>
      </c>
      <c r="DR38" s="537">
        <f>SUM(DR24:DR36)</f>
        <v/>
      </c>
      <c r="DS38" s="537">
        <f>SUM(DS24:DS36)</f>
        <v/>
      </c>
      <c r="DT38" s="537">
        <f>SUM(DT24:DT36)</f>
        <v/>
      </c>
      <c r="DU38" s="537">
        <f>SUM(DU24:DU36)</f>
        <v/>
      </c>
      <c r="DV38" s="537">
        <f>SUM(DV24:DV36)</f>
        <v/>
      </c>
      <c r="DW38" s="537">
        <f>SUM(DW24:DW36)</f>
        <v/>
      </c>
      <c r="DX38" s="537">
        <f>SUM(DX24:DX36)</f>
        <v/>
      </c>
      <c r="DY38" s="27" t="n"/>
      <c r="DZ38" s="537">
        <f>SUM(DZ28:DZ34,DZ24)</f>
        <v/>
      </c>
      <c r="EA38" s="27" t="n"/>
      <c r="EB38" s="537">
        <f>SUM(EB24:EB36)</f>
        <v/>
      </c>
      <c r="EC38" s="537">
        <f>SUM(EC24:EC36)</f>
        <v/>
      </c>
      <c r="ED38" s="537">
        <f>SUM(ED24:ED36)</f>
        <v/>
      </c>
      <c r="EE38" s="537">
        <f>SUM(EE24:EE36)</f>
        <v/>
      </c>
      <c r="EF38" s="537">
        <f>SUM(EF24:EF36)</f>
        <v/>
      </c>
      <c r="EG38" s="537">
        <f>SUM(EG24:EG36)</f>
        <v/>
      </c>
      <c r="EH38" s="537">
        <f>SUM(EH24:EH36)</f>
        <v/>
      </c>
      <c r="EI38" s="537">
        <f>SUM(EI24:EI36)</f>
        <v/>
      </c>
      <c r="EJ38" s="537">
        <f>SUM(EJ24:EJ36)</f>
        <v/>
      </c>
      <c r="EK38" s="537">
        <f>SUM(EK24:EK36)</f>
        <v/>
      </c>
      <c r="EL38" s="537">
        <f>SUM(EL24:EL36)</f>
        <v/>
      </c>
      <c r="EM38" s="537">
        <f>SUM(EM24:EM36)</f>
        <v/>
      </c>
      <c r="EN38" s="537">
        <f>EG38-DR38</f>
        <v/>
      </c>
      <c r="EO38" s="347">
        <f>(EE38/DR38)-100%</f>
        <v/>
      </c>
      <c r="EP38" s="344" t="n"/>
      <c r="EQ38" s="537">
        <f>_xlfn.XLOOKUP($EQ$2,$CU$6:$DF$6,$CU38:$DF38)</f>
        <v/>
      </c>
      <c r="ER38" s="454" t="n"/>
      <c r="ES38" s="537">
        <f>_xlfn.XLOOKUP($EQ$4,$DM$6:$DX$6,$DM38:$DX38)</f>
        <v/>
      </c>
      <c r="ET38" s="454" t="n"/>
      <c r="EU38" s="537">
        <f>_xlfn.XLOOKUP($EQ$4,$EB$6:$EM$6,$EB38:$EM38)</f>
        <v/>
      </c>
      <c r="EV38" s="454" t="n"/>
      <c r="EW38" s="564">
        <f>EU38-ES38</f>
        <v/>
      </c>
      <c r="EX38" s="457">
        <f>EW38/ES38</f>
        <v/>
      </c>
    </row>
    <row r="39" ht="6" customHeight="1">
      <c r="A39" s="12" t="n">
        <v>34</v>
      </c>
      <c r="DI39" s="103" t="n"/>
      <c r="EO39" s="103" t="n"/>
      <c r="EP39" s="103" t="n"/>
      <c r="EQ39" s="454" t="n"/>
      <c r="ER39" s="454" t="n"/>
      <c r="ES39" s="454" t="n"/>
      <c r="ET39" s="454" t="n"/>
      <c r="EU39" s="454" t="n"/>
      <c r="EV39" s="454" t="n"/>
      <c r="EW39" s="454" t="n"/>
      <c r="EX39" s="459" t="n"/>
    </row>
    <row r="40">
      <c r="A40" s="10" t="n">
        <v>35</v>
      </c>
      <c r="B40" s="77" t="inlineStr">
        <is>
          <t>Saldo Final de Caixa</t>
        </is>
      </c>
      <c r="D40" s="565" t="n">
        <v>1734399.079999998</v>
      </c>
      <c r="E40" s="24" t="n"/>
      <c r="F40" s="565" t="n">
        <v>598710.89</v>
      </c>
      <c r="G40" s="565" t="n">
        <v>666043.6900000002</v>
      </c>
      <c r="H40" s="565" t="n">
        <v>699655.1200000001</v>
      </c>
      <c r="I40" s="565" t="n">
        <v>600110.0700000001</v>
      </c>
      <c r="J40" s="565" t="n">
        <v>820016.0800000002</v>
      </c>
      <c r="K40" s="565" t="n">
        <v>1146868.08</v>
      </c>
      <c r="L40" s="565" t="n">
        <v>1211041.08</v>
      </c>
      <c r="M40" s="565" t="n">
        <v>1390352.08</v>
      </c>
      <c r="N40" s="565" t="n">
        <v>1537520.08</v>
      </c>
      <c r="O40" s="565" t="n">
        <v>1585525.08</v>
      </c>
      <c r="P40" s="565" t="n">
        <v>1640171.08</v>
      </c>
      <c r="Q40" s="565" t="n">
        <v>1735052.08</v>
      </c>
      <c r="S40" s="565" t="n">
        <v>2760407.08</v>
      </c>
      <c r="T40" s="24" t="n"/>
      <c r="U40" s="565">
        <f>U38+U8</f>
        <v/>
      </c>
      <c r="V40" s="565">
        <f>V38+V8</f>
        <v/>
      </c>
      <c r="W40" s="565">
        <f>W38+W8</f>
        <v/>
      </c>
      <c r="X40" s="565">
        <f>X38+X8</f>
        <v/>
      </c>
      <c r="Y40" s="565">
        <f>Y38+Y8</f>
        <v/>
      </c>
      <c r="Z40" s="565">
        <f>Z38+Z8</f>
        <v/>
      </c>
      <c r="AA40" s="565">
        <f>AA38+AA8</f>
        <v/>
      </c>
      <c r="AB40" s="565">
        <f>AB38+AB8</f>
        <v/>
      </c>
      <c r="AC40" s="565">
        <f>AC38+AC8</f>
        <v/>
      </c>
      <c r="AD40" s="565">
        <f>AD38+AD8</f>
        <v/>
      </c>
      <c r="AE40" s="565">
        <f>AE38+AE8</f>
        <v/>
      </c>
      <c r="AF40" s="565">
        <f>AF38+AF8</f>
        <v/>
      </c>
      <c r="AG40" s="24" t="n"/>
      <c r="AH40" s="565">
        <f>AH8+AH38</f>
        <v/>
      </c>
      <c r="AI40" s="24" t="n"/>
      <c r="AJ40" s="565">
        <f>AJ38+AJ8</f>
        <v/>
      </c>
      <c r="AK40" s="565">
        <f>AK38+AK8</f>
        <v/>
      </c>
      <c r="AL40" s="565">
        <f>AL38+AL8</f>
        <v/>
      </c>
      <c r="AM40" s="565">
        <f>AM38+AM8</f>
        <v/>
      </c>
      <c r="AN40" s="565">
        <f>AN38+AN8</f>
        <v/>
      </c>
      <c r="AO40" s="565">
        <f>AO38+AO8</f>
        <v/>
      </c>
      <c r="AP40" s="565">
        <f>AP38+AP8</f>
        <v/>
      </c>
      <c r="AQ40" s="565">
        <f>AQ38+AQ8</f>
        <v/>
      </c>
      <c r="AR40" s="565">
        <f>AR38+AR8</f>
        <v/>
      </c>
      <c r="AS40" s="565">
        <f>AS38+AS8</f>
        <v/>
      </c>
      <c r="AT40" s="565">
        <f>AT38+AT8</f>
        <v/>
      </c>
      <c r="AU40" s="565">
        <f>AU38+AU8</f>
        <v/>
      </c>
      <c r="AV40" s="24" t="n"/>
      <c r="AW40" s="565">
        <f>AW8+AW38</f>
        <v/>
      </c>
      <c r="AX40" s="24" t="n"/>
      <c r="AY40" s="565">
        <f>AY38+AY8</f>
        <v/>
      </c>
      <c r="AZ40" s="565">
        <f>AZ38+AZ8</f>
        <v/>
      </c>
      <c r="BA40" s="565">
        <f>BA38+BA8</f>
        <v/>
      </c>
      <c r="BB40" s="565">
        <f>BB38+BB8</f>
        <v/>
      </c>
      <c r="BC40" s="565">
        <f>BC38+BC8</f>
        <v/>
      </c>
      <c r="BD40" s="565">
        <f>BD38+BD8</f>
        <v/>
      </c>
      <c r="BE40" s="565">
        <f>BE38+BE8</f>
        <v/>
      </c>
      <c r="BF40" s="565">
        <f>BF38+BF8</f>
        <v/>
      </c>
      <c r="BG40" s="565">
        <f>BG38+BG8</f>
        <v/>
      </c>
      <c r="BH40" s="565">
        <f>BH38+BH8</f>
        <v/>
      </c>
      <c r="BI40" s="565">
        <f>BI38+BI8</f>
        <v/>
      </c>
      <c r="BJ40" s="565">
        <f>BJ38+BJ8</f>
        <v/>
      </c>
      <c r="BK40" s="24" t="n"/>
      <c r="BL40" s="565">
        <f>BL8+BL38</f>
        <v/>
      </c>
      <c r="BM40" s="24" t="n"/>
      <c r="BN40" s="565">
        <f>BN38+BN8</f>
        <v/>
      </c>
      <c r="BO40" s="565">
        <f>BO38+BO8</f>
        <v/>
      </c>
      <c r="BP40" s="565">
        <f>BP38+BP8</f>
        <v/>
      </c>
      <c r="BQ40" s="565">
        <f>BQ38+BQ8</f>
        <v/>
      </c>
      <c r="BR40" s="565">
        <f>BR38+BR8</f>
        <v/>
      </c>
      <c r="BS40" s="565">
        <f>BS38+BS8</f>
        <v/>
      </c>
      <c r="BT40" s="565">
        <f>BT38+BT8</f>
        <v/>
      </c>
      <c r="BU40" s="565">
        <f>BU38+BU8</f>
        <v/>
      </c>
      <c r="BV40" s="565">
        <f>BV38+BV8</f>
        <v/>
      </c>
      <c r="BW40" s="565">
        <f>BW38+BW8</f>
        <v/>
      </c>
      <c r="BX40" s="565">
        <f>BX38+BX8</f>
        <v/>
      </c>
      <c r="BY40" s="565">
        <f>BY38+BY8</f>
        <v/>
      </c>
      <c r="BZ40" s="24" t="n"/>
      <c r="CA40" s="565">
        <f>CA8+CA38</f>
        <v/>
      </c>
      <c r="CB40" s="24" t="n"/>
      <c r="CC40" s="565">
        <f>CC8+CC38</f>
        <v/>
      </c>
      <c r="CD40" s="565">
        <f>CD8+CD38</f>
        <v/>
      </c>
      <c r="CE40" s="24" t="n"/>
      <c r="CF40" s="565">
        <f>CF38+CF8</f>
        <v/>
      </c>
      <c r="CG40" s="565">
        <f>CG38+CG8</f>
        <v/>
      </c>
      <c r="CH40" s="565">
        <f>CH38+CH8</f>
        <v/>
      </c>
      <c r="CI40" s="565">
        <f>CI38+CI8</f>
        <v/>
      </c>
      <c r="CJ40" s="565">
        <f>CJ38+CJ8</f>
        <v/>
      </c>
      <c r="CK40" s="565">
        <f>CK38+CK8</f>
        <v/>
      </c>
      <c r="CL40" s="565">
        <f>CL38+CL8</f>
        <v/>
      </c>
      <c r="CM40" s="565">
        <f>CM38+CM8</f>
        <v/>
      </c>
      <c r="CN40" s="565">
        <f>CN38+CN8</f>
        <v/>
      </c>
      <c r="CO40" s="565">
        <f>CO38+CO8</f>
        <v/>
      </c>
      <c r="CP40" s="565">
        <f>CP38+CP8</f>
        <v/>
      </c>
      <c r="CQ40" s="565">
        <f>CQ38+CQ8</f>
        <v/>
      </c>
      <c r="CR40" s="24" t="n"/>
      <c r="CS40" s="565">
        <f>CS8+CS38</f>
        <v/>
      </c>
      <c r="CT40" s="24" t="n"/>
      <c r="CU40" s="565">
        <f>CU38+CU8</f>
        <v/>
      </c>
      <c r="CV40" s="565">
        <f>CV38+CV8</f>
        <v/>
      </c>
      <c r="CW40" s="565">
        <f>CW38+CW8</f>
        <v/>
      </c>
      <c r="CX40" s="565">
        <f>CX38+CX8</f>
        <v/>
      </c>
      <c r="CY40" s="565">
        <f>CY38+CY8</f>
        <v/>
      </c>
      <c r="CZ40" s="565">
        <f>CZ38+CZ8</f>
        <v/>
      </c>
      <c r="DA40" s="565">
        <f>DA38+DA8</f>
        <v/>
      </c>
      <c r="DB40" s="565">
        <f>DB38+DB8</f>
        <v/>
      </c>
      <c r="DC40" s="565">
        <f>DC38+DC8</f>
        <v/>
      </c>
      <c r="DD40" s="565">
        <f>DD38+DD8</f>
        <v/>
      </c>
      <c r="DE40" s="565">
        <f>DE38+DE8</f>
        <v/>
      </c>
      <c r="DF40" s="565">
        <f>DF38+DF8</f>
        <v/>
      </c>
      <c r="DG40" s="566" t="n"/>
      <c r="DH40" s="565">
        <f>CZ40-CK40</f>
        <v/>
      </c>
      <c r="DI40" s="348">
        <f>(CX40/CK40)-100%</f>
        <v/>
      </c>
      <c r="DK40" s="565">
        <f>DK8+DK38</f>
        <v/>
      </c>
      <c r="DL40" s="24" t="n"/>
      <c r="DM40" s="565">
        <f>DM38+DM8</f>
        <v/>
      </c>
      <c r="DN40" s="565">
        <f>DN38+DN8</f>
        <v/>
      </c>
      <c r="DO40" s="565">
        <f>DO38+DO8</f>
        <v/>
      </c>
      <c r="DP40" s="565">
        <f>DP38+DP8</f>
        <v/>
      </c>
      <c r="DQ40" s="565">
        <f>DQ38+DQ8</f>
        <v/>
      </c>
      <c r="DR40" s="565">
        <f>DR38+DR8</f>
        <v/>
      </c>
      <c r="DS40" s="565">
        <f>DS38+DS8</f>
        <v/>
      </c>
      <c r="DT40" s="565">
        <f>DT38+DT8</f>
        <v/>
      </c>
      <c r="DU40" s="565">
        <f>DU38+DU8</f>
        <v/>
      </c>
      <c r="DV40" s="565">
        <f>DV38+DV8</f>
        <v/>
      </c>
      <c r="DW40" s="565">
        <f>DW38+DW8</f>
        <v/>
      </c>
      <c r="DX40" s="565">
        <f>DX38+DX8</f>
        <v/>
      </c>
      <c r="DY40" s="24" t="n"/>
      <c r="DZ40" s="565">
        <f>DZ8+DZ38</f>
        <v/>
      </c>
      <c r="EA40" s="24" t="n"/>
      <c r="EB40" s="565">
        <f>EB38+EB8</f>
        <v/>
      </c>
      <c r="EC40" s="565">
        <f>EC38+EC8</f>
        <v/>
      </c>
      <c r="ED40" s="565">
        <f>ED38+ED8</f>
        <v/>
      </c>
      <c r="EE40" s="565">
        <f>EE38+EE8</f>
        <v/>
      </c>
      <c r="EF40" s="565">
        <f>EF38+EF8</f>
        <v/>
      </c>
      <c r="EG40" s="565">
        <f>EG38+EG8</f>
        <v/>
      </c>
      <c r="EH40" s="565">
        <f>EH38+EH8</f>
        <v/>
      </c>
      <c r="EI40" s="565">
        <f>EI38+EI8</f>
        <v/>
      </c>
      <c r="EJ40" s="565">
        <f>EJ38+EJ8</f>
        <v/>
      </c>
      <c r="EK40" s="565">
        <f>EK38+EK8</f>
        <v/>
      </c>
      <c r="EL40" s="565">
        <f>EL38+EL8</f>
        <v/>
      </c>
      <c r="EM40" s="565">
        <f>EM38+EM8</f>
        <v/>
      </c>
      <c r="EN40" s="565">
        <f>EG40-DR40</f>
        <v/>
      </c>
      <c r="EO40" s="348">
        <f>(EE40/DR40)-100%</f>
        <v/>
      </c>
      <c r="EP40" s="446" t="n"/>
      <c r="EQ40" s="565">
        <f>EQ38+EQ8</f>
        <v/>
      </c>
      <c r="ES40" s="565">
        <f>ES38+ES8</f>
        <v/>
      </c>
      <c r="EU40" s="565">
        <f>EU38+EU8</f>
        <v/>
      </c>
      <c r="EW40" s="565">
        <f>EW38+EW8</f>
        <v/>
      </c>
      <c r="EX40" s="455">
        <f>EW40/ES40</f>
        <v/>
      </c>
    </row>
    <row r="41">
      <c r="EQ41" s="103" t="n"/>
      <c r="ES41" s="103" t="n"/>
      <c r="EU41" s="103" t="n"/>
      <c r="EW41" s="103" t="n"/>
      <c r="EX41" s="103" t="n"/>
    </row>
    <row r="42">
      <c r="A42" s="12" t="n"/>
      <c r="AI42" s="174" t="n"/>
      <c r="BL42" s="309" t="n"/>
      <c r="BM42" s="309" t="n"/>
      <c r="BN42" s="309" t="n"/>
      <c r="BO42" s="309" t="n"/>
      <c r="BP42" s="309" t="n"/>
      <c r="EQ42" s="536" t="n"/>
      <c r="ER42" s="26" t="n"/>
      <c r="ES42" s="536" t="n"/>
      <c r="ET42" s="26" t="n"/>
      <c r="EU42" s="536" t="n"/>
      <c r="EV42" s="26" t="n"/>
      <c r="EW42" s="536" t="n"/>
      <c r="EX42" s="536" t="n"/>
    </row>
    <row r="43" ht="15" customHeight="1">
      <c r="BL43" s="309" t="n"/>
      <c r="BM43" s="309" t="n"/>
      <c r="BN43" s="494" t="inlineStr">
        <is>
          <t>Ver</t>
        </is>
      </c>
      <c r="BP43" s="309" t="n"/>
      <c r="CV43" s="323" t="n"/>
      <c r="EC43" s="323" t="n"/>
      <c r="EQ43" s="103" t="n"/>
      <c r="ES43" s="103" t="n"/>
      <c r="EU43" s="103" t="n"/>
      <c r="EW43" s="103" t="n"/>
      <c r="EX43" s="103" t="n"/>
    </row>
    <row r="44">
      <c r="BL44" s="309" t="n"/>
      <c r="BM44" s="309" t="n"/>
      <c r="BN44" s="567" t="n"/>
      <c r="BO44" s="309" t="n"/>
      <c r="BP44" s="309" t="n"/>
      <c r="CU44" s="568" t="n"/>
      <c r="EB44" s="568" t="n"/>
      <c r="EQ44" s="103" t="n"/>
      <c r="ES44" s="103" t="n"/>
      <c r="EU44" s="103" t="n"/>
      <c r="EW44" s="103" t="n"/>
      <c r="EX44" s="103" t="n"/>
    </row>
    <row r="45">
      <c r="BN45" s="568" t="n"/>
      <c r="CU45" s="568" t="n"/>
      <c r="EB45" s="568" t="n"/>
      <c r="EQ45" s="103" t="n"/>
      <c r="ES45" s="103" t="n"/>
      <c r="EU45" s="103" t="n"/>
      <c r="EW45" s="103" t="n"/>
      <c r="EX45" s="103" t="n"/>
    </row>
    <row r="46">
      <c r="BN46" s="568" t="n"/>
      <c r="CU46" s="568" t="n"/>
      <c r="EB46" s="568" t="n"/>
    </row>
  </sheetData>
  <mergeCells count="12">
    <mergeCell ref="AJ4:AU4"/>
    <mergeCell ref="AY4:BJ4"/>
    <mergeCell ref="CF4:CQ4"/>
    <mergeCell ref="DK2:DX2"/>
    <mergeCell ref="DM4:DX4"/>
    <mergeCell ref="U4:AF4"/>
    <mergeCell ref="AW2:BJ2"/>
    <mergeCell ref="CD2:CQ2"/>
    <mergeCell ref="BN43:BO43"/>
    <mergeCell ref="CA4:CC4"/>
    <mergeCell ref="EQ4:EX4"/>
    <mergeCell ref="F4:Q4"/>
  </mergeCells>
  <conditionalFormatting sqref="EW9:EW36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portrait" paperSize="9"/>
</worksheet>
</file>

<file path=xl/worksheets/sheet9.xml><?xml version="1.0" encoding="utf-8"?>
<worksheet xmlns="http://schemas.openxmlformats.org/spreadsheetml/2006/main">
  <sheetPr codeName="Planilha5">
    <tabColor rgb="FF002060"/>
    <outlinePr summaryBelow="1" summaryRight="1"/>
    <pageSetUpPr/>
  </sheetPr>
  <dimension ref="B4:J76"/>
  <sheetViews>
    <sheetView showGridLines="0" zoomScale="70" zoomScaleNormal="70" workbookViewId="0">
      <selection activeCell="Q19" sqref="Q19"/>
    </sheetView>
  </sheetViews>
  <sheetFormatPr baseColWidth="8" defaultColWidth="9" defaultRowHeight="12.75"/>
  <cols>
    <col width="2" customWidth="1" style="182" min="1" max="1"/>
    <col width="9.5" bestFit="1" customWidth="1" style="182" min="2" max="2"/>
    <col width="42.5" bestFit="1" customWidth="1" style="182" min="3" max="3"/>
    <col hidden="1" width="9.5" customWidth="1" style="182" min="4" max="4"/>
    <col width="15" bestFit="1" customWidth="1" style="569" min="5" max="5"/>
    <col width="15.5" bestFit="1" customWidth="1" style="569" min="6" max="6"/>
    <col width="11.375" bestFit="1" customWidth="1" style="569" min="7" max="7"/>
    <col width="1.5" customWidth="1" style="182" min="8" max="8"/>
    <col width="13.5" customWidth="1" style="182" min="9" max="9"/>
    <col width="18.75" bestFit="1" customWidth="1" style="182" min="10" max="10"/>
    <col width="14.875" customWidth="1" style="182" min="11" max="11"/>
    <col width="9" customWidth="1" style="182" min="12" max="16384"/>
  </cols>
  <sheetData>
    <row r="4" customFormat="1" s="180">
      <c r="B4" s="178" t="n"/>
      <c r="C4" s="178" t="n"/>
      <c r="D4" s="178" t="n"/>
      <c r="E4" s="570" t="inlineStr">
        <is>
          <t>VENDAS POR PRODUTO</t>
        </is>
      </c>
      <c r="F4" s="571" t="n"/>
      <c r="G4" s="571" t="n"/>
    </row>
    <row r="5">
      <c r="B5" s="181" t="n"/>
      <c r="C5" s="181" t="n"/>
      <c r="D5" s="181" t="n"/>
      <c r="E5" s="570" t="n">
        <v>2021</v>
      </c>
      <c r="F5" s="570" t="n">
        <v>2022</v>
      </c>
      <c r="G5" s="570" t="n">
        <v>2022</v>
      </c>
      <c r="I5" s="183" t="inlineStr">
        <is>
          <t>2022/2021</t>
        </is>
      </c>
      <c r="J5" s="181" t="inlineStr">
        <is>
          <t>Real Vs Planejamento</t>
        </is>
      </c>
    </row>
    <row r="6">
      <c r="B6" s="181" t="inlineStr">
        <is>
          <t>Cod</t>
        </is>
      </c>
      <c r="C6" s="181" t="inlineStr">
        <is>
          <t>Produto</t>
        </is>
      </c>
      <c r="D6" s="181" t="inlineStr">
        <is>
          <t>Unidade</t>
        </is>
      </c>
      <c r="E6" s="570" t="inlineStr">
        <is>
          <t xml:space="preserve">REALIZADO </t>
        </is>
      </c>
      <c r="F6" s="570" t="inlineStr">
        <is>
          <t>PLANEJADO</t>
        </is>
      </c>
      <c r="G6" s="570" t="inlineStr">
        <is>
          <t>REALIZADO</t>
        </is>
      </c>
    </row>
    <row r="7">
      <c r="B7" s="181" t="n"/>
      <c r="C7" s="181" t="n"/>
      <c r="D7" s="181" t="n"/>
      <c r="E7" s="570" t="n"/>
      <c r="F7" s="570" t="n"/>
      <c r="G7" s="570" t="n"/>
    </row>
    <row r="8">
      <c r="B8" s="184" t="inlineStr">
        <is>
          <t>MPA007</t>
        </is>
      </c>
      <c r="C8" s="184" t="inlineStr">
        <is>
          <t>MASSA P. PIZZA GRANDE F35/CX 20 UN.</t>
        </is>
      </c>
      <c r="D8" s="184" t="inlineStr">
        <is>
          <t>CAIXA</t>
        </is>
      </c>
      <c r="E8" s="572" t="n">
        <v>33450</v>
      </c>
      <c r="F8" s="572" t="n">
        <v>37006.2</v>
      </c>
      <c r="G8" s="572" t="n">
        <v>33409</v>
      </c>
      <c r="I8" s="573">
        <f>IFERROR(G8/E8-1,"")</f>
        <v/>
      </c>
      <c r="J8" s="187">
        <f>IFERROR(G8/F8-1,"")</f>
        <v/>
      </c>
    </row>
    <row r="9">
      <c r="B9" s="184" t="inlineStr">
        <is>
          <t>MPA006</t>
        </is>
      </c>
      <c r="C9" s="184" t="inlineStr">
        <is>
          <t>MASSA P. PIZZA SOLTA 30 CM/ CX 15 UN.</t>
        </is>
      </c>
      <c r="D9" s="184" t="inlineStr">
        <is>
          <t>CAIXA</t>
        </is>
      </c>
      <c r="E9" s="572" t="n">
        <v>23813</v>
      </c>
      <c r="F9" s="572" t="n">
        <v>27373.14</v>
      </c>
      <c r="G9" s="572" t="n">
        <v>23911</v>
      </c>
      <c r="I9" s="573">
        <f>IFERROR(G9/E9-1,"")</f>
        <v/>
      </c>
      <c r="J9" s="187">
        <f>IFERROR(G9/F9-1,"")</f>
        <v/>
      </c>
    </row>
    <row r="10">
      <c r="B10" s="184" t="inlineStr">
        <is>
          <t>MPA001</t>
        </is>
      </c>
      <c r="C10" s="184" t="inlineStr">
        <is>
          <t>MASSA P. PIZZA C/2 240 G / CX 15 UN.</t>
        </is>
      </c>
      <c r="D10" s="184" t="inlineStr">
        <is>
          <t>CAIXA</t>
        </is>
      </c>
      <c r="E10" s="572" t="n">
        <v>22432</v>
      </c>
      <c r="F10" s="572" t="n">
        <v>24957.9036</v>
      </c>
      <c r="G10" s="572" t="n">
        <v>18921</v>
      </c>
      <c r="I10" s="573">
        <f>IFERROR(G10/E10-1,"")</f>
        <v/>
      </c>
      <c r="J10" s="187">
        <f>IFERROR(G10/F10-1,"")</f>
        <v/>
      </c>
    </row>
    <row r="11">
      <c r="B11" s="184" t="inlineStr">
        <is>
          <t>MF002</t>
        </is>
      </c>
      <c r="C11" s="184" t="inlineStr">
        <is>
          <t>MASSA P. PASTEL 1000G /CX 15 UN.</t>
        </is>
      </c>
      <c r="D11" s="184" t="inlineStr">
        <is>
          <t>CAIXA</t>
        </is>
      </c>
      <c r="E11" s="572" t="n">
        <v>8846</v>
      </c>
      <c r="F11" s="572" t="n">
        <v>10951.2864</v>
      </c>
      <c r="G11" s="572" t="n">
        <v>11595</v>
      </c>
      <c r="I11" s="573">
        <f>IFERROR(G11/E11-1,"")</f>
        <v/>
      </c>
      <c r="J11" s="187">
        <f>IFERROR(G11/F11-1,"")</f>
        <v/>
      </c>
    </row>
    <row r="12">
      <c r="B12" s="184" t="inlineStr">
        <is>
          <t>MPA002</t>
        </is>
      </c>
      <c r="C12" s="184" t="inlineStr">
        <is>
          <t>MASSA P. PIZZA MINI 11CM/ CX COM 18 UN.</t>
        </is>
      </c>
      <c r="D12" s="184" t="inlineStr">
        <is>
          <t>CAIXA</t>
        </is>
      </c>
      <c r="E12" s="572" t="n">
        <v>8760</v>
      </c>
      <c r="F12" s="572" t="n">
        <v>9673.117200000001</v>
      </c>
      <c r="G12" s="572" t="n">
        <v>8098</v>
      </c>
      <c r="I12" s="573">
        <f>IFERROR(G12/E12-1,"")</f>
        <v/>
      </c>
      <c r="J12" s="187">
        <f>IFERROR(G12/F12-1,"")</f>
        <v/>
      </c>
    </row>
    <row r="13">
      <c r="B13" s="184" t="inlineStr">
        <is>
          <t>MF004</t>
        </is>
      </c>
      <c r="C13" s="184" t="inlineStr">
        <is>
          <t>MASSA P. PASTEL CUMBUCA 500G /CX 32 UN.</t>
        </is>
      </c>
      <c r="D13" s="184" t="inlineStr">
        <is>
          <t>CAIXA</t>
        </is>
      </c>
      <c r="E13" s="572" t="n">
        <v>8575</v>
      </c>
      <c r="F13" s="572" t="n">
        <v>9509.454000000002</v>
      </c>
      <c r="G13" s="572" t="n">
        <v>7756</v>
      </c>
      <c r="I13" s="573">
        <f>IFERROR(G13/E13-1,"")</f>
        <v/>
      </c>
      <c r="J13" s="187">
        <f>IFERROR(G13/F13-1,"")</f>
        <v/>
      </c>
    </row>
    <row r="14">
      <c r="B14" s="184" t="inlineStr">
        <is>
          <t>MF001</t>
        </is>
      </c>
      <c r="C14" s="184" t="inlineStr">
        <is>
          <t>MASSA P. PASTEL 500G CX 30 UN.</t>
        </is>
      </c>
      <c r="D14" s="184" t="inlineStr">
        <is>
          <t>CAIXA</t>
        </is>
      </c>
      <c r="E14" s="572" t="n">
        <v>5212</v>
      </c>
      <c r="F14" s="572" t="n">
        <v>5848.729200000002</v>
      </c>
      <c r="G14" s="572" t="n">
        <v>4825</v>
      </c>
      <c r="I14" s="573">
        <f>IFERROR(G14/E14-1,"")</f>
        <v/>
      </c>
      <c r="J14" s="187">
        <f>IFERROR(G14/F14-1,"")</f>
        <v/>
      </c>
    </row>
    <row r="15">
      <c r="B15" s="184" t="inlineStr">
        <is>
          <t>MF005</t>
        </is>
      </c>
      <c r="C15" s="184" t="inlineStr">
        <is>
          <t>MASSA P. PASTEL CUMBUCA 200G CX 20 UN.</t>
        </is>
      </c>
      <c r="D15" s="184" t="inlineStr">
        <is>
          <t>CAIXA</t>
        </is>
      </c>
      <c r="E15" s="572" t="n">
        <v>1160</v>
      </c>
      <c r="F15" s="572" t="n">
        <v>1324.08</v>
      </c>
      <c r="G15" s="572" t="n">
        <v>1259</v>
      </c>
      <c r="I15" s="573">
        <f>IFERROR(G15/E15-1,"")</f>
        <v/>
      </c>
      <c r="J15" s="187">
        <f>IFERROR(G15/F15-1,"")</f>
        <v/>
      </c>
    </row>
    <row r="16">
      <c r="B16" s="181" t="inlineStr">
        <is>
          <t>MPA008</t>
        </is>
      </c>
      <c r="C16" s="181" t="inlineStr">
        <is>
          <t>MASSA P. PIZZA UNITÁRIA 35 CM /CX 25 UNI.</t>
        </is>
      </c>
      <c r="D16" s="181" t="inlineStr">
        <is>
          <t>CAIXA</t>
        </is>
      </c>
      <c r="E16" s="570" t="n">
        <v>893</v>
      </c>
      <c r="F16" s="570" t="n">
        <v>975.7800000000002</v>
      </c>
      <c r="G16" s="570" t="n">
        <v>748</v>
      </c>
      <c r="I16" s="573">
        <f>IFERROR(G16/E16-1,"")</f>
        <v/>
      </c>
      <c r="J16" s="187">
        <f>IFERROR(G16/F16-1,"")</f>
        <v/>
      </c>
    </row>
    <row r="17">
      <c r="B17" s="181" t="inlineStr">
        <is>
          <t>MPA004</t>
        </is>
      </c>
      <c r="C17" s="181" t="inlineStr">
        <is>
          <t>MASSA P. PIZZA 18 CM/ CX 60 UN.</t>
        </is>
      </c>
      <c r="D17" s="181" t="inlineStr">
        <is>
          <t>CAIXA</t>
        </is>
      </c>
      <c r="E17" s="570" t="n">
        <v>450</v>
      </c>
      <c r="F17" s="570" t="n">
        <v>486</v>
      </c>
      <c r="G17" s="570" t="n">
        <v>677</v>
      </c>
      <c r="I17" s="573">
        <f>IFERROR(G17/E17-1,"")</f>
        <v/>
      </c>
      <c r="J17" s="187">
        <f>IFERROR(G17/F17-1,"")</f>
        <v/>
      </c>
    </row>
    <row r="18">
      <c r="B18" s="181" t="inlineStr">
        <is>
          <t>MPA003</t>
        </is>
      </c>
      <c r="C18" s="181" t="inlineStr">
        <is>
          <t>MASSA P. PIZZA 13 CM / CX 160 UN.</t>
        </is>
      </c>
      <c r="D18" s="181" t="inlineStr">
        <is>
          <t>CAIXA</t>
        </is>
      </c>
      <c r="E18" s="570" t="n">
        <v>443</v>
      </c>
      <c r="F18" s="570" t="n">
        <v>478.4400000000001</v>
      </c>
      <c r="G18" s="570" t="n">
        <v>500</v>
      </c>
      <c r="I18" s="573">
        <f>IFERROR(G18/E18-1,"")</f>
        <v/>
      </c>
      <c r="J18" s="187">
        <f>IFERROR(G18/F18-1,"")</f>
        <v/>
      </c>
    </row>
    <row r="19">
      <c r="B19" s="181" t="inlineStr">
        <is>
          <t>MPA005</t>
        </is>
      </c>
      <c r="C19" s="181" t="inlineStr">
        <is>
          <t>MASSA P. PIZZA 23 CM/CX 20 UNI.</t>
        </is>
      </c>
      <c r="D19" s="181" t="inlineStr">
        <is>
          <t>CAIXA</t>
        </is>
      </c>
      <c r="E19" s="570" t="n">
        <v>330</v>
      </c>
      <c r="F19" s="570" t="n">
        <v>356.4</v>
      </c>
      <c r="G19" s="570" t="n">
        <v>476</v>
      </c>
      <c r="I19" s="573">
        <f>IFERROR(G19/E19-1,"")</f>
        <v/>
      </c>
      <c r="J19" s="187">
        <f>IFERROR(G19/F19-1,"")</f>
        <v/>
      </c>
    </row>
    <row r="20">
      <c r="B20" s="181" t="inlineStr">
        <is>
          <t>MF003</t>
        </is>
      </c>
      <c r="C20" s="181" t="inlineStr">
        <is>
          <t>MASSA P. PASTEL QUADRADO 2000G / CX 7 UN</t>
        </is>
      </c>
      <c r="D20" s="181" t="inlineStr">
        <is>
          <t>CAIXA</t>
        </is>
      </c>
      <c r="E20" s="570" t="n">
        <v>82</v>
      </c>
      <c r="F20" s="570" t="n">
        <v>0</v>
      </c>
      <c r="G20" s="570" t="n">
        <v>220</v>
      </c>
      <c r="I20" s="573">
        <f>IFERROR(G20/E20-1,"")</f>
        <v/>
      </c>
      <c r="J20" s="187">
        <f>IFERROR(G20/F20-1,"")</f>
        <v/>
      </c>
    </row>
    <row r="21">
      <c r="B21" s="181" t="inlineStr">
        <is>
          <t>MF006</t>
        </is>
      </c>
      <c r="C21" s="181" t="inlineStr">
        <is>
          <t>MASSA P. LASANHA 500G/ CX 32 UN.</t>
        </is>
      </c>
      <c r="D21" s="181" t="inlineStr">
        <is>
          <t>CAIXA</t>
        </is>
      </c>
      <c r="E21" s="570" t="n">
        <v>130</v>
      </c>
      <c r="F21" s="570" t="n">
        <v>139.9356</v>
      </c>
      <c r="G21" s="570" t="n">
        <v>110</v>
      </c>
      <c r="I21" s="573">
        <f>IFERROR(G21/E21-1,"")</f>
        <v/>
      </c>
      <c r="J21" s="187">
        <f>IFERROR(G21/F21-1,"")</f>
        <v/>
      </c>
    </row>
    <row r="22">
      <c r="B22" s="181" t="inlineStr">
        <is>
          <t>S006</t>
        </is>
      </c>
      <c r="C22" s="181" t="inlineStr">
        <is>
          <t>SALGADO (COXINHA DE FRANGO) 2.500 KG</t>
        </is>
      </c>
      <c r="D22" s="181" t="inlineStr">
        <is>
          <t>PACOTE</t>
        </is>
      </c>
      <c r="E22" s="570" t="n">
        <v>0</v>
      </c>
      <c r="F22" s="570" t="n">
        <v>0</v>
      </c>
      <c r="G22" s="570" t="n">
        <v>35</v>
      </c>
      <c r="I22" s="187">
        <f>IFERROR(G22/E22-1,"")</f>
        <v/>
      </c>
      <c r="J22" s="187">
        <f>IFERROR(G22/F22-1,"")</f>
        <v/>
      </c>
    </row>
    <row r="23">
      <c r="B23" s="181" t="inlineStr">
        <is>
          <t>PA 0004</t>
        </is>
      </c>
      <c r="C23" s="181" t="inlineStr">
        <is>
          <t>SALGADO (QUIBE) 2.500KG</t>
        </is>
      </c>
      <c r="D23" s="181" t="inlineStr">
        <is>
          <t>PACOTE</t>
        </is>
      </c>
      <c r="E23" s="570" t="n">
        <v>0</v>
      </c>
      <c r="F23" s="570" t="n">
        <v>0</v>
      </c>
      <c r="G23" s="570" t="n">
        <v>20</v>
      </c>
      <c r="I23" s="187">
        <f>IFERROR(G23/E23-1,"")</f>
        <v/>
      </c>
      <c r="J23" s="187">
        <f>IFERROR(G23/F23-1,"")</f>
        <v/>
      </c>
    </row>
    <row r="24">
      <c r="B24" s="181" t="inlineStr">
        <is>
          <t>PA 0003</t>
        </is>
      </c>
      <c r="C24" s="181" t="inlineStr">
        <is>
          <t>SALGADO (BOLINHA DE QUEIJO) 2.500KG</t>
        </is>
      </c>
      <c r="D24" s="181" t="inlineStr">
        <is>
          <t>PACOTE</t>
        </is>
      </c>
      <c r="E24" s="570" t="n">
        <v>0</v>
      </c>
      <c r="F24" s="570" t="n">
        <v>0</v>
      </c>
      <c r="G24" s="570" t="n">
        <v>20</v>
      </c>
      <c r="I24" s="187">
        <f>IFERROR(G24/E24-1,"")</f>
        <v/>
      </c>
      <c r="J24" s="187">
        <f>IFERROR(G24/F24-1,"")</f>
        <v/>
      </c>
    </row>
    <row r="25">
      <c r="B25" s="181" t="inlineStr">
        <is>
          <t>PA 0002</t>
        </is>
      </c>
      <c r="C25" s="181" t="inlineStr">
        <is>
          <t>MASSA P. LASANHA 5KG</t>
        </is>
      </c>
      <c r="D25" s="181" t="inlineStr">
        <is>
          <t>PACOTE</t>
        </is>
      </c>
      <c r="E25" s="570" t="n">
        <v>0</v>
      </c>
      <c r="F25" s="570" t="n">
        <v>0</v>
      </c>
      <c r="G25" s="570" t="n">
        <v>18</v>
      </c>
      <c r="I25" s="187">
        <f>IFERROR(G25/E25-1,"")</f>
        <v/>
      </c>
      <c r="J25" s="187">
        <f>IFERROR(G25/F25-1,"")</f>
        <v/>
      </c>
    </row>
    <row r="26">
      <c r="B26" s="188" t="n"/>
      <c r="C26" s="188" t="n"/>
      <c r="D26" s="188" t="n"/>
      <c r="E26" s="574">
        <f>SUM(E8:E25)</f>
        <v/>
      </c>
      <c r="F26" s="574">
        <f>SUM(F8:F25)</f>
        <v/>
      </c>
      <c r="G26" s="574">
        <f>SUM(G8:G25)</f>
        <v/>
      </c>
      <c r="I26" s="187">
        <f>IFERROR(G26/E26-1,"")</f>
        <v/>
      </c>
      <c r="J26" s="187">
        <f>IFERROR(G26/F26-1,"")</f>
        <v/>
      </c>
    </row>
    <row r="27">
      <c r="B27" s="188" t="n"/>
      <c r="C27" s="188" t="n"/>
      <c r="D27" s="188" t="n"/>
      <c r="E27" s="574" t="n"/>
      <c r="F27" s="574" t="n"/>
      <c r="G27" s="574" t="n"/>
      <c r="I27" s="190" t="n"/>
      <c r="J27" s="190" t="n"/>
    </row>
    <row r="29">
      <c r="E29" s="570" t="inlineStr">
        <is>
          <t>PREÇO MÉDIO</t>
        </is>
      </c>
      <c r="F29" s="571" t="n"/>
      <c r="G29" s="571" t="n"/>
    </row>
    <row r="30">
      <c r="E30" s="570" t="n">
        <v>2021</v>
      </c>
      <c r="F30" s="570" t="n">
        <v>2022</v>
      </c>
      <c r="G30" s="570" t="n">
        <v>2022</v>
      </c>
      <c r="I30" s="183" t="inlineStr">
        <is>
          <t>2022/2021</t>
        </is>
      </c>
      <c r="J30" s="181" t="inlineStr">
        <is>
          <t>Real Vs Planejamento</t>
        </is>
      </c>
    </row>
    <row r="31">
      <c r="B31" s="181" t="inlineStr">
        <is>
          <t>Cod</t>
        </is>
      </c>
      <c r="C31" s="181" t="inlineStr">
        <is>
          <t>Produto</t>
        </is>
      </c>
      <c r="E31" s="570" t="inlineStr">
        <is>
          <t xml:space="preserve">REALIZADO </t>
        </is>
      </c>
      <c r="F31" s="570" t="inlineStr">
        <is>
          <t>PLANEJADO</t>
        </is>
      </c>
      <c r="G31" s="570" t="inlineStr">
        <is>
          <t>REALIZADO</t>
        </is>
      </c>
    </row>
    <row r="32">
      <c r="B32" s="181" t="n"/>
      <c r="C32" s="181" t="n"/>
      <c r="E32" s="570" t="n"/>
      <c r="F32" s="570" t="n"/>
      <c r="G32" s="570" t="n"/>
    </row>
    <row r="33">
      <c r="B33" s="181" t="inlineStr">
        <is>
          <t>MPA007</t>
        </is>
      </c>
      <c r="C33" s="181" t="inlineStr">
        <is>
          <t>MASSA P. PIZZA GRANDE F35/CX 20 UN.</t>
        </is>
      </c>
      <c r="E33" s="575" t="n">
        <v>150.04</v>
      </c>
      <c r="F33" s="575" t="n">
        <v>151.4453333333334</v>
      </c>
      <c r="G33" s="575" t="n">
        <v>158.17</v>
      </c>
      <c r="I33" s="187">
        <f>IFERROR(G33/E33-1,"")</f>
        <v/>
      </c>
      <c r="J33" s="187">
        <f>IFERROR(G33/F33-1,"")</f>
        <v/>
      </c>
    </row>
    <row r="34">
      <c r="B34" s="181" t="inlineStr">
        <is>
          <t>MF002</t>
        </is>
      </c>
      <c r="C34" s="181" t="inlineStr">
        <is>
          <t>MASSA P. PASTEL 1000G /CX 15 UN.</t>
        </is>
      </c>
      <c r="E34" s="575" t="n">
        <v>111.14</v>
      </c>
      <c r="F34" s="575" t="n">
        <v>119.04</v>
      </c>
      <c r="G34" s="575" t="n">
        <v>122.76</v>
      </c>
      <c r="I34" s="187">
        <f>IFERROR(G34/E34-1,"")</f>
        <v/>
      </c>
      <c r="J34" s="187">
        <f>IFERROR(G34/F34-1,"")</f>
        <v/>
      </c>
    </row>
    <row r="35">
      <c r="B35" s="181" t="inlineStr">
        <is>
          <t>MPA001</t>
        </is>
      </c>
      <c r="C35" s="181" t="inlineStr">
        <is>
          <t>MASSA P. PIZZA C/2 240 G / CX 15 UN.</t>
        </is>
      </c>
      <c r="E35" s="575" t="n">
        <v>101.25</v>
      </c>
      <c r="F35" s="575" t="n">
        <v>112.4266666666667</v>
      </c>
      <c r="G35" s="575" t="n">
        <v>115.96</v>
      </c>
      <c r="I35" s="187">
        <f>IFERROR(G35/E35-1,"")</f>
        <v/>
      </c>
      <c r="J35" s="187">
        <f>IFERROR(G35/F35-1,"")</f>
        <v/>
      </c>
    </row>
    <row r="36">
      <c r="B36" s="181" t="inlineStr">
        <is>
          <t>MF004</t>
        </is>
      </c>
      <c r="C36" s="181" t="inlineStr">
        <is>
          <t>MASSA P. PASTEL CUMBUCA 500G /CX 32 UN.</t>
        </is>
      </c>
      <c r="E36" s="575" t="n">
        <v>82.04000000000001</v>
      </c>
      <c r="F36" s="575" t="n">
        <v>0</v>
      </c>
      <c r="G36" s="575" t="n">
        <v>107.23</v>
      </c>
      <c r="I36" s="187">
        <f>IFERROR(G36/E36-1,"")</f>
        <v/>
      </c>
      <c r="J36" s="187">
        <f>IFERROR(G36/F36-1,"")</f>
        <v/>
      </c>
    </row>
    <row r="37">
      <c r="B37" s="181" t="inlineStr">
        <is>
          <t>MPA006</t>
        </is>
      </c>
      <c r="C37" s="181" t="inlineStr">
        <is>
          <t>MASSA P. PIZZA SOLTA 30 CM/ CX 15 UN.</t>
        </is>
      </c>
      <c r="E37" s="575" t="n">
        <v>94.27</v>
      </c>
      <c r="F37" s="575" t="n">
        <v>100.44</v>
      </c>
      <c r="G37" s="575" t="n">
        <v>104.27</v>
      </c>
      <c r="I37" s="187">
        <f>IFERROR(G37/E37-1,"")</f>
        <v/>
      </c>
      <c r="J37" s="187">
        <f>IFERROR(G37/F37-1,"")</f>
        <v/>
      </c>
    </row>
    <row r="38">
      <c r="B38" s="181" t="inlineStr">
        <is>
          <t>MPA002</t>
        </is>
      </c>
      <c r="C38" s="181" t="inlineStr">
        <is>
          <t>MASSA P. PIZZA MINI 11CM/ CX COM 18 UN.</t>
        </is>
      </c>
      <c r="E38" s="575" t="n">
        <v>89.25</v>
      </c>
      <c r="F38" s="575" t="n">
        <v>94.08499999999999</v>
      </c>
      <c r="G38" s="575" t="n">
        <v>98.01000000000001</v>
      </c>
      <c r="I38" s="187">
        <f>IFERROR(G38/E38-1,"")</f>
        <v/>
      </c>
      <c r="J38" s="187">
        <f>IFERROR(G38/F38-1,"")</f>
        <v/>
      </c>
    </row>
    <row r="39">
      <c r="B39" s="181" t="inlineStr">
        <is>
          <t>MF001</t>
        </is>
      </c>
      <c r="C39" s="181" t="inlineStr">
        <is>
          <t>MASSA P. PASTEL 500G CX 30 UN.</t>
        </is>
      </c>
      <c r="E39" s="575" t="n">
        <v>78.5</v>
      </c>
      <c r="F39" s="575" t="n">
        <v>84.73333333333335</v>
      </c>
      <c r="G39" s="575" t="n">
        <v>86.8</v>
      </c>
      <c r="I39" s="187">
        <f>IFERROR(G39/E39-1,"")</f>
        <v/>
      </c>
      <c r="J39" s="187">
        <f>IFERROR(G39/F39-1,"")</f>
        <v/>
      </c>
    </row>
    <row r="40">
      <c r="B40" s="181" t="inlineStr">
        <is>
          <t>MPA008</t>
        </is>
      </c>
      <c r="C40" s="181" t="inlineStr">
        <is>
          <t>MASSA P. PIZZA UNITÁRIA 35 CM /CX 25 UNI.</t>
        </is>
      </c>
      <c r="E40" s="575" t="n">
        <v>0</v>
      </c>
      <c r="F40" s="575" t="n">
        <v>0</v>
      </c>
      <c r="G40" s="575" t="n">
        <v>67</v>
      </c>
      <c r="I40" s="187">
        <f>IFERROR(G40/E40-1,"")</f>
        <v/>
      </c>
      <c r="J40" s="187">
        <f>IFERROR(G40/F40-1,"")</f>
        <v/>
      </c>
    </row>
    <row r="41">
      <c r="B41" s="181" t="inlineStr">
        <is>
          <t>MF005</t>
        </is>
      </c>
      <c r="C41" s="181" t="inlineStr">
        <is>
          <t>MASSA P. PASTEL CUMBUCA 200G CX 20 UN.</t>
        </is>
      </c>
      <c r="E41" s="575" t="n">
        <v>59.36</v>
      </c>
      <c r="F41" s="575" t="n">
        <v>63.05400000000001</v>
      </c>
      <c r="G41" s="575" t="n">
        <v>65.70999999999999</v>
      </c>
      <c r="I41" s="187">
        <f>IFERROR(G41/E41-1,"")</f>
        <v/>
      </c>
      <c r="J41" s="187">
        <f>IFERROR(G41/F41-1,"")</f>
        <v/>
      </c>
    </row>
    <row r="42">
      <c r="B42" s="181" t="inlineStr">
        <is>
          <t>MPA003</t>
        </is>
      </c>
      <c r="C42" s="181" t="inlineStr">
        <is>
          <t>MASSA P. PIZZA 13 CM / CX 160 UN.</t>
        </is>
      </c>
      <c r="E42" s="575" t="n">
        <v>0</v>
      </c>
      <c r="F42" s="575" t="n">
        <v>0</v>
      </c>
      <c r="G42" s="575" t="n">
        <v>60</v>
      </c>
      <c r="I42" s="187">
        <f>IFERROR(G42/E42-1,"")</f>
        <v/>
      </c>
      <c r="J42" s="187">
        <f>IFERROR(G42/F42-1,"")</f>
        <v/>
      </c>
    </row>
    <row r="43">
      <c r="B43" s="181" t="inlineStr">
        <is>
          <t>MPA004</t>
        </is>
      </c>
      <c r="C43" s="181" t="inlineStr">
        <is>
          <t>MASSA P. PIZZA 18 CM/ CX 60 UN.</t>
        </is>
      </c>
      <c r="E43" s="575" t="n">
        <v>52.8</v>
      </c>
      <c r="F43" s="575" t="n">
        <v>57.66</v>
      </c>
      <c r="G43" s="575" t="n">
        <v>58.56</v>
      </c>
      <c r="I43" s="187">
        <f>IFERROR(G43/E43-1,"")</f>
        <v/>
      </c>
      <c r="J43" s="187">
        <f>IFERROR(G43/F43-1,"")</f>
        <v/>
      </c>
    </row>
    <row r="44">
      <c r="B44" s="181" t="inlineStr">
        <is>
          <t>MF003</t>
        </is>
      </c>
      <c r="C44" s="181" t="inlineStr">
        <is>
          <t>MASSA P. PASTEL QUADRADO 2000G / CX 7 UN</t>
        </is>
      </c>
      <c r="E44" s="575" t="n">
        <v>46.38</v>
      </c>
      <c r="F44" s="575" t="n">
        <v>49.445</v>
      </c>
      <c r="G44" s="575" t="n">
        <v>51</v>
      </c>
      <c r="I44" s="187">
        <f>IFERROR(G44/E44-1,"")</f>
        <v/>
      </c>
      <c r="J44" s="187">
        <f>IFERROR(G44/F44-1,"")</f>
        <v/>
      </c>
    </row>
    <row r="45">
      <c r="B45" s="181" t="inlineStr">
        <is>
          <t>MF006</t>
        </is>
      </c>
      <c r="C45" s="181" t="inlineStr">
        <is>
          <t>MASSA P. LASANHA 500G/ CX 32 UN.</t>
        </is>
      </c>
      <c r="E45" s="575" t="n">
        <v>0</v>
      </c>
      <c r="F45" s="575" t="n">
        <v>0</v>
      </c>
      <c r="G45" s="575" t="n">
        <v>50</v>
      </c>
      <c r="I45" s="187">
        <f>IFERROR(G45/E45-1,"")</f>
        <v/>
      </c>
      <c r="J45" s="187">
        <f>IFERROR(G45/F45-1,"")</f>
        <v/>
      </c>
    </row>
    <row r="46">
      <c r="B46" s="181" t="inlineStr">
        <is>
          <t>MPA005</t>
        </is>
      </c>
      <c r="C46" s="181" t="inlineStr">
        <is>
          <t>MASSA P. PIZZA 23 CM/CX 20 UNI.</t>
        </is>
      </c>
      <c r="E46" s="575" t="n">
        <v>0</v>
      </c>
      <c r="F46" s="575" t="n">
        <v>0</v>
      </c>
      <c r="G46" s="575" t="n">
        <v>50</v>
      </c>
      <c r="I46" s="187">
        <f>IFERROR(G46/E46-1,"")</f>
        <v/>
      </c>
      <c r="J46" s="187">
        <f>IFERROR(G46/F46-1,"")</f>
        <v/>
      </c>
    </row>
    <row r="47">
      <c r="B47" s="181" t="inlineStr">
        <is>
          <t>S006</t>
        </is>
      </c>
      <c r="C47" s="181" t="inlineStr">
        <is>
          <t>SALGADO (COXINHA DE FRANGO) 2.500 KG</t>
        </is>
      </c>
      <c r="E47" s="575" t="n">
        <v>43.39</v>
      </c>
      <c r="F47" s="575" t="n">
        <v>45.46666666666666</v>
      </c>
      <c r="G47" s="575" t="n">
        <v>47.85</v>
      </c>
      <c r="I47" s="187">
        <f>IFERROR(G47/E47-1,"")</f>
        <v/>
      </c>
      <c r="J47" s="187">
        <f>IFERROR(G47/F47-1,"")</f>
        <v/>
      </c>
    </row>
    <row r="48">
      <c r="B48" s="181" t="inlineStr">
        <is>
          <t>PA 0004</t>
        </is>
      </c>
      <c r="C48" s="181" t="inlineStr">
        <is>
          <t>SALGADO (QUIBE) 2.500KG</t>
        </is>
      </c>
      <c r="E48" s="575" t="n">
        <v>38.06</v>
      </c>
      <c r="F48" s="575" t="n">
        <v>40.92000000000001</v>
      </c>
      <c r="G48" s="575" t="n">
        <v>41.95</v>
      </c>
      <c r="I48" s="187">
        <f>IFERROR(G48/E48-1,"")</f>
        <v/>
      </c>
      <c r="J48" s="187">
        <f>IFERROR(G48/F48-1,"")</f>
        <v/>
      </c>
    </row>
    <row r="49">
      <c r="B49" s="181" t="inlineStr">
        <is>
          <t>PA 0003</t>
        </is>
      </c>
      <c r="C49" s="181" t="inlineStr">
        <is>
          <t>SALGADO (BOLINHA DE QUEIJO) 2.500KG</t>
        </is>
      </c>
      <c r="E49" s="575" t="n">
        <v>26.2</v>
      </c>
      <c r="F49" s="575" t="n">
        <v>27.9</v>
      </c>
      <c r="G49" s="575" t="n">
        <v>29.03</v>
      </c>
      <c r="I49" s="187">
        <f>IFERROR(G49/E49-1,"")</f>
        <v/>
      </c>
      <c r="J49" s="187">
        <f>IFERROR(G49/F49-1,"")</f>
        <v/>
      </c>
    </row>
    <row r="50">
      <c r="B50" s="181" t="inlineStr">
        <is>
          <t>PA 0002</t>
        </is>
      </c>
      <c r="C50" s="181" t="inlineStr">
        <is>
          <t>MASSA P. LASANHA 5KG</t>
        </is>
      </c>
      <c r="E50" s="575" t="n">
        <v>22.1</v>
      </c>
      <c r="F50" s="575" t="n">
        <v>23.56</v>
      </c>
      <c r="G50" s="575" t="n">
        <v>24.44</v>
      </c>
      <c r="I50" s="187">
        <f>IFERROR(G50/E50-1,"")</f>
        <v/>
      </c>
      <c r="J50" s="187">
        <f>IFERROR(G50/F50-1,"")</f>
        <v/>
      </c>
    </row>
    <row r="51" customFormat="1" s="188">
      <c r="E51" s="576" t="n"/>
      <c r="F51" s="576" t="n"/>
      <c r="G51" s="576" t="n"/>
      <c r="I51" s="193" t="n"/>
      <c r="J51" s="193" t="n"/>
    </row>
    <row r="52" customFormat="1" s="194">
      <c r="E52" s="577" t="n"/>
      <c r="F52" s="577" t="n"/>
      <c r="G52" s="577" t="n"/>
      <c r="I52" s="196" t="n"/>
      <c r="J52" s="196" t="n"/>
    </row>
    <row r="53" customFormat="1" s="194">
      <c r="E53" s="577" t="n"/>
      <c r="F53" s="577" t="n"/>
      <c r="G53" s="577" t="n"/>
      <c r="I53" s="196">
        <f>IFERROR(G53/E53-1,"")</f>
        <v/>
      </c>
      <c r="J53" s="196">
        <f>IFERROR(G53/F53-1,"")</f>
        <v/>
      </c>
    </row>
    <row r="54" customFormat="1" s="188">
      <c r="E54" s="578" t="inlineStr">
        <is>
          <t>FATURAMENTO</t>
        </is>
      </c>
      <c r="F54" s="579" t="n"/>
      <c r="G54" s="579" t="n"/>
      <c r="I54" s="190" t="n"/>
      <c r="J54" s="190" t="n"/>
    </row>
    <row r="55">
      <c r="E55" s="570" t="n">
        <v>2021</v>
      </c>
      <c r="F55" s="570" t="n">
        <v>2022</v>
      </c>
      <c r="G55" s="570" t="n">
        <v>2022</v>
      </c>
      <c r="I55" s="183" t="inlineStr">
        <is>
          <t>2022/2021</t>
        </is>
      </c>
      <c r="J55" s="181" t="inlineStr">
        <is>
          <t>Real Vs Planejamento</t>
        </is>
      </c>
    </row>
    <row r="56">
      <c r="B56" s="181" t="inlineStr">
        <is>
          <t>Cod</t>
        </is>
      </c>
      <c r="C56" s="181" t="inlineStr">
        <is>
          <t>Produto</t>
        </is>
      </c>
      <c r="E56" s="570" t="inlineStr">
        <is>
          <t xml:space="preserve">REALIZADO </t>
        </is>
      </c>
      <c r="F56" s="570" t="inlineStr">
        <is>
          <t>PLANEJADO</t>
        </is>
      </c>
      <c r="G56" s="570" t="inlineStr">
        <is>
          <t>REALIZADO</t>
        </is>
      </c>
    </row>
    <row r="57">
      <c r="B57" s="181" t="n"/>
      <c r="C57" s="181" t="n"/>
      <c r="E57" s="570" t="n"/>
      <c r="F57" s="570" t="n"/>
      <c r="G57" s="570" t="n"/>
    </row>
    <row r="58">
      <c r="B58" s="181" t="inlineStr">
        <is>
          <t>MPA007</t>
        </is>
      </c>
      <c r="C58" s="181" t="inlineStr">
        <is>
          <t>MASSA P. PIZZA GRANDE F35/CX 20 UN.</t>
        </is>
      </c>
      <c r="E58" s="580" t="n">
        <v>1273221.35</v>
      </c>
      <c r="F58" s="575" t="n">
        <v>1514293.704</v>
      </c>
      <c r="G58" s="580" t="n">
        <v>1401460.22</v>
      </c>
      <c r="I58" s="187">
        <f>IFERROR(G58/E58-1,"")</f>
        <v/>
      </c>
      <c r="J58" s="187">
        <f>IFERROR(G58/F58-1,"")</f>
        <v/>
      </c>
    </row>
    <row r="59">
      <c r="B59" s="181" t="inlineStr">
        <is>
          <t>MF002</t>
        </is>
      </c>
      <c r="C59" s="181" t="inlineStr">
        <is>
          <t>MASSA P. PASTEL 1000G /CX 15 UN.</t>
        </is>
      </c>
      <c r="E59" s="580" t="n">
        <v>789484.84</v>
      </c>
      <c r="F59" s="575" t="n">
        <v>1030351.780944</v>
      </c>
      <c r="G59" s="580" t="n">
        <v>1136480.21</v>
      </c>
      <c r="I59" s="187">
        <f>IFERROR(G59/E59-1,"")</f>
        <v/>
      </c>
      <c r="J59" s="187" t="n"/>
    </row>
    <row r="60">
      <c r="B60" s="181" t="inlineStr">
        <is>
          <t>MPA001</t>
        </is>
      </c>
      <c r="C60" s="181" t="inlineStr">
        <is>
          <t>MASSA P. PIZZA C/2 240 G / CX 15 UN.</t>
        </is>
      </c>
      <c r="E60" s="580" t="n">
        <v>1040469.65</v>
      </c>
      <c r="F60" s="575" t="n">
        <v>1234043.543502</v>
      </c>
      <c r="G60" s="580" t="n">
        <v>964895.97</v>
      </c>
      <c r="I60" s="187">
        <f>IFERROR(G60/E60-1,"")</f>
        <v/>
      </c>
      <c r="J60" s="187">
        <f>IFERROR(G60/F60-1,"")</f>
        <v/>
      </c>
    </row>
    <row r="61">
      <c r="B61" s="181" t="inlineStr">
        <is>
          <t>MF004</t>
        </is>
      </c>
      <c r="C61" s="181" t="inlineStr">
        <is>
          <t>MASSA P. PASTEL CUMBUCA 500G /CX 32 UN.</t>
        </is>
      </c>
      <c r="E61" s="580" t="n">
        <v>953007.42</v>
      </c>
      <c r="F61" s="575" t="n">
        <v>1132005.40416</v>
      </c>
      <c r="G61" s="580" t="n">
        <v>952152.8</v>
      </c>
      <c r="I61" s="187">
        <f>IFERROR(G61/E61-1,"")</f>
        <v/>
      </c>
      <c r="J61" s="187">
        <f>IFERROR(G61/F61-1,"")</f>
        <v/>
      </c>
    </row>
    <row r="62">
      <c r="B62" s="181" t="inlineStr">
        <is>
          <t>MPA006</t>
        </is>
      </c>
      <c r="C62" s="181" t="inlineStr">
        <is>
          <t>MASSA P. PIZZA SOLTA 30 CM/ CX 15 UN.</t>
        </is>
      </c>
      <c r="E62" s="580" t="n">
        <v>526377.6</v>
      </c>
      <c r="F62" s="575" t="n">
        <v>644911.1784</v>
      </c>
      <c r="G62" s="580" t="n">
        <v>584471.12</v>
      </c>
      <c r="I62" s="187">
        <f>IFERROR(G62/E62-1,"")</f>
        <v/>
      </c>
      <c r="J62" s="187">
        <f>IFERROR(G62/F62-1,"")</f>
        <v/>
      </c>
    </row>
    <row r="63">
      <c r="B63" s="181" t="inlineStr">
        <is>
          <t>MPA002</t>
        </is>
      </c>
      <c r="C63" s="181" t="inlineStr">
        <is>
          <t>MASSA P. PIZZA MINI 11CM/ CX COM 18 UN.</t>
        </is>
      </c>
      <c r="E63" s="580" t="n">
        <v>520031.84</v>
      </c>
      <c r="F63" s="575" t="n">
        <v>609928.7319288001</v>
      </c>
      <c r="G63" s="580" t="n">
        <v>532155.6800000001</v>
      </c>
      <c r="I63" s="187">
        <f>IFERROR(G63/E63-1,"")</f>
        <v/>
      </c>
      <c r="J63" s="187">
        <f>IFERROR(G63/F63-1,"")</f>
        <v/>
      </c>
    </row>
    <row r="64">
      <c r="B64" s="181" t="inlineStr">
        <is>
          <t>MF001</t>
        </is>
      </c>
      <c r="C64" s="181" t="inlineStr">
        <is>
          <t>MASSA P. PASTEL 500G CX 30 UN.</t>
        </is>
      </c>
      <c r="E64" s="580" t="n">
        <v>491290.45</v>
      </c>
      <c r="F64" s="575" t="n">
        <v>587446.3608480003</v>
      </c>
      <c r="G64" s="580" t="n">
        <v>503080.42</v>
      </c>
      <c r="I64" s="187">
        <f>IFERROR(G64/E64-1,"")</f>
        <v/>
      </c>
      <c r="J64" s="187">
        <f>IFERROR(G64/F64-1,"")</f>
        <v/>
      </c>
    </row>
    <row r="65">
      <c r="B65" s="181" t="inlineStr">
        <is>
          <t>MPA008</t>
        </is>
      </c>
      <c r="C65" s="181" t="inlineStr">
        <is>
          <t>MASSA P. PIZZA UNITÁRIA 35 CM /CX 25 UNI.</t>
        </is>
      </c>
      <c r="E65" s="580" t="n">
        <v>70099.25</v>
      </c>
      <c r="F65" s="575" t="n">
        <v>82681.09200000003</v>
      </c>
      <c r="G65" s="580" t="n">
        <v>64926.25</v>
      </c>
      <c r="I65" s="187">
        <f>IFERROR(G65/E65-1,"")</f>
        <v/>
      </c>
      <c r="J65" s="187">
        <f>IFERROR(G65/F65-1,"")</f>
        <v/>
      </c>
    </row>
    <row r="66">
      <c r="B66" s="181" t="inlineStr">
        <is>
          <t>MF005</t>
        </is>
      </c>
      <c r="C66" s="181" t="inlineStr">
        <is>
          <t>MASSA P. PASTEL CUMBUCA 200G CX 20 UN.</t>
        </is>
      </c>
      <c r="E66" s="580" t="n">
        <v>50332.08</v>
      </c>
      <c r="F66" s="575" t="n">
        <v>60201.504</v>
      </c>
      <c r="G66" s="580" t="n">
        <v>60248.92</v>
      </c>
      <c r="I66" s="187">
        <f>IFERROR(G66/E66-1,"")</f>
        <v/>
      </c>
      <c r="J66" s="187">
        <f>IFERROR(G66/F66-1,"")</f>
        <v/>
      </c>
    </row>
    <row r="67">
      <c r="B67" s="181" t="inlineStr">
        <is>
          <t>MPA003</t>
        </is>
      </c>
      <c r="C67" s="181" t="inlineStr">
        <is>
          <t>MASSA P. PIZZA 13 CM / CX 160 UN.</t>
        </is>
      </c>
      <c r="E67" s="580" t="n">
        <v>44854.6</v>
      </c>
      <c r="F67" s="575" t="n">
        <v>53789.4144</v>
      </c>
      <c r="G67" s="580" t="n">
        <v>57977.86</v>
      </c>
      <c r="I67" s="187">
        <f>IFERROR(G67/E67-1,"")</f>
        <v/>
      </c>
      <c r="J67" s="187">
        <f>IFERROR(G67/F67-1,"")</f>
        <v/>
      </c>
    </row>
    <row r="68">
      <c r="B68" s="181" t="inlineStr">
        <is>
          <t>MPA004</t>
        </is>
      </c>
      <c r="C68" s="181" t="inlineStr">
        <is>
          <t>MASSA P. PIZZA 18 CM/ CX 60 UN.</t>
        </is>
      </c>
      <c r="E68" s="580" t="n">
        <v>23760</v>
      </c>
      <c r="F68" s="575" t="n">
        <v>28022.76</v>
      </c>
      <c r="G68" s="580" t="n">
        <v>39642.8</v>
      </c>
      <c r="I68" s="187">
        <f>IFERROR(G68/E68-1,"")</f>
        <v/>
      </c>
      <c r="J68" s="187">
        <f>IFERROR(G68/F68-1,"")</f>
        <v/>
      </c>
    </row>
    <row r="69">
      <c r="B69" s="181" t="inlineStr">
        <is>
          <t>MF003</t>
        </is>
      </c>
      <c r="C69" s="181" t="inlineStr">
        <is>
          <t>MASSA P. PASTEL QUADRADO 2000G / CX 7 UN</t>
        </is>
      </c>
      <c r="E69" s="580" t="n">
        <v>6727.6</v>
      </c>
      <c r="F69" s="575" t="n">
        <v>0</v>
      </c>
      <c r="G69" s="580" t="n">
        <v>23589.92</v>
      </c>
      <c r="I69" s="187">
        <f>IFERROR(G69/E69-1,"")</f>
        <v/>
      </c>
      <c r="J69" s="187">
        <f>IFERROR(G69/F69-1,"")</f>
        <v/>
      </c>
    </row>
    <row r="70">
      <c r="B70" s="181" t="inlineStr">
        <is>
          <t>MF006</t>
        </is>
      </c>
      <c r="C70" s="181" t="inlineStr">
        <is>
          <t>MASSA P. LASANHA 500G/ CX 32 UN.</t>
        </is>
      </c>
      <c r="E70" s="580" t="n">
        <v>19439.9</v>
      </c>
      <c r="F70" s="575" t="n">
        <v>21192.59358720001</v>
      </c>
      <c r="G70" s="580" t="n">
        <v>17398.83</v>
      </c>
      <c r="I70" s="187">
        <f>IFERROR(G70/E70-1,"")</f>
        <v/>
      </c>
      <c r="J70" s="187">
        <f>IFERROR(G70/F70-1,"")</f>
        <v/>
      </c>
    </row>
    <row r="71">
      <c r="B71" s="181" t="inlineStr">
        <is>
          <t>MPA005</t>
        </is>
      </c>
      <c r="C71" s="181" t="inlineStr">
        <is>
          <t>MASSA P. PIZZA 23 CM/CX 20 UNI.</t>
        </is>
      </c>
      <c r="E71" s="580" t="n">
        <v>8646.6</v>
      </c>
      <c r="F71" s="575" t="n">
        <v>9943.559999999999</v>
      </c>
      <c r="G71" s="580" t="n">
        <v>13819.37</v>
      </c>
      <c r="I71" s="187">
        <f>IFERROR(G71/E71-1,"")</f>
        <v/>
      </c>
      <c r="J71" s="187">
        <f>IFERROR(G71/F71-1,"")</f>
        <v/>
      </c>
    </row>
    <row r="72">
      <c r="B72" s="181" t="inlineStr">
        <is>
          <t>S006</t>
        </is>
      </c>
      <c r="C72" s="181" t="inlineStr">
        <is>
          <t>SALGADO (COXINHA DE FRANGO) 2.500 KG</t>
        </is>
      </c>
      <c r="E72" s="580" t="n">
        <v>0</v>
      </c>
      <c r="F72" s="575" t="n">
        <v>0</v>
      </c>
      <c r="G72" s="580" t="n">
        <v>1750</v>
      </c>
      <c r="I72" s="187">
        <f>IFERROR(G72/E72-1,"")</f>
        <v/>
      </c>
      <c r="J72" s="187">
        <f>IFERROR(G72/F72-1,"")</f>
        <v/>
      </c>
    </row>
    <row r="73">
      <c r="B73" s="181" t="inlineStr">
        <is>
          <t>PA 0004</t>
        </is>
      </c>
      <c r="C73" s="181" t="inlineStr">
        <is>
          <t>SALGADO (QUIBE) 2.500KG</t>
        </is>
      </c>
      <c r="E73" s="580" t="n">
        <v>0</v>
      </c>
      <c r="F73" s="575" t="n">
        <v>0</v>
      </c>
      <c r="G73" s="580" t="n">
        <v>1340</v>
      </c>
      <c r="I73" s="187">
        <f>IFERROR(G73/E73-1,"")</f>
        <v/>
      </c>
      <c r="J73" s="187">
        <f>IFERROR(G73/F73-1,"")</f>
        <v/>
      </c>
    </row>
    <row r="74">
      <c r="B74" s="181" t="inlineStr">
        <is>
          <t>PA 0003</t>
        </is>
      </c>
      <c r="C74" s="181" t="inlineStr">
        <is>
          <t>SALGADO (BOLINHA DE QUEIJO) 2.500KG</t>
        </is>
      </c>
      <c r="E74" s="580" t="n">
        <v>0</v>
      </c>
      <c r="F74" s="575" t="n">
        <v>0</v>
      </c>
      <c r="G74" s="580" t="n">
        <v>1200</v>
      </c>
      <c r="I74" s="187">
        <f>IFERROR(G74/E74-1,"")</f>
        <v/>
      </c>
      <c r="J74" s="187">
        <f>IFERROR(G74/F74-1,"")</f>
        <v/>
      </c>
    </row>
    <row r="75">
      <c r="B75" s="181" t="inlineStr">
        <is>
          <t>PA 0002</t>
        </is>
      </c>
      <c r="C75" s="181" t="inlineStr">
        <is>
          <t>MASSA P. LASANHA 5KG</t>
        </is>
      </c>
      <c r="E75" s="580" t="n">
        <v>0</v>
      </c>
      <c r="F75" s="575" t="n">
        <v>0</v>
      </c>
      <c r="G75" s="580" t="n">
        <v>900</v>
      </c>
      <c r="I75" s="187">
        <f>IFERROR(G75/E75-1,"")</f>
        <v/>
      </c>
      <c r="J75" s="187">
        <f>IFERROR(G75/F75-1,"")</f>
        <v/>
      </c>
    </row>
    <row r="76">
      <c r="E76" s="574">
        <f>SUM(E58:E75)</f>
        <v/>
      </c>
      <c r="F76" s="574">
        <f>SUM(F58:F75)</f>
        <v/>
      </c>
      <c r="G76" s="574">
        <f>SUM(G58:G75)</f>
        <v/>
      </c>
      <c r="I76" s="187">
        <f>IFERROR(G76/E76-1,"")</f>
        <v/>
      </c>
      <c r="J76" s="187">
        <f>IFERROR(G76/F76-1,"")</f>
        <v/>
      </c>
    </row>
  </sheetData>
  <mergeCells count="3">
    <mergeCell ref="E29:G29"/>
    <mergeCell ref="E4:G4"/>
    <mergeCell ref="E54:G54"/>
  </mergeCells>
  <conditionalFormatting sqref="I8:J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8:J2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:J5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53:J5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58:J7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76:J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 codeName="Planilha8">
    <tabColor theme="8" tint="-0.499984740745262"/>
    <outlinePr summaryBelow="1" summaryRight="1"/>
    <pageSetUpPr autoPageBreaks="0"/>
  </sheetPr>
  <dimension ref="A1:Y119"/>
  <sheetViews>
    <sheetView showGridLines="0" zoomScale="80" zoomScaleNormal="80" workbookViewId="0">
      <pane xSplit="2" ySplit="6" topLeftCell="C7" activePane="bottomRight" state="frozen"/>
      <selection activeCell="G128" sqref="G128"/>
      <selection pane="topRight" activeCell="G128" sqref="G128"/>
      <selection pane="bottomLeft" activeCell="G128" sqref="G128"/>
      <selection pane="bottomRight" activeCell="L6" sqref="L6"/>
    </sheetView>
  </sheetViews>
  <sheetFormatPr baseColWidth="8" defaultColWidth="12.625" defaultRowHeight="13.5" outlineLevelRow="1"/>
  <cols>
    <col width="1.625" customWidth="1" style="10" min="1" max="1"/>
    <col width="47" bestFit="1" customWidth="1" style="10" min="2" max="2"/>
    <col width="1.5" customWidth="1" style="10" min="3" max="3"/>
    <col width="11.125" customWidth="1" style="10" min="4" max="4"/>
    <col width="12.75" bestFit="1" customWidth="1" style="10" min="5" max="5"/>
    <col width="11.125" customWidth="1" style="10" min="6" max="8"/>
    <col width="12.75" bestFit="1" customWidth="1" style="10" min="9" max="9"/>
    <col width="1.5" customWidth="1" style="10" min="10" max="10"/>
    <col width="12" bestFit="1" customWidth="1" style="10" min="11" max="11"/>
    <col width="16.5" bestFit="1" customWidth="1" style="10" min="12" max="12"/>
    <col width="12.625" customWidth="1" style="10" min="13" max="16384"/>
  </cols>
  <sheetData>
    <row r="1">
      <c r="B1" s="10" t="inlineStr">
        <is>
          <t>x</t>
        </is>
      </c>
    </row>
    <row r="2" ht="15" customHeight="1">
      <c r="B2" s="528" t="inlineStr">
        <is>
          <t>PROJEÇÃO DE RESULTADO - MASSAS LOTT</t>
        </is>
      </c>
    </row>
    <row r="3" ht="6" customHeight="1">
      <c r="B3" s="528" t="n"/>
      <c r="C3" s="528" t="n"/>
      <c r="D3" s="528" t="n"/>
      <c r="E3" s="528" t="n"/>
      <c r="F3" s="528" t="n"/>
      <c r="G3" s="528" t="n"/>
      <c r="H3" s="528" t="n"/>
      <c r="I3" s="528" t="n"/>
      <c r="K3" s="528" t="n"/>
    </row>
    <row r="4" ht="14.85" customFormat="1" customHeight="1" s="114">
      <c r="B4" s="158" t="n"/>
      <c r="D4" s="497" t="n"/>
      <c r="K4" s="158" t="n"/>
    </row>
    <row r="5" ht="6" customFormat="1" customHeight="1" s="114"/>
    <row r="6" ht="14.25" customHeight="1">
      <c r="A6" s="12" t="n"/>
      <c r="B6" s="13" t="inlineStr">
        <is>
          <t>Demonstração do Resultado do Exercício</t>
        </is>
      </c>
      <c r="C6" s="25" t="n"/>
      <c r="D6" s="156" t="n">
        <v>2020</v>
      </c>
      <c r="E6" s="156" t="n">
        <v>2021</v>
      </c>
      <c r="F6" s="156" t="n">
        <v>2022</v>
      </c>
      <c r="G6" s="156" t="inlineStr">
        <is>
          <t>2023</t>
        </is>
      </c>
      <c r="H6" s="156" t="n">
        <v>2024</v>
      </c>
      <c r="I6" s="156" t="inlineStr">
        <is>
          <t>2025</t>
        </is>
      </c>
      <c r="K6" s="156" t="inlineStr">
        <is>
          <t>Total</t>
        </is>
      </c>
    </row>
    <row r="7" ht="6" customHeight="1">
      <c r="D7" s="26" t="n"/>
      <c r="E7" s="26" t="n"/>
      <c r="F7" s="26" t="n"/>
      <c r="G7" s="26" t="n"/>
      <c r="H7" s="26" t="n"/>
      <c r="I7" s="26" t="n"/>
      <c r="K7" s="26" t="n"/>
    </row>
    <row r="8" hidden="1" ht="21" customHeight="1">
      <c r="D8" s="26" t="n"/>
      <c r="E8" s="159" t="n"/>
      <c r="F8" s="159" t="n"/>
      <c r="G8" s="159" t="n"/>
      <c r="H8" s="159" t="n"/>
      <c r="I8" s="159" t="n"/>
      <c r="J8" s="26" t="n"/>
      <c r="K8" s="26" t="n"/>
    </row>
    <row r="9">
      <c r="B9" s="16" t="inlineStr">
        <is>
          <t xml:space="preserve">Receita Bruta de Venda </t>
        </is>
      </c>
      <c r="D9" s="581">
        <f>DRE!E8</f>
        <v/>
      </c>
      <c r="E9" s="581">
        <f>DRE!T8</f>
        <v/>
      </c>
      <c r="F9" s="581">
        <f>DRE!AI8</f>
        <v/>
      </c>
      <c r="G9" s="581">
        <f>DRE!AX8</f>
        <v/>
      </c>
      <c r="H9" s="581">
        <f>G9*(1+CHOOSE($D$73,H79,H92,H105))</f>
        <v/>
      </c>
      <c r="I9" s="581">
        <f>H9*(1+CHOOSE($D$73,I79,I92,I105))</f>
        <v/>
      </c>
      <c r="K9" s="581">
        <f>SUM(D9:I9)</f>
        <v/>
      </c>
    </row>
    <row r="10" ht="4.5" customFormat="1" customHeight="1" s="116">
      <c r="B10" s="117" t="n"/>
      <c r="D10" s="582" t="n"/>
      <c r="E10" s="582" t="n"/>
      <c r="F10" s="582" t="n"/>
      <c r="G10" s="582" t="n"/>
      <c r="H10" s="582" t="n"/>
      <c r="I10" s="582" t="n"/>
      <c r="K10" s="582" t="n"/>
    </row>
    <row r="11">
      <c r="B11" s="16" t="inlineStr">
        <is>
          <t>(-) Deduções da Receita de Vendas</t>
        </is>
      </c>
      <c r="D11" s="581">
        <f>DRE!E10</f>
        <v/>
      </c>
      <c r="E11" s="581">
        <f>E9*CHOOSE($D$73,E81,E94,E106)</f>
        <v/>
      </c>
      <c r="F11" s="581">
        <f>F9*CHOOSE($D$73,F81,F94,F106)</f>
        <v/>
      </c>
      <c r="G11" s="581">
        <f>G9*CHOOSE($D$73,G81,G94,G106)</f>
        <v/>
      </c>
      <c r="H11" s="581">
        <f>H9*CHOOSE($D$73,H81,H94,H106)</f>
        <v/>
      </c>
      <c r="I11" s="581">
        <f>I9*CHOOSE($D$73,I81,I94,I106)</f>
        <v/>
      </c>
      <c r="K11" s="581">
        <f>SUM(D11:I11)</f>
        <v/>
      </c>
    </row>
    <row r="12" ht="6" customHeight="1">
      <c r="B12" s="16" t="n"/>
      <c r="D12" s="583" t="n"/>
      <c r="E12" s="583" t="n"/>
      <c r="F12" s="583" t="n"/>
      <c r="G12" s="583" t="n"/>
      <c r="H12" s="583" t="n"/>
      <c r="I12" s="583" t="n"/>
      <c r="K12" s="583" t="n"/>
    </row>
    <row r="13">
      <c r="B13" s="23" t="inlineStr">
        <is>
          <t>Receita Líquida (A)</t>
        </is>
      </c>
      <c r="D13" s="537">
        <f>D11+D9</f>
        <v/>
      </c>
      <c r="E13" s="537">
        <f>E11+E9</f>
        <v/>
      </c>
      <c r="F13" s="537">
        <f>F11+F9</f>
        <v/>
      </c>
      <c r="G13" s="537">
        <f>G11+G9</f>
        <v/>
      </c>
      <c r="H13" s="537">
        <f>H11+H9</f>
        <v/>
      </c>
      <c r="I13" s="537">
        <f>I11+I9</f>
        <v/>
      </c>
      <c r="K13" s="537">
        <f>K11+K9</f>
        <v/>
      </c>
    </row>
    <row r="14" ht="6" customHeight="1">
      <c r="B14" s="16" t="n"/>
      <c r="D14" s="583" t="n"/>
      <c r="E14" s="583" t="n"/>
      <c r="F14" s="583" t="n"/>
      <c r="G14" s="583" t="n"/>
      <c r="H14" s="583" t="n"/>
      <c r="I14" s="583" t="n"/>
      <c r="K14" s="583" t="n"/>
    </row>
    <row r="15">
      <c r="B15" s="16" t="inlineStr">
        <is>
          <t>Custo Direto</t>
        </is>
      </c>
      <c r="D15" s="581">
        <f>DRE!E14</f>
        <v/>
      </c>
      <c r="E15" s="581">
        <f>DRE!T14</f>
        <v/>
      </c>
      <c r="F15" s="581">
        <f>DRE!AI14</f>
        <v/>
      </c>
      <c r="G15" s="581">
        <f>DRE!AX14</f>
        <v/>
      </c>
      <c r="H15" s="581">
        <f>H$13*CHOOSE($D$73,H$82,H$95,H$108)</f>
        <v/>
      </c>
      <c r="I15" s="581">
        <f>I$13*CHOOSE($D$73,I$82,I$95,I$108)</f>
        <v/>
      </c>
      <c r="K15" s="581">
        <f>SUM(D15:I15)</f>
        <v/>
      </c>
    </row>
    <row r="16" ht="4.5" customFormat="1" customHeight="1" s="116">
      <c r="B16" s="117" t="n"/>
      <c r="D16" s="582" t="n"/>
      <c r="E16" s="582" t="n"/>
      <c r="F16" s="582" t="n"/>
      <c r="G16" s="582" t="n"/>
      <c r="H16" s="582" t="n"/>
      <c r="I16" s="582" t="n"/>
      <c r="K16" s="582" t="n"/>
    </row>
    <row r="17">
      <c r="B17" s="16" t="inlineStr">
        <is>
          <t>Custo Indireto</t>
        </is>
      </c>
      <c r="D17" s="581">
        <f>DRE!E16</f>
        <v/>
      </c>
      <c r="E17" s="581">
        <f>DRE!T16</f>
        <v/>
      </c>
      <c r="F17" s="581">
        <f>DRE!AI16</f>
        <v/>
      </c>
      <c r="G17" s="581">
        <f>DRE!AX16</f>
        <v/>
      </c>
      <c r="H17" s="581">
        <f>H$13*CHOOSE($D$73,H$83,H$96,H$109)</f>
        <v/>
      </c>
      <c r="I17" s="581">
        <f>I$13*CHOOSE($D$73,I$83,I$96,I$109)</f>
        <v/>
      </c>
      <c r="K17" s="581">
        <f>SUM(D17:I17)</f>
        <v/>
      </c>
    </row>
    <row r="18" ht="4.5" customHeight="1">
      <c r="B18" s="120" t="n"/>
      <c r="D18" s="583" t="n"/>
      <c r="E18" s="583" t="n"/>
      <c r="F18" s="583" t="n"/>
      <c r="G18" s="583" t="n"/>
      <c r="H18" s="583" t="n"/>
      <c r="I18" s="583" t="n"/>
      <c r="K18" s="583" t="n"/>
    </row>
    <row r="19">
      <c r="B19" s="23" t="inlineStr">
        <is>
          <t>Lucro Bruto (B)</t>
        </is>
      </c>
      <c r="D19" s="537">
        <f>SUM(D13:D17)</f>
        <v/>
      </c>
      <c r="E19" s="537">
        <f>SUM(E13:E17)</f>
        <v/>
      </c>
      <c r="F19" s="537">
        <f>SUM(F13:F17)</f>
        <v/>
      </c>
      <c r="G19" s="537">
        <f>SUM(G13:G17)</f>
        <v/>
      </c>
      <c r="H19" s="537">
        <f>SUM(H13:H17)</f>
        <v/>
      </c>
      <c r="I19" s="537">
        <f>SUM(I13:I17)</f>
        <v/>
      </c>
      <c r="K19" s="537">
        <f>SUM(K13:K17)</f>
        <v/>
      </c>
    </row>
    <row r="20" ht="6" customHeight="1">
      <c r="B20" s="16" t="n"/>
      <c r="D20" s="583" t="n"/>
      <c r="E20" s="583" t="n"/>
      <c r="F20" s="583" t="n"/>
      <c r="G20" s="583" t="n"/>
      <c r="H20" s="583" t="n"/>
      <c r="I20" s="583" t="n"/>
      <c r="K20" s="583" t="n"/>
    </row>
    <row r="21">
      <c r="B21" s="16" t="inlineStr">
        <is>
          <t>Despesas Administrativas</t>
        </is>
      </c>
      <c r="D21" s="581">
        <f>DRE!E20</f>
        <v/>
      </c>
      <c r="E21" s="581">
        <f>DRE!T20</f>
        <v/>
      </c>
      <c r="F21" s="581">
        <f>DRE!AI20</f>
        <v/>
      </c>
      <c r="G21" s="581">
        <f>DRE!AX20</f>
        <v/>
      </c>
      <c r="H21" s="581">
        <f>$D$21*CHOOSE($D$73,H$84,H$97,H$110)</f>
        <v/>
      </c>
      <c r="I21" s="581">
        <f>$D$21*CHOOSE($D$73,I$84,I$97,I$110)</f>
        <v/>
      </c>
      <c r="K21" s="581">
        <f>SUM(D21:I21)</f>
        <v/>
      </c>
    </row>
    <row r="22" ht="4.5" customFormat="1" customHeight="1" s="116">
      <c r="B22" s="121" t="n"/>
      <c r="D22" s="582" t="n"/>
      <c r="E22" s="582" t="n"/>
      <c r="F22" s="582" t="n"/>
      <c r="G22" s="582" t="n"/>
      <c r="H22" s="582" t="n"/>
      <c r="I22" s="582" t="n"/>
      <c r="K22" s="582" t="n"/>
    </row>
    <row r="23">
      <c r="B23" s="16" t="inlineStr">
        <is>
          <t>Despesas Comerciais e Vendas</t>
        </is>
      </c>
      <c r="D23" s="581">
        <f>DRE!E22</f>
        <v/>
      </c>
      <c r="E23" s="581">
        <f>DRE!T22</f>
        <v/>
      </c>
      <c r="F23" s="581">
        <f>DRE!AI22</f>
        <v/>
      </c>
      <c r="G23" s="581">
        <f>DRE!AX22</f>
        <v/>
      </c>
      <c r="H23" s="581">
        <f>H$13*CHOOSE($D$73,H$85,H$98,H$111)</f>
        <v/>
      </c>
      <c r="I23" s="581">
        <f>I$13*CHOOSE($D$73,I$85,I$98,I$111)</f>
        <v/>
      </c>
      <c r="K23" s="581">
        <f>SUM(D23:I23)</f>
        <v/>
      </c>
      <c r="L23" s="543" t="n"/>
    </row>
    <row r="24" ht="4.15" customHeight="1">
      <c r="B24" s="19" t="n"/>
      <c r="D24" s="583" t="n"/>
      <c r="E24" s="583" t="n"/>
      <c r="F24" s="583" t="n"/>
      <c r="G24" s="583" t="n"/>
      <c r="H24" s="583" t="n"/>
      <c r="I24" s="583" t="n"/>
      <c r="K24" s="583" t="n"/>
    </row>
    <row r="25">
      <c r="B25" s="16" t="inlineStr">
        <is>
          <t>Despesas de Transporte e Logística</t>
        </is>
      </c>
      <c r="D25" s="581">
        <f>DRE!E24</f>
        <v/>
      </c>
      <c r="E25" s="581">
        <f>DRE!T24</f>
        <v/>
      </c>
      <c r="F25" s="581">
        <f>DRE!AI24</f>
        <v/>
      </c>
      <c r="G25" s="581">
        <f>DRE!AX24</f>
        <v/>
      </c>
      <c r="H25" s="581">
        <f>H$13*CHOOSE($D$73,H$86,H$99,H$112)</f>
        <v/>
      </c>
      <c r="I25" s="581">
        <f>I$13*CHOOSE($D$73,I$86,I$99,I$112)</f>
        <v/>
      </c>
      <c r="K25" s="581">
        <f>SUM(D25:I25)</f>
        <v/>
      </c>
      <c r="L25" s="543" t="n"/>
    </row>
    <row r="26" ht="4.5" customHeight="1">
      <c r="B26" s="120" t="n"/>
      <c r="D26" s="583" t="n"/>
      <c r="E26" s="583" t="n"/>
      <c r="F26" s="583" t="n"/>
      <c r="G26" s="583" t="n"/>
      <c r="H26" s="583" t="n"/>
      <c r="I26" s="583" t="n"/>
      <c r="K26" s="583" t="n"/>
    </row>
    <row r="27">
      <c r="B27" s="23" t="inlineStr">
        <is>
          <t>Lucro Operacional (EBITDA) (C)</t>
        </is>
      </c>
      <c r="D27" s="537">
        <f>SUM(D19:D25)</f>
        <v/>
      </c>
      <c r="E27" s="537">
        <f>SUM(E19:E25)</f>
        <v/>
      </c>
      <c r="F27" s="537">
        <f>SUM(F19:F25)</f>
        <v/>
      </c>
      <c r="G27" s="537">
        <f>SUM(G19:G25)</f>
        <v/>
      </c>
      <c r="H27" s="537">
        <f>SUM(H19:H25)</f>
        <v/>
      </c>
      <c r="I27" s="537">
        <f>SUM(I19:I25)</f>
        <v/>
      </c>
      <c r="K27" s="537">
        <f>SUM(K19:K25)</f>
        <v/>
      </c>
    </row>
    <row r="28" ht="6" customFormat="1" customHeight="1" s="123">
      <c r="B28" s="122" t="n"/>
      <c r="D28" s="584" t="n"/>
      <c r="E28" s="584" t="n"/>
      <c r="F28" s="584" t="n"/>
      <c r="G28" s="584" t="n"/>
      <c r="H28" s="584" t="n"/>
      <c r="I28" s="584" t="n"/>
      <c r="K28" s="584" t="n"/>
    </row>
    <row r="29">
      <c r="B29" s="16" t="inlineStr">
        <is>
          <t>(+/-) Resultado Financeiro Líquido</t>
        </is>
      </c>
      <c r="D29" s="581">
        <f>DRE!E28</f>
        <v/>
      </c>
      <c r="E29" s="581">
        <f>D29</f>
        <v/>
      </c>
      <c r="F29" s="581">
        <f>E29</f>
        <v/>
      </c>
      <c r="G29" s="581">
        <f>F29</f>
        <v/>
      </c>
      <c r="H29" s="581">
        <f>G29</f>
        <v/>
      </c>
      <c r="I29" s="581">
        <f>H29</f>
        <v/>
      </c>
      <c r="K29" s="581">
        <f>SUM(D29:I29)</f>
        <v/>
      </c>
    </row>
    <row r="30" ht="4.5" customFormat="1" customHeight="1" s="123">
      <c r="B30" s="125" t="n"/>
      <c r="D30" s="585" t="n"/>
      <c r="E30" s="585" t="n"/>
      <c r="F30" s="585" t="n"/>
      <c r="G30" s="585" t="n"/>
      <c r="H30" s="585" t="n"/>
      <c r="I30" s="585" t="n"/>
      <c r="K30" s="585" t="n"/>
    </row>
    <row r="31">
      <c r="B31" s="23" t="inlineStr">
        <is>
          <t>Resultado Antes do IR/CSLL (EBT) (D)</t>
        </is>
      </c>
      <c r="D31" s="537">
        <f>SUM(D27:D29)</f>
        <v/>
      </c>
      <c r="E31" s="537">
        <f>SUM(E27:E29)</f>
        <v/>
      </c>
      <c r="F31" s="537">
        <f>SUM(F27:F29)</f>
        <v/>
      </c>
      <c r="G31" s="537">
        <f>SUM(G27:G29)</f>
        <v/>
      </c>
      <c r="H31" s="537">
        <f>SUM(H27:H29)</f>
        <v/>
      </c>
      <c r="I31" s="537">
        <f>SUM(I27:I29)</f>
        <v/>
      </c>
      <c r="K31" s="537">
        <f>SUM(K27:K29)</f>
        <v/>
      </c>
    </row>
    <row r="32" ht="6" customFormat="1" customHeight="1" s="123">
      <c r="B32" s="122" t="n"/>
      <c r="D32" s="584" t="n"/>
      <c r="E32" s="584" t="n"/>
      <c r="F32" s="584" t="n"/>
      <c r="G32" s="584" t="n"/>
      <c r="H32" s="584" t="n"/>
      <c r="I32" s="584" t="n"/>
      <c r="K32" s="584" t="n"/>
    </row>
    <row r="33">
      <c r="B33" s="16" t="inlineStr">
        <is>
          <t>Despesa com IR/CSLL</t>
        </is>
      </c>
      <c r="D33" s="581">
        <f>DRE!E34</f>
        <v/>
      </c>
      <c r="E33" s="581">
        <f>-E13*0.0268</f>
        <v/>
      </c>
      <c r="F33" s="581">
        <f>-F13*0.0268</f>
        <v/>
      </c>
      <c r="G33" s="581">
        <f>-G13*0.0268</f>
        <v/>
      </c>
      <c r="H33" s="581">
        <f>-H13*0.0268</f>
        <v/>
      </c>
      <c r="I33" s="581">
        <f>-I13*0.0268</f>
        <v/>
      </c>
      <c r="K33" s="581">
        <f>$D$33/$D$31*K31</f>
        <v/>
      </c>
    </row>
    <row r="34" ht="4.5" customFormat="1" customHeight="1" s="123">
      <c r="B34" s="125" t="n"/>
      <c r="D34" s="585" t="n"/>
      <c r="E34" s="585" t="n"/>
      <c r="F34" s="585" t="n"/>
      <c r="G34" s="585" t="n"/>
      <c r="H34" s="585" t="n"/>
      <c r="I34" s="585" t="n"/>
      <c r="K34" s="585" t="n"/>
    </row>
    <row r="35">
      <c r="B35" s="23" t="inlineStr">
        <is>
          <t>Lucro Líquido (E)</t>
        </is>
      </c>
      <c r="D35" s="537">
        <f>SUM(D31:D33)</f>
        <v/>
      </c>
      <c r="E35" s="537">
        <f>SUM(E31:E33)</f>
        <v/>
      </c>
      <c r="F35" s="537">
        <f>SUM(F31:F33)</f>
        <v/>
      </c>
      <c r="G35" s="537">
        <f>SUM(G31:G33)</f>
        <v/>
      </c>
      <c r="H35" s="537">
        <f>SUM(H31:H33)</f>
        <v/>
      </c>
      <c r="I35" s="537">
        <f>SUM(I31:I33)</f>
        <v/>
      </c>
      <c r="K35" s="537">
        <f>SUM(K31:K33)</f>
        <v/>
      </c>
    </row>
    <row r="36">
      <c r="B36" s="83" t="n"/>
      <c r="D36" s="586" t="n"/>
      <c r="E36" s="556" t="n"/>
      <c r="F36" s="556" t="n"/>
      <c r="G36" s="556" t="n"/>
      <c r="H36" s="556" t="n"/>
      <c r="I36" s="556" t="n"/>
      <c r="K36" s="556" t="n"/>
    </row>
    <row r="37">
      <c r="B37" s="127" t="inlineStr">
        <is>
          <t>Margem Bruta (B/A)</t>
        </is>
      </c>
      <c r="C37" s="24" t="n"/>
      <c r="D37" s="128">
        <f>IFERROR(D19/D$13,"")</f>
        <v/>
      </c>
      <c r="E37" s="128">
        <f>IFERROR(E19/E$13,"")</f>
        <v/>
      </c>
      <c r="F37" s="128">
        <f>IFERROR(F19/F$13,"")</f>
        <v/>
      </c>
      <c r="G37" s="128">
        <f>IFERROR(G19/G$13,"")</f>
        <v/>
      </c>
      <c r="H37" s="128">
        <f>IFERROR(H19/H$13,"")</f>
        <v/>
      </c>
      <c r="I37" s="128">
        <f>IFERROR(I19/I$13,"")</f>
        <v/>
      </c>
      <c r="K37" s="128">
        <f>IFERROR(K19/K$13,"")</f>
        <v/>
      </c>
    </row>
    <row r="38">
      <c r="B38" s="127" t="inlineStr">
        <is>
          <t>Margem EBITDA (C/A)</t>
        </is>
      </c>
      <c r="C38" s="24" t="n"/>
      <c r="D38" s="128">
        <f>IFERROR(D27/D$13,"")</f>
        <v/>
      </c>
      <c r="E38" s="128">
        <f>IFERROR(E27/E$13,"")</f>
        <v/>
      </c>
      <c r="F38" s="128">
        <f>IFERROR(F27/F$13,"")</f>
        <v/>
      </c>
      <c r="G38" s="128">
        <f>IFERROR(G27/G$13,"")</f>
        <v/>
      </c>
      <c r="H38" s="128">
        <f>IFERROR(H27/H$13,"")</f>
        <v/>
      </c>
      <c r="I38" s="128">
        <f>IFERROR(I27/I$13,"")</f>
        <v/>
      </c>
      <c r="K38" s="128">
        <f>IFERROR(K27/K$13,"")</f>
        <v/>
      </c>
    </row>
    <row r="39">
      <c r="B39" s="127" t="inlineStr">
        <is>
          <t>Margem EBT (D/A)</t>
        </is>
      </c>
      <c r="C39" s="24" t="n"/>
      <c r="D39" s="128">
        <f>IFERROR(D31/D$13,"")</f>
        <v/>
      </c>
      <c r="E39" s="128">
        <f>IFERROR(E31/E$13,"")</f>
        <v/>
      </c>
      <c r="F39" s="128">
        <f>IFERROR(F31/F$13,"")</f>
        <v/>
      </c>
      <c r="G39" s="128">
        <f>IFERROR(G31/G$13,"")</f>
        <v/>
      </c>
      <c r="H39" s="128">
        <f>IFERROR(H31/H$13,"")</f>
        <v/>
      </c>
      <c r="I39" s="128">
        <f>IFERROR(I31/I$13,"")</f>
        <v/>
      </c>
      <c r="K39" s="128">
        <f>IFERROR(K31/K$13,"")</f>
        <v/>
      </c>
    </row>
    <row r="40">
      <c r="B40" s="127" t="inlineStr">
        <is>
          <t>Margem Líquida (E/A)</t>
        </is>
      </c>
      <c r="C40" s="24" t="n"/>
      <c r="D40" s="128">
        <f>D35/D13</f>
        <v/>
      </c>
      <c r="E40" s="128">
        <f>E35/E13</f>
        <v/>
      </c>
      <c r="F40" s="128">
        <f>F35/F13</f>
        <v/>
      </c>
      <c r="G40" s="128">
        <f>G35/G13</f>
        <v/>
      </c>
      <c r="H40" s="128">
        <f>H35/H13</f>
        <v/>
      </c>
      <c r="I40" s="128">
        <f>I35/I13</f>
        <v/>
      </c>
      <c r="K40" s="128">
        <f>K35/K13</f>
        <v/>
      </c>
    </row>
    <row r="41" outlineLevel="1">
      <c r="B41" s="83" t="n"/>
      <c r="D41" s="556" t="n"/>
      <c r="E41" s="556" t="n"/>
      <c r="F41" s="556" t="n"/>
      <c r="G41" s="556" t="n"/>
      <c r="H41" s="556" t="n"/>
      <c r="I41" s="556" t="n"/>
      <c r="K41" s="556" t="n"/>
    </row>
    <row r="42" outlineLevel="1" ht="6" customHeight="1">
      <c r="B42" s="20" t="n"/>
      <c r="D42" s="583" t="n"/>
      <c r="E42" s="583" t="n"/>
      <c r="F42" s="583" t="n"/>
      <c r="G42" s="583" t="n"/>
      <c r="H42" s="583" t="n"/>
      <c r="I42" s="583" t="n"/>
      <c r="K42" s="583" t="n"/>
    </row>
    <row r="43" outlineLevel="1" ht="14.25" customHeight="1">
      <c r="A43" s="12" t="n"/>
      <c r="B43" s="13" t="inlineStr">
        <is>
          <t>Fluxo de Caixa</t>
        </is>
      </c>
      <c r="C43" s="25" t="n"/>
      <c r="D43" s="156" t="n">
        <v>2020</v>
      </c>
      <c r="E43" s="156" t="n">
        <v>2021</v>
      </c>
      <c r="F43" s="156" t="n">
        <v>2022</v>
      </c>
      <c r="G43" s="156" t="n">
        <v>2022</v>
      </c>
      <c r="H43" s="156" t="n">
        <v>2024</v>
      </c>
      <c r="I43" s="156" t="inlineStr">
        <is>
          <t>2025</t>
        </is>
      </c>
      <c r="K43" s="156" t="inlineStr">
        <is>
          <t>Total</t>
        </is>
      </c>
    </row>
    <row r="44" outlineLevel="1" ht="6" customHeight="1">
      <c r="D44" s="26" t="n"/>
      <c r="E44" s="26" t="n"/>
      <c r="F44" s="26" t="n"/>
      <c r="G44" s="26" t="n"/>
      <c r="H44" s="26" t="n"/>
      <c r="I44" s="26" t="n"/>
      <c r="K44" s="26" t="n"/>
    </row>
    <row r="45" outlineLevel="1">
      <c r="B45" s="77" t="inlineStr">
        <is>
          <t>Saldo Inicial de Caixa</t>
        </is>
      </c>
      <c r="D45" s="587">
        <f>DFC!D8</f>
        <v/>
      </c>
      <c r="E45" s="587">
        <f>DFC!S8</f>
        <v/>
      </c>
      <c r="F45" s="587">
        <f>DFC!#REF!</f>
        <v/>
      </c>
      <c r="G45" s="587">
        <f>DFC!#REF!</f>
        <v/>
      </c>
      <c r="H45" s="587">
        <f>G71</f>
        <v/>
      </c>
      <c r="I45" s="587">
        <f>H71</f>
        <v/>
      </c>
      <c r="J45" s="27" t="n"/>
      <c r="K45" s="587">
        <f>D45</f>
        <v/>
      </c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</row>
    <row r="46" outlineLevel="1" ht="7.5" customHeight="1">
      <c r="C46" s="24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</row>
    <row r="47" outlineLevel="1">
      <c r="B47" s="23" t="inlineStr">
        <is>
          <t>Atividades Operacionais (CFO)</t>
        </is>
      </c>
      <c r="D47" s="537">
        <f>SUM(D49:D51)</f>
        <v/>
      </c>
      <c r="E47" s="537">
        <f>SUM(E49:E51)</f>
        <v/>
      </c>
      <c r="F47" s="537">
        <f>SUM(F49:F51)</f>
        <v/>
      </c>
      <c r="G47" s="537">
        <f>SUM(G49:G51)</f>
        <v/>
      </c>
      <c r="H47" s="537">
        <f>SUM(H49:H51)</f>
        <v/>
      </c>
      <c r="I47" s="537">
        <f>SUM(I49:I51)</f>
        <v/>
      </c>
      <c r="K47" s="537">
        <f>SUM(K49:K51)</f>
        <v/>
      </c>
    </row>
    <row r="48" outlineLevel="1" ht="4.5" customHeight="1">
      <c r="C48" s="24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</row>
    <row r="49" outlineLevel="1">
      <c r="B49" s="16" t="inlineStr">
        <is>
          <t>(+) Entradas Operacionais</t>
        </is>
      </c>
      <c r="D49" s="588">
        <f>DFC!D12</f>
        <v/>
      </c>
      <c r="E49" s="588">
        <f>DFC!S12</f>
        <v/>
      </c>
      <c r="F49" s="588">
        <f>DFC!#REF!</f>
        <v/>
      </c>
      <c r="G49" s="588">
        <f>DFC!#REF!</f>
        <v/>
      </c>
      <c r="H49" s="588">
        <f>H9</f>
        <v/>
      </c>
      <c r="I49" s="588">
        <f>I9</f>
        <v/>
      </c>
      <c r="J49" s="589" t="n"/>
      <c r="K49" s="589">
        <f>SUM(D49:I49)</f>
        <v/>
      </c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</row>
    <row r="50" outlineLevel="1" ht="4.5" customFormat="1" customHeight="1" s="24">
      <c r="B50" s="10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</row>
    <row r="51" outlineLevel="1">
      <c r="B51" s="16" t="inlineStr">
        <is>
          <t>(-) Saídas Operacionais</t>
        </is>
      </c>
      <c r="D51" s="581">
        <f>DFC!D14</f>
        <v/>
      </c>
      <c r="E51" s="581">
        <f>DFC!S14</f>
        <v/>
      </c>
      <c r="F51" s="581">
        <f>DFC!#REF!</f>
        <v/>
      </c>
      <c r="G51" s="581">
        <f>DFC!#REF!</f>
        <v/>
      </c>
      <c r="H51" s="581">
        <f>SUM(H33,H21:H25,H15:H17,H11)</f>
        <v/>
      </c>
      <c r="I51" s="581">
        <f>SUM(I33,I21:I25,I15:I17,I11)</f>
        <v/>
      </c>
      <c r="J51" s="27" t="n"/>
      <c r="K51" s="589">
        <f>SUM(D51:I51)</f>
        <v/>
      </c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</row>
    <row r="52" outlineLevel="1" ht="7.5" customHeight="1">
      <c r="C52" s="24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</row>
    <row r="53" outlineLevel="1">
      <c r="B53" s="23" t="inlineStr">
        <is>
          <t>Atividades de Investimento (CFI)</t>
        </is>
      </c>
      <c r="D53" s="537">
        <f>SUM(D55:D57)</f>
        <v/>
      </c>
      <c r="E53" s="537">
        <f>SUM(E55:E57)</f>
        <v/>
      </c>
      <c r="F53" s="537">
        <f>SUM(F55:F57)</f>
        <v/>
      </c>
      <c r="G53" s="537">
        <f>SUM(G55:G57)</f>
        <v/>
      </c>
      <c r="H53" s="537">
        <f>SUM(H55:H57)</f>
        <v/>
      </c>
      <c r="I53" s="537">
        <f>SUM(I55:I57)</f>
        <v/>
      </c>
      <c r="K53" s="537">
        <f>SUM(K55:K57)</f>
        <v/>
      </c>
    </row>
    <row r="54" outlineLevel="1" ht="6" customHeight="1"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</row>
    <row r="55" outlineLevel="1">
      <c r="B55" s="16" t="inlineStr">
        <is>
          <t>(-) Saída de Caixa pra Investimentos</t>
        </is>
      </c>
      <c r="D55" s="581">
        <f>DFC!D20</f>
        <v/>
      </c>
      <c r="E55" s="581">
        <f>DFC!S20</f>
        <v/>
      </c>
      <c r="F55" s="581">
        <f>DFC!#REF!</f>
        <v/>
      </c>
      <c r="G55" s="581">
        <f>DFC!#REF!</f>
        <v/>
      </c>
      <c r="H55" s="581">
        <f>H$35*CHOOSE($D$73,$E$87,$E$100,$E$113)</f>
        <v/>
      </c>
      <c r="I55" s="581">
        <f>I$35*CHOOSE($D$73,$E$87,$E$100,$E$113)</f>
        <v/>
      </c>
      <c r="J55" s="27" t="n"/>
      <c r="K55" s="581">
        <f>SUM(D55:I55)</f>
        <v/>
      </c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</row>
    <row r="56" outlineLevel="1" ht="4.5" customHeight="1"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</row>
    <row r="57" outlineLevel="1">
      <c r="B57" s="16" t="inlineStr">
        <is>
          <t>(+) Entrada de Caixa com Venda de Ativos</t>
        </is>
      </c>
      <c r="D57" s="589">
        <f>DFC!D22</f>
        <v/>
      </c>
      <c r="E57" s="589">
        <f>DFC!S22</f>
        <v/>
      </c>
      <c r="F57" s="589">
        <f>DFC!#REF!</f>
        <v/>
      </c>
      <c r="G57" s="589">
        <f>DFC!#REF!</f>
        <v/>
      </c>
      <c r="H57" s="589" t="n">
        <v>0</v>
      </c>
      <c r="I57" s="589" t="n">
        <v>0</v>
      </c>
      <c r="J57" s="27" t="n"/>
      <c r="K57" s="581">
        <f>SUM(D57:I57)</f>
        <v/>
      </c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</row>
    <row r="58" outlineLevel="1" ht="7.5" customHeight="1">
      <c r="C58" s="24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</row>
    <row r="59" outlineLevel="1">
      <c r="B59" s="23" t="inlineStr">
        <is>
          <t>Atividades de Financiamento (CFF)</t>
        </is>
      </c>
      <c r="D59" s="537">
        <f>SUM(D61:D67)</f>
        <v/>
      </c>
      <c r="E59" s="537">
        <f>SUM(E61:E67)</f>
        <v/>
      </c>
      <c r="F59" s="537">
        <f>SUM(F61:F67)</f>
        <v/>
      </c>
      <c r="G59" s="537">
        <f>SUM(G61:G67)</f>
        <v/>
      </c>
      <c r="H59" s="537">
        <f>SUM(H61:H67)</f>
        <v/>
      </c>
      <c r="I59" s="537">
        <f>SUM(I61:I67)</f>
        <v/>
      </c>
      <c r="K59" s="537">
        <f>SUM(K61:K67)</f>
        <v/>
      </c>
    </row>
    <row r="60" outlineLevel="1" ht="6" customHeight="1"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</row>
    <row r="61" outlineLevel="1">
      <c r="B61" s="16" t="inlineStr">
        <is>
          <t>(+/-) Resultado Financeiro Líquido</t>
        </is>
      </c>
      <c r="D61" s="588">
        <f>D29</f>
        <v/>
      </c>
      <c r="E61" s="588">
        <f>E29</f>
        <v/>
      </c>
      <c r="F61" s="588">
        <f>F29</f>
        <v/>
      </c>
      <c r="G61" s="588">
        <f>G29</f>
        <v/>
      </c>
      <c r="H61" s="588">
        <f>H29</f>
        <v/>
      </c>
      <c r="I61" s="588">
        <f>I29</f>
        <v/>
      </c>
      <c r="J61" s="27" t="n"/>
      <c r="K61" s="581">
        <f>SUM(D61:I61)</f>
        <v/>
      </c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</row>
    <row r="62" outlineLevel="1" ht="4.5" customFormat="1" customHeight="1" s="24">
      <c r="B62" s="10" t="n"/>
      <c r="D62" s="588" t="n"/>
      <c r="E62" s="588" t="n"/>
      <c r="F62" s="588" t="n"/>
      <c r="G62" s="588" t="n"/>
      <c r="H62" s="588" t="n"/>
      <c r="I62" s="588" t="n"/>
      <c r="J62" s="27" t="n"/>
      <c r="K62" s="589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</row>
    <row r="63" outlineLevel="1">
      <c r="B63" s="16" t="inlineStr">
        <is>
          <t>(-) Amortização de dívidas</t>
        </is>
      </c>
      <c r="D63" s="588">
        <f>DFC!D30</f>
        <v/>
      </c>
      <c r="E63" s="588">
        <f>DFC!S30</f>
        <v/>
      </c>
      <c r="F63" s="588">
        <f>DFC!#REF!</f>
        <v/>
      </c>
      <c r="G63" s="588">
        <f>DFC!#REF!</f>
        <v/>
      </c>
      <c r="H63" s="588" t="n">
        <v>-69818.88</v>
      </c>
      <c r="I63" s="588" t="n">
        <v>-5818</v>
      </c>
      <c r="J63" s="27" t="n"/>
      <c r="K63" s="581">
        <f>SUM(D63:I63)</f>
        <v/>
      </c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</row>
    <row r="64" outlineLevel="1" ht="4.5" customFormat="1" customHeight="1" s="24">
      <c r="B64" s="10" t="n"/>
      <c r="D64" s="588" t="n"/>
      <c r="E64" s="588" t="n"/>
      <c r="F64" s="588" t="n"/>
      <c r="G64" s="588" t="n"/>
      <c r="H64" s="588" t="n"/>
      <c r="I64" s="588" t="n"/>
      <c r="J64" s="27" t="n"/>
      <c r="K64" s="589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</row>
    <row r="65" outlineLevel="1">
      <c r="B65" s="16" t="inlineStr">
        <is>
          <t>(+) Novos financiamentos</t>
        </is>
      </c>
      <c r="D65" s="588">
        <f>DFC!D32</f>
        <v/>
      </c>
      <c r="E65" s="588">
        <f>DFC!S32</f>
        <v/>
      </c>
      <c r="F65" s="588">
        <f>DFC!#REF!</f>
        <v/>
      </c>
      <c r="G65" s="588">
        <f>DFC!#REF!</f>
        <v/>
      </c>
      <c r="H65" s="588" t="n">
        <v>0</v>
      </c>
      <c r="I65" s="588" t="n">
        <v>0</v>
      </c>
      <c r="J65" s="27" t="n"/>
      <c r="K65" s="581">
        <f>SUM(D65:I65)</f>
        <v/>
      </c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</row>
    <row r="66" outlineLevel="1" ht="4.5" customFormat="1" customHeight="1" s="24">
      <c r="B66" s="10" t="n"/>
      <c r="D66" s="588" t="n"/>
      <c r="E66" s="588" t="n"/>
      <c r="F66" s="588" t="n"/>
      <c r="G66" s="588" t="n"/>
      <c r="H66" s="588" t="n"/>
      <c r="I66" s="588" t="n"/>
      <c r="J66" s="27" t="n"/>
      <c r="K66" s="589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</row>
    <row r="67" outlineLevel="1">
      <c r="B67" s="16" t="inlineStr">
        <is>
          <t>(-) Distribuição de Dividendos</t>
        </is>
      </c>
      <c r="D67" s="588">
        <f>DFC!D34</f>
        <v/>
      </c>
      <c r="E67" s="588">
        <f>DFC!S34</f>
        <v/>
      </c>
      <c r="F67" s="588">
        <f>DFC!#REF!</f>
        <v/>
      </c>
      <c r="G67" s="588">
        <f>DFC!#REF!</f>
        <v/>
      </c>
      <c r="H67" s="581">
        <f>H$35*CHOOSE($D$73,$E$88,$E$101,$E$114)</f>
        <v/>
      </c>
      <c r="I67" s="581">
        <f>I$35*CHOOSE($D$73,$E$88,$E$101,$E$114)</f>
        <v/>
      </c>
      <c r="J67" s="27" t="n"/>
      <c r="K67" s="581">
        <f>SUM(D67:I67)</f>
        <v/>
      </c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</row>
    <row r="68" outlineLevel="1" ht="7.5" customHeight="1">
      <c r="C68" s="24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</row>
    <row r="69" outlineLevel="1">
      <c r="B69" s="23" t="inlineStr">
        <is>
          <t>Variação de Caixa</t>
        </is>
      </c>
      <c r="D69" s="537">
        <f>SUM(D59,D53,D47)</f>
        <v/>
      </c>
      <c r="E69" s="537">
        <f>SUM(E59,E53,E47)</f>
        <v/>
      </c>
      <c r="F69" s="537">
        <f>SUM(F59,F53,F47)</f>
        <v/>
      </c>
      <c r="G69" s="537">
        <f>SUM(G59,G53,G47)</f>
        <v/>
      </c>
      <c r="H69" s="537">
        <f>SUM(H59,H53,H47)</f>
        <v/>
      </c>
      <c r="I69" s="537">
        <f>SUM(I59,I53,I47)</f>
        <v/>
      </c>
      <c r="J69" s="27" t="n"/>
      <c r="K69" s="537">
        <f>SUM(K59,K53,K47)</f>
        <v/>
      </c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</row>
    <row r="70" outlineLevel="1" ht="6" customHeight="1"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</row>
    <row r="71" outlineLevel="1">
      <c r="B71" s="77" t="inlineStr">
        <is>
          <t>Saldo Final de Caixa</t>
        </is>
      </c>
      <c r="D71" s="587">
        <f>SUM(D69,D45)</f>
        <v/>
      </c>
      <c r="E71" s="587">
        <f>SUM(E69,E45)</f>
        <v/>
      </c>
      <c r="F71" s="587">
        <f>SUM(F69,F45)</f>
        <v/>
      </c>
      <c r="G71" s="587">
        <f>SUM(G69,G45)</f>
        <v/>
      </c>
      <c r="H71" s="587">
        <f>SUM(H69,H45)</f>
        <v/>
      </c>
      <c r="I71" s="587">
        <f>SUM(I69,I45)</f>
        <v/>
      </c>
      <c r="J71" s="27" t="n"/>
      <c r="K71" s="587">
        <f>SUM(K69,K45)</f>
        <v/>
      </c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</row>
    <row r="73">
      <c r="B73" s="131" t="inlineStr">
        <is>
          <t xml:space="preserve">Cenário </t>
        </is>
      </c>
      <c r="C73" s="131" t="n"/>
      <c r="D73" s="13" t="n">
        <v>2</v>
      </c>
    </row>
    <row r="75">
      <c r="B75" s="132" t="inlineStr">
        <is>
          <t>Auxiliar - Cenários</t>
        </is>
      </c>
      <c r="C75" s="133" t="n"/>
      <c r="D75" s="133" t="n"/>
      <c r="E75" s="133" t="n"/>
      <c r="F75" s="133" t="n"/>
      <c r="G75" s="133" t="n"/>
      <c r="H75" s="133" t="n"/>
      <c r="I75" s="134" t="n"/>
      <c r="K75" s="134" t="n"/>
      <c r="L75" s="135" t="inlineStr">
        <is>
          <t>Fator de Variação</t>
        </is>
      </c>
    </row>
    <row r="76">
      <c r="B76" s="136" t="n"/>
      <c r="C76" s="137" t="n"/>
      <c r="D76" s="140" t="n"/>
      <c r="E76" s="140" t="n"/>
      <c r="F76" s="140" t="n"/>
      <c r="G76" s="140" t="n"/>
      <c r="H76" s="140" t="n"/>
      <c r="I76" s="139" t="n"/>
      <c r="J76" s="140" t="n"/>
      <c r="K76" s="139" t="n"/>
      <c r="L76" s="141" t="n"/>
    </row>
    <row r="77">
      <c r="B77" s="136" t="inlineStr">
        <is>
          <t>1 - Pessimista</t>
        </is>
      </c>
      <c r="C77" s="137" t="n"/>
      <c r="D77" s="140" t="n"/>
      <c r="E77" s="140" t="n"/>
      <c r="F77" s="140" t="n"/>
      <c r="G77" s="140" t="n"/>
      <c r="H77" s="140" t="n"/>
      <c r="I77" s="139" t="n"/>
      <c r="J77" s="140" t="n"/>
      <c r="K77" s="139" t="n"/>
      <c r="L77" s="141" t="n"/>
    </row>
    <row r="78" ht="4.5" customHeight="1">
      <c r="B78" s="136" t="n"/>
      <c r="C78" s="137" t="n"/>
      <c r="D78" s="140" t="n"/>
      <c r="E78" s="140" t="n"/>
      <c r="F78" s="140" t="n"/>
      <c r="G78" s="140" t="n"/>
      <c r="H78" s="140" t="n"/>
      <c r="I78" s="139" t="n"/>
      <c r="J78" s="140" t="n"/>
      <c r="K78" s="139" t="n"/>
      <c r="L78" s="141" t="n"/>
    </row>
    <row r="79">
      <c r="B79" s="136" t="inlineStr">
        <is>
          <t>Receita</t>
        </is>
      </c>
      <c r="C79" s="137" t="n"/>
      <c r="D79" s="140" t="n">
        <v>0</v>
      </c>
      <c r="E79" s="140" t="n">
        <v>0.1</v>
      </c>
      <c r="F79" s="140" t="n">
        <v>0.1</v>
      </c>
      <c r="G79" s="140" t="n">
        <v>0.1</v>
      </c>
      <c r="H79" s="140" t="n">
        <v>0.05</v>
      </c>
      <c r="I79" s="139" t="n">
        <v>0.05</v>
      </c>
      <c r="J79" s="140" t="n"/>
      <c r="K79" s="139" t="n">
        <v>0</v>
      </c>
      <c r="L79" s="141" t="n"/>
    </row>
    <row r="80">
      <c r="B80" s="136" t="inlineStr">
        <is>
          <t>Variação de Preço (IPCA)</t>
        </is>
      </c>
      <c r="C80" s="137" t="n"/>
      <c r="D80" s="140" t="n">
        <v>0.0056</v>
      </c>
      <c r="E80" s="140">
        <f>E93+$L80</f>
        <v/>
      </c>
      <c r="F80" s="140">
        <f>F93+$L80</f>
        <v/>
      </c>
      <c r="G80" s="140">
        <f>G93+$L80</f>
        <v/>
      </c>
      <c r="H80" s="140">
        <f>H93+$L80</f>
        <v/>
      </c>
      <c r="I80" s="139">
        <f>I93+$L80</f>
        <v/>
      </c>
      <c r="J80" s="140" t="n"/>
      <c r="K80" s="139">
        <f>K93+$L80</f>
        <v/>
      </c>
      <c r="L80" s="141" t="n">
        <v>0</v>
      </c>
    </row>
    <row r="81">
      <c r="B81" s="136" t="inlineStr">
        <is>
          <t>Deduções da Receita</t>
        </is>
      </c>
      <c r="C81" s="137" t="n"/>
      <c r="D81" s="140" t="n">
        <v>-0.0255</v>
      </c>
      <c r="E81" s="140" t="n">
        <v>-0.0255</v>
      </c>
      <c r="F81" s="140" t="n">
        <v>-0.0255</v>
      </c>
      <c r="G81" s="140" t="n">
        <v>-0.0255</v>
      </c>
      <c r="H81" s="140" t="n">
        <v>-0.0255</v>
      </c>
      <c r="I81" s="140" t="n">
        <v>-0.0255</v>
      </c>
      <c r="J81" s="140" t="n"/>
      <c r="K81" s="139" t="n"/>
      <c r="L81" s="141" t="n"/>
    </row>
    <row r="82">
      <c r="B82" s="136" t="inlineStr">
        <is>
          <t>% Custos Diretos/Receita Líquida</t>
        </is>
      </c>
      <c r="C82" s="137" t="n"/>
      <c r="D82" s="140">
        <f>D95</f>
        <v/>
      </c>
      <c r="E82" s="140">
        <f>IFERROR(D82*(1+$L82),0)</f>
        <v/>
      </c>
      <c r="F82" s="140">
        <f>IFERROR(E82*(1+$L82),0)</f>
        <v/>
      </c>
      <c r="G82" s="140">
        <f>IFERROR(F82*(1+$L82),0)</f>
        <v/>
      </c>
      <c r="H82" s="140">
        <f>IFERROR(G82*(1+$L82),0)</f>
        <v/>
      </c>
      <c r="I82" s="139">
        <f>IFERROR(H82*(1+$L82),0)</f>
        <v/>
      </c>
      <c r="J82" s="140" t="n"/>
      <c r="K82" s="139">
        <f>IFERROR(J82*(1+$L82),0)</f>
        <v/>
      </c>
      <c r="L82" s="141" t="n">
        <v>-0.005</v>
      </c>
      <c r="N82" s="142" t="n"/>
    </row>
    <row r="83">
      <c r="B83" s="136" t="inlineStr">
        <is>
          <t>% Custos Indiretos/Receita Líquida</t>
        </is>
      </c>
      <c r="C83" s="137" t="n"/>
      <c r="D83" s="140">
        <f>D96</f>
        <v/>
      </c>
      <c r="E83" s="140">
        <f>IFERROR(D83*(1+$L83),0)</f>
        <v/>
      </c>
      <c r="F83" s="140">
        <f>IFERROR(E83*(1+$L83),0)</f>
        <v/>
      </c>
      <c r="G83" s="140">
        <f>IFERROR(F83*(1+$L83),0)</f>
        <v/>
      </c>
      <c r="H83" s="140">
        <f>IFERROR(G83*(1+$L83),0)</f>
        <v/>
      </c>
      <c r="I83" s="139">
        <f>IFERROR(H83*(1+$L83),0)</f>
        <v/>
      </c>
      <c r="J83" s="140" t="n"/>
      <c r="K83" s="139">
        <f>IFERROR(J83*(1+$L83),0)</f>
        <v/>
      </c>
      <c r="L83" s="141" t="n">
        <v>0</v>
      </c>
      <c r="N83" s="142" t="n"/>
    </row>
    <row r="84">
      <c r="B84" s="136" t="inlineStr">
        <is>
          <t>% Despesas Adm</t>
        </is>
      </c>
      <c r="C84" s="137" t="n"/>
      <c r="D84" s="140">
        <f>D97</f>
        <v/>
      </c>
      <c r="E84" s="140">
        <f>IFERROR(D84*(1+$L84),0)</f>
        <v/>
      </c>
      <c r="F84" s="140">
        <f>IFERROR(E84*(1+$L84),0)</f>
        <v/>
      </c>
      <c r="G84" s="140">
        <f>IFERROR(F84*(1+$L84),0)</f>
        <v/>
      </c>
      <c r="H84" s="140">
        <f>IFERROR(G84*(1+$L84),0)</f>
        <v/>
      </c>
      <c r="I84" s="139">
        <f>IFERROR(H84*(1+$L84),0)</f>
        <v/>
      </c>
      <c r="J84" s="140" t="n"/>
      <c r="K84" s="139">
        <f>IFERROR(J84*(1+$L84),0)</f>
        <v/>
      </c>
      <c r="L84" s="141" t="n">
        <v>-0.005</v>
      </c>
      <c r="N84" s="142" t="n"/>
    </row>
    <row r="85">
      <c r="B85" s="136" t="inlineStr">
        <is>
          <t>% Despesas de Vendas/Receita Líquida</t>
        </is>
      </c>
      <c r="C85" s="137" t="n"/>
      <c r="D85" s="140">
        <f>D98</f>
        <v/>
      </c>
      <c r="E85" s="140">
        <f>IFERROR(D85*(1+$L85),0)</f>
        <v/>
      </c>
      <c r="F85" s="140">
        <f>IFERROR(E85*(1+$L85),0)</f>
        <v/>
      </c>
      <c r="G85" s="140">
        <f>IFERROR(F85*(1+$L85),0)</f>
        <v/>
      </c>
      <c r="H85" s="140">
        <f>IFERROR(G85*(1+$L85),0)</f>
        <v/>
      </c>
      <c r="I85" s="139">
        <f>IFERROR(H85*(1+$L85),0)</f>
        <v/>
      </c>
      <c r="J85" s="140" t="n"/>
      <c r="K85" s="139">
        <f>IFERROR(J85*(1+$L85),0)</f>
        <v/>
      </c>
      <c r="L85" s="141" t="n">
        <v>-0.005</v>
      </c>
    </row>
    <row r="86">
      <c r="B86" s="136" t="inlineStr">
        <is>
          <t>% Despesas de Transporte/Receita Líquida</t>
        </is>
      </c>
      <c r="C86" s="137" t="n"/>
      <c r="D86" s="140">
        <f>D99</f>
        <v/>
      </c>
      <c r="E86" s="140">
        <f>IFERROR(D86*(1+$L86),0)</f>
        <v/>
      </c>
      <c r="F86" s="140">
        <f>IFERROR(E86*(1+$L86),0)</f>
        <v/>
      </c>
      <c r="G86" s="140">
        <f>IFERROR(F86*(1+$L86),0)</f>
        <v/>
      </c>
      <c r="H86" s="140">
        <f>IFERROR(G86*(1+$L86),0)</f>
        <v/>
      </c>
      <c r="I86" s="139">
        <f>IFERROR(H86*(1+$L86),0)</f>
        <v/>
      </c>
      <c r="J86" s="140" t="n"/>
      <c r="K86" s="139">
        <f>IFERROR(J86*(1+$L86),0)</f>
        <v/>
      </c>
      <c r="L86" s="141" t="n">
        <v>-0.005</v>
      </c>
    </row>
    <row r="87">
      <c r="B87" s="136" t="inlineStr">
        <is>
          <t>% Investimentos / Lucro</t>
        </is>
      </c>
      <c r="C87" s="137" t="n"/>
      <c r="D87" s="140">
        <f>D100</f>
        <v/>
      </c>
      <c r="E87" s="140">
        <f>IFERROR(D87*(1+$L87),0)</f>
        <v/>
      </c>
      <c r="F87" s="140">
        <f>IFERROR(D87*(1+$L87),0)</f>
        <v/>
      </c>
      <c r="G87" s="140">
        <f>IFERROR(E87*(1+$L87),0)</f>
        <v/>
      </c>
      <c r="H87" s="140">
        <f>IFERROR(F87*(1+$L87),0)</f>
        <v/>
      </c>
      <c r="I87" s="139">
        <f>IFERROR(G87*(1+$L87),0)</f>
        <v/>
      </c>
      <c r="J87" s="140" t="n"/>
      <c r="K87" s="139">
        <f>IFERROR(I87*(1+$L87),0)</f>
        <v/>
      </c>
      <c r="L87" s="141" t="n">
        <v>-0.01</v>
      </c>
    </row>
    <row r="88">
      <c r="B88" s="136" t="inlineStr">
        <is>
          <t>% Dividendos Pagos / Lucro</t>
        </is>
      </c>
      <c r="C88" s="137" t="n"/>
      <c r="D88" s="140">
        <f>D101</f>
        <v/>
      </c>
      <c r="E88" s="140">
        <f>IFERROR(-0.3*(1+$L88),0)</f>
        <v/>
      </c>
      <c r="F88" s="140">
        <f>IFERROR(-0.3*(1+$L88),0)</f>
        <v/>
      </c>
      <c r="G88" s="140">
        <f>IFERROR(-0.3*(1+$L88),0)</f>
        <v/>
      </c>
      <c r="H88" s="140">
        <f>IFERROR(-0.3*(1+$L88),0)</f>
        <v/>
      </c>
      <c r="I88" s="139">
        <f>IFERROR(-0.3*(1+$L88),0)</f>
        <v/>
      </c>
      <c r="J88" s="140" t="n"/>
      <c r="K88" s="139">
        <f>IFERROR(I88*(1+$L88),0)</f>
        <v/>
      </c>
      <c r="L88" s="141" t="n">
        <v>0.05</v>
      </c>
    </row>
    <row r="89">
      <c r="B89" s="136" t="n"/>
      <c r="C89" s="137" t="n"/>
      <c r="D89" s="140" t="n"/>
      <c r="E89" s="140" t="n"/>
      <c r="F89" s="140" t="n"/>
      <c r="G89" s="140" t="n"/>
      <c r="H89" s="140" t="n"/>
      <c r="I89" s="139" t="n"/>
      <c r="J89" s="140" t="n"/>
      <c r="K89" s="139" t="n"/>
      <c r="L89" s="141" t="n"/>
    </row>
    <row r="90">
      <c r="B90" s="136" t="inlineStr">
        <is>
          <t>2 - Base</t>
        </is>
      </c>
      <c r="C90" s="137" t="n"/>
      <c r="D90" s="140" t="n"/>
      <c r="E90" s="140" t="n"/>
      <c r="F90" s="140" t="n"/>
      <c r="G90" s="140" t="n"/>
      <c r="H90" s="140" t="n"/>
      <c r="I90" s="139" t="n"/>
      <c r="J90" s="140" t="n"/>
      <c r="K90" s="139" t="n"/>
      <c r="L90" s="141" t="n"/>
    </row>
    <row r="91">
      <c r="B91" s="136" t="n"/>
      <c r="C91" s="137" t="n"/>
      <c r="D91" s="140" t="n"/>
      <c r="E91" s="140" t="n"/>
      <c r="F91" s="140" t="n"/>
      <c r="G91" s="140" t="n"/>
      <c r="H91" s="140" t="n"/>
      <c r="I91" s="139" t="n"/>
      <c r="J91" s="140" t="n"/>
      <c r="K91" s="139" t="n"/>
      <c r="L91" s="141" t="n"/>
    </row>
    <row r="92">
      <c r="B92" s="136" t="inlineStr">
        <is>
          <t>Receita</t>
        </is>
      </c>
      <c r="C92" s="137" t="n"/>
      <c r="D92" s="140" t="n">
        <v>0</v>
      </c>
      <c r="E92" s="165" t="n">
        <v>0.1</v>
      </c>
      <c r="F92" s="165" t="n">
        <v>0.1</v>
      </c>
      <c r="G92" s="165" t="n">
        <v>0.1</v>
      </c>
      <c r="H92" s="165" t="n">
        <v>0.05</v>
      </c>
      <c r="I92" s="166" t="n">
        <v>0.05</v>
      </c>
      <c r="J92" s="140" t="n"/>
      <c r="K92" s="139" t="n">
        <v>0</v>
      </c>
      <c r="L92" s="141" t="n"/>
    </row>
    <row r="93">
      <c r="B93" s="136" t="inlineStr">
        <is>
          <t>Variação de Preço (IPCA)</t>
        </is>
      </c>
      <c r="C93" s="137" t="n"/>
      <c r="D93" s="140" t="n">
        <v>0.0056</v>
      </c>
      <c r="E93" s="140" t="n">
        <v>0</v>
      </c>
      <c r="F93" s="140" t="n">
        <v>0</v>
      </c>
      <c r="G93" s="140" t="n">
        <v>0</v>
      </c>
      <c r="H93" s="140" t="n">
        <v>0</v>
      </c>
      <c r="I93" s="139">
        <f>(I116-H116)</f>
        <v/>
      </c>
      <c r="J93" s="140" t="n"/>
      <c r="K93" s="139">
        <f>(K116-J116)</f>
        <v/>
      </c>
      <c r="L93" s="141" t="n">
        <v>0</v>
      </c>
    </row>
    <row r="94">
      <c r="B94" s="136" t="inlineStr">
        <is>
          <t>Dedução s/ Receita</t>
        </is>
      </c>
      <c r="C94" s="137" t="n"/>
      <c r="D94" s="140" t="n">
        <v>-0.0255</v>
      </c>
      <c r="E94" s="140" t="n">
        <v>-0.0255</v>
      </c>
      <c r="F94" s="140" t="n">
        <v>-0.0255</v>
      </c>
      <c r="G94" s="140" t="n">
        <v>-0.0255</v>
      </c>
      <c r="H94" s="140" t="n">
        <v>-0.0255</v>
      </c>
      <c r="I94" s="140" t="n">
        <v>-0.0255</v>
      </c>
      <c r="J94" s="140" t="n"/>
      <c r="K94" s="139" t="n"/>
      <c r="L94" s="141" t="n"/>
    </row>
    <row r="95">
      <c r="B95" s="136" t="inlineStr">
        <is>
          <t>% Custos Diretos/Receita Líquida</t>
        </is>
      </c>
      <c r="C95" s="137" t="n"/>
      <c r="D95" s="140">
        <f>$D$15/$D$13</f>
        <v/>
      </c>
      <c r="E95" s="140" t="n">
        <v>-0.6531</v>
      </c>
      <c r="F95" s="140" t="n">
        <v>-0.6531</v>
      </c>
      <c r="G95" s="140" t="n">
        <v>-0.6531</v>
      </c>
      <c r="H95" s="140" t="n">
        <v>-0.6531</v>
      </c>
      <c r="I95" s="140" t="n">
        <v>-0.6531</v>
      </c>
      <c r="J95" s="140" t="n"/>
      <c r="K95" s="139">
        <f>IFERROR(I95*(1+$L95),0)</f>
        <v/>
      </c>
      <c r="L95" s="141" t="n">
        <v>-0.02</v>
      </c>
    </row>
    <row r="96">
      <c r="B96" s="136" t="inlineStr">
        <is>
          <t>% Custos Indiretos/Receita Líquida</t>
        </is>
      </c>
      <c r="C96" s="137" t="n"/>
      <c r="D96" s="140">
        <f>IFERROR(D$17/D$13,"")</f>
        <v/>
      </c>
      <c r="E96" s="140">
        <f>IFERROR(D96*(1+$L96),0)</f>
        <v/>
      </c>
      <c r="F96" s="140">
        <f>IFERROR(D96*(1+$L96),0)</f>
        <v/>
      </c>
      <c r="G96" s="140">
        <f>IFERROR(E96*(1+$L96),0)</f>
        <v/>
      </c>
      <c r="H96" s="140">
        <f>IFERROR(F96*(1+$L96),0)</f>
        <v/>
      </c>
      <c r="I96" s="139">
        <f>IFERROR(G96*(1+$L96),0)</f>
        <v/>
      </c>
      <c r="J96" s="140" t="n"/>
      <c r="K96" s="139">
        <f>IFERROR(I96*(1+$L96),0)</f>
        <v/>
      </c>
      <c r="L96" s="141" t="n">
        <v>0</v>
      </c>
    </row>
    <row r="97">
      <c r="B97" s="136" t="inlineStr">
        <is>
          <t>% Despesas Adm</t>
        </is>
      </c>
      <c r="C97" s="137" t="n"/>
      <c r="D97" s="140" t="n">
        <v>1</v>
      </c>
      <c r="E97" s="140">
        <f>IFERROR(D97*(1+$L97),0)</f>
        <v/>
      </c>
      <c r="F97" s="140">
        <f>IFERROR(E97*(1+$L97),0)</f>
        <v/>
      </c>
      <c r="G97" s="140">
        <f>IFERROR(F97*(1+$L97),0)</f>
        <v/>
      </c>
      <c r="H97" s="140">
        <f>IFERROR(G97*(1+$L97),0)</f>
        <v/>
      </c>
      <c r="I97" s="140">
        <f>IFERROR(H97*(1+$L97),0)</f>
        <v/>
      </c>
      <c r="J97" s="140" t="n"/>
      <c r="K97" s="139">
        <f>IFERROR(I97*(1+$L97),0)</f>
        <v/>
      </c>
      <c r="L97" s="141" t="n">
        <v>0.03</v>
      </c>
    </row>
    <row r="98">
      <c r="B98" s="136" t="inlineStr">
        <is>
          <t>% Despesas de Vendas/Receita Líquida</t>
        </is>
      </c>
      <c r="C98" s="137" t="n"/>
      <c r="D98" s="140">
        <f>IFERROR(D$23/D$13,"")</f>
        <v/>
      </c>
      <c r="E98" s="140" t="n">
        <v>-0.03</v>
      </c>
      <c r="F98" s="140" t="n">
        <v>-0.03</v>
      </c>
      <c r="G98" s="140" t="n">
        <v>-0.03</v>
      </c>
      <c r="H98" s="140" t="n">
        <v>-0.03</v>
      </c>
      <c r="I98" s="140" t="n">
        <v>-0.03</v>
      </c>
      <c r="J98" s="140" t="n"/>
      <c r="K98" s="139">
        <f>IFERROR(I98*(1+$L98),0)</f>
        <v/>
      </c>
      <c r="L98" s="141" t="n">
        <v>0.4</v>
      </c>
    </row>
    <row r="99">
      <c r="B99" s="136" t="inlineStr">
        <is>
          <t>% Despesas de Transporte/Receita Líquida</t>
        </is>
      </c>
      <c r="C99" s="137" t="n"/>
      <c r="D99" s="140">
        <f>IFERROR(D$25/D$13,"")</f>
        <v/>
      </c>
      <c r="E99" s="140">
        <f>IFERROR(D99*(1+$L99),0)</f>
        <v/>
      </c>
      <c r="F99" s="140">
        <f>IFERROR(D99*(1+$L99),0)</f>
        <v/>
      </c>
      <c r="G99" s="140">
        <f>IFERROR(E99*(1+$L99),0)</f>
        <v/>
      </c>
      <c r="H99" s="140">
        <f>IFERROR(F99*(1+$L99),0)</f>
        <v/>
      </c>
      <c r="I99" s="139">
        <f>IFERROR(G99*(1+$L99),0)</f>
        <v/>
      </c>
      <c r="J99" s="140" t="n"/>
      <c r="K99" s="139">
        <f>IFERROR(I99*(1+$L99),0)</f>
        <v/>
      </c>
      <c r="L99" s="141" t="n">
        <v>0</v>
      </c>
    </row>
    <row r="100">
      <c r="B100" s="136" t="inlineStr">
        <is>
          <t>% Investimentos / Lucro</t>
        </is>
      </c>
      <c r="C100" s="137" t="n"/>
      <c r="D100" s="140">
        <f>$D$55/$D$35</f>
        <v/>
      </c>
      <c r="E100" s="140">
        <f>IFERROR(D100*(1+$L100),0)</f>
        <v/>
      </c>
      <c r="F100" s="140">
        <f>IFERROR(D100*(1+$L100),0)</f>
        <v/>
      </c>
      <c r="G100" s="140">
        <f>IFERROR(E100*(1+$L100),0)</f>
        <v/>
      </c>
      <c r="H100" s="140">
        <f>IFERROR(F100*(1+$L100),0)</f>
        <v/>
      </c>
      <c r="I100" s="139">
        <f>IFERROR(G100*(1+$L100),0)</f>
        <v/>
      </c>
      <c r="J100" s="140" t="n"/>
      <c r="K100" s="139">
        <f>IFERROR(I100*(1+$L100),0)</f>
        <v/>
      </c>
      <c r="L100" s="141" t="n">
        <v>0</v>
      </c>
    </row>
    <row r="101">
      <c r="B101" s="136" t="inlineStr">
        <is>
          <t>% Dividendos Pagos</t>
        </is>
      </c>
      <c r="C101" s="137" t="n"/>
      <c r="D101" s="140">
        <f>D67/D35</f>
        <v/>
      </c>
      <c r="E101" s="140">
        <f>IFERROR(-0.3*(1+$L101),0)</f>
        <v/>
      </c>
      <c r="F101" s="140">
        <f>IFERROR(-0.3*(1+$L101),0)</f>
        <v/>
      </c>
      <c r="G101" s="140">
        <f>IFERROR(-0.3*(1+$L101),0)</f>
        <v/>
      </c>
      <c r="H101" s="140">
        <f>IFERROR(-0.3*(1+$L101),0)</f>
        <v/>
      </c>
      <c r="I101" s="139">
        <f>IFERROR(-0.3*(1+$L101),0)</f>
        <v/>
      </c>
      <c r="J101" s="140" t="n"/>
      <c r="K101" s="139">
        <f>IFERROR(I101*(1+$L101),0)</f>
        <v/>
      </c>
      <c r="L101" s="141" t="n">
        <v>0</v>
      </c>
    </row>
    <row r="102">
      <c r="B102" s="136" t="n"/>
      <c r="C102" s="137" t="n"/>
      <c r="D102" s="140" t="n"/>
      <c r="E102" s="140" t="n"/>
      <c r="F102" s="140" t="n"/>
      <c r="G102" s="140" t="n"/>
      <c r="H102" s="140" t="n"/>
      <c r="I102" s="139" t="n"/>
      <c r="J102" s="140" t="n"/>
      <c r="K102" s="139" t="n"/>
      <c r="L102" s="141" t="n"/>
    </row>
    <row r="103">
      <c r="B103" s="136" t="inlineStr">
        <is>
          <t>3- Otimista</t>
        </is>
      </c>
      <c r="C103" s="137" t="n"/>
      <c r="D103" s="140" t="n"/>
      <c r="E103" s="140" t="n"/>
      <c r="F103" s="140" t="n"/>
      <c r="G103" s="140" t="n"/>
      <c r="H103" s="140" t="n"/>
      <c r="I103" s="139" t="n"/>
      <c r="J103" s="140" t="n"/>
      <c r="K103" s="139" t="n"/>
      <c r="L103" s="141" t="n"/>
    </row>
    <row r="104">
      <c r="B104" s="136" t="n"/>
      <c r="C104" s="137" t="n"/>
      <c r="D104" s="140" t="n"/>
      <c r="E104" s="140" t="n"/>
      <c r="F104" s="140" t="n"/>
      <c r="G104" s="140" t="n"/>
      <c r="H104" s="140" t="n"/>
      <c r="I104" s="139" t="n"/>
      <c r="J104" s="140" t="n"/>
      <c r="K104" s="139" t="n"/>
      <c r="L104" s="141" t="n"/>
    </row>
    <row r="105">
      <c r="B105" s="136" t="inlineStr">
        <is>
          <t>Receita</t>
        </is>
      </c>
      <c r="C105" s="137" t="n"/>
      <c r="D105" s="140" t="n">
        <v>0</v>
      </c>
      <c r="E105" s="140" t="n">
        <v>0.2</v>
      </c>
      <c r="F105" s="140" t="n">
        <v>0.2</v>
      </c>
      <c r="G105" s="140" t="n">
        <v>0.2</v>
      </c>
      <c r="H105" s="140" t="n">
        <v>0.15</v>
      </c>
      <c r="I105" s="139" t="n">
        <v>0.15</v>
      </c>
      <c r="J105" s="140" t="n"/>
      <c r="K105" s="139" t="n">
        <v>0.15</v>
      </c>
      <c r="L105" s="141" t="n"/>
    </row>
    <row r="106">
      <c r="B106" s="136" t="inlineStr">
        <is>
          <t>Variação de Preço (IPCA)</t>
        </is>
      </c>
      <c r="C106" s="137" t="n"/>
      <c r="D106" s="140" t="n">
        <v>0.0056</v>
      </c>
      <c r="E106" s="140">
        <f>E93+$L106</f>
        <v/>
      </c>
      <c r="F106" s="140">
        <f>F93+$L106</f>
        <v/>
      </c>
      <c r="G106" s="140">
        <f>G93+$L106</f>
        <v/>
      </c>
      <c r="H106" s="140">
        <f>H93+$L106</f>
        <v/>
      </c>
      <c r="I106" s="139">
        <f>I93+$L106</f>
        <v/>
      </c>
      <c r="J106" s="140" t="n"/>
      <c r="K106" s="139">
        <f>K93+$L106</f>
        <v/>
      </c>
      <c r="L106" s="141" t="n">
        <v>0</v>
      </c>
    </row>
    <row r="107">
      <c r="B107" s="136" t="inlineStr">
        <is>
          <t>Deduções s/ receita</t>
        </is>
      </c>
      <c r="C107" s="137" t="n"/>
      <c r="D107" s="140" t="n">
        <v>-0.0255</v>
      </c>
      <c r="E107" s="140" t="n">
        <v>-0.0255</v>
      </c>
      <c r="F107" s="140" t="n">
        <v>-0.0255</v>
      </c>
      <c r="G107" s="140" t="n">
        <v>-0.0255</v>
      </c>
      <c r="H107" s="140" t="n">
        <v>-0.0255</v>
      </c>
      <c r="I107" s="140" t="n">
        <v>-0.0255</v>
      </c>
      <c r="J107" s="140" t="n"/>
      <c r="K107" s="139" t="n"/>
      <c r="L107" s="141" t="n"/>
    </row>
    <row r="108">
      <c r="B108" s="136" t="inlineStr">
        <is>
          <t>% Custos Diretos/Receita Líquida</t>
        </is>
      </c>
      <c r="C108" s="137" t="n"/>
      <c r="D108" s="140">
        <f>D95</f>
        <v/>
      </c>
      <c r="E108" s="140">
        <f>IFERROR(D108*(1+$L108),0)</f>
        <v/>
      </c>
      <c r="F108" s="140">
        <f>IFERROR(D108*(1+$L108),0)</f>
        <v/>
      </c>
      <c r="G108" s="140">
        <f>IFERROR(E108*(1+$L108),0)</f>
        <v/>
      </c>
      <c r="H108" s="140">
        <f>IFERROR(F108*(1+$L108),0)</f>
        <v/>
      </c>
      <c r="I108" s="139">
        <f>IFERROR(G108*(1+$L108),0)</f>
        <v/>
      </c>
      <c r="J108" s="140" t="n"/>
      <c r="K108" s="139">
        <f>IFERROR(I108*(1+$L108),0)</f>
        <v/>
      </c>
      <c r="L108" s="141" t="n">
        <v>-0.005</v>
      </c>
    </row>
    <row r="109">
      <c r="B109" s="136" t="inlineStr">
        <is>
          <t>% Custos Indiretos/Receita Líquida</t>
        </is>
      </c>
      <c r="C109" s="137" t="n"/>
      <c r="D109" s="140">
        <f>D96</f>
        <v/>
      </c>
      <c r="E109" s="140">
        <f>IFERROR(D109*(1+$L109),0)</f>
        <v/>
      </c>
      <c r="F109" s="140">
        <f>IFERROR(D109*(1+$L109),0)</f>
        <v/>
      </c>
      <c r="G109" s="140">
        <f>IFERROR(E109*(1+$L109),0)</f>
        <v/>
      </c>
      <c r="H109" s="140">
        <f>IFERROR(F109*(1+$L109),0)</f>
        <v/>
      </c>
      <c r="I109" s="139">
        <f>IFERROR(G109*(1+$L109),0)</f>
        <v/>
      </c>
      <c r="J109" s="140" t="n"/>
      <c r="K109" s="139">
        <f>IFERROR(I109*(1+$L109),0)</f>
        <v/>
      </c>
      <c r="L109" s="141" t="n">
        <v>-0.005</v>
      </c>
    </row>
    <row r="110">
      <c r="B110" s="136" t="inlineStr">
        <is>
          <t>% Despesas Adm</t>
        </is>
      </c>
      <c r="C110" s="137" t="n"/>
      <c r="D110" s="140">
        <f>D97</f>
        <v/>
      </c>
      <c r="E110" s="140">
        <f>IFERROR(D110*(1+$L110),0)</f>
        <v/>
      </c>
      <c r="F110" s="140">
        <f>IFERROR(D110*(1+$L110),0)</f>
        <v/>
      </c>
      <c r="G110" s="140">
        <f>IFERROR(E110*(1+$L110),0)</f>
        <v/>
      </c>
      <c r="H110" s="140">
        <f>IFERROR(F110*(1+$L110),0)</f>
        <v/>
      </c>
      <c r="I110" s="139">
        <f>IFERROR(G110*(1+$L110),0)</f>
        <v/>
      </c>
      <c r="J110" s="140" t="n"/>
      <c r="K110" s="139">
        <f>IFERROR(I110*(1+$L110),0)</f>
        <v/>
      </c>
      <c r="L110" s="141" t="n">
        <v>-0.005</v>
      </c>
    </row>
    <row r="111">
      <c r="B111" s="136" t="inlineStr">
        <is>
          <t>% Despesas de Vendas/Receita Líquida</t>
        </is>
      </c>
      <c r="C111" s="137" t="n"/>
      <c r="D111" s="140">
        <f>D98</f>
        <v/>
      </c>
      <c r="E111" s="140">
        <f>IFERROR(D111*(1+$L111),0)</f>
        <v/>
      </c>
      <c r="F111" s="140">
        <f>IFERROR(D111*(1+$L111),0)</f>
        <v/>
      </c>
      <c r="G111" s="140">
        <f>IFERROR(E111*(1+$L111),0)</f>
        <v/>
      </c>
      <c r="H111" s="140">
        <f>IFERROR(F111*(1+$L111),0)</f>
        <v/>
      </c>
      <c r="I111" s="139">
        <f>IFERROR(G111*(1+$L111),0)</f>
        <v/>
      </c>
      <c r="J111" s="140" t="n"/>
      <c r="K111" s="139">
        <f>IFERROR(I111*(1+$L111),0)</f>
        <v/>
      </c>
      <c r="L111" s="141" t="n">
        <v>-0.005</v>
      </c>
    </row>
    <row r="112">
      <c r="B112" s="136" t="inlineStr">
        <is>
          <t>% Despesas de Transporte/Receita Líquida</t>
        </is>
      </c>
      <c r="C112" s="137" t="n"/>
      <c r="D112" s="140">
        <f>D99</f>
        <v/>
      </c>
      <c r="E112" s="140">
        <f>IFERROR(D112*(1+$L112),0)</f>
        <v/>
      </c>
      <c r="F112" s="140">
        <f>IFERROR(D112*(1+$L112),0)</f>
        <v/>
      </c>
      <c r="G112" s="140">
        <f>IFERROR(E112*(1+$L112),0)</f>
        <v/>
      </c>
      <c r="H112" s="140">
        <f>IFERROR(F112*(1+$L112),0)</f>
        <v/>
      </c>
      <c r="I112" s="139">
        <f>IFERROR(G112*(1+$L112),0)</f>
        <v/>
      </c>
      <c r="J112" s="140" t="n"/>
      <c r="K112" s="139">
        <f>IFERROR(I112*(1+$L112),0)</f>
        <v/>
      </c>
      <c r="L112" s="141" t="n">
        <v>-0.005</v>
      </c>
    </row>
    <row r="113">
      <c r="B113" s="136" t="inlineStr">
        <is>
          <t>% Investimentos / Lucro</t>
        </is>
      </c>
      <c r="C113" s="137" t="n"/>
      <c r="D113" s="140">
        <f>D100</f>
        <v/>
      </c>
      <c r="E113" s="140">
        <f>IFERROR(D113*(1+$L113),0)</f>
        <v/>
      </c>
      <c r="F113" s="140">
        <f>IFERROR(D113*(1+$L113),0)</f>
        <v/>
      </c>
      <c r="G113" s="140">
        <f>IFERROR(E113*(1+$L113),0)</f>
        <v/>
      </c>
      <c r="H113" s="140">
        <f>IFERROR(F113*(1+$L113),0)</f>
        <v/>
      </c>
      <c r="I113" s="139">
        <f>IFERROR(G113*(1+$L113),0)</f>
        <v/>
      </c>
      <c r="J113" s="140" t="n"/>
      <c r="K113" s="139">
        <f>IFERROR(I113*(1+$L113),0)</f>
        <v/>
      </c>
      <c r="L113" s="141" t="n">
        <v>0.01</v>
      </c>
    </row>
    <row r="114">
      <c r="B114" s="143" t="inlineStr">
        <is>
          <t>% Dividendos Pagos</t>
        </is>
      </c>
      <c r="C114" s="144" t="n"/>
      <c r="D114" s="145">
        <f>D101</f>
        <v/>
      </c>
      <c r="E114" s="145">
        <f>IFERROR(-0.3*(1+$L114),0)</f>
        <v/>
      </c>
      <c r="F114" s="145">
        <f>IFERROR(-0.3*(1+$L114),0)</f>
        <v/>
      </c>
      <c r="G114" s="145">
        <f>IFERROR(-0.3*(1+$L114),0)</f>
        <v/>
      </c>
      <c r="H114" s="145">
        <f>IFERROR(-0.3*(1+$L114),0)</f>
        <v/>
      </c>
      <c r="I114" s="146">
        <f>IFERROR(-0.3*(1+$L114),0)</f>
        <v/>
      </c>
      <c r="J114" s="140" t="n"/>
      <c r="K114" s="146">
        <f>IFERROR(I114*(1+$L114),0)</f>
        <v/>
      </c>
      <c r="L114" s="147" t="n">
        <v>0.05</v>
      </c>
    </row>
    <row r="116">
      <c r="B116" s="24" t="inlineStr">
        <is>
          <t>IPCA</t>
        </is>
      </c>
      <c r="C116" s="24" t="n"/>
      <c r="D116" s="148" t="n">
        <v>0.043</v>
      </c>
      <c r="E116" s="148" t="n">
        <v>0.02162332242725817</v>
      </c>
      <c r="F116" s="148" t="n">
        <v>0.03084701592999783</v>
      </c>
      <c r="G116" s="148" t="n">
        <v>0.03084701592999783</v>
      </c>
      <c r="H116" s="148" t="n">
        <v>0.03</v>
      </c>
      <c r="I116" s="148" t="n">
        <v>0.03</v>
      </c>
      <c r="K116" s="148" t="n">
        <v>0.03</v>
      </c>
    </row>
    <row r="117">
      <c r="B117" s="24" t="n"/>
      <c r="C117" s="24" t="n"/>
      <c r="D117" s="148" t="n"/>
      <c r="E117" s="148" t="n"/>
      <c r="F117" s="148" t="n"/>
      <c r="G117" s="148" t="n"/>
      <c r="H117" s="148" t="n"/>
      <c r="I117" s="148" t="n"/>
      <c r="K117" s="148" t="n"/>
    </row>
    <row r="119">
      <c r="E119" s="142" t="n"/>
    </row>
  </sheetData>
  <mergeCells count="2">
    <mergeCell ref="D4:I4"/>
    <mergeCell ref="B2:I2"/>
  </mergeCells>
  <pageMargins left="0.511811024" right="0.511811024" top="0.787401575" bottom="0.787401575" header="0" footer="0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BJ82"/>
  <sheetViews>
    <sheetView zoomScale="110" zoomScaleNormal="110" workbookViewId="0">
      <selection activeCell="B21" sqref="B21"/>
    </sheetView>
  </sheetViews>
  <sheetFormatPr baseColWidth="8" defaultRowHeight="15"/>
  <cols>
    <col width="1.625" customWidth="1" min="1" max="1"/>
    <col width="48.125" bestFit="1" customWidth="1" min="2" max="2"/>
    <col width="11.125" bestFit="1" customWidth="1" min="3" max="3"/>
    <col width="4.25" customWidth="1" min="4" max="4"/>
    <col hidden="1" outlineLevel="1" width="17.75" customWidth="1" min="5" max="5"/>
    <col hidden="1" outlineLevel="1" width="16.125" customWidth="1" min="6" max="6"/>
    <col hidden="1" outlineLevel="1" width="17.375" customWidth="1" min="7" max="7"/>
    <col hidden="1" outlineLevel="1" width="17.75" customWidth="1" min="8" max="8"/>
    <col hidden="1" outlineLevel="1" width="16.5" customWidth="1" min="9" max="9"/>
    <col hidden="1" outlineLevel="1" width="17.375" customWidth="1" min="10" max="11"/>
    <col hidden="1" outlineLevel="1" width="17.75" customWidth="1" min="12" max="12"/>
    <col hidden="1" outlineLevel="1" width="17" customWidth="1" min="13" max="14"/>
    <col hidden="1" outlineLevel="1" width="11.75" customWidth="1" min="15" max="15"/>
    <col hidden="1" outlineLevel="1" width="17.375" customWidth="1" min="16" max="16"/>
    <col collapsed="1" width="15.375" bestFit="1" customWidth="1" min="17" max="17"/>
    <col width="2.75" customWidth="1" min="18" max="18"/>
    <col hidden="1" outlineLevel="1" width="17.75" customWidth="1" min="19" max="19"/>
    <col hidden="1" outlineLevel="1" width="16.125" customWidth="1" min="20" max="20"/>
    <col hidden="1" outlineLevel="1" width="17.375" customWidth="1" min="21" max="21"/>
    <col hidden="1" outlineLevel="1" width="17.75" customWidth="1" min="22" max="22"/>
    <col hidden="1" outlineLevel="1" width="16.5" customWidth="1" min="23" max="23"/>
    <col hidden="1" outlineLevel="1" width="17.375" customWidth="1" min="24" max="25"/>
    <col hidden="1" outlineLevel="1" width="17" customWidth="1" min="26" max="26"/>
    <col hidden="1" outlineLevel="1" width="17.375" customWidth="1" min="27" max="27"/>
    <col hidden="1" outlineLevel="1" width="17.75" customWidth="1" min="28" max="29"/>
    <col hidden="1" outlineLevel="1" width="17.375" customWidth="1" min="30" max="30"/>
    <col collapsed="1" width="13" customWidth="1" style="265" min="31" max="31"/>
    <col width="1.75" customWidth="1" min="32" max="32"/>
    <col hidden="1" outlineLevel="1" width="17.75" customWidth="1" min="33" max="33"/>
    <col hidden="1" outlineLevel="1" width="17.375" customWidth="1" min="34" max="34"/>
    <col hidden="1" outlineLevel="1" width="17.75" customWidth="1" min="35" max="35"/>
    <col hidden="1" outlineLevel="1" width="17.375" customWidth="1" min="36" max="36"/>
    <col hidden="1" outlineLevel="1" width="17.75" customWidth="1" min="37" max="37"/>
    <col hidden="1" outlineLevel="1" width="16.625" customWidth="1" min="38" max="38"/>
    <col hidden="1" outlineLevel="1" width="17.75" customWidth="1" min="39" max="41"/>
    <col hidden="1" outlineLevel="1" width="17" customWidth="1" min="42" max="42"/>
    <col hidden="1" outlineLevel="1" width="17.75" customWidth="1" min="43" max="44"/>
    <col collapsed="1" width="15.375" bestFit="1" customWidth="1" min="45" max="45"/>
    <col width="2.25" customWidth="1" min="46" max="46"/>
    <col hidden="1" min="47" max="47"/>
    <col hidden="1" outlineLevel="1" width="12.375" customWidth="1" min="48" max="59"/>
    <col collapsed="1" width="15.75" bestFit="1" customWidth="1" min="60" max="60"/>
    <col width="12.375" customWidth="1" min="61" max="61"/>
  </cols>
  <sheetData>
    <row r="2">
      <c r="B2" s="149" t="n"/>
      <c r="C2" s="149" t="n"/>
      <c r="D2" s="149" t="n"/>
      <c r="E2" s="149" t="n"/>
      <c r="F2" s="149" t="n"/>
      <c r="G2" s="149" t="n"/>
      <c r="H2" s="149" t="n"/>
      <c r="I2" s="149" t="n"/>
      <c r="J2" s="149" t="n"/>
      <c r="K2" s="149" t="n"/>
      <c r="L2" s="149" t="n"/>
      <c r="M2" s="149" t="n"/>
      <c r="N2" s="149" t="n"/>
      <c r="O2" s="149" t="n"/>
      <c r="P2" s="149" t="n"/>
      <c r="Q2" s="149" t="n"/>
      <c r="R2" s="590" t="n"/>
      <c r="S2" s="149" t="n"/>
      <c r="T2" s="149" t="n"/>
      <c r="U2" s="149" t="n"/>
      <c r="V2" s="149" t="n"/>
      <c r="W2" s="149" t="n"/>
      <c r="X2" s="149" t="n"/>
      <c r="Y2" s="149" t="n"/>
      <c r="Z2" s="149" t="n"/>
      <c r="AA2" s="149" t="n"/>
      <c r="AB2" s="149" t="n"/>
      <c r="AC2" s="149" t="n"/>
      <c r="AD2" s="149" t="n"/>
      <c r="AE2" s="591" t="n"/>
      <c r="AG2" s="149" t="n"/>
      <c r="AH2" s="149" t="n"/>
      <c r="AI2" s="149" t="n"/>
      <c r="AJ2" s="149" t="n"/>
      <c r="AK2" s="149" t="n"/>
      <c r="AL2" s="149" t="n"/>
      <c r="AM2" s="149" t="n"/>
      <c r="AN2" s="149" t="n"/>
      <c r="AO2" s="149" t="n"/>
      <c r="AP2" s="149" t="n"/>
      <c r="AQ2" s="149" t="n"/>
      <c r="AR2" s="149" t="n"/>
      <c r="AS2" s="149" t="n"/>
      <c r="AV2" s="149" t="n"/>
      <c r="AW2" s="149" t="n"/>
      <c r="AX2" s="149" t="n"/>
      <c r="AY2" s="149" t="n"/>
      <c r="AZ2" s="149" t="n"/>
      <c r="BA2" s="149" t="n"/>
      <c r="BB2" s="149" t="n"/>
      <c r="BC2" s="149" t="n"/>
      <c r="BD2" s="149" t="n"/>
      <c r="BE2" s="149" t="n"/>
      <c r="BF2" s="149" t="n"/>
      <c r="BG2" s="149" t="n"/>
      <c r="BH2" s="149" t="n"/>
      <c r="BI2" s="149" t="n"/>
    </row>
    <row r="3">
      <c r="B3" s="149" t="n"/>
      <c r="C3" s="149" t="n"/>
      <c r="D3" s="149" t="n"/>
      <c r="E3" s="149" t="n"/>
      <c r="F3" s="149" t="n"/>
      <c r="G3" s="149" t="n"/>
      <c r="H3" s="149" t="n"/>
      <c r="I3" s="149" t="n"/>
      <c r="J3" s="149" t="n"/>
      <c r="K3" s="149" t="n"/>
      <c r="L3" s="149" t="n"/>
      <c r="M3" s="149" t="n"/>
      <c r="N3" s="149" t="n"/>
      <c r="O3" s="149" t="n"/>
      <c r="P3" s="149" t="n"/>
      <c r="Q3" s="149" t="n"/>
      <c r="R3" s="149" t="n"/>
      <c r="S3" s="149" t="n"/>
      <c r="T3" s="149" t="n"/>
      <c r="U3" s="149" t="n"/>
      <c r="V3" s="149" t="n"/>
      <c r="W3" s="149" t="n"/>
      <c r="X3" s="149" t="n"/>
      <c r="Y3" s="149" t="n"/>
      <c r="Z3" s="149" t="n"/>
      <c r="AA3" s="149" t="n"/>
      <c r="AB3" s="149" t="n"/>
      <c r="AC3" s="149" t="n"/>
      <c r="AD3" s="149" t="n"/>
      <c r="AE3" s="155" t="n"/>
      <c r="AG3" s="149" t="n"/>
      <c r="AH3" s="149" t="n"/>
      <c r="AI3" s="149" t="n"/>
      <c r="AJ3" s="149" t="n"/>
      <c r="AK3" s="149" t="n"/>
      <c r="AL3" s="149" t="n"/>
      <c r="AM3" s="149" t="n"/>
      <c r="AN3" s="149" t="n"/>
      <c r="AO3" s="149" t="n"/>
      <c r="AP3" s="149" t="n"/>
      <c r="AQ3" s="149" t="n"/>
      <c r="AR3" s="149" t="n"/>
      <c r="AS3" s="149" t="n"/>
      <c r="AV3" s="149" t="n"/>
      <c r="AW3" s="149" t="n"/>
      <c r="AX3" s="149" t="n"/>
      <c r="AY3" s="149" t="n"/>
      <c r="AZ3" s="149" t="n"/>
      <c r="BA3" s="149" t="n"/>
      <c r="BB3" s="149" t="n"/>
      <c r="BC3" s="149" t="n"/>
      <c r="BD3" s="149" t="n"/>
      <c r="BE3" s="149" t="n"/>
      <c r="BF3" s="149" t="n"/>
      <c r="BG3" s="149" t="n"/>
      <c r="BH3" s="149" t="n"/>
      <c r="BI3" s="149" t="n"/>
    </row>
    <row r="4">
      <c r="B4" s="158" t="n"/>
      <c r="C4" s="158" t="n"/>
      <c r="D4" s="149" t="n"/>
      <c r="E4" s="164" t="n"/>
      <c r="F4" s="164" t="n"/>
      <c r="G4" s="164" t="n"/>
      <c r="H4" s="164" t="n"/>
      <c r="I4" s="164" t="n"/>
      <c r="J4" s="164" t="n"/>
      <c r="K4" s="164" t="n"/>
      <c r="L4" s="164" t="n"/>
      <c r="M4" s="164" t="n"/>
      <c r="N4" s="164" t="n"/>
      <c r="O4" s="164" t="n"/>
      <c r="P4" s="164" t="n"/>
      <c r="Q4" s="164" t="n"/>
      <c r="R4" s="261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  <c r="AD4" s="164" t="n"/>
      <c r="AE4" s="164" t="n"/>
      <c r="AG4" s="164" t="n"/>
      <c r="AH4" s="164" t="n"/>
      <c r="AI4" s="164" t="n"/>
      <c r="AJ4" s="164" t="n"/>
      <c r="AK4" s="164" t="n"/>
      <c r="AL4" s="164" t="n"/>
      <c r="AM4" s="164" t="n"/>
      <c r="AN4" s="164" t="n"/>
      <c r="AO4" s="164" t="n"/>
      <c r="AP4" s="164" t="n"/>
      <c r="AQ4" s="164" t="n"/>
      <c r="AR4" s="164" t="n"/>
      <c r="AS4" s="164" t="n"/>
      <c r="AV4" s="164" t="n"/>
      <c r="AW4" s="164" t="n"/>
      <c r="AX4" s="164" t="n"/>
      <c r="AY4" s="164" t="n"/>
      <c r="AZ4" s="164" t="n"/>
      <c r="BA4" s="164" t="n"/>
      <c r="BB4" s="164" t="n"/>
      <c r="BC4" s="164" t="n"/>
      <c r="BD4" s="164" t="n"/>
      <c r="BE4" s="164" t="n"/>
      <c r="BF4" s="164" t="n"/>
      <c r="BG4" s="164" t="n"/>
      <c r="BH4" s="164" t="n"/>
      <c r="BI4" s="261" t="n"/>
    </row>
    <row r="5">
      <c r="B5" s="149" t="n"/>
      <c r="C5" s="149" t="n"/>
      <c r="D5" s="149" t="n"/>
      <c r="E5" s="149" t="n"/>
      <c r="F5" s="149" t="n"/>
      <c r="G5" s="149" t="n"/>
      <c r="H5" s="149" t="n"/>
      <c r="I5" s="149" t="n"/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9" t="n"/>
      <c r="U5" s="149" t="n"/>
      <c r="V5" s="149" t="n"/>
      <c r="W5" s="149" t="n"/>
      <c r="X5" s="149" t="n"/>
      <c r="Y5" s="149" t="n"/>
      <c r="Z5" s="149" t="n"/>
      <c r="AA5" s="149" t="n"/>
      <c r="AB5" s="149" t="n"/>
      <c r="AC5" s="149" t="n"/>
      <c r="AD5" s="149" t="n"/>
      <c r="AE5" s="155" t="n"/>
      <c r="AG5" s="149" t="n"/>
      <c r="AH5" s="149" t="n"/>
      <c r="AI5" s="149" t="n"/>
      <c r="AJ5" s="149" t="n"/>
      <c r="AK5" s="149" t="n"/>
      <c r="AL5" s="149" t="n"/>
      <c r="AM5" s="149" t="n"/>
      <c r="AN5" s="149" t="n"/>
      <c r="AO5" s="149" t="n"/>
      <c r="AP5" s="149" t="n"/>
      <c r="AQ5" s="149" t="n"/>
      <c r="AR5" s="149" t="n"/>
      <c r="AS5" s="149" t="n"/>
      <c r="AV5" s="149" t="n"/>
      <c r="AW5" s="149" t="n"/>
      <c r="AX5" s="149" t="n"/>
      <c r="AY5" s="149" t="n"/>
      <c r="AZ5" s="149" t="n"/>
      <c r="BA5" s="149" t="n"/>
      <c r="BB5" s="149" t="n"/>
      <c r="BC5" s="149" t="n"/>
      <c r="BD5" s="149" t="n"/>
      <c r="BE5" s="149" t="n"/>
      <c r="BF5" s="149" t="n"/>
      <c r="BG5" s="149" t="n"/>
      <c r="BH5" s="149" t="n"/>
      <c r="BI5" s="149" t="n"/>
    </row>
    <row r="6" ht="25.5" customHeight="1">
      <c r="B6" s="150" t="inlineStr">
        <is>
          <t>Produto</t>
        </is>
      </c>
      <c r="C6" s="150" t="inlineStr">
        <is>
          <t>Unidade de Medida</t>
        </is>
      </c>
      <c r="D6" s="152" t="n"/>
      <c r="E6" s="266" t="n">
        <v>44562</v>
      </c>
      <c r="F6" s="266" t="n">
        <v>44593</v>
      </c>
      <c r="G6" s="266" t="n">
        <v>44621</v>
      </c>
      <c r="H6" s="266" t="n">
        <v>44652</v>
      </c>
      <c r="I6" s="266" t="n">
        <v>44682</v>
      </c>
      <c r="J6" s="266" t="n">
        <v>44713</v>
      </c>
      <c r="K6" s="266" t="n">
        <v>44743</v>
      </c>
      <c r="L6" s="266" t="n">
        <v>44774</v>
      </c>
      <c r="M6" s="266" t="n">
        <v>44805</v>
      </c>
      <c r="N6" s="266" t="n">
        <v>44835</v>
      </c>
      <c r="O6" s="266" t="n">
        <v>44866</v>
      </c>
      <c r="P6" s="266" t="n">
        <v>44896</v>
      </c>
      <c r="Q6" s="151" t="n">
        <v>2022</v>
      </c>
      <c r="R6" s="153" t="n"/>
      <c r="S6" s="266" t="n">
        <v>44927</v>
      </c>
      <c r="T6" s="266" t="n">
        <v>44958</v>
      </c>
      <c r="U6" s="266" t="n">
        <v>44986</v>
      </c>
      <c r="V6" s="266" t="n">
        <v>45017</v>
      </c>
      <c r="W6" s="266" t="n">
        <v>45047</v>
      </c>
      <c r="X6" s="266" t="n">
        <v>45078</v>
      </c>
      <c r="Y6" s="266" t="n">
        <v>45108</v>
      </c>
      <c r="Z6" s="266" t="n">
        <v>45139</v>
      </c>
      <c r="AA6" s="266" t="n">
        <v>45170</v>
      </c>
      <c r="AB6" s="266" t="n">
        <v>45200</v>
      </c>
      <c r="AC6" s="266" t="n">
        <v>45231</v>
      </c>
      <c r="AD6" s="266" t="n">
        <v>45261</v>
      </c>
      <c r="AE6" s="151" t="n">
        <v>2023</v>
      </c>
      <c r="AG6" s="266" t="n">
        <v>45292</v>
      </c>
      <c r="AH6" s="266" t="n">
        <v>45323</v>
      </c>
      <c r="AI6" s="266" t="n">
        <v>45352</v>
      </c>
      <c r="AJ6" s="266" t="n">
        <v>45383</v>
      </c>
      <c r="AK6" s="266" t="n">
        <v>45413</v>
      </c>
      <c r="AL6" s="266" t="n">
        <v>45444</v>
      </c>
      <c r="AM6" s="266" t="n">
        <v>45474</v>
      </c>
      <c r="AN6" s="266" t="n">
        <v>45505</v>
      </c>
      <c r="AO6" s="266" t="n">
        <v>45536</v>
      </c>
      <c r="AP6" s="266" t="n">
        <v>45566</v>
      </c>
      <c r="AQ6" s="266" t="n">
        <v>45597</v>
      </c>
      <c r="AR6" s="266" t="n">
        <v>45627</v>
      </c>
      <c r="AS6" s="151" t="n">
        <v>2024</v>
      </c>
      <c r="AV6" s="266" t="n">
        <v>45658</v>
      </c>
      <c r="AW6" s="266" t="n">
        <v>45689</v>
      </c>
      <c r="AX6" s="266" t="n">
        <v>45717</v>
      </c>
      <c r="AY6" s="266" t="n">
        <v>45748</v>
      </c>
      <c r="AZ6" s="266" t="n">
        <v>45778</v>
      </c>
      <c r="BA6" s="266" t="n">
        <v>45809</v>
      </c>
      <c r="BB6" s="266" t="n">
        <v>45839</v>
      </c>
      <c r="BC6" s="266" t="n">
        <v>45870</v>
      </c>
      <c r="BD6" s="266" t="n">
        <v>45901</v>
      </c>
      <c r="BE6" s="266" t="n">
        <v>45931</v>
      </c>
      <c r="BF6" s="266" t="n">
        <v>45962</v>
      </c>
      <c r="BG6" s="266" t="n">
        <v>45992</v>
      </c>
      <c r="BH6" s="151" t="n">
        <v>2025</v>
      </c>
      <c r="BI6" s="153" t="n"/>
    </row>
    <row r="7" ht="14.25" customHeight="1">
      <c r="B7" s="152" t="n"/>
      <c r="C7" s="152" t="n"/>
      <c r="D7" s="152" t="n"/>
      <c r="E7" s="153" t="n"/>
      <c r="F7" s="153" t="n"/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  <c r="AD7" s="153" t="n"/>
      <c r="AE7" s="153" t="n"/>
      <c r="AF7" s="592" t="n"/>
      <c r="AG7" s="153" t="n"/>
      <c r="AH7" s="153" t="n"/>
      <c r="AI7" s="153" t="n"/>
      <c r="AJ7" s="153" t="n"/>
      <c r="AK7" s="153" t="n"/>
      <c r="AL7" s="153" t="n"/>
      <c r="AM7" s="153" t="n"/>
      <c r="AN7" s="153" t="n"/>
      <c r="AO7" s="153" t="n"/>
      <c r="AP7" s="153" t="n"/>
      <c r="AQ7" s="153" t="n"/>
      <c r="AR7" s="153" t="n"/>
      <c r="AS7" s="153" t="n"/>
      <c r="AV7" s="153" t="n"/>
      <c r="AW7" s="153" t="n"/>
      <c r="AX7" s="153" t="n"/>
      <c r="AY7" s="153" t="n"/>
      <c r="AZ7" s="153" t="n"/>
      <c r="BA7" s="153" t="n"/>
      <c r="BB7" s="153" t="n"/>
      <c r="BC7" s="153" t="n"/>
      <c r="BD7" s="153" t="n"/>
      <c r="BE7" s="153" t="n"/>
      <c r="BF7" s="153" t="n"/>
      <c r="BG7" s="153" t="n"/>
      <c r="BH7" s="153" t="n"/>
      <c r="BI7" s="153" t="n"/>
    </row>
    <row r="8" ht="14.25" customHeight="1">
      <c r="B8" s="396" t="inlineStr">
        <is>
          <t>Quantidade</t>
        </is>
      </c>
      <c r="C8" s="396" t="n"/>
      <c r="D8" s="398" t="n"/>
      <c r="E8" s="593" t="n"/>
      <c r="F8" s="593" t="n"/>
      <c r="G8" s="593" t="n"/>
      <c r="H8" s="593" t="n"/>
      <c r="I8" s="593" t="n"/>
      <c r="J8" s="593" t="n"/>
      <c r="K8" s="593" t="n"/>
      <c r="L8" s="593" t="n"/>
      <c r="M8" s="593" t="n"/>
      <c r="N8" s="593" t="n"/>
      <c r="O8" s="593" t="n"/>
      <c r="P8" s="593" t="n"/>
      <c r="Q8" s="593" t="n"/>
      <c r="R8" s="594" t="n"/>
      <c r="S8" s="593" t="n"/>
      <c r="T8" s="593" t="n"/>
      <c r="U8" s="593" t="n"/>
      <c r="V8" s="593" t="n"/>
      <c r="W8" s="593" t="n"/>
      <c r="X8" s="593" t="n"/>
      <c r="Y8" s="593" t="n"/>
      <c r="Z8" s="593" t="n"/>
      <c r="AA8" s="593" t="n"/>
      <c r="AB8" s="593" t="n"/>
      <c r="AC8" s="593" t="n"/>
      <c r="AD8" s="593" t="n"/>
      <c r="AE8" s="593" t="n"/>
      <c r="AG8" s="593" t="n"/>
      <c r="AH8" s="593" t="n"/>
      <c r="AI8" s="593" t="n"/>
      <c r="AJ8" s="593" t="n"/>
      <c r="AK8" s="593" t="n"/>
      <c r="AL8" s="593" t="n"/>
      <c r="AM8" s="593" t="n"/>
      <c r="AN8" s="593" t="n"/>
      <c r="AO8" s="593" t="n"/>
      <c r="AP8" s="593" t="n"/>
      <c r="AQ8" s="593" t="n"/>
      <c r="AR8" s="593" t="n"/>
      <c r="AS8" s="593" t="n"/>
      <c r="AU8" s="391" t="n"/>
      <c r="AV8" s="593" t="n"/>
      <c r="AW8" s="593" t="n"/>
      <c r="AX8" s="593" t="n"/>
      <c r="AY8" s="593" t="n"/>
      <c r="AZ8" s="593" t="n"/>
      <c r="BA8" s="593" t="n"/>
      <c r="BB8" s="593" t="n"/>
      <c r="BC8" s="593" t="n"/>
      <c r="BD8" s="593" t="n"/>
      <c r="BE8" s="593" t="n"/>
      <c r="BF8" s="593" t="n"/>
      <c r="BG8" s="593" t="n"/>
      <c r="BH8" s="593" t="n"/>
      <c r="BI8" s="595" t="n"/>
    </row>
    <row r="9" ht="14.25" customHeight="1">
      <c r="B9" s="154" t="n"/>
      <c r="C9" s="154" t="n"/>
      <c r="D9" s="398" t="n"/>
      <c r="E9" s="153" t="n"/>
      <c r="F9" s="153" t="n"/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596" t="n"/>
      <c r="AG9" s="153" t="n"/>
      <c r="AH9" s="153" t="n"/>
      <c r="AI9" s="153" t="n"/>
      <c r="AJ9" s="153" t="n"/>
      <c r="AK9" s="153" t="n"/>
      <c r="AL9" s="153" t="n"/>
      <c r="AM9" s="153" t="n"/>
      <c r="AN9" s="153" t="n"/>
      <c r="AO9" s="153" t="n"/>
      <c r="AP9" s="153" t="n"/>
      <c r="AQ9" s="153" t="n"/>
      <c r="AR9" s="153" t="n"/>
      <c r="AS9" s="153" t="n"/>
      <c r="AV9" s="153" t="n"/>
      <c r="AW9" s="153" t="n"/>
      <c r="AX9" s="153" t="n"/>
      <c r="AY9" s="153" t="n"/>
      <c r="AZ9" s="153" t="n"/>
      <c r="BA9" s="153" t="n"/>
      <c r="BB9" s="153" t="n"/>
      <c r="BC9" s="153" t="n"/>
      <c r="BD9" s="153" t="n"/>
      <c r="BE9" s="153" t="n"/>
      <c r="BF9" s="153" t="n"/>
      <c r="BG9" s="153" t="n"/>
      <c r="BH9" s="153" t="n"/>
      <c r="BI9" s="153" t="n"/>
    </row>
    <row r="10">
      <c r="B10" s="149" t="inlineStr">
        <is>
          <t>Massa P. Pizza C/2 240 G / Cx 15 Un.</t>
        </is>
      </c>
      <c r="C10" s="149" t="inlineStr">
        <is>
          <t>Caixa</t>
        </is>
      </c>
      <c r="D10" s="155" t="n"/>
      <c r="E10" s="597" t="n">
        <v>4008.959999999999</v>
      </c>
      <c r="F10" s="597" t="n">
        <v>3483.54</v>
      </c>
      <c r="G10" s="597" t="n">
        <v>4517.823600000001</v>
      </c>
      <c r="H10" s="597" t="n">
        <v>4462.560000000001</v>
      </c>
      <c r="I10" s="597" t="n">
        <v>3827.52</v>
      </c>
      <c r="J10" s="597" t="n">
        <v>4657.499999999999</v>
      </c>
      <c r="K10" s="597" t="n">
        <v>3993.3</v>
      </c>
      <c r="L10" s="597" t="n">
        <v>4487.939999999997</v>
      </c>
      <c r="M10" s="597" t="n">
        <v>3894.48</v>
      </c>
      <c r="N10" s="597" t="n">
        <v>3637.440000000001</v>
      </c>
      <c r="O10" s="597" t="n">
        <v>4035.959999999999</v>
      </c>
      <c r="P10" s="597" t="n">
        <v>2327.939999999999</v>
      </c>
      <c r="Q10" s="598" t="n">
        <v>47334.9636</v>
      </c>
      <c r="R10" s="512" t="n"/>
      <c r="S10" s="597" t="n">
        <v>4008.96</v>
      </c>
      <c r="T10" s="597" t="n">
        <v>3483.54</v>
      </c>
      <c r="U10" s="597" t="n">
        <v>4517.823600000001</v>
      </c>
      <c r="V10" s="597" t="n">
        <v>4462.560000000001</v>
      </c>
      <c r="W10" s="597" t="n">
        <v>3827.52</v>
      </c>
      <c r="X10" s="597" t="n">
        <v>4657.499999999999</v>
      </c>
      <c r="Y10" s="597" t="n">
        <v>3993.3</v>
      </c>
      <c r="Z10" s="597" t="n">
        <v>4487.939999999997</v>
      </c>
      <c r="AA10" s="597" t="n">
        <v>3894.48</v>
      </c>
      <c r="AB10" s="597" t="n">
        <v>3637.440000000001</v>
      </c>
      <c r="AC10" s="597" t="n">
        <v>4035.959999999999</v>
      </c>
      <c r="AD10" s="597" t="n">
        <v>2327.939999999999</v>
      </c>
      <c r="AE10" s="599" t="n">
        <v>47334.9636</v>
      </c>
      <c r="AG10" s="597" t="n">
        <v>3912.84</v>
      </c>
      <c r="AH10" s="597" t="n">
        <v>3366.36</v>
      </c>
      <c r="AI10" s="597" t="n">
        <v>3636.36</v>
      </c>
      <c r="AJ10" s="597" t="n">
        <v>3219.48</v>
      </c>
      <c r="AK10" s="597" t="n">
        <v>3495.96</v>
      </c>
      <c r="AL10" s="597" t="n">
        <v>3848.04</v>
      </c>
      <c r="AM10" s="597" t="n">
        <v>3893.4</v>
      </c>
      <c r="AN10" s="597" t="n">
        <v>3895.56</v>
      </c>
      <c r="AO10" s="597" t="n">
        <v>3686.04</v>
      </c>
      <c r="AP10" s="597" t="n">
        <v>3813.48</v>
      </c>
      <c r="AQ10" s="597" t="n">
        <v>3424.68</v>
      </c>
      <c r="AR10" s="597" t="n">
        <v>3687.12</v>
      </c>
      <c r="AS10" s="600">
        <f>SUM(AG10:AR10)</f>
        <v/>
      </c>
      <c r="AV10" s="597" t="n">
        <v>3912.84</v>
      </c>
      <c r="AW10" s="597" t="n">
        <v>3366.36</v>
      </c>
      <c r="AX10" s="597" t="n">
        <v>3636.36</v>
      </c>
      <c r="AY10" s="597" t="n">
        <v>3219.48</v>
      </c>
      <c r="AZ10" s="597" t="n">
        <v>3495.96</v>
      </c>
      <c r="BA10" s="597" t="n">
        <v>3848.04</v>
      </c>
      <c r="BB10" s="597" t="n">
        <v>3893.4</v>
      </c>
      <c r="BC10" s="597" t="n">
        <v>3895.56</v>
      </c>
      <c r="BD10" s="597" t="n">
        <v>3686.04</v>
      </c>
      <c r="BE10" s="597" t="n">
        <v>3813.48</v>
      </c>
      <c r="BF10" s="597" t="n">
        <v>3424.68</v>
      </c>
      <c r="BG10" s="597" t="n">
        <v>3687.12</v>
      </c>
      <c r="BH10" s="600">
        <f>SUM(AV10:BG10)</f>
        <v/>
      </c>
      <c r="BI10" s="512" t="n"/>
    </row>
    <row r="11">
      <c r="B11" s="149" t="inlineStr">
        <is>
          <t>Massa P. Pizza Mini 11Cm/ Cx Com 18 Un.</t>
        </is>
      </c>
      <c r="C11" s="149" t="inlineStr">
        <is>
          <t>Caixa</t>
        </is>
      </c>
      <c r="D11" s="155" t="n"/>
      <c r="E11" s="597" t="n">
        <v>1648.349999999999</v>
      </c>
      <c r="F11" s="597" t="n">
        <v>1304.64</v>
      </c>
      <c r="G11" s="597" t="n">
        <v>1830.9672</v>
      </c>
      <c r="H11" s="597" t="n">
        <v>1623.24</v>
      </c>
      <c r="I11" s="597" t="n">
        <v>1438.02</v>
      </c>
      <c r="J11" s="597" t="n">
        <v>1827.900000000001</v>
      </c>
      <c r="K11" s="597" t="n">
        <v>1619.460000000001</v>
      </c>
      <c r="L11" s="597" t="n">
        <v>1485</v>
      </c>
      <c r="M11" s="597" t="n">
        <v>1618.920000000001</v>
      </c>
      <c r="N11" s="597" t="n">
        <v>1447.200000000001</v>
      </c>
      <c r="O11" s="597" t="n">
        <v>1520.640000000001</v>
      </c>
      <c r="P11" s="597" t="n">
        <v>3099.600000000001</v>
      </c>
      <c r="Q11" s="598" t="n">
        <v>20463.9372</v>
      </c>
      <c r="R11" s="512" t="n"/>
      <c r="S11" s="597" t="n">
        <v>1648.349999999999</v>
      </c>
      <c r="T11" s="597" t="n">
        <v>1304.64</v>
      </c>
      <c r="U11" s="597" t="n">
        <v>1830.9672</v>
      </c>
      <c r="V11" s="597" t="n">
        <v>1623.24</v>
      </c>
      <c r="W11" s="597" t="n">
        <v>1438.02</v>
      </c>
      <c r="X11" s="597" t="n">
        <v>1827.900000000001</v>
      </c>
      <c r="Y11" s="597" t="n">
        <v>1619.460000000001</v>
      </c>
      <c r="Z11" s="597" t="n">
        <v>1485</v>
      </c>
      <c r="AA11" s="597" t="n">
        <v>1618.920000000001</v>
      </c>
      <c r="AB11" s="597" t="n">
        <v>1447.200000000001</v>
      </c>
      <c r="AC11" s="597" t="n">
        <v>1520.640000000001</v>
      </c>
      <c r="AD11" s="597" t="n">
        <v>3099.600000000001</v>
      </c>
      <c r="AE11" s="601" t="n">
        <v>20463.9372</v>
      </c>
      <c r="AG11" s="597" t="n">
        <v>1607.04</v>
      </c>
      <c r="AH11" s="597" t="n">
        <v>1639.44</v>
      </c>
      <c r="AI11" s="597" t="n">
        <v>1772.28</v>
      </c>
      <c r="AJ11" s="597" t="n">
        <v>1629.72</v>
      </c>
      <c r="AK11" s="597" t="n">
        <v>1816.56</v>
      </c>
      <c r="AL11" s="597" t="n">
        <v>2002.32</v>
      </c>
      <c r="AM11" s="597" t="n">
        <v>1716.12</v>
      </c>
      <c r="AN11" s="597" t="n">
        <v>1848.96</v>
      </c>
      <c r="AO11" s="597" t="n">
        <v>1833.84</v>
      </c>
      <c r="AP11" s="597" t="n">
        <v>1722.6</v>
      </c>
      <c r="AQ11" s="597" t="n">
        <v>1813.32</v>
      </c>
      <c r="AR11" s="597" t="n">
        <v>1832.76</v>
      </c>
      <c r="AS11" s="600">
        <f>SUM(AG11:AR11)</f>
        <v/>
      </c>
      <c r="AV11" s="597" t="n">
        <v>1607.04</v>
      </c>
      <c r="AW11" s="597" t="n">
        <v>1639.44</v>
      </c>
      <c r="AX11" s="597" t="n">
        <v>1772.28</v>
      </c>
      <c r="AY11" s="597" t="n">
        <v>1629.72</v>
      </c>
      <c r="AZ11" s="597" t="n">
        <v>1816.56</v>
      </c>
      <c r="BA11" s="597" t="n">
        <v>2002.32</v>
      </c>
      <c r="BB11" s="597" t="n">
        <v>1716.12</v>
      </c>
      <c r="BC11" s="597" t="n">
        <v>1848.96</v>
      </c>
      <c r="BD11" s="597" t="n">
        <v>1833.84</v>
      </c>
      <c r="BE11" s="597" t="n">
        <v>1722.6</v>
      </c>
      <c r="BF11" s="597" t="n">
        <v>1813.32</v>
      </c>
      <c r="BG11" s="597" t="n">
        <v>1832.76</v>
      </c>
      <c r="BH11" s="600">
        <f>SUM(AV11:BG11)</f>
        <v/>
      </c>
      <c r="BI11" s="512" t="n"/>
    </row>
    <row r="12">
      <c r="B12" s="149" t="inlineStr">
        <is>
          <t>Massa P. Pizza 13 Cm / Cx 160 Un.</t>
        </is>
      </c>
      <c r="C12" s="149" t="inlineStr">
        <is>
          <t>Caixa</t>
        </is>
      </c>
      <c r="D12" s="155" t="n"/>
      <c r="E12" s="597" t="n">
        <v>86.40000000000001</v>
      </c>
      <c r="F12" s="597" t="n">
        <v>68.04000000000001</v>
      </c>
      <c r="G12" s="597" t="n">
        <v>79.92000000000002</v>
      </c>
      <c r="H12" s="597" t="n">
        <v>97.20000000000002</v>
      </c>
      <c r="I12" s="597" t="n">
        <v>70.2</v>
      </c>
      <c r="J12" s="597" t="n">
        <v>76.68000000000001</v>
      </c>
      <c r="K12" s="597" t="n">
        <v>66.96000000000001</v>
      </c>
      <c r="L12" s="597" t="n">
        <v>79.92</v>
      </c>
      <c r="M12" s="597" t="n">
        <v>66.96000000000001</v>
      </c>
      <c r="N12" s="597" t="n">
        <v>65.88000000000001</v>
      </c>
      <c r="O12" s="597" t="n">
        <v>66.95999999999999</v>
      </c>
      <c r="P12" s="597" t="n">
        <v>849.96</v>
      </c>
      <c r="Q12" s="598" t="n">
        <v>1675.08</v>
      </c>
      <c r="R12" s="512" t="n"/>
      <c r="S12" s="597" t="n">
        <v>86.40000000000001</v>
      </c>
      <c r="T12" s="597" t="n">
        <v>68.04000000000001</v>
      </c>
      <c r="U12" s="597" t="n">
        <v>79.92000000000002</v>
      </c>
      <c r="V12" s="597" t="n">
        <v>97.20000000000002</v>
      </c>
      <c r="W12" s="597" t="n">
        <v>70.2</v>
      </c>
      <c r="X12" s="597" t="n">
        <v>76.68000000000001</v>
      </c>
      <c r="Y12" s="597" t="n">
        <v>66.96000000000001</v>
      </c>
      <c r="Z12" s="597" t="n">
        <v>79.92</v>
      </c>
      <c r="AA12" s="597" t="n">
        <v>66.96000000000001</v>
      </c>
      <c r="AB12" s="597" t="n">
        <v>65.88000000000001</v>
      </c>
      <c r="AC12" s="597" t="n">
        <v>66.95999999999999</v>
      </c>
      <c r="AD12" s="597" t="n">
        <v>849.96</v>
      </c>
      <c r="AE12" s="601" t="n">
        <v>1675.08</v>
      </c>
      <c r="AG12" s="597" t="n">
        <v>55.08</v>
      </c>
      <c r="AH12" s="597" t="n">
        <v>61.56</v>
      </c>
      <c r="AI12" s="597" t="n">
        <v>90.72</v>
      </c>
      <c r="AJ12" s="597" t="n">
        <v>65.88000000000001</v>
      </c>
      <c r="AK12" s="597" t="n">
        <v>104.76</v>
      </c>
      <c r="AL12" s="597" t="n">
        <v>130.68</v>
      </c>
      <c r="AM12" s="597" t="n">
        <v>85.32000000000001</v>
      </c>
      <c r="AN12" s="597" t="n">
        <v>86.40000000000001</v>
      </c>
      <c r="AO12" s="597" t="n">
        <v>86.40000000000001</v>
      </c>
      <c r="AP12" s="597" t="n">
        <v>98.28</v>
      </c>
      <c r="AQ12" s="597" t="n">
        <v>49.68000000000001</v>
      </c>
      <c r="AR12" s="597" t="n">
        <v>105.84</v>
      </c>
      <c r="AS12" s="600">
        <f>SUM(AG12:AR12)</f>
        <v/>
      </c>
      <c r="AV12" s="597" t="n">
        <v>55.08</v>
      </c>
      <c r="AW12" s="597" t="n">
        <v>61.56</v>
      </c>
      <c r="AX12" s="597" t="n">
        <v>90.72</v>
      </c>
      <c r="AY12" s="597" t="n">
        <v>65.88000000000001</v>
      </c>
      <c r="AZ12" s="597" t="n">
        <v>104.76</v>
      </c>
      <c r="BA12" s="597" t="n">
        <v>130.68</v>
      </c>
      <c r="BB12" s="597" t="n">
        <v>85.32000000000001</v>
      </c>
      <c r="BC12" s="597" t="n">
        <v>86.40000000000001</v>
      </c>
      <c r="BD12" s="597" t="n">
        <v>86.40000000000001</v>
      </c>
      <c r="BE12" s="597" t="n">
        <v>98.28</v>
      </c>
      <c r="BF12" s="597" t="n">
        <v>49.68000000000001</v>
      </c>
      <c r="BG12" s="597" t="n">
        <v>105.84</v>
      </c>
      <c r="BH12" s="600">
        <f>SUM(AV12:BG12)</f>
        <v/>
      </c>
      <c r="BI12" s="512" t="n"/>
    </row>
    <row r="13">
      <c r="B13" s="149" t="inlineStr">
        <is>
          <t>Massa P. Pizza 18 Cm/ Cx 60 Un.</t>
        </is>
      </c>
      <c r="C13" s="149" t="inlineStr">
        <is>
          <t>Caixa</t>
        </is>
      </c>
      <c r="D13" s="155" t="n"/>
      <c r="E13" s="597" t="n">
        <v>85.31999999999999</v>
      </c>
      <c r="F13" s="597" t="n">
        <v>72.36</v>
      </c>
      <c r="G13" s="597" t="n">
        <v>83.16000000000003</v>
      </c>
      <c r="H13" s="597" t="n">
        <v>87.48000000000002</v>
      </c>
      <c r="I13" s="597" t="n">
        <v>64.80000000000001</v>
      </c>
      <c r="J13" s="597" t="n">
        <v>92.87999999999997</v>
      </c>
      <c r="K13" s="597" t="n">
        <v>99.36000000000001</v>
      </c>
      <c r="L13" s="597" t="n">
        <v>108</v>
      </c>
      <c r="M13" s="597" t="n">
        <v>82.08</v>
      </c>
      <c r="N13" s="597" t="n">
        <v>88.56000000000002</v>
      </c>
      <c r="O13" s="597" t="n">
        <v>98.28000000000002</v>
      </c>
      <c r="P13" s="597" t="n">
        <v>662.04</v>
      </c>
      <c r="Q13" s="598" t="n">
        <v>1624.32</v>
      </c>
      <c r="R13" s="512" t="n"/>
      <c r="S13" s="597" t="n">
        <v>85.31999999999999</v>
      </c>
      <c r="T13" s="597" t="n">
        <v>72.36</v>
      </c>
      <c r="U13" s="597" t="n">
        <v>83.16000000000003</v>
      </c>
      <c r="V13" s="597" t="n">
        <v>87.48000000000002</v>
      </c>
      <c r="W13" s="597" t="n">
        <v>64.80000000000001</v>
      </c>
      <c r="X13" s="597" t="n">
        <v>92.87999999999997</v>
      </c>
      <c r="Y13" s="597" t="n">
        <v>99.36000000000001</v>
      </c>
      <c r="Z13" s="597" t="n">
        <v>108</v>
      </c>
      <c r="AA13" s="597" t="n">
        <v>82.08</v>
      </c>
      <c r="AB13" s="597" t="n">
        <v>88.56000000000002</v>
      </c>
      <c r="AC13" s="597" t="n">
        <v>98.28000000000002</v>
      </c>
      <c r="AD13" s="597" t="n">
        <v>662.04</v>
      </c>
      <c r="AE13" s="601" t="n">
        <v>1624.32</v>
      </c>
      <c r="AG13" s="597" t="n">
        <v>116.64</v>
      </c>
      <c r="AH13" s="597" t="n">
        <v>119.88</v>
      </c>
      <c r="AI13" s="597" t="n">
        <v>168.48</v>
      </c>
      <c r="AJ13" s="597" t="n">
        <v>180.36</v>
      </c>
      <c r="AK13" s="597" t="n">
        <v>152.28</v>
      </c>
      <c r="AL13" s="597" t="n">
        <v>177.12</v>
      </c>
      <c r="AM13" s="597" t="n">
        <v>152.28</v>
      </c>
      <c r="AN13" s="597" t="n">
        <v>201.96</v>
      </c>
      <c r="AO13" s="597" t="n">
        <v>192.24</v>
      </c>
      <c r="AP13" s="597" t="n">
        <v>171.72</v>
      </c>
      <c r="AQ13" s="597" t="n">
        <v>125.28</v>
      </c>
      <c r="AR13" s="597" t="n">
        <v>192.24</v>
      </c>
      <c r="AS13" s="600">
        <f>SUM(AG13:AR13)</f>
        <v/>
      </c>
      <c r="AV13" s="597" t="n">
        <v>116.64</v>
      </c>
      <c r="AW13" s="597" t="n">
        <v>119.88</v>
      </c>
      <c r="AX13" s="597" t="n">
        <v>168.48</v>
      </c>
      <c r="AY13" s="597" t="n">
        <v>180.36</v>
      </c>
      <c r="AZ13" s="597" t="n">
        <v>152.28</v>
      </c>
      <c r="BA13" s="597" t="n">
        <v>177.12</v>
      </c>
      <c r="BB13" s="597" t="n">
        <v>152.28</v>
      </c>
      <c r="BC13" s="597" t="n">
        <v>201.96</v>
      </c>
      <c r="BD13" s="597" t="n">
        <v>192.24</v>
      </c>
      <c r="BE13" s="597" t="n">
        <v>171.72</v>
      </c>
      <c r="BF13" s="597" t="n">
        <v>125.28</v>
      </c>
      <c r="BG13" s="597" t="n">
        <v>192.24</v>
      </c>
      <c r="BH13" s="600">
        <f>SUM(AV13:BG13)</f>
        <v/>
      </c>
      <c r="BI13" s="512" t="n"/>
    </row>
    <row r="14">
      <c r="B14" s="149" t="inlineStr">
        <is>
          <t>Massa P. Pizza 23 Cm/Cx 20 Uni.</t>
        </is>
      </c>
      <c r="C14" s="149" t="inlineStr">
        <is>
          <t>Caixa</t>
        </is>
      </c>
      <c r="D14" s="155" t="n"/>
      <c r="E14" s="597" t="n">
        <v>49.67999999999999</v>
      </c>
      <c r="F14" s="597" t="n">
        <v>58.32</v>
      </c>
      <c r="G14" s="597" t="n">
        <v>49.68000000000001</v>
      </c>
      <c r="H14" s="597" t="n">
        <v>76.68000000000001</v>
      </c>
      <c r="I14" s="597" t="n">
        <v>63.72</v>
      </c>
      <c r="J14" s="597" t="n">
        <v>58.32</v>
      </c>
      <c r="K14" s="597" t="n">
        <v>62.64000000000001</v>
      </c>
      <c r="L14" s="597" t="n">
        <v>61.55999999999997</v>
      </c>
      <c r="M14" s="597" t="n">
        <v>74.52</v>
      </c>
      <c r="N14" s="597" t="n">
        <v>62.09999999999999</v>
      </c>
      <c r="O14" s="597" t="n">
        <v>55.08</v>
      </c>
      <c r="P14" s="597" t="n">
        <v>682.5600000000001</v>
      </c>
      <c r="Q14" s="598" t="n">
        <v>1354.86</v>
      </c>
      <c r="R14" s="512" t="n"/>
      <c r="S14" s="597" t="n">
        <v>49.67999999999999</v>
      </c>
      <c r="T14" s="597" t="n">
        <v>58.32</v>
      </c>
      <c r="U14" s="597" t="n">
        <v>49.68000000000001</v>
      </c>
      <c r="V14" s="597" t="n">
        <v>76.68000000000001</v>
      </c>
      <c r="W14" s="597" t="n">
        <v>63.72</v>
      </c>
      <c r="X14" s="597" t="n">
        <v>58.32</v>
      </c>
      <c r="Y14" s="597" t="n">
        <v>62.64000000000001</v>
      </c>
      <c r="Z14" s="597" t="n">
        <v>61.55999999999997</v>
      </c>
      <c r="AA14" s="597" t="n">
        <v>74.52</v>
      </c>
      <c r="AB14" s="597" t="n">
        <v>62.09999999999999</v>
      </c>
      <c r="AC14" s="597" t="n">
        <v>55.08</v>
      </c>
      <c r="AD14" s="597" t="n">
        <v>682.5600000000001</v>
      </c>
      <c r="AE14" s="601" t="n">
        <v>1354.86</v>
      </c>
      <c r="AG14" s="597" t="n">
        <v>82.08</v>
      </c>
      <c r="AH14" s="597" t="n">
        <v>85.32000000000001</v>
      </c>
      <c r="AI14" s="597" t="n">
        <v>87.48</v>
      </c>
      <c r="AJ14" s="597" t="n">
        <v>43.2</v>
      </c>
      <c r="AK14" s="597" t="n">
        <v>65.88000000000001</v>
      </c>
      <c r="AL14" s="597" t="n">
        <v>76.68000000000001</v>
      </c>
      <c r="AM14" s="597" t="n">
        <v>103.68</v>
      </c>
      <c r="AN14" s="597" t="n">
        <v>106.92</v>
      </c>
      <c r="AO14" s="597" t="n">
        <v>108</v>
      </c>
      <c r="AP14" s="597" t="n">
        <v>100.44</v>
      </c>
      <c r="AQ14" s="597" t="n">
        <v>65.88000000000001</v>
      </c>
      <c r="AR14" s="597" t="n">
        <v>109.08</v>
      </c>
      <c r="AS14" s="600">
        <f>SUM(AG14:AR14)</f>
        <v/>
      </c>
      <c r="AV14" s="597" t="n">
        <v>82.08</v>
      </c>
      <c r="AW14" s="597" t="n">
        <v>85.32000000000001</v>
      </c>
      <c r="AX14" s="597" t="n">
        <v>87.48</v>
      </c>
      <c r="AY14" s="597" t="n">
        <v>43.2</v>
      </c>
      <c r="AZ14" s="597" t="n">
        <v>65.88000000000001</v>
      </c>
      <c r="BA14" s="597" t="n">
        <v>76.68000000000001</v>
      </c>
      <c r="BB14" s="597" t="n">
        <v>103.68</v>
      </c>
      <c r="BC14" s="597" t="n">
        <v>106.92</v>
      </c>
      <c r="BD14" s="597" t="n">
        <v>108</v>
      </c>
      <c r="BE14" s="597" t="n">
        <v>100.44</v>
      </c>
      <c r="BF14" s="597" t="n">
        <v>65.88000000000001</v>
      </c>
      <c r="BG14" s="597" t="n">
        <v>109.08</v>
      </c>
      <c r="BH14" s="600">
        <f>SUM(AV14:BG14)</f>
        <v/>
      </c>
      <c r="BI14" s="512" t="n"/>
    </row>
    <row r="15">
      <c r="B15" s="149" t="inlineStr">
        <is>
          <t>Massa P. Pizza Solta 30 Cm/ Cx 15 Un.</t>
        </is>
      </c>
      <c r="C15" s="149" t="inlineStr">
        <is>
          <t>Caixa</t>
        </is>
      </c>
      <c r="D15" s="155" t="n"/>
      <c r="E15" s="597" t="n">
        <v>3190.859999999999</v>
      </c>
      <c r="F15" s="597" t="n">
        <v>3409.559999999999</v>
      </c>
      <c r="G15" s="597" t="n">
        <v>5113.799999999999</v>
      </c>
      <c r="H15" s="597" t="n">
        <v>4647.239999999999</v>
      </c>
      <c r="I15" s="597" t="n">
        <v>4996.08</v>
      </c>
      <c r="J15" s="597" t="n">
        <v>6015.600000000001</v>
      </c>
      <c r="K15" s="597" t="n">
        <v>5505.840000000002</v>
      </c>
      <c r="L15" s="597" t="n">
        <v>6390.899999999997</v>
      </c>
      <c r="M15" s="597" t="n">
        <v>6187.319999999999</v>
      </c>
      <c r="N15" s="597" t="n">
        <v>6460.56</v>
      </c>
      <c r="O15" s="597" t="n">
        <v>5366.52</v>
      </c>
      <c r="P15" s="597" t="n">
        <v>3136.319999999998</v>
      </c>
      <c r="Q15" s="598" t="n">
        <v>60420.59999999998</v>
      </c>
      <c r="R15" s="512" t="n"/>
      <c r="S15" s="597" t="n">
        <v>3190.859999999999</v>
      </c>
      <c r="T15" s="597" t="n">
        <v>3409.559999999999</v>
      </c>
      <c r="U15" s="597" t="n">
        <v>5113.799999999999</v>
      </c>
      <c r="V15" s="597" t="n">
        <v>4647.239999999999</v>
      </c>
      <c r="W15" s="597" t="n">
        <v>4996.08</v>
      </c>
      <c r="X15" s="597" t="n">
        <v>6015.600000000001</v>
      </c>
      <c r="Y15" s="597" t="n">
        <v>5505.840000000002</v>
      </c>
      <c r="Z15" s="597" t="n">
        <v>6390.899999999997</v>
      </c>
      <c r="AA15" s="597" t="n">
        <v>6187.319999999999</v>
      </c>
      <c r="AB15" s="597" t="n">
        <v>6460.56</v>
      </c>
      <c r="AC15" s="597" t="n">
        <v>5366.52</v>
      </c>
      <c r="AD15" s="597" t="n">
        <v>3136.319999999998</v>
      </c>
      <c r="AE15" s="601" t="n">
        <v>60420.59999999998</v>
      </c>
      <c r="AG15" s="597" t="n">
        <v>3992.76</v>
      </c>
      <c r="AH15" s="597" t="n">
        <v>4112.64</v>
      </c>
      <c r="AI15" s="597" t="n">
        <v>4365.360000000001</v>
      </c>
      <c r="AJ15" s="597" t="n">
        <v>3829.68</v>
      </c>
      <c r="AK15" s="597" t="n">
        <v>4973.400000000001</v>
      </c>
      <c r="AL15" s="597" t="n">
        <v>5535</v>
      </c>
      <c r="AM15" s="597" t="n">
        <v>5260.68</v>
      </c>
      <c r="AN15" s="597" t="n">
        <v>6298.56</v>
      </c>
      <c r="AO15" s="597" t="n">
        <v>5140.8</v>
      </c>
      <c r="AP15" s="597" t="n">
        <v>5718.6</v>
      </c>
      <c r="AQ15" s="597" t="n">
        <v>5830.92</v>
      </c>
      <c r="AR15" s="597" t="n">
        <v>4916.160000000001</v>
      </c>
      <c r="AS15" s="600">
        <f>SUM(AG15:AR15)</f>
        <v/>
      </c>
      <c r="AV15" s="597" t="n">
        <v>3992.76</v>
      </c>
      <c r="AW15" s="597" t="n">
        <v>4112.64</v>
      </c>
      <c r="AX15" s="597" t="n">
        <v>4365.360000000001</v>
      </c>
      <c r="AY15" s="597" t="n">
        <v>3829.68</v>
      </c>
      <c r="AZ15" s="597" t="n">
        <v>4973.400000000001</v>
      </c>
      <c r="BA15" s="597" t="n">
        <v>5535</v>
      </c>
      <c r="BB15" s="597" t="n">
        <v>5260.68</v>
      </c>
      <c r="BC15" s="597" t="n">
        <v>6298.56</v>
      </c>
      <c r="BD15" s="597" t="n">
        <v>5140.8</v>
      </c>
      <c r="BE15" s="597" t="n">
        <v>5718.6</v>
      </c>
      <c r="BF15" s="597" t="n">
        <v>5830.92</v>
      </c>
      <c r="BG15" s="597" t="n">
        <v>4916.160000000001</v>
      </c>
      <c r="BH15" s="600">
        <f>SUM(AV15:BG15)</f>
        <v/>
      </c>
      <c r="BI15" s="512" t="n"/>
    </row>
    <row r="16">
      <c r="B16" s="162" t="inlineStr">
        <is>
          <t>Massa P. Pizza Grande F35/Cx 20 Un.</t>
        </is>
      </c>
      <c r="C16" s="162" t="inlineStr">
        <is>
          <t>Caixa</t>
        </is>
      </c>
      <c r="D16" s="155" t="n"/>
      <c r="E16" s="597" t="n">
        <v>6300.719999999996</v>
      </c>
      <c r="F16" s="597" t="n">
        <v>5395.139999999995</v>
      </c>
      <c r="G16" s="597" t="n">
        <v>6113.340000000001</v>
      </c>
      <c r="H16" s="597" t="n">
        <v>6590.160000000002</v>
      </c>
      <c r="I16" s="597" t="n">
        <v>5744.520000000001</v>
      </c>
      <c r="J16" s="597" t="n">
        <v>6862.320000000002</v>
      </c>
      <c r="K16" s="597" t="n">
        <v>7293.240000000001</v>
      </c>
      <c r="L16" s="597" t="n">
        <v>7535.159999999996</v>
      </c>
      <c r="M16" s="597" t="n">
        <v>7203.600000000001</v>
      </c>
      <c r="N16" s="597" t="n">
        <v>6713.82</v>
      </c>
      <c r="O16" s="597" t="n">
        <v>7185.240000000001</v>
      </c>
      <c r="P16" s="597" t="n">
        <v>2243.699999999999</v>
      </c>
      <c r="Q16" s="598" t="n">
        <v>75180.95999999999</v>
      </c>
      <c r="R16" s="512" t="n"/>
      <c r="S16" s="597" t="n">
        <v>6300.719999999996</v>
      </c>
      <c r="T16" s="597" t="n">
        <v>5395.139999999995</v>
      </c>
      <c r="U16" s="597" t="n">
        <v>6113.340000000001</v>
      </c>
      <c r="V16" s="597" t="n">
        <v>6590.160000000002</v>
      </c>
      <c r="W16" s="597" t="n">
        <v>5744.520000000001</v>
      </c>
      <c r="X16" s="597" t="n">
        <v>6862.320000000002</v>
      </c>
      <c r="Y16" s="597" t="n">
        <v>7293.240000000001</v>
      </c>
      <c r="Z16" s="597" t="n">
        <v>7535.159999999996</v>
      </c>
      <c r="AA16" s="597" t="n">
        <v>7203.600000000001</v>
      </c>
      <c r="AB16" s="597" t="n">
        <v>6713.82</v>
      </c>
      <c r="AC16" s="597" t="n">
        <v>7185.240000000001</v>
      </c>
      <c r="AD16" s="597" t="n">
        <v>2243.699999999999</v>
      </c>
      <c r="AE16" s="601" t="n">
        <v>75180.95999999999</v>
      </c>
      <c r="AG16" s="597" t="n">
        <v>6037.200000000001</v>
      </c>
      <c r="AH16" s="597" t="n">
        <v>5356.8</v>
      </c>
      <c r="AI16" s="597" t="n">
        <v>6355.8</v>
      </c>
      <c r="AJ16" s="597" t="n">
        <v>6050.160000000001</v>
      </c>
      <c r="AK16" s="597" t="n">
        <v>6607.440000000001</v>
      </c>
      <c r="AL16" s="597" t="n">
        <v>7321.320000000001</v>
      </c>
      <c r="AM16" s="597" t="n">
        <v>6235.92</v>
      </c>
      <c r="AN16" s="597" t="n">
        <v>6835.320000000001</v>
      </c>
      <c r="AO16" s="597" t="n">
        <v>6837.48</v>
      </c>
      <c r="AP16" s="597" t="n">
        <v>7322.400000000001</v>
      </c>
      <c r="AQ16" s="597" t="n">
        <v>6497.280000000001</v>
      </c>
      <c r="AR16" s="597" t="n">
        <v>6987.6</v>
      </c>
      <c r="AS16" s="600">
        <f>SUM(AG16:AR16)</f>
        <v/>
      </c>
      <c r="AV16" s="597" t="n">
        <v>6037.200000000001</v>
      </c>
      <c r="AW16" s="597" t="n">
        <v>5356.8</v>
      </c>
      <c r="AX16" s="597" t="n">
        <v>6355.8</v>
      </c>
      <c r="AY16" s="597" t="n">
        <v>6050.160000000001</v>
      </c>
      <c r="AZ16" s="597" t="n">
        <v>6607.440000000001</v>
      </c>
      <c r="BA16" s="597" t="n">
        <v>7321.320000000001</v>
      </c>
      <c r="BB16" s="597" t="n">
        <v>6235.92</v>
      </c>
      <c r="BC16" s="597" t="n">
        <v>6835.320000000001</v>
      </c>
      <c r="BD16" s="597" t="n">
        <v>6837.48</v>
      </c>
      <c r="BE16" s="597" t="n">
        <v>7322.400000000001</v>
      </c>
      <c r="BF16" s="597" t="n">
        <v>6497.280000000001</v>
      </c>
      <c r="BG16" s="597" t="n">
        <v>6987.6</v>
      </c>
      <c r="BH16" s="600">
        <f>SUM(AV16:BG16)</f>
        <v/>
      </c>
      <c r="BI16" s="512" t="n"/>
    </row>
    <row r="17">
      <c r="B17" s="149" t="inlineStr">
        <is>
          <t>Massa P. Pizza Unitária 35 Cm /Cx 25 Uni.</t>
        </is>
      </c>
      <c r="C17" s="149" t="inlineStr">
        <is>
          <t>Caixa</t>
        </is>
      </c>
      <c r="D17" s="155" t="n"/>
      <c r="E17" s="597" t="n">
        <v>164.1600000000001</v>
      </c>
      <c r="F17" s="597" t="n">
        <v>128.52</v>
      </c>
      <c r="G17" s="597" t="n">
        <v>189.0000000000001</v>
      </c>
      <c r="H17" s="597" t="n">
        <v>173.88</v>
      </c>
      <c r="I17" s="597" t="n">
        <v>161.46</v>
      </c>
      <c r="J17" s="597" t="n">
        <v>158.76</v>
      </c>
      <c r="K17" s="597" t="n">
        <v>196.56</v>
      </c>
      <c r="L17" s="597" t="n">
        <v>116.64</v>
      </c>
      <c r="M17" s="597" t="n">
        <v>140.4</v>
      </c>
      <c r="N17" s="597" t="n">
        <v>136.08</v>
      </c>
      <c r="O17" s="597" t="n">
        <v>136.08</v>
      </c>
      <c r="P17" s="597" t="n">
        <v>384.4800000000001</v>
      </c>
      <c r="Q17" s="598" t="n">
        <v>2086.02</v>
      </c>
      <c r="R17" s="512" t="n"/>
      <c r="S17" s="597" t="n">
        <v>164.1600000000001</v>
      </c>
      <c r="T17" s="597" t="n">
        <v>128.52</v>
      </c>
      <c r="U17" s="597" t="n">
        <v>189.0000000000001</v>
      </c>
      <c r="V17" s="597" t="n">
        <v>173.88</v>
      </c>
      <c r="W17" s="597" t="n">
        <v>161.46</v>
      </c>
      <c r="X17" s="597" t="n">
        <v>158.76</v>
      </c>
      <c r="Y17" s="597" t="n">
        <v>196.56</v>
      </c>
      <c r="Z17" s="597" t="n">
        <v>116.64</v>
      </c>
      <c r="AA17" s="597" t="n">
        <v>140.4</v>
      </c>
      <c r="AB17" s="597" t="n">
        <v>136.08</v>
      </c>
      <c r="AC17" s="597" t="n">
        <v>136.08</v>
      </c>
      <c r="AD17" s="597" t="n">
        <v>384.4800000000001</v>
      </c>
      <c r="AE17" s="601" t="n">
        <v>2086.02</v>
      </c>
      <c r="AG17" s="597" t="n">
        <v>145.8</v>
      </c>
      <c r="AH17" s="597" t="n">
        <v>159.84</v>
      </c>
      <c r="AI17" s="597" t="n">
        <v>152.28</v>
      </c>
      <c r="AJ17" s="597" t="n">
        <v>145.8</v>
      </c>
      <c r="AK17" s="597" t="n">
        <v>125.28</v>
      </c>
      <c r="AL17" s="597" t="n">
        <v>187.92</v>
      </c>
      <c r="AM17" s="597" t="n">
        <v>131.76</v>
      </c>
      <c r="AN17" s="597" t="n">
        <v>152.28</v>
      </c>
      <c r="AO17" s="597" t="n">
        <v>159.84</v>
      </c>
      <c r="AP17" s="597" t="n">
        <v>160.92</v>
      </c>
      <c r="AQ17" s="597" t="n">
        <v>149.04</v>
      </c>
      <c r="AR17" s="597" t="n">
        <v>154.44</v>
      </c>
      <c r="AS17" s="600">
        <f>SUM(AG17:AR17)</f>
        <v/>
      </c>
      <c r="AV17" s="597" t="n">
        <v>145.8</v>
      </c>
      <c r="AW17" s="597" t="n">
        <v>159.84</v>
      </c>
      <c r="AX17" s="597" t="n">
        <v>152.28</v>
      </c>
      <c r="AY17" s="597" t="n">
        <v>145.8</v>
      </c>
      <c r="AZ17" s="597" t="n">
        <v>125.28</v>
      </c>
      <c r="BA17" s="597" t="n">
        <v>187.92</v>
      </c>
      <c r="BB17" s="597" t="n">
        <v>131.76</v>
      </c>
      <c r="BC17" s="597" t="n">
        <v>152.28</v>
      </c>
      <c r="BD17" s="597" t="n">
        <v>159.84</v>
      </c>
      <c r="BE17" s="597" t="n">
        <v>160.92</v>
      </c>
      <c r="BF17" s="597" t="n">
        <v>149.04</v>
      </c>
      <c r="BG17" s="597" t="n">
        <v>154.44</v>
      </c>
      <c r="BH17" s="600">
        <f>SUM(AV17:BG17)</f>
        <v/>
      </c>
      <c r="BI17" s="512" t="n"/>
    </row>
    <row r="18">
      <c r="B18" s="149" t="inlineStr">
        <is>
          <t>Massa P. Pastel 500G Cx 30 Un.</t>
        </is>
      </c>
      <c r="C18" s="149" t="inlineStr">
        <is>
          <t>Caixa</t>
        </is>
      </c>
      <c r="D18" s="155" t="n"/>
      <c r="E18" s="597" t="n">
        <v>828.3600000000004</v>
      </c>
      <c r="F18" s="597" t="n">
        <v>887.22</v>
      </c>
      <c r="G18" s="597" t="n">
        <v>1113.4692</v>
      </c>
      <c r="H18" s="597" t="n">
        <v>1104.300000000001</v>
      </c>
      <c r="I18" s="597" t="n">
        <v>851.5800000000002</v>
      </c>
      <c r="J18" s="597" t="n">
        <v>1063.800000000001</v>
      </c>
      <c r="K18" s="597" t="n">
        <v>879.1200000000005</v>
      </c>
      <c r="L18" s="597" t="n">
        <v>1015.74</v>
      </c>
      <c r="M18" s="597" t="n">
        <v>940.6800000000009</v>
      </c>
      <c r="N18" s="597" t="n">
        <v>849.4200000000002</v>
      </c>
      <c r="O18" s="597" t="n">
        <v>1007.64</v>
      </c>
      <c r="P18" s="597" t="n">
        <v>2389.5</v>
      </c>
      <c r="Q18" s="598" t="n">
        <v>12930.8292</v>
      </c>
      <c r="R18" s="512" t="n"/>
      <c r="S18" s="597" t="n">
        <v>828.3600000000004</v>
      </c>
      <c r="T18" s="597" t="n">
        <v>887.22</v>
      </c>
      <c r="U18" s="597" t="n">
        <v>1113.4692</v>
      </c>
      <c r="V18" s="597" t="n">
        <v>1104.300000000001</v>
      </c>
      <c r="W18" s="597" t="n">
        <v>851.5800000000002</v>
      </c>
      <c r="X18" s="597" t="n">
        <v>1063.800000000001</v>
      </c>
      <c r="Y18" s="597" t="n">
        <v>879.1200000000005</v>
      </c>
      <c r="Z18" s="597" t="n">
        <v>1015.74</v>
      </c>
      <c r="AA18" s="597" t="n">
        <v>940.6800000000009</v>
      </c>
      <c r="AB18" s="597" t="n">
        <v>849.4200000000002</v>
      </c>
      <c r="AC18" s="597" t="n">
        <v>1007.64</v>
      </c>
      <c r="AD18" s="597" t="n">
        <v>2389.5</v>
      </c>
      <c r="AE18" s="601" t="n">
        <v>12930.8292</v>
      </c>
      <c r="AG18" s="597" t="n">
        <v>966.6</v>
      </c>
      <c r="AH18" s="597" t="n">
        <v>839.1600000000001</v>
      </c>
      <c r="AI18" s="597" t="n">
        <v>876.96</v>
      </c>
      <c r="AJ18" s="597" t="n">
        <v>815.4000000000001</v>
      </c>
      <c r="AK18" s="597" t="n">
        <v>976.3200000000001</v>
      </c>
      <c r="AL18" s="597" t="n">
        <v>934.2</v>
      </c>
      <c r="AM18" s="597" t="n">
        <v>910.4400000000001</v>
      </c>
      <c r="AN18" s="597" t="n">
        <v>951.48</v>
      </c>
      <c r="AO18" s="597" t="n">
        <v>888.84</v>
      </c>
      <c r="AP18" s="597" t="n">
        <v>873.72</v>
      </c>
      <c r="AQ18" s="597" t="n">
        <v>894.24</v>
      </c>
      <c r="AR18" s="597" t="n">
        <v>990.36</v>
      </c>
      <c r="AS18" s="600">
        <f>SUM(AG18:AR18)</f>
        <v/>
      </c>
      <c r="AV18" s="597" t="n">
        <v>966.6</v>
      </c>
      <c r="AW18" s="597" t="n">
        <v>839.1600000000001</v>
      </c>
      <c r="AX18" s="597" t="n">
        <v>876.96</v>
      </c>
      <c r="AY18" s="597" t="n">
        <v>815.4000000000001</v>
      </c>
      <c r="AZ18" s="597" t="n">
        <v>976.3200000000001</v>
      </c>
      <c r="BA18" s="597" t="n">
        <v>934.2</v>
      </c>
      <c r="BB18" s="597" t="n">
        <v>910.4400000000001</v>
      </c>
      <c r="BC18" s="597" t="n">
        <v>951.48</v>
      </c>
      <c r="BD18" s="597" t="n">
        <v>888.84</v>
      </c>
      <c r="BE18" s="597" t="n">
        <v>873.72</v>
      </c>
      <c r="BF18" s="597" t="n">
        <v>894.24</v>
      </c>
      <c r="BG18" s="597" t="n">
        <v>990.36</v>
      </c>
      <c r="BH18" s="600">
        <f>SUM(AV18:BG18)</f>
        <v/>
      </c>
      <c r="BI18" s="512" t="n"/>
    </row>
    <row r="19">
      <c r="B19" s="149" t="inlineStr">
        <is>
          <t>Massa P. Pastel 1000G /Cx 15 Un.</t>
        </is>
      </c>
      <c r="C19" s="149" t="inlineStr">
        <is>
          <t>Caixa</t>
        </is>
      </c>
      <c r="D19" s="155" t="n"/>
      <c r="E19" s="597" t="n">
        <v>1584.629999999999</v>
      </c>
      <c r="F19" s="597" t="n">
        <v>1605.959999999998</v>
      </c>
      <c r="G19" s="597" t="n">
        <v>1643.036399999999</v>
      </c>
      <c r="H19" s="597" t="n">
        <v>2000.7</v>
      </c>
      <c r="I19" s="597" t="n">
        <v>1852.2</v>
      </c>
      <c r="J19" s="597" t="n">
        <v>2264.760000000001</v>
      </c>
      <c r="K19" s="597" t="n">
        <v>2248.02</v>
      </c>
      <c r="L19" s="597" t="n">
        <v>3075.3</v>
      </c>
      <c r="M19" s="597" t="n">
        <v>3184.92</v>
      </c>
      <c r="N19" s="597" t="n">
        <v>2832.299999999998</v>
      </c>
      <c r="O19" s="597" t="n">
        <v>2942.999999999999</v>
      </c>
      <c r="P19" s="597" t="n">
        <v>3099.6</v>
      </c>
      <c r="Q19" s="598" t="n">
        <v>28334.42639999999</v>
      </c>
      <c r="R19" s="512" t="n"/>
      <c r="S19" s="597" t="n">
        <v>1584.629999999999</v>
      </c>
      <c r="T19" s="597" t="n">
        <v>1605.959999999998</v>
      </c>
      <c r="U19" s="597" t="n">
        <v>1643.036399999999</v>
      </c>
      <c r="V19" s="597" t="n">
        <v>2000.7</v>
      </c>
      <c r="W19" s="597" t="n">
        <v>1852.2</v>
      </c>
      <c r="X19" s="597" t="n">
        <v>2264.760000000001</v>
      </c>
      <c r="Y19" s="597" t="n">
        <v>2248.02</v>
      </c>
      <c r="Z19" s="597" t="n">
        <v>3075.3</v>
      </c>
      <c r="AA19" s="597" t="n">
        <v>3184.92</v>
      </c>
      <c r="AB19" s="597" t="n">
        <v>2832.299999999998</v>
      </c>
      <c r="AC19" s="597" t="n">
        <v>2942.999999999999</v>
      </c>
      <c r="AD19" s="597" t="n">
        <v>3099.6</v>
      </c>
      <c r="AE19" s="601" t="n">
        <v>28334.42639999999</v>
      </c>
      <c r="AG19" s="597" t="n">
        <v>2117.88</v>
      </c>
      <c r="AH19" s="597" t="n">
        <v>1986.12</v>
      </c>
      <c r="AI19" s="597" t="n">
        <v>1980.72</v>
      </c>
      <c r="AJ19" s="597" t="n">
        <v>1986.12</v>
      </c>
      <c r="AK19" s="597" t="n">
        <v>2243.16</v>
      </c>
      <c r="AL19" s="597" t="n">
        <v>2246.4</v>
      </c>
      <c r="AM19" s="597" t="n">
        <v>2199.96</v>
      </c>
      <c r="AN19" s="597" t="n">
        <v>2310.12</v>
      </c>
      <c r="AO19" s="597" t="n">
        <v>2076.84</v>
      </c>
      <c r="AP19" s="597" t="n">
        <v>2097.36</v>
      </c>
      <c r="AQ19" s="597" t="n">
        <v>2178.36</v>
      </c>
      <c r="AR19" s="597" t="n">
        <v>2511</v>
      </c>
      <c r="AS19" s="600">
        <f>SUM(AG19:AR19)</f>
        <v/>
      </c>
      <c r="AV19" s="597" t="n">
        <v>2117.88</v>
      </c>
      <c r="AW19" s="597" t="n">
        <v>1986.12</v>
      </c>
      <c r="AX19" s="597" t="n">
        <v>1980.72</v>
      </c>
      <c r="AY19" s="597" t="n">
        <v>1986.12</v>
      </c>
      <c r="AZ19" s="597" t="n">
        <v>2243.16</v>
      </c>
      <c r="BA19" s="597" t="n">
        <v>2246.4</v>
      </c>
      <c r="BB19" s="597" t="n">
        <v>2199.96</v>
      </c>
      <c r="BC19" s="597" t="n">
        <v>2310.12</v>
      </c>
      <c r="BD19" s="597" t="n">
        <v>2076.84</v>
      </c>
      <c r="BE19" s="597" t="n">
        <v>2097.36</v>
      </c>
      <c r="BF19" s="597" t="n">
        <v>2178.36</v>
      </c>
      <c r="BG19" s="597" t="n">
        <v>2511</v>
      </c>
      <c r="BH19" s="600">
        <f>SUM(AV19:BG19)</f>
        <v/>
      </c>
      <c r="BI19" s="512" t="n"/>
    </row>
    <row r="20">
      <c r="B20" s="149" t="inlineStr">
        <is>
          <t>Massa P. Pastel Cumbuca 500G /Cx 32 Un.</t>
        </is>
      </c>
      <c r="C20" s="149" t="inlineStr">
        <is>
          <t>Caixa</t>
        </is>
      </c>
      <c r="D20" s="155" t="n"/>
      <c r="E20" s="597" t="n">
        <v>1245.780000000001</v>
      </c>
      <c r="F20" s="597" t="n">
        <v>1440.18</v>
      </c>
      <c r="G20" s="597" t="n">
        <v>1908.414</v>
      </c>
      <c r="H20" s="597" t="n">
        <v>1635.66</v>
      </c>
      <c r="I20" s="597" t="n">
        <v>1487.16</v>
      </c>
      <c r="J20" s="597" t="n">
        <v>1792.26</v>
      </c>
      <c r="K20" s="597" t="n">
        <v>1682.64</v>
      </c>
      <c r="L20" s="597" t="n">
        <v>1701</v>
      </c>
      <c r="M20" s="597" t="n">
        <v>1652.4</v>
      </c>
      <c r="N20" s="597" t="n">
        <v>1439.64</v>
      </c>
      <c r="O20" s="597" t="n">
        <v>1562.76</v>
      </c>
      <c r="P20" s="597" t="n">
        <v>2414.880000000001</v>
      </c>
      <c r="Q20" s="598" t="n">
        <v>19962.774</v>
      </c>
      <c r="R20" s="512" t="n"/>
      <c r="S20" s="597" t="n">
        <v>1245.780000000001</v>
      </c>
      <c r="T20" s="597" t="n">
        <v>1440.18</v>
      </c>
      <c r="U20" s="597" t="n">
        <v>1908.414</v>
      </c>
      <c r="V20" s="597" t="n">
        <v>1635.66</v>
      </c>
      <c r="W20" s="597" t="n">
        <v>1487.16</v>
      </c>
      <c r="X20" s="597" t="n">
        <v>1792.26</v>
      </c>
      <c r="Y20" s="597" t="n">
        <v>1682.64</v>
      </c>
      <c r="Z20" s="597" t="n">
        <v>1701</v>
      </c>
      <c r="AA20" s="597" t="n">
        <v>1652.4</v>
      </c>
      <c r="AB20" s="597" t="n">
        <v>1439.64</v>
      </c>
      <c r="AC20" s="597" t="n">
        <v>1562.76</v>
      </c>
      <c r="AD20" s="597" t="n">
        <v>2414.880000000001</v>
      </c>
      <c r="AE20" s="601" t="n">
        <v>19962.774</v>
      </c>
      <c r="AG20" s="597" t="n">
        <v>1540.08</v>
      </c>
      <c r="AH20" s="597" t="n">
        <v>1497.96</v>
      </c>
      <c r="AI20" s="597" t="n">
        <v>1612.44</v>
      </c>
      <c r="AJ20" s="597" t="n">
        <v>1350</v>
      </c>
      <c r="AK20" s="597" t="n">
        <v>1587.6</v>
      </c>
      <c r="AL20" s="597" t="n">
        <v>1694.52</v>
      </c>
      <c r="AM20" s="597" t="n">
        <v>1694.52</v>
      </c>
      <c r="AN20" s="597" t="n">
        <v>1697.76</v>
      </c>
      <c r="AO20" s="597" t="n">
        <v>1600.56</v>
      </c>
      <c r="AP20" s="597" t="n">
        <v>1671.84</v>
      </c>
      <c r="AQ20" s="597" t="n">
        <v>1535.76</v>
      </c>
      <c r="AR20" s="597" t="n">
        <v>1666.44</v>
      </c>
      <c r="AS20" s="600">
        <f>SUM(AG20:AR20)</f>
        <v/>
      </c>
      <c r="AV20" s="597" t="n">
        <v>1540.08</v>
      </c>
      <c r="AW20" s="597" t="n">
        <v>1497.96</v>
      </c>
      <c r="AX20" s="597" t="n">
        <v>1612.44</v>
      </c>
      <c r="AY20" s="597" t="n">
        <v>1350</v>
      </c>
      <c r="AZ20" s="597" t="n">
        <v>1587.6</v>
      </c>
      <c r="BA20" s="597" t="n">
        <v>1694.52</v>
      </c>
      <c r="BB20" s="597" t="n">
        <v>1694.52</v>
      </c>
      <c r="BC20" s="597" t="n">
        <v>1697.76</v>
      </c>
      <c r="BD20" s="597" t="n">
        <v>1600.56</v>
      </c>
      <c r="BE20" s="597" t="n">
        <v>1671.84</v>
      </c>
      <c r="BF20" s="597" t="n">
        <v>1535.76</v>
      </c>
      <c r="BG20" s="597" t="n">
        <v>1666.44</v>
      </c>
      <c r="BH20" s="600">
        <f>SUM(AV20:BG20)</f>
        <v/>
      </c>
      <c r="BI20" s="512" t="n"/>
    </row>
    <row r="21">
      <c r="B21" s="149" t="inlineStr">
        <is>
          <t>Massa P. Pastel Cumbuca 200G Cx 20 Un.</t>
        </is>
      </c>
      <c r="C21" s="149" t="inlineStr">
        <is>
          <t>Caixa</t>
        </is>
      </c>
      <c r="D21" s="155" t="n"/>
      <c r="E21" s="597" t="n">
        <v>184.14</v>
      </c>
      <c r="F21" s="597" t="n">
        <v>198.7200000000001</v>
      </c>
      <c r="G21" s="597" t="n">
        <v>259.2000000000001</v>
      </c>
      <c r="H21" s="597" t="n">
        <v>224.1</v>
      </c>
      <c r="I21" s="597" t="n">
        <v>217.0800000000001</v>
      </c>
      <c r="J21" s="597" t="n">
        <v>240.84</v>
      </c>
      <c r="K21" s="597" t="n">
        <v>239.76</v>
      </c>
      <c r="L21" s="597" t="n">
        <v>271.08</v>
      </c>
      <c r="M21" s="597" t="n">
        <v>254.88</v>
      </c>
      <c r="N21" s="597" t="n">
        <v>190.62</v>
      </c>
      <c r="O21" s="597" t="n">
        <v>254.8799999999999</v>
      </c>
      <c r="P21" s="597" t="n">
        <v>1536.840000000001</v>
      </c>
      <c r="Q21" s="598" t="n">
        <v>4072.140000000001</v>
      </c>
      <c r="R21" s="512" t="n"/>
      <c r="S21" s="597" t="n">
        <v>184.14</v>
      </c>
      <c r="T21" s="597" t="n">
        <v>198.7200000000001</v>
      </c>
      <c r="U21" s="597" t="n">
        <v>259.2000000000001</v>
      </c>
      <c r="V21" s="597" t="n">
        <v>224.1</v>
      </c>
      <c r="W21" s="597" t="n">
        <v>217.0800000000001</v>
      </c>
      <c r="X21" s="597" t="n">
        <v>240.84</v>
      </c>
      <c r="Y21" s="597" t="n">
        <v>239.76</v>
      </c>
      <c r="Z21" s="597" t="n">
        <v>271.08</v>
      </c>
      <c r="AA21" s="597" t="n">
        <v>254.88</v>
      </c>
      <c r="AB21" s="597" t="n">
        <v>190.62</v>
      </c>
      <c r="AC21" s="597" t="n">
        <v>254.8799999999999</v>
      </c>
      <c r="AD21" s="597" t="n">
        <v>1536.840000000001</v>
      </c>
      <c r="AE21" s="601" t="n">
        <v>4072.140000000001</v>
      </c>
      <c r="AG21" s="597" t="n">
        <v>265.68</v>
      </c>
      <c r="AH21" s="597" t="n">
        <v>259.2</v>
      </c>
      <c r="AI21" s="597" t="n">
        <v>266.76</v>
      </c>
      <c r="AJ21" s="597" t="n">
        <v>289.44</v>
      </c>
      <c r="AK21" s="597" t="n">
        <v>287.28</v>
      </c>
      <c r="AL21" s="597" t="n">
        <v>308.88</v>
      </c>
      <c r="AM21" s="597" t="n">
        <v>275.4</v>
      </c>
      <c r="AN21" s="597" t="n">
        <v>307.8</v>
      </c>
      <c r="AO21" s="597" t="n">
        <v>281.88</v>
      </c>
      <c r="AP21" s="597" t="n">
        <v>263.52</v>
      </c>
      <c r="AQ21" s="597" t="n">
        <v>299.16</v>
      </c>
      <c r="AR21" s="597" t="n">
        <v>300.24</v>
      </c>
      <c r="AS21" s="600">
        <f>SUM(AG21:AR21)</f>
        <v/>
      </c>
      <c r="AV21" s="597" t="n">
        <v>265.68</v>
      </c>
      <c r="AW21" s="597" t="n">
        <v>259.2</v>
      </c>
      <c r="AX21" s="597" t="n">
        <v>266.76</v>
      </c>
      <c r="AY21" s="597" t="n">
        <v>289.44</v>
      </c>
      <c r="AZ21" s="597" t="n">
        <v>287.28</v>
      </c>
      <c r="BA21" s="597" t="n">
        <v>308.88</v>
      </c>
      <c r="BB21" s="597" t="n">
        <v>275.4</v>
      </c>
      <c r="BC21" s="597" t="n">
        <v>307.8</v>
      </c>
      <c r="BD21" s="597" t="n">
        <v>281.88</v>
      </c>
      <c r="BE21" s="597" t="n">
        <v>263.52</v>
      </c>
      <c r="BF21" s="597" t="n">
        <v>299.16</v>
      </c>
      <c r="BG21" s="597" t="n">
        <v>300.24</v>
      </c>
      <c r="BH21" s="600">
        <f>SUM(AV21:BG21)</f>
        <v/>
      </c>
      <c r="BI21" s="512" t="n"/>
    </row>
    <row r="22">
      <c r="B22" s="149" t="inlineStr">
        <is>
          <t>MASSA P. PASTEL QUADRADO 2000G / CX 7 UN</t>
        </is>
      </c>
      <c r="C22" s="149" t="inlineStr">
        <is>
          <t>Caixa</t>
        </is>
      </c>
      <c r="D22" s="155" t="n"/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600" t="n"/>
      <c r="R22" s="512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601" t="n"/>
      <c r="AG22" s="597" t="n">
        <v>31.32</v>
      </c>
      <c r="AH22" s="597" t="n">
        <v>41.04000000000001</v>
      </c>
      <c r="AI22" s="597" t="n">
        <v>57.24</v>
      </c>
      <c r="AJ22" s="597" t="n">
        <v>70.2</v>
      </c>
      <c r="AK22" s="597" t="n">
        <v>65.88000000000001</v>
      </c>
      <c r="AL22" s="597" t="n">
        <v>48.6</v>
      </c>
      <c r="AM22" s="597" t="n">
        <v>63.72000000000001</v>
      </c>
      <c r="AN22" s="597" t="n">
        <v>73.44</v>
      </c>
      <c r="AO22" s="597" t="n">
        <v>73.44</v>
      </c>
      <c r="AP22" s="597" t="n">
        <v>51.84</v>
      </c>
      <c r="AQ22" s="597" t="n">
        <v>62.64</v>
      </c>
      <c r="AR22" s="597" t="n">
        <v>71.28</v>
      </c>
      <c r="AS22" s="600">
        <f>SUM(AG22:AR22)</f>
        <v/>
      </c>
      <c r="AV22" s="597" t="n">
        <v>31.32</v>
      </c>
      <c r="AW22" s="597" t="n">
        <v>41.04000000000001</v>
      </c>
      <c r="AX22" s="597" t="n">
        <v>57.24</v>
      </c>
      <c r="AY22" s="597" t="n">
        <v>70.2</v>
      </c>
      <c r="AZ22" s="597" t="n">
        <v>65.88000000000001</v>
      </c>
      <c r="BA22" s="597" t="n">
        <v>48.6</v>
      </c>
      <c r="BB22" s="597" t="n">
        <v>63.72000000000001</v>
      </c>
      <c r="BC22" s="597" t="n">
        <v>73.44</v>
      </c>
      <c r="BD22" s="597" t="n">
        <v>73.44</v>
      </c>
      <c r="BE22" s="597" t="n">
        <v>51.84</v>
      </c>
      <c r="BF22" s="597" t="n">
        <v>62.64</v>
      </c>
      <c r="BG22" s="597" t="n">
        <v>71.28</v>
      </c>
      <c r="BH22" s="600">
        <f>SUM(AV22:BG22)</f>
        <v/>
      </c>
      <c r="BI22" s="512" t="n"/>
    </row>
    <row r="23">
      <c r="B23" s="149" t="inlineStr">
        <is>
          <t>MASSA P. PASTEL CUMBUCA 500G /PCT C/ 10 UN.</t>
        </is>
      </c>
      <c r="C23" s="149" t="inlineStr">
        <is>
          <t>PACOTE</t>
        </is>
      </c>
      <c r="D23" s="155" t="n"/>
      <c r="E23" s="597" t="n">
        <v>33.48</v>
      </c>
      <c r="F23" s="597" t="n">
        <v>20.52</v>
      </c>
      <c r="G23" s="597" t="n">
        <v>26.5356</v>
      </c>
      <c r="H23" s="597" t="n">
        <v>28.08</v>
      </c>
      <c r="I23" s="597" t="n">
        <v>15.12</v>
      </c>
      <c r="J23" s="597" t="n">
        <v>16.2</v>
      </c>
      <c r="K23" s="597" t="n">
        <v>17.28</v>
      </c>
      <c r="L23" s="597" t="n">
        <v>17.28</v>
      </c>
      <c r="M23" s="597" t="n">
        <v>20.52</v>
      </c>
      <c r="N23" s="597" t="n">
        <v>11.88</v>
      </c>
      <c r="O23" s="597" t="n">
        <v>21.6</v>
      </c>
      <c r="P23" s="597" t="n">
        <v>141.48</v>
      </c>
      <c r="Q23" s="600" t="n"/>
      <c r="R23" s="512" t="n"/>
      <c r="S23" s="597" t="n">
        <v>33.48</v>
      </c>
      <c r="T23" s="597" t="n">
        <v>20.52</v>
      </c>
      <c r="U23" s="597" t="n">
        <v>26.5356</v>
      </c>
      <c r="V23" s="597" t="n">
        <v>28.08</v>
      </c>
      <c r="W23" s="597" t="n">
        <v>15.12</v>
      </c>
      <c r="X23" s="597" t="n">
        <v>16.2</v>
      </c>
      <c r="Y23" s="597" t="n">
        <v>17.28</v>
      </c>
      <c r="Z23" s="597" t="n">
        <v>17.28</v>
      </c>
      <c r="AA23" s="597" t="n">
        <v>20.52</v>
      </c>
      <c r="AB23" s="597" t="n">
        <v>11.88</v>
      </c>
      <c r="AC23" s="597" t="n">
        <v>21.6</v>
      </c>
      <c r="AD23" s="597" t="n">
        <v>141.48</v>
      </c>
      <c r="AE23" s="601" t="n"/>
      <c r="AG23" s="597" t="n">
        <v>0</v>
      </c>
      <c r="AH23" s="597" t="n">
        <v>0</v>
      </c>
      <c r="AI23" s="597" t="n">
        <v>0</v>
      </c>
      <c r="AJ23" s="597" t="n">
        <v>0</v>
      </c>
      <c r="AK23" s="597" t="n">
        <v>0</v>
      </c>
      <c r="AL23" s="597" t="n">
        <v>0</v>
      </c>
      <c r="AM23" s="597" t="n">
        <v>0</v>
      </c>
      <c r="AN23" s="597" t="n">
        <v>0</v>
      </c>
      <c r="AO23" s="597" t="n">
        <v>0</v>
      </c>
      <c r="AP23" s="597" t="n">
        <v>0</v>
      </c>
      <c r="AQ23" s="597" t="n">
        <v>0</v>
      </c>
      <c r="AR23" s="597" t="n">
        <v>0</v>
      </c>
      <c r="AS23" s="600">
        <f>SUM(AG23:AR23)</f>
        <v/>
      </c>
      <c r="AV23" s="597" t="n">
        <v>0</v>
      </c>
      <c r="AW23" s="597" t="n">
        <v>0</v>
      </c>
      <c r="AX23" s="597" t="n">
        <v>0</v>
      </c>
      <c r="AY23" s="597" t="n">
        <v>0</v>
      </c>
      <c r="AZ23" s="597" t="n">
        <v>0</v>
      </c>
      <c r="BA23" s="597" t="n">
        <v>0</v>
      </c>
      <c r="BB23" s="597" t="n">
        <v>0</v>
      </c>
      <c r="BC23" s="597" t="n">
        <v>0</v>
      </c>
      <c r="BD23" s="597" t="n">
        <v>0</v>
      </c>
      <c r="BE23" s="597" t="n">
        <v>0</v>
      </c>
      <c r="BF23" s="597" t="n">
        <v>0</v>
      </c>
      <c r="BG23" s="597" t="n">
        <v>0</v>
      </c>
      <c r="BH23" s="600">
        <f>SUM(AV23:BG23)</f>
        <v/>
      </c>
      <c r="BI23" s="512" t="n"/>
    </row>
    <row r="24" ht="14.25" customHeight="1">
      <c r="B24" s="155" t="inlineStr">
        <is>
          <t>Total</t>
        </is>
      </c>
      <c r="C24" s="155" t="n"/>
      <c r="D24" s="155" t="n"/>
      <c r="E24" s="596">
        <f>SUM(E10:E23)</f>
        <v/>
      </c>
      <c r="F24" s="596">
        <f>SUM(F10:F23)</f>
        <v/>
      </c>
      <c r="G24" s="596">
        <f>SUM(G10:G23)</f>
        <v/>
      </c>
      <c r="H24" s="596">
        <f>SUM(H10:H23)</f>
        <v/>
      </c>
      <c r="I24" s="596">
        <f>SUM(I10:I23)</f>
        <v/>
      </c>
      <c r="J24" s="596">
        <f>SUM(J10:J23)</f>
        <v/>
      </c>
      <c r="K24" s="596">
        <f>SUM(K10:K23)</f>
        <v/>
      </c>
      <c r="L24" s="596">
        <f>SUM(L10:L23)</f>
        <v/>
      </c>
      <c r="M24" s="596">
        <f>SUM(M10:M23)</f>
        <v/>
      </c>
      <c r="N24" s="596">
        <f>SUM(N10:N23)</f>
        <v/>
      </c>
      <c r="O24" s="596">
        <f>SUM(O10:O23)</f>
        <v/>
      </c>
      <c r="P24" s="596">
        <f>SUM(P10:P23)</f>
        <v/>
      </c>
      <c r="Q24" s="596">
        <f>SUM(Q10:Q23)</f>
        <v/>
      </c>
      <c r="R24" s="595" t="n"/>
      <c r="S24" s="596">
        <f>SUM(S10:S23)</f>
        <v/>
      </c>
      <c r="T24" s="596">
        <f>SUM(T10:T23)</f>
        <v/>
      </c>
      <c r="U24" s="596">
        <f>SUM(U10:U23)</f>
        <v/>
      </c>
      <c r="V24" s="596">
        <f>SUM(V10:V23)</f>
        <v/>
      </c>
      <c r="W24" s="596">
        <f>SUM(W10:W23)</f>
        <v/>
      </c>
      <c r="X24" s="596">
        <f>SUM(X10:X23)</f>
        <v/>
      </c>
      <c r="Y24" s="596">
        <f>SUM(Y10:Y23)</f>
        <v/>
      </c>
      <c r="Z24" s="596">
        <f>SUM(Z10:Z23)</f>
        <v/>
      </c>
      <c r="AA24" s="596">
        <f>SUM(AA10:AA23)</f>
        <v/>
      </c>
      <c r="AB24" s="596">
        <f>SUM(AB10:AB23)</f>
        <v/>
      </c>
      <c r="AC24" s="596">
        <f>SUM(AC10:AC23)</f>
        <v/>
      </c>
      <c r="AD24" s="596">
        <f>SUM(AD10:AD23)</f>
        <v/>
      </c>
      <c r="AE24" s="596">
        <f>SUM(AE9:AE23)</f>
        <v/>
      </c>
      <c r="AG24" s="596">
        <f>SUM(AG10:AG23)</f>
        <v/>
      </c>
      <c r="AH24" s="596">
        <f>SUM(AH10:AH23)</f>
        <v/>
      </c>
      <c r="AI24" s="596">
        <f>SUM(AI10:AI23)</f>
        <v/>
      </c>
      <c r="AJ24" s="596">
        <f>SUM(AJ10:AJ23)</f>
        <v/>
      </c>
      <c r="AK24" s="596">
        <f>SUM(AK10:AK23)</f>
        <v/>
      </c>
      <c r="AL24" s="596">
        <f>SUM(AL10:AL23)</f>
        <v/>
      </c>
      <c r="AM24" s="596">
        <f>SUM(AM10:AM23)</f>
        <v/>
      </c>
      <c r="AN24" s="596">
        <f>SUM(AN10:AN23)</f>
        <v/>
      </c>
      <c r="AO24" s="596">
        <f>SUM(AO10:AO23)</f>
        <v/>
      </c>
      <c r="AP24" s="596">
        <f>SUM(AP10:AP23)</f>
        <v/>
      </c>
      <c r="AQ24" s="596">
        <f>SUM(AQ10:AQ23)</f>
        <v/>
      </c>
      <c r="AR24" s="596">
        <f>SUM(AR10:AR23)</f>
        <v/>
      </c>
      <c r="AS24" s="596">
        <f>SUM(AS10:AS23)</f>
        <v/>
      </c>
      <c r="AV24" s="596">
        <f>SUM(AV10:AV23)</f>
        <v/>
      </c>
      <c r="AW24" s="596">
        <f>SUM(AW10:AW23)</f>
        <v/>
      </c>
      <c r="AX24" s="596">
        <f>SUM(AX10:AX23)</f>
        <v/>
      </c>
      <c r="AY24" s="596">
        <f>SUM(AY10:AY23)</f>
        <v/>
      </c>
      <c r="AZ24" s="596">
        <f>SUM(AZ10:AZ23)</f>
        <v/>
      </c>
      <c r="BA24" s="596">
        <f>SUM(BA10:BA23)</f>
        <v/>
      </c>
      <c r="BB24" s="596">
        <f>SUM(BB10:BB23)</f>
        <v/>
      </c>
      <c r="BC24" s="596">
        <f>SUM(BC10:BC23)</f>
        <v/>
      </c>
      <c r="BD24" s="596">
        <f>SUM(BD10:BD23)</f>
        <v/>
      </c>
      <c r="BE24" s="596">
        <f>SUM(BE10:BE23)</f>
        <v/>
      </c>
      <c r="BF24" s="596">
        <f>SUM(BF10:BF23)</f>
        <v/>
      </c>
      <c r="BG24" s="596">
        <f>SUM(BG10:BG23)</f>
        <v/>
      </c>
      <c r="BH24" s="596">
        <f>SUM(AV24:BG24)</f>
        <v/>
      </c>
      <c r="BI24" s="595" t="n"/>
    </row>
    <row r="25" ht="14.25" customHeight="1">
      <c r="B25" s="152" t="n"/>
      <c r="C25" s="152" t="n"/>
      <c r="D25" s="152" t="n"/>
      <c r="E25" s="153" t="n"/>
      <c r="F25" s="153" t="n"/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  <c r="AA25" s="153" t="n"/>
      <c r="AB25" s="153" t="n"/>
      <c r="AC25" s="153" t="n"/>
      <c r="AD25" s="153" t="n"/>
      <c r="AE25" s="153" t="n"/>
      <c r="AG25" s="153" t="n"/>
      <c r="AH25" s="153" t="n"/>
      <c r="AI25" s="153" t="n"/>
      <c r="AJ25" s="153" t="n"/>
      <c r="AK25" s="153" t="n"/>
      <c r="AL25" s="153" t="n"/>
      <c r="AM25" s="153" t="n"/>
      <c r="AN25" s="153" t="n"/>
      <c r="AO25" s="153" t="n"/>
      <c r="AP25" s="153" t="n"/>
      <c r="AQ25" s="153" t="n"/>
      <c r="AR25" s="153" t="n"/>
      <c r="AS25" s="153" t="n"/>
      <c r="AV25" s="153" t="n"/>
      <c r="AW25" s="153" t="n"/>
      <c r="AX25" s="153" t="n"/>
      <c r="AY25" s="153" t="n"/>
      <c r="AZ25" s="153" t="n"/>
      <c r="BA25" s="153" t="n"/>
      <c r="BB25" s="153" t="n"/>
      <c r="BC25" s="153" t="n"/>
      <c r="BD25" s="153" t="n"/>
      <c r="BE25" s="153" t="n"/>
      <c r="BF25" s="153" t="n"/>
      <c r="BG25" s="153" t="n"/>
      <c r="BH25" s="153" t="n"/>
      <c r="BI25" s="153" t="n"/>
    </row>
    <row r="26" ht="14.25" customHeight="1">
      <c r="B26" s="396" t="inlineStr">
        <is>
          <t>Preço</t>
        </is>
      </c>
      <c r="C26" s="396" t="n"/>
      <c r="D26" s="398" t="n"/>
      <c r="E26" s="593" t="n"/>
      <c r="F26" s="593" t="n"/>
      <c r="G26" s="593" t="n"/>
      <c r="H26" s="593" t="n"/>
      <c r="I26" s="593" t="n"/>
      <c r="J26" s="593" t="n"/>
      <c r="K26" s="593" t="n"/>
      <c r="L26" s="593" t="n"/>
      <c r="M26" s="593" t="n"/>
      <c r="N26" s="593" t="n"/>
      <c r="O26" s="593" t="n"/>
      <c r="P26" s="593" t="n"/>
      <c r="Q26" s="593" t="n"/>
      <c r="R26" s="594" t="n"/>
      <c r="S26" s="593" t="n"/>
      <c r="T26" s="593" t="n"/>
      <c r="U26" s="593" t="n"/>
      <c r="V26" s="593" t="n"/>
      <c r="W26" s="593" t="n"/>
      <c r="X26" s="593" t="n"/>
      <c r="Y26" s="593" t="n"/>
      <c r="Z26" s="593" t="n"/>
      <c r="AA26" s="593" t="n"/>
      <c r="AB26" s="593" t="n"/>
      <c r="AC26" s="593" t="n"/>
      <c r="AD26" s="593" t="n"/>
      <c r="AE26" s="593" t="n"/>
      <c r="AG26" s="593" t="n"/>
      <c r="AH26" s="593" t="n"/>
      <c r="AI26" s="593" t="n"/>
      <c r="AJ26" s="593" t="n"/>
      <c r="AK26" s="593" t="n"/>
      <c r="AL26" s="593" t="n"/>
      <c r="AM26" s="593" t="n"/>
      <c r="AN26" s="593" t="n"/>
      <c r="AO26" s="593" t="n"/>
      <c r="AP26" s="593" t="n"/>
      <c r="AQ26" s="593" t="n"/>
      <c r="AR26" s="593" t="n"/>
      <c r="AS26" s="593" t="n"/>
      <c r="AU26" s="391" t="n"/>
      <c r="AV26" s="593" t="n"/>
      <c r="AW26" s="593" t="n"/>
      <c r="AX26" s="593" t="n"/>
      <c r="AY26" s="593" t="n"/>
      <c r="AZ26" s="593" t="n"/>
      <c r="BA26" s="593" t="n"/>
      <c r="BB26" s="593" t="n"/>
      <c r="BC26" s="593" t="n"/>
      <c r="BD26" s="593" t="n"/>
      <c r="BE26" s="593" t="n"/>
      <c r="BF26" s="593" t="n"/>
      <c r="BG26" s="593" t="n"/>
      <c r="BH26" s="593" t="n"/>
      <c r="BI26" s="595" t="n"/>
    </row>
    <row r="27" ht="14.25" customHeight="1">
      <c r="B27" s="154" t="n"/>
      <c r="C27" s="154" t="n"/>
      <c r="D27" s="398" t="n"/>
      <c r="E27" s="153" t="n"/>
      <c r="F27" s="153" t="n"/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  <c r="AA27" s="153" t="n"/>
      <c r="AB27" s="153" t="n"/>
      <c r="AC27" s="153" t="n"/>
      <c r="AD27" s="153" t="n"/>
      <c r="AE27" s="153" t="n"/>
      <c r="AG27" s="153" t="n"/>
      <c r="AH27" s="153" t="n"/>
      <c r="AI27" s="153" t="n"/>
      <c r="AJ27" s="153" t="n"/>
      <c r="AK27" s="153" t="n"/>
      <c r="AL27" s="153" t="n"/>
      <c r="AM27" s="153" t="n"/>
      <c r="AN27" s="153" t="n"/>
      <c r="AO27" s="153" t="n"/>
      <c r="AP27" s="153" t="n"/>
      <c r="AQ27" s="153" t="n"/>
      <c r="AR27" s="153" t="n"/>
      <c r="AS27" s="153" t="n"/>
      <c r="AV27" s="153" t="n"/>
      <c r="AW27" s="153" t="n"/>
      <c r="AX27" s="153" t="n"/>
      <c r="AY27" s="153" t="n"/>
      <c r="AZ27" s="153" t="n"/>
      <c r="BA27" s="153" t="n"/>
      <c r="BB27" s="153" t="n"/>
      <c r="BC27" s="153" t="n"/>
      <c r="BD27" s="153" t="n"/>
      <c r="BE27" s="153" t="n"/>
      <c r="BF27" s="153" t="n"/>
      <c r="BG27" s="153" t="n"/>
      <c r="BH27" s="153" t="n"/>
      <c r="BI27" s="153" t="n"/>
    </row>
    <row r="28">
      <c r="B28" s="149" t="inlineStr">
        <is>
          <t>Massa P. Pizza C/2 240 G / Cx 15 Un.</t>
        </is>
      </c>
      <c r="C28" s="149" t="inlineStr">
        <is>
          <t>Caixa</t>
        </is>
      </c>
      <c r="D28" s="155" t="n"/>
      <c r="E28" s="602" t="n">
        <v>47.85</v>
      </c>
      <c r="F28" s="602" t="n">
        <v>47.85</v>
      </c>
      <c r="G28" s="602" t="n">
        <v>0</v>
      </c>
      <c r="H28" s="602" t="n">
        <v>0</v>
      </c>
      <c r="I28" s="602" t="n">
        <v>0</v>
      </c>
      <c r="J28" s="602" t="n">
        <v>0</v>
      </c>
      <c r="K28" s="602" t="n">
        <v>0</v>
      </c>
      <c r="L28" s="602" t="n">
        <v>0</v>
      </c>
      <c r="M28" s="602" t="n">
        <v>0</v>
      </c>
      <c r="N28" s="602" t="n">
        <v>0</v>
      </c>
      <c r="O28" s="602" t="n">
        <v>0</v>
      </c>
      <c r="P28" s="602" t="n">
        <v>0</v>
      </c>
      <c r="Q28" s="600" t="n">
        <v>7.975000000000001</v>
      </c>
      <c r="R28" s="512" t="n"/>
      <c r="S28" s="602" t="n">
        <v>47.85</v>
      </c>
      <c r="T28" s="602" t="n">
        <v>47.85</v>
      </c>
      <c r="U28" s="602" t="n">
        <v>0</v>
      </c>
      <c r="V28" s="602" t="n">
        <v>0</v>
      </c>
      <c r="W28" s="602" t="n">
        <v>0</v>
      </c>
      <c r="X28" s="602" t="n">
        <v>0</v>
      </c>
      <c r="Y28" s="602" t="n">
        <v>0</v>
      </c>
      <c r="Z28" s="602" t="n">
        <v>55.05</v>
      </c>
      <c r="AA28" s="602" t="n">
        <v>55.05</v>
      </c>
      <c r="AB28" s="602" t="n">
        <v>55.05</v>
      </c>
      <c r="AC28" s="602" t="n">
        <v>55.05</v>
      </c>
      <c r="AD28" s="602" t="n">
        <v>55.05</v>
      </c>
      <c r="AE28" s="603" t="n">
        <v>30.9125</v>
      </c>
      <c r="AG28" s="602" t="n">
        <v>55.6</v>
      </c>
      <c r="AH28" s="602" t="n">
        <v>56.8575</v>
      </c>
      <c r="AI28" s="602" t="n">
        <v>58.4115</v>
      </c>
      <c r="AJ28" s="602" t="n">
        <v>58.5795</v>
      </c>
      <c r="AK28" s="602" t="n">
        <v>58.3905</v>
      </c>
      <c r="AL28" s="602" t="n">
        <v>58.33800000000001</v>
      </c>
      <c r="AM28" s="602" t="n">
        <v>58.36950000000001</v>
      </c>
      <c r="AN28" s="602" t="n">
        <v>58.38</v>
      </c>
      <c r="AO28" s="602" t="n">
        <v>58.27500000000001</v>
      </c>
      <c r="AP28" s="602" t="n">
        <v>58.2225</v>
      </c>
      <c r="AQ28" s="602" t="n">
        <v>58.5585</v>
      </c>
      <c r="AR28" s="602" t="n">
        <v>58.38</v>
      </c>
      <c r="AS28" s="600">
        <f>SUM(AG28:AR28)</f>
        <v/>
      </c>
      <c r="AU28" s="380" t="n">
        <v>1.1</v>
      </c>
      <c r="AV28" s="602">
        <f>_xlfn.XLOOKUP($B10,$B$28:$B$41,AG$28:AG$41)*$AU28</f>
        <v/>
      </c>
      <c r="AW28" s="602">
        <f>_xlfn.SINGLE(_xlfn.XLOOKUP($B10,$B$28:$B$41,AH$28:AH$41))*$AU28</f>
        <v/>
      </c>
      <c r="AX28" s="602">
        <f>_xlfn.SINGLE(_xlfn.XLOOKUP($B10,$B$28:$B$41,AI$28:AI$41))*$AU28</f>
        <v/>
      </c>
      <c r="AY28" s="602">
        <f>_xlfn.SINGLE(_xlfn.XLOOKUP($B10,$B$28:$B$41,AJ$28:AJ$41))*$AU28</f>
        <v/>
      </c>
      <c r="AZ28" s="602">
        <f>_xlfn.SINGLE(_xlfn.XLOOKUP($B10,$B$28:$B$41,AK$28:AK$41))*$AU28</f>
        <v/>
      </c>
      <c r="BA28" s="602">
        <f>_xlfn.SINGLE(_xlfn.XLOOKUP($B10,$B$28:$B$41,AL$28:AL$41))*$AU28</f>
        <v/>
      </c>
      <c r="BB28" s="602">
        <f>_xlfn.SINGLE(_xlfn.XLOOKUP($B10,$B$28:$B$41,AM$28:AM$41))*$AU28</f>
        <v/>
      </c>
      <c r="BC28" s="602">
        <f>_xlfn.SINGLE(_xlfn.XLOOKUP($B10,$B$28:$B$41,AN$28:AN$41))*$AU28</f>
        <v/>
      </c>
      <c r="BD28" s="602">
        <f>_xlfn.SINGLE(_xlfn.XLOOKUP($B10,$B$28:$B$41,AO$28:AO$41))*$AU28</f>
        <v/>
      </c>
      <c r="BE28" s="602">
        <f>_xlfn.SINGLE(_xlfn.XLOOKUP($B10,$B$28:$B$41,AP$28:AP$41))*$AU28</f>
        <v/>
      </c>
      <c r="BF28" s="602">
        <f>_xlfn.SINGLE(_xlfn.XLOOKUP($B10,$B$28:$B$41,AQ$28:AQ$41))*$AU28</f>
        <v/>
      </c>
      <c r="BG28" s="602">
        <f>_xlfn.SINGLE(_xlfn.XLOOKUP($B10,$B$28:$B$41,AR$28:AR$41))*$AU28</f>
        <v/>
      </c>
      <c r="BH28" s="600">
        <f>SUM(AV28:BG28)</f>
        <v/>
      </c>
      <c r="BI28" s="512" t="n"/>
    </row>
    <row r="29">
      <c r="B29" s="149" t="inlineStr">
        <is>
          <t>Massa P. Pizza Mini 11Cm/ Cx Com 18 Un.</t>
        </is>
      </c>
      <c r="C29" s="149" t="inlineStr">
        <is>
          <t>Caixa</t>
        </is>
      </c>
      <c r="D29" s="155" t="n"/>
      <c r="E29" s="602" t="n">
        <v>61.02</v>
      </c>
      <c r="F29" s="602" t="n">
        <v>61.02</v>
      </c>
      <c r="G29" s="602" t="n">
        <v>64.07100000000001</v>
      </c>
      <c r="H29" s="602" t="n">
        <v>64.07100000000001</v>
      </c>
      <c r="I29" s="602" t="n">
        <v>64.07100000000001</v>
      </c>
      <c r="J29" s="602" t="n">
        <v>64.07100000000001</v>
      </c>
      <c r="K29" s="602" t="n">
        <v>64.07100000000001</v>
      </c>
      <c r="L29" s="602" t="n">
        <v>64.07100000000001</v>
      </c>
      <c r="M29" s="602" t="n">
        <v>64.07100000000001</v>
      </c>
      <c r="N29" s="602" t="n">
        <v>64.07100000000001</v>
      </c>
      <c r="O29" s="602" t="n">
        <v>64.07100000000001</v>
      </c>
      <c r="P29" s="602" t="n">
        <v>64.07100000000001</v>
      </c>
      <c r="Q29" s="600" t="n">
        <v>63.56250000000002</v>
      </c>
      <c r="R29" s="512" t="n"/>
      <c r="S29" s="602" t="n">
        <v>61.02</v>
      </c>
      <c r="T29" s="602" t="n">
        <v>61.02</v>
      </c>
      <c r="U29" s="602" t="n">
        <v>64.07100000000001</v>
      </c>
      <c r="V29" s="602" t="n">
        <v>64.07100000000001</v>
      </c>
      <c r="W29" s="602" t="n">
        <v>64.07100000000001</v>
      </c>
      <c r="X29" s="602" t="n">
        <v>64.07100000000001</v>
      </c>
      <c r="Y29" s="602" t="n">
        <v>64.07100000000001</v>
      </c>
      <c r="Z29" s="602" t="n">
        <v>70.56</v>
      </c>
      <c r="AA29" s="602" t="n">
        <v>70.56</v>
      </c>
      <c r="AB29" s="602" t="n">
        <v>70.56</v>
      </c>
      <c r="AC29" s="602" t="n">
        <v>70.56</v>
      </c>
      <c r="AD29" s="602" t="n">
        <v>70.56</v>
      </c>
      <c r="AE29" s="603" t="n">
        <v>63.56250000000002</v>
      </c>
      <c r="AG29" s="602" t="n">
        <v>71.88</v>
      </c>
      <c r="AH29" s="602" t="n">
        <v>73.584</v>
      </c>
      <c r="AI29" s="602" t="n">
        <v>75.35849999999999</v>
      </c>
      <c r="AJ29" s="602" t="n">
        <v>75.42149999999999</v>
      </c>
      <c r="AK29" s="602" t="n">
        <v>75.08550000000001</v>
      </c>
      <c r="AL29" s="602" t="n">
        <v>75.096</v>
      </c>
      <c r="AM29" s="602" t="n">
        <v>75.075</v>
      </c>
      <c r="AN29" s="602" t="n">
        <v>75.474</v>
      </c>
      <c r="AO29" s="602" t="n">
        <v>75.39</v>
      </c>
      <c r="AP29" s="602" t="n">
        <v>74.8755</v>
      </c>
      <c r="AQ29" s="602" t="n">
        <v>75.42149999999999</v>
      </c>
      <c r="AR29" s="602" t="n">
        <v>75.474</v>
      </c>
      <c r="AS29" s="600">
        <f>SUM(AG29:AR29)</f>
        <v/>
      </c>
      <c r="AU29" s="380" t="n">
        <v>1.1</v>
      </c>
      <c r="AV29" s="602">
        <f>_xlfn.SINGLE(_xlfn.XLOOKUP($B11,$B$28:$B$41,AG$28:AG$41))*$AU29</f>
        <v/>
      </c>
      <c r="AW29" s="602">
        <f>_xlfn.SINGLE(_xlfn.XLOOKUP($B11,$B$28:$B$41,AH$28:AH$41))*$AU29</f>
        <v/>
      </c>
      <c r="AX29" s="602">
        <f>_xlfn.SINGLE(_xlfn.XLOOKUP($B11,$B$28:$B$41,AI$28:AI$41))*$AU29</f>
        <v/>
      </c>
      <c r="AY29" s="602">
        <f>_xlfn.SINGLE(_xlfn.XLOOKUP($B11,$B$28:$B$41,AJ$28:AJ$41))*$AU29</f>
        <v/>
      </c>
      <c r="AZ29" s="602">
        <f>_xlfn.SINGLE(_xlfn.XLOOKUP($B11,$B$28:$B$41,AK$28:AK$41))*$AU29</f>
        <v/>
      </c>
      <c r="BA29" s="602">
        <f>_xlfn.SINGLE(_xlfn.XLOOKUP($B11,$B$28:$B$41,AL$28:AL$41))*$AU29</f>
        <v/>
      </c>
      <c r="BB29" s="602">
        <f>_xlfn.SINGLE(_xlfn.XLOOKUP($B11,$B$28:$B$41,AM$28:AM$41))*$AU29</f>
        <v/>
      </c>
      <c r="BC29" s="602">
        <f>_xlfn.SINGLE(_xlfn.XLOOKUP($B11,$B$28:$B$41,AN$28:AN$41))*$AU29</f>
        <v/>
      </c>
      <c r="BD29" s="602">
        <f>_xlfn.SINGLE(_xlfn.XLOOKUP($B11,$B$28:$B$41,AO$28:AO$41))*$AU29</f>
        <v/>
      </c>
      <c r="BE29" s="602">
        <f>_xlfn.SINGLE(_xlfn.XLOOKUP($B11,$B$28:$B$41,AP$28:AP$41))*$AU29</f>
        <v/>
      </c>
      <c r="BF29" s="602">
        <f>_xlfn.SINGLE(_xlfn.XLOOKUP($B11,$B$28:$B$41,AQ$28:AQ$41))*$AU29</f>
        <v/>
      </c>
      <c r="BG29" s="602">
        <f>_xlfn.SINGLE(_xlfn.XLOOKUP($B11,$B$28:$B$41,AR$28:AR$41))*$AU29</f>
        <v/>
      </c>
      <c r="BH29" s="600">
        <f>SUM(AV29:BG29)</f>
        <v/>
      </c>
      <c r="BI29" s="512" t="n"/>
    </row>
    <row r="30">
      <c r="B30" s="149" t="inlineStr">
        <is>
          <t>Massa P. Pizza 13 Cm / Cx 160 Un.</t>
        </is>
      </c>
      <c r="C30" s="149" t="inlineStr">
        <is>
          <t>Caixa</t>
        </is>
      </c>
      <c r="D30" s="155" t="n"/>
      <c r="E30" s="602" t="n">
        <v>108.8</v>
      </c>
      <c r="F30" s="602" t="n">
        <v>108.8</v>
      </c>
      <c r="G30" s="602" t="n">
        <v>114.24</v>
      </c>
      <c r="H30" s="602" t="n">
        <v>114.24</v>
      </c>
      <c r="I30" s="602" t="n">
        <v>114.24</v>
      </c>
      <c r="J30" s="602" t="n">
        <v>114.24</v>
      </c>
      <c r="K30" s="602" t="n">
        <v>114.24</v>
      </c>
      <c r="L30" s="602" t="n">
        <v>114.24</v>
      </c>
      <c r="M30" s="602" t="n">
        <v>114.24</v>
      </c>
      <c r="N30" s="602" t="n">
        <v>114.24</v>
      </c>
      <c r="O30" s="602" t="n">
        <v>114.24</v>
      </c>
      <c r="P30" s="602" t="n">
        <v>114.24</v>
      </c>
      <c r="Q30" s="600" t="n">
        <v>113.3333333333333</v>
      </c>
      <c r="R30" s="512" t="n"/>
      <c r="S30" s="602" t="n">
        <v>108.8</v>
      </c>
      <c r="T30" s="602" t="n">
        <v>108.8</v>
      </c>
      <c r="U30" s="602" t="n">
        <v>114.24</v>
      </c>
      <c r="V30" s="602" t="n">
        <v>114.24</v>
      </c>
      <c r="W30" s="602" t="n">
        <v>114.24</v>
      </c>
      <c r="X30" s="602" t="n">
        <v>114.24</v>
      </c>
      <c r="Y30" s="602" t="n">
        <v>114.24</v>
      </c>
      <c r="Z30" s="602" t="n">
        <v>126.4</v>
      </c>
      <c r="AA30" s="602" t="n">
        <v>126.4</v>
      </c>
      <c r="AB30" s="602" t="n">
        <v>126.4</v>
      </c>
      <c r="AC30" s="602" t="n">
        <v>126.4</v>
      </c>
      <c r="AD30" s="602" t="n">
        <v>126.4</v>
      </c>
      <c r="AE30" s="603" t="n">
        <v>113.3333333333333</v>
      </c>
      <c r="AG30" s="602" t="n">
        <v>126.41</v>
      </c>
      <c r="AH30" s="602" t="n">
        <v>131.187</v>
      </c>
      <c r="AI30" s="602" t="n">
        <v>132.72</v>
      </c>
      <c r="AJ30" s="602" t="n">
        <v>132.7515</v>
      </c>
      <c r="AK30" s="602" t="n">
        <v>132.72</v>
      </c>
      <c r="AL30" s="602" t="n">
        <v>132.7515</v>
      </c>
      <c r="AM30" s="602" t="n">
        <v>132.72</v>
      </c>
      <c r="AN30" s="602" t="n">
        <v>132.7305</v>
      </c>
      <c r="AO30" s="602" t="n">
        <v>132.72</v>
      </c>
      <c r="AP30" s="602" t="n">
        <v>132.72</v>
      </c>
      <c r="AQ30" s="602" t="n">
        <v>132.7515</v>
      </c>
      <c r="AR30" s="602" t="n">
        <v>132.7305</v>
      </c>
      <c r="AS30" s="600">
        <f>SUM(AG30:AR30)</f>
        <v/>
      </c>
      <c r="AU30" s="380" t="n">
        <v>1.1</v>
      </c>
      <c r="AV30" s="602">
        <f>_xlfn.SINGLE(_xlfn.XLOOKUP($B12,$B$28:$B$41,AG$28:AG$41))*$AU30</f>
        <v/>
      </c>
      <c r="AW30" s="602">
        <f>_xlfn.SINGLE(_xlfn.XLOOKUP($B12,$B$28:$B$41,AH$28:AH$41))*$AU30</f>
        <v/>
      </c>
      <c r="AX30" s="602">
        <f>_xlfn.SINGLE(_xlfn.XLOOKUP($B12,$B$28:$B$41,AI$28:AI$41))*$AU30</f>
        <v/>
      </c>
      <c r="AY30" s="602">
        <f>_xlfn.SINGLE(_xlfn.XLOOKUP($B12,$B$28:$B$41,AJ$28:AJ$41))*$AU30</f>
        <v/>
      </c>
      <c r="AZ30" s="602">
        <f>_xlfn.SINGLE(_xlfn.XLOOKUP($B12,$B$28:$B$41,AK$28:AK$41))*$AU30</f>
        <v/>
      </c>
      <c r="BA30" s="602">
        <f>_xlfn.SINGLE(_xlfn.XLOOKUP($B12,$B$28:$B$41,AL$28:AL$41))*$AU30</f>
        <v/>
      </c>
      <c r="BB30" s="602">
        <f>_xlfn.SINGLE(_xlfn.XLOOKUP($B12,$B$28:$B$41,AM$28:AM$41))*$AU30</f>
        <v/>
      </c>
      <c r="BC30" s="602">
        <f>_xlfn.SINGLE(_xlfn.XLOOKUP($B12,$B$28:$B$41,AN$28:AN$41))*$AU30</f>
        <v/>
      </c>
      <c r="BD30" s="602">
        <f>_xlfn.SINGLE(_xlfn.XLOOKUP($B12,$B$28:$B$41,AO$28:AO$41))*$AU30</f>
        <v/>
      </c>
      <c r="BE30" s="602">
        <f>_xlfn.SINGLE(_xlfn.XLOOKUP($B12,$B$28:$B$41,AP$28:AP$41))*$AU30</f>
        <v/>
      </c>
      <c r="BF30" s="602">
        <f>_xlfn.SINGLE(_xlfn.XLOOKUP($B12,$B$28:$B$41,AQ$28:AQ$41))*$AU30</f>
        <v/>
      </c>
      <c r="BG30" s="602">
        <f>_xlfn.SINGLE(_xlfn.XLOOKUP($B12,$B$28:$B$41,AR$28:AR$41))*$AU30</f>
        <v/>
      </c>
      <c r="BH30" s="600">
        <f>SUM(AV30:BG30)</f>
        <v/>
      </c>
      <c r="BI30" s="512" t="n"/>
    </row>
    <row r="31">
      <c r="B31" s="149" t="inlineStr">
        <is>
          <t>Massa P. Pizza 18 Cm/ Cx 60 Un.</t>
        </is>
      </c>
      <c r="C31" s="149" t="inlineStr">
        <is>
          <t>Caixa</t>
        </is>
      </c>
      <c r="D31" s="155" t="n"/>
      <c r="E31" s="602" t="n">
        <v>55.8</v>
      </c>
      <c r="F31" s="602" t="n">
        <v>55.8</v>
      </c>
      <c r="G31" s="602" t="n">
        <v>58.59</v>
      </c>
      <c r="H31" s="602" t="n">
        <v>58.59</v>
      </c>
      <c r="I31" s="602" t="n">
        <v>58.59</v>
      </c>
      <c r="J31" s="602" t="n">
        <v>58.59</v>
      </c>
      <c r="K31" s="602" t="n">
        <v>58.59</v>
      </c>
      <c r="L31" s="602" t="n">
        <v>58.59</v>
      </c>
      <c r="M31" s="602" t="n">
        <v>58.59</v>
      </c>
      <c r="N31" s="602" t="n">
        <v>58.59</v>
      </c>
      <c r="O31" s="602" t="n">
        <v>58.59</v>
      </c>
      <c r="P31" s="602" t="n">
        <v>58.59</v>
      </c>
      <c r="Q31" s="600" t="n">
        <v>58.125</v>
      </c>
      <c r="R31" s="512" t="n"/>
      <c r="S31" s="602" t="n">
        <v>55.8</v>
      </c>
      <c r="T31" s="602" t="n">
        <v>55.8</v>
      </c>
      <c r="U31" s="602" t="n">
        <v>58.59</v>
      </c>
      <c r="V31" s="602" t="n">
        <v>58.59</v>
      </c>
      <c r="W31" s="602" t="n">
        <v>58.59</v>
      </c>
      <c r="X31" s="602" t="n">
        <v>58.59</v>
      </c>
      <c r="Y31" s="602" t="n">
        <v>58.59</v>
      </c>
      <c r="Z31" s="602" t="n">
        <v>64.2</v>
      </c>
      <c r="AA31" s="602" t="n">
        <v>64.2</v>
      </c>
      <c r="AB31" s="602" t="n">
        <v>64.2</v>
      </c>
      <c r="AC31" s="602" t="n">
        <v>64.2</v>
      </c>
      <c r="AD31" s="602" t="n">
        <v>64.2</v>
      </c>
      <c r="AE31" s="603" t="n">
        <v>58.125</v>
      </c>
      <c r="AG31" s="602" t="n">
        <v>64.20999999999999</v>
      </c>
      <c r="AH31" s="602" t="n">
        <v>66.444</v>
      </c>
      <c r="AI31" s="602" t="n">
        <v>67.4415</v>
      </c>
      <c r="AJ31" s="602" t="n">
        <v>67.4415</v>
      </c>
      <c r="AK31" s="602" t="n">
        <v>67.48349999999999</v>
      </c>
      <c r="AL31" s="602" t="n">
        <v>67.42049999999999</v>
      </c>
      <c r="AM31" s="602" t="n">
        <v>67.41000000000001</v>
      </c>
      <c r="AN31" s="602" t="n">
        <v>67.42049999999999</v>
      </c>
      <c r="AO31" s="602" t="n">
        <v>67.42049999999999</v>
      </c>
      <c r="AP31" s="602" t="n">
        <v>67.5675</v>
      </c>
      <c r="AQ31" s="602" t="n">
        <v>67.54649999999999</v>
      </c>
      <c r="AR31" s="602" t="n">
        <v>67.42049999999999</v>
      </c>
      <c r="AS31" s="600">
        <f>SUM(AG31:AR31)</f>
        <v/>
      </c>
      <c r="AU31" s="380" t="n">
        <v>1.1</v>
      </c>
      <c r="AV31" s="602">
        <f>_xlfn.SINGLE(_xlfn.XLOOKUP($B13,$B$28:$B$41,AG$28:AG$41))*$AU31</f>
        <v/>
      </c>
      <c r="AW31" s="602">
        <f>_xlfn.SINGLE(_xlfn.XLOOKUP($B13,$B$28:$B$41,AH$28:AH$41))*$AU31</f>
        <v/>
      </c>
      <c r="AX31" s="602">
        <f>_xlfn.SINGLE(_xlfn.XLOOKUP($B13,$B$28:$B$41,AI$28:AI$41))*$AU31</f>
        <v/>
      </c>
      <c r="AY31" s="602">
        <f>_xlfn.SINGLE(_xlfn.XLOOKUP($B13,$B$28:$B$41,AJ$28:AJ$41))*$AU31</f>
        <v/>
      </c>
      <c r="AZ31" s="602">
        <f>_xlfn.SINGLE(_xlfn.XLOOKUP($B13,$B$28:$B$41,AK$28:AK$41))*$AU31</f>
        <v/>
      </c>
      <c r="BA31" s="602">
        <f>_xlfn.SINGLE(_xlfn.XLOOKUP($B13,$B$28:$B$41,AL$28:AL$41))*$AU31</f>
        <v/>
      </c>
      <c r="BB31" s="602">
        <f>_xlfn.SINGLE(_xlfn.XLOOKUP($B13,$B$28:$B$41,AM$28:AM$41))*$AU31</f>
        <v/>
      </c>
      <c r="BC31" s="602">
        <f>_xlfn.SINGLE(_xlfn.XLOOKUP($B13,$B$28:$B$41,AN$28:AN$41))*$AU31</f>
        <v/>
      </c>
      <c r="BD31" s="602">
        <f>_xlfn.SINGLE(_xlfn.XLOOKUP($B13,$B$28:$B$41,AO$28:AO$41))*$AU31</f>
        <v/>
      </c>
      <c r="BE31" s="602">
        <f>_xlfn.SINGLE(_xlfn.XLOOKUP($B13,$B$28:$B$41,AP$28:AP$41))*$AU31</f>
        <v/>
      </c>
      <c r="BF31" s="602">
        <f>_xlfn.SINGLE(_xlfn.XLOOKUP($B13,$B$28:$B$41,AQ$28:AQ$41))*$AU31</f>
        <v/>
      </c>
      <c r="BG31" s="602">
        <f>_xlfn.SINGLE(_xlfn.XLOOKUP($B13,$B$28:$B$41,AR$28:AR$41))*$AU31</f>
        <v/>
      </c>
      <c r="BH31" s="600">
        <f>SUM(AV31:BG31)</f>
        <v/>
      </c>
      <c r="BI31" s="512" t="n"/>
    </row>
    <row r="32">
      <c r="B32" s="149" t="inlineStr">
        <is>
          <t>Massa P. Pizza 23 Cm/Cx 20 Uni.</t>
        </is>
      </c>
      <c r="C32" s="149" t="inlineStr">
        <is>
          <t>Caixa</t>
        </is>
      </c>
      <c r="D32" s="155" t="n"/>
      <c r="E32" s="602" t="n">
        <v>27</v>
      </c>
      <c r="F32" s="602" t="n">
        <v>27</v>
      </c>
      <c r="G32" s="602" t="n">
        <v>28.35</v>
      </c>
      <c r="H32" s="602" t="n">
        <v>28.35</v>
      </c>
      <c r="I32" s="602" t="n">
        <v>28.35</v>
      </c>
      <c r="J32" s="602" t="n">
        <v>28.35</v>
      </c>
      <c r="K32" s="602" t="n">
        <v>28.35</v>
      </c>
      <c r="L32" s="602" t="n">
        <v>28.35</v>
      </c>
      <c r="M32" s="602" t="n">
        <v>28.35</v>
      </c>
      <c r="N32" s="602" t="n">
        <v>28.35</v>
      </c>
      <c r="O32" s="602" t="n">
        <v>28.35</v>
      </c>
      <c r="P32" s="602" t="n">
        <v>28.35</v>
      </c>
      <c r="Q32" s="600" t="n">
        <v>28.125</v>
      </c>
      <c r="R32" s="512" t="n"/>
      <c r="S32" s="602" t="n">
        <v>27</v>
      </c>
      <c r="T32" s="602" t="n">
        <v>27</v>
      </c>
      <c r="U32" s="602" t="n">
        <v>28.35</v>
      </c>
      <c r="V32" s="602" t="n">
        <v>28.35</v>
      </c>
      <c r="W32" s="602" t="n">
        <v>28.35</v>
      </c>
      <c r="X32" s="602" t="n">
        <v>28.35</v>
      </c>
      <c r="Y32" s="602" t="n">
        <v>28.35</v>
      </c>
      <c r="Z32" s="602" t="n">
        <v>31.2</v>
      </c>
      <c r="AA32" s="602" t="n">
        <v>31.2</v>
      </c>
      <c r="AB32" s="602" t="n">
        <v>31.2</v>
      </c>
      <c r="AC32" s="602" t="n">
        <v>31.2</v>
      </c>
      <c r="AD32" s="602" t="n">
        <v>31.2</v>
      </c>
      <c r="AE32" s="603" t="n">
        <v>28.125</v>
      </c>
      <c r="AG32" s="602" t="n">
        <v>31.3</v>
      </c>
      <c r="AH32" s="602" t="n">
        <v>33.2745</v>
      </c>
      <c r="AI32" s="602" t="n">
        <v>33.5265</v>
      </c>
      <c r="AJ32" s="602" t="n">
        <v>34.062</v>
      </c>
      <c r="AK32" s="602" t="n">
        <v>33.1905</v>
      </c>
      <c r="AL32" s="602" t="n">
        <v>33.0855</v>
      </c>
      <c r="AM32" s="602" t="n">
        <v>32.9595</v>
      </c>
      <c r="AN32" s="602" t="n">
        <v>32.865</v>
      </c>
      <c r="AO32" s="602" t="n">
        <v>32.865</v>
      </c>
      <c r="AP32" s="602" t="n">
        <v>32.8545</v>
      </c>
      <c r="AQ32" s="602" t="n">
        <v>32.7915</v>
      </c>
      <c r="AR32" s="602" t="n">
        <v>32.865</v>
      </c>
      <c r="AS32" s="600">
        <f>SUM(AG32:AR32)</f>
        <v/>
      </c>
      <c r="AU32" s="380" t="n">
        <v>1.1</v>
      </c>
      <c r="AV32" s="602">
        <f>_xlfn.SINGLE(_xlfn.XLOOKUP($B14,$B$28:$B$41,AG$28:AG$41))*$AU32</f>
        <v/>
      </c>
      <c r="AW32" s="602">
        <f>_xlfn.SINGLE(_xlfn.XLOOKUP($B14,$B$28:$B$41,AH$28:AH$41))*$AU32</f>
        <v/>
      </c>
      <c r="AX32" s="602">
        <f>_xlfn.SINGLE(_xlfn.XLOOKUP($B14,$B$28:$B$41,AI$28:AI$41))*$AU32</f>
        <v/>
      </c>
      <c r="AY32" s="602">
        <f>_xlfn.SINGLE(_xlfn.XLOOKUP($B14,$B$28:$B$41,AJ$28:AJ$41))*$AU32</f>
        <v/>
      </c>
      <c r="AZ32" s="602">
        <f>_xlfn.SINGLE(_xlfn.XLOOKUP($B14,$B$28:$B$41,AK$28:AK$41))*$AU32</f>
        <v/>
      </c>
      <c r="BA32" s="602">
        <f>_xlfn.SINGLE(_xlfn.XLOOKUP($B14,$B$28:$B$41,AL$28:AL$41))*$AU32</f>
        <v/>
      </c>
      <c r="BB32" s="602">
        <f>_xlfn.SINGLE(_xlfn.XLOOKUP($B14,$B$28:$B$41,AM$28:AM$41))*$AU32</f>
        <v/>
      </c>
      <c r="BC32" s="602">
        <f>_xlfn.SINGLE(_xlfn.XLOOKUP($B14,$B$28:$B$41,AN$28:AN$41))*$AU32</f>
        <v/>
      </c>
      <c r="BD32" s="602">
        <f>_xlfn.SINGLE(_xlfn.XLOOKUP($B14,$B$28:$B$41,AO$28:AO$41))*$AU32</f>
        <v/>
      </c>
      <c r="BE32" s="602">
        <f>_xlfn.SINGLE(_xlfn.XLOOKUP($B14,$B$28:$B$41,AP$28:AP$41))*$AU32</f>
        <v/>
      </c>
      <c r="BF32" s="602">
        <f>_xlfn.SINGLE(_xlfn.XLOOKUP($B14,$B$28:$B$41,AQ$28:AQ$41))*$AU32</f>
        <v/>
      </c>
      <c r="BG32" s="602">
        <f>_xlfn.SINGLE(_xlfn.XLOOKUP($B14,$B$28:$B$41,AR$28:AR$41))*$AU32</f>
        <v/>
      </c>
      <c r="BH32" s="600">
        <f>SUM(AV32:BG32)</f>
        <v/>
      </c>
      <c r="BI32" s="512" t="n"/>
    </row>
    <row r="33">
      <c r="B33" s="149" t="inlineStr">
        <is>
          <t>Massa P. Pizza Solta 30 Cm/ Cx 15 Un.</t>
        </is>
      </c>
      <c r="C33" s="149" t="inlineStr">
        <is>
          <t>Caixa</t>
        </is>
      </c>
      <c r="D33" s="155" t="n"/>
      <c r="E33" s="602" t="n">
        <v>22.8</v>
      </c>
      <c r="F33" s="602" t="n">
        <v>22.8</v>
      </c>
      <c r="G33" s="602" t="n">
        <v>23.94</v>
      </c>
      <c r="H33" s="602" t="n">
        <v>23.94</v>
      </c>
      <c r="I33" s="602" t="n">
        <v>23.94</v>
      </c>
      <c r="J33" s="602" t="n">
        <v>23.94</v>
      </c>
      <c r="K33" s="602" t="n">
        <v>23.94</v>
      </c>
      <c r="L33" s="602" t="n">
        <v>23.94</v>
      </c>
      <c r="M33" s="602" t="n">
        <v>23.94</v>
      </c>
      <c r="N33" s="602" t="n">
        <v>23.94</v>
      </c>
      <c r="O33" s="602" t="n">
        <v>23.94</v>
      </c>
      <c r="P33" s="602" t="n">
        <v>23.94</v>
      </c>
      <c r="Q33" s="600" t="n">
        <v>23.75</v>
      </c>
      <c r="R33" s="512" t="n"/>
      <c r="S33" s="602" t="n">
        <v>22.8</v>
      </c>
      <c r="T33" s="602" t="n">
        <v>22.8</v>
      </c>
      <c r="U33" s="602" t="n">
        <v>23.94</v>
      </c>
      <c r="V33" s="602" t="n">
        <v>23.94</v>
      </c>
      <c r="W33" s="602" t="n">
        <v>23.94</v>
      </c>
      <c r="X33" s="602" t="n">
        <v>23.94</v>
      </c>
      <c r="Y33" s="602" t="n">
        <v>23.94</v>
      </c>
      <c r="Z33" s="602" t="n">
        <v>26.4</v>
      </c>
      <c r="AA33" s="602" t="n">
        <v>26.4</v>
      </c>
      <c r="AB33" s="602" t="n">
        <v>26.4</v>
      </c>
      <c r="AC33" s="602" t="n">
        <v>26.4</v>
      </c>
      <c r="AD33" s="602" t="n">
        <v>26.4</v>
      </c>
      <c r="AE33" s="603" t="n">
        <v>23.75</v>
      </c>
      <c r="AG33" s="602" t="n">
        <v>26.65</v>
      </c>
      <c r="AH33" s="602" t="n">
        <v>27.3735</v>
      </c>
      <c r="AI33" s="602" t="n">
        <v>27.909</v>
      </c>
      <c r="AJ33" s="602" t="n">
        <v>28.035</v>
      </c>
      <c r="AK33" s="602" t="n">
        <v>27.909</v>
      </c>
      <c r="AL33" s="602" t="n">
        <v>27.951</v>
      </c>
      <c r="AM33" s="602" t="n">
        <v>27.9405</v>
      </c>
      <c r="AN33" s="602" t="n">
        <v>27.9825</v>
      </c>
      <c r="AO33" s="602" t="n">
        <v>27.8775</v>
      </c>
      <c r="AP33" s="602" t="n">
        <v>27.993</v>
      </c>
      <c r="AQ33" s="602" t="n">
        <v>27.951</v>
      </c>
      <c r="AR33" s="602" t="n">
        <v>27.9825</v>
      </c>
      <c r="AS33" s="600">
        <f>SUM(AG33:AR33)</f>
        <v/>
      </c>
      <c r="AU33" s="380" t="n">
        <v>1.1</v>
      </c>
      <c r="AV33" s="602">
        <f>_xlfn.SINGLE(_xlfn.XLOOKUP($B15,$B$28:$B$41,AG$28:AG$41))*$AU33</f>
        <v/>
      </c>
      <c r="AW33" s="602">
        <f>_xlfn.SINGLE(_xlfn.XLOOKUP($B15,$B$28:$B$41,AH$28:AH$41))*$AU33</f>
        <v/>
      </c>
      <c r="AX33" s="602">
        <f>_xlfn.SINGLE(_xlfn.XLOOKUP($B15,$B$28:$B$41,AI$28:AI$41))*$AU33</f>
        <v/>
      </c>
      <c r="AY33" s="602">
        <f>_xlfn.SINGLE(_xlfn.XLOOKUP($B15,$B$28:$B$41,AJ$28:AJ$41))*$AU33</f>
        <v/>
      </c>
      <c r="AZ33" s="602">
        <f>_xlfn.SINGLE(_xlfn.XLOOKUP($B15,$B$28:$B$41,AK$28:AK$41))*$AU33</f>
        <v/>
      </c>
      <c r="BA33" s="602">
        <f>_xlfn.SINGLE(_xlfn.XLOOKUP($B15,$B$28:$B$41,AL$28:AL$41))*$AU33</f>
        <v/>
      </c>
      <c r="BB33" s="602">
        <f>_xlfn.SINGLE(_xlfn.XLOOKUP($B15,$B$28:$B$41,AM$28:AM$41))*$AU33</f>
        <v/>
      </c>
      <c r="BC33" s="602">
        <f>_xlfn.SINGLE(_xlfn.XLOOKUP($B15,$B$28:$B$41,AN$28:AN$41))*$AU33</f>
        <v/>
      </c>
      <c r="BD33" s="602">
        <f>_xlfn.SINGLE(_xlfn.XLOOKUP($B15,$B$28:$B$41,AO$28:AO$41))*$AU33</f>
        <v/>
      </c>
      <c r="BE33" s="602">
        <f>_xlfn.SINGLE(_xlfn.XLOOKUP($B15,$B$28:$B$41,AP$28:AP$41))*$AU33</f>
        <v/>
      </c>
      <c r="BF33" s="602">
        <f>_xlfn.SINGLE(_xlfn.XLOOKUP($B15,$B$28:$B$41,AQ$28:AQ$41))*$AU33</f>
        <v/>
      </c>
      <c r="BG33" s="602">
        <f>_xlfn.SINGLE(_xlfn.XLOOKUP($B15,$B$28:$B$41,AR$28:AR$41))*$AU33</f>
        <v/>
      </c>
      <c r="BH33" s="600">
        <f>SUM(AV33:BG33)</f>
        <v/>
      </c>
      <c r="BI33" s="512" t="n"/>
    </row>
    <row r="34">
      <c r="B34" s="149" t="inlineStr">
        <is>
          <t>Massa P. Pizza Grande F35/Cx 20 Un.</t>
        </is>
      </c>
      <c r="C34" s="149" t="inlineStr">
        <is>
          <t>Caixa</t>
        </is>
      </c>
      <c r="D34" s="155" t="n"/>
      <c r="E34" s="602" t="n">
        <v>39.6</v>
      </c>
      <c r="F34" s="602" t="n">
        <v>39.6</v>
      </c>
      <c r="G34" s="602" t="n">
        <v>41.58000000000001</v>
      </c>
      <c r="H34" s="602" t="n">
        <v>41.58000000000001</v>
      </c>
      <c r="I34" s="602" t="n">
        <v>41.58000000000001</v>
      </c>
      <c r="J34" s="602" t="n">
        <v>41.58000000000001</v>
      </c>
      <c r="K34" s="602" t="n">
        <v>41.58000000000001</v>
      </c>
      <c r="L34" s="602" t="n">
        <v>41.58000000000001</v>
      </c>
      <c r="M34" s="602" t="n">
        <v>41.58000000000001</v>
      </c>
      <c r="N34" s="602" t="n">
        <v>41.58000000000001</v>
      </c>
      <c r="O34" s="602" t="n">
        <v>41.58000000000001</v>
      </c>
      <c r="P34" s="602" t="n">
        <v>41.58000000000001</v>
      </c>
      <c r="Q34" s="600" t="n">
        <v>41.24999999999999</v>
      </c>
      <c r="R34" s="512" t="n"/>
      <c r="S34" s="602" t="n">
        <v>39.6</v>
      </c>
      <c r="T34" s="602" t="n">
        <v>39.6</v>
      </c>
      <c r="U34" s="602" t="n">
        <v>41.58000000000001</v>
      </c>
      <c r="V34" s="602" t="n">
        <v>41.58000000000001</v>
      </c>
      <c r="W34" s="602" t="n">
        <v>41.58000000000001</v>
      </c>
      <c r="X34" s="602" t="n">
        <v>41.58000000000001</v>
      </c>
      <c r="Y34" s="602" t="n">
        <v>41.58000000000001</v>
      </c>
      <c r="Z34" s="602" t="n">
        <v>45.8</v>
      </c>
      <c r="AA34" s="602" t="n">
        <v>45.8</v>
      </c>
      <c r="AB34" s="602" t="n">
        <v>45.8</v>
      </c>
      <c r="AC34" s="602" t="n">
        <v>45.8</v>
      </c>
      <c r="AD34" s="602" t="n">
        <v>45.8</v>
      </c>
      <c r="AE34" s="603" t="n">
        <v>41.24999999999999</v>
      </c>
      <c r="AG34" s="602" t="n">
        <v>46.28</v>
      </c>
      <c r="AH34" s="602" t="n">
        <v>47.7225</v>
      </c>
      <c r="AI34" s="602" t="n">
        <v>48.972</v>
      </c>
      <c r="AJ34" s="602" t="n">
        <v>48.89850000000001</v>
      </c>
      <c r="AK34" s="602" t="n">
        <v>48.89850000000001</v>
      </c>
      <c r="AL34" s="602" t="n">
        <v>49.0245</v>
      </c>
      <c r="AM34" s="602" t="n">
        <v>48.7935</v>
      </c>
      <c r="AN34" s="602" t="n">
        <v>48.594</v>
      </c>
      <c r="AO34" s="602" t="n">
        <v>48.6045</v>
      </c>
      <c r="AP34" s="602" t="n">
        <v>48.657</v>
      </c>
      <c r="AQ34" s="602" t="n">
        <v>48.7935</v>
      </c>
      <c r="AR34" s="602" t="n">
        <v>48.594</v>
      </c>
      <c r="AS34" s="600">
        <f>SUM(AG34:AR34)</f>
        <v/>
      </c>
      <c r="AU34" s="380" t="n">
        <v>1.1</v>
      </c>
      <c r="AV34" s="602">
        <f>_xlfn.SINGLE(_xlfn.XLOOKUP($B16,$B$28:$B$41,AG$28:AG$41))*$AU34</f>
        <v/>
      </c>
      <c r="AW34" s="602">
        <f>_xlfn.SINGLE(_xlfn.XLOOKUP($B16,$B$28:$B$41,AH$28:AH$41))*$AU34</f>
        <v/>
      </c>
      <c r="AX34" s="602">
        <f>_xlfn.SINGLE(_xlfn.XLOOKUP($B16,$B$28:$B$41,AI$28:AI$41))*$AU34</f>
        <v/>
      </c>
      <c r="AY34" s="602">
        <f>_xlfn.SINGLE(_xlfn.XLOOKUP($B16,$B$28:$B$41,AJ$28:AJ$41))*$AU34</f>
        <v/>
      </c>
      <c r="AZ34" s="602">
        <f>_xlfn.SINGLE(_xlfn.XLOOKUP($B16,$B$28:$B$41,AK$28:AK$41))*$AU34</f>
        <v/>
      </c>
      <c r="BA34" s="602">
        <f>_xlfn.SINGLE(_xlfn.XLOOKUP($B16,$B$28:$B$41,AL$28:AL$41))*$AU34</f>
        <v/>
      </c>
      <c r="BB34" s="602">
        <f>_xlfn.SINGLE(_xlfn.XLOOKUP($B16,$B$28:$B$41,AM$28:AM$41))*$AU34</f>
        <v/>
      </c>
      <c r="BC34" s="602">
        <f>_xlfn.SINGLE(_xlfn.XLOOKUP($B16,$B$28:$B$41,AN$28:AN$41))*$AU34</f>
        <v/>
      </c>
      <c r="BD34" s="602">
        <f>_xlfn.SINGLE(_xlfn.XLOOKUP($B16,$B$28:$B$41,AO$28:AO$41))*$AU34</f>
        <v/>
      </c>
      <c r="BE34" s="602">
        <f>_xlfn.SINGLE(_xlfn.XLOOKUP($B16,$B$28:$B$41,AP$28:AP$41))*$AU34</f>
        <v/>
      </c>
      <c r="BF34" s="602">
        <f>_xlfn.SINGLE(_xlfn.XLOOKUP($B16,$B$28:$B$41,AQ$28:AQ$41))*$AU34</f>
        <v/>
      </c>
      <c r="BG34" s="602">
        <f>_xlfn.SINGLE(_xlfn.XLOOKUP($B16,$B$28:$B$41,AR$28:AR$41))*$AU34</f>
        <v/>
      </c>
      <c r="BH34" s="600">
        <f>SUM(AV34:BG34)</f>
        <v/>
      </c>
      <c r="BI34" s="512" t="n"/>
    </row>
    <row r="35">
      <c r="B35" s="149" t="inlineStr">
        <is>
          <t>Massa P. Pizza Unitária 35 Cm /Cx 25 Uni.</t>
        </is>
      </c>
      <c r="C35" s="149" t="inlineStr">
        <is>
          <t>Caixa</t>
        </is>
      </c>
      <c r="D35" s="155" t="n"/>
      <c r="E35" s="602" t="n">
        <v>82</v>
      </c>
      <c r="F35" s="602" t="n">
        <v>82</v>
      </c>
      <c r="G35" s="602" t="n">
        <v>86.10000000000001</v>
      </c>
      <c r="H35" s="602" t="n">
        <v>86.10000000000001</v>
      </c>
      <c r="I35" s="602" t="n">
        <v>86.10000000000001</v>
      </c>
      <c r="J35" s="602" t="n">
        <v>86.10000000000001</v>
      </c>
      <c r="K35" s="602" t="n">
        <v>86.10000000000001</v>
      </c>
      <c r="L35" s="602" t="n">
        <v>86.10000000000001</v>
      </c>
      <c r="M35" s="602" t="n">
        <v>86.10000000000001</v>
      </c>
      <c r="N35" s="602" t="n">
        <v>86.10000000000001</v>
      </c>
      <c r="O35" s="602" t="n">
        <v>86.10000000000001</v>
      </c>
      <c r="P35" s="602" t="n">
        <v>86.10000000000001</v>
      </c>
      <c r="Q35" s="600" t="n">
        <v>85.41666666666669</v>
      </c>
      <c r="R35" s="512" t="n"/>
      <c r="S35" s="602" t="n">
        <v>82</v>
      </c>
      <c r="T35" s="602" t="n">
        <v>82</v>
      </c>
      <c r="U35" s="602" t="n">
        <v>86.10000000000001</v>
      </c>
      <c r="V35" s="602" t="n">
        <v>86.10000000000001</v>
      </c>
      <c r="W35" s="602" t="n">
        <v>86.10000000000001</v>
      </c>
      <c r="X35" s="602" t="n">
        <v>86.10000000000001</v>
      </c>
      <c r="Y35" s="602" t="n">
        <v>86.10000000000001</v>
      </c>
      <c r="Z35" s="602" t="n">
        <v>94.75</v>
      </c>
      <c r="AA35" s="602" t="n">
        <v>94.75</v>
      </c>
      <c r="AB35" s="602" t="n">
        <v>94.75</v>
      </c>
      <c r="AC35" s="602" t="n">
        <v>94.75</v>
      </c>
      <c r="AD35" s="602" t="n">
        <v>94.75</v>
      </c>
      <c r="AE35" s="603" t="n">
        <v>85.41666666666669</v>
      </c>
      <c r="AG35" s="602" t="n">
        <v>94.94</v>
      </c>
      <c r="AH35" s="602" t="n">
        <v>98.343</v>
      </c>
      <c r="AI35" s="602" t="n">
        <v>99.4875</v>
      </c>
      <c r="AJ35" s="602" t="n">
        <v>101.052</v>
      </c>
      <c r="AK35" s="602" t="n">
        <v>99.64500000000001</v>
      </c>
      <c r="AL35" s="602" t="n">
        <v>99.56099999999999</v>
      </c>
      <c r="AM35" s="602" t="n">
        <v>99.60300000000001</v>
      </c>
      <c r="AN35" s="602" t="n">
        <v>99.687</v>
      </c>
      <c r="AO35" s="602" t="n">
        <v>99.69750000000001</v>
      </c>
      <c r="AP35" s="602" t="n">
        <v>99.687</v>
      </c>
      <c r="AQ35" s="602" t="n">
        <v>99.71850000000001</v>
      </c>
      <c r="AR35" s="602" t="n">
        <v>99.687</v>
      </c>
      <c r="AS35" s="600">
        <f>SUM(AG35:AR35)</f>
        <v/>
      </c>
      <c r="AU35" s="380" t="n">
        <v>1.1</v>
      </c>
      <c r="AV35" s="602">
        <f>_xlfn.SINGLE(_xlfn.XLOOKUP($B17,$B$28:$B$41,AG$28:AG$41))*$AU35</f>
        <v/>
      </c>
      <c r="AW35" s="602">
        <f>_xlfn.SINGLE(_xlfn.XLOOKUP($B17,$B$28:$B$41,AH$28:AH$41))*$AU35</f>
        <v/>
      </c>
      <c r="AX35" s="602">
        <f>_xlfn.SINGLE(_xlfn.XLOOKUP($B17,$B$28:$B$41,AI$28:AI$41))*$AU35</f>
        <v/>
      </c>
      <c r="AY35" s="602">
        <f>_xlfn.SINGLE(_xlfn.XLOOKUP($B17,$B$28:$B$41,AJ$28:AJ$41))*$AU35</f>
        <v/>
      </c>
      <c r="AZ35" s="602">
        <f>_xlfn.SINGLE(_xlfn.XLOOKUP($B17,$B$28:$B$41,AK$28:AK$41))*$AU35</f>
        <v/>
      </c>
      <c r="BA35" s="602">
        <f>_xlfn.SINGLE(_xlfn.XLOOKUP($B17,$B$28:$B$41,AL$28:AL$41))*$AU35</f>
        <v/>
      </c>
      <c r="BB35" s="602">
        <f>_xlfn.SINGLE(_xlfn.XLOOKUP($B17,$B$28:$B$41,AM$28:AM$41))*$AU35</f>
        <v/>
      </c>
      <c r="BC35" s="602">
        <f>_xlfn.SINGLE(_xlfn.XLOOKUP($B17,$B$28:$B$41,AN$28:AN$41))*$AU35</f>
        <v/>
      </c>
      <c r="BD35" s="602">
        <f>_xlfn.SINGLE(_xlfn.XLOOKUP($B17,$B$28:$B$41,AO$28:AO$41))*$AU35</f>
        <v/>
      </c>
      <c r="BE35" s="602">
        <f>_xlfn.SINGLE(_xlfn.XLOOKUP($B17,$B$28:$B$41,AP$28:AP$41))*$AU35</f>
        <v/>
      </c>
      <c r="BF35" s="602">
        <f>_xlfn.SINGLE(_xlfn.XLOOKUP($B17,$B$28:$B$41,AQ$28:AQ$41))*$AU35</f>
        <v/>
      </c>
      <c r="BG35" s="602">
        <f>_xlfn.SINGLE(_xlfn.XLOOKUP($B17,$B$28:$B$41,AR$28:AR$41))*$AU35</f>
        <v/>
      </c>
      <c r="BH35" s="600">
        <f>SUM(AV35:BG35)</f>
        <v/>
      </c>
      <c r="BI35" s="512" t="n"/>
    </row>
    <row r="36" ht="15.75" customHeight="1">
      <c r="B36" s="149" t="inlineStr">
        <is>
          <t>Massa P. Pastel 500G Cx 30 Un.</t>
        </is>
      </c>
      <c r="C36" s="149" t="inlineStr">
        <is>
          <t>Caixa</t>
        </is>
      </c>
      <c r="D36" s="155" t="n"/>
      <c r="E36" s="602" t="n">
        <v>97.2</v>
      </c>
      <c r="F36" s="602" t="n">
        <v>97.2</v>
      </c>
      <c r="G36" s="602" t="n">
        <v>102.06</v>
      </c>
      <c r="H36" s="602" t="n">
        <v>102.06</v>
      </c>
      <c r="I36" s="602" t="n">
        <v>102.06</v>
      </c>
      <c r="J36" s="602" t="n">
        <v>102.06</v>
      </c>
      <c r="K36" s="602" t="n">
        <v>102.06</v>
      </c>
      <c r="L36" s="602" t="n">
        <v>102.06</v>
      </c>
      <c r="M36" s="602" t="n">
        <v>102.06</v>
      </c>
      <c r="N36" s="602" t="n">
        <v>102.06</v>
      </c>
      <c r="O36" s="602" t="n">
        <v>102.06</v>
      </c>
      <c r="P36" s="602" t="n">
        <v>102.06</v>
      </c>
      <c r="Q36" s="600" t="n">
        <v>101.25</v>
      </c>
      <c r="R36" s="512" t="n"/>
      <c r="S36" s="602" t="n">
        <v>97.2</v>
      </c>
      <c r="T36" s="602" t="n">
        <v>97.2</v>
      </c>
      <c r="U36" s="602" t="n">
        <v>102.06</v>
      </c>
      <c r="V36" s="602" t="n">
        <v>102.06</v>
      </c>
      <c r="W36" s="602" t="n">
        <v>102.06</v>
      </c>
      <c r="X36" s="602" t="n">
        <v>102.06</v>
      </c>
      <c r="Y36" s="602" t="n">
        <v>102.06</v>
      </c>
      <c r="Z36" s="602" t="n">
        <v>112.2</v>
      </c>
      <c r="AA36" s="602" t="n">
        <v>112.2</v>
      </c>
      <c r="AB36" s="602" t="n">
        <v>112.2</v>
      </c>
      <c r="AC36" s="602" t="n">
        <v>112.2</v>
      </c>
      <c r="AD36" s="602" t="n">
        <v>112.2</v>
      </c>
      <c r="AE36" s="603" t="n">
        <v>101.25</v>
      </c>
      <c r="AG36" s="602" t="n">
        <v>113.47</v>
      </c>
      <c r="AH36" s="602" t="n">
        <v>116.7495</v>
      </c>
      <c r="AI36" s="602" t="n">
        <v>119.6895</v>
      </c>
      <c r="AJ36" s="602" t="n">
        <v>120.1935</v>
      </c>
      <c r="AK36" s="602" t="n">
        <v>119.385</v>
      </c>
      <c r="AL36" s="602" t="n">
        <v>119.112</v>
      </c>
      <c r="AM36" s="602" t="n">
        <v>119.0175</v>
      </c>
      <c r="AN36" s="602" t="n">
        <v>119.1435</v>
      </c>
      <c r="AO36" s="602" t="n">
        <v>119.1015</v>
      </c>
      <c r="AP36" s="602" t="n">
        <v>118.776</v>
      </c>
      <c r="AQ36" s="602" t="n">
        <v>118.7865</v>
      </c>
      <c r="AR36" s="602" t="n">
        <v>119.1435</v>
      </c>
      <c r="AS36" s="600">
        <f>SUM(AG36:AR36)</f>
        <v/>
      </c>
      <c r="AU36" s="380" t="n">
        <v>1.1</v>
      </c>
      <c r="AV36" s="602">
        <f>_xlfn.SINGLE(_xlfn.XLOOKUP($B18,$B$28:$B$41,AG$28:AG$41))*$AU36</f>
        <v/>
      </c>
      <c r="AW36" s="602">
        <f>_xlfn.SINGLE(_xlfn.XLOOKUP($B18,$B$28:$B$41,AH$28:AH$41))*$AU36</f>
        <v/>
      </c>
      <c r="AX36" s="604">
        <f>_xlfn.SINGLE(_xlfn.XLOOKUP($B18,$B$28:$B$41,AI$28:AI$41))*$AU36</f>
        <v/>
      </c>
      <c r="AY36" s="602">
        <f>_xlfn.SINGLE(_xlfn.XLOOKUP($B18,$B$28:$B$41,AJ$28:AJ$41))*$AU36</f>
        <v/>
      </c>
      <c r="AZ36" s="602">
        <f>_xlfn.SINGLE(_xlfn.XLOOKUP($B18,$B$28:$B$41,AK$28:AK$41))*$AU36</f>
        <v/>
      </c>
      <c r="BA36" s="602">
        <f>_xlfn.SINGLE(_xlfn.XLOOKUP($B18,$B$28:$B$41,AL$28:AL$41))*$AU36</f>
        <v/>
      </c>
      <c r="BB36" s="602">
        <f>_xlfn.SINGLE(_xlfn.XLOOKUP($B18,$B$28:$B$41,AM$28:AM$41))*$AU36</f>
        <v/>
      </c>
      <c r="BC36" s="602">
        <f>_xlfn.SINGLE(_xlfn.XLOOKUP($B18,$B$28:$B$41,AN$28:AN$41))*$AU36</f>
        <v/>
      </c>
      <c r="BD36" s="602">
        <f>_xlfn.SINGLE(_xlfn.XLOOKUP($B18,$B$28:$B$41,AO$28:AO$41))*$AU36</f>
        <v/>
      </c>
      <c r="BE36" s="602">
        <f>_xlfn.SINGLE(_xlfn.XLOOKUP($B18,$B$28:$B$41,AP$28:AP$41))*$AU36</f>
        <v/>
      </c>
      <c r="BF36" s="602">
        <f>_xlfn.SINGLE(_xlfn.XLOOKUP($B18,$B$28:$B$41,AQ$28:AQ$41))*$AU36</f>
        <v/>
      </c>
      <c r="BG36" s="602">
        <f>_xlfn.SINGLE(_xlfn.XLOOKUP($B18,$B$28:$B$41,AR$28:AR$41))*$AU36</f>
        <v/>
      </c>
      <c r="BH36" s="600">
        <f>SUM(AV36:BG36)</f>
        <v/>
      </c>
      <c r="BI36" s="512" t="n"/>
    </row>
    <row r="37">
      <c r="B37" s="149" t="inlineStr">
        <is>
          <t>Massa P. Pastel 1000G /Cx 15 Un.</t>
        </is>
      </c>
      <c r="C37" s="149" t="inlineStr">
        <is>
          <t>Caixa</t>
        </is>
      </c>
      <c r="D37" s="155" t="n"/>
      <c r="E37" s="602" t="n">
        <v>91.05</v>
      </c>
      <c r="F37" s="602" t="n">
        <v>91.05</v>
      </c>
      <c r="G37" s="602" t="n">
        <v>95.60250000000001</v>
      </c>
      <c r="H37" s="602" t="n">
        <v>95.60250000000001</v>
      </c>
      <c r="I37" s="602" t="n">
        <v>95.60250000000001</v>
      </c>
      <c r="J37" s="602" t="n">
        <v>95.60250000000001</v>
      </c>
      <c r="K37" s="602" t="n">
        <v>95.60250000000001</v>
      </c>
      <c r="L37" s="602" t="n">
        <v>95.60250000000001</v>
      </c>
      <c r="M37" s="602" t="n">
        <v>95.60250000000001</v>
      </c>
      <c r="N37" s="602" t="n">
        <v>95.60250000000001</v>
      </c>
      <c r="O37" s="602" t="n">
        <v>95.60250000000001</v>
      </c>
      <c r="P37" s="602" t="n">
        <v>95.60250000000001</v>
      </c>
      <c r="Q37" s="600" t="n">
        <v>94.84374999999999</v>
      </c>
      <c r="R37" s="512" t="n"/>
      <c r="S37" s="602" t="n">
        <v>91.05</v>
      </c>
      <c r="T37" s="602" t="n">
        <v>91.05</v>
      </c>
      <c r="U37" s="602" t="n">
        <v>95.60250000000001</v>
      </c>
      <c r="V37" s="602" t="n">
        <v>95.60250000000001</v>
      </c>
      <c r="W37" s="602" t="n">
        <v>95.60250000000001</v>
      </c>
      <c r="X37" s="602" t="n">
        <v>95.60250000000001</v>
      </c>
      <c r="Y37" s="602" t="n">
        <v>95.60250000000001</v>
      </c>
      <c r="Z37" s="602" t="n">
        <v>105</v>
      </c>
      <c r="AA37" s="602" t="n">
        <v>105</v>
      </c>
      <c r="AB37" s="602" t="n">
        <v>105</v>
      </c>
      <c r="AC37" s="602" t="n">
        <v>105</v>
      </c>
      <c r="AD37" s="602" t="n">
        <v>105</v>
      </c>
      <c r="AE37" s="603" t="n">
        <v>94.84374999999999</v>
      </c>
      <c r="AG37" s="602" t="n">
        <v>106.21</v>
      </c>
      <c r="AH37" s="602" t="n">
        <v>109.788</v>
      </c>
      <c r="AI37" s="602" t="n">
        <v>112.686</v>
      </c>
      <c r="AJ37" s="602" t="n">
        <v>112.1505</v>
      </c>
      <c r="AK37" s="602" t="n">
        <v>111.657</v>
      </c>
      <c r="AL37" s="602" t="n">
        <v>111.6885</v>
      </c>
      <c r="AM37" s="602" t="n">
        <v>111.51</v>
      </c>
      <c r="AN37" s="602" t="n">
        <v>111.5205</v>
      </c>
      <c r="AO37" s="602" t="n">
        <v>112.539</v>
      </c>
      <c r="AP37" s="602" t="n">
        <v>112.224</v>
      </c>
      <c r="AQ37" s="602" t="n">
        <v>111.972</v>
      </c>
      <c r="AR37" s="602" t="n">
        <v>111.5205</v>
      </c>
      <c r="AS37" s="600">
        <f>SUM(AG37:AR37)</f>
        <v/>
      </c>
      <c r="AU37" s="380" t="n">
        <v>1.1</v>
      </c>
      <c r="AV37" s="602">
        <f>_xlfn.SINGLE(_xlfn.XLOOKUP($B19,$B$28:$B$41,AG$28:AG$41))*$AU37</f>
        <v/>
      </c>
      <c r="AW37" s="602">
        <f>_xlfn.SINGLE(_xlfn.XLOOKUP($B19,$B$28:$B$41,AH$28:AH$41))*$AU37</f>
        <v/>
      </c>
      <c r="AX37" s="602">
        <f>_xlfn.SINGLE(_xlfn.XLOOKUP($B19,$B$28:$B$41,AI$28:AI$41))*$AU37</f>
        <v/>
      </c>
      <c r="AY37" s="602">
        <f>_xlfn.SINGLE(_xlfn.XLOOKUP($B19,$B$28:$B$41,AJ$28:AJ$41))*$AU37</f>
        <v/>
      </c>
      <c r="AZ37" s="602">
        <f>_xlfn.SINGLE(_xlfn.XLOOKUP($B19,$B$28:$B$41,AK$28:AK$41))*$AU37</f>
        <v/>
      </c>
      <c r="BA37" s="602">
        <f>_xlfn.SINGLE(_xlfn.XLOOKUP($B19,$B$28:$B$41,AL$28:AL$41))*$AU37</f>
        <v/>
      </c>
      <c r="BB37" s="602">
        <f>_xlfn.SINGLE(_xlfn.XLOOKUP($B19,$B$28:$B$41,AM$28:AM$41))*$AU37</f>
        <v/>
      </c>
      <c r="BC37" s="602">
        <f>_xlfn.SINGLE(_xlfn.XLOOKUP($B19,$B$28:$B$41,AN$28:AN$41))*$AU37</f>
        <v/>
      </c>
      <c r="BD37" s="602">
        <f>_xlfn.SINGLE(_xlfn.XLOOKUP($B19,$B$28:$B$41,AO$28:AO$41))*$AU37</f>
        <v/>
      </c>
      <c r="BE37" s="602">
        <f>_xlfn.SINGLE(_xlfn.XLOOKUP($B19,$B$28:$B$41,AP$28:AP$41))*$AU37</f>
        <v/>
      </c>
      <c r="BF37" s="602">
        <f>_xlfn.SINGLE(_xlfn.XLOOKUP($B19,$B$28:$B$41,AQ$28:AQ$41))*$AU37</f>
        <v/>
      </c>
      <c r="BG37" s="602">
        <f>_xlfn.SINGLE(_xlfn.XLOOKUP($B19,$B$28:$B$41,AR$28:AR$41))*$AU37</f>
        <v/>
      </c>
      <c r="BH37" s="600">
        <f>SUM(AV37:BG37)</f>
        <v/>
      </c>
      <c r="BI37" s="512" t="n"/>
    </row>
    <row r="38">
      <c r="B38" s="149" t="inlineStr">
        <is>
          <t>Massa P. Pastel Cumbuca 500G /Cx 32 Un.</t>
        </is>
      </c>
      <c r="C38" s="149" t="inlineStr">
        <is>
          <t>Caixa</t>
        </is>
      </c>
      <c r="D38" s="155" t="n"/>
      <c r="E38" s="602" t="n">
        <v>115.2</v>
      </c>
      <c r="F38" s="602" t="n">
        <v>115.2</v>
      </c>
      <c r="G38" s="602" t="n">
        <v>120.96</v>
      </c>
      <c r="H38" s="602" t="n">
        <v>120.96</v>
      </c>
      <c r="I38" s="602" t="n">
        <v>120.96</v>
      </c>
      <c r="J38" s="602" t="n">
        <v>120.96</v>
      </c>
      <c r="K38" s="602" t="n">
        <v>120.96</v>
      </c>
      <c r="L38" s="602" t="n">
        <v>120.96</v>
      </c>
      <c r="M38" s="602" t="n">
        <v>120.96</v>
      </c>
      <c r="N38" s="602" t="n">
        <v>120.96</v>
      </c>
      <c r="O38" s="602" t="n">
        <v>120.96</v>
      </c>
      <c r="P38" s="602" t="n">
        <v>120.96</v>
      </c>
      <c r="Q38" s="600" t="n">
        <v>120</v>
      </c>
      <c r="R38" s="512" t="n"/>
      <c r="S38" s="602" t="n">
        <v>115.2</v>
      </c>
      <c r="T38" s="602" t="n">
        <v>115.2</v>
      </c>
      <c r="U38" s="602" t="n">
        <v>120.96</v>
      </c>
      <c r="V38" s="602" t="n">
        <v>120.96</v>
      </c>
      <c r="W38" s="602" t="n">
        <v>120.96</v>
      </c>
      <c r="X38" s="602" t="n">
        <v>120.96</v>
      </c>
      <c r="Y38" s="602" t="n">
        <v>120.96</v>
      </c>
      <c r="Z38" s="602" t="n">
        <v>133.12</v>
      </c>
      <c r="AA38" s="602" t="n">
        <v>133.12</v>
      </c>
      <c r="AB38" s="602" t="n">
        <v>133.12</v>
      </c>
      <c r="AC38" s="602" t="n">
        <v>133.12</v>
      </c>
      <c r="AD38" s="602" t="n">
        <v>133.12</v>
      </c>
      <c r="AE38" s="603" t="n">
        <v>120</v>
      </c>
      <c r="AG38" s="602" t="n">
        <v>133.55</v>
      </c>
      <c r="AH38" s="602" t="n">
        <v>137.0565</v>
      </c>
      <c r="AI38" s="602" t="n">
        <v>140.5005</v>
      </c>
      <c r="AJ38" s="602" t="n">
        <v>140.2485</v>
      </c>
      <c r="AK38" s="602" t="n">
        <v>140.3535</v>
      </c>
      <c r="AL38" s="602" t="n">
        <v>140.2485</v>
      </c>
      <c r="AM38" s="602" t="n">
        <v>140.196</v>
      </c>
      <c r="AN38" s="602" t="n">
        <v>140.2275</v>
      </c>
      <c r="AO38" s="602" t="n">
        <v>140.2065</v>
      </c>
      <c r="AP38" s="602" t="n">
        <v>140.3745</v>
      </c>
      <c r="AQ38" s="602" t="n">
        <v>140.1015</v>
      </c>
      <c r="AR38" s="602" t="n">
        <v>140.2275</v>
      </c>
      <c r="AS38" s="600">
        <f>SUM(AG38:AR38)</f>
        <v/>
      </c>
      <c r="AU38" s="380" t="n">
        <v>1.1</v>
      </c>
      <c r="AV38" s="602">
        <f>_xlfn.SINGLE(_xlfn.XLOOKUP($B20,$B$28:$B$41,AG$28:AG$41))*$AU38</f>
        <v/>
      </c>
      <c r="AW38" s="602">
        <f>_xlfn.SINGLE(_xlfn.XLOOKUP($B20,$B$28:$B$41,AH$28:AH$41))*$AU38</f>
        <v/>
      </c>
      <c r="AX38" s="602">
        <f>_xlfn.SINGLE(_xlfn.XLOOKUP($B20,$B$28:$B$41,AI$28:AI$41))*$AU38</f>
        <v/>
      </c>
      <c r="AY38" s="602">
        <f>_xlfn.SINGLE(_xlfn.XLOOKUP($B20,$B$28:$B$41,AJ$28:AJ$41))*$AU38</f>
        <v/>
      </c>
      <c r="AZ38" s="602">
        <f>_xlfn.SINGLE(_xlfn.XLOOKUP($B20,$B$28:$B$41,AK$28:AK$41))*$AU38</f>
        <v/>
      </c>
      <c r="BA38" s="602">
        <f>_xlfn.SINGLE(_xlfn.XLOOKUP($B20,$B$28:$B$41,AL$28:AL$41))*$AU38</f>
        <v/>
      </c>
      <c r="BB38" s="602">
        <f>_xlfn.SINGLE(_xlfn.XLOOKUP($B20,$B$28:$B$41,AM$28:AM$41))*$AU38</f>
        <v/>
      </c>
      <c r="BC38" s="602">
        <f>_xlfn.SINGLE(_xlfn.XLOOKUP($B20,$B$28:$B$41,AN$28:AN$41))*$AU38</f>
        <v/>
      </c>
      <c r="BD38" s="602">
        <f>_xlfn.SINGLE(_xlfn.XLOOKUP($B20,$B$28:$B$41,AO$28:AO$41))*$AU38</f>
        <v/>
      </c>
      <c r="BE38" s="602">
        <f>_xlfn.SINGLE(_xlfn.XLOOKUP($B20,$B$28:$B$41,AP$28:AP$41))*$AU38</f>
        <v/>
      </c>
      <c r="BF38" s="602">
        <f>_xlfn.SINGLE(_xlfn.XLOOKUP($B20,$B$28:$B$41,AQ$28:AQ$41))*$AU38</f>
        <v/>
      </c>
      <c r="BG38" s="602">
        <f>_xlfn.SINGLE(_xlfn.XLOOKUP($B20,$B$28:$B$41,AR$28:AR$41))*$AU38</f>
        <v/>
      </c>
      <c r="BH38" s="600">
        <f>SUM(AV38:BG38)</f>
        <v/>
      </c>
      <c r="BI38" s="512" t="n"/>
    </row>
    <row r="39">
      <c r="B39" s="149" t="inlineStr">
        <is>
          <t>Massa P. Pastel Cumbuca 200G Cx 20 Un.</t>
        </is>
      </c>
      <c r="C39" s="149" t="inlineStr">
        <is>
          <t>Caixa</t>
        </is>
      </c>
      <c r="D39" s="155" t="n"/>
      <c r="E39" s="602" t="n">
        <v>44</v>
      </c>
      <c r="F39" s="602" t="n">
        <v>44</v>
      </c>
      <c r="G39" s="602" t="n">
        <v>46.2</v>
      </c>
      <c r="H39" s="602" t="n">
        <v>46.2</v>
      </c>
      <c r="I39" s="602" t="n">
        <v>46.2</v>
      </c>
      <c r="J39" s="602" t="n">
        <v>46.2</v>
      </c>
      <c r="K39" s="602" t="n">
        <v>46.2</v>
      </c>
      <c r="L39" s="602" t="n">
        <v>46.2</v>
      </c>
      <c r="M39" s="602" t="n">
        <v>46.2</v>
      </c>
      <c r="N39" s="602" t="n">
        <v>46.2</v>
      </c>
      <c r="O39" s="602" t="n">
        <v>46.2</v>
      </c>
      <c r="P39" s="602" t="n">
        <v>46.2</v>
      </c>
      <c r="Q39" s="600" t="n">
        <v>45.83333333333332</v>
      </c>
      <c r="R39" s="512" t="n"/>
      <c r="S39" s="602" t="n">
        <v>44</v>
      </c>
      <c r="T39" s="602" t="n">
        <v>44</v>
      </c>
      <c r="U39" s="602" t="n">
        <v>46.2</v>
      </c>
      <c r="V39" s="602" t="n">
        <v>46.2</v>
      </c>
      <c r="W39" s="602" t="n">
        <v>46.2</v>
      </c>
      <c r="X39" s="602" t="n">
        <v>46.2</v>
      </c>
      <c r="Y39" s="602" t="n">
        <v>46.2</v>
      </c>
      <c r="Z39" s="602" t="n">
        <v>50.8</v>
      </c>
      <c r="AA39" s="602" t="n">
        <v>50.8</v>
      </c>
      <c r="AB39" s="602" t="n">
        <v>50.8</v>
      </c>
      <c r="AC39" s="602" t="n">
        <v>50.8</v>
      </c>
      <c r="AD39" s="602" t="n">
        <v>50.8</v>
      </c>
      <c r="AE39" s="603" t="n">
        <v>45.83333333333332</v>
      </c>
      <c r="AG39" s="602" t="n">
        <v>51.18</v>
      </c>
      <c r="AH39" s="602" t="n">
        <v>53.05650000000001</v>
      </c>
      <c r="AI39" s="602" t="n">
        <v>54.33750000000001</v>
      </c>
      <c r="AJ39" s="602" t="n">
        <v>54.2535</v>
      </c>
      <c r="AK39" s="602" t="n">
        <v>53.95950000000001</v>
      </c>
      <c r="AL39" s="602" t="n">
        <v>53.886</v>
      </c>
      <c r="AM39" s="602" t="n">
        <v>53.9805</v>
      </c>
      <c r="AN39" s="602" t="n">
        <v>53.739</v>
      </c>
      <c r="AO39" s="602" t="n">
        <v>53.8545</v>
      </c>
      <c r="AP39" s="602" t="n">
        <v>54.14850000000001</v>
      </c>
      <c r="AQ39" s="602" t="n">
        <v>53.8545</v>
      </c>
      <c r="AR39" s="602" t="n">
        <v>53.739</v>
      </c>
      <c r="AS39" s="600">
        <f>SUM(AG39:AR39)</f>
        <v/>
      </c>
      <c r="AU39" s="380" t="n">
        <v>1.1</v>
      </c>
      <c r="AV39" s="602">
        <f>_xlfn.SINGLE(_xlfn.XLOOKUP($B21,$B$28:$B$41,AG$28:AG$41))*$AU39</f>
        <v/>
      </c>
      <c r="AW39" s="602">
        <f>_xlfn.SINGLE(_xlfn.XLOOKUP($B21,$B$28:$B$41,AH$28:AH$41))*$AU39</f>
        <v/>
      </c>
      <c r="AX39" s="602">
        <f>_xlfn.SINGLE(_xlfn.XLOOKUP($B21,$B$28:$B$41,AI$28:AI$41))*$AU39</f>
        <v/>
      </c>
      <c r="AY39" s="602">
        <f>_xlfn.SINGLE(_xlfn.XLOOKUP($B21,$B$28:$B$41,AJ$28:AJ$41))*$AU39</f>
        <v/>
      </c>
      <c r="AZ39" s="602">
        <f>_xlfn.SINGLE(_xlfn.XLOOKUP($B21,$B$28:$B$41,AK$28:AK$41))*$AU39</f>
        <v/>
      </c>
      <c r="BA39" s="602">
        <f>_xlfn.SINGLE(_xlfn.XLOOKUP($B21,$B$28:$B$41,AL$28:AL$41))*$AU39</f>
        <v/>
      </c>
      <c r="BB39" s="602">
        <f>_xlfn.SINGLE(_xlfn.XLOOKUP($B21,$B$28:$B$41,AM$28:AM$41))*$AU39</f>
        <v/>
      </c>
      <c r="BC39" s="602">
        <f>_xlfn.SINGLE(_xlfn.XLOOKUP($B21,$B$28:$B$41,AN$28:AN$41))*$AU39</f>
        <v/>
      </c>
      <c r="BD39" s="602">
        <f>_xlfn.SINGLE(_xlfn.XLOOKUP($B21,$B$28:$B$41,AO$28:AO$41))*$AU39</f>
        <v/>
      </c>
      <c r="BE39" s="602">
        <f>_xlfn.SINGLE(_xlfn.XLOOKUP($B21,$B$28:$B$41,AP$28:AP$41))*$AU39</f>
        <v/>
      </c>
      <c r="BF39" s="602">
        <f>_xlfn.SINGLE(_xlfn.XLOOKUP($B21,$B$28:$B$41,AQ$28:AQ$41))*$AU39</f>
        <v/>
      </c>
      <c r="BG39" s="602">
        <f>_xlfn.SINGLE(_xlfn.XLOOKUP($B21,$B$28:$B$41,AR$28:AR$41))*$AU39</f>
        <v/>
      </c>
      <c r="BH39" s="600">
        <f>SUM(AV39:BG39)</f>
        <v/>
      </c>
      <c r="BI39" s="512" t="n"/>
    </row>
    <row r="40">
      <c r="B40" s="149" t="inlineStr">
        <is>
          <t>MASSA P. PASTEL QUADRADO 2000G / CX 7 UN</t>
        </is>
      </c>
      <c r="C40" s="149" t="inlineStr">
        <is>
          <t>Caixa</t>
        </is>
      </c>
      <c r="D40" s="155" t="n"/>
      <c r="E40" s="602" t="n"/>
      <c r="F40" s="602" t="n"/>
      <c r="G40" s="602" t="n"/>
      <c r="H40" s="602" t="n"/>
      <c r="I40" s="602" t="n"/>
      <c r="J40" s="602" t="n"/>
      <c r="K40" s="602" t="n"/>
      <c r="L40" s="602" t="n"/>
      <c r="M40" s="602" t="n"/>
      <c r="N40" s="602" t="n"/>
      <c r="O40" s="602" t="n"/>
      <c r="P40" s="602" t="n"/>
      <c r="Q40" s="600" t="n"/>
      <c r="R40" s="512" t="n"/>
      <c r="S40" s="602" t="n"/>
      <c r="T40" s="602" t="n"/>
      <c r="U40" s="602" t="n"/>
      <c r="V40" s="602" t="n"/>
      <c r="W40" s="602" t="n"/>
      <c r="X40" s="602" t="n"/>
      <c r="Y40" s="602" t="n"/>
      <c r="Z40" s="602" t="n"/>
      <c r="AA40" s="602" t="n"/>
      <c r="AB40" s="602" t="n"/>
      <c r="AC40" s="602" t="n"/>
      <c r="AD40" s="602" t="n"/>
      <c r="AE40" s="603" t="n"/>
      <c r="AG40" s="602" t="n">
        <v>119.35</v>
      </c>
      <c r="AH40" s="602" t="n">
        <v>124.6875</v>
      </c>
      <c r="AI40" s="602" t="n">
        <v>124.0785</v>
      </c>
      <c r="AJ40" s="602" t="n">
        <v>129.444</v>
      </c>
      <c r="AK40" s="602" t="n">
        <v>128.6145</v>
      </c>
      <c r="AL40" s="602" t="n">
        <v>127.5645</v>
      </c>
      <c r="AM40" s="602" t="n">
        <v>127.071</v>
      </c>
      <c r="AN40" s="602" t="n">
        <v>125.3175</v>
      </c>
      <c r="AO40" s="602" t="n">
        <v>121.0965</v>
      </c>
      <c r="AP40" s="602" t="n">
        <v>124.2675</v>
      </c>
      <c r="AQ40" s="602" t="n">
        <v>125.1915</v>
      </c>
      <c r="AR40" s="602" t="n">
        <v>125.3175</v>
      </c>
      <c r="AS40" s="600">
        <f>SUM(AG40:AR40)</f>
        <v/>
      </c>
      <c r="AU40" s="380" t="n">
        <v>1.1</v>
      </c>
      <c r="AV40" s="602">
        <f>_xlfn.SINGLE(_xlfn.XLOOKUP($B22,$B$28:$B$41,AG$28:AG$41))*$AU40</f>
        <v/>
      </c>
      <c r="AW40" s="602">
        <f>_xlfn.SINGLE(_xlfn.XLOOKUP($B22,$B$28:$B$41,AH$28:AH$41))*$AU40</f>
        <v/>
      </c>
      <c r="AX40" s="602">
        <f>_xlfn.SINGLE(_xlfn.XLOOKUP($B22,$B$28:$B$41,AI$28:AI$41))*$AU40</f>
        <v/>
      </c>
      <c r="AY40" s="602">
        <f>_xlfn.SINGLE(_xlfn.XLOOKUP($B22,$B$28:$B$41,AJ$28:AJ$41))*$AU40</f>
        <v/>
      </c>
      <c r="AZ40" s="602">
        <f>_xlfn.SINGLE(_xlfn.XLOOKUP($B22,$B$28:$B$41,AK$28:AK$41))*$AU40</f>
        <v/>
      </c>
      <c r="BA40" s="602">
        <f>_xlfn.SINGLE(_xlfn.XLOOKUP($B22,$B$28:$B$41,AL$28:AL$41))*$AU40</f>
        <v/>
      </c>
      <c r="BB40" s="602">
        <f>_xlfn.SINGLE(_xlfn.XLOOKUP($B22,$B$28:$B$41,AM$28:AM$41))*$AU40</f>
        <v/>
      </c>
      <c r="BC40" s="602">
        <f>_xlfn.SINGLE(_xlfn.XLOOKUP($B22,$B$28:$B$41,AN$28:AN$41))*$AU40</f>
        <v/>
      </c>
      <c r="BD40" s="602">
        <f>_xlfn.SINGLE(_xlfn.XLOOKUP($B22,$B$28:$B$41,AO$28:AO$41))*$AU40</f>
        <v/>
      </c>
      <c r="BE40" s="602">
        <f>_xlfn.SINGLE(_xlfn.XLOOKUP($B22,$B$28:$B$41,AP$28:AP$41))*$AU40</f>
        <v/>
      </c>
      <c r="BF40" s="602">
        <f>_xlfn.SINGLE(_xlfn.XLOOKUP($B22,$B$28:$B$41,AQ$28:AQ$41))*$AU40</f>
        <v/>
      </c>
      <c r="BG40" s="602">
        <f>_xlfn.SINGLE(_xlfn.XLOOKUP($B22,$B$28:$B$41,AR$28:AR$41))*$AU40</f>
        <v/>
      </c>
      <c r="BH40" s="600">
        <f>SUM(AV40:BG40)</f>
        <v/>
      </c>
      <c r="BI40" s="512" t="n"/>
    </row>
    <row r="41">
      <c r="B41" s="149" t="inlineStr">
        <is>
          <t>MASSA P. PASTEL CUMBUCA 500G /PCT C/ 10 UN.</t>
        </is>
      </c>
      <c r="C41" s="149" t="inlineStr">
        <is>
          <t>PACOTE</t>
        </is>
      </c>
      <c r="D41" s="155" t="n"/>
      <c r="E41" s="602" t="n"/>
      <c r="F41" s="602" t="n"/>
      <c r="G41" s="602" t="n"/>
      <c r="H41" s="602" t="n"/>
      <c r="I41" s="602" t="n"/>
      <c r="J41" s="602" t="n"/>
      <c r="K41" s="602" t="n"/>
      <c r="L41" s="602" t="n"/>
      <c r="M41" s="602" t="n"/>
      <c r="N41" s="602" t="n"/>
      <c r="O41" s="602" t="n"/>
      <c r="P41" s="602" t="n"/>
      <c r="Q41" s="600" t="n"/>
      <c r="R41" s="512" t="n"/>
      <c r="S41" s="602" t="n"/>
      <c r="T41" s="602" t="n"/>
      <c r="U41" s="602" t="n"/>
      <c r="V41" s="602" t="n"/>
      <c r="W41" s="602" t="n"/>
      <c r="X41" s="602" t="n"/>
      <c r="Y41" s="602" t="n"/>
      <c r="Z41" s="602" t="n"/>
      <c r="AA41" s="602" t="n"/>
      <c r="AB41" s="602" t="n"/>
      <c r="AC41" s="602" t="n"/>
      <c r="AD41" s="602" t="n"/>
      <c r="AE41" s="603" t="n"/>
      <c r="AG41" s="602" t="n"/>
      <c r="AH41" s="602" t="n">
        <v>0</v>
      </c>
      <c r="AI41" s="602" t="n">
        <v>0</v>
      </c>
      <c r="AJ41" s="602" t="n">
        <v>0</v>
      </c>
      <c r="AK41" s="602" t="n">
        <v>0</v>
      </c>
      <c r="AL41" s="602" t="n">
        <v>0</v>
      </c>
      <c r="AM41" s="602" t="n">
        <v>0</v>
      </c>
      <c r="AN41" s="602" t="n">
        <v>0</v>
      </c>
      <c r="AO41" s="602" t="n">
        <v>0</v>
      </c>
      <c r="AP41" s="602" t="n">
        <v>0</v>
      </c>
      <c r="AQ41" s="602" t="n">
        <v>0</v>
      </c>
      <c r="AR41" s="602" t="n">
        <v>0</v>
      </c>
      <c r="AS41" s="600">
        <f>SUM(AG41:AR41)</f>
        <v/>
      </c>
      <c r="AU41" s="380" t="n">
        <v>1.1</v>
      </c>
      <c r="AV41" s="602">
        <f>_xlfn.SINGLE(_xlfn.XLOOKUP($B23,$B$28:$B$41,AG$28:AG$41))*$AU41</f>
        <v/>
      </c>
      <c r="AW41" s="602">
        <f>_xlfn.SINGLE(_xlfn.XLOOKUP($B23,$B$28:$B$41,AH$28:AH$41))*$AU41</f>
        <v/>
      </c>
      <c r="AX41" s="602">
        <f>_xlfn.SINGLE(_xlfn.XLOOKUP($B23,$B$28:$B$41,AI$28:AI$41))*$AU41</f>
        <v/>
      </c>
      <c r="AY41" s="602">
        <f>_xlfn.SINGLE(_xlfn.XLOOKUP($B23,$B$28:$B$41,AJ$28:AJ$41))*$AU41</f>
        <v/>
      </c>
      <c r="AZ41" s="602">
        <f>_xlfn.SINGLE(_xlfn.XLOOKUP($B23,$B$28:$B$41,AK$28:AK$41))*$AU41</f>
        <v/>
      </c>
      <c r="BA41" s="602">
        <f>_xlfn.SINGLE(_xlfn.XLOOKUP($B23,$B$28:$B$41,AL$28:AL$41))*$AU41</f>
        <v/>
      </c>
      <c r="BB41" s="602">
        <f>_xlfn.SINGLE(_xlfn.XLOOKUP($B23,$B$28:$B$41,AM$28:AM$41))*$AU41</f>
        <v/>
      </c>
      <c r="BC41" s="602">
        <f>_xlfn.SINGLE(_xlfn.XLOOKUP($B23,$B$28:$B$41,AN$28:AN$41))*$AU41</f>
        <v/>
      </c>
      <c r="BD41" s="602">
        <f>_xlfn.SINGLE(_xlfn.XLOOKUP($B23,$B$28:$B$41,AO$28:AO$41))*$AU41</f>
        <v/>
      </c>
      <c r="BE41" s="602">
        <f>_xlfn.SINGLE(_xlfn.XLOOKUP($B23,$B$28:$B$41,AP$28:AP$41))*$AU41</f>
        <v/>
      </c>
      <c r="BF41" s="602">
        <f>_xlfn.SINGLE(_xlfn.XLOOKUP($B23,$B$28:$B$41,AQ$28:AQ$41))*$AU41</f>
        <v/>
      </c>
      <c r="BG41" s="602">
        <f>_xlfn.SINGLE(_xlfn.XLOOKUP($B23,$B$28:$B$41,AR$28:AR$41))*$AU41</f>
        <v/>
      </c>
      <c r="BH41" s="600">
        <f>SUM(AV41:BG41)</f>
        <v/>
      </c>
      <c r="BI41" s="512" t="n"/>
    </row>
    <row r="42" ht="14.25" customHeight="1">
      <c r="B42" s="155" t="inlineStr">
        <is>
          <t>Preço Médio</t>
        </is>
      </c>
      <c r="C42" s="155" t="n"/>
      <c r="D42" s="155" t="n"/>
      <c r="E42" s="596">
        <f>AVERAGE(E28:E39)</f>
        <v/>
      </c>
      <c r="F42" s="596">
        <f>AVERAGE(F28:F39)</f>
        <v/>
      </c>
      <c r="G42" s="596">
        <f>AVERAGE(G28:G39)</f>
        <v/>
      </c>
      <c r="H42" s="596">
        <f>AVERAGE(H28:H39)</f>
        <v/>
      </c>
      <c r="I42" s="596">
        <f>AVERAGE(I28:I39)</f>
        <v/>
      </c>
      <c r="J42" s="596">
        <f>AVERAGE(J28:J39)</f>
        <v/>
      </c>
      <c r="K42" s="596">
        <f>AVERAGE(K28:K39)</f>
        <v/>
      </c>
      <c r="L42" s="596">
        <f>AVERAGE(L28:L39)</f>
        <v/>
      </c>
      <c r="M42" s="596">
        <f>AVERAGE(M28:M39)</f>
        <v/>
      </c>
      <c r="N42" s="596">
        <f>AVERAGE(N28:N39)</f>
        <v/>
      </c>
      <c r="O42" s="596">
        <f>AVERAGE(O28:O39)</f>
        <v/>
      </c>
      <c r="P42" s="596">
        <f>AVERAGE(P28:P39)</f>
        <v/>
      </c>
      <c r="Q42" s="596">
        <f>AVERAGE(Q28:Q39)</f>
        <v/>
      </c>
      <c r="R42" s="595" t="n"/>
      <c r="S42" s="596">
        <f>AVERAGE(S28:S39)</f>
        <v/>
      </c>
      <c r="T42" s="596">
        <f>AVERAGE(T28:T39)</f>
        <v/>
      </c>
      <c r="U42" s="596">
        <f>AVERAGE(U28:U39)</f>
        <v/>
      </c>
      <c r="V42" s="596">
        <f>AVERAGE(V28:V39)</f>
        <v/>
      </c>
      <c r="W42" s="596">
        <f>AVERAGE(W28:W39)</f>
        <v/>
      </c>
      <c r="X42" s="596">
        <f>AVERAGE(X28:X39)</f>
        <v/>
      </c>
      <c r="Y42" s="596">
        <f>AVERAGE(Y28:Y39)</f>
        <v/>
      </c>
      <c r="Z42" s="596">
        <f>AVERAGE(Z28:Z39)</f>
        <v/>
      </c>
      <c r="AA42" s="596">
        <f>AVERAGE(AA28:AA39)</f>
        <v/>
      </c>
      <c r="AB42" s="596">
        <f>AVERAGE(AB28:AB39)</f>
        <v/>
      </c>
      <c r="AC42" s="596">
        <f>AVERAGE(AC28:AC39)</f>
        <v/>
      </c>
      <c r="AD42" s="596">
        <f>AVERAGE(AD28:AD39)</f>
        <v/>
      </c>
      <c r="AE42" s="596">
        <f>AVERAGE(AE28:AE39)</f>
        <v/>
      </c>
      <c r="AF42" s="595" t="n"/>
      <c r="AG42" s="596">
        <f>AVERAGE(AG28:AG39)</f>
        <v/>
      </c>
      <c r="AH42" s="596">
        <f>AVERAGE(AH28:AH39)</f>
        <v/>
      </c>
      <c r="AI42" s="596">
        <f>AVERAGE(AI28:AI39)</f>
        <v/>
      </c>
      <c r="AJ42" s="596">
        <f>AVERAGE(AJ28:AJ39)</f>
        <v/>
      </c>
      <c r="AK42" s="596">
        <f>AVERAGE(AK28:AK39)</f>
        <v/>
      </c>
      <c r="AL42" s="596">
        <f>AVERAGE(AL28:AL39)</f>
        <v/>
      </c>
      <c r="AM42" s="596">
        <f>AVERAGE(AM28:AM39)</f>
        <v/>
      </c>
      <c r="AN42" s="596">
        <f>AVERAGE(AN28:AN39)</f>
        <v/>
      </c>
      <c r="AO42" s="596">
        <f>AVERAGE(AO28:AO39)</f>
        <v/>
      </c>
      <c r="AP42" s="596">
        <f>AVERAGE(AP28:AP39)</f>
        <v/>
      </c>
      <c r="AQ42" s="596">
        <f>AVERAGE(AQ28:AQ39)</f>
        <v/>
      </c>
      <c r="AR42" s="596">
        <f>AVERAGE(AR28:AR39)</f>
        <v/>
      </c>
      <c r="AS42" s="596">
        <f>AVERAGE(AS28:AS39)</f>
        <v/>
      </c>
      <c r="AT42" s="595" t="n"/>
      <c r="AU42" s="596" t="n"/>
      <c r="AV42" s="596">
        <f>AVERAGE(AV28:AV39)</f>
        <v/>
      </c>
      <c r="AW42" s="596">
        <f>AVERAGE(AW28:AW39)</f>
        <v/>
      </c>
      <c r="AX42" s="596">
        <f>AVERAGE(AX28:AX39)</f>
        <v/>
      </c>
      <c r="AY42" s="596">
        <f>AVERAGE(AY28:AY39)</f>
        <v/>
      </c>
      <c r="AZ42" s="596">
        <f>AVERAGE(AZ28:AZ39)</f>
        <v/>
      </c>
      <c r="BA42" s="596">
        <f>AVERAGE(BA28:BA39)</f>
        <v/>
      </c>
      <c r="BB42" s="596">
        <f>AVERAGE(BB28:BB39)</f>
        <v/>
      </c>
      <c r="BC42" s="596">
        <f>AVERAGE(BC28:BC39)</f>
        <v/>
      </c>
      <c r="BD42" s="596">
        <f>AVERAGE(BD28:BD39)</f>
        <v/>
      </c>
      <c r="BE42" s="596">
        <f>AVERAGE(BE28:BE39)</f>
        <v/>
      </c>
      <c r="BF42" s="596">
        <f>AVERAGE(BF28:BF39)</f>
        <v/>
      </c>
      <c r="BG42" s="596">
        <f>AVERAGE(BG28:BG39)</f>
        <v/>
      </c>
      <c r="BH42" s="596">
        <f>AVERAGE(BH28:BH39)</f>
        <v/>
      </c>
      <c r="BI42" s="595" t="n"/>
      <c r="BJ42" s="475" t="n"/>
    </row>
    <row r="43" ht="14.25" customHeight="1">
      <c r="B43" s="152" t="n"/>
      <c r="C43" s="152" t="n"/>
      <c r="D43" s="152" t="n"/>
      <c r="E43" s="153" t="n"/>
      <c r="F43" s="153" t="n"/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596" t="n"/>
      <c r="R43" s="595" t="n"/>
      <c r="S43" s="153" t="n"/>
      <c r="T43" s="153" t="n"/>
      <c r="U43" s="153" t="n"/>
      <c r="V43" s="153" t="n"/>
      <c r="W43" s="153" t="n"/>
      <c r="X43" s="153" t="n"/>
      <c r="Y43" s="153" t="n"/>
      <c r="Z43" s="153" t="n"/>
      <c r="AA43" s="153" t="n"/>
      <c r="AB43" s="153" t="n"/>
      <c r="AC43" s="153" t="n"/>
      <c r="AD43" s="153" t="n"/>
      <c r="AE43" s="596" t="n"/>
      <c r="AG43" s="163" t="n"/>
      <c r="AH43" s="153" t="n"/>
      <c r="AI43" s="153" t="n"/>
      <c r="AJ43" s="153" t="n"/>
      <c r="AK43" s="153" t="n"/>
      <c r="AL43" s="153" t="n"/>
      <c r="AM43" s="153" t="n"/>
      <c r="AN43" s="153" t="n"/>
      <c r="AO43" s="153" t="n"/>
      <c r="AP43" s="153" t="n"/>
      <c r="AQ43" s="153" t="n"/>
      <c r="AR43" s="153" t="n"/>
      <c r="AS43" s="596" t="n"/>
      <c r="AV43" s="596" t="n"/>
      <c r="AW43" s="596" t="n"/>
      <c r="AX43" s="596" t="n"/>
      <c r="AY43" s="596" t="n"/>
      <c r="AZ43" s="596" t="n"/>
      <c r="BA43" s="596" t="n"/>
      <c r="BB43" s="596" t="n"/>
      <c r="BC43" s="596" t="n"/>
      <c r="BD43" s="596" t="n"/>
      <c r="BE43" s="596" t="n"/>
      <c r="BF43" s="596" t="n"/>
      <c r="BG43" s="596" t="n"/>
      <c r="BH43" s="596" t="n"/>
      <c r="BI43" s="595" t="n"/>
    </row>
    <row r="44" ht="14.25" customHeight="1">
      <c r="B44" s="396" t="inlineStr">
        <is>
          <t>Faturamento</t>
        </is>
      </c>
      <c r="C44" s="396" t="n"/>
      <c r="D44" s="398" t="n"/>
      <c r="E44" s="593" t="n"/>
      <c r="F44" s="593" t="n"/>
      <c r="G44" s="593" t="n"/>
      <c r="H44" s="593" t="n"/>
      <c r="I44" s="593" t="n"/>
      <c r="J44" s="593" t="n"/>
      <c r="K44" s="593" t="n"/>
      <c r="L44" s="593" t="n"/>
      <c r="M44" s="593" t="n"/>
      <c r="N44" s="593" t="n"/>
      <c r="O44" s="593" t="n"/>
      <c r="P44" s="593" t="n"/>
      <c r="Q44" s="593" t="n"/>
      <c r="R44" s="594" t="n"/>
      <c r="S44" s="593" t="n"/>
      <c r="T44" s="593" t="n"/>
      <c r="U44" s="593" t="n"/>
      <c r="V44" s="593" t="n"/>
      <c r="W44" s="593" t="n"/>
      <c r="X44" s="593" t="n"/>
      <c r="Y44" s="593" t="n"/>
      <c r="Z44" s="593" t="n"/>
      <c r="AA44" s="593" t="n"/>
      <c r="AB44" s="593" t="n"/>
      <c r="AC44" s="593" t="n"/>
      <c r="AD44" s="593" t="n"/>
      <c r="AE44" s="593" t="n"/>
      <c r="AG44" s="593" t="n"/>
      <c r="AH44" s="593" t="n"/>
      <c r="AI44" s="593" t="n"/>
      <c r="AJ44" s="593" t="n"/>
      <c r="AK44" s="593" t="n"/>
      <c r="AL44" s="593" t="n"/>
      <c r="AM44" s="593" t="n"/>
      <c r="AN44" s="593" t="n"/>
      <c r="AO44" s="593" t="n"/>
      <c r="AP44" s="593" t="n"/>
      <c r="AQ44" s="593" t="n"/>
      <c r="AR44" s="593" t="n"/>
      <c r="AS44" s="593" t="n"/>
      <c r="AU44" s="391" t="n"/>
      <c r="AV44" s="593" t="n"/>
      <c r="AW44" s="593" t="n"/>
      <c r="AX44" s="593" t="n"/>
      <c r="AY44" s="593" t="n"/>
      <c r="AZ44" s="593" t="n"/>
      <c r="BA44" s="593" t="n"/>
      <c r="BB44" s="593" t="n"/>
      <c r="BC44" s="593" t="n"/>
      <c r="BD44" s="593" t="n"/>
      <c r="BE44" s="593" t="n"/>
      <c r="BF44" s="593" t="n"/>
      <c r="BG44" s="593" t="n"/>
      <c r="BH44" s="593" t="n"/>
      <c r="BI44" s="595" t="n"/>
    </row>
    <row r="45" ht="14.25" customHeight="1">
      <c r="B45" s="154" t="n"/>
      <c r="C45" s="154" t="n"/>
      <c r="D45" s="398" t="n"/>
      <c r="E45" s="153" t="n"/>
      <c r="F45" s="153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  <c r="AA45" s="153" t="n"/>
      <c r="AB45" s="153" t="n"/>
      <c r="AC45" s="153" t="n"/>
      <c r="AD45" s="153" t="n"/>
      <c r="AE45" s="153" t="n"/>
      <c r="AG45" s="163" t="n"/>
      <c r="AH45" s="153" t="n"/>
      <c r="AI45" s="153" t="n"/>
      <c r="AJ45" s="153" t="n"/>
      <c r="AK45" s="153" t="n"/>
      <c r="AL45" s="153" t="n"/>
      <c r="AM45" s="153" t="n"/>
      <c r="AN45" s="153" t="n"/>
      <c r="AO45" s="153" t="n"/>
      <c r="AP45" s="153" t="n"/>
      <c r="AQ45" s="153" t="n"/>
      <c r="AR45" s="153" t="n"/>
      <c r="AS45" s="153" t="n"/>
      <c r="AV45" s="153" t="n"/>
      <c r="AW45" s="153" t="n"/>
      <c r="AX45" s="153" t="n"/>
      <c r="AY45" s="153" t="n"/>
      <c r="AZ45" s="153" t="n"/>
      <c r="BA45" s="153" t="n"/>
      <c r="BB45" s="153" t="n"/>
      <c r="BC45" s="153" t="n"/>
      <c r="BD45" s="153" t="n"/>
      <c r="BE45" s="153" t="n"/>
      <c r="BF45" s="153" t="n"/>
      <c r="BG45" s="153" t="n"/>
      <c r="BH45" s="153" t="n"/>
      <c r="BI45" s="153" t="n"/>
    </row>
    <row r="46">
      <c r="B46" s="149" t="inlineStr">
        <is>
          <t>Massa P. Pizza C/2 240 G / Cx 15 Un.</t>
        </is>
      </c>
      <c r="C46" s="149" t="inlineStr">
        <is>
          <t>Caixa</t>
        </is>
      </c>
      <c r="D46" s="155" t="n"/>
      <c r="E46" s="602">
        <f>E28*E10</f>
        <v/>
      </c>
      <c r="F46" s="602">
        <f>F28*F10</f>
        <v/>
      </c>
      <c r="G46" s="602">
        <f>G28*G10</f>
        <v/>
      </c>
      <c r="H46" s="602">
        <f>H28*H10</f>
        <v/>
      </c>
      <c r="I46" s="602">
        <f>I28*I10</f>
        <v/>
      </c>
      <c r="J46" s="602">
        <f>J28*J10</f>
        <v/>
      </c>
      <c r="K46" s="602">
        <f>K28*K10</f>
        <v/>
      </c>
      <c r="L46" s="602">
        <f>L28*L10</f>
        <v/>
      </c>
      <c r="M46" s="602">
        <f>M28*M10</f>
        <v/>
      </c>
      <c r="N46" s="602">
        <f>N28*N10</f>
        <v/>
      </c>
      <c r="O46" s="602">
        <f>O28*O10</f>
        <v/>
      </c>
      <c r="P46" s="602">
        <f>P28*P10</f>
        <v/>
      </c>
      <c r="Q46" s="600">
        <f>SUM(E46:P46)</f>
        <v/>
      </c>
      <c r="R46" s="512" t="n"/>
      <c r="S46" s="602">
        <f>S28*S10</f>
        <v/>
      </c>
      <c r="T46" s="602">
        <f>T28*T10</f>
        <v/>
      </c>
      <c r="U46" s="602">
        <f>U28*U10</f>
        <v/>
      </c>
      <c r="V46" s="602">
        <f>V28*V10</f>
        <v/>
      </c>
      <c r="W46" s="602">
        <f>W28*W10</f>
        <v/>
      </c>
      <c r="X46" s="602">
        <f>X28*X10</f>
        <v/>
      </c>
      <c r="Y46" s="602">
        <f>Y28*Y10</f>
        <v/>
      </c>
      <c r="Z46" s="602">
        <f>Z28*Z10</f>
        <v/>
      </c>
      <c r="AA46" s="602">
        <f>AA28*AA10</f>
        <v/>
      </c>
      <c r="AB46" s="602">
        <f>AB28*AB10</f>
        <v/>
      </c>
      <c r="AC46" s="602">
        <f>AC28*AC10</f>
        <v/>
      </c>
      <c r="AD46" s="602">
        <f>AD28*AD10</f>
        <v/>
      </c>
      <c r="AE46" s="601">
        <f>SUM(S46:AD46)</f>
        <v/>
      </c>
      <c r="AG46" s="602">
        <f>AG28*AG10</f>
        <v/>
      </c>
      <c r="AH46" s="602">
        <f>AH28*AH10</f>
        <v/>
      </c>
      <c r="AI46" s="602">
        <f>AI28*AI10</f>
        <v/>
      </c>
      <c r="AJ46" s="602">
        <f>AJ28*AJ10</f>
        <v/>
      </c>
      <c r="AK46" s="602">
        <f>AK28*AK10</f>
        <v/>
      </c>
      <c r="AL46" s="602">
        <f>AL28*AL10</f>
        <v/>
      </c>
      <c r="AM46" s="602">
        <f>AM28*AM10</f>
        <v/>
      </c>
      <c r="AN46" s="602">
        <f>AN28*AN10</f>
        <v/>
      </c>
      <c r="AO46" s="602">
        <f>AO28*AO10</f>
        <v/>
      </c>
      <c r="AP46" s="602">
        <f>AP28*AP10</f>
        <v/>
      </c>
      <c r="AQ46" s="602">
        <f>AQ28*AQ10</f>
        <v/>
      </c>
      <c r="AR46" s="602">
        <f>AR28*AR10</f>
        <v/>
      </c>
      <c r="AS46" s="600">
        <f>SUM(AG46:AR46)</f>
        <v/>
      </c>
      <c r="AV46" s="597">
        <f>AV10*AV28</f>
        <v/>
      </c>
      <c r="AW46" s="597">
        <f>AW10*AW28</f>
        <v/>
      </c>
      <c r="AX46" s="597">
        <f>AX10*AX28</f>
        <v/>
      </c>
      <c r="AY46" s="597">
        <f>AY10*AY28</f>
        <v/>
      </c>
      <c r="AZ46" s="597">
        <f>AZ10*AZ28</f>
        <v/>
      </c>
      <c r="BA46" s="597">
        <f>BA10*BA28</f>
        <v/>
      </c>
      <c r="BB46" s="597">
        <f>BB10*BB28</f>
        <v/>
      </c>
      <c r="BC46" s="597">
        <f>BC10*BC28</f>
        <v/>
      </c>
      <c r="BD46" s="597">
        <f>BD10*BD28</f>
        <v/>
      </c>
      <c r="BE46" s="597">
        <f>BE10*BE28</f>
        <v/>
      </c>
      <c r="BF46" s="597">
        <f>BF10*BF28</f>
        <v/>
      </c>
      <c r="BG46" s="597">
        <f>BG10*BG28</f>
        <v/>
      </c>
      <c r="BH46" s="600">
        <f>SUM(AV46:BG46)</f>
        <v/>
      </c>
      <c r="BI46" s="512" t="n"/>
    </row>
    <row r="47">
      <c r="B47" s="149" t="inlineStr">
        <is>
          <t>Massa P. Pizza Mini 11Cm/ Cx Com 18 Un.</t>
        </is>
      </c>
      <c r="C47" s="149" t="inlineStr">
        <is>
          <t>Caixa</t>
        </is>
      </c>
      <c r="D47" s="155" t="n"/>
      <c r="E47" s="602">
        <f>E29*E11</f>
        <v/>
      </c>
      <c r="F47" s="602">
        <f>F29*F11</f>
        <v/>
      </c>
      <c r="G47" s="602">
        <f>G29*G11</f>
        <v/>
      </c>
      <c r="H47" s="602">
        <f>H29*H11</f>
        <v/>
      </c>
      <c r="I47" s="602">
        <f>I29*I11</f>
        <v/>
      </c>
      <c r="J47" s="602">
        <f>J29*J11</f>
        <v/>
      </c>
      <c r="K47" s="602">
        <f>K29*K11</f>
        <v/>
      </c>
      <c r="L47" s="602">
        <f>L29*L11</f>
        <v/>
      </c>
      <c r="M47" s="602">
        <f>M29*M11</f>
        <v/>
      </c>
      <c r="N47" s="602">
        <f>N29*N11</f>
        <v/>
      </c>
      <c r="O47" s="602">
        <f>O29*O11</f>
        <v/>
      </c>
      <c r="P47" s="602">
        <f>P29*P11</f>
        <v/>
      </c>
      <c r="Q47" s="600">
        <f>SUM(E47:P47)</f>
        <v/>
      </c>
      <c r="R47" s="512" t="n"/>
      <c r="S47" s="602">
        <f>S29*S11</f>
        <v/>
      </c>
      <c r="T47" s="602">
        <f>T29*T11</f>
        <v/>
      </c>
      <c r="U47" s="602">
        <f>U29*U11</f>
        <v/>
      </c>
      <c r="V47" s="602">
        <f>V29*V11</f>
        <v/>
      </c>
      <c r="W47" s="602">
        <f>W29*W11</f>
        <v/>
      </c>
      <c r="X47" s="602">
        <f>X29*X11</f>
        <v/>
      </c>
      <c r="Y47" s="602">
        <f>Y29*Y11</f>
        <v/>
      </c>
      <c r="Z47" s="602">
        <f>Z29*Z11</f>
        <v/>
      </c>
      <c r="AA47" s="602">
        <f>AA29*AA11</f>
        <v/>
      </c>
      <c r="AB47" s="602">
        <f>AB29*AB11</f>
        <v/>
      </c>
      <c r="AC47" s="602">
        <f>AC29*AC11</f>
        <v/>
      </c>
      <c r="AD47" s="602">
        <f>AD29*AD11</f>
        <v/>
      </c>
      <c r="AE47" s="601">
        <f>SUM(S47:AD47)</f>
        <v/>
      </c>
      <c r="AG47" s="602">
        <f>AG29*AG11</f>
        <v/>
      </c>
      <c r="AH47" s="602">
        <f>AH29*AH11</f>
        <v/>
      </c>
      <c r="AI47" s="602">
        <f>AI29*AI11</f>
        <v/>
      </c>
      <c r="AJ47" s="602">
        <f>AJ29*AJ11</f>
        <v/>
      </c>
      <c r="AK47" s="602">
        <f>AK29*AK11</f>
        <v/>
      </c>
      <c r="AL47" s="602">
        <f>AL29*AL11</f>
        <v/>
      </c>
      <c r="AM47" s="602">
        <f>AM29*AM11</f>
        <v/>
      </c>
      <c r="AN47" s="602">
        <f>AN29*AN11</f>
        <v/>
      </c>
      <c r="AO47" s="602">
        <f>AO29*AO11</f>
        <v/>
      </c>
      <c r="AP47" s="602">
        <f>AP29*AP11</f>
        <v/>
      </c>
      <c r="AQ47" s="602">
        <f>AQ29*AQ11</f>
        <v/>
      </c>
      <c r="AR47" s="602">
        <f>AR29*AR11</f>
        <v/>
      </c>
      <c r="AS47" s="600">
        <f>SUM(AG47:AR47)</f>
        <v/>
      </c>
      <c r="AV47" s="597">
        <f>AV11*AV29</f>
        <v/>
      </c>
      <c r="AW47" s="597">
        <f>AW11*AW29</f>
        <v/>
      </c>
      <c r="AX47" s="597">
        <f>AX11*AX29</f>
        <v/>
      </c>
      <c r="AY47" s="597">
        <f>AY11*AY29</f>
        <v/>
      </c>
      <c r="AZ47" s="597">
        <f>AZ11*AZ29</f>
        <v/>
      </c>
      <c r="BA47" s="597">
        <f>BA11*BA29</f>
        <v/>
      </c>
      <c r="BB47" s="597">
        <f>BB11*BB29</f>
        <v/>
      </c>
      <c r="BC47" s="597">
        <f>BC11*BC29</f>
        <v/>
      </c>
      <c r="BD47" s="597">
        <f>BD11*BD29</f>
        <v/>
      </c>
      <c r="BE47" s="597">
        <f>BE11*BE29</f>
        <v/>
      </c>
      <c r="BF47" s="597">
        <f>BF11*BF29</f>
        <v/>
      </c>
      <c r="BG47" s="597">
        <f>BG11*BG29</f>
        <v/>
      </c>
      <c r="BH47" s="600">
        <f>SUM(AV47:BG47)</f>
        <v/>
      </c>
      <c r="BI47" s="512" t="n"/>
    </row>
    <row r="48">
      <c r="B48" s="149" t="inlineStr">
        <is>
          <t>Massa P. Pizza 13 Cm / Cx 160 Un.</t>
        </is>
      </c>
      <c r="C48" s="149" t="inlineStr">
        <is>
          <t>Caixa</t>
        </is>
      </c>
      <c r="D48" s="155" t="n"/>
      <c r="E48" s="602">
        <f>E30*E12</f>
        <v/>
      </c>
      <c r="F48" s="602">
        <f>F30*F12</f>
        <v/>
      </c>
      <c r="G48" s="602">
        <f>G30*G12</f>
        <v/>
      </c>
      <c r="H48" s="602">
        <f>H30*H12</f>
        <v/>
      </c>
      <c r="I48" s="602">
        <f>I30*I12</f>
        <v/>
      </c>
      <c r="J48" s="602">
        <f>J30*J12</f>
        <v/>
      </c>
      <c r="K48" s="602">
        <f>K30*K12</f>
        <v/>
      </c>
      <c r="L48" s="602">
        <f>L30*L12</f>
        <v/>
      </c>
      <c r="M48" s="602">
        <f>M30*M12</f>
        <v/>
      </c>
      <c r="N48" s="602">
        <f>N30*N12</f>
        <v/>
      </c>
      <c r="O48" s="602">
        <f>O30*O12</f>
        <v/>
      </c>
      <c r="P48" s="602">
        <f>P30*P12</f>
        <v/>
      </c>
      <c r="Q48" s="600">
        <f>SUM(E48:P48)</f>
        <v/>
      </c>
      <c r="R48" s="512" t="n"/>
      <c r="S48" s="602">
        <f>S30*S12</f>
        <v/>
      </c>
      <c r="T48" s="602">
        <f>T30*T12</f>
        <v/>
      </c>
      <c r="U48" s="602">
        <f>U30*U12</f>
        <v/>
      </c>
      <c r="V48" s="602">
        <f>V30*V12</f>
        <v/>
      </c>
      <c r="W48" s="602">
        <f>W30*W12</f>
        <v/>
      </c>
      <c r="X48" s="602">
        <f>X30*X12</f>
        <v/>
      </c>
      <c r="Y48" s="602">
        <f>Y30*Y12</f>
        <v/>
      </c>
      <c r="Z48" s="602">
        <f>Z30*Z12</f>
        <v/>
      </c>
      <c r="AA48" s="602">
        <f>AA30*AA12</f>
        <v/>
      </c>
      <c r="AB48" s="602">
        <f>AB30*AB12</f>
        <v/>
      </c>
      <c r="AC48" s="602">
        <f>AC30*AC12</f>
        <v/>
      </c>
      <c r="AD48" s="602">
        <f>AD30*AD12</f>
        <v/>
      </c>
      <c r="AE48" s="601">
        <f>SUM(S48:AD48)</f>
        <v/>
      </c>
      <c r="AG48" s="602">
        <f>AG30*AG12</f>
        <v/>
      </c>
      <c r="AH48" s="602">
        <f>AH30*AH12</f>
        <v/>
      </c>
      <c r="AI48" s="602">
        <f>AI30*AI12</f>
        <v/>
      </c>
      <c r="AJ48" s="602">
        <f>AJ30*AJ12</f>
        <v/>
      </c>
      <c r="AK48" s="602">
        <f>AK30*AK12</f>
        <v/>
      </c>
      <c r="AL48" s="602">
        <f>AL30*AL12</f>
        <v/>
      </c>
      <c r="AM48" s="602">
        <f>AM30*AM12</f>
        <v/>
      </c>
      <c r="AN48" s="602">
        <f>AN30*AN12</f>
        <v/>
      </c>
      <c r="AO48" s="602">
        <f>AO30*AO12</f>
        <v/>
      </c>
      <c r="AP48" s="602">
        <f>AP30*AP12</f>
        <v/>
      </c>
      <c r="AQ48" s="602">
        <f>AQ30*AQ12</f>
        <v/>
      </c>
      <c r="AR48" s="602">
        <f>AR30*AR12</f>
        <v/>
      </c>
      <c r="AS48" s="600">
        <f>SUM(AG48:AR48)</f>
        <v/>
      </c>
      <c r="AV48" s="597">
        <f>AV12*AV30</f>
        <v/>
      </c>
      <c r="AW48" s="597">
        <f>AW12*AW30</f>
        <v/>
      </c>
      <c r="AX48" s="597">
        <f>AX12*AX30</f>
        <v/>
      </c>
      <c r="AY48" s="597">
        <f>AY12*AY30</f>
        <v/>
      </c>
      <c r="AZ48" s="597">
        <f>AZ12*AZ30</f>
        <v/>
      </c>
      <c r="BA48" s="597">
        <f>BA12*BA30</f>
        <v/>
      </c>
      <c r="BB48" s="597">
        <f>BB12*BB30</f>
        <v/>
      </c>
      <c r="BC48" s="597">
        <f>BC12*BC30</f>
        <v/>
      </c>
      <c r="BD48" s="597">
        <f>BD12*BD30</f>
        <v/>
      </c>
      <c r="BE48" s="597">
        <f>BE12*BE30</f>
        <v/>
      </c>
      <c r="BF48" s="597">
        <f>BF12*BF30</f>
        <v/>
      </c>
      <c r="BG48" s="597">
        <f>BG12*BG30</f>
        <v/>
      </c>
      <c r="BH48" s="600">
        <f>SUM(AV48:BG48)</f>
        <v/>
      </c>
      <c r="BI48" s="512" t="n"/>
    </row>
    <row r="49">
      <c r="B49" s="149" t="inlineStr">
        <is>
          <t>Massa P. Pizza 18 Cm/ Cx 60 Un.</t>
        </is>
      </c>
      <c r="C49" s="149" t="inlineStr">
        <is>
          <t>Caixa</t>
        </is>
      </c>
      <c r="D49" s="155" t="n"/>
      <c r="E49" s="602">
        <f>E31*E13</f>
        <v/>
      </c>
      <c r="F49" s="602">
        <f>F31*F13</f>
        <v/>
      </c>
      <c r="G49" s="602">
        <f>G31*G13</f>
        <v/>
      </c>
      <c r="H49" s="602">
        <f>H31*H13</f>
        <v/>
      </c>
      <c r="I49" s="602">
        <f>I31*I13</f>
        <v/>
      </c>
      <c r="J49" s="602">
        <f>J31*J13</f>
        <v/>
      </c>
      <c r="K49" s="602">
        <f>K31*K13</f>
        <v/>
      </c>
      <c r="L49" s="602">
        <f>L31*L13</f>
        <v/>
      </c>
      <c r="M49" s="602">
        <f>M31*M13</f>
        <v/>
      </c>
      <c r="N49" s="602">
        <f>N31*N13</f>
        <v/>
      </c>
      <c r="O49" s="602">
        <f>O31*O13</f>
        <v/>
      </c>
      <c r="P49" s="602">
        <f>P31*P13</f>
        <v/>
      </c>
      <c r="Q49" s="600">
        <f>SUM(E49:P49)</f>
        <v/>
      </c>
      <c r="R49" s="512" t="n"/>
      <c r="S49" s="602">
        <f>S31*S13</f>
        <v/>
      </c>
      <c r="T49" s="602">
        <f>T31*T13</f>
        <v/>
      </c>
      <c r="U49" s="602">
        <f>U31*U13</f>
        <v/>
      </c>
      <c r="V49" s="602">
        <f>V31*V13</f>
        <v/>
      </c>
      <c r="W49" s="602">
        <f>W31*W13</f>
        <v/>
      </c>
      <c r="X49" s="602">
        <f>X31*X13</f>
        <v/>
      </c>
      <c r="Y49" s="602">
        <f>Y31*Y13</f>
        <v/>
      </c>
      <c r="Z49" s="602">
        <f>Z31*Z13</f>
        <v/>
      </c>
      <c r="AA49" s="602">
        <f>AA31*AA13</f>
        <v/>
      </c>
      <c r="AB49" s="602">
        <f>AB31*AB13</f>
        <v/>
      </c>
      <c r="AC49" s="602">
        <f>AC31*AC13</f>
        <v/>
      </c>
      <c r="AD49" s="602">
        <f>AD31*AD13</f>
        <v/>
      </c>
      <c r="AE49" s="601">
        <f>SUM(S49:AD49)</f>
        <v/>
      </c>
      <c r="AG49" s="602">
        <f>AG31*AG13</f>
        <v/>
      </c>
      <c r="AH49" s="602">
        <f>AH31*AH13</f>
        <v/>
      </c>
      <c r="AI49" s="602">
        <f>AI31*AI13</f>
        <v/>
      </c>
      <c r="AJ49" s="602">
        <f>AJ31*AJ13</f>
        <v/>
      </c>
      <c r="AK49" s="602">
        <f>AK31*AK13</f>
        <v/>
      </c>
      <c r="AL49" s="602">
        <f>AL31*AL13</f>
        <v/>
      </c>
      <c r="AM49" s="602">
        <f>AM31*AM13</f>
        <v/>
      </c>
      <c r="AN49" s="602">
        <f>AN31*AN13</f>
        <v/>
      </c>
      <c r="AO49" s="602">
        <f>AO31*AO13</f>
        <v/>
      </c>
      <c r="AP49" s="602">
        <f>AP31*AP13</f>
        <v/>
      </c>
      <c r="AQ49" s="602">
        <f>AQ31*AQ13</f>
        <v/>
      </c>
      <c r="AR49" s="602">
        <f>AR31*AR13</f>
        <v/>
      </c>
      <c r="AS49" s="600">
        <f>SUM(AG49:AR49)</f>
        <v/>
      </c>
      <c r="AV49" s="597">
        <f>AV13*AV31</f>
        <v/>
      </c>
      <c r="AW49" s="597">
        <f>AW13*AW31</f>
        <v/>
      </c>
      <c r="AX49" s="597">
        <f>AX13*AX31</f>
        <v/>
      </c>
      <c r="AY49" s="597">
        <f>AY13*AY31</f>
        <v/>
      </c>
      <c r="AZ49" s="597">
        <f>AZ13*AZ31</f>
        <v/>
      </c>
      <c r="BA49" s="597">
        <f>BA13*BA31</f>
        <v/>
      </c>
      <c r="BB49" s="597">
        <f>BB13*BB31</f>
        <v/>
      </c>
      <c r="BC49" s="597">
        <f>BC13*BC31</f>
        <v/>
      </c>
      <c r="BD49" s="597">
        <f>BD13*BD31</f>
        <v/>
      </c>
      <c r="BE49" s="597">
        <f>BE13*BE31</f>
        <v/>
      </c>
      <c r="BF49" s="597">
        <f>BF13*BF31</f>
        <v/>
      </c>
      <c r="BG49" s="597">
        <f>BG13*BG31</f>
        <v/>
      </c>
      <c r="BH49" s="600">
        <f>SUM(AV49:BG49)</f>
        <v/>
      </c>
      <c r="BI49" s="512" t="n"/>
    </row>
    <row r="50">
      <c r="B50" s="149" t="inlineStr">
        <is>
          <t>Massa P. Pizza 23 Cm/Cx 20 Uni.</t>
        </is>
      </c>
      <c r="C50" s="149" t="inlineStr">
        <is>
          <t>Caixa</t>
        </is>
      </c>
      <c r="D50" s="155" t="n"/>
      <c r="E50" s="602">
        <f>E32*E14</f>
        <v/>
      </c>
      <c r="F50" s="602">
        <f>F32*F14</f>
        <v/>
      </c>
      <c r="G50" s="602">
        <f>G32*G14</f>
        <v/>
      </c>
      <c r="H50" s="602">
        <f>H32*H14</f>
        <v/>
      </c>
      <c r="I50" s="602">
        <f>I32*I14</f>
        <v/>
      </c>
      <c r="J50" s="602">
        <f>J32*J14</f>
        <v/>
      </c>
      <c r="K50" s="602">
        <f>K32*K14</f>
        <v/>
      </c>
      <c r="L50" s="602">
        <f>L32*L14</f>
        <v/>
      </c>
      <c r="M50" s="602">
        <f>M32*M14</f>
        <v/>
      </c>
      <c r="N50" s="602">
        <f>N32*N14</f>
        <v/>
      </c>
      <c r="O50" s="602">
        <f>O32*O14</f>
        <v/>
      </c>
      <c r="P50" s="602">
        <f>P32*P14</f>
        <v/>
      </c>
      <c r="Q50" s="600">
        <f>SUM(E50:P50)</f>
        <v/>
      </c>
      <c r="R50" s="512" t="n"/>
      <c r="S50" s="602">
        <f>S32*S14</f>
        <v/>
      </c>
      <c r="T50" s="602">
        <f>T32*T14</f>
        <v/>
      </c>
      <c r="U50" s="602">
        <f>U32*U14</f>
        <v/>
      </c>
      <c r="V50" s="602">
        <f>V32*V14</f>
        <v/>
      </c>
      <c r="W50" s="602">
        <f>W32*W14</f>
        <v/>
      </c>
      <c r="X50" s="602">
        <f>X32*X14</f>
        <v/>
      </c>
      <c r="Y50" s="602">
        <f>Y32*Y14</f>
        <v/>
      </c>
      <c r="Z50" s="602">
        <f>Z32*Z14</f>
        <v/>
      </c>
      <c r="AA50" s="602">
        <f>AA32*AA14</f>
        <v/>
      </c>
      <c r="AB50" s="602">
        <f>AB32*AB14</f>
        <v/>
      </c>
      <c r="AC50" s="602">
        <f>AC32*AC14</f>
        <v/>
      </c>
      <c r="AD50" s="602">
        <f>AD32*AD14</f>
        <v/>
      </c>
      <c r="AE50" s="601">
        <f>SUM(S50:AD50)</f>
        <v/>
      </c>
      <c r="AG50" s="602">
        <f>AG32*AG14</f>
        <v/>
      </c>
      <c r="AH50" s="602">
        <f>AH32*AH14</f>
        <v/>
      </c>
      <c r="AI50" s="602">
        <f>AI32*AI14</f>
        <v/>
      </c>
      <c r="AJ50" s="602">
        <f>AJ32*AJ14</f>
        <v/>
      </c>
      <c r="AK50" s="602">
        <f>AK32*AK14</f>
        <v/>
      </c>
      <c r="AL50" s="602">
        <f>AL32*AL14</f>
        <v/>
      </c>
      <c r="AM50" s="602">
        <f>AM32*AM14</f>
        <v/>
      </c>
      <c r="AN50" s="602">
        <f>AN32*AN14</f>
        <v/>
      </c>
      <c r="AO50" s="602">
        <f>AO32*AO14</f>
        <v/>
      </c>
      <c r="AP50" s="602">
        <f>AP32*AP14</f>
        <v/>
      </c>
      <c r="AQ50" s="602">
        <f>AQ32*AQ14</f>
        <v/>
      </c>
      <c r="AR50" s="602">
        <f>AR32*AR14</f>
        <v/>
      </c>
      <c r="AS50" s="600">
        <f>SUM(AG50:AR50)</f>
        <v/>
      </c>
      <c r="AV50" s="597">
        <f>AV14*AV32</f>
        <v/>
      </c>
      <c r="AW50" s="597">
        <f>AW14*AW32</f>
        <v/>
      </c>
      <c r="AX50" s="597">
        <f>AX14*AX32</f>
        <v/>
      </c>
      <c r="AY50" s="597">
        <f>AY14*AY32</f>
        <v/>
      </c>
      <c r="AZ50" s="597">
        <f>AZ14*AZ32</f>
        <v/>
      </c>
      <c r="BA50" s="597">
        <f>BA14*BA32</f>
        <v/>
      </c>
      <c r="BB50" s="597">
        <f>BB14*BB32</f>
        <v/>
      </c>
      <c r="BC50" s="597">
        <f>BC14*BC32</f>
        <v/>
      </c>
      <c r="BD50" s="597">
        <f>BD14*BD32</f>
        <v/>
      </c>
      <c r="BE50" s="597">
        <f>BE14*BE32</f>
        <v/>
      </c>
      <c r="BF50" s="597">
        <f>BF14*BF32</f>
        <v/>
      </c>
      <c r="BG50" s="597">
        <f>BG14*BG32</f>
        <v/>
      </c>
      <c r="BH50" s="600">
        <f>SUM(AV50:BG50)</f>
        <v/>
      </c>
      <c r="BI50" s="512" t="n"/>
    </row>
    <row r="51">
      <c r="B51" s="149" t="inlineStr">
        <is>
          <t>Massa P. Pizza Solta 30 Cm/ Cx 15 Un.</t>
        </is>
      </c>
      <c r="C51" s="149" t="inlineStr">
        <is>
          <t>Caixa</t>
        </is>
      </c>
      <c r="D51" s="155" t="n"/>
      <c r="E51" s="602">
        <f>E33*E15</f>
        <v/>
      </c>
      <c r="F51" s="602">
        <f>F33*F15</f>
        <v/>
      </c>
      <c r="G51" s="602">
        <f>G33*G15</f>
        <v/>
      </c>
      <c r="H51" s="602">
        <f>H33*H15</f>
        <v/>
      </c>
      <c r="I51" s="602">
        <f>I33*I15</f>
        <v/>
      </c>
      <c r="J51" s="602">
        <f>J33*J15</f>
        <v/>
      </c>
      <c r="K51" s="602">
        <f>K33*K15</f>
        <v/>
      </c>
      <c r="L51" s="602">
        <f>L33*L15</f>
        <v/>
      </c>
      <c r="M51" s="602">
        <f>M33*M15</f>
        <v/>
      </c>
      <c r="N51" s="602">
        <f>N33*N15</f>
        <v/>
      </c>
      <c r="O51" s="602">
        <f>O33*O15</f>
        <v/>
      </c>
      <c r="P51" s="602">
        <f>P33*P15</f>
        <v/>
      </c>
      <c r="Q51" s="600">
        <f>SUM(E51:P51)</f>
        <v/>
      </c>
      <c r="R51" s="512" t="n"/>
      <c r="S51" s="602">
        <f>S33*S15</f>
        <v/>
      </c>
      <c r="T51" s="602">
        <f>T33*T15</f>
        <v/>
      </c>
      <c r="U51" s="602">
        <f>U33*U15</f>
        <v/>
      </c>
      <c r="V51" s="602">
        <f>V33*V15</f>
        <v/>
      </c>
      <c r="W51" s="602">
        <f>W33*W15</f>
        <v/>
      </c>
      <c r="X51" s="602">
        <f>X33*X15</f>
        <v/>
      </c>
      <c r="Y51" s="602">
        <f>Y33*Y15</f>
        <v/>
      </c>
      <c r="Z51" s="602">
        <f>Z33*Z15</f>
        <v/>
      </c>
      <c r="AA51" s="602">
        <f>AA33*AA15</f>
        <v/>
      </c>
      <c r="AB51" s="602">
        <f>AB33*AB15</f>
        <v/>
      </c>
      <c r="AC51" s="602">
        <f>AC33*AC15</f>
        <v/>
      </c>
      <c r="AD51" s="602">
        <f>AD33*AD15</f>
        <v/>
      </c>
      <c r="AE51" s="601">
        <f>SUM(S51:AD51)</f>
        <v/>
      </c>
      <c r="AG51" s="602">
        <f>AG33*AG15</f>
        <v/>
      </c>
      <c r="AH51" s="602">
        <f>AH33*AH15</f>
        <v/>
      </c>
      <c r="AI51" s="602">
        <f>AI33*AI15</f>
        <v/>
      </c>
      <c r="AJ51" s="602">
        <f>AJ33*AJ15</f>
        <v/>
      </c>
      <c r="AK51" s="602">
        <f>AK33*AK15</f>
        <v/>
      </c>
      <c r="AL51" s="602">
        <f>AL33*AL15</f>
        <v/>
      </c>
      <c r="AM51" s="602">
        <f>AM33*AM15</f>
        <v/>
      </c>
      <c r="AN51" s="602">
        <f>AN33*AN15</f>
        <v/>
      </c>
      <c r="AO51" s="602">
        <f>AO33*AO15</f>
        <v/>
      </c>
      <c r="AP51" s="602">
        <f>AP33*AP15</f>
        <v/>
      </c>
      <c r="AQ51" s="602">
        <f>AQ33*AQ15</f>
        <v/>
      </c>
      <c r="AR51" s="602">
        <f>AR33*AR15</f>
        <v/>
      </c>
      <c r="AS51" s="600">
        <f>SUM(AG51:AR51)</f>
        <v/>
      </c>
      <c r="AV51" s="597">
        <f>AV15*AV33</f>
        <v/>
      </c>
      <c r="AW51" s="597">
        <f>AW15*AW33</f>
        <v/>
      </c>
      <c r="AX51" s="597">
        <f>AX15*AX33</f>
        <v/>
      </c>
      <c r="AY51" s="597">
        <f>AY15*AY33</f>
        <v/>
      </c>
      <c r="AZ51" s="597">
        <f>AZ15*AZ33</f>
        <v/>
      </c>
      <c r="BA51" s="597">
        <f>BA15*BA33</f>
        <v/>
      </c>
      <c r="BB51" s="597">
        <f>BB15*BB33</f>
        <v/>
      </c>
      <c r="BC51" s="597">
        <f>BC15*BC33</f>
        <v/>
      </c>
      <c r="BD51" s="597">
        <f>BD15*BD33</f>
        <v/>
      </c>
      <c r="BE51" s="597">
        <f>BE15*BE33</f>
        <v/>
      </c>
      <c r="BF51" s="597">
        <f>BF15*BF33</f>
        <v/>
      </c>
      <c r="BG51" s="597">
        <f>BG15*BG33</f>
        <v/>
      </c>
      <c r="BH51" s="600">
        <f>SUM(AV51:BG51)</f>
        <v/>
      </c>
      <c r="BI51" s="512" t="n"/>
    </row>
    <row r="52">
      <c r="B52" s="149" t="inlineStr">
        <is>
          <t>Massa P. Pizza Grande F35/Cx 20 Un.</t>
        </is>
      </c>
      <c r="C52" s="149" t="inlineStr">
        <is>
          <t>Caixa</t>
        </is>
      </c>
      <c r="D52" s="155" t="n"/>
      <c r="E52" s="602">
        <f>E34*E16</f>
        <v/>
      </c>
      <c r="F52" s="602">
        <f>F34*F16</f>
        <v/>
      </c>
      <c r="G52" s="602">
        <f>G34*G16</f>
        <v/>
      </c>
      <c r="H52" s="602">
        <f>H34*H16</f>
        <v/>
      </c>
      <c r="I52" s="602">
        <f>I34*I16</f>
        <v/>
      </c>
      <c r="J52" s="602">
        <f>J34*J16</f>
        <v/>
      </c>
      <c r="K52" s="602">
        <f>K34*K16</f>
        <v/>
      </c>
      <c r="L52" s="602">
        <f>L34*L16</f>
        <v/>
      </c>
      <c r="M52" s="602">
        <f>M34*M16</f>
        <v/>
      </c>
      <c r="N52" s="602">
        <f>N34*N16</f>
        <v/>
      </c>
      <c r="O52" s="602">
        <f>O34*O16</f>
        <v/>
      </c>
      <c r="P52" s="602">
        <f>P34*P16</f>
        <v/>
      </c>
      <c r="Q52" s="600">
        <f>SUM(E52:P52)</f>
        <v/>
      </c>
      <c r="R52" s="512" t="n"/>
      <c r="S52" s="602">
        <f>S34*S16</f>
        <v/>
      </c>
      <c r="T52" s="602">
        <f>T34*T16</f>
        <v/>
      </c>
      <c r="U52" s="602">
        <f>U34*U16</f>
        <v/>
      </c>
      <c r="V52" s="602">
        <f>V34*V16</f>
        <v/>
      </c>
      <c r="W52" s="602">
        <f>W34*W16</f>
        <v/>
      </c>
      <c r="X52" s="602">
        <f>X34*X16</f>
        <v/>
      </c>
      <c r="Y52" s="602">
        <f>Y34*Y16</f>
        <v/>
      </c>
      <c r="Z52" s="602">
        <f>Z34*Z16</f>
        <v/>
      </c>
      <c r="AA52" s="602">
        <f>AA34*AA16</f>
        <v/>
      </c>
      <c r="AB52" s="602">
        <f>AB34*AB16</f>
        <v/>
      </c>
      <c r="AC52" s="602">
        <f>AC34*AC16</f>
        <v/>
      </c>
      <c r="AD52" s="602">
        <f>AD34*AD16</f>
        <v/>
      </c>
      <c r="AE52" s="601">
        <f>SUM(S52:AD52)</f>
        <v/>
      </c>
      <c r="AG52" s="602">
        <f>AG34*AG16</f>
        <v/>
      </c>
      <c r="AH52" s="602">
        <f>AH34*AH16</f>
        <v/>
      </c>
      <c r="AI52" s="602">
        <f>AI34*AI16</f>
        <v/>
      </c>
      <c r="AJ52" s="602">
        <f>AJ34*AJ16</f>
        <v/>
      </c>
      <c r="AK52" s="602">
        <f>AK34*AK16</f>
        <v/>
      </c>
      <c r="AL52" s="602">
        <f>AL34*AL16</f>
        <v/>
      </c>
      <c r="AM52" s="602">
        <f>AM34*AM16</f>
        <v/>
      </c>
      <c r="AN52" s="602">
        <f>AN34*AN16</f>
        <v/>
      </c>
      <c r="AO52" s="602">
        <f>AO34*AO16</f>
        <v/>
      </c>
      <c r="AP52" s="602">
        <f>AP34*AP16</f>
        <v/>
      </c>
      <c r="AQ52" s="602">
        <f>AQ34*AQ16</f>
        <v/>
      </c>
      <c r="AR52" s="602">
        <f>AR34*AR16</f>
        <v/>
      </c>
      <c r="AS52" s="600">
        <f>SUM(AG52:AR52)</f>
        <v/>
      </c>
      <c r="AV52" s="597">
        <f>AV16*AV34</f>
        <v/>
      </c>
      <c r="AW52" s="597">
        <f>AW16*AW34</f>
        <v/>
      </c>
      <c r="AX52" s="597">
        <f>AX16*AX34</f>
        <v/>
      </c>
      <c r="AY52" s="597">
        <f>AY16*AY34</f>
        <v/>
      </c>
      <c r="AZ52" s="597">
        <f>AZ16*AZ34</f>
        <v/>
      </c>
      <c r="BA52" s="597">
        <f>BA16*BA34</f>
        <v/>
      </c>
      <c r="BB52" s="597">
        <f>BB16*BB34</f>
        <v/>
      </c>
      <c r="BC52" s="597">
        <f>BC16*BC34</f>
        <v/>
      </c>
      <c r="BD52" s="597">
        <f>BD16*BD34</f>
        <v/>
      </c>
      <c r="BE52" s="597">
        <f>BE16*BE34</f>
        <v/>
      </c>
      <c r="BF52" s="597">
        <f>BF16*BF34</f>
        <v/>
      </c>
      <c r="BG52" s="597">
        <f>BG16*BG34</f>
        <v/>
      </c>
      <c r="BH52" s="600">
        <f>SUM(AV52:BG52)</f>
        <v/>
      </c>
      <c r="BI52" s="512" t="n"/>
    </row>
    <row r="53">
      <c r="B53" s="149" t="inlineStr">
        <is>
          <t>Massa P. Pizza Unitária 35 Cm /Cx 25 Uni.</t>
        </is>
      </c>
      <c r="C53" s="149" t="inlineStr">
        <is>
          <t>Caixa</t>
        </is>
      </c>
      <c r="D53" s="155" t="n"/>
      <c r="E53" s="602">
        <f>E35*E17</f>
        <v/>
      </c>
      <c r="F53" s="602">
        <f>F35*F17</f>
        <v/>
      </c>
      <c r="G53" s="602">
        <f>G35*G17</f>
        <v/>
      </c>
      <c r="H53" s="602">
        <f>H35*H17</f>
        <v/>
      </c>
      <c r="I53" s="602">
        <f>I35*I17</f>
        <v/>
      </c>
      <c r="J53" s="602">
        <f>J35*J17</f>
        <v/>
      </c>
      <c r="K53" s="602">
        <f>K35*K17</f>
        <v/>
      </c>
      <c r="L53" s="602">
        <f>L35*L17</f>
        <v/>
      </c>
      <c r="M53" s="602">
        <f>M35*M17</f>
        <v/>
      </c>
      <c r="N53" s="602">
        <f>N35*N17</f>
        <v/>
      </c>
      <c r="O53" s="602">
        <f>O35*O17</f>
        <v/>
      </c>
      <c r="P53" s="602">
        <f>P35*P17</f>
        <v/>
      </c>
      <c r="Q53" s="600">
        <f>SUM(E53:P53)</f>
        <v/>
      </c>
      <c r="R53" s="512" t="n"/>
      <c r="S53" s="602">
        <f>S35*S17</f>
        <v/>
      </c>
      <c r="T53" s="602">
        <f>T35*T17</f>
        <v/>
      </c>
      <c r="U53" s="602">
        <f>U35*U17</f>
        <v/>
      </c>
      <c r="V53" s="602">
        <f>V35*V17</f>
        <v/>
      </c>
      <c r="W53" s="602">
        <f>W35*W17</f>
        <v/>
      </c>
      <c r="X53" s="602">
        <f>X35*X17</f>
        <v/>
      </c>
      <c r="Y53" s="602">
        <f>Y35*Y17</f>
        <v/>
      </c>
      <c r="Z53" s="602">
        <f>Z35*Z17</f>
        <v/>
      </c>
      <c r="AA53" s="602">
        <f>AA35*AA17</f>
        <v/>
      </c>
      <c r="AB53" s="602">
        <f>AB35*AB17</f>
        <v/>
      </c>
      <c r="AC53" s="602">
        <f>AC35*AC17</f>
        <v/>
      </c>
      <c r="AD53" s="602">
        <f>AD35*AD17</f>
        <v/>
      </c>
      <c r="AE53" s="601">
        <f>SUM(S53:AD53)</f>
        <v/>
      </c>
      <c r="AG53" s="602">
        <f>AG35*AG17</f>
        <v/>
      </c>
      <c r="AH53" s="602">
        <f>AH35*AH17</f>
        <v/>
      </c>
      <c r="AI53" s="602">
        <f>AI35*AI17</f>
        <v/>
      </c>
      <c r="AJ53" s="602">
        <f>AJ35*AJ17</f>
        <v/>
      </c>
      <c r="AK53" s="602">
        <f>AK35*AK17</f>
        <v/>
      </c>
      <c r="AL53" s="602">
        <f>AL35*AL17</f>
        <v/>
      </c>
      <c r="AM53" s="602">
        <f>AM35*AM17</f>
        <v/>
      </c>
      <c r="AN53" s="602">
        <f>AN35*AN17</f>
        <v/>
      </c>
      <c r="AO53" s="602">
        <f>AO35*AO17</f>
        <v/>
      </c>
      <c r="AP53" s="602">
        <f>AP35*AP17</f>
        <v/>
      </c>
      <c r="AQ53" s="602">
        <f>AQ35*AQ17</f>
        <v/>
      </c>
      <c r="AR53" s="602">
        <f>AR35*AR17</f>
        <v/>
      </c>
      <c r="AS53" s="600">
        <f>SUM(AG53:AR53)</f>
        <v/>
      </c>
      <c r="AV53" s="597">
        <f>AV17*AV35</f>
        <v/>
      </c>
      <c r="AW53" s="597">
        <f>AW17*AW35</f>
        <v/>
      </c>
      <c r="AX53" s="597">
        <f>AX17*AX35</f>
        <v/>
      </c>
      <c r="AY53" s="597">
        <f>AY17*AY35</f>
        <v/>
      </c>
      <c r="AZ53" s="597">
        <f>AZ17*AZ35</f>
        <v/>
      </c>
      <c r="BA53" s="597">
        <f>BA17*BA35</f>
        <v/>
      </c>
      <c r="BB53" s="597">
        <f>BB17*BB35</f>
        <v/>
      </c>
      <c r="BC53" s="597">
        <f>BC17*BC35</f>
        <v/>
      </c>
      <c r="BD53" s="597">
        <f>BD17*BD35</f>
        <v/>
      </c>
      <c r="BE53" s="597">
        <f>BE17*BE35</f>
        <v/>
      </c>
      <c r="BF53" s="597">
        <f>BF17*BF35</f>
        <v/>
      </c>
      <c r="BG53" s="597">
        <f>BG17*BG35</f>
        <v/>
      </c>
      <c r="BH53" s="600">
        <f>SUM(AV53:BG53)</f>
        <v/>
      </c>
      <c r="BI53" s="512" t="n"/>
    </row>
    <row r="54">
      <c r="B54" s="149" t="inlineStr">
        <is>
          <t>Massa P. Pastel 500G Cx 30 Un.</t>
        </is>
      </c>
      <c r="C54" s="149" t="inlineStr">
        <is>
          <t>Caixa</t>
        </is>
      </c>
      <c r="D54" s="155" t="n"/>
      <c r="E54" s="602">
        <f>E36*E18</f>
        <v/>
      </c>
      <c r="F54" s="602">
        <f>F36*F18</f>
        <v/>
      </c>
      <c r="G54" s="602">
        <f>G36*G18</f>
        <v/>
      </c>
      <c r="H54" s="602">
        <f>H36*H18</f>
        <v/>
      </c>
      <c r="I54" s="602">
        <f>I36*I18</f>
        <v/>
      </c>
      <c r="J54" s="602">
        <f>J36*J18</f>
        <v/>
      </c>
      <c r="K54" s="602">
        <f>K36*K18</f>
        <v/>
      </c>
      <c r="L54" s="602">
        <f>L36*L18</f>
        <v/>
      </c>
      <c r="M54" s="602">
        <f>M36*M18</f>
        <v/>
      </c>
      <c r="N54" s="602">
        <f>N36*N18</f>
        <v/>
      </c>
      <c r="O54" s="602">
        <f>O36*O18</f>
        <v/>
      </c>
      <c r="P54" s="602">
        <f>P36*P18</f>
        <v/>
      </c>
      <c r="Q54" s="600">
        <f>SUM(E54:P54)</f>
        <v/>
      </c>
      <c r="R54" s="512" t="n"/>
      <c r="S54" s="602">
        <f>S36*S18</f>
        <v/>
      </c>
      <c r="T54" s="602">
        <f>T36*T18</f>
        <v/>
      </c>
      <c r="U54" s="602">
        <f>U36*U18</f>
        <v/>
      </c>
      <c r="V54" s="602">
        <f>V36*V18</f>
        <v/>
      </c>
      <c r="W54" s="602">
        <f>W36*W18</f>
        <v/>
      </c>
      <c r="X54" s="602">
        <f>X36*X18</f>
        <v/>
      </c>
      <c r="Y54" s="602">
        <f>Y36*Y18</f>
        <v/>
      </c>
      <c r="Z54" s="602">
        <f>Z36*Z18</f>
        <v/>
      </c>
      <c r="AA54" s="602">
        <f>AA36*AA18</f>
        <v/>
      </c>
      <c r="AB54" s="602">
        <f>AB36*AB18</f>
        <v/>
      </c>
      <c r="AC54" s="602">
        <f>AC36*AC18</f>
        <v/>
      </c>
      <c r="AD54" s="602">
        <f>AD36*AD18</f>
        <v/>
      </c>
      <c r="AE54" s="601">
        <f>SUM(S54:AD54)</f>
        <v/>
      </c>
      <c r="AG54" s="602">
        <f>AG36*AG18</f>
        <v/>
      </c>
      <c r="AH54" s="602">
        <f>AH36*AH18</f>
        <v/>
      </c>
      <c r="AI54" s="602">
        <f>AI36*AI18</f>
        <v/>
      </c>
      <c r="AJ54" s="602">
        <f>AJ36*AJ18</f>
        <v/>
      </c>
      <c r="AK54" s="602">
        <f>AK36*AK18</f>
        <v/>
      </c>
      <c r="AL54" s="602">
        <f>AL36*AL18</f>
        <v/>
      </c>
      <c r="AM54" s="602">
        <f>AM36*AM18</f>
        <v/>
      </c>
      <c r="AN54" s="602">
        <f>AN36*AN18</f>
        <v/>
      </c>
      <c r="AO54" s="602">
        <f>AO36*AO18</f>
        <v/>
      </c>
      <c r="AP54" s="602">
        <f>AP36*AP18</f>
        <v/>
      </c>
      <c r="AQ54" s="602">
        <f>AQ36*AQ18</f>
        <v/>
      </c>
      <c r="AR54" s="602">
        <f>AR36*AR18</f>
        <v/>
      </c>
      <c r="AS54" s="600">
        <f>SUM(AG54:AR54)</f>
        <v/>
      </c>
      <c r="AV54" s="597">
        <f>AV18*AV36</f>
        <v/>
      </c>
      <c r="AW54" s="597">
        <f>AW18*AW36</f>
        <v/>
      </c>
      <c r="AX54" s="597">
        <f>AX18*AX36</f>
        <v/>
      </c>
      <c r="AY54" s="597">
        <f>AY18*AY36</f>
        <v/>
      </c>
      <c r="AZ54" s="597">
        <f>AZ18*AZ36</f>
        <v/>
      </c>
      <c r="BA54" s="597">
        <f>BA18*BA36</f>
        <v/>
      </c>
      <c r="BB54" s="597">
        <f>BB18*BB36</f>
        <v/>
      </c>
      <c r="BC54" s="597">
        <f>BC18*BC36</f>
        <v/>
      </c>
      <c r="BD54" s="597">
        <f>BD18*BD36</f>
        <v/>
      </c>
      <c r="BE54" s="597">
        <f>BE18*BE36</f>
        <v/>
      </c>
      <c r="BF54" s="597">
        <f>BF18*BF36</f>
        <v/>
      </c>
      <c r="BG54" s="597">
        <f>BG18*BG36</f>
        <v/>
      </c>
      <c r="BH54" s="600">
        <f>SUM(AV54:BG54)</f>
        <v/>
      </c>
      <c r="BI54" s="512" t="n"/>
    </row>
    <row r="55">
      <c r="B55" s="149" t="inlineStr">
        <is>
          <t>Massa P. Pastel 1000G /Cx 15 Un.</t>
        </is>
      </c>
      <c r="C55" s="149" t="inlineStr">
        <is>
          <t>Caixa</t>
        </is>
      </c>
      <c r="D55" s="155" t="n"/>
      <c r="E55" s="602">
        <f>E37*E19</f>
        <v/>
      </c>
      <c r="F55" s="602">
        <f>F37*F19</f>
        <v/>
      </c>
      <c r="G55" s="602">
        <f>G37*G19</f>
        <v/>
      </c>
      <c r="H55" s="602">
        <f>H37*H19</f>
        <v/>
      </c>
      <c r="I55" s="602">
        <f>I37*I19</f>
        <v/>
      </c>
      <c r="J55" s="602">
        <f>J37*J19</f>
        <v/>
      </c>
      <c r="K55" s="602">
        <f>K37*K19</f>
        <v/>
      </c>
      <c r="L55" s="602">
        <f>L37*L19</f>
        <v/>
      </c>
      <c r="M55" s="602">
        <f>M37*M19</f>
        <v/>
      </c>
      <c r="N55" s="602">
        <f>N37*N19</f>
        <v/>
      </c>
      <c r="O55" s="602">
        <f>O37*O19</f>
        <v/>
      </c>
      <c r="P55" s="602">
        <f>P37*P19</f>
        <v/>
      </c>
      <c r="Q55" s="600">
        <f>SUM(E55:P55)</f>
        <v/>
      </c>
      <c r="R55" s="512" t="n"/>
      <c r="S55" s="602">
        <f>S37*S19</f>
        <v/>
      </c>
      <c r="T55" s="602">
        <f>T37*T19</f>
        <v/>
      </c>
      <c r="U55" s="602">
        <f>U37*U19</f>
        <v/>
      </c>
      <c r="V55" s="602">
        <f>V37*V19</f>
        <v/>
      </c>
      <c r="W55" s="602">
        <f>W37*W19</f>
        <v/>
      </c>
      <c r="X55" s="602">
        <f>X37*X19</f>
        <v/>
      </c>
      <c r="Y55" s="602">
        <f>Y37*Y19</f>
        <v/>
      </c>
      <c r="Z55" s="602">
        <f>Z37*Z19</f>
        <v/>
      </c>
      <c r="AA55" s="602">
        <f>AA37*AA19</f>
        <v/>
      </c>
      <c r="AB55" s="602">
        <f>AB37*AB19</f>
        <v/>
      </c>
      <c r="AC55" s="602">
        <f>AC37*AC19</f>
        <v/>
      </c>
      <c r="AD55" s="602">
        <f>AD37*AD19</f>
        <v/>
      </c>
      <c r="AE55" s="601">
        <f>SUM(S55:AD55)</f>
        <v/>
      </c>
      <c r="AG55" s="602">
        <f>AG37*AG19</f>
        <v/>
      </c>
      <c r="AH55" s="602">
        <f>AH37*AH19</f>
        <v/>
      </c>
      <c r="AI55" s="602">
        <f>AI37*AI19</f>
        <v/>
      </c>
      <c r="AJ55" s="602">
        <f>AJ37*AJ19</f>
        <v/>
      </c>
      <c r="AK55" s="602">
        <f>AK37*AK19</f>
        <v/>
      </c>
      <c r="AL55" s="602">
        <f>AL37*AL19</f>
        <v/>
      </c>
      <c r="AM55" s="602">
        <f>AM37*AM19</f>
        <v/>
      </c>
      <c r="AN55" s="602">
        <f>AN37*AN19</f>
        <v/>
      </c>
      <c r="AO55" s="602">
        <f>AO37*AO19</f>
        <v/>
      </c>
      <c r="AP55" s="602">
        <f>AP37*AP19</f>
        <v/>
      </c>
      <c r="AQ55" s="602">
        <f>AQ37*AQ19</f>
        <v/>
      </c>
      <c r="AR55" s="602">
        <f>AR37*AR19</f>
        <v/>
      </c>
      <c r="AS55" s="600">
        <f>SUM(AG55:AR55)</f>
        <v/>
      </c>
      <c r="AV55" s="597">
        <f>AV19*AV37</f>
        <v/>
      </c>
      <c r="AW55" s="597">
        <f>AW19*AW37</f>
        <v/>
      </c>
      <c r="AX55" s="597">
        <f>AX19*AX37</f>
        <v/>
      </c>
      <c r="AY55" s="597">
        <f>AY19*AY37</f>
        <v/>
      </c>
      <c r="AZ55" s="597">
        <f>AZ19*AZ37</f>
        <v/>
      </c>
      <c r="BA55" s="597">
        <f>BA19*BA37</f>
        <v/>
      </c>
      <c r="BB55" s="597">
        <f>BB19*BB37</f>
        <v/>
      </c>
      <c r="BC55" s="597">
        <f>BC19*BC37</f>
        <v/>
      </c>
      <c r="BD55" s="597">
        <f>BD19*BD37</f>
        <v/>
      </c>
      <c r="BE55" s="597">
        <f>BE19*BE37</f>
        <v/>
      </c>
      <c r="BF55" s="597">
        <f>BF19*BF37</f>
        <v/>
      </c>
      <c r="BG55" s="597">
        <f>BG19*BG37</f>
        <v/>
      </c>
      <c r="BH55" s="600">
        <f>SUM(AV55:BG55)</f>
        <v/>
      </c>
      <c r="BI55" s="512" t="n"/>
    </row>
    <row r="56">
      <c r="B56" s="149" t="inlineStr">
        <is>
          <t>Massa P. Pastel Cumbuca 500G /Cx 32 Un.</t>
        </is>
      </c>
      <c r="C56" s="149" t="inlineStr">
        <is>
          <t>Caixa</t>
        </is>
      </c>
      <c r="D56" s="155" t="n"/>
      <c r="E56" s="602">
        <f>E38*E20</f>
        <v/>
      </c>
      <c r="F56" s="602">
        <f>F38*F20</f>
        <v/>
      </c>
      <c r="G56" s="602">
        <f>G38*G20</f>
        <v/>
      </c>
      <c r="H56" s="602">
        <f>H38*H20</f>
        <v/>
      </c>
      <c r="I56" s="602">
        <f>I38*I20</f>
        <v/>
      </c>
      <c r="J56" s="602">
        <f>J38*J20</f>
        <v/>
      </c>
      <c r="K56" s="602">
        <f>K38*K20</f>
        <v/>
      </c>
      <c r="L56" s="602">
        <f>L38*L20</f>
        <v/>
      </c>
      <c r="M56" s="602">
        <f>M38*M20</f>
        <v/>
      </c>
      <c r="N56" s="602">
        <f>N38*N20</f>
        <v/>
      </c>
      <c r="O56" s="602">
        <f>O38*O20</f>
        <v/>
      </c>
      <c r="P56" s="602">
        <f>P38*P20</f>
        <v/>
      </c>
      <c r="Q56" s="600">
        <f>SUM(E56:P56)</f>
        <v/>
      </c>
      <c r="R56" s="512" t="n"/>
      <c r="S56" s="602">
        <f>S38*S20</f>
        <v/>
      </c>
      <c r="T56" s="602">
        <f>T38*T20</f>
        <v/>
      </c>
      <c r="U56" s="602">
        <f>U38*U20</f>
        <v/>
      </c>
      <c r="V56" s="602">
        <f>V38*V20</f>
        <v/>
      </c>
      <c r="W56" s="602">
        <f>W38*W20</f>
        <v/>
      </c>
      <c r="X56" s="602">
        <f>X38*X20</f>
        <v/>
      </c>
      <c r="Y56" s="602">
        <f>Y38*Y20</f>
        <v/>
      </c>
      <c r="Z56" s="602">
        <f>Z38*Z20</f>
        <v/>
      </c>
      <c r="AA56" s="602">
        <f>AA38*AA20</f>
        <v/>
      </c>
      <c r="AB56" s="602">
        <f>AB38*AB20</f>
        <v/>
      </c>
      <c r="AC56" s="602">
        <f>AC38*AC20</f>
        <v/>
      </c>
      <c r="AD56" s="602">
        <f>AD38*AD20</f>
        <v/>
      </c>
      <c r="AE56" s="601">
        <f>SUM(S56:AD56)</f>
        <v/>
      </c>
      <c r="AG56" s="602">
        <f>AG38*AG20</f>
        <v/>
      </c>
      <c r="AH56" s="602">
        <f>AH38*AH20</f>
        <v/>
      </c>
      <c r="AI56" s="602">
        <f>AI38*AI20</f>
        <v/>
      </c>
      <c r="AJ56" s="602">
        <f>AJ38*AJ20</f>
        <v/>
      </c>
      <c r="AK56" s="602">
        <f>AK38*AK20</f>
        <v/>
      </c>
      <c r="AL56" s="602">
        <f>AL38*AL20</f>
        <v/>
      </c>
      <c r="AM56" s="602">
        <f>AM38*AM20</f>
        <v/>
      </c>
      <c r="AN56" s="602">
        <f>AN38*AN20</f>
        <v/>
      </c>
      <c r="AO56" s="602">
        <f>AO38*AO20</f>
        <v/>
      </c>
      <c r="AP56" s="602">
        <f>AP38*AP20</f>
        <v/>
      </c>
      <c r="AQ56" s="602">
        <f>AQ38*AQ20</f>
        <v/>
      </c>
      <c r="AR56" s="602">
        <f>AR38*AR20</f>
        <v/>
      </c>
      <c r="AS56" s="600">
        <f>SUM(AG56:AR56)</f>
        <v/>
      </c>
      <c r="AV56" s="597">
        <f>AV20*AV38</f>
        <v/>
      </c>
      <c r="AW56" s="597">
        <f>AW20*AW38</f>
        <v/>
      </c>
      <c r="AX56" s="597">
        <f>AX20*AX38</f>
        <v/>
      </c>
      <c r="AY56" s="597">
        <f>AY20*AY38</f>
        <v/>
      </c>
      <c r="AZ56" s="597">
        <f>AZ20*AZ38</f>
        <v/>
      </c>
      <c r="BA56" s="597">
        <f>BA20*BA38</f>
        <v/>
      </c>
      <c r="BB56" s="597">
        <f>BB20*BB38</f>
        <v/>
      </c>
      <c r="BC56" s="597">
        <f>BC20*BC38</f>
        <v/>
      </c>
      <c r="BD56" s="597">
        <f>BD20*BD38</f>
        <v/>
      </c>
      <c r="BE56" s="597">
        <f>BE20*BE38</f>
        <v/>
      </c>
      <c r="BF56" s="597">
        <f>BF20*BF38</f>
        <v/>
      </c>
      <c r="BG56" s="597">
        <f>BG20*BG38</f>
        <v/>
      </c>
      <c r="BH56" s="600">
        <f>SUM(AV56:BG56)</f>
        <v/>
      </c>
      <c r="BI56" s="512" t="n"/>
    </row>
    <row r="57">
      <c r="B57" s="149" t="inlineStr">
        <is>
          <t>Massa P. Pastel Cumbuca 200G Cx 20 Un.</t>
        </is>
      </c>
      <c r="C57" s="149" t="inlineStr">
        <is>
          <t>Caixa</t>
        </is>
      </c>
      <c r="D57" s="155" t="n"/>
      <c r="E57" s="602">
        <f>E39*E21</f>
        <v/>
      </c>
      <c r="F57" s="602">
        <f>F39*F21</f>
        <v/>
      </c>
      <c r="G57" s="602">
        <f>G39*G21</f>
        <v/>
      </c>
      <c r="H57" s="602">
        <f>H39*H21</f>
        <v/>
      </c>
      <c r="I57" s="602">
        <f>I39*I21</f>
        <v/>
      </c>
      <c r="J57" s="602">
        <f>J39*J21</f>
        <v/>
      </c>
      <c r="K57" s="602">
        <f>K39*K21</f>
        <v/>
      </c>
      <c r="L57" s="602">
        <f>L39*L21</f>
        <v/>
      </c>
      <c r="M57" s="602">
        <f>M39*M21</f>
        <v/>
      </c>
      <c r="N57" s="602">
        <f>N39*N21</f>
        <v/>
      </c>
      <c r="O57" s="602">
        <f>O39*O21</f>
        <v/>
      </c>
      <c r="P57" s="602">
        <f>P39*P21</f>
        <v/>
      </c>
      <c r="Q57" s="600">
        <f>SUM(E57:P57)</f>
        <v/>
      </c>
      <c r="R57" s="512" t="n"/>
      <c r="S57" s="602">
        <f>S39*S21</f>
        <v/>
      </c>
      <c r="T57" s="602">
        <f>T39*T21</f>
        <v/>
      </c>
      <c r="U57" s="602">
        <f>U39*U21</f>
        <v/>
      </c>
      <c r="V57" s="602">
        <f>V39*V21</f>
        <v/>
      </c>
      <c r="W57" s="602">
        <f>W39*W21</f>
        <v/>
      </c>
      <c r="X57" s="602">
        <f>X39*X21</f>
        <v/>
      </c>
      <c r="Y57" s="602">
        <f>Y39*Y21</f>
        <v/>
      </c>
      <c r="Z57" s="602">
        <f>Z39*Z21</f>
        <v/>
      </c>
      <c r="AA57" s="602">
        <f>AA39*AA21</f>
        <v/>
      </c>
      <c r="AB57" s="602">
        <f>AB39*AB21</f>
        <v/>
      </c>
      <c r="AC57" s="602">
        <f>AC39*AC21</f>
        <v/>
      </c>
      <c r="AD57" s="602">
        <f>AD39*AD21</f>
        <v/>
      </c>
      <c r="AE57" s="601">
        <f>SUM(S57:AD57)</f>
        <v/>
      </c>
      <c r="AG57" s="602">
        <f>AG39*AG21</f>
        <v/>
      </c>
      <c r="AH57" s="602">
        <f>AH39*AH21</f>
        <v/>
      </c>
      <c r="AI57" s="602">
        <f>AI39*AI21</f>
        <v/>
      </c>
      <c r="AJ57" s="602">
        <f>AJ39*AJ21</f>
        <v/>
      </c>
      <c r="AK57" s="602">
        <f>AK39*AK21</f>
        <v/>
      </c>
      <c r="AL57" s="602">
        <f>AL39*AL21</f>
        <v/>
      </c>
      <c r="AM57" s="602">
        <f>AM39*AM21</f>
        <v/>
      </c>
      <c r="AN57" s="602">
        <f>AN39*AN21</f>
        <v/>
      </c>
      <c r="AO57" s="602">
        <f>AO39*AO21</f>
        <v/>
      </c>
      <c r="AP57" s="602">
        <f>AP39*AP21</f>
        <v/>
      </c>
      <c r="AQ57" s="602">
        <f>AQ39*AQ21</f>
        <v/>
      </c>
      <c r="AR57" s="602">
        <f>AR39*AR21</f>
        <v/>
      </c>
      <c r="AS57" s="600">
        <f>SUM(AG57:AR57)</f>
        <v/>
      </c>
      <c r="AV57" s="597">
        <f>AV21*AV39</f>
        <v/>
      </c>
      <c r="AW57" s="597">
        <f>AW21*AW39</f>
        <v/>
      </c>
      <c r="AX57" s="597">
        <f>AX21*AX39</f>
        <v/>
      </c>
      <c r="AY57" s="597">
        <f>AY21*AY39</f>
        <v/>
      </c>
      <c r="AZ57" s="597">
        <f>AZ21*AZ39</f>
        <v/>
      </c>
      <c r="BA57" s="597">
        <f>BA21*BA39</f>
        <v/>
      </c>
      <c r="BB57" s="597">
        <f>BB21*BB39</f>
        <v/>
      </c>
      <c r="BC57" s="597">
        <f>BC21*BC39</f>
        <v/>
      </c>
      <c r="BD57" s="597">
        <f>BD21*BD39</f>
        <v/>
      </c>
      <c r="BE57" s="597">
        <f>BE21*BE39</f>
        <v/>
      </c>
      <c r="BF57" s="597">
        <f>BF21*BF39</f>
        <v/>
      </c>
      <c r="BG57" s="597">
        <f>BG21*BG39</f>
        <v/>
      </c>
      <c r="BH57" s="600">
        <f>SUM(AV57:BG57)</f>
        <v/>
      </c>
      <c r="BI57" s="512" t="n"/>
    </row>
    <row r="58">
      <c r="B58" s="149" t="inlineStr">
        <is>
          <t>MASSA P. PASTEL QUADRADO 2000G / CX 7 UN</t>
        </is>
      </c>
      <c r="C58" s="149" t="inlineStr">
        <is>
          <t>Caixa</t>
        </is>
      </c>
      <c r="D58" s="155" t="n"/>
      <c r="E58" s="602" t="n"/>
      <c r="F58" s="602" t="n"/>
      <c r="G58" s="602" t="n"/>
      <c r="H58" s="602" t="n"/>
      <c r="I58" s="602" t="n"/>
      <c r="J58" s="602" t="n"/>
      <c r="K58" s="602" t="n"/>
      <c r="L58" s="602" t="n"/>
      <c r="M58" s="602" t="n"/>
      <c r="N58" s="602" t="n"/>
      <c r="O58" s="602" t="n"/>
      <c r="P58" s="602" t="n"/>
      <c r="Q58" s="600" t="n"/>
      <c r="R58" s="512" t="n"/>
      <c r="S58" s="602" t="n"/>
      <c r="T58" s="602" t="n"/>
      <c r="U58" s="602" t="n"/>
      <c r="V58" s="602" t="n"/>
      <c r="W58" s="602" t="n"/>
      <c r="X58" s="602" t="n"/>
      <c r="Y58" s="602" t="n"/>
      <c r="Z58" s="602" t="n"/>
      <c r="AA58" s="602" t="n"/>
      <c r="AB58" s="602" t="n"/>
      <c r="AC58" s="602" t="n"/>
      <c r="AD58" s="602" t="n"/>
      <c r="AE58" s="601" t="n"/>
      <c r="AG58" s="602">
        <f>AG40*AG22</f>
        <v/>
      </c>
      <c r="AH58" s="602">
        <f>AH40*AH22</f>
        <v/>
      </c>
      <c r="AI58" s="602">
        <f>AI40*AI22</f>
        <v/>
      </c>
      <c r="AJ58" s="602">
        <f>AJ40*AJ22</f>
        <v/>
      </c>
      <c r="AK58" s="602">
        <f>AK40*AK22</f>
        <v/>
      </c>
      <c r="AL58" s="602">
        <f>AL40*AL22</f>
        <v/>
      </c>
      <c r="AM58" s="602">
        <f>AM40*AM22</f>
        <v/>
      </c>
      <c r="AN58" s="602">
        <f>AN40*AN22</f>
        <v/>
      </c>
      <c r="AO58" s="602">
        <f>AO40*AO22</f>
        <v/>
      </c>
      <c r="AP58" s="602">
        <f>AP40*AP22</f>
        <v/>
      </c>
      <c r="AQ58" s="602">
        <f>AQ40*AQ22</f>
        <v/>
      </c>
      <c r="AR58" s="602">
        <f>AR40*AR22</f>
        <v/>
      </c>
      <c r="AS58" s="600">
        <f>SUM(AG58:AR58)</f>
        <v/>
      </c>
      <c r="AV58" s="597">
        <f>AV22*AV40</f>
        <v/>
      </c>
      <c r="AW58" s="597">
        <f>AW22*AW40</f>
        <v/>
      </c>
      <c r="AX58" s="597">
        <f>AX22*AX40</f>
        <v/>
      </c>
      <c r="AY58" s="597">
        <f>AY22*AY40</f>
        <v/>
      </c>
      <c r="AZ58" s="597">
        <f>AZ22*AZ40</f>
        <v/>
      </c>
      <c r="BA58" s="597">
        <f>BA22*BA40</f>
        <v/>
      </c>
      <c r="BB58" s="597">
        <f>BB22*BB40</f>
        <v/>
      </c>
      <c r="BC58" s="597">
        <f>BC22*BC40</f>
        <v/>
      </c>
      <c r="BD58" s="597">
        <f>BD22*BD40</f>
        <v/>
      </c>
      <c r="BE58" s="597">
        <f>BE22*BE40</f>
        <v/>
      </c>
      <c r="BF58" s="597">
        <f>BF22*BF40</f>
        <v/>
      </c>
      <c r="BG58" s="597">
        <f>BG22*BG40</f>
        <v/>
      </c>
      <c r="BH58" s="600">
        <f>SUM(AV58:BG58)</f>
        <v/>
      </c>
      <c r="BI58" s="512" t="n"/>
    </row>
    <row r="59">
      <c r="B59" s="149" t="inlineStr">
        <is>
          <t>MASSA P. PASTEL CUMBUCA 500G /PCT C/ 10 UN.</t>
        </is>
      </c>
      <c r="C59" s="149" t="inlineStr">
        <is>
          <t>PACOTE</t>
        </is>
      </c>
      <c r="D59" s="155" t="n"/>
      <c r="E59" s="602" t="n"/>
      <c r="F59" s="602" t="n"/>
      <c r="G59" s="602" t="n"/>
      <c r="H59" s="602" t="n"/>
      <c r="I59" s="602" t="n"/>
      <c r="J59" s="602" t="n"/>
      <c r="K59" s="602" t="n"/>
      <c r="L59" s="602" t="n"/>
      <c r="M59" s="602" t="n"/>
      <c r="N59" s="602" t="n"/>
      <c r="O59" s="602" t="n"/>
      <c r="P59" s="602" t="n"/>
      <c r="Q59" s="600" t="n"/>
      <c r="R59" s="512" t="n"/>
      <c r="S59" s="602" t="n"/>
      <c r="T59" s="602" t="n"/>
      <c r="U59" s="602" t="n"/>
      <c r="V59" s="602" t="n"/>
      <c r="W59" s="602" t="n"/>
      <c r="X59" s="602" t="n"/>
      <c r="Y59" s="602" t="n"/>
      <c r="Z59" s="602" t="n"/>
      <c r="AA59" s="602" t="n"/>
      <c r="AB59" s="602" t="n"/>
      <c r="AC59" s="602" t="n"/>
      <c r="AD59" s="602" t="n"/>
      <c r="AE59" s="601" t="n"/>
      <c r="AG59" s="602">
        <f>AG41*AG23</f>
        <v/>
      </c>
      <c r="AH59" s="602">
        <f>AH41*AH23</f>
        <v/>
      </c>
      <c r="AI59" s="602">
        <f>AI41*AI23</f>
        <v/>
      </c>
      <c r="AJ59" s="602">
        <f>AJ41*AJ23</f>
        <v/>
      </c>
      <c r="AK59" s="602">
        <f>AK41*AK23</f>
        <v/>
      </c>
      <c r="AL59" s="602">
        <f>AL41*AL23</f>
        <v/>
      </c>
      <c r="AM59" s="602">
        <f>AM41*AM23</f>
        <v/>
      </c>
      <c r="AN59" s="602">
        <f>AN41*AN23</f>
        <v/>
      </c>
      <c r="AO59" s="602">
        <f>AO41*AO23</f>
        <v/>
      </c>
      <c r="AP59" s="602">
        <f>AP41*AP23</f>
        <v/>
      </c>
      <c r="AQ59" s="602">
        <f>AQ41*AQ23</f>
        <v/>
      </c>
      <c r="AR59" s="602">
        <f>AR41*AR23</f>
        <v/>
      </c>
      <c r="AS59" s="600">
        <f>SUM(AG59:AR59)</f>
        <v/>
      </c>
      <c r="AV59" s="597">
        <f>AV23*AV41</f>
        <v/>
      </c>
      <c r="AW59" s="597">
        <f>AW23*AW41</f>
        <v/>
      </c>
      <c r="AX59" s="597">
        <f>AX23*AX41</f>
        <v/>
      </c>
      <c r="AY59" s="597">
        <f>AY23*AY41</f>
        <v/>
      </c>
      <c r="AZ59" s="597">
        <f>AZ23*AZ41</f>
        <v/>
      </c>
      <c r="BA59" s="597">
        <f>BA23*BA41</f>
        <v/>
      </c>
      <c r="BB59" s="597">
        <f>BB23*BB41</f>
        <v/>
      </c>
      <c r="BC59" s="597">
        <f>BC23*BC41</f>
        <v/>
      </c>
      <c r="BD59" s="597">
        <f>BD23*BD41</f>
        <v/>
      </c>
      <c r="BE59" s="597">
        <f>BE23*BE41</f>
        <v/>
      </c>
      <c r="BF59" s="597">
        <f>BF23*BF41</f>
        <v/>
      </c>
      <c r="BG59" s="597">
        <f>BG23*BG41</f>
        <v/>
      </c>
      <c r="BH59" s="600">
        <f>SUM(AV59:BG59)</f>
        <v/>
      </c>
      <c r="BI59" s="512" t="n"/>
    </row>
    <row r="60">
      <c r="AE60" s="389" t="n"/>
    </row>
    <row r="61" ht="14.25" customHeight="1">
      <c r="B61" s="152" t="n"/>
      <c r="C61" s="152" t="n"/>
      <c r="D61" s="152" t="n"/>
      <c r="E61" s="153" t="n"/>
      <c r="F61" s="153" t="n"/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  <c r="AA61" s="153" t="n"/>
      <c r="AB61" s="153" t="n"/>
      <c r="AC61" s="153" t="n"/>
      <c r="AD61" s="153" t="n"/>
      <c r="AE61" s="153" t="n"/>
      <c r="AG61" s="153" t="n"/>
      <c r="AH61" s="153" t="n"/>
      <c r="AI61" s="153" t="n"/>
      <c r="AJ61" s="153" t="n"/>
      <c r="AK61" s="153" t="n"/>
      <c r="AL61" s="153" t="n"/>
      <c r="AM61" s="153" t="n"/>
      <c r="AN61" s="153" t="n"/>
      <c r="AO61" s="153" t="n"/>
      <c r="AP61" s="153" t="n"/>
      <c r="AQ61" s="153" t="n"/>
      <c r="AR61" s="153" t="n"/>
      <c r="AS61" s="153" t="n"/>
      <c r="AV61" s="153" t="n"/>
      <c r="AW61" s="153" t="n"/>
      <c r="AX61" s="153" t="n"/>
      <c r="AY61" s="153" t="n"/>
      <c r="AZ61" s="153" t="n"/>
      <c r="BA61" s="153" t="n"/>
      <c r="BB61" s="153" t="n"/>
      <c r="BC61" s="153" t="n"/>
      <c r="BD61" s="153" t="n"/>
      <c r="BE61" s="153" t="n"/>
      <c r="BF61" s="153" t="n"/>
      <c r="BG61" s="153" t="n"/>
      <c r="BH61" s="153" t="n"/>
      <c r="BI61" s="153" t="n"/>
    </row>
    <row r="62" ht="22.15" customHeight="1">
      <c r="A62" s="391" t="n"/>
      <c r="B62" s="392" t="inlineStr">
        <is>
          <t>Total</t>
        </is>
      </c>
      <c r="C62" s="392" t="n"/>
      <c r="D62" s="390" t="n"/>
      <c r="E62" s="605">
        <f>SUM(E46:E59)</f>
        <v/>
      </c>
      <c r="F62" s="605">
        <f>SUM(F46:F59)</f>
        <v/>
      </c>
      <c r="G62" s="605">
        <f>SUM(G46:G59)</f>
        <v/>
      </c>
      <c r="H62" s="605">
        <f>SUM(H46:H59)</f>
        <v/>
      </c>
      <c r="I62" s="605">
        <f>SUM(I46:I59)</f>
        <v/>
      </c>
      <c r="J62" s="605">
        <f>SUM(J46:J59)</f>
        <v/>
      </c>
      <c r="K62" s="605">
        <f>SUM(K46:K59)</f>
        <v/>
      </c>
      <c r="L62" s="605">
        <f>SUM(L46:L59)</f>
        <v/>
      </c>
      <c r="M62" s="605">
        <f>SUM(M46:M59)</f>
        <v/>
      </c>
      <c r="N62" s="605">
        <f>SUM(N46:N59)</f>
        <v/>
      </c>
      <c r="O62" s="605">
        <f>SUM(O46:O59)</f>
        <v/>
      </c>
      <c r="P62" s="605">
        <f>SUM(P46:P59)</f>
        <v/>
      </c>
      <c r="Q62" s="606" t="n">
        <v>15381725.33673</v>
      </c>
      <c r="R62" s="607" t="n"/>
      <c r="S62" s="605">
        <f>SUM(S46:S59)</f>
        <v/>
      </c>
      <c r="T62" s="605">
        <f>SUM(T46:T59)</f>
        <v/>
      </c>
      <c r="U62" s="605">
        <f>SUM(U46:U59)</f>
        <v/>
      </c>
      <c r="V62" s="605">
        <f>SUM(V46:V59)</f>
        <v/>
      </c>
      <c r="W62" s="605">
        <f>SUM(W46:W59)</f>
        <v/>
      </c>
      <c r="X62" s="605">
        <f>SUM(X46:X59)</f>
        <v/>
      </c>
      <c r="Y62" s="605">
        <f>SUM(Y46:Y59)</f>
        <v/>
      </c>
      <c r="Z62" s="605">
        <f>SUM(Z46:Z59)</f>
        <v/>
      </c>
      <c r="AA62" s="605">
        <f>SUM(AA46:AA59)</f>
        <v/>
      </c>
      <c r="AB62" s="605">
        <f>SUM(AB46:AB59)</f>
        <v/>
      </c>
      <c r="AC62" s="605">
        <f>SUM(AC46:AC59)</f>
        <v/>
      </c>
      <c r="AD62" s="605">
        <f>SUM(AD46:AD59)</f>
        <v/>
      </c>
      <c r="AE62" s="608">
        <f>SUM(AE46:AE59)</f>
        <v/>
      </c>
      <c r="AG62" s="605">
        <f>SUM(AG46:AG59)</f>
        <v/>
      </c>
      <c r="AH62" s="605">
        <f>SUM(AH46:AH59)</f>
        <v/>
      </c>
      <c r="AI62" s="605">
        <f>SUM(AI46:AI59)</f>
        <v/>
      </c>
      <c r="AJ62" s="605">
        <f>SUM(AJ46:AJ59)</f>
        <v/>
      </c>
      <c r="AK62" s="605">
        <f>SUM(AK46:AK59)</f>
        <v/>
      </c>
      <c r="AL62" s="605">
        <f>SUM(AL46:AL59)</f>
        <v/>
      </c>
      <c r="AM62" s="605">
        <f>SUM(AM46:AM59)</f>
        <v/>
      </c>
      <c r="AN62" s="605">
        <f>SUM(AN46:AN59)</f>
        <v/>
      </c>
      <c r="AO62" s="605">
        <f>SUM(AO46:AO59)</f>
        <v/>
      </c>
      <c r="AP62" s="605">
        <f>SUM(AP46:AP59)</f>
        <v/>
      </c>
      <c r="AQ62" s="605">
        <f>SUM(AQ46:AQ59)</f>
        <v/>
      </c>
      <c r="AR62" s="605">
        <f>SUM(AR46:AR59)</f>
        <v/>
      </c>
      <c r="AS62" s="606">
        <f>SUM(AG62:AR62)</f>
        <v/>
      </c>
      <c r="AU62" s="391" t="n"/>
      <c r="AV62" s="608">
        <f>SUM(AV46:AV59)</f>
        <v/>
      </c>
      <c r="AW62" s="608">
        <f>SUM(AW46:AW59)</f>
        <v/>
      </c>
      <c r="AX62" s="608">
        <f>SUM(AX46:AX59)</f>
        <v/>
      </c>
      <c r="AY62" s="608">
        <f>SUM(AY46:AY59)</f>
        <v/>
      </c>
      <c r="AZ62" s="608">
        <f>SUM(AZ46:AZ59)</f>
        <v/>
      </c>
      <c r="BA62" s="608">
        <f>SUM(BA46:BA59)</f>
        <v/>
      </c>
      <c r="BB62" s="608">
        <f>SUM(BB46:BB59)</f>
        <v/>
      </c>
      <c r="BC62" s="608">
        <f>SUM(BC46:BC59)</f>
        <v/>
      </c>
      <c r="BD62" s="608">
        <f>SUM(BD46:BD59)</f>
        <v/>
      </c>
      <c r="BE62" s="608">
        <f>SUM(BE46:BE59)</f>
        <v/>
      </c>
      <c r="BF62" s="608">
        <f>SUM(BF46:BF59)</f>
        <v/>
      </c>
      <c r="BG62" s="608">
        <f>SUM(BG46:BG59)</f>
        <v/>
      </c>
      <c r="BH62" s="606">
        <f>SUM(AV62:BG62)</f>
        <v/>
      </c>
      <c r="BI62" s="607" t="n"/>
    </row>
    <row r="65">
      <c r="AS65" s="592" t="n"/>
    </row>
    <row r="66">
      <c r="AS66" s="609" t="n"/>
      <c r="AV66" s="592" t="n"/>
    </row>
    <row r="67">
      <c r="AS67" s="609" t="n"/>
      <c r="AV67" s="592" t="n"/>
    </row>
    <row r="68">
      <c r="AS68" s="609" t="n"/>
      <c r="AV68" s="592" t="n"/>
    </row>
    <row r="69">
      <c r="AS69" s="609" t="n"/>
      <c r="AV69" s="592" t="n"/>
    </row>
    <row r="70">
      <c r="AS70" s="609" t="n"/>
      <c r="AV70" s="592" t="n"/>
    </row>
    <row r="71">
      <c r="AS71" s="609" t="n"/>
      <c r="AV71" s="592" t="n"/>
    </row>
    <row r="72">
      <c r="AS72" s="609" t="n"/>
      <c r="AV72" s="592" t="n"/>
    </row>
    <row r="73">
      <c r="AS73" s="609" t="n"/>
      <c r="AV73" s="592" t="n"/>
    </row>
    <row r="74">
      <c r="AS74" s="609" t="n"/>
      <c r="AV74" s="592" t="n"/>
    </row>
    <row r="75">
      <c r="AS75" s="609" t="n"/>
      <c r="AV75" s="592" t="n"/>
    </row>
    <row r="76">
      <c r="AS76" s="609" t="n"/>
      <c r="AV76" s="592" t="n"/>
    </row>
    <row r="77">
      <c r="AS77" s="609" t="n"/>
      <c r="AV77" s="592" t="n"/>
    </row>
    <row r="78">
      <c r="AS78" s="609" t="n"/>
      <c r="AV78" s="592" t="n"/>
    </row>
    <row r="79">
      <c r="AS79" s="609" t="n"/>
      <c r="AV79" s="592" t="n"/>
    </row>
    <row r="80">
      <c r="AS80" s="609" t="n"/>
      <c r="AV80" s="592" t="n"/>
    </row>
    <row r="81">
      <c r="AS81" s="609" t="n"/>
      <c r="AV81" s="592" t="n"/>
    </row>
    <row r="82">
      <c r="AS82" s="609" t="n"/>
    </row>
  </sheetData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 codeName="Planilha18">
    <tabColor rgb="FFFFC000"/>
    <outlinePr summaryBelow="1" summaryRight="1"/>
    <pageSetUpPr/>
  </sheetPr>
  <dimension ref="A1:FA281"/>
  <sheetViews>
    <sheetView showGridLines="0" zoomScale="115" zoomScaleNormal="115" workbookViewId="0">
      <pane xSplit="3" ySplit="8" topLeftCell="ET9" activePane="bottomRight" state="frozenSplit"/>
      <selection activeCell="B1" sqref="B1"/>
      <selection pane="topRight" activeCell="N1" sqref="N1"/>
      <selection pane="bottomLeft" activeCell="B33" sqref="B33"/>
      <selection pane="bottomRight" activeCell="ET5" sqref="ET5"/>
    </sheetView>
  </sheetViews>
  <sheetFormatPr baseColWidth="8" defaultColWidth="10.625" defaultRowHeight="15" outlineLevelRow="1"/>
  <cols>
    <col hidden="1" width="17.125" customWidth="1" style="56" min="1" max="1"/>
    <col width="17.125" customWidth="1" style="56" min="2" max="2"/>
    <col width="21.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2.3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min="80" max="80"/>
    <col hidden="1" width="0.625" customWidth="1" style="246" min="81" max="81"/>
    <col hidden="1" width="1.5" customWidth="1" min="82" max="82"/>
    <col width="11.125" customWidth="1" style="56" min="83" max="83"/>
    <col hidden="1" outlineLevel="1" width="2.5" customWidth="1" style="56" min="84" max="84"/>
    <col hidden="1" outlineLevel="1" width="10.625" customWidth="1" style="56" min="85" max="96"/>
    <col collapsed="1" width="2" customWidth="1" style="56" min="97" max="97"/>
    <col width="11.375" customWidth="1" style="56" min="98" max="98"/>
    <col hidden="1" outlineLevel="1" width="1.5" customWidth="1" style="56" min="99" max="99"/>
    <col hidden="1" outlineLevel="1" width="10.625" customWidth="1" style="56" min="100" max="111"/>
    <col collapsed="1" width="2.25" customWidth="1" style="56" min="112" max="112"/>
    <col hidden="1" width="10.625" customWidth="1" style="56" min="113" max="114"/>
    <col hidden="1" width="1.875" customWidth="1" style="56" min="115" max="115"/>
    <col width="11.125" customWidth="1" style="56" min="116" max="116"/>
    <col hidden="1" outlineLevel="1" width="2.5" customWidth="1" style="56" min="117" max="117"/>
    <col hidden="1" outlineLevel="1" width="10.625" customWidth="1" style="56" min="118" max="129"/>
    <col collapsed="1" width="2.25" customWidth="1" style="56" min="130" max="130"/>
    <col width="10.625" customWidth="1" style="56" min="131" max="131"/>
    <col outlineLevel="1" width="2.125" customWidth="1" style="56" min="132" max="132"/>
    <col outlineLevel="1" width="10.625" customWidth="1" style="56" min="133" max="144"/>
    <col width="3.25" customWidth="1" style="56" min="145" max="145"/>
    <col width="10.625" customWidth="1" style="56" min="146" max="148"/>
    <col width="2.75" customWidth="1" style="56" min="149" max="149"/>
    <col width="12.75" customWidth="1" style="85" min="150" max="150"/>
    <col width="2.375" customWidth="1" style="85" min="151" max="151"/>
    <col width="12.75" customWidth="1" style="85" min="152" max="152"/>
    <col width="2.125" customWidth="1" style="85" min="153" max="153"/>
    <col width="12.75" customWidth="1" style="85" min="154" max="154"/>
    <col width="2" customWidth="1" style="85" min="155" max="155"/>
    <col width="12.25" customWidth="1" style="85" min="156" max="156"/>
    <col width="12.75" customWidth="1" style="85" min="157" max="157"/>
    <col width="10.625" customWidth="1" style="56" min="158" max="16384"/>
  </cols>
  <sheetData>
    <row r="1" ht="6" customHeight="1">
      <c r="CB1" s="1" t="n"/>
      <c r="CC1" s="610" t="n"/>
      <c r="CD1" s="1" t="n"/>
      <c r="ET1" s="611" t="n"/>
      <c r="EU1" s="418" t="n"/>
      <c r="EW1" s="418" t="n"/>
      <c r="EY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T2" s="427">
        <f>IF(ET4&lt;$EE$6,ET4-366,ET4-365)</f>
        <v/>
      </c>
      <c r="EU2" s="85" t="n"/>
      <c r="EV2" s="613" t="inlineStr">
        <is>
          <t>Orçamento</t>
        </is>
      </c>
      <c r="EW2" s="611" t="n"/>
      <c r="EX2" s="613" t="inlineStr">
        <is>
          <t>Real</t>
        </is>
      </c>
      <c r="EY2" s="611" t="n"/>
      <c r="EZ2" s="611" t="n"/>
      <c r="FA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U3" s="418" t="n"/>
      <c r="EV3" s="403" t="n"/>
      <c r="EW3" s="418" t="n"/>
      <c r="EX3" s="403" t="n"/>
      <c r="EY3" s="418" t="n"/>
      <c r="EZ3" s="403" t="n"/>
      <c r="FA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F4" s="8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8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M4" s="8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B4" s="8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T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7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7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7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7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T5" s="403" t="n"/>
      <c r="EU5" s="418" t="n"/>
      <c r="EV5" s="403" t="n"/>
      <c r="EW5" s="418" t="n"/>
      <c r="EX5" s="403" t="n"/>
      <c r="EY5" s="418" t="n"/>
      <c r="EZ5" s="403" t="n"/>
      <c r="FA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87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87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87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87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R6" s="14" t="n"/>
      <c r="ET6" s="14" t="inlineStr">
        <is>
          <t>2024 - R</t>
        </is>
      </c>
      <c r="EU6" s="409" t="n"/>
      <c r="EV6" s="14" t="inlineStr">
        <is>
          <t>2025 - B</t>
        </is>
      </c>
      <c r="EW6" s="409" t="n"/>
      <c r="EX6" s="14" t="inlineStr">
        <is>
          <t>2025 - F</t>
        </is>
      </c>
      <c r="EY6" s="409" t="n"/>
      <c r="EZ6" s="14" t="inlineStr">
        <is>
          <t>Real vs Bdgt</t>
        </is>
      </c>
      <c r="FA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87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87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87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87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T7" s="89" t="n"/>
      <c r="EU7" s="409" t="n"/>
      <c r="EV7" s="89" t="n"/>
      <c r="EW7" s="409" t="n"/>
      <c r="EX7" s="89" t="n"/>
      <c r="EY7" s="409" t="n"/>
      <c r="EZ7" s="89" t="n"/>
      <c r="FA7" s="89" t="n"/>
    </row>
    <row r="8" ht="14.85" customFormat="1" customHeight="1" s="65">
      <c r="A8" s="65" t="n">
        <v>3</v>
      </c>
      <c r="B8" s="76" t="n"/>
      <c r="C8" s="76" t="inlineStr">
        <is>
          <t>Receita Bruta</t>
        </is>
      </c>
      <c r="D8" s="75" t="n"/>
      <c r="E8" s="587">
        <f>SUM(G8:R8)</f>
        <v/>
      </c>
      <c r="F8" s="617" t="n"/>
      <c r="G8" s="618">
        <f>SUM(G10:G12)</f>
        <v/>
      </c>
      <c r="H8" s="618">
        <f>SUM(H10:H12)</f>
        <v/>
      </c>
      <c r="I8" s="618">
        <f>SUM(I10:I12)</f>
        <v/>
      </c>
      <c r="J8" s="618">
        <f>SUM(J10:J12)</f>
        <v/>
      </c>
      <c r="K8" s="618">
        <f>SUM(K10:K12)</f>
        <v/>
      </c>
      <c r="L8" s="618">
        <f>SUM(L10:L12)</f>
        <v/>
      </c>
      <c r="M8" s="618">
        <f>SUM(M10:M12)</f>
        <v/>
      </c>
      <c r="N8" s="618">
        <f>SUM(N10:N12)</f>
        <v/>
      </c>
      <c r="O8" s="618">
        <f>SUM(O10:O12)</f>
        <v/>
      </c>
      <c r="P8" s="618">
        <f>SUM(P10:P12)</f>
        <v/>
      </c>
      <c r="Q8" s="618">
        <f>SUM(Q10:Q12)</f>
        <v/>
      </c>
      <c r="R8" s="618">
        <f>SUM(R10:R12)</f>
        <v/>
      </c>
      <c r="S8" s="617" t="n"/>
      <c r="T8" s="587">
        <f>SUM(V8:AG8)</f>
        <v/>
      </c>
      <c r="U8" s="617" t="n"/>
      <c r="V8" s="618">
        <f>SUM(V10:V12)</f>
        <v/>
      </c>
      <c r="W8" s="618">
        <f>SUM(W10:W12)</f>
        <v/>
      </c>
      <c r="X8" s="618">
        <f>SUM(X10:X12)</f>
        <v/>
      </c>
      <c r="Y8" s="618">
        <f>SUM(Y10:Y12)</f>
        <v/>
      </c>
      <c r="Z8" s="618">
        <f>SUM(Z10:Z12)</f>
        <v/>
      </c>
      <c r="AA8" s="618">
        <f>SUM(AA10:AA12)</f>
        <v/>
      </c>
      <c r="AB8" s="618">
        <f>SUM(AB10:AB12)</f>
        <v/>
      </c>
      <c r="AC8" s="618">
        <f>SUM(AC10:AC12)</f>
        <v/>
      </c>
      <c r="AD8" s="618">
        <f>SUM(AD10:AD12)</f>
        <v/>
      </c>
      <c r="AE8" s="618">
        <f>SUM(AE10:AE12)</f>
        <v/>
      </c>
      <c r="AF8" s="618">
        <f>SUM(AF10:AF12)</f>
        <v/>
      </c>
      <c r="AG8" s="618">
        <f>SUM(AG10:AG12)</f>
        <v/>
      </c>
      <c r="AH8" s="617" t="n"/>
      <c r="AI8" s="587">
        <f>SUM(AK8:AV8)</f>
        <v/>
      </c>
      <c r="AJ8" s="617" t="n"/>
      <c r="AK8" s="618">
        <f>SUM(AK10:AK12)</f>
        <v/>
      </c>
      <c r="AL8" s="618">
        <f>SUM(AL10:AL12)</f>
        <v/>
      </c>
      <c r="AM8" s="618">
        <f>SUM(AM10:AM12)</f>
        <v/>
      </c>
      <c r="AN8" s="618">
        <f>SUM(AN10:AN12)</f>
        <v/>
      </c>
      <c r="AO8" s="618">
        <f>SUM(AO10:AO12)</f>
        <v/>
      </c>
      <c r="AP8" s="618">
        <f>SUM(AP10:AP12)</f>
        <v/>
      </c>
      <c r="AQ8" s="618">
        <f>SUM(AQ10:AQ12)</f>
        <v/>
      </c>
      <c r="AR8" s="618">
        <f>SUM(AR10:AR12)</f>
        <v/>
      </c>
      <c r="AS8" s="618">
        <f>SUM(AS10:AS12)</f>
        <v/>
      </c>
      <c r="AT8" s="618">
        <f>SUM(AT10:AT12)</f>
        <v/>
      </c>
      <c r="AU8" s="618">
        <f>SUM(AU10:AU12)</f>
        <v/>
      </c>
      <c r="AV8" s="618">
        <f>SUM(AV10:AV12)</f>
        <v/>
      </c>
      <c r="AW8" s="617" t="n"/>
      <c r="AX8" s="587">
        <f>SUM(AZ8:BK8)</f>
        <v/>
      </c>
      <c r="AY8" s="617" t="n"/>
      <c r="AZ8" s="618">
        <f>SUM(AZ10:AZ12)</f>
        <v/>
      </c>
      <c r="BA8" s="618">
        <f>SUM(BA10:BA12)</f>
        <v/>
      </c>
      <c r="BB8" s="618">
        <f>SUM(BB10:BB12)</f>
        <v/>
      </c>
      <c r="BC8" s="618">
        <f>SUM(BC10:BC12)</f>
        <v/>
      </c>
      <c r="BD8" s="618">
        <f>SUM(BD10:BD12)</f>
        <v/>
      </c>
      <c r="BE8" s="618">
        <f>SUM(BE10:BE12)</f>
        <v/>
      </c>
      <c r="BF8" s="618">
        <f>SUM(BF10:BF12)</f>
        <v/>
      </c>
      <c r="BG8" s="618">
        <f>SUM(BG10:BG12)</f>
        <v/>
      </c>
      <c r="BH8" s="618">
        <f>SUM(BH10:BH12)</f>
        <v/>
      </c>
      <c r="BI8" s="618">
        <f>SUM(BI10:BI12)</f>
        <v/>
      </c>
      <c r="BJ8" s="618">
        <f>SUM(BJ10:BJ12)</f>
        <v/>
      </c>
      <c r="BK8" s="618">
        <f>SUM(BK10:BK12)</f>
        <v/>
      </c>
      <c r="BL8" s="617" t="n"/>
      <c r="BM8" s="587">
        <f>SUM(BO8:BZ8)</f>
        <v/>
      </c>
      <c r="BN8" s="617" t="n"/>
      <c r="BO8" s="618">
        <f>SUM(BO10:BO12)</f>
        <v/>
      </c>
      <c r="BP8" s="618">
        <f>SUM(BP10:BP12)</f>
        <v/>
      </c>
      <c r="BQ8" s="618">
        <f>SUM(BQ10:BQ12)</f>
        <v/>
      </c>
      <c r="BR8" s="618">
        <f>SUM(BR10:BR12)</f>
        <v/>
      </c>
      <c r="BS8" s="618">
        <f>SUM(BS10:BS12)</f>
        <v/>
      </c>
      <c r="BT8" s="618">
        <f>SUM(BT10:BT12)</f>
        <v/>
      </c>
      <c r="BU8" s="618">
        <f>SUM(BU10:BU12)</f>
        <v/>
      </c>
      <c r="BV8" s="618">
        <f>SUM(BV10:BV12)</f>
        <v/>
      </c>
      <c r="BW8" s="618">
        <f>SUM(BW10:BW12)</f>
        <v/>
      </c>
      <c r="BX8" s="618">
        <f>SUM(BX10:BX12)</f>
        <v/>
      </c>
      <c r="BY8" s="618">
        <f>SUM(BY10:BY12)</f>
        <v/>
      </c>
      <c r="BZ8" s="618">
        <f>SUM(BZ10:BZ12)</f>
        <v/>
      </c>
      <c r="CB8" s="618">
        <f>SUM(CB10:CB12)</f>
        <v/>
      </c>
      <c r="CC8" s="619" t="n"/>
      <c r="CD8" s="618">
        <f>SUM(CD10:CD12)</f>
        <v/>
      </c>
      <c r="CE8" s="587">
        <f>SUM(CG8:CR8)</f>
        <v/>
      </c>
      <c r="CF8" s="87" t="n"/>
      <c r="CG8" s="618">
        <f>SUM(CG10:CG12)</f>
        <v/>
      </c>
      <c r="CH8" s="618">
        <f>SUM(CH10:CH12)</f>
        <v/>
      </c>
      <c r="CI8" s="618">
        <f>SUM(CI10:CI12)</f>
        <v/>
      </c>
      <c r="CJ8" s="618">
        <f>SUM(CJ10:CJ12)</f>
        <v/>
      </c>
      <c r="CK8" s="618">
        <f>SUM(CK10:CK12)</f>
        <v/>
      </c>
      <c r="CL8" s="618">
        <f>SUM(CL10:CL12)</f>
        <v/>
      </c>
      <c r="CM8" s="618">
        <f>SUM(CM10:CM12)</f>
        <v/>
      </c>
      <c r="CN8" s="618">
        <f>SUM(CN10:CN12)</f>
        <v/>
      </c>
      <c r="CO8" s="618">
        <f>SUM(CO10:CO12)</f>
        <v/>
      </c>
      <c r="CP8" s="618">
        <f>SUM(CP10:CP12)</f>
        <v/>
      </c>
      <c r="CQ8" s="618">
        <f>SUM(CQ10:CQ12)</f>
        <v/>
      </c>
      <c r="CR8" s="618">
        <f>SUM(CR10:CR12)</f>
        <v/>
      </c>
      <c r="CT8" s="587">
        <f>SUM(CV8:DG8)</f>
        <v/>
      </c>
      <c r="CU8" s="87" t="n"/>
      <c r="CV8" s="618">
        <f>SUM(CV10:CV12)</f>
        <v/>
      </c>
      <c r="CW8" s="618">
        <f>SUM(CW10:CW12)</f>
        <v/>
      </c>
      <c r="CX8" s="618">
        <f>SUM(CX10:CX12)</f>
        <v/>
      </c>
      <c r="CY8" s="618">
        <f>SUM(CY10:CY12)</f>
        <v/>
      </c>
      <c r="CZ8" s="618">
        <f>SUM(CZ10:CZ12)</f>
        <v/>
      </c>
      <c r="DA8" s="618">
        <f>SUM(DA10:DA12)</f>
        <v/>
      </c>
      <c r="DB8" s="618">
        <f>SUM(DB10:DB12)</f>
        <v/>
      </c>
      <c r="DC8" s="618">
        <f>SUM(DC10:DC12)</f>
        <v/>
      </c>
      <c r="DD8" s="618">
        <f>SUM(DD10:DD12)</f>
        <v/>
      </c>
      <c r="DE8" s="618">
        <f>SUM(DE10:DE12)</f>
        <v/>
      </c>
      <c r="DF8" s="618">
        <f>SUM(DF10:DF12)</f>
        <v/>
      </c>
      <c r="DG8" s="618">
        <f>SUM(DG10:DG12)</f>
        <v/>
      </c>
      <c r="DI8" s="618">
        <f>DA8-CL8</f>
        <v/>
      </c>
      <c r="DJ8" s="333">
        <f>(DA8/CL8)-100%</f>
        <v/>
      </c>
      <c r="DL8" s="587">
        <f>SUM(DN8:DY8)</f>
        <v/>
      </c>
      <c r="DM8" s="87" t="n"/>
      <c r="DN8" s="618">
        <f>SUM(DN10:DN12)</f>
        <v/>
      </c>
      <c r="DO8" s="618">
        <f>SUM(DO10:DO12)</f>
        <v/>
      </c>
      <c r="DP8" s="618">
        <f>SUM(DP10:DP12)</f>
        <v/>
      </c>
      <c r="DQ8" s="618">
        <f>SUM(DQ10:DQ12)</f>
        <v/>
      </c>
      <c r="DR8" s="618">
        <f>SUM(DR10:DR12)</f>
        <v/>
      </c>
      <c r="DS8" s="618">
        <f>SUM(DS10:DS12)</f>
        <v/>
      </c>
      <c r="DT8" s="618">
        <f>SUM(DT10:DT12)</f>
        <v/>
      </c>
      <c r="DU8" s="618">
        <f>SUM(DU10:DU12)</f>
        <v/>
      </c>
      <c r="DV8" s="618">
        <f>SUM(DV10:DV12)</f>
        <v/>
      </c>
      <c r="DW8" s="618">
        <f>SUM(DW10:DW12)</f>
        <v/>
      </c>
      <c r="DX8" s="618">
        <f>SUM(DX10:DX12)</f>
        <v/>
      </c>
      <c r="DY8" s="618">
        <f>SUM(DY10:DY12)</f>
        <v/>
      </c>
      <c r="EA8" s="587">
        <f>SUM(EC8:EN8)</f>
        <v/>
      </c>
      <c r="EB8" s="87" t="n"/>
      <c r="EC8" s="618">
        <f>SUM(EC10:EC12)</f>
        <v/>
      </c>
      <c r="ED8" s="618">
        <f>SUM(ED10:ED12)</f>
        <v/>
      </c>
      <c r="EE8" s="618">
        <f>SUM(EE10:EE12)</f>
        <v/>
      </c>
      <c r="EF8" s="618">
        <f>SUM(EF10:EF12)</f>
        <v/>
      </c>
      <c r="EG8" s="618">
        <f>SUM(EG10:EG12)</f>
        <v/>
      </c>
      <c r="EH8" s="618">
        <f>SUM(EH10:EH12)</f>
        <v/>
      </c>
      <c r="EI8" s="618">
        <f>SUM(EI10:EI12)</f>
        <v/>
      </c>
      <c r="EJ8" s="618">
        <f>SUM(EJ10:EJ12)</f>
        <v/>
      </c>
      <c r="EK8" s="618">
        <f>SUM(EK10:EK12)</f>
        <v/>
      </c>
      <c r="EL8" s="618">
        <f>SUM(EL10:EL12)</f>
        <v/>
      </c>
      <c r="EM8" s="618">
        <f>SUM(EM10:EM12)</f>
        <v/>
      </c>
      <c r="EN8" s="618">
        <f>SUM(EN10:EN12)</f>
        <v/>
      </c>
      <c r="EP8" s="618">
        <f>EH8-DS8</f>
        <v/>
      </c>
      <c r="EQ8" s="333">
        <f>(EH8/DS8)-100%</f>
        <v/>
      </c>
      <c r="ER8" s="333" t="n"/>
      <c r="ET8" s="620">
        <f>_xlfn.XLOOKUP($ET$2,$CV$6:$DG$6,$CV8:$DG8)</f>
        <v/>
      </c>
      <c r="EU8" s="422" t="n"/>
      <c r="EV8" s="620">
        <f>_xlfn.XLOOKUP($ET$4,$DN$6:$DY$6,$DN8:$DY8)</f>
        <v/>
      </c>
      <c r="EW8" s="422" t="n"/>
      <c r="EX8" s="620">
        <f>_xlfn.XLOOKUP($ET$4,$EC$6:$EN$6,$EC8:$EN8)</f>
        <v/>
      </c>
      <c r="EY8" s="422" t="n"/>
      <c r="EZ8" s="621">
        <f>EX8-EV8</f>
        <v/>
      </c>
      <c r="FA8" s="415">
        <f>EZ8/EV8</f>
        <v/>
      </c>
    </row>
    <row r="9" ht="4.5" customFormat="1" customHeight="1" s="43">
      <c r="A9" s="1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87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87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87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87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R9" s="337" t="n"/>
      <c r="ET9" s="623" t="n"/>
      <c r="EU9" s="419" t="n"/>
      <c r="EV9" s="624" t="n"/>
      <c r="EW9" s="419" t="n"/>
      <c r="EX9" s="623" t="n"/>
      <c r="EY9" s="419" t="n"/>
      <c r="EZ9" s="625" t="n"/>
      <c r="FA9" s="406" t="n"/>
    </row>
    <row r="10" outlineLevel="1" ht="14.85" customFormat="1" customHeight="1" s="91">
      <c r="A10" s="85" t="n">
        <v>5</v>
      </c>
      <c r="B10" s="104" t="inlineStr">
        <is>
          <t>10.01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HLOOKUP($CB$4,$AZ$6:$BK$36,$A10,0)</f>
        <v/>
      </c>
      <c r="CC10" s="622" t="n"/>
      <c r="CD10" s="622">
        <f>HLOOKUP($CB$4,$BO$6:$BZ$36,$A10,0)</f>
        <v/>
      </c>
      <c r="CE10" s="597">
        <f>SUM(CG10:CR10)</f>
        <v/>
      </c>
      <c r="CF10" s="87" t="n"/>
      <c r="CG10" s="597">
        <f>BD!BJ5</f>
        <v/>
      </c>
      <c r="CH10" s="597">
        <f>BD!BK5</f>
        <v/>
      </c>
      <c r="CI10" s="597">
        <f>BD!BL5</f>
        <v/>
      </c>
      <c r="CJ10" s="597">
        <f>BD!BM5</f>
        <v/>
      </c>
      <c r="CK10" s="597">
        <f>BD!BN5</f>
        <v/>
      </c>
      <c r="CL10" s="597">
        <f>BD!BO5</f>
        <v/>
      </c>
      <c r="CM10" s="597">
        <f>BD!BP5</f>
        <v/>
      </c>
      <c r="CN10" s="597">
        <f>BD!BQ5</f>
        <v/>
      </c>
      <c r="CO10" s="597">
        <f>BD!BR5</f>
        <v/>
      </c>
      <c r="CP10" s="597">
        <f>BD!BS5</f>
        <v/>
      </c>
      <c r="CQ10" s="597">
        <f>BD!BT5</f>
        <v/>
      </c>
      <c r="CR10" s="597">
        <f>BD!BU5</f>
        <v/>
      </c>
      <c r="CT10" s="597">
        <f>SUM(CV10:DG10)</f>
        <v/>
      </c>
      <c r="CU10" s="87" t="n"/>
      <c r="CV10" s="597">
        <f>_xlfn.XLOOKUP($B10,BD!$A$203:$A$399,BD!BJ$203:BJ$399,)</f>
        <v/>
      </c>
      <c r="CW10" s="597">
        <f>_xlfn.XLOOKUP($B10,BD!$A$203:$A$399,BD!BK$203:BK$399,)</f>
        <v/>
      </c>
      <c r="CX10" s="597">
        <f>_xlfn.XLOOKUP($B10,BD!$A$203:$A$399,BD!BL$203:BL$399,)</f>
        <v/>
      </c>
      <c r="CY10" s="597">
        <f>_xlfn.XLOOKUP($B10,BD!$A$203:$A$399,BD!BM$203:BM$399,)</f>
        <v/>
      </c>
      <c r="CZ10" s="597">
        <f>_xlfn.XLOOKUP($B10,BD!$A$203:$A$399,BD!BN$203:BN$399,)</f>
        <v/>
      </c>
      <c r="DA10" s="597">
        <f>_xlfn.XLOOKUP($B10,BD!$A$203:$A$399,BD!BO$203:BO$399,)</f>
        <v/>
      </c>
      <c r="DB10" s="597">
        <f>_xlfn.XLOOKUP($B10,BD!$A$203:$A$399,BD!BP$203:BP$399,)</f>
        <v/>
      </c>
      <c r="DC10" s="597">
        <f>_xlfn.XLOOKUP($B10,BD!$A$203:$A$399,BD!BQ$203:BQ$399,)</f>
        <v/>
      </c>
      <c r="DD10" s="597">
        <f>_xlfn.XLOOKUP($B10,BD!$A$203:$A$399,BD!BR$203:BR$399,)</f>
        <v/>
      </c>
      <c r="DE10" s="597">
        <f>_xlfn.XLOOKUP($B10,BD!$A$203:$A$399,BD!BS$203:BS$399,)</f>
        <v/>
      </c>
      <c r="DF10" s="597">
        <f>_xlfn.XLOOKUP($B10,BD!$A$203:$A$399,BD!BT$203:BT$399,)</f>
        <v/>
      </c>
      <c r="DG10" s="597">
        <f>_xlfn.XLOOKUP($B10,BD!$A$203:$A$399,BD!BU$203:BU$399,)</f>
        <v/>
      </c>
      <c r="DI10" s="597">
        <f>DA10-CL10</f>
        <v/>
      </c>
      <c r="DJ10" s="337">
        <f>(DA10/CL10)-100%</f>
        <v/>
      </c>
      <c r="DL10" s="597">
        <f>SUM(DN10:DY10)</f>
        <v/>
      </c>
      <c r="DM10" s="87" t="n"/>
      <c r="DN10" s="597">
        <f>BD!BW5</f>
        <v/>
      </c>
      <c r="DO10" s="597">
        <f>BD!BX5</f>
        <v/>
      </c>
      <c r="DP10" s="597">
        <f>BD!BY5</f>
        <v/>
      </c>
      <c r="DQ10" s="597">
        <f>BD!BZ5</f>
        <v/>
      </c>
      <c r="DR10" s="597">
        <f>BD!CA5</f>
        <v/>
      </c>
      <c r="DS10" s="597">
        <f>BD!CB5</f>
        <v/>
      </c>
      <c r="DT10" s="597">
        <f>BD!CC5</f>
        <v/>
      </c>
      <c r="DU10" s="597">
        <f>BD!CD5</f>
        <v/>
      </c>
      <c r="DV10" s="597">
        <f>BD!CE5</f>
        <v/>
      </c>
      <c r="DW10" s="597">
        <f>BD!CF5</f>
        <v/>
      </c>
      <c r="DX10" s="597">
        <f>BD!CG5</f>
        <v/>
      </c>
      <c r="DY10" s="597">
        <f>BD!CH5</f>
        <v/>
      </c>
      <c r="EA10" s="597">
        <f>SUM(EC10:EN10)</f>
        <v/>
      </c>
      <c r="EB10" s="87" t="n"/>
      <c r="EC10" s="597">
        <f>_xlfn.XLOOKUP($B10,BD!$A$203:$A$399,BD!BW$203:BW$399,)</f>
        <v/>
      </c>
      <c r="ED10" s="597">
        <f>_xlfn.XLOOKUP($B10,BD!$A$203:$A$399,BD!BX$203:BX$399,)</f>
        <v/>
      </c>
      <c r="EE10" s="597">
        <f>_xlfn.XLOOKUP($B10,BD!$A$203:$A$399,BD!BY$203:BY$399,)</f>
        <v/>
      </c>
      <c r="EF10" s="597">
        <f>_xlfn.XLOOKUP($B10,BD!$A$203:$A$399,BD!BZ$203:BZ$399,)</f>
        <v/>
      </c>
      <c r="EG10" s="597">
        <f>_xlfn.XLOOKUP($B10,BD!$A$203:$A$399,BD!CA$203:CA$399,)</f>
        <v/>
      </c>
      <c r="EH10" s="597">
        <f>_xlfn.XLOOKUP($B10,BD!$A$203:$A$399,BD!CB$203:CB$399,)</f>
        <v/>
      </c>
      <c r="EI10" s="597">
        <f>_xlfn.XLOOKUP($B10,BD!$A$203:$A$399,BD!CC$203:CC$399,)</f>
        <v/>
      </c>
      <c r="EJ10" s="597">
        <f>_xlfn.XLOOKUP($B10,BD!$A$203:$A$399,BD!CD$203:CD$399,)</f>
        <v/>
      </c>
      <c r="EK10" s="597">
        <f>_xlfn.XLOOKUP($B10,BD!$A$203:$A$399,BD!CE$203:CE$399,)</f>
        <v/>
      </c>
      <c r="EL10" s="597">
        <f>_xlfn.XLOOKUP($B10,BD!$A$203:$A$399,BD!CF$203:CF$399,)</f>
        <v/>
      </c>
      <c r="EM10" s="597">
        <f>_xlfn.XLOOKUP($B10,BD!$A$203:$A$399,BD!CG$203:CG$399,)</f>
        <v/>
      </c>
      <c r="EN10" s="597">
        <f>_xlfn.XLOOKUP($B10,BD!$A$203:$A$399,BD!CH$203:CH$399,)</f>
        <v/>
      </c>
      <c r="EP10" s="597">
        <f>EH10-DS10</f>
        <v/>
      </c>
      <c r="EQ10" s="337">
        <f>(EH10/DS10)-100%</f>
        <v/>
      </c>
      <c r="ER10" s="337" t="n"/>
      <c r="ET10" s="623">
        <f>_xlfn.XLOOKUP($ET$2,$CV$6:$DG$6,$CV10:$DG10)</f>
        <v/>
      </c>
      <c r="EU10" s="419" t="n"/>
      <c r="EV10" s="626">
        <f>_xlfn.XLOOKUP($ET$4,$DN$6:$DY$6,$DN10:$DY10)</f>
        <v/>
      </c>
      <c r="EW10" s="419" t="n"/>
      <c r="EX10" s="623">
        <f>_xlfn.XLOOKUP($ET$4,$EC$6:$EN$6,$EC10:$EN10)</f>
        <v/>
      </c>
      <c r="EY10" s="419" t="n"/>
      <c r="EZ10" s="625">
        <f>EX10-EV10</f>
        <v/>
      </c>
      <c r="FA10" s="406">
        <f>-EZ10/EV10</f>
        <v/>
      </c>
    </row>
    <row r="11" outlineLevel="1" ht="14.85" customFormat="1" customHeight="1" s="91">
      <c r="A11" s="65" t="n">
        <v>6</v>
      </c>
      <c r="B11" s="104" t="inlineStr">
        <is>
          <t>10.02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HLOOKUP($CB$4,$AZ$6:$BK$36,$A11,0)</f>
        <v/>
      </c>
      <c r="CC11" s="622" t="n"/>
      <c r="CD11" s="622">
        <f>HLOOKUP($CB$4,$BO$6:$BZ$36,$A11,0)</f>
        <v/>
      </c>
      <c r="CE11" s="597">
        <f>SUM(CG11:CR11)</f>
        <v/>
      </c>
      <c r="CF11" s="87" t="n"/>
      <c r="CG11" s="597">
        <f>BD!BJ6</f>
        <v/>
      </c>
      <c r="CH11" s="597">
        <f>BD!BK6</f>
        <v/>
      </c>
      <c r="CI11" s="597">
        <f>BD!BL6</f>
        <v/>
      </c>
      <c r="CJ11" s="597">
        <f>BD!BM6</f>
        <v/>
      </c>
      <c r="CK11" s="597">
        <f>BD!BN6</f>
        <v/>
      </c>
      <c r="CL11" s="597">
        <f>BD!BO6</f>
        <v/>
      </c>
      <c r="CM11" s="597">
        <f>BD!BP6</f>
        <v/>
      </c>
      <c r="CN11" s="597">
        <f>BD!BQ6</f>
        <v/>
      </c>
      <c r="CO11" s="597">
        <f>BD!BR6</f>
        <v/>
      </c>
      <c r="CP11" s="597">
        <f>BD!BS6</f>
        <v/>
      </c>
      <c r="CQ11" s="597">
        <f>BD!BT6</f>
        <v/>
      </c>
      <c r="CR11" s="597">
        <f>BD!BU6</f>
        <v/>
      </c>
      <c r="CT11" s="597">
        <f>SUM(CV11:DG11)</f>
        <v/>
      </c>
      <c r="CU11" s="87" t="n"/>
      <c r="CV11" s="597">
        <f>_xlfn.XLOOKUP($B11,BD!$A$203:$A$399,BD!BJ$203:BJ$399,)</f>
        <v/>
      </c>
      <c r="CW11" s="597">
        <f>_xlfn.XLOOKUP($B11,BD!$A$203:$A$399,BD!BK$203:BK$399,)</f>
        <v/>
      </c>
      <c r="CX11" s="597">
        <f>_xlfn.XLOOKUP($B11,BD!$A$203:$A$399,BD!BL$203:BL$399,)</f>
        <v/>
      </c>
      <c r="CY11" s="597">
        <f>_xlfn.XLOOKUP($B11,BD!$A$203:$A$399,BD!BM$203:BM$399,)</f>
        <v/>
      </c>
      <c r="CZ11" s="597">
        <f>_xlfn.XLOOKUP($B11,BD!$A$203:$A$399,BD!BN$203:BN$399,)</f>
        <v/>
      </c>
      <c r="DA11" s="597">
        <f>_xlfn.XLOOKUP($B11,BD!$A$203:$A$399,BD!BO$203:BO$399,)</f>
        <v/>
      </c>
      <c r="DB11" s="597">
        <f>_xlfn.XLOOKUP($B11,BD!$A$203:$A$399,BD!BP$203:BP$399,)</f>
        <v/>
      </c>
      <c r="DC11" s="597">
        <f>_xlfn.XLOOKUP($B11,BD!$A$203:$A$399,BD!BQ$203:BQ$399,)</f>
        <v/>
      </c>
      <c r="DD11" s="597">
        <f>_xlfn.XLOOKUP($B11,BD!$A$203:$A$399,BD!BR$203:BR$399,)</f>
        <v/>
      </c>
      <c r="DE11" s="597">
        <f>_xlfn.XLOOKUP($B11,BD!$A$203:$A$399,BD!BS$203:BS$399,)</f>
        <v/>
      </c>
      <c r="DF11" s="597">
        <f>_xlfn.XLOOKUP($B11,BD!$A$203:$A$399,BD!BT$203:BT$399,)</f>
        <v/>
      </c>
      <c r="DG11" s="597">
        <f>_xlfn.XLOOKUP($B11,BD!$A$203:$A$399,BD!BU$203:BU$399,)</f>
        <v/>
      </c>
      <c r="DI11" s="597">
        <f>DA11-CL11</f>
        <v/>
      </c>
      <c r="DJ11" s="354">
        <f>(DA11/CL11)-100%</f>
        <v/>
      </c>
      <c r="DL11" s="597">
        <f>SUM(DN11:DY11)</f>
        <v/>
      </c>
      <c r="DM11" s="87" t="n"/>
      <c r="DN11" s="597">
        <f>BD!BW6</f>
        <v/>
      </c>
      <c r="DO11" s="597">
        <f>BD!BX6</f>
        <v/>
      </c>
      <c r="DP11" s="597">
        <f>BD!BY6</f>
        <v/>
      </c>
      <c r="DQ11" s="597">
        <f>BD!BZ6</f>
        <v/>
      </c>
      <c r="DR11" s="597">
        <f>BD!CA6</f>
        <v/>
      </c>
      <c r="DS11" s="597">
        <f>BD!CB6</f>
        <v/>
      </c>
      <c r="DT11" s="597">
        <f>BD!CC6</f>
        <v/>
      </c>
      <c r="DU11" s="597">
        <f>BD!CD6</f>
        <v/>
      </c>
      <c r="DV11" s="597">
        <f>BD!CE6</f>
        <v/>
      </c>
      <c r="DW11" s="597">
        <f>BD!CF6</f>
        <v/>
      </c>
      <c r="DX11" s="597">
        <f>BD!CG6</f>
        <v/>
      </c>
      <c r="DY11" s="597">
        <f>BD!CH6</f>
        <v/>
      </c>
      <c r="EA11" s="597">
        <f>SUM(EC11:EN11)</f>
        <v/>
      </c>
      <c r="EB11" s="87" t="n"/>
      <c r="EC11" s="597">
        <f>_xlfn.XLOOKUP($B11,BD!$A$203:$A$399,BD!BW$203:BW$399,)</f>
        <v/>
      </c>
      <c r="ED11" s="597">
        <f>_xlfn.XLOOKUP($B11,BD!$A$203:$A$399,BD!BX$203:BX$399,)</f>
        <v/>
      </c>
      <c r="EE11" s="597">
        <f>_xlfn.XLOOKUP($B11,BD!$A$203:$A$399,BD!BY$203:BY$399,)</f>
        <v/>
      </c>
      <c r="EF11" s="597">
        <f>_xlfn.XLOOKUP($B11,BD!$A$203:$A$399,BD!BZ$203:BZ$399,)</f>
        <v/>
      </c>
      <c r="EG11" s="597">
        <f>_xlfn.XLOOKUP($B11,BD!$A$203:$A$399,BD!CA$203:CA$399,)</f>
        <v/>
      </c>
      <c r="EH11" s="597">
        <f>_xlfn.XLOOKUP($B11,BD!$A$203:$A$399,BD!CB$203:CB$399,)</f>
        <v/>
      </c>
      <c r="EI11" s="597">
        <f>_xlfn.XLOOKUP($B11,BD!$A$203:$A$399,BD!CC$203:CC$399,)</f>
        <v/>
      </c>
      <c r="EJ11" s="597">
        <f>_xlfn.XLOOKUP($B11,BD!$A$203:$A$399,BD!CD$203:CD$399,)</f>
        <v/>
      </c>
      <c r="EK11" s="597">
        <f>_xlfn.XLOOKUP($B11,BD!$A$203:$A$399,BD!CE$203:CE$399,)</f>
        <v/>
      </c>
      <c r="EL11" s="597">
        <f>_xlfn.XLOOKUP($B11,BD!$A$203:$A$399,BD!CF$203:CF$399,)</f>
        <v/>
      </c>
      <c r="EM11" s="597">
        <f>_xlfn.XLOOKUP($B11,BD!$A$203:$A$399,BD!CG$203:CG$399,)</f>
        <v/>
      </c>
      <c r="EN11" s="597">
        <f>_xlfn.XLOOKUP($B11,BD!$A$203:$A$399,BD!CH$203:CH$399,)</f>
        <v/>
      </c>
      <c r="EP11" s="597">
        <f>EH11-DS11</f>
        <v/>
      </c>
      <c r="EQ11" s="337">
        <f>(EH11/DS11)-100%</f>
        <v/>
      </c>
      <c r="ER11" s="337" t="n"/>
      <c r="ET11" s="623">
        <f>_xlfn.SINGLE(_xlfn.XLOOKUP($ET$2,$CV$6:$DG$6,$CV11:$DG11))</f>
        <v/>
      </c>
      <c r="EU11" s="409" t="n"/>
      <c r="EV11" s="626">
        <f>_xlfn.XLOOKUP($ET$4,$DN$6:$DY$6,$DN11:$DY11)</f>
        <v/>
      </c>
      <c r="EW11" s="409" t="n"/>
      <c r="EX11" s="623">
        <f>_xlfn.XLOOKUP($ET$4,$EC$6:$EN$6,$EC11:$EN11)</f>
        <v/>
      </c>
      <c r="EY11" s="409" t="n"/>
      <c r="EZ11" s="625">
        <f>EX11-EV11</f>
        <v/>
      </c>
      <c r="FA11" s="406">
        <f>-EZ11/EV11</f>
        <v/>
      </c>
    </row>
    <row r="12" outlineLevel="1" ht="14.85" customFormat="1" customHeight="1" s="91">
      <c r="A12" s="1" t="n">
        <v>7</v>
      </c>
      <c r="B12" s="104" t="inlineStr">
        <is>
          <t>10.03</t>
        </is>
      </c>
      <c r="C12" s="50">
        <f>VLOOKUP(B12,BD!A:B,2,0)</f>
        <v/>
      </c>
      <c r="D12" s="597" t="n"/>
      <c r="E12" s="597">
        <f>SUM(G12:R12)</f>
        <v/>
      </c>
      <c r="F12" s="597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HLOOKUP($CB$4,$AZ$6:$BK$36,$A12,0)</f>
        <v/>
      </c>
      <c r="CC12" s="622" t="n"/>
      <c r="CD12" s="622">
        <f>HLOOKUP($CB$4,$BO$6:$BZ$36,$A12,0)</f>
        <v/>
      </c>
      <c r="CE12" s="597">
        <f>SUM(CG12:CR12)</f>
        <v/>
      </c>
      <c r="CF12" s="87" t="n"/>
      <c r="CG12" s="597">
        <f>BD!BJ7</f>
        <v/>
      </c>
      <c r="CH12" s="597">
        <f>BD!BK7</f>
        <v/>
      </c>
      <c r="CI12" s="597">
        <f>BD!BL7</f>
        <v/>
      </c>
      <c r="CJ12" s="597">
        <f>BD!BM7</f>
        <v/>
      </c>
      <c r="CK12" s="597">
        <f>BD!BN7</f>
        <v/>
      </c>
      <c r="CL12" s="597">
        <f>BD!BO7</f>
        <v/>
      </c>
      <c r="CM12" s="597">
        <f>BD!BP7</f>
        <v/>
      </c>
      <c r="CN12" s="597">
        <f>BD!BQ7</f>
        <v/>
      </c>
      <c r="CO12" s="597">
        <f>BD!BR7</f>
        <v/>
      </c>
      <c r="CP12" s="597">
        <f>BD!BS7</f>
        <v/>
      </c>
      <c r="CQ12" s="597">
        <f>BD!BT7</f>
        <v/>
      </c>
      <c r="CR12" s="597">
        <f>BD!BU7</f>
        <v/>
      </c>
      <c r="CT12" s="597">
        <f>SUM(CV12:DG12)</f>
        <v/>
      </c>
      <c r="CU12" s="87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87" t="n"/>
      <c r="DN12" s="597">
        <f>BD!BW7</f>
        <v/>
      </c>
      <c r="DO12" s="597">
        <f>BD!BX7</f>
        <v/>
      </c>
      <c r="DP12" s="597">
        <f>BD!BY7</f>
        <v/>
      </c>
      <c r="DQ12" s="597">
        <f>BD!BZ7</f>
        <v/>
      </c>
      <c r="DR12" s="597">
        <f>BD!CA7</f>
        <v/>
      </c>
      <c r="DS12" s="597">
        <f>BD!CB7</f>
        <v/>
      </c>
      <c r="DT12" s="597">
        <f>BD!CC7</f>
        <v/>
      </c>
      <c r="DU12" s="597">
        <f>BD!CD7</f>
        <v/>
      </c>
      <c r="DV12" s="597">
        <f>BD!CE7</f>
        <v/>
      </c>
      <c r="DW12" s="597">
        <f>BD!CF7</f>
        <v/>
      </c>
      <c r="DX12" s="597">
        <f>BD!CG7</f>
        <v/>
      </c>
      <c r="DY12" s="597">
        <f>BD!CH7</f>
        <v/>
      </c>
      <c r="EA12" s="597">
        <f>SUM(EC12:EN12)</f>
        <v/>
      </c>
      <c r="EB12" s="87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R12" s="337" t="n"/>
      <c r="ET12" s="623">
        <f>_xlfn.SINGLE(_xlfn.XLOOKUP($ET$2,$CV$6:$DG$6,$CV12:$DG12))</f>
        <v/>
      </c>
      <c r="EU12" s="409" t="n"/>
      <c r="EV12" s="626">
        <f>_xlfn.XLOOKUP($ET$4,$DN$6:$DY$6,$DN12:$DY12)</f>
        <v/>
      </c>
      <c r="EW12" s="409" t="n"/>
      <c r="EX12" s="623">
        <f>_xlfn.XLOOKUP($ET$4,$EC$6:$EN$6,$EC12:$EN12)</f>
        <v/>
      </c>
      <c r="EY12" s="409" t="n"/>
      <c r="EZ12" s="625">
        <f>EX12-EV12</f>
        <v/>
      </c>
      <c r="FA12" s="408">
        <f>EZ12/EV12</f>
        <v/>
      </c>
    </row>
    <row r="13" ht="4.5" customFormat="1" customHeight="1" s="43">
      <c r="A13" s="85" t="n">
        <v>8</v>
      </c>
      <c r="B13" s="66" t="n"/>
      <c r="C13" s="67" t="n"/>
      <c r="D13" s="67" t="n"/>
      <c r="E13" s="597" t="n"/>
      <c r="F13" s="597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 t="n"/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 t="n"/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 t="n"/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 t="n"/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597" t="n"/>
      <c r="CC13" s="622" t="n"/>
      <c r="CD13" s="597" t="n"/>
      <c r="CE13" s="597" t="n"/>
      <c r="CF13" s="87" t="n"/>
      <c r="CG13" s="597" t="n"/>
      <c r="CH13" s="597" t="n"/>
      <c r="CI13" s="597" t="n"/>
      <c r="CJ13" s="597" t="n"/>
      <c r="CK13" s="597" t="n"/>
      <c r="CL13" s="597" t="n"/>
      <c r="CM13" s="597" t="n"/>
      <c r="CN13" s="597" t="n"/>
      <c r="CO13" s="597" t="n"/>
      <c r="CP13" s="597" t="n"/>
      <c r="CQ13" s="597" t="n"/>
      <c r="CR13" s="597" t="n"/>
      <c r="CT13" s="597" t="n"/>
      <c r="CU13" s="87" t="n"/>
      <c r="CV13" s="597" t="n"/>
      <c r="CW13" s="597" t="n"/>
      <c r="CX13" s="597" t="n"/>
      <c r="CY13" s="597" t="n"/>
      <c r="CZ13" s="597" t="n"/>
      <c r="DA13" s="597" t="n"/>
      <c r="DB13" s="597" t="n"/>
      <c r="DC13" s="597" t="n"/>
      <c r="DD13" s="597" t="n"/>
      <c r="DE13" s="597" t="n"/>
      <c r="DF13" s="597" t="n"/>
      <c r="DG13" s="597" t="n"/>
      <c r="DI13" s="597" t="n"/>
      <c r="DJ13" s="337" t="n"/>
      <c r="DL13" s="597" t="n"/>
      <c r="DM13" s="87" t="n"/>
      <c r="DN13" s="597" t="n"/>
      <c r="DO13" s="597" t="n"/>
      <c r="DP13" s="597" t="n"/>
      <c r="DQ13" s="597" t="n"/>
      <c r="DR13" s="597" t="n"/>
      <c r="DS13" s="597" t="n"/>
      <c r="DT13" s="597" t="n"/>
      <c r="DU13" s="597" t="n"/>
      <c r="DV13" s="597" t="n"/>
      <c r="DW13" s="597" t="n"/>
      <c r="DX13" s="597" t="n"/>
      <c r="DY13" s="597" t="n"/>
      <c r="EA13" s="597" t="n"/>
      <c r="EB13" s="87" t="n"/>
      <c r="EC13" s="597" t="n"/>
      <c r="ED13" s="597" t="n"/>
      <c r="EE13" s="597" t="n"/>
      <c r="EF13" s="597" t="n"/>
      <c r="EG13" s="597" t="n"/>
      <c r="EH13" s="597" t="n"/>
      <c r="EI13" s="597" t="n"/>
      <c r="EJ13" s="597" t="n"/>
      <c r="EK13" s="597" t="n"/>
      <c r="EL13" s="597" t="n"/>
      <c r="EM13" s="597" t="n"/>
      <c r="EN13" s="597" t="n"/>
      <c r="EP13" s="597" t="n"/>
      <c r="EQ13" s="337" t="n"/>
      <c r="ER13" s="337" t="n"/>
      <c r="ET13" s="623" t="n"/>
      <c r="EU13" s="409" t="n"/>
      <c r="EV13" s="624" t="n"/>
      <c r="EW13" s="409" t="n"/>
      <c r="EX13" s="627" t="n"/>
      <c r="EY13" s="409" t="n"/>
      <c r="EZ13" s="627" t="n"/>
      <c r="FA13" s="408" t="n"/>
    </row>
    <row r="14" outlineLevel="1" ht="14.85" customFormat="1" customHeight="1" s="87">
      <c r="A14" s="65" t="n">
        <v>9</v>
      </c>
      <c r="B14" s="92" t="n"/>
      <c r="C14" s="92" t="inlineStr">
        <is>
          <t xml:space="preserve">Deduções da Receita </t>
        </is>
      </c>
      <c r="D14" s="617" t="n"/>
      <c r="E14" s="618">
        <f>SUM(G14:R14)</f>
        <v/>
      </c>
      <c r="F14" s="617" t="n"/>
      <c r="G14" s="618">
        <f>G16+G22</f>
        <v/>
      </c>
      <c r="H14" s="618">
        <f>H16+H22</f>
        <v/>
      </c>
      <c r="I14" s="618">
        <f>I16+I22</f>
        <v/>
      </c>
      <c r="J14" s="618">
        <f>J16+J22</f>
        <v/>
      </c>
      <c r="K14" s="618">
        <f>K16+K22</f>
        <v/>
      </c>
      <c r="L14" s="618">
        <f>L16+L22</f>
        <v/>
      </c>
      <c r="M14" s="618">
        <f>M16+M22</f>
        <v/>
      </c>
      <c r="N14" s="618">
        <f>N16+N22</f>
        <v/>
      </c>
      <c r="O14" s="618">
        <f>O16+O22</f>
        <v/>
      </c>
      <c r="P14" s="618">
        <f>P16+P22</f>
        <v/>
      </c>
      <c r="Q14" s="618">
        <f>Q16+Q22</f>
        <v/>
      </c>
      <c r="R14" s="618">
        <f>R16+R22</f>
        <v/>
      </c>
      <c r="S14" s="617" t="n"/>
      <c r="T14" s="618">
        <f>SUM(V14:AG14)</f>
        <v/>
      </c>
      <c r="U14" s="617" t="n"/>
      <c r="V14" s="618">
        <f>V16+V22</f>
        <v/>
      </c>
      <c r="W14" s="618">
        <f>W16+W22</f>
        <v/>
      </c>
      <c r="X14" s="618">
        <f>X16+X22</f>
        <v/>
      </c>
      <c r="Y14" s="618">
        <f>Y16+Y22</f>
        <v/>
      </c>
      <c r="Z14" s="618">
        <f>Z16+Z22</f>
        <v/>
      </c>
      <c r="AA14" s="618">
        <f>AA16+AA22</f>
        <v/>
      </c>
      <c r="AB14" s="618">
        <f>AB16+AB22</f>
        <v/>
      </c>
      <c r="AC14" s="618">
        <f>AC16+AC22</f>
        <v/>
      </c>
      <c r="AD14" s="618">
        <f>AD16+AD22</f>
        <v/>
      </c>
      <c r="AE14" s="618">
        <f>AE16+AE22</f>
        <v/>
      </c>
      <c r="AF14" s="618">
        <f>AF16+AF22</f>
        <v/>
      </c>
      <c r="AG14" s="618">
        <f>AG16+AG22</f>
        <v/>
      </c>
      <c r="AH14" s="617" t="n"/>
      <c r="AI14" s="618">
        <f>SUM(AK14:AV14)</f>
        <v/>
      </c>
      <c r="AJ14" s="617" t="n"/>
      <c r="AK14" s="618">
        <f>AK16+AK22</f>
        <v/>
      </c>
      <c r="AL14" s="618">
        <f>AL16+AL22</f>
        <v/>
      </c>
      <c r="AM14" s="618">
        <f>AM16+AM22</f>
        <v/>
      </c>
      <c r="AN14" s="618">
        <f>AN16+AN22</f>
        <v/>
      </c>
      <c r="AO14" s="618">
        <f>AO16+AO22</f>
        <v/>
      </c>
      <c r="AP14" s="618">
        <f>AP16+AP22</f>
        <v/>
      </c>
      <c r="AQ14" s="618">
        <f>AQ16+AQ22</f>
        <v/>
      </c>
      <c r="AR14" s="618">
        <f>AR16+AR22</f>
        <v/>
      </c>
      <c r="AS14" s="618">
        <f>AS16+AS22</f>
        <v/>
      </c>
      <c r="AT14" s="618">
        <f>AT16+AT22</f>
        <v/>
      </c>
      <c r="AU14" s="618">
        <f>AU16+AU22</f>
        <v/>
      </c>
      <c r="AV14" s="618">
        <f>AV16+AV22</f>
        <v/>
      </c>
      <c r="AW14" s="617" t="n"/>
      <c r="AX14" s="618">
        <f>SUM(AZ14:BK14)</f>
        <v/>
      </c>
      <c r="AY14" s="617" t="n"/>
      <c r="AZ14" s="618">
        <f>AZ16+AZ22</f>
        <v/>
      </c>
      <c r="BA14" s="618">
        <f>BA16+BA22</f>
        <v/>
      </c>
      <c r="BB14" s="618">
        <f>BB16+BB22</f>
        <v/>
      </c>
      <c r="BC14" s="618">
        <f>BC16+BC22</f>
        <v/>
      </c>
      <c r="BD14" s="618">
        <f>BD16+BD22</f>
        <v/>
      </c>
      <c r="BE14" s="618">
        <f>BE16+BE22</f>
        <v/>
      </c>
      <c r="BF14" s="618">
        <f>BF16+BF22</f>
        <v/>
      </c>
      <c r="BG14" s="618">
        <f>BG16+BG22</f>
        <v/>
      </c>
      <c r="BH14" s="618">
        <f>BH16+BH22</f>
        <v/>
      </c>
      <c r="BI14" s="618">
        <f>BI16+BI22</f>
        <v/>
      </c>
      <c r="BJ14" s="618">
        <f>BJ16+BJ22</f>
        <v/>
      </c>
      <c r="BK14" s="618">
        <f>BK16+BK22</f>
        <v/>
      </c>
      <c r="BL14" s="617" t="n"/>
      <c r="BM14" s="618">
        <f>SUM(BO14:BZ14)</f>
        <v/>
      </c>
      <c r="BN14" s="617" t="n"/>
      <c r="BO14" s="618">
        <f>BO16+BO22</f>
        <v/>
      </c>
      <c r="BP14" s="618">
        <f>BP16+BP22</f>
        <v/>
      </c>
      <c r="BQ14" s="618">
        <f>BQ16+BQ22</f>
        <v/>
      </c>
      <c r="BR14" s="618">
        <f>BR16+BR22</f>
        <v/>
      </c>
      <c r="BS14" s="618">
        <f>BS16+BS22</f>
        <v/>
      </c>
      <c r="BT14" s="618">
        <f>BT16+BT22</f>
        <v/>
      </c>
      <c r="BU14" s="618">
        <f>BU16+BU22</f>
        <v/>
      </c>
      <c r="BV14" s="618">
        <f>BV16+BV22</f>
        <v/>
      </c>
      <c r="BW14" s="618">
        <f>BW16+BW22</f>
        <v/>
      </c>
      <c r="BX14" s="618">
        <f>BX16+BX22</f>
        <v/>
      </c>
      <c r="BY14" s="618">
        <f>BY16+BY22</f>
        <v/>
      </c>
      <c r="BZ14" s="618">
        <f>BZ16+BZ22</f>
        <v/>
      </c>
      <c r="CB14" s="618">
        <f>CB16+CB22</f>
        <v/>
      </c>
      <c r="CC14" s="628" t="n"/>
      <c r="CD14" s="618">
        <f>CD16+CD22</f>
        <v/>
      </c>
      <c r="CE14" s="618">
        <f>SUM(CG14:CR14)</f>
        <v/>
      </c>
      <c r="CG14" s="618">
        <f>CG16+CG22</f>
        <v/>
      </c>
      <c r="CH14" s="618">
        <f>CH16+CH22</f>
        <v/>
      </c>
      <c r="CI14" s="618">
        <f>CI16+CI22</f>
        <v/>
      </c>
      <c r="CJ14" s="618">
        <f>CJ16+CJ22</f>
        <v/>
      </c>
      <c r="CK14" s="618">
        <f>CK16+CK22</f>
        <v/>
      </c>
      <c r="CL14" s="618">
        <f>CL16+CL22</f>
        <v/>
      </c>
      <c r="CM14" s="618">
        <f>CM16+CM22</f>
        <v/>
      </c>
      <c r="CN14" s="618">
        <f>CN16+CN22</f>
        <v/>
      </c>
      <c r="CO14" s="618">
        <f>CO16+CO22</f>
        <v/>
      </c>
      <c r="CP14" s="618">
        <f>CP16+CP22</f>
        <v/>
      </c>
      <c r="CQ14" s="618">
        <f>CQ16+CQ22</f>
        <v/>
      </c>
      <c r="CR14" s="618">
        <f>CR16+CR22</f>
        <v/>
      </c>
      <c r="CT14" s="618">
        <f>SUM(CV14:DG14)</f>
        <v/>
      </c>
      <c r="CV14" s="618">
        <f>CV16+CV22</f>
        <v/>
      </c>
      <c r="CW14" s="618">
        <f>CW16+CW22</f>
        <v/>
      </c>
      <c r="CX14" s="618">
        <f>CX16+CX22</f>
        <v/>
      </c>
      <c r="CY14" s="618">
        <f>CY16+CY22</f>
        <v/>
      </c>
      <c r="CZ14" s="618">
        <f>CZ16+CZ22</f>
        <v/>
      </c>
      <c r="DA14" s="618">
        <f>DA16+DA22</f>
        <v/>
      </c>
      <c r="DB14" s="618">
        <f>DB16+DB22</f>
        <v/>
      </c>
      <c r="DC14" s="618">
        <f>DC16+DC22</f>
        <v/>
      </c>
      <c r="DD14" s="618">
        <f>DD16+DD22</f>
        <v/>
      </c>
      <c r="DE14" s="618">
        <f>DE16+DE22</f>
        <v/>
      </c>
      <c r="DF14" s="618">
        <f>DF16+DF22</f>
        <v/>
      </c>
      <c r="DG14" s="618">
        <f>DG16+DG22</f>
        <v/>
      </c>
      <c r="DI14" s="618">
        <f>DA14-CL14</f>
        <v/>
      </c>
      <c r="DJ14" s="333">
        <f>(DA14/CL14)-100%</f>
        <v/>
      </c>
      <c r="DL14" s="618">
        <f>SUM(DN14:DY14)</f>
        <v/>
      </c>
      <c r="DN14" s="618">
        <f>DN16+DN22</f>
        <v/>
      </c>
      <c r="DO14" s="618">
        <f>DO16+DO22</f>
        <v/>
      </c>
      <c r="DP14" s="618">
        <f>DP16+DP22</f>
        <v/>
      </c>
      <c r="DQ14" s="618">
        <f>DQ16+DQ22</f>
        <v/>
      </c>
      <c r="DR14" s="618">
        <f>DR16+DR22</f>
        <v/>
      </c>
      <c r="DS14" s="618">
        <f>DS16+DS22</f>
        <v/>
      </c>
      <c r="DT14" s="618">
        <f>DT16+DT22</f>
        <v/>
      </c>
      <c r="DU14" s="618">
        <f>DU16+DU22</f>
        <v/>
      </c>
      <c r="DV14" s="618">
        <f>DV16+DV22</f>
        <v/>
      </c>
      <c r="DW14" s="618">
        <f>DW16+DW22</f>
        <v/>
      </c>
      <c r="DX14" s="618">
        <f>DX16+DX22</f>
        <v/>
      </c>
      <c r="DY14" s="618">
        <f>DY16+DY22</f>
        <v/>
      </c>
      <c r="EA14" s="618">
        <f>SUM(EC14:EN14)</f>
        <v/>
      </c>
      <c r="EC14" s="618">
        <f>EC16+EC22</f>
        <v/>
      </c>
      <c r="ED14" s="618">
        <f>ED16+ED22</f>
        <v/>
      </c>
      <c r="EE14" s="618">
        <f>EE16+EE22</f>
        <v/>
      </c>
      <c r="EF14" s="618">
        <f>EF16+EF22</f>
        <v/>
      </c>
      <c r="EG14" s="618">
        <f>EG16+EG22</f>
        <v/>
      </c>
      <c r="EH14" s="618">
        <f>EH16+EH22</f>
        <v/>
      </c>
      <c r="EI14" s="618">
        <f>EI16+EI22</f>
        <v/>
      </c>
      <c r="EJ14" s="618">
        <f>EJ16+EJ22</f>
        <v/>
      </c>
      <c r="EK14" s="618">
        <f>EK16+EK22</f>
        <v/>
      </c>
      <c r="EL14" s="618">
        <f>EL16+EL22</f>
        <v/>
      </c>
      <c r="EM14" s="618">
        <f>EM16+EM22</f>
        <v/>
      </c>
      <c r="EN14" s="618">
        <f>EN16+EN22</f>
        <v/>
      </c>
      <c r="EP14" s="618">
        <f>EH14-DS14</f>
        <v/>
      </c>
      <c r="EQ14" s="333">
        <f>(EH14/DS14)-100%</f>
        <v/>
      </c>
      <c r="ER14" s="333" t="n"/>
      <c r="ET14" s="620">
        <f>ET16+ET22</f>
        <v/>
      </c>
      <c r="EU14" s="422" t="n"/>
      <c r="EV14" s="620">
        <f>EV16+EV22</f>
        <v/>
      </c>
      <c r="EW14" s="422" t="n"/>
      <c r="EX14" s="620">
        <f>EX16+EX22</f>
        <v/>
      </c>
      <c r="EY14" s="422" t="n"/>
      <c r="EZ14" s="621">
        <f>EX14-EV14</f>
        <v/>
      </c>
      <c r="FA14" s="415">
        <f>-EZ14/EV14</f>
        <v/>
      </c>
    </row>
    <row r="15" outlineLevel="1" ht="4.5" customFormat="1" customHeight="1" s="87">
      <c r="A15" s="1" t="n">
        <v>10</v>
      </c>
      <c r="B15" s="93" t="n"/>
      <c r="C15" s="94" t="n"/>
      <c r="D15" s="95" t="n"/>
      <c r="E15" s="629" t="n"/>
      <c r="F15" s="630" t="n"/>
      <c r="G15" s="631" t="n"/>
      <c r="H15" s="631" t="n"/>
      <c r="I15" s="631" t="n"/>
      <c r="J15" s="631" t="n"/>
      <c r="K15" s="631" t="n"/>
      <c r="L15" s="631" t="n"/>
      <c r="M15" s="631" t="n"/>
      <c r="N15" s="631" t="n"/>
      <c r="O15" s="631" t="n"/>
      <c r="P15" s="631" t="n"/>
      <c r="Q15" s="631" t="n"/>
      <c r="R15" s="631" t="n"/>
      <c r="S15" s="95" t="n"/>
      <c r="T15" s="629" t="n"/>
      <c r="U15" s="95" t="n"/>
      <c r="V15" s="631" t="n"/>
      <c r="W15" s="631" t="n"/>
      <c r="X15" s="631" t="n"/>
      <c r="Y15" s="631" t="n"/>
      <c r="Z15" s="631" t="n"/>
      <c r="AA15" s="631" t="n"/>
      <c r="AB15" s="631" t="n"/>
      <c r="AC15" s="631" t="n"/>
      <c r="AD15" s="631" t="n"/>
      <c r="AE15" s="631" t="n"/>
      <c r="AF15" s="631" t="n"/>
      <c r="AG15" s="631" t="n"/>
      <c r="AH15" s="95" t="n"/>
      <c r="AI15" s="629" t="n"/>
      <c r="AJ15" s="95" t="n"/>
      <c r="AK15" s="631" t="n"/>
      <c r="AL15" s="631" t="n"/>
      <c r="AM15" s="631" t="n"/>
      <c r="AN15" s="631" t="n"/>
      <c r="AO15" s="631" t="n"/>
      <c r="AP15" s="631" t="n"/>
      <c r="AQ15" s="631" t="n"/>
      <c r="AR15" s="631" t="n"/>
      <c r="AS15" s="631" t="n"/>
      <c r="AT15" s="631" t="n"/>
      <c r="AU15" s="631" t="n"/>
      <c r="AV15" s="631" t="n"/>
      <c r="AW15" s="95" t="n"/>
      <c r="AX15" s="629" t="n"/>
      <c r="AY15" s="95" t="n"/>
      <c r="AZ15" s="631" t="n"/>
      <c r="BA15" s="631" t="n"/>
      <c r="BB15" s="631" t="n"/>
      <c r="BC15" s="631" t="n"/>
      <c r="BD15" s="631" t="n"/>
      <c r="BE15" s="631" t="n"/>
      <c r="BF15" s="631" t="n"/>
      <c r="BG15" s="631" t="n"/>
      <c r="BH15" s="631" t="n"/>
      <c r="BI15" s="631" t="n"/>
      <c r="BJ15" s="631" t="n"/>
      <c r="BK15" s="631" t="n"/>
      <c r="BL15" s="95" t="n"/>
      <c r="BM15" s="629" t="n"/>
      <c r="BN15" s="95" t="n"/>
      <c r="BO15" s="632" t="n"/>
      <c r="BP15" s="632" t="n"/>
      <c r="BQ15" s="632" t="n"/>
      <c r="BR15" s="632" t="n"/>
      <c r="BS15" s="632" t="n"/>
      <c r="BT15" s="632" t="n"/>
      <c r="BU15" s="632" t="n"/>
      <c r="BV15" s="632" t="n"/>
      <c r="BW15" s="631" t="n"/>
      <c r="BX15" s="631" t="n"/>
      <c r="BY15" s="631" t="n"/>
      <c r="BZ15" s="631" t="n"/>
      <c r="CB15" s="631" t="n"/>
      <c r="CC15" s="622" t="n"/>
      <c r="CD15" s="631" t="n"/>
      <c r="CE15" s="629" t="n"/>
      <c r="CG15" s="631" t="n"/>
      <c r="CH15" s="631" t="n"/>
      <c r="CI15" s="631" t="n"/>
      <c r="CJ15" s="631" t="n"/>
      <c r="CK15" s="631" t="n"/>
      <c r="CL15" s="631" t="n"/>
      <c r="CM15" s="631" t="n"/>
      <c r="CN15" s="631" t="n"/>
      <c r="CO15" s="631" t="n"/>
      <c r="CP15" s="631" t="n"/>
      <c r="CQ15" s="631" t="n"/>
      <c r="CR15" s="631" t="n"/>
      <c r="CT15" s="629" t="n"/>
      <c r="CV15" s="631" t="n"/>
      <c r="CW15" s="631" t="n"/>
      <c r="CX15" s="631" t="n"/>
      <c r="CY15" s="631" t="n"/>
      <c r="CZ15" s="631" t="n"/>
      <c r="DA15" s="631" t="n"/>
      <c r="DB15" s="631" t="n"/>
      <c r="DC15" s="631" t="n"/>
      <c r="DD15" s="631" t="n"/>
      <c r="DE15" s="631" t="n"/>
      <c r="DF15" s="631" t="n"/>
      <c r="DG15" s="631" t="n"/>
      <c r="DI15" s="631" t="n"/>
      <c r="DJ15" s="339" t="n"/>
      <c r="DL15" s="629" t="n"/>
      <c r="DN15" s="631" t="n"/>
      <c r="DO15" s="631" t="n"/>
      <c r="DP15" s="631" t="n"/>
      <c r="DQ15" s="631" t="n"/>
      <c r="DR15" s="631" t="n"/>
      <c r="DS15" s="631" t="n"/>
      <c r="DT15" s="631" t="n"/>
      <c r="DU15" s="631" t="n"/>
      <c r="DV15" s="631" t="n"/>
      <c r="DW15" s="631" t="n"/>
      <c r="DX15" s="631" t="n"/>
      <c r="DY15" s="631" t="n"/>
      <c r="EA15" s="629" t="n"/>
      <c r="EC15" s="631" t="n"/>
      <c r="ED15" s="631" t="n"/>
      <c r="EE15" s="631" t="n"/>
      <c r="EF15" s="631" t="n"/>
      <c r="EG15" s="631" t="n"/>
      <c r="EH15" s="631" t="n"/>
      <c r="EI15" s="631" t="n"/>
      <c r="EJ15" s="631" t="n"/>
      <c r="EK15" s="631" t="n"/>
      <c r="EL15" s="631" t="n"/>
      <c r="EM15" s="631" t="n"/>
      <c r="EN15" s="631" t="n"/>
      <c r="EP15" s="631" t="n"/>
      <c r="EQ15" s="339" t="n"/>
      <c r="ER15" s="339" t="n"/>
      <c r="ET15" s="623" t="n"/>
      <c r="EU15" s="419" t="n"/>
      <c r="EV15" s="624" t="n"/>
      <c r="EW15" s="419" t="n"/>
      <c r="EX15" s="623" t="n"/>
      <c r="EY15" s="419" t="n"/>
      <c r="EZ15" s="625" t="n"/>
      <c r="FA15" s="406" t="n"/>
    </row>
    <row r="16" outlineLevel="1" ht="14.85" customFormat="1" customHeight="1" s="87">
      <c r="A16" s="85" t="n">
        <v>11</v>
      </c>
      <c r="B16" s="42" t="inlineStr">
        <is>
          <t>Imposto sobre Receita</t>
        </is>
      </c>
      <c r="C16" s="49" t="n"/>
      <c r="D16" s="596" t="n"/>
      <c r="E16" s="633">
        <f>SUM(G16:R16)</f>
        <v/>
      </c>
      <c r="F16" s="596" t="n"/>
      <c r="G16" s="633">
        <f>SUM(G18:G20)</f>
        <v/>
      </c>
      <c r="H16" s="633">
        <f>SUM(H18:H20)</f>
        <v/>
      </c>
      <c r="I16" s="633">
        <f>SUM(I18:I20)</f>
        <v/>
      </c>
      <c r="J16" s="633">
        <f>SUM(J18:J20)</f>
        <v/>
      </c>
      <c r="K16" s="633">
        <f>SUM(K18:K20)</f>
        <v/>
      </c>
      <c r="L16" s="633">
        <f>SUM(L18:L20)</f>
        <v/>
      </c>
      <c r="M16" s="633">
        <f>SUM(M18:M20)</f>
        <v/>
      </c>
      <c r="N16" s="633">
        <f>SUM(N18:N20)</f>
        <v/>
      </c>
      <c r="O16" s="633">
        <f>SUM(O18:O20)</f>
        <v/>
      </c>
      <c r="P16" s="633">
        <f>SUM(P18:P20)</f>
        <v/>
      </c>
      <c r="Q16" s="633">
        <f>SUM(Q18:Q20)</f>
        <v/>
      </c>
      <c r="R16" s="633">
        <f>SUM(R18:R20)</f>
        <v/>
      </c>
      <c r="S16" s="596" t="n"/>
      <c r="T16" s="633">
        <f>SUM(V16:AG16)</f>
        <v/>
      </c>
      <c r="U16" s="596" t="n"/>
      <c r="V16" s="633">
        <f>SUM(V18:V20)</f>
        <v/>
      </c>
      <c r="W16" s="633">
        <f>SUM(W18:W20)</f>
        <v/>
      </c>
      <c r="X16" s="633">
        <f>SUM(X18:X20)</f>
        <v/>
      </c>
      <c r="Y16" s="633">
        <f>SUM(Y18:Y20)</f>
        <v/>
      </c>
      <c r="Z16" s="633">
        <f>SUM(Z18:Z20)</f>
        <v/>
      </c>
      <c r="AA16" s="633">
        <f>SUM(AA18:AA20)</f>
        <v/>
      </c>
      <c r="AB16" s="633">
        <f>SUM(AB18:AB20)</f>
        <v/>
      </c>
      <c r="AC16" s="633">
        <f>SUM(AC18:AC20)</f>
        <v/>
      </c>
      <c r="AD16" s="633">
        <f>SUM(AD18:AD20)</f>
        <v/>
      </c>
      <c r="AE16" s="633">
        <f>SUM(AE18:AE20)</f>
        <v/>
      </c>
      <c r="AF16" s="633">
        <f>SUM(AF18:AF20)</f>
        <v/>
      </c>
      <c r="AG16" s="633">
        <f>SUM(AG18:AG20)</f>
        <v/>
      </c>
      <c r="AH16" s="596" t="n"/>
      <c r="AI16" s="633">
        <f>SUM(AK16:AV16)</f>
        <v/>
      </c>
      <c r="AJ16" s="596" t="n"/>
      <c r="AK16" s="633">
        <f>SUM(AK18:AK20)</f>
        <v/>
      </c>
      <c r="AL16" s="633">
        <f>SUM(AL18:AL20)</f>
        <v/>
      </c>
      <c r="AM16" s="633">
        <f>SUM(AM18:AM20)</f>
        <v/>
      </c>
      <c r="AN16" s="633">
        <f>SUM(AN18:AN20)</f>
        <v/>
      </c>
      <c r="AO16" s="633">
        <f>SUM(AO18:AO20)</f>
        <v/>
      </c>
      <c r="AP16" s="633">
        <f>SUM(AP18:AP20)</f>
        <v/>
      </c>
      <c r="AQ16" s="633">
        <f>SUM(AQ18:AQ20)</f>
        <v/>
      </c>
      <c r="AR16" s="633">
        <f>SUM(AR18:AR20)</f>
        <v/>
      </c>
      <c r="AS16" s="633">
        <f>SUM(AS18:AS20)</f>
        <v/>
      </c>
      <c r="AT16" s="633">
        <f>SUM(AT18:AT20)</f>
        <v/>
      </c>
      <c r="AU16" s="633">
        <f>SUM(AU18:AU20)</f>
        <v/>
      </c>
      <c r="AV16" s="633">
        <f>SUM(AV18:AV20)</f>
        <v/>
      </c>
      <c r="AW16" s="596" t="n"/>
      <c r="AX16" s="633">
        <f>SUM(AZ16:BK16)</f>
        <v/>
      </c>
      <c r="AY16" s="596" t="n"/>
      <c r="AZ16" s="633">
        <f>SUM(AZ18:AZ20)</f>
        <v/>
      </c>
      <c r="BA16" s="633">
        <f>SUM(BA18:BA20)</f>
        <v/>
      </c>
      <c r="BB16" s="633">
        <f>SUM(BB18:BB20)</f>
        <v/>
      </c>
      <c r="BC16" s="633">
        <f>SUM(BC18:BC20)</f>
        <v/>
      </c>
      <c r="BD16" s="633">
        <f>SUM(BD18:BD20)</f>
        <v/>
      </c>
      <c r="BE16" s="633">
        <f>SUM(BE18:BE20)</f>
        <v/>
      </c>
      <c r="BF16" s="633">
        <f>SUM(BF18:BF20)</f>
        <v/>
      </c>
      <c r="BG16" s="633">
        <f>SUM(BG18:BG20)</f>
        <v/>
      </c>
      <c r="BH16" s="633">
        <f>SUM(BH18:BH20)</f>
        <v/>
      </c>
      <c r="BI16" s="633">
        <f>SUM(BI18:BI20)</f>
        <v/>
      </c>
      <c r="BJ16" s="633">
        <f>SUM(BJ18:BJ20)</f>
        <v/>
      </c>
      <c r="BK16" s="633">
        <f>SUM(BK18:BK20)</f>
        <v/>
      </c>
      <c r="BL16" s="596" t="n"/>
      <c r="BM16" s="633">
        <f>SUM(BO16:BZ16)</f>
        <v/>
      </c>
      <c r="BN16" s="596" t="n"/>
      <c r="BO16" s="633">
        <f>SUM(BO18:BO20)</f>
        <v/>
      </c>
      <c r="BP16" s="633">
        <f>SUM(BP18:BP20)</f>
        <v/>
      </c>
      <c r="BQ16" s="633">
        <f>SUM(BQ18:BQ20)</f>
        <v/>
      </c>
      <c r="BR16" s="633">
        <f>SUM(BR18:BR20)</f>
        <v/>
      </c>
      <c r="BS16" s="633">
        <f>SUM(BS18:BS20)</f>
        <v/>
      </c>
      <c r="BT16" s="633">
        <f>SUM(BT18:BT20)</f>
        <v/>
      </c>
      <c r="BU16" s="633">
        <f>SUM(BU18:BU20)</f>
        <v/>
      </c>
      <c r="BV16" s="633">
        <f>SUM(BV18:BV20)</f>
        <v/>
      </c>
      <c r="BW16" s="633">
        <f>SUM(BW18:BW20)</f>
        <v/>
      </c>
      <c r="BX16" s="633">
        <f>SUM(BX18:BX20)</f>
        <v/>
      </c>
      <c r="BY16" s="633">
        <f>SUM(BY18:BY20)</f>
        <v/>
      </c>
      <c r="BZ16" s="633">
        <f>SUM(BZ18:BZ20)</f>
        <v/>
      </c>
      <c r="CB16" s="633">
        <f>SUM(CB18:CB20)</f>
        <v/>
      </c>
      <c r="CC16" s="622" t="n"/>
      <c r="CD16" s="633">
        <f>SUM(CD18:CD20)</f>
        <v/>
      </c>
      <c r="CE16" s="633">
        <f>SUM(CG16:CR16)</f>
        <v/>
      </c>
      <c r="CG16" s="633">
        <f>SUM(CG18:CG20)</f>
        <v/>
      </c>
      <c r="CH16" s="633">
        <f>SUM(CH18:CH20)</f>
        <v/>
      </c>
      <c r="CI16" s="633">
        <f>SUM(CI18:CI20)</f>
        <v/>
      </c>
      <c r="CJ16" s="633">
        <f>SUM(CJ18:CJ20)</f>
        <v/>
      </c>
      <c r="CK16" s="633">
        <f>SUM(CK18:CK20)</f>
        <v/>
      </c>
      <c r="CL16" s="633">
        <f>SUM(CL18:CL20)</f>
        <v/>
      </c>
      <c r="CM16" s="633">
        <f>SUM(CM18:CM20)</f>
        <v/>
      </c>
      <c r="CN16" s="633">
        <f>SUM(CN18:CN20)</f>
        <v/>
      </c>
      <c r="CO16" s="633">
        <f>SUM(CO18:CO20)</f>
        <v/>
      </c>
      <c r="CP16" s="633">
        <f>SUM(CP18:CP20)</f>
        <v/>
      </c>
      <c r="CQ16" s="633">
        <f>SUM(CQ18:CQ20)</f>
        <v/>
      </c>
      <c r="CR16" s="633">
        <f>SUM(CR18:CR20)</f>
        <v/>
      </c>
      <c r="CT16" s="633">
        <f>SUM(CV16:DG16)</f>
        <v/>
      </c>
      <c r="CV16" s="633">
        <f>SUM(CV18:CV20)</f>
        <v/>
      </c>
      <c r="CW16" s="633">
        <f>SUM(CW18:CW20)</f>
        <v/>
      </c>
      <c r="CX16" s="633">
        <f>SUM(CX18:CX20)</f>
        <v/>
      </c>
      <c r="CY16" s="633">
        <f>SUM(CY18:CY20)</f>
        <v/>
      </c>
      <c r="CZ16" s="633">
        <f>SUM(CZ18:CZ20)</f>
        <v/>
      </c>
      <c r="DA16" s="633">
        <f>SUM(DA18:DA20)</f>
        <v/>
      </c>
      <c r="DB16" s="633">
        <f>SUM(DB18:DB20)</f>
        <v/>
      </c>
      <c r="DC16" s="633">
        <f>SUM(DC18:DC20)</f>
        <v/>
      </c>
      <c r="DD16" s="633">
        <f>SUM(DD18:DD20)</f>
        <v/>
      </c>
      <c r="DE16" s="633">
        <f>SUM(DE18:DE20)</f>
        <v/>
      </c>
      <c r="DF16" s="633">
        <f>SUM(DF18:DF20)</f>
        <v/>
      </c>
      <c r="DG16" s="633">
        <f>SUM(DG18:DG20)</f>
        <v/>
      </c>
      <c r="DI16" s="633">
        <f>DA16-CL16</f>
        <v/>
      </c>
      <c r="DJ16" s="335">
        <f>(DA16/CL16)-100%</f>
        <v/>
      </c>
      <c r="DL16" s="633">
        <f>SUM(DN16:DY16)</f>
        <v/>
      </c>
      <c r="DN16" s="633">
        <f>SUM(DN18:DN20)</f>
        <v/>
      </c>
      <c r="DO16" s="633">
        <f>SUM(DO18:DO20)</f>
        <v/>
      </c>
      <c r="DP16" s="633">
        <f>SUM(DP18:DP20)</f>
        <v/>
      </c>
      <c r="DQ16" s="633">
        <f>SUM(DQ18:DQ20)</f>
        <v/>
      </c>
      <c r="DR16" s="633">
        <f>SUM(DR18:DR20)</f>
        <v/>
      </c>
      <c r="DS16" s="633">
        <f>SUM(DS18:DS20)</f>
        <v/>
      </c>
      <c r="DT16" s="633">
        <f>SUM(DT18:DT20)</f>
        <v/>
      </c>
      <c r="DU16" s="633">
        <f>SUM(DU18:DU20)</f>
        <v/>
      </c>
      <c r="DV16" s="633">
        <f>SUM(DV18:DV20)</f>
        <v/>
      </c>
      <c r="DW16" s="633">
        <f>SUM(DW18:DW20)</f>
        <v/>
      </c>
      <c r="DX16" s="633">
        <f>SUM(DX18:DX20)</f>
        <v/>
      </c>
      <c r="DY16" s="633">
        <f>SUM(DY18:DY20)</f>
        <v/>
      </c>
      <c r="EA16" s="633">
        <f>SUM(EC16:EN16)</f>
        <v/>
      </c>
      <c r="EC16" s="633">
        <f>SUM(EC18:EC20)</f>
        <v/>
      </c>
      <c r="ED16" s="633">
        <f>SUM(ED18:ED20)</f>
        <v/>
      </c>
      <c r="EE16" s="633">
        <f>SUM(EE18:EE20)</f>
        <v/>
      </c>
      <c r="EF16" s="633">
        <f>SUM(EF18:EF20)</f>
        <v/>
      </c>
      <c r="EG16" s="633">
        <f>SUM(EG18:EG20)</f>
        <v/>
      </c>
      <c r="EH16" s="633">
        <f>SUM(EH18:EH20)</f>
        <v/>
      </c>
      <c r="EI16" s="633">
        <f>SUM(EI18:EI20)</f>
        <v/>
      </c>
      <c r="EJ16" s="633">
        <f>SUM(EJ18:EJ20)</f>
        <v/>
      </c>
      <c r="EK16" s="633">
        <f>SUM(EK18:EK20)</f>
        <v/>
      </c>
      <c r="EL16" s="633">
        <f>SUM(EL18:EL20)</f>
        <v/>
      </c>
      <c r="EM16" s="633">
        <f>SUM(EM18:EM20)</f>
        <v/>
      </c>
      <c r="EN16" s="633">
        <f>SUM(EN18:EN20)</f>
        <v/>
      </c>
      <c r="EP16" s="633">
        <f>EH16-DS16</f>
        <v/>
      </c>
      <c r="EQ16" s="335">
        <f>(EH16/DS16)-100%</f>
        <v/>
      </c>
      <c r="ER16" s="336" t="n"/>
      <c r="ET16" s="634">
        <f>SUM(ET18:ET20)</f>
        <v/>
      </c>
      <c r="EU16" s="419" t="n"/>
      <c r="EV16" s="635">
        <f>SUM(EV18:EV20)</f>
        <v/>
      </c>
      <c r="EW16" s="419" t="n"/>
      <c r="EX16" s="634">
        <f>SUM(EX18:EX20)</f>
        <v/>
      </c>
      <c r="EY16" s="419" t="n"/>
      <c r="EZ16" s="636">
        <f>EX16-EV16</f>
        <v/>
      </c>
      <c r="FA16" s="412">
        <f>-EZ16/EV16</f>
        <v/>
      </c>
    </row>
    <row r="17" ht="6" customFormat="1" customHeight="1" s="1">
      <c r="A17" s="65" t="n">
        <v>12</v>
      </c>
      <c r="B17" s="72" t="n"/>
      <c r="C17" s="57" t="n"/>
      <c r="D17" s="57" t="n"/>
      <c r="E17" s="597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  <c r="AO17" s="596" t="n"/>
      <c r="AP17" s="596" t="n"/>
      <c r="AQ17" s="596" t="n"/>
      <c r="AR17" s="596" t="n"/>
      <c r="AS17" s="596" t="n"/>
      <c r="AT17" s="596" t="n"/>
      <c r="AU17" s="596" t="n"/>
      <c r="AV17" s="596" t="n"/>
      <c r="AW17" s="596" t="n"/>
      <c r="AX17" s="596" t="n"/>
      <c r="AY17" s="596" t="n"/>
      <c r="AZ17" s="596" t="n"/>
      <c r="BA17" s="596" t="n"/>
      <c r="BB17" s="596" t="n"/>
      <c r="BC17" s="596" t="n"/>
      <c r="BD17" s="596" t="n"/>
      <c r="BE17" s="596" t="n"/>
      <c r="BF17" s="596" t="n"/>
      <c r="BG17" s="596" t="n"/>
      <c r="BH17" s="596" t="n"/>
      <c r="BI17" s="596" t="n"/>
      <c r="BJ17" s="596" t="n"/>
      <c r="BK17" s="596" t="n"/>
      <c r="BL17" s="596" t="n"/>
      <c r="BM17" s="596" t="n"/>
      <c r="BN17" s="596" t="n"/>
      <c r="BO17" s="596" t="n"/>
      <c r="BP17" s="596" t="n"/>
      <c r="BQ17" s="596" t="n"/>
      <c r="BR17" s="596" t="n"/>
      <c r="BS17" s="596" t="n"/>
      <c r="BT17" s="596" t="n"/>
      <c r="BU17" s="596" t="n"/>
      <c r="BV17" s="596" t="n"/>
      <c r="BW17" s="596" t="n"/>
      <c r="BX17" s="596" t="n"/>
      <c r="BY17" s="596" t="n"/>
      <c r="BZ17" s="596" t="n"/>
      <c r="CB17" s="622" t="n"/>
      <c r="CC17" s="622" t="n"/>
      <c r="CD17" s="622" t="n"/>
      <c r="CE17" s="596" t="n"/>
      <c r="CF17" s="87" t="n"/>
      <c r="CG17" s="596" t="n"/>
      <c r="CH17" s="596" t="n"/>
      <c r="CI17" s="596" t="n"/>
      <c r="CJ17" s="596" t="n"/>
      <c r="CK17" s="596" t="n"/>
      <c r="CL17" s="596" t="n"/>
      <c r="CM17" s="596" t="n"/>
      <c r="CN17" s="596" t="n"/>
      <c r="CO17" s="596" t="n"/>
      <c r="CP17" s="596" t="n"/>
      <c r="CQ17" s="596" t="n"/>
      <c r="CR17" s="596" t="n"/>
      <c r="CT17" s="596" t="n"/>
      <c r="CU17" s="87" t="n"/>
      <c r="CV17" s="596" t="n"/>
      <c r="CW17" s="596" t="n"/>
      <c r="CX17" s="596" t="n"/>
      <c r="CY17" s="596" t="n"/>
      <c r="CZ17" s="596" t="n"/>
      <c r="DA17" s="596" t="n"/>
      <c r="DB17" s="596" t="n"/>
      <c r="DC17" s="596" t="n"/>
      <c r="DD17" s="596" t="n"/>
      <c r="DE17" s="596" t="n"/>
      <c r="DF17" s="596" t="n"/>
      <c r="DG17" s="596" t="n"/>
      <c r="DI17" s="596" t="n"/>
      <c r="DJ17" s="336" t="n"/>
      <c r="DL17" s="596" t="n"/>
      <c r="DM17" s="87" t="n"/>
      <c r="DN17" s="596" t="n"/>
      <c r="DO17" s="596" t="n"/>
      <c r="DP17" s="596" t="n"/>
      <c r="DQ17" s="596" t="n"/>
      <c r="DR17" s="596" t="n"/>
      <c r="DS17" s="596" t="n"/>
      <c r="DT17" s="596" t="n"/>
      <c r="DU17" s="596" t="n"/>
      <c r="DV17" s="596" t="n"/>
      <c r="DW17" s="596" t="n"/>
      <c r="DX17" s="596" t="n"/>
      <c r="DY17" s="596" t="n"/>
      <c r="EA17" s="596" t="n"/>
      <c r="EB17" s="87" t="n"/>
      <c r="EC17" s="596" t="n"/>
      <c r="ED17" s="596" t="n"/>
      <c r="EE17" s="596" t="n"/>
      <c r="EF17" s="596" t="n"/>
      <c r="EG17" s="596" t="n"/>
      <c r="EH17" s="596" t="n"/>
      <c r="EI17" s="596" t="n"/>
      <c r="EJ17" s="596" t="n"/>
      <c r="EK17" s="596" t="n"/>
      <c r="EL17" s="596" t="n"/>
      <c r="EM17" s="596" t="n"/>
      <c r="EN17" s="596" t="n"/>
      <c r="EP17" s="596" t="n"/>
      <c r="EQ17" s="336" t="n"/>
      <c r="ER17" s="336" t="n"/>
      <c r="ET17" s="623" t="n"/>
      <c r="EU17" s="409" t="n"/>
      <c r="EV17" s="626" t="n"/>
      <c r="EW17" s="409" t="n"/>
      <c r="EX17" s="623" t="n"/>
      <c r="EY17" s="409" t="n"/>
      <c r="EZ17" s="627" t="n"/>
      <c r="FA17" s="408" t="n"/>
    </row>
    <row r="18" outlineLevel="1" ht="14.85" customFormat="1" customHeight="1" s="91">
      <c r="A18" s="1" t="n">
        <v>13</v>
      </c>
      <c r="B18" s="104" t="inlineStr">
        <is>
          <t>20.01</t>
        </is>
      </c>
      <c r="C18" s="50">
        <f>VLOOKUP(B18,BD!A:B,2,0)</f>
        <v/>
      </c>
      <c r="D18" s="597" t="n"/>
      <c r="E18" s="597">
        <f>SUM(G18:R18)</f>
        <v/>
      </c>
      <c r="F18" s="597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L18" s="597" t="n"/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HLOOKUP($CB$4,$AZ$6:$BK$36,$A18,0)</f>
        <v/>
      </c>
      <c r="CC18" s="622" t="n"/>
      <c r="CD18" s="622">
        <f>HLOOKUP($CB$4,$BO$6:$BZ$36,$A18,0)</f>
        <v/>
      </c>
      <c r="CE18" s="597">
        <f>SUM(CG18:CR18)</f>
        <v/>
      </c>
      <c r="CF18" s="87" t="n"/>
      <c r="CG18" s="597">
        <f>BD!BJ12</f>
        <v/>
      </c>
      <c r="CH18" s="597">
        <f>BD!BK12</f>
        <v/>
      </c>
      <c r="CI18" s="597">
        <f>BD!BL12</f>
        <v/>
      </c>
      <c r="CJ18" s="597">
        <f>BD!BM12</f>
        <v/>
      </c>
      <c r="CK18" s="597">
        <f>BD!BN12</f>
        <v/>
      </c>
      <c r="CL18" s="597">
        <f>BD!BO12</f>
        <v/>
      </c>
      <c r="CM18" s="597">
        <f>BD!BP12</f>
        <v/>
      </c>
      <c r="CN18" s="597">
        <f>BD!BQ12</f>
        <v/>
      </c>
      <c r="CO18" s="597">
        <f>BD!BR12</f>
        <v/>
      </c>
      <c r="CP18" s="597">
        <f>BD!BS12</f>
        <v/>
      </c>
      <c r="CQ18" s="597">
        <f>BD!BT12</f>
        <v/>
      </c>
      <c r="CR18" s="597">
        <f>BD!BU12</f>
        <v/>
      </c>
      <c r="CT18" s="597">
        <f>SUM(CV18:DG18)</f>
        <v/>
      </c>
      <c r="CU18" s="87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87" t="n"/>
      <c r="DN18" s="597">
        <f>BD!BW12</f>
        <v/>
      </c>
      <c r="DO18" s="597">
        <f>BD!BX12</f>
        <v/>
      </c>
      <c r="DP18" s="597">
        <f>BD!BY12</f>
        <v/>
      </c>
      <c r="DQ18" s="597">
        <f>BD!BZ12</f>
        <v/>
      </c>
      <c r="DR18" s="597">
        <f>BD!CA12</f>
        <v/>
      </c>
      <c r="DS18" s="597">
        <f>BD!CB12</f>
        <v/>
      </c>
      <c r="DT18" s="597">
        <f>BD!CC12</f>
        <v/>
      </c>
      <c r="DU18" s="597">
        <f>BD!CD12</f>
        <v/>
      </c>
      <c r="DV18" s="597">
        <f>BD!CE12</f>
        <v/>
      </c>
      <c r="DW18" s="597">
        <f>BD!CF12</f>
        <v/>
      </c>
      <c r="DX18" s="597">
        <f>BD!CG12</f>
        <v/>
      </c>
      <c r="DY18" s="597">
        <f>BD!CH12</f>
        <v/>
      </c>
      <c r="EA18" s="597">
        <f>SUM(EC18:EN18)</f>
        <v/>
      </c>
      <c r="EB18" s="87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R18" s="337" t="n"/>
      <c r="ET18" s="623">
        <f>_xlfn.SINGLE(_xlfn.XLOOKUP($ET$2,$CV$6:$DG$6,$CV18:$DG18))</f>
        <v/>
      </c>
      <c r="EU18" s="409" t="n"/>
      <c r="EV18" s="626">
        <f>_xlfn.XLOOKUP($ET$4,$DN$6:$DY$6,$DN18:$DY18)</f>
        <v/>
      </c>
      <c r="EW18" s="409" t="n"/>
      <c r="EX18" s="623">
        <f>_xlfn.SINGLE(_xlfn.XLOOKUP($ET$4,$EC$6:$EN$6,$EC18:$EN18))</f>
        <v/>
      </c>
      <c r="EY18" s="409" t="n"/>
      <c r="EZ18" s="625">
        <f>EX18-EV18</f>
        <v/>
      </c>
      <c r="FA18" s="408">
        <f>EZ18/EV18</f>
        <v/>
      </c>
    </row>
    <row r="19" outlineLevel="1" ht="14.85" customFormat="1" customHeight="1" s="91">
      <c r="A19" s="85" t="n">
        <v>14</v>
      </c>
      <c r="B19" s="104" t="inlineStr">
        <is>
          <t>20.04</t>
        </is>
      </c>
      <c r="C19" s="50">
        <f>VLOOKUP(B19,BD!A:B,2,0)</f>
        <v/>
      </c>
      <c r="D19" s="597" t="n"/>
      <c r="E19" s="597">
        <f>SUM(G19:R19)</f>
        <v/>
      </c>
      <c r="F19" s="597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L19" s="597" t="n"/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HLOOKUP($CB$4,$AZ$6:$BK$36,$A19,0)</f>
        <v/>
      </c>
      <c r="CC19" s="622" t="n"/>
      <c r="CD19" s="622">
        <f>HLOOKUP($CB$4,$BO$6:$BZ$36,$A19,0)</f>
        <v/>
      </c>
      <c r="CE19" s="597">
        <f>SUM(CG19:CR19)</f>
        <v/>
      </c>
      <c r="CF19" s="87" t="n"/>
      <c r="CG19" s="597">
        <f>BD!BJ13</f>
        <v/>
      </c>
      <c r="CH19" s="597">
        <f>BD!BK13</f>
        <v/>
      </c>
      <c r="CI19" s="597">
        <f>BD!BL13</f>
        <v/>
      </c>
      <c r="CJ19" s="597">
        <f>BD!BM13</f>
        <v/>
      </c>
      <c r="CK19" s="597">
        <f>BD!BN13</f>
        <v/>
      </c>
      <c r="CL19" s="597">
        <f>BD!BO13</f>
        <v/>
      </c>
      <c r="CM19" s="597">
        <f>BD!BP13</f>
        <v/>
      </c>
      <c r="CN19" s="597">
        <f>BD!BQ13</f>
        <v/>
      </c>
      <c r="CO19" s="597">
        <f>BD!BR13</f>
        <v/>
      </c>
      <c r="CP19" s="597">
        <f>BD!BS13</f>
        <v/>
      </c>
      <c r="CQ19" s="597">
        <f>BD!BT13</f>
        <v/>
      </c>
      <c r="CR19" s="597">
        <f>BD!BU13</f>
        <v/>
      </c>
      <c r="CT19" s="597">
        <f>SUM(CV19:DG19)</f>
        <v/>
      </c>
      <c r="CU19" s="87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87" t="n"/>
      <c r="DN19" s="597">
        <f>BD!BW13</f>
        <v/>
      </c>
      <c r="DO19" s="597">
        <f>BD!BX13</f>
        <v/>
      </c>
      <c r="DP19" s="597">
        <f>BD!BY13</f>
        <v/>
      </c>
      <c r="DQ19" s="597">
        <f>BD!BZ13</f>
        <v/>
      </c>
      <c r="DR19" s="597">
        <f>BD!CA13</f>
        <v/>
      </c>
      <c r="DS19" s="597">
        <f>BD!CB13</f>
        <v/>
      </c>
      <c r="DT19" s="597">
        <f>BD!CC13</f>
        <v/>
      </c>
      <c r="DU19" s="597">
        <f>BD!CD13</f>
        <v/>
      </c>
      <c r="DV19" s="597">
        <f>BD!CE13</f>
        <v/>
      </c>
      <c r="DW19" s="597">
        <f>BD!CF13</f>
        <v/>
      </c>
      <c r="DX19" s="597">
        <f>BD!CG13</f>
        <v/>
      </c>
      <c r="DY19" s="597">
        <f>BD!CH13</f>
        <v/>
      </c>
      <c r="EA19" s="597">
        <f>SUM(EC19:EN19)</f>
        <v/>
      </c>
      <c r="EB19" s="87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R19" s="337" t="n"/>
      <c r="ET19" s="623">
        <f>_xlfn.SINGLE(_xlfn.XLOOKUP($ET$2,$CV$6:$DG$6,$CV19:$DG19))</f>
        <v/>
      </c>
      <c r="EU19" s="409" t="n"/>
      <c r="EV19" s="626">
        <f>_xlfn.XLOOKUP($ET$4,$DN$6:$DY$6,$DN19:$DY19)</f>
        <v/>
      </c>
      <c r="EW19" s="409" t="n"/>
      <c r="EX19" s="623">
        <f>_xlfn.SINGLE(_xlfn.XLOOKUP($ET$4,$EC$6:$EN$6,$EC19:$EN19))</f>
        <v/>
      </c>
      <c r="EY19" s="409" t="n"/>
      <c r="EZ19" s="625">
        <f>EX19-EV19</f>
        <v/>
      </c>
      <c r="FA19" s="408">
        <f>EZ19/EV19</f>
        <v/>
      </c>
    </row>
    <row r="20" outlineLevel="1" ht="14.85" customFormat="1" customHeight="1" s="91">
      <c r="A20" s="65" t="n">
        <v>15</v>
      </c>
      <c r="B20" s="104" t="inlineStr">
        <is>
          <t>20.05</t>
        </is>
      </c>
      <c r="C20" s="50">
        <f>VLOOKUP(B20,BD!A:B,2,0)</f>
        <v/>
      </c>
      <c r="D20" s="597" t="n"/>
      <c r="E20" s="597">
        <f>SUM(G20:R20)</f>
        <v/>
      </c>
      <c r="F20" s="597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L20" s="597" t="n"/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HLOOKUP($CB$4,$AZ$6:$BK$36,$A20,0)</f>
        <v/>
      </c>
      <c r="CC20" s="622" t="n"/>
      <c r="CD20" s="622">
        <f>HLOOKUP($CB$4,$BO$6:$BZ$36,$A20,0)</f>
        <v/>
      </c>
      <c r="CE20" s="597">
        <f>SUM(CG20:CR20)</f>
        <v/>
      </c>
      <c r="CF20" s="87" t="n"/>
      <c r="CG20" s="597">
        <f>BD!BJ14</f>
        <v/>
      </c>
      <c r="CH20" s="597">
        <f>BD!BK14</f>
        <v/>
      </c>
      <c r="CI20" s="597">
        <f>BD!BL14</f>
        <v/>
      </c>
      <c r="CJ20" s="597">
        <f>BD!BM14</f>
        <v/>
      </c>
      <c r="CK20" s="597">
        <f>BD!BN14</f>
        <v/>
      </c>
      <c r="CL20" s="597">
        <f>BD!BO14</f>
        <v/>
      </c>
      <c r="CM20" s="597">
        <f>BD!BP14</f>
        <v/>
      </c>
      <c r="CN20" s="597">
        <f>BD!BQ14</f>
        <v/>
      </c>
      <c r="CO20" s="597">
        <f>BD!BR14</f>
        <v/>
      </c>
      <c r="CP20" s="597">
        <f>BD!BS14</f>
        <v/>
      </c>
      <c r="CQ20" s="597">
        <f>BD!BT14</f>
        <v/>
      </c>
      <c r="CR20" s="597">
        <f>BD!BU14</f>
        <v/>
      </c>
      <c r="CT20" s="597">
        <f>SUM(CV20:DG20)</f>
        <v/>
      </c>
      <c r="CU20" s="87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87" t="n"/>
      <c r="DN20" s="597">
        <f>BD!BW14</f>
        <v/>
      </c>
      <c r="DO20" s="597">
        <f>BD!BX14</f>
        <v/>
      </c>
      <c r="DP20" s="597">
        <f>BD!BY14</f>
        <v/>
      </c>
      <c r="DQ20" s="597">
        <f>BD!BZ14</f>
        <v/>
      </c>
      <c r="DR20" s="597">
        <f>BD!CA14</f>
        <v/>
      </c>
      <c r="DS20" s="597">
        <f>BD!CB14</f>
        <v/>
      </c>
      <c r="DT20" s="597">
        <f>BD!CC14</f>
        <v/>
      </c>
      <c r="DU20" s="597">
        <f>BD!CD14</f>
        <v/>
      </c>
      <c r="DV20" s="597">
        <f>BD!CE14</f>
        <v/>
      </c>
      <c r="DW20" s="597">
        <f>BD!CF14</f>
        <v/>
      </c>
      <c r="DX20" s="597">
        <f>BD!CG14</f>
        <v/>
      </c>
      <c r="DY20" s="597">
        <f>BD!CH14</f>
        <v/>
      </c>
      <c r="EA20" s="597">
        <f>SUM(EC20:EN20)</f>
        <v/>
      </c>
      <c r="EB20" s="87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R20" s="354" t="n"/>
      <c r="ET20" s="623">
        <f>_xlfn.SINGLE(_xlfn.XLOOKUP($ET$2,$CV$6:$DG$6,$CV20:$DG20))</f>
        <v/>
      </c>
      <c r="EU20" s="419" t="n"/>
      <c r="EV20" s="626">
        <f>_xlfn.XLOOKUP($ET$4,$DN$6:$DY$6,$DN20:$DY20)</f>
        <v/>
      </c>
      <c r="EW20" s="419" t="n"/>
      <c r="EX20" s="623">
        <f>_xlfn.SINGLE(_xlfn.XLOOKUP($ET$4,$EC$6:$EN$6,$EC20:$EN20))</f>
        <v/>
      </c>
      <c r="EY20" s="419" t="n"/>
      <c r="EZ20" s="625">
        <f>EX20-EV20</f>
        <v/>
      </c>
      <c r="FA20" s="408">
        <f>EZ20/EV20</f>
        <v/>
      </c>
    </row>
    <row r="21" outlineLevel="1" ht="6" customFormat="1" customHeight="1" s="91">
      <c r="A21" s="1" t="n">
        <v>16</v>
      </c>
      <c r="B21" s="90" t="n"/>
      <c r="C21" s="90" t="n"/>
      <c r="D21" s="597" t="n"/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622" t="n"/>
      <c r="CC21" s="628" t="n"/>
      <c r="CD21" s="622" t="n"/>
      <c r="CE21" s="597" t="n"/>
      <c r="CF21" s="87" t="n"/>
      <c r="CG21" s="597" t="n"/>
      <c r="CH21" s="597" t="n"/>
      <c r="CI21" s="597" t="n"/>
      <c r="CJ21" s="597" t="n"/>
      <c r="CK21" s="597" t="n"/>
      <c r="CL21" s="597" t="n"/>
      <c r="CM21" s="597" t="n"/>
      <c r="CN21" s="597" t="n"/>
      <c r="CO21" s="597" t="n"/>
      <c r="CP21" s="597" t="n"/>
      <c r="CQ21" s="597" t="n"/>
      <c r="CR21" s="597" t="n"/>
      <c r="CT21" s="597" t="n"/>
      <c r="CU21" s="87" t="n"/>
      <c r="CV21" s="597" t="n"/>
      <c r="CW21" s="597" t="n"/>
      <c r="CX21" s="597" t="n"/>
      <c r="CY21" s="597" t="n"/>
      <c r="CZ21" s="597" t="n"/>
      <c r="DA21" s="597" t="n"/>
      <c r="DB21" s="597" t="n"/>
      <c r="DC21" s="597" t="n"/>
      <c r="DD21" s="597" t="n"/>
      <c r="DE21" s="597" t="n"/>
      <c r="DF21" s="597" t="n"/>
      <c r="DG21" s="597" t="n"/>
      <c r="DI21" s="597" t="n"/>
      <c r="DJ21" s="337" t="n"/>
      <c r="DL21" s="597" t="n"/>
      <c r="DM21" s="87" t="n"/>
      <c r="DN21" s="597" t="n"/>
      <c r="DO21" s="597" t="n"/>
      <c r="DP21" s="597" t="n"/>
      <c r="DQ21" s="597" t="n"/>
      <c r="DR21" s="597" t="n"/>
      <c r="DS21" s="597" t="n"/>
      <c r="DT21" s="597" t="n"/>
      <c r="DU21" s="597" t="n"/>
      <c r="DV21" s="597" t="n"/>
      <c r="DW21" s="597" t="n"/>
      <c r="DX21" s="597" t="n"/>
      <c r="DY21" s="597" t="n"/>
      <c r="EA21" s="597" t="n"/>
      <c r="EB21" s="87" t="n"/>
      <c r="EC21" s="597" t="n"/>
      <c r="ED21" s="597" t="n"/>
      <c r="EE21" s="597" t="n"/>
      <c r="EF21" s="597" t="n"/>
      <c r="EG21" s="597" t="n"/>
      <c r="EH21" s="597" t="n"/>
      <c r="EI21" s="597" t="n"/>
      <c r="EJ21" s="597" t="n"/>
      <c r="EK21" s="597" t="n"/>
      <c r="EL21" s="597" t="n"/>
      <c r="EM21" s="597" t="n"/>
      <c r="EN21" s="597" t="n"/>
      <c r="EP21" s="597" t="n"/>
      <c r="EQ21" s="337" t="n"/>
      <c r="ER21" s="337" t="n"/>
      <c r="ET21" s="623" t="n"/>
      <c r="EU21" s="409" t="n"/>
      <c r="EV21" s="626" t="n"/>
      <c r="EW21" s="409" t="n"/>
      <c r="EX21" s="623" t="n"/>
      <c r="EY21" s="409" t="n"/>
      <c r="EZ21" s="625" t="n"/>
      <c r="FA21" s="406" t="n"/>
    </row>
    <row r="22" outlineLevel="1" ht="14.85" customFormat="1" customHeight="1" s="87">
      <c r="A22" s="85" t="n">
        <v>17</v>
      </c>
      <c r="B22" s="42" t="inlineStr">
        <is>
          <t>Abatimento sobre vendas</t>
        </is>
      </c>
      <c r="C22" s="49" t="n"/>
      <c r="D22" s="596" t="n"/>
      <c r="E22" s="633">
        <f>SUM(G22:R22)</f>
        <v/>
      </c>
      <c r="F22" s="596" t="n"/>
      <c r="G22" s="633">
        <f>SUM(G24:G30)</f>
        <v/>
      </c>
      <c r="H22" s="633">
        <f>SUM(H24:H30)</f>
        <v/>
      </c>
      <c r="I22" s="633">
        <f>SUM(I24:I30)</f>
        <v/>
      </c>
      <c r="J22" s="633">
        <f>SUM(J24:J30)</f>
        <v/>
      </c>
      <c r="K22" s="633">
        <f>SUM(K24:K30)</f>
        <v/>
      </c>
      <c r="L22" s="633">
        <f>SUM(L24:L30)</f>
        <v/>
      </c>
      <c r="M22" s="633">
        <f>SUM(M24:M30)</f>
        <v/>
      </c>
      <c r="N22" s="633">
        <f>SUM(N24:N30)</f>
        <v/>
      </c>
      <c r="O22" s="633">
        <f>SUM(O24:O30)</f>
        <v/>
      </c>
      <c r="P22" s="633">
        <f>SUM(P24:P30)</f>
        <v/>
      </c>
      <c r="Q22" s="633">
        <f>SUM(Q24:Q30)</f>
        <v/>
      </c>
      <c r="R22" s="633">
        <f>SUM(R24:R30)</f>
        <v/>
      </c>
      <c r="S22" s="596" t="n"/>
      <c r="T22" s="633">
        <f>SUM(V22:AG22)</f>
        <v/>
      </c>
      <c r="U22" s="596" t="n"/>
      <c r="V22" s="633">
        <f>SUM(V24:V30)</f>
        <v/>
      </c>
      <c r="W22" s="633">
        <f>SUM(W24:W30)</f>
        <v/>
      </c>
      <c r="X22" s="633">
        <f>SUM(X24:X30)</f>
        <v/>
      </c>
      <c r="Y22" s="633">
        <f>SUM(Y24:Y30)</f>
        <v/>
      </c>
      <c r="Z22" s="633">
        <f>SUM(Z24:Z30)</f>
        <v/>
      </c>
      <c r="AA22" s="633">
        <f>SUM(AA24:AA30)</f>
        <v/>
      </c>
      <c r="AB22" s="633">
        <f>SUM(AB24:AB30)</f>
        <v/>
      </c>
      <c r="AC22" s="633">
        <f>SUM(AC24:AC30)</f>
        <v/>
      </c>
      <c r="AD22" s="633">
        <f>SUM(AD24:AD30)</f>
        <v/>
      </c>
      <c r="AE22" s="633">
        <f>SUM(AE24:AE30)</f>
        <v/>
      </c>
      <c r="AF22" s="633">
        <f>SUM(AF24:AF30)</f>
        <v/>
      </c>
      <c r="AG22" s="633">
        <f>SUM(AG24:AG30)</f>
        <v/>
      </c>
      <c r="AH22" s="596" t="n"/>
      <c r="AI22" s="633">
        <f>SUM(AK22:AV22)</f>
        <v/>
      </c>
      <c r="AJ22" s="596" t="n"/>
      <c r="AK22" s="633">
        <f>SUM(AK24:AK30)</f>
        <v/>
      </c>
      <c r="AL22" s="633">
        <f>SUM(AL24:AL30)</f>
        <v/>
      </c>
      <c r="AM22" s="633">
        <f>SUM(AM24:AM30)</f>
        <v/>
      </c>
      <c r="AN22" s="633">
        <f>SUM(AN24:AN30)</f>
        <v/>
      </c>
      <c r="AO22" s="633">
        <f>SUM(AO24:AO30)</f>
        <v/>
      </c>
      <c r="AP22" s="633">
        <f>SUM(AP24:AP30)</f>
        <v/>
      </c>
      <c r="AQ22" s="633">
        <f>SUM(AQ24:AQ30)</f>
        <v/>
      </c>
      <c r="AR22" s="633">
        <f>SUM(AR24:AR30)</f>
        <v/>
      </c>
      <c r="AS22" s="633">
        <f>SUM(AS24:AS30)</f>
        <v/>
      </c>
      <c r="AT22" s="633">
        <f>SUM(AT24:AT30)</f>
        <v/>
      </c>
      <c r="AU22" s="633">
        <f>SUM(AU24:AU30)</f>
        <v/>
      </c>
      <c r="AV22" s="633">
        <f>SUM(AV24:AV30)</f>
        <v/>
      </c>
      <c r="AW22" s="596" t="n"/>
      <c r="AX22" s="633">
        <f>SUM(AZ22:BK22)</f>
        <v/>
      </c>
      <c r="AY22" s="596" t="n"/>
      <c r="AZ22" s="633">
        <f>SUM(AZ24:AZ30)</f>
        <v/>
      </c>
      <c r="BA22" s="633">
        <f>SUM(BA24:BA30)</f>
        <v/>
      </c>
      <c r="BB22" s="633">
        <f>SUM(BB24:BB30)</f>
        <v/>
      </c>
      <c r="BC22" s="633">
        <f>SUM(BC24:BC30)</f>
        <v/>
      </c>
      <c r="BD22" s="633">
        <f>SUM(BD24:BD30)</f>
        <v/>
      </c>
      <c r="BE22" s="633">
        <f>SUM(BE24:BE30)</f>
        <v/>
      </c>
      <c r="BF22" s="633">
        <f>SUM(BF24:BF30)</f>
        <v/>
      </c>
      <c r="BG22" s="633">
        <f>SUM(BG24:BG30)</f>
        <v/>
      </c>
      <c r="BH22" s="633">
        <f>SUM(BH24:BH30)</f>
        <v/>
      </c>
      <c r="BI22" s="633">
        <f>SUM(BI24:BI30)</f>
        <v/>
      </c>
      <c r="BJ22" s="633">
        <f>SUM(BJ24:BJ30)</f>
        <v/>
      </c>
      <c r="BK22" s="633">
        <f>SUM(BK24:BK30)</f>
        <v/>
      </c>
      <c r="BL22" s="596" t="n"/>
      <c r="BM22" s="633">
        <f>SUM(BO22:BZ22)</f>
        <v/>
      </c>
      <c r="BN22" s="596" t="n"/>
      <c r="BO22" s="633">
        <f>SUM(BO24:BO30)</f>
        <v/>
      </c>
      <c r="BP22" s="633">
        <f>SUM(BP24:BP30)</f>
        <v/>
      </c>
      <c r="BQ22" s="633">
        <f>SUM(BQ24:BQ30)</f>
        <v/>
      </c>
      <c r="BR22" s="633">
        <f>SUM(BR24:BR30)</f>
        <v/>
      </c>
      <c r="BS22" s="633">
        <f>SUM(BS24:BS30)</f>
        <v/>
      </c>
      <c r="BT22" s="633">
        <f>SUM(BT24:BT30)</f>
        <v/>
      </c>
      <c r="BU22" s="633">
        <f>SUM(BU24:BU30)</f>
        <v/>
      </c>
      <c r="BV22" s="633">
        <f>SUM(BV24:BV30)</f>
        <v/>
      </c>
      <c r="BW22" s="633">
        <f>SUM(BW24:BW30)</f>
        <v/>
      </c>
      <c r="BX22" s="633">
        <f>SUM(BX24:BX30)</f>
        <v/>
      </c>
      <c r="BY22" s="633">
        <f>SUM(BY24:BY30)</f>
        <v/>
      </c>
      <c r="BZ22" s="633">
        <f>SUM(BZ24:BZ30)</f>
        <v/>
      </c>
      <c r="CB22" s="633">
        <f>SUM(CB24:CB30)</f>
        <v/>
      </c>
      <c r="CC22" s="622" t="n"/>
      <c r="CD22" s="633">
        <f>SUM(CD24:CD30)</f>
        <v/>
      </c>
      <c r="CE22" s="633">
        <f>SUM(CG22:CR22)</f>
        <v/>
      </c>
      <c r="CG22" s="633">
        <f>SUM(CG24:CG30)</f>
        <v/>
      </c>
      <c r="CH22" s="633">
        <f>SUM(CH24:CH30)</f>
        <v/>
      </c>
      <c r="CI22" s="633">
        <f>SUM(CI24:CI30)</f>
        <v/>
      </c>
      <c r="CJ22" s="633">
        <f>SUM(CJ24:CJ30)</f>
        <v/>
      </c>
      <c r="CK22" s="633">
        <f>SUM(CK24:CK30)</f>
        <v/>
      </c>
      <c r="CL22" s="633">
        <f>SUM(CL24:CL30)</f>
        <v/>
      </c>
      <c r="CM22" s="633">
        <f>SUM(CM24:CM30)</f>
        <v/>
      </c>
      <c r="CN22" s="633">
        <f>SUM(CN24:CN30)</f>
        <v/>
      </c>
      <c r="CO22" s="633">
        <f>SUM(CO24:CO30)</f>
        <v/>
      </c>
      <c r="CP22" s="633">
        <f>SUM(CP24:CP30)</f>
        <v/>
      </c>
      <c r="CQ22" s="633">
        <f>SUM(CQ24:CQ30)</f>
        <v/>
      </c>
      <c r="CR22" s="633">
        <f>SUM(CR24:CR30)</f>
        <v/>
      </c>
      <c r="CT22" s="633">
        <f>SUM(CV22:DG22)</f>
        <v/>
      </c>
      <c r="CV22" s="633">
        <f>SUM(CV24:CV30)</f>
        <v/>
      </c>
      <c r="CW22" s="633">
        <f>SUM(CW24:CW30)</f>
        <v/>
      </c>
      <c r="CX22" s="633">
        <f>SUM(CX24:CX30)</f>
        <v/>
      </c>
      <c r="CY22" s="633">
        <f>SUM(CY24:CY30)</f>
        <v/>
      </c>
      <c r="CZ22" s="633">
        <f>SUM(CZ24:CZ30)</f>
        <v/>
      </c>
      <c r="DA22" s="633">
        <f>SUM(DA24:DA30)</f>
        <v/>
      </c>
      <c r="DB22" s="633">
        <f>SUM(DB24:DB30)</f>
        <v/>
      </c>
      <c r="DC22" s="633">
        <f>SUM(DC24:DC30)</f>
        <v/>
      </c>
      <c r="DD22" s="633">
        <f>SUM(DD24:DD30)</f>
        <v/>
      </c>
      <c r="DE22" s="633">
        <f>SUM(DE24:DE30)</f>
        <v/>
      </c>
      <c r="DF22" s="633">
        <f>SUM(DF24:DF30)</f>
        <v/>
      </c>
      <c r="DG22" s="633">
        <f>SUM(DG24:DG30)</f>
        <v/>
      </c>
      <c r="DI22" s="633">
        <f>DA22-CL22</f>
        <v/>
      </c>
      <c r="DJ22" s="335">
        <f>(DA22/CL22)-100%</f>
        <v/>
      </c>
      <c r="DL22" s="633">
        <f>SUM(DN22:DY22)</f>
        <v/>
      </c>
      <c r="DN22" s="633">
        <f>SUM(DN24:DN30)</f>
        <v/>
      </c>
      <c r="DO22" s="633">
        <f>SUM(DO24:DO30)</f>
        <v/>
      </c>
      <c r="DP22" s="633">
        <f>SUM(DP24:DP30)</f>
        <v/>
      </c>
      <c r="DQ22" s="633">
        <f>SUM(DQ24:DQ30)</f>
        <v/>
      </c>
      <c r="DR22" s="633">
        <f>SUM(DR24:DR30)</f>
        <v/>
      </c>
      <c r="DS22" s="633">
        <f>SUM(DS24:DS30)</f>
        <v/>
      </c>
      <c r="DT22" s="633">
        <f>SUM(DT24:DT30)</f>
        <v/>
      </c>
      <c r="DU22" s="633">
        <f>SUM(DU24:DU30)</f>
        <v/>
      </c>
      <c r="DV22" s="633">
        <f>SUM(DV24:DV30)</f>
        <v/>
      </c>
      <c r="DW22" s="633">
        <f>SUM(DW24:DW30)</f>
        <v/>
      </c>
      <c r="DX22" s="633">
        <f>SUM(DX24:DX30)</f>
        <v/>
      </c>
      <c r="DY22" s="633">
        <f>SUM(DY24:DY30)</f>
        <v/>
      </c>
      <c r="EA22" s="633">
        <f>SUM(EC22:EN22)</f>
        <v/>
      </c>
      <c r="EC22" s="633">
        <f>SUM(EC23:EC30)</f>
        <v/>
      </c>
      <c r="ED22" s="633">
        <f>SUM(ED24:ED30)</f>
        <v/>
      </c>
      <c r="EE22" s="633">
        <f>SUM(EE24:EE30)</f>
        <v/>
      </c>
      <c r="EF22" s="633">
        <f>SUM(EF24:EF30)</f>
        <v/>
      </c>
      <c r="EG22" s="633">
        <f>SUM(EG24:EG30)</f>
        <v/>
      </c>
      <c r="EH22" s="633">
        <f>SUM(EH24:EH30)</f>
        <v/>
      </c>
      <c r="EI22" s="633">
        <f>SUM(EI24:EI30)</f>
        <v/>
      </c>
      <c r="EJ22" s="633">
        <f>SUM(EJ24:EJ30)</f>
        <v/>
      </c>
      <c r="EK22" s="633">
        <f>SUM(EK24:EK30)</f>
        <v/>
      </c>
      <c r="EL22" s="633">
        <f>SUM(EL24:EL30)</f>
        <v/>
      </c>
      <c r="EM22" s="633">
        <f>SUM(EM24:EM30)</f>
        <v/>
      </c>
      <c r="EN22" s="633">
        <f>SUM(EN24:EN30)</f>
        <v/>
      </c>
      <c r="EP22" s="633">
        <f>EH22-DS22</f>
        <v/>
      </c>
      <c r="EQ22" s="335">
        <f>(EH22/DS22)-100%</f>
        <v/>
      </c>
      <c r="ER22" s="336" t="n"/>
      <c r="ET22" s="634">
        <f>SUM(ET24:ET30)</f>
        <v/>
      </c>
      <c r="EU22" s="419" t="n"/>
      <c r="EV22" s="635">
        <f>SUM(EV24:EV30)</f>
        <v/>
      </c>
      <c r="EW22" s="419" t="n"/>
      <c r="EX22" s="634">
        <f>SUM(EX24:EX30)</f>
        <v/>
      </c>
      <c r="EY22" s="419" t="n"/>
      <c r="EZ22" s="636">
        <f>EX22-EV22</f>
        <v/>
      </c>
      <c r="FA22" s="412">
        <f>-EZ22/EV22</f>
        <v/>
      </c>
    </row>
    <row r="23" ht="6" customFormat="1" customHeight="1" s="1">
      <c r="A23" s="65" t="n">
        <v>18</v>
      </c>
      <c r="B23" s="72" t="n"/>
      <c r="C23" s="57" t="n"/>
      <c r="D23" s="57" t="n"/>
      <c r="E23" s="597" t="n"/>
      <c r="F23" s="596" t="n"/>
      <c r="G23" s="596" t="n"/>
      <c r="H23" s="596" t="n"/>
      <c r="I23" s="596" t="n"/>
      <c r="J23" s="596" t="n"/>
      <c r="K23" s="596" t="n"/>
      <c r="L23" s="596" t="n"/>
      <c r="M23" s="596" t="n"/>
      <c r="N23" s="596" t="n"/>
      <c r="O23" s="596" t="n"/>
      <c r="P23" s="596" t="n"/>
      <c r="Q23" s="596" t="n"/>
      <c r="R23" s="596" t="n"/>
      <c r="S23" s="596" t="n"/>
      <c r="T23" s="596" t="n"/>
      <c r="U23" s="596" t="n"/>
      <c r="V23" s="596" t="n"/>
      <c r="W23" s="596" t="n"/>
      <c r="X23" s="596" t="n"/>
      <c r="Y23" s="596" t="n"/>
      <c r="Z23" s="596" t="n"/>
      <c r="AA23" s="596" t="n"/>
      <c r="AB23" s="596" t="n"/>
      <c r="AC23" s="596" t="n"/>
      <c r="AD23" s="596" t="n"/>
      <c r="AE23" s="596" t="n"/>
      <c r="AF23" s="596" t="n"/>
      <c r="AG23" s="596" t="n"/>
      <c r="AH23" s="596" t="n"/>
      <c r="AI23" s="596" t="n"/>
      <c r="AJ23" s="596" t="n"/>
      <c r="AK23" s="596" t="n"/>
      <c r="AL23" s="596" t="n"/>
      <c r="AM23" s="596" t="n"/>
      <c r="AN23" s="596" t="n"/>
      <c r="AO23" s="596" t="n"/>
      <c r="AP23" s="596" t="n"/>
      <c r="AQ23" s="596" t="n"/>
      <c r="AR23" s="596" t="n"/>
      <c r="AS23" s="596" t="n"/>
      <c r="AT23" s="596" t="n"/>
      <c r="AU23" s="596" t="n"/>
      <c r="AV23" s="596" t="n"/>
      <c r="AW23" s="596" t="n"/>
      <c r="AX23" s="596" t="n"/>
      <c r="AY23" s="596" t="n"/>
      <c r="AZ23" s="596" t="n"/>
      <c r="BA23" s="596" t="n"/>
      <c r="BB23" s="596" t="n"/>
      <c r="BC23" s="596" t="n"/>
      <c r="BD23" s="596" t="n"/>
      <c r="BE23" s="596" t="n"/>
      <c r="BF23" s="596" t="n"/>
      <c r="BG23" s="596" t="n"/>
      <c r="BH23" s="596" t="n"/>
      <c r="BI23" s="596" t="n"/>
      <c r="BJ23" s="596" t="n"/>
      <c r="BK23" s="596" t="n"/>
      <c r="BL23" s="596" t="n"/>
      <c r="BM23" s="596" t="n"/>
      <c r="BN23" s="596" t="n"/>
      <c r="BO23" s="596" t="n"/>
      <c r="BP23" s="596" t="n"/>
      <c r="BQ23" s="596" t="n"/>
      <c r="BR23" s="596" t="n"/>
      <c r="BS23" s="596" t="n"/>
      <c r="BT23" s="596" t="n"/>
      <c r="BU23" s="596" t="n"/>
      <c r="BV23" s="596" t="n"/>
      <c r="BW23" s="596" t="n"/>
      <c r="BX23" s="596" t="n"/>
      <c r="BY23" s="596" t="n"/>
      <c r="BZ23" s="596" t="n"/>
      <c r="CB23" s="622" t="n"/>
      <c r="CC23" s="622" t="n"/>
      <c r="CD23" s="622" t="n"/>
      <c r="CE23" s="596" t="n"/>
      <c r="CF23" s="87" t="n"/>
      <c r="CG23" s="596" t="n"/>
      <c r="CH23" s="596" t="n"/>
      <c r="CI23" s="596" t="n"/>
      <c r="CJ23" s="596" t="n"/>
      <c r="CK23" s="596" t="n"/>
      <c r="CL23" s="596" t="n"/>
      <c r="CM23" s="596" t="n"/>
      <c r="CN23" s="596" t="n"/>
      <c r="CO23" s="596" t="n"/>
      <c r="CP23" s="596" t="n"/>
      <c r="CQ23" s="596" t="n"/>
      <c r="CR23" s="596" t="n"/>
      <c r="CT23" s="596" t="n"/>
      <c r="CU23" s="87" t="n"/>
      <c r="CV23" s="596" t="n"/>
      <c r="CW23" s="596" t="n"/>
      <c r="CX23" s="596" t="n"/>
      <c r="CY23" s="596" t="n"/>
      <c r="CZ23" s="596" t="n"/>
      <c r="DA23" s="596" t="n"/>
      <c r="DB23" s="596" t="n"/>
      <c r="DC23" s="596" t="n"/>
      <c r="DD23" s="596" t="n"/>
      <c r="DE23" s="596" t="n"/>
      <c r="DF23" s="596" t="n"/>
      <c r="DG23" s="596" t="n"/>
      <c r="DI23" s="596" t="n"/>
      <c r="DJ23" s="336" t="n"/>
      <c r="DL23" s="596" t="n"/>
      <c r="DM23" s="87" t="n"/>
      <c r="DN23" s="596" t="n"/>
      <c r="DO23" s="596" t="n"/>
      <c r="DP23" s="596" t="n"/>
      <c r="DQ23" s="596" t="n"/>
      <c r="DR23" s="596" t="n"/>
      <c r="DS23" s="596" t="n"/>
      <c r="DT23" s="596" t="n"/>
      <c r="DU23" s="596" t="n"/>
      <c r="DV23" s="596" t="n"/>
      <c r="DW23" s="596" t="n"/>
      <c r="DX23" s="596" t="n"/>
      <c r="DY23" s="596" t="n"/>
      <c r="EA23" s="596" t="n"/>
      <c r="EB23" s="87" t="n"/>
      <c r="EC23" s="597" t="n"/>
      <c r="ED23" s="596" t="n"/>
      <c r="EE23" s="596" t="n"/>
      <c r="EF23" s="596" t="n"/>
      <c r="EG23" s="596" t="n"/>
      <c r="EH23" s="596" t="n"/>
      <c r="EI23" s="596" t="n"/>
      <c r="EJ23" s="596" t="n"/>
      <c r="EK23" s="596" t="n"/>
      <c r="EL23" s="596" t="n"/>
      <c r="EM23" s="596" t="n"/>
      <c r="EN23" s="596" t="n"/>
      <c r="EP23" s="596" t="n"/>
      <c r="EQ23" s="336" t="n"/>
      <c r="ER23" s="336" t="n"/>
      <c r="ET23" s="623" t="n"/>
      <c r="EU23" s="409" t="n"/>
      <c r="EV23" s="626" t="n"/>
      <c r="EW23" s="409" t="n"/>
      <c r="EX23" s="623" t="n"/>
      <c r="EY23" s="409" t="n"/>
      <c r="EZ23" s="625" t="n"/>
      <c r="FA23" s="406" t="n"/>
    </row>
    <row r="24" outlineLevel="1" ht="14.85" customFormat="1" customHeight="1" s="91">
      <c r="A24" s="1" t="n">
        <v>19</v>
      </c>
      <c r="B24" s="104" t="inlineStr">
        <is>
          <t>10.04</t>
        </is>
      </c>
      <c r="C24" s="50">
        <f>VLOOKUP(B24,BD!A:B,2,0)</f>
        <v/>
      </c>
      <c r="D24" s="597" t="n"/>
      <c r="E24" s="597">
        <f>SUM(G24:R24)</f>
        <v/>
      </c>
      <c r="F24" s="597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HLOOKUP($CB$4,$AZ$6:$BK$36,$A24,0)</f>
        <v/>
      </c>
      <c r="CC24" s="622" t="n"/>
      <c r="CD24" s="622">
        <f>HLOOKUP($CB$4,$BO$6:$BZ$36,$A24,0)</f>
        <v/>
      </c>
      <c r="CE24" s="597">
        <f>SUM(CG24:CR24)</f>
        <v/>
      </c>
      <c r="CF24" s="87" t="n"/>
      <c r="CG24" s="597">
        <f>BD!BJ8</f>
        <v/>
      </c>
      <c r="CH24" s="597">
        <f>BD!BK8</f>
        <v/>
      </c>
      <c r="CI24" s="597">
        <f>BD!BL8</f>
        <v/>
      </c>
      <c r="CJ24" s="597">
        <f>BD!BM8</f>
        <v/>
      </c>
      <c r="CK24" s="597">
        <f>BD!BN8</f>
        <v/>
      </c>
      <c r="CL24" s="597">
        <f>BD!BO8</f>
        <v/>
      </c>
      <c r="CM24" s="597">
        <f>BD!BP8</f>
        <v/>
      </c>
      <c r="CN24" s="597">
        <f>BD!BQ8</f>
        <v/>
      </c>
      <c r="CO24" s="597">
        <f>BD!BR8</f>
        <v/>
      </c>
      <c r="CP24" s="597">
        <f>BD!BS8</f>
        <v/>
      </c>
      <c r="CQ24" s="597">
        <f>BD!BT8</f>
        <v/>
      </c>
      <c r="CR24" s="597">
        <f>BD!BU8</f>
        <v/>
      </c>
      <c r="CT24" s="597">
        <f>SUM(CV24:DG24)</f>
        <v/>
      </c>
      <c r="CU24" s="87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54">
        <f>(DA24/CL24)-100%</f>
        <v/>
      </c>
      <c r="DL24" s="597">
        <f>SUM(DN24:DY24)</f>
        <v/>
      </c>
      <c r="DM24" s="87" t="n"/>
      <c r="DN24" s="597">
        <f>BD!BW8</f>
        <v/>
      </c>
      <c r="DO24" s="597">
        <f>BD!BX8</f>
        <v/>
      </c>
      <c r="DP24" s="597">
        <f>BD!BY8</f>
        <v/>
      </c>
      <c r="DQ24" s="597">
        <f>BD!BZ8</f>
        <v/>
      </c>
      <c r="DR24" s="597">
        <f>BD!CA8</f>
        <v/>
      </c>
      <c r="DS24" s="597">
        <f>BD!CB8</f>
        <v/>
      </c>
      <c r="DT24" s="597">
        <f>BD!CC8</f>
        <v/>
      </c>
      <c r="DU24" s="597">
        <f>BD!CD8</f>
        <v/>
      </c>
      <c r="DV24" s="597">
        <f>BD!CE8</f>
        <v/>
      </c>
      <c r="DW24" s="597">
        <f>BD!CF8</f>
        <v/>
      </c>
      <c r="DX24" s="597">
        <f>BD!CG8</f>
        <v/>
      </c>
      <c r="DY24" s="597">
        <f>BD!CH8</f>
        <v/>
      </c>
      <c r="EA24" s="597">
        <f>SUM(EC24:EN24)</f>
        <v/>
      </c>
      <c r="EB24" s="87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54">
        <f>(EH24/DS24)-100%</f>
        <v/>
      </c>
      <c r="ER24" s="354" t="n"/>
      <c r="ET24" s="623">
        <f>_xlfn.SINGLE(_xlfn.XLOOKUP($ET$2,$CV$6:$DG$6,$CV24:$DG24))</f>
        <v/>
      </c>
      <c r="EU24" s="419" t="n"/>
      <c r="EV24" s="626">
        <f>_xlfn.XLOOKUP($ET$4,$DN$6:$DY$6,$DN24:$DY24)</f>
        <v/>
      </c>
      <c r="EW24" s="419" t="n"/>
      <c r="EX24" s="623">
        <f>_xlfn.SINGLE(_xlfn.XLOOKUP($ET$4,$EC$6:$EN$6,$EC24:$EN24))</f>
        <v/>
      </c>
      <c r="EY24" s="419" t="n"/>
      <c r="EZ24" s="625">
        <f>EX24-EV24</f>
        <v/>
      </c>
      <c r="FA24" s="408">
        <f>EZ24/EV24</f>
        <v/>
      </c>
    </row>
    <row r="25" outlineLevel="1" ht="14.85" customFormat="1" customHeight="1" s="91">
      <c r="A25" s="85" t="n">
        <v>20</v>
      </c>
      <c r="B25" s="104" t="inlineStr">
        <is>
          <t>10.06</t>
        </is>
      </c>
      <c r="C25" s="50">
        <f>VLOOKUP(B25,BD!A:B,2,0)</f>
        <v/>
      </c>
      <c r="D25" s="597" t="n"/>
      <c r="E25" s="597">
        <f>SUM(G25:R25)</f>
        <v/>
      </c>
      <c r="F25" s="597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L25" s="597" t="n"/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HLOOKUP($CB$4,$AZ$6:$BK$36,$A25,0)</f>
        <v/>
      </c>
      <c r="CC25" s="622" t="n"/>
      <c r="CD25" s="622">
        <f>HLOOKUP($CB$4,$BO$6:$BZ$36,$A25,0)</f>
        <v/>
      </c>
      <c r="CE25" s="597">
        <f>SUM(CG25:CR25)</f>
        <v/>
      </c>
      <c r="CF25" s="87" t="n"/>
      <c r="CG25" s="597">
        <f>BD!BJ9</f>
        <v/>
      </c>
      <c r="CH25" s="597">
        <f>BD!BK9</f>
        <v/>
      </c>
      <c r="CI25" s="597">
        <f>BD!BL9</f>
        <v/>
      </c>
      <c r="CJ25" s="597">
        <f>BD!BM9</f>
        <v/>
      </c>
      <c r="CK25" s="597">
        <f>BD!BN9</f>
        <v/>
      </c>
      <c r="CL25" s="597">
        <f>BD!BO9</f>
        <v/>
      </c>
      <c r="CM25" s="597">
        <f>BD!BP9</f>
        <v/>
      </c>
      <c r="CN25" s="597">
        <f>BD!BQ9</f>
        <v/>
      </c>
      <c r="CO25" s="597">
        <f>BD!BR9</f>
        <v/>
      </c>
      <c r="CP25" s="597">
        <f>BD!BS9</f>
        <v/>
      </c>
      <c r="CQ25" s="597">
        <f>BD!BT9</f>
        <v/>
      </c>
      <c r="CR25" s="597">
        <f>BD!BU9</f>
        <v/>
      </c>
      <c r="CT25" s="597">
        <f>SUM(CV25:DG25)</f>
        <v/>
      </c>
      <c r="CU25" s="87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87" t="n"/>
      <c r="DN25" s="597">
        <f>BD!BW9</f>
        <v/>
      </c>
      <c r="DO25" s="597">
        <f>BD!BX9</f>
        <v/>
      </c>
      <c r="DP25" s="597">
        <f>BD!BY9</f>
        <v/>
      </c>
      <c r="DQ25" s="597">
        <f>BD!BZ9</f>
        <v/>
      </c>
      <c r="DR25" s="597">
        <f>BD!CA9</f>
        <v/>
      </c>
      <c r="DS25" s="597">
        <f>BD!CB9</f>
        <v/>
      </c>
      <c r="DT25" s="597">
        <f>BD!CC9</f>
        <v/>
      </c>
      <c r="DU25" s="597">
        <f>BD!CD9</f>
        <v/>
      </c>
      <c r="DV25" s="597">
        <f>BD!CE9</f>
        <v/>
      </c>
      <c r="DW25" s="597">
        <f>BD!CF9</f>
        <v/>
      </c>
      <c r="DX25" s="597">
        <f>BD!CG9</f>
        <v/>
      </c>
      <c r="DY25" s="597">
        <f>BD!CH9</f>
        <v/>
      </c>
      <c r="EA25" s="597">
        <f>SUM(EC25:EN25)</f>
        <v/>
      </c>
      <c r="EB25" s="87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R25" s="337" t="n"/>
      <c r="ET25" s="623">
        <f>_xlfn.SINGLE(_xlfn.XLOOKUP($ET$2,$CV$6:$DG$6,$CV25:$DG25))</f>
        <v/>
      </c>
      <c r="EU25" s="409" t="n"/>
      <c r="EV25" s="626">
        <f>_xlfn.XLOOKUP($ET$4,$DN$6:$DY$6,$DN25:$DY25)</f>
        <v/>
      </c>
      <c r="EW25" s="409" t="n"/>
      <c r="EX25" s="623">
        <f>_xlfn.SINGLE(_xlfn.XLOOKUP($ET$4,$EC$6:$EN$6,$EC25:$EN25))</f>
        <v/>
      </c>
      <c r="EY25" s="409" t="n"/>
      <c r="EZ25" s="625">
        <f>EX25-EV25</f>
        <v/>
      </c>
      <c r="FA25" s="408">
        <f>EZ25/EV25</f>
        <v/>
      </c>
    </row>
    <row r="26" outlineLevel="1" ht="14.85" customFormat="1" customHeight="1" s="91">
      <c r="A26" s="65" t="n">
        <v>21</v>
      </c>
      <c r="B26" s="104" t="inlineStr">
        <is>
          <t>10.07</t>
        </is>
      </c>
      <c r="C26" s="50">
        <f>VLOOKUP(B26,BD!A:B,2,0)</f>
        <v/>
      </c>
      <c r="D26" s="597" t="n"/>
      <c r="E26" s="597">
        <f>SUM(G26:R26)</f>
        <v/>
      </c>
      <c r="F26" s="597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L26" s="597" t="n"/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HLOOKUP($CB$4,$AZ$6:$BK$36,$A26,0)</f>
        <v/>
      </c>
      <c r="CC26" s="622" t="n"/>
      <c r="CD26" s="622">
        <f>HLOOKUP($CB$4,$BO$6:$BZ$36,$A26,0)</f>
        <v/>
      </c>
      <c r="CE26" s="597">
        <f>SUM(CG26:CR26)</f>
        <v/>
      </c>
      <c r="CF26" s="87" t="n"/>
      <c r="CG26" s="597">
        <f>BD!BJ10</f>
        <v/>
      </c>
      <c r="CH26" s="597">
        <f>BD!BK10</f>
        <v/>
      </c>
      <c r="CI26" s="597">
        <f>BD!BL10</f>
        <v/>
      </c>
      <c r="CJ26" s="597">
        <f>BD!BM10</f>
        <v/>
      </c>
      <c r="CK26" s="597">
        <f>BD!BN10</f>
        <v/>
      </c>
      <c r="CL26" s="597">
        <f>BD!BO10</f>
        <v/>
      </c>
      <c r="CM26" s="597">
        <f>BD!BP10</f>
        <v/>
      </c>
      <c r="CN26" s="597">
        <f>BD!BQ10</f>
        <v/>
      </c>
      <c r="CO26" s="597">
        <f>BD!BR10</f>
        <v/>
      </c>
      <c r="CP26" s="597">
        <f>BD!BS10</f>
        <v/>
      </c>
      <c r="CQ26" s="597">
        <f>BD!BT10</f>
        <v/>
      </c>
      <c r="CR26" s="597">
        <f>BD!BU10</f>
        <v/>
      </c>
      <c r="CT26" s="597">
        <f>SUM(CV26:DG26)</f>
        <v/>
      </c>
      <c r="CU26" s="87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54">
        <f>(DA26/CL26)-100%</f>
        <v/>
      </c>
      <c r="DL26" s="597">
        <f>SUM(DN26:DY26)</f>
        <v/>
      </c>
      <c r="DM26" s="87" t="n"/>
      <c r="DN26" s="597">
        <f>BD!BW10</f>
        <v/>
      </c>
      <c r="DO26" s="597">
        <f>BD!BX10</f>
        <v/>
      </c>
      <c r="DP26" s="597">
        <f>BD!BY10</f>
        <v/>
      </c>
      <c r="DQ26" s="597">
        <f>BD!BZ10</f>
        <v/>
      </c>
      <c r="DR26" s="597">
        <f>BD!CA10</f>
        <v/>
      </c>
      <c r="DS26" s="597">
        <f>BD!CB10</f>
        <v/>
      </c>
      <c r="DT26" s="597">
        <f>BD!CC10</f>
        <v/>
      </c>
      <c r="DU26" s="597">
        <f>BD!CD10</f>
        <v/>
      </c>
      <c r="DV26" s="597">
        <f>BD!CE10</f>
        <v/>
      </c>
      <c r="DW26" s="597">
        <f>BD!CF10</f>
        <v/>
      </c>
      <c r="DX26" s="597">
        <f>BD!CG10</f>
        <v/>
      </c>
      <c r="DY26" s="597">
        <f>BD!CH10</f>
        <v/>
      </c>
      <c r="EA26" s="597">
        <f>SUM(EC26:EN26)</f>
        <v/>
      </c>
      <c r="EB26" s="87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54">
        <f>(EH26/DS26)-100%</f>
        <v/>
      </c>
      <c r="ER26" s="354" t="n"/>
      <c r="ET26" s="623">
        <f>_xlfn.SINGLE(_xlfn.XLOOKUP($ET$2,$CV$6:$DG$6,$CV26:$DG26))</f>
        <v/>
      </c>
      <c r="EU26" s="409" t="n"/>
      <c r="EV26" s="626">
        <f>_xlfn.XLOOKUP($ET$4,$DN$6:$DY$6,$DN26:$DY26)</f>
        <v/>
      </c>
      <c r="EW26" s="409" t="n"/>
      <c r="EX26" s="623">
        <f>_xlfn.SINGLE(_xlfn.XLOOKUP($ET$4,$EC$6:$EN$6,$EC26:$EN26))</f>
        <v/>
      </c>
      <c r="EY26" s="409" t="n"/>
      <c r="EZ26" s="625">
        <f>EX26-EV26</f>
        <v/>
      </c>
      <c r="FA26" s="408">
        <f>EZ26/EV26</f>
        <v/>
      </c>
    </row>
    <row r="27" outlineLevel="1" ht="14.85" customFormat="1" customHeight="1" s="91">
      <c r="A27" s="1" t="n">
        <v>22</v>
      </c>
      <c r="B27" s="104" t="inlineStr">
        <is>
          <t>10.08</t>
        </is>
      </c>
      <c r="C27" s="50">
        <f>VLOOKUP(B27,BD!A:B,2,0)</f>
        <v/>
      </c>
      <c r="D27" s="597" t="n"/>
      <c r="E27" s="597">
        <f>SUM(G27:R27)</f>
        <v/>
      </c>
      <c r="F27" s="597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L27" s="597" t="n"/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HLOOKUP($CB$4,$AZ$6:$BK$36,$A27,0)</f>
        <v/>
      </c>
      <c r="CC27" s="237" t="n"/>
      <c r="CD27" s="622">
        <f>HLOOKUP($CB$4,$BO$6:$BZ$36,$A27,0)</f>
        <v/>
      </c>
      <c r="CE27" s="597">
        <f>SUM(CG27:CR27)</f>
        <v/>
      </c>
      <c r="CF27" s="87" t="n"/>
      <c r="CG27" s="597">
        <f>BD!BJ11</f>
        <v/>
      </c>
      <c r="CH27" s="597">
        <f>BD!BK11</f>
        <v/>
      </c>
      <c r="CI27" s="597">
        <f>BD!BL11</f>
        <v/>
      </c>
      <c r="CJ27" s="597">
        <f>BD!BM11</f>
        <v/>
      </c>
      <c r="CK27" s="597">
        <f>BD!BN11</f>
        <v/>
      </c>
      <c r="CL27" s="597">
        <f>BD!BO11</f>
        <v/>
      </c>
      <c r="CM27" s="597">
        <f>BD!BP11</f>
        <v/>
      </c>
      <c r="CN27" s="597">
        <f>BD!BQ11</f>
        <v/>
      </c>
      <c r="CO27" s="597">
        <f>BD!BR11</f>
        <v/>
      </c>
      <c r="CP27" s="597">
        <f>BD!BS11</f>
        <v/>
      </c>
      <c r="CQ27" s="597">
        <f>BD!BT11</f>
        <v/>
      </c>
      <c r="CR27" s="597">
        <f>BD!BU11</f>
        <v/>
      </c>
      <c r="CT27" s="597">
        <f>SUM(CV27:DG27)</f>
        <v/>
      </c>
      <c r="CU27" s="87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54">
        <f>(DA27/CL27)-100%</f>
        <v/>
      </c>
      <c r="DL27" s="597">
        <f>SUM(DN27:DY27)</f>
        <v/>
      </c>
      <c r="DM27" s="87" t="n"/>
      <c r="DN27" s="597">
        <f>BD!BW11</f>
        <v/>
      </c>
      <c r="DO27" s="597">
        <f>BD!BX11</f>
        <v/>
      </c>
      <c r="DP27" s="597">
        <f>BD!BY11</f>
        <v/>
      </c>
      <c r="DQ27" s="597">
        <f>BD!BZ11</f>
        <v/>
      </c>
      <c r="DR27" s="597">
        <f>BD!CA11</f>
        <v/>
      </c>
      <c r="DS27" s="597">
        <f>BD!CB11</f>
        <v/>
      </c>
      <c r="DT27" s="597">
        <f>BD!CC11</f>
        <v/>
      </c>
      <c r="DU27" s="597">
        <f>BD!CD11</f>
        <v/>
      </c>
      <c r="DV27" s="597">
        <f>BD!CE11</f>
        <v/>
      </c>
      <c r="DW27" s="597">
        <f>BD!CF11</f>
        <v/>
      </c>
      <c r="DX27" s="597">
        <f>BD!CG11</f>
        <v/>
      </c>
      <c r="DY27" s="597">
        <f>BD!CH11</f>
        <v/>
      </c>
      <c r="EA27" s="597">
        <f>SUM(EC27:EN27)</f>
        <v/>
      </c>
      <c r="EB27" s="87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54">
        <f>(EH27/DS27)-100%</f>
        <v/>
      </c>
      <c r="ER27" s="354" t="n"/>
      <c r="ET27" s="623">
        <f>_xlfn.SINGLE(_xlfn.XLOOKUP($ET$2,$CV$6:$DG$6,$CV27:$DG27))</f>
        <v/>
      </c>
      <c r="EU27" s="409" t="n"/>
      <c r="EV27" s="626">
        <f>_xlfn.XLOOKUP($ET$4,$DN$6:$DY$6,$DN27:$DY27)</f>
        <v/>
      </c>
      <c r="EW27" s="409" t="n"/>
      <c r="EX27" s="623">
        <f>_xlfn.SINGLE(_xlfn.XLOOKUP($ET$4,$EC$6:$EN$6,$EC27:$EN27))</f>
        <v/>
      </c>
      <c r="EY27" s="409" t="n"/>
      <c r="EZ27" s="625">
        <f>EX27-EV27</f>
        <v/>
      </c>
      <c r="FA27" s="408">
        <f>EZ27/EV27</f>
        <v/>
      </c>
    </row>
    <row r="28" outlineLevel="1" ht="14.85" customFormat="1" customHeight="1" s="91">
      <c r="A28" s="85" t="n">
        <v>23</v>
      </c>
      <c r="B28" s="104" t="inlineStr">
        <is>
          <t>22.01</t>
        </is>
      </c>
      <c r="C28" s="50">
        <f>VLOOKUP(B28,BD!A:B,2,0)</f>
        <v/>
      </c>
      <c r="D28" s="597" t="n"/>
      <c r="E28" s="597">
        <f>SUM(G28:R28)</f>
        <v/>
      </c>
      <c r="F28" s="597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L28" s="597" t="n"/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HLOOKUP($CB$4,$AZ$6:$BK$36,$A28,0)</f>
        <v/>
      </c>
      <c r="CC28" s="237" t="n"/>
      <c r="CD28" s="622">
        <f>HLOOKUP($CB$4,$BO$6:$BZ$36,$A28,0)</f>
        <v/>
      </c>
      <c r="CE28" s="597">
        <f>SUM(CG28:CR28)</f>
        <v/>
      </c>
      <c r="CF28" s="87" t="n"/>
      <c r="CG28" s="597">
        <f>BD!BJ18</f>
        <v/>
      </c>
      <c r="CH28" s="597">
        <f>BD!BK18</f>
        <v/>
      </c>
      <c r="CI28" s="597">
        <f>BD!BL18</f>
        <v/>
      </c>
      <c r="CJ28" s="597">
        <f>BD!BM18</f>
        <v/>
      </c>
      <c r="CK28" s="597">
        <f>BD!BN18</f>
        <v/>
      </c>
      <c r="CL28" s="597">
        <f>BD!BO18</f>
        <v/>
      </c>
      <c r="CM28" s="597">
        <f>BD!BP18</f>
        <v/>
      </c>
      <c r="CN28" s="597">
        <f>BD!BQ18</f>
        <v/>
      </c>
      <c r="CO28" s="597">
        <f>BD!BR18</f>
        <v/>
      </c>
      <c r="CP28" s="597">
        <f>BD!BS18</f>
        <v/>
      </c>
      <c r="CQ28" s="597">
        <f>BD!BT18</f>
        <v/>
      </c>
      <c r="CR28" s="597">
        <f>BD!BU18</f>
        <v/>
      </c>
      <c r="CT28" s="597">
        <f>SUM(CV28:DG28)</f>
        <v/>
      </c>
      <c r="CU28" s="87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87" t="n"/>
      <c r="DN28" s="597">
        <f>BD!BW18</f>
        <v/>
      </c>
      <c r="DO28" s="597">
        <f>BD!BX18</f>
        <v/>
      </c>
      <c r="DP28" s="597">
        <f>BD!BY18</f>
        <v/>
      </c>
      <c r="DQ28" s="597">
        <f>BD!BZ18</f>
        <v/>
      </c>
      <c r="DR28" s="597">
        <f>BD!CA18</f>
        <v/>
      </c>
      <c r="DS28" s="597">
        <f>BD!CB18</f>
        <v/>
      </c>
      <c r="DT28" s="597">
        <f>BD!CC18</f>
        <v/>
      </c>
      <c r="DU28" s="597">
        <f>BD!CD18</f>
        <v/>
      </c>
      <c r="DV28" s="597">
        <f>BD!CE18</f>
        <v/>
      </c>
      <c r="DW28" s="597">
        <f>BD!CF18</f>
        <v/>
      </c>
      <c r="DX28" s="597">
        <f>BD!CG18</f>
        <v/>
      </c>
      <c r="DY28" s="597">
        <f>BD!CH18</f>
        <v/>
      </c>
      <c r="EA28" s="597">
        <f>SUM(EC28:EN28)</f>
        <v/>
      </c>
      <c r="EB28" s="87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R28" s="337" t="n"/>
      <c r="ET28" s="623">
        <f>_xlfn.SINGLE(_xlfn.XLOOKUP($ET$2,$CV$6:$DG$6,$CV28:$DG28))</f>
        <v/>
      </c>
      <c r="EU28" s="419" t="n"/>
      <c r="EV28" s="626">
        <f>_xlfn.XLOOKUP($ET$4,$DN$6:$DY$6,$DN28:$DY28)</f>
        <v/>
      </c>
      <c r="EW28" s="419" t="n"/>
      <c r="EX28" s="623">
        <f>_xlfn.SINGLE(_xlfn.XLOOKUP($ET$4,$EC$6:$EN$6,$EC28:$EN28))</f>
        <v/>
      </c>
      <c r="EY28" s="419" t="n"/>
      <c r="EZ28" s="625">
        <f>EX28-EV28</f>
        <v/>
      </c>
      <c r="FA28" s="408">
        <f>EZ28/EV28</f>
        <v/>
      </c>
    </row>
    <row r="29" outlineLevel="1" ht="14.85" customFormat="1" customHeight="1" s="91">
      <c r="A29" s="65" t="n">
        <v>24</v>
      </c>
      <c r="B29" s="104" t="inlineStr">
        <is>
          <t>55.01</t>
        </is>
      </c>
      <c r="C29" s="50">
        <f>VLOOKUP(B29,BD!A:B,2,0)</f>
        <v/>
      </c>
      <c r="D29" s="597" t="n"/>
      <c r="E29" s="597">
        <f>SUM(G29:R29)</f>
        <v/>
      </c>
      <c r="F29" s="597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L29" s="597" t="n"/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HLOOKUP($CB$4,$AZ$6:$BK$36,$A29,0)</f>
        <v/>
      </c>
      <c r="CC29" s="237" t="n"/>
      <c r="CD29" s="622">
        <f>HLOOKUP($CB$4,$BO$6:$BZ$36,$A29,0)</f>
        <v/>
      </c>
      <c r="CE29" s="597">
        <f>SUM(CG29:CR29)</f>
        <v/>
      </c>
      <c r="CF29" s="87" t="n"/>
      <c r="CG29" s="597">
        <f>BD!BJ200</f>
        <v/>
      </c>
      <c r="CH29" s="597">
        <f>BD!BK200</f>
        <v/>
      </c>
      <c r="CI29" s="597">
        <f>BD!BL200</f>
        <v/>
      </c>
      <c r="CJ29" s="597">
        <f>BD!BM200</f>
        <v/>
      </c>
      <c r="CK29" s="597">
        <f>BD!BN200</f>
        <v/>
      </c>
      <c r="CL29" s="597">
        <f>BD!BO200</f>
        <v/>
      </c>
      <c r="CM29" s="597">
        <f>BD!BP200</f>
        <v/>
      </c>
      <c r="CN29" s="597">
        <f>BD!BQ200</f>
        <v/>
      </c>
      <c r="CO29" s="597">
        <f>BD!BR200</f>
        <v/>
      </c>
      <c r="CP29" s="597">
        <f>BD!BS200</f>
        <v/>
      </c>
      <c r="CQ29" s="597">
        <f>BD!BT200</f>
        <v/>
      </c>
      <c r="CR29" s="597">
        <f>BD!BU200</f>
        <v/>
      </c>
      <c r="CT29" s="597">
        <f>SUM(CV29:DG29)</f>
        <v/>
      </c>
      <c r="CU29" s="87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54">
        <f>(DA29/CL29)-100%</f>
        <v/>
      </c>
      <c r="DL29" s="597">
        <f>SUM(DN29:DY29)</f>
        <v/>
      </c>
      <c r="DM29" s="87" t="n"/>
      <c r="DN29" s="597">
        <f>BD!BW200</f>
        <v/>
      </c>
      <c r="DO29" s="597">
        <f>BD!BX200</f>
        <v/>
      </c>
      <c r="DP29" s="597">
        <f>BD!BY200</f>
        <v/>
      </c>
      <c r="DQ29" s="597">
        <f>BD!BZ200</f>
        <v/>
      </c>
      <c r="DR29" s="597">
        <f>BD!CA200</f>
        <v/>
      </c>
      <c r="DS29" s="597">
        <f>BD!CB200</f>
        <v/>
      </c>
      <c r="DT29" s="597">
        <f>BD!CC200</f>
        <v/>
      </c>
      <c r="DU29" s="597">
        <f>BD!CD200</f>
        <v/>
      </c>
      <c r="DV29" s="597">
        <f>BD!CE200</f>
        <v/>
      </c>
      <c r="DW29" s="597">
        <f>BD!CF200</f>
        <v/>
      </c>
      <c r="DX29" s="597">
        <f>BD!CG200</f>
        <v/>
      </c>
      <c r="DY29" s="597">
        <f>BD!CH200</f>
        <v/>
      </c>
      <c r="EA29" s="597">
        <f>SUM(EC29:EN29)</f>
        <v/>
      </c>
      <c r="EB29" s="87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54">
        <f>(EH29/DS29)-100%</f>
        <v/>
      </c>
      <c r="ER29" s="354" t="n"/>
      <c r="ET29" s="623">
        <f>_xlfn.SINGLE(_xlfn.XLOOKUP($ET$2,$CV$6:$DG$6,$CV29:$DG29))</f>
        <v/>
      </c>
      <c r="EU29" s="409" t="n"/>
      <c r="EV29" s="626">
        <f>_xlfn.XLOOKUP($ET$4,$DN$6:$DY$6,$DN29:$DY29)</f>
        <v/>
      </c>
      <c r="EW29" s="409" t="n"/>
      <c r="EX29" s="623">
        <f>_xlfn.SINGLE(_xlfn.XLOOKUP($ET$4,$EC$6:$EN$6,$EC29:$EN29))</f>
        <v/>
      </c>
      <c r="EY29" s="409" t="n"/>
      <c r="EZ29" s="625">
        <f>EX29-EV29</f>
        <v/>
      </c>
      <c r="FA29" s="408">
        <f>EZ29/EV29</f>
        <v/>
      </c>
    </row>
    <row r="30" outlineLevel="1" ht="14.85" customFormat="1" customHeight="1" s="91">
      <c r="A30" s="1" t="n">
        <v>25</v>
      </c>
      <c r="B30" s="104" t="inlineStr">
        <is>
          <t>55.02</t>
        </is>
      </c>
      <c r="C30" s="50">
        <f>VLOOKUP(B30,BD!A:B,2,0)</f>
        <v/>
      </c>
      <c r="D30" s="597" t="n"/>
      <c r="E30" s="597">
        <f>SUM(G30:R30)</f>
        <v/>
      </c>
      <c r="F30" s="597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HLOOKUP($CB$4,$AZ$6:$BK$36,$A30,0)</f>
        <v/>
      </c>
      <c r="CC30" s="237" t="n"/>
      <c r="CD30" s="622">
        <f>HLOOKUP($CB$4,$BO$6:$BZ$36,$A30,0)</f>
        <v/>
      </c>
      <c r="CE30" s="597">
        <f>SUM(CG30:CR30)</f>
        <v/>
      </c>
      <c r="CF30" s="87" t="n"/>
      <c r="CG30" s="597">
        <f>BD!BJ201</f>
        <v/>
      </c>
      <c r="CH30" s="597">
        <f>BD!BK201</f>
        <v/>
      </c>
      <c r="CI30" s="597">
        <f>BD!BL201</f>
        <v/>
      </c>
      <c r="CJ30" s="597">
        <f>BD!BM201</f>
        <v/>
      </c>
      <c r="CK30" s="597">
        <f>BD!BN201</f>
        <v/>
      </c>
      <c r="CL30" s="597">
        <f>BD!BO201</f>
        <v/>
      </c>
      <c r="CM30" s="597">
        <f>BD!BP201</f>
        <v/>
      </c>
      <c r="CN30" s="597">
        <f>BD!BQ201</f>
        <v/>
      </c>
      <c r="CO30" s="597">
        <f>BD!BR201</f>
        <v/>
      </c>
      <c r="CP30" s="597">
        <f>BD!BS201</f>
        <v/>
      </c>
      <c r="CQ30" s="597">
        <f>BD!BT201</f>
        <v/>
      </c>
      <c r="CR30" s="597">
        <f>BD!BU201</f>
        <v/>
      </c>
      <c r="CT30" s="597">
        <f>SUM(CV30:DG30)</f>
        <v/>
      </c>
      <c r="CU30" s="87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54">
        <f>(DA30/CL30)-100%</f>
        <v/>
      </c>
      <c r="DL30" s="597">
        <f>SUM(DN30:DY30)</f>
        <v/>
      </c>
      <c r="DM30" s="87" t="n"/>
      <c r="DN30" s="597">
        <f>BD!BW201</f>
        <v/>
      </c>
      <c r="DO30" s="597">
        <f>BD!BX201</f>
        <v/>
      </c>
      <c r="DP30" s="597">
        <f>BD!BY201</f>
        <v/>
      </c>
      <c r="DQ30" s="597">
        <f>BD!BZ201</f>
        <v/>
      </c>
      <c r="DR30" s="597">
        <f>BD!CA201</f>
        <v/>
      </c>
      <c r="DS30" s="597">
        <f>BD!CB201</f>
        <v/>
      </c>
      <c r="DT30" s="597">
        <f>BD!CC201</f>
        <v/>
      </c>
      <c r="DU30" s="597">
        <f>BD!CD201</f>
        <v/>
      </c>
      <c r="DV30" s="597">
        <f>BD!CE201</f>
        <v/>
      </c>
      <c r="DW30" s="597">
        <f>BD!CF201</f>
        <v/>
      </c>
      <c r="DX30" s="597">
        <f>BD!CG201</f>
        <v/>
      </c>
      <c r="DY30" s="597">
        <f>BD!CH201</f>
        <v/>
      </c>
      <c r="EA30" s="597">
        <f>SUM(EC30:EN30)</f>
        <v/>
      </c>
      <c r="EB30" s="87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54">
        <f>(EH30/DS30)-100%</f>
        <v/>
      </c>
      <c r="ER30" s="354" t="n"/>
      <c r="ET30" s="623">
        <f>_xlfn.SINGLE(_xlfn.XLOOKUP($ET$2,$CV$6:$DG$6,$CV30:$DG30))</f>
        <v/>
      </c>
      <c r="EU30" s="409" t="n"/>
      <c r="EV30" s="626">
        <f>_xlfn.XLOOKUP($ET$4,$DN$6:$DY$6,$DN30:$DY30)</f>
        <v/>
      </c>
      <c r="EW30" s="409" t="n"/>
      <c r="EX30" s="623">
        <f>_xlfn.SINGLE(_xlfn.XLOOKUP($ET$4,$EC$6:$EN$6,$EC30:$EN30))</f>
        <v/>
      </c>
      <c r="EY30" s="409" t="n"/>
      <c r="EZ30" s="625">
        <f>EX30-EV30</f>
        <v/>
      </c>
      <c r="FA30" s="408">
        <f>EZ30/EV30</f>
        <v/>
      </c>
    </row>
    <row r="31" ht="6" customHeight="1">
      <c r="A31" s="85" t="n">
        <v>26</v>
      </c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 t="n"/>
      <c r="CC31" s="237" t="n"/>
      <c r="CD31" s="622" t="n"/>
      <c r="CE31" s="597" t="n"/>
      <c r="CF31" s="87" t="n"/>
      <c r="CG31" s="597" t="n"/>
      <c r="CH31" s="597" t="n"/>
      <c r="CI31" s="597" t="n"/>
      <c r="CJ31" s="597" t="n"/>
      <c r="CK31" s="597" t="n"/>
      <c r="CL31" s="597" t="n"/>
      <c r="CM31" s="597" t="n"/>
      <c r="CN31" s="597" t="n"/>
      <c r="CO31" s="597" t="n"/>
      <c r="CP31" s="597" t="n"/>
      <c r="CQ31" s="597" t="n"/>
      <c r="CR31" s="597" t="n"/>
      <c r="CT31" s="597" t="n"/>
      <c r="CU31" s="87" t="n"/>
      <c r="CV31" s="597" t="n"/>
      <c r="CW31" s="597" t="n"/>
      <c r="CX31" s="597" t="n"/>
      <c r="CY31" s="597" t="n"/>
      <c r="CZ31" s="597" t="n"/>
      <c r="DA31" s="597" t="n"/>
      <c r="DB31" s="597" t="n"/>
      <c r="DC31" s="597" t="n"/>
      <c r="DD31" s="597" t="n"/>
      <c r="DE31" s="597" t="n"/>
      <c r="DF31" s="597" t="n"/>
      <c r="DG31" s="597" t="n"/>
      <c r="DI31" s="597" t="n"/>
      <c r="DJ31" s="337" t="n"/>
      <c r="DL31" s="597" t="n"/>
      <c r="DM31" s="87" t="n"/>
      <c r="DN31" s="597" t="n"/>
      <c r="DO31" s="597" t="n"/>
      <c r="DP31" s="597" t="n"/>
      <c r="DQ31" s="597" t="n"/>
      <c r="DR31" s="597" t="n"/>
      <c r="DS31" s="597" t="n"/>
      <c r="DT31" s="597" t="n"/>
      <c r="DU31" s="597" t="n"/>
      <c r="DV31" s="597" t="n"/>
      <c r="DW31" s="597" t="n"/>
      <c r="DX31" s="597" t="n"/>
      <c r="DY31" s="597" t="n"/>
      <c r="EA31" s="597" t="n"/>
      <c r="EB31" s="87" t="n"/>
      <c r="EC31" s="597" t="n"/>
      <c r="ED31" s="597" t="n"/>
      <c r="EE31" s="597" t="n"/>
      <c r="EF31" s="597" t="n"/>
      <c r="EG31" s="597" t="n"/>
      <c r="EH31" s="597" t="n"/>
      <c r="EI31" s="597" t="n"/>
      <c r="EJ31" s="597" t="n"/>
      <c r="EK31" s="597" t="n"/>
      <c r="EL31" s="597" t="n"/>
      <c r="EM31" s="597" t="n"/>
      <c r="EN31" s="597" t="n"/>
      <c r="EP31" s="597" t="n"/>
      <c r="EQ31" s="337" t="n"/>
      <c r="ER31" s="337" t="n"/>
      <c r="ET31" s="623" t="n"/>
      <c r="EU31" s="409" t="n"/>
      <c r="EV31" s="626" t="n"/>
      <c r="EW31" s="409" t="n"/>
      <c r="EX31" s="623" t="n"/>
      <c r="EY31" s="409" t="n"/>
      <c r="EZ31" s="627" t="n"/>
      <c r="FA31" s="408" t="n"/>
    </row>
    <row r="32" ht="14.85" customFormat="1" customHeight="1" s="65">
      <c r="A32" s="65" t="n">
        <v>27</v>
      </c>
      <c r="B32" s="76" t="n"/>
      <c r="C32" s="76" t="inlineStr">
        <is>
          <t>Receita Bruta Líquida</t>
        </is>
      </c>
      <c r="D32" s="75" t="n"/>
      <c r="E32" s="587">
        <f>SUM(G32:R32)</f>
        <v/>
      </c>
      <c r="F32" s="617" t="n"/>
      <c r="G32" s="618">
        <f>G8+G14</f>
        <v/>
      </c>
      <c r="H32" s="618">
        <f>H8+H14</f>
        <v/>
      </c>
      <c r="I32" s="618">
        <f>I8+I14</f>
        <v/>
      </c>
      <c r="J32" s="618">
        <f>J8+J14</f>
        <v/>
      </c>
      <c r="K32" s="618">
        <f>K8+K14</f>
        <v/>
      </c>
      <c r="L32" s="618">
        <f>L8+L14</f>
        <v/>
      </c>
      <c r="M32" s="618">
        <f>M8+M14</f>
        <v/>
      </c>
      <c r="N32" s="618">
        <f>N8+N14</f>
        <v/>
      </c>
      <c r="O32" s="618">
        <f>O8+O14</f>
        <v/>
      </c>
      <c r="P32" s="618">
        <f>P8+P14</f>
        <v/>
      </c>
      <c r="Q32" s="618">
        <f>Q8+Q14</f>
        <v/>
      </c>
      <c r="R32" s="618">
        <f>R8+R14</f>
        <v/>
      </c>
      <c r="S32" s="617" t="n"/>
      <c r="T32" s="587">
        <f>SUM(V32:AG32)</f>
        <v/>
      </c>
      <c r="U32" s="617" t="n"/>
      <c r="V32" s="618">
        <f>V8+V14</f>
        <v/>
      </c>
      <c r="W32" s="618">
        <f>W8+W14</f>
        <v/>
      </c>
      <c r="X32" s="618">
        <f>X8+X14</f>
        <v/>
      </c>
      <c r="Y32" s="618">
        <f>Y8+Y14</f>
        <v/>
      </c>
      <c r="Z32" s="618">
        <f>Z8+Z14</f>
        <v/>
      </c>
      <c r="AA32" s="618">
        <f>AA8+AA14</f>
        <v/>
      </c>
      <c r="AB32" s="618">
        <f>AB8+AB14</f>
        <v/>
      </c>
      <c r="AC32" s="618">
        <f>AC8+AC14</f>
        <v/>
      </c>
      <c r="AD32" s="618">
        <f>AD8+AD14</f>
        <v/>
      </c>
      <c r="AE32" s="618">
        <f>AE8+AE14</f>
        <v/>
      </c>
      <c r="AF32" s="618">
        <f>AF8+AF14</f>
        <v/>
      </c>
      <c r="AG32" s="618">
        <f>AG8+AG14</f>
        <v/>
      </c>
      <c r="AH32" s="617" t="n"/>
      <c r="AI32" s="587">
        <f>SUM(AK32:AV32)</f>
        <v/>
      </c>
      <c r="AJ32" s="617" t="n"/>
      <c r="AK32" s="618">
        <f>AK8+AK14</f>
        <v/>
      </c>
      <c r="AL32" s="618">
        <f>AL8+AL14</f>
        <v/>
      </c>
      <c r="AM32" s="618">
        <f>AM8+AM14</f>
        <v/>
      </c>
      <c r="AN32" s="618">
        <f>AN8+AN14</f>
        <v/>
      </c>
      <c r="AO32" s="618">
        <f>AO8+AO14</f>
        <v/>
      </c>
      <c r="AP32" s="618">
        <f>AP8+AP14</f>
        <v/>
      </c>
      <c r="AQ32" s="618">
        <f>AQ8+AQ14</f>
        <v/>
      </c>
      <c r="AR32" s="618">
        <f>AR8+AR14</f>
        <v/>
      </c>
      <c r="AS32" s="618">
        <f>AS8+AS14</f>
        <v/>
      </c>
      <c r="AT32" s="618">
        <f>AT8+AT14</f>
        <v/>
      </c>
      <c r="AU32" s="618">
        <f>AU8+AU14</f>
        <v/>
      </c>
      <c r="AV32" s="618">
        <f>AV8+AV14</f>
        <v/>
      </c>
      <c r="AW32" s="617" t="n"/>
      <c r="AX32" s="587">
        <f>SUM(AZ32:BK32)</f>
        <v/>
      </c>
      <c r="AY32" s="617" t="n"/>
      <c r="AZ32" s="618">
        <f>AZ8+AZ14</f>
        <v/>
      </c>
      <c r="BA32" s="618">
        <f>BA8+BA14</f>
        <v/>
      </c>
      <c r="BB32" s="618">
        <f>BB8+BB14</f>
        <v/>
      </c>
      <c r="BC32" s="618">
        <f>BC8+BC14</f>
        <v/>
      </c>
      <c r="BD32" s="618">
        <f>BD8+BD14</f>
        <v/>
      </c>
      <c r="BE32" s="618">
        <f>BE8+BE14</f>
        <v/>
      </c>
      <c r="BF32" s="618">
        <f>BF8+BF14</f>
        <v/>
      </c>
      <c r="BG32" s="618">
        <f>BG8+BG14</f>
        <v/>
      </c>
      <c r="BH32" s="618">
        <f>BH8+BH14</f>
        <v/>
      </c>
      <c r="BI32" s="618">
        <f>BI8+BI14</f>
        <v/>
      </c>
      <c r="BJ32" s="618">
        <f>BJ8+BJ14</f>
        <v/>
      </c>
      <c r="BK32" s="618">
        <f>BK8+BK14</f>
        <v/>
      </c>
      <c r="BL32" s="617" t="n"/>
      <c r="BM32" s="587">
        <f>SUM(BO32:BZ32)</f>
        <v/>
      </c>
      <c r="BN32" s="617" t="n"/>
      <c r="BO32" s="618">
        <f>BO8+BO14</f>
        <v/>
      </c>
      <c r="BP32" s="618">
        <f>BP8+BP14</f>
        <v/>
      </c>
      <c r="BQ32" s="618">
        <f>BQ8+BQ14</f>
        <v/>
      </c>
      <c r="BR32" s="618">
        <f>BR8+BR14</f>
        <v/>
      </c>
      <c r="BS32" s="618">
        <f>BS8+BS14</f>
        <v/>
      </c>
      <c r="BT32" s="618">
        <f>BT8+BT14</f>
        <v/>
      </c>
      <c r="BU32" s="618">
        <f>BU8+BU14</f>
        <v/>
      </c>
      <c r="BV32" s="618">
        <f>BV8+BV14</f>
        <v/>
      </c>
      <c r="BW32" s="618">
        <f>BW8+BW14</f>
        <v/>
      </c>
      <c r="BX32" s="618">
        <f>BX8+BX14</f>
        <v/>
      </c>
      <c r="BY32" s="618">
        <f>BY8+BY14</f>
        <v/>
      </c>
      <c r="BZ32" s="618">
        <f>BZ8+BZ14</f>
        <v/>
      </c>
      <c r="CB32" s="618">
        <f>SUM(CB8)+CB14</f>
        <v/>
      </c>
      <c r="CC32" s="237" t="n"/>
      <c r="CD32" s="618">
        <f>SUM(CD8)+CD14</f>
        <v/>
      </c>
      <c r="CE32" s="587">
        <f>SUM(CG32:CR32)</f>
        <v/>
      </c>
      <c r="CF32" s="87" t="n"/>
      <c r="CG32" s="618">
        <f>CG8+CG14</f>
        <v/>
      </c>
      <c r="CH32" s="618">
        <f>CH8+CH14</f>
        <v/>
      </c>
      <c r="CI32" s="618">
        <f>CI8+CI14</f>
        <v/>
      </c>
      <c r="CJ32" s="618">
        <f>CJ8+CJ14</f>
        <v/>
      </c>
      <c r="CK32" s="618">
        <f>CK8+CK14</f>
        <v/>
      </c>
      <c r="CL32" s="618">
        <f>CL8+CL14</f>
        <v/>
      </c>
      <c r="CM32" s="618">
        <f>CM8+CM14</f>
        <v/>
      </c>
      <c r="CN32" s="618">
        <f>CN8+CN14</f>
        <v/>
      </c>
      <c r="CO32" s="618">
        <f>CO8+CO14</f>
        <v/>
      </c>
      <c r="CP32" s="618">
        <f>CP8+CP14</f>
        <v/>
      </c>
      <c r="CQ32" s="618">
        <f>CQ8+CQ14</f>
        <v/>
      </c>
      <c r="CR32" s="618">
        <f>CR8+CR14</f>
        <v/>
      </c>
      <c r="CT32" s="587">
        <f>SUM(CV32:DG32)</f>
        <v/>
      </c>
      <c r="CU32" s="87" t="n"/>
      <c r="CV32" s="618">
        <f>CV8+CV14</f>
        <v/>
      </c>
      <c r="CW32" s="618">
        <f>CW8+CW14</f>
        <v/>
      </c>
      <c r="CX32" s="618">
        <f>CX8+CX14</f>
        <v/>
      </c>
      <c r="CY32" s="618">
        <f>CY8+CY14</f>
        <v/>
      </c>
      <c r="CZ32" s="618">
        <f>CZ8+CZ14</f>
        <v/>
      </c>
      <c r="DA32" s="618">
        <f>DA8+DA14</f>
        <v/>
      </c>
      <c r="DB32" s="618">
        <f>DB8+DB14</f>
        <v/>
      </c>
      <c r="DC32" s="618">
        <f>DC8+DC14</f>
        <v/>
      </c>
      <c r="DD32" s="618">
        <f>DD8+DD14</f>
        <v/>
      </c>
      <c r="DE32" s="618">
        <f>DE8+DE14</f>
        <v/>
      </c>
      <c r="DF32" s="618">
        <f>DF8+DF14</f>
        <v/>
      </c>
      <c r="DG32" s="618">
        <f>DG8+DG14</f>
        <v/>
      </c>
      <c r="DI32" s="618">
        <f>DA32-CL32</f>
        <v/>
      </c>
      <c r="DJ32" s="333">
        <f>(DA32/CL32)-100%</f>
        <v/>
      </c>
      <c r="DL32" s="587">
        <f>SUM(DN32:DY32)</f>
        <v/>
      </c>
      <c r="DM32" s="87" t="n"/>
      <c r="DN32" s="618">
        <f>DN8+DN14</f>
        <v/>
      </c>
      <c r="DO32" s="618">
        <f>DO8+DO14</f>
        <v/>
      </c>
      <c r="DP32" s="618">
        <f>DP8+DP14</f>
        <v/>
      </c>
      <c r="DQ32" s="618">
        <f>DQ8+DQ14</f>
        <v/>
      </c>
      <c r="DR32" s="618">
        <f>DR8+DR14</f>
        <v/>
      </c>
      <c r="DS32" s="618">
        <f>DS8+DS14</f>
        <v/>
      </c>
      <c r="DT32" s="618">
        <f>DT8+DT14</f>
        <v/>
      </c>
      <c r="DU32" s="618">
        <f>DU8+DU14</f>
        <v/>
      </c>
      <c r="DV32" s="618">
        <f>DV8+DV14</f>
        <v/>
      </c>
      <c r="DW32" s="618">
        <f>DW8+DW14</f>
        <v/>
      </c>
      <c r="DX32" s="618">
        <f>DX8+DX14</f>
        <v/>
      </c>
      <c r="DY32" s="618">
        <f>DY8+DY14</f>
        <v/>
      </c>
      <c r="EA32" s="587">
        <f>SUM(EC32:EN32)</f>
        <v/>
      </c>
      <c r="EB32" s="87" t="n"/>
      <c r="EC32" s="618">
        <f>EC8+EC14</f>
        <v/>
      </c>
      <c r="ED32" s="618">
        <f>ED8+ED14</f>
        <v/>
      </c>
      <c r="EE32" s="618">
        <f>EE8+EE14</f>
        <v/>
      </c>
      <c r="EF32" s="618">
        <f>EF8+EF14</f>
        <v/>
      </c>
      <c r="EG32" s="618">
        <f>EG8+EG14</f>
        <v/>
      </c>
      <c r="EH32" s="618">
        <f>EH8+EH14</f>
        <v/>
      </c>
      <c r="EI32" s="618">
        <f>EI8+EI14</f>
        <v/>
      </c>
      <c r="EJ32" s="618">
        <f>EJ8+EJ14</f>
        <v/>
      </c>
      <c r="EK32" s="618">
        <f>EK8+EK14</f>
        <v/>
      </c>
      <c r="EL32" s="618">
        <f>EL8+EL14</f>
        <v/>
      </c>
      <c r="EM32" s="618">
        <f>EM8+EM14</f>
        <v/>
      </c>
      <c r="EN32" s="618">
        <f>EN8+EN14</f>
        <v/>
      </c>
      <c r="EP32" s="618">
        <f>EH32-DS32</f>
        <v/>
      </c>
      <c r="EQ32" s="333">
        <f>(EH32/DS32)-100%</f>
        <v/>
      </c>
      <c r="ER32" s="333" t="n"/>
      <c r="ET32" s="620">
        <f>ET8+ET14</f>
        <v/>
      </c>
      <c r="EU32" s="423" t="n"/>
      <c r="EV32" s="620">
        <f>(EV8+EV14)</f>
        <v/>
      </c>
      <c r="EW32" s="423" t="n"/>
      <c r="EX32" s="637">
        <f>EX8+EX14</f>
        <v/>
      </c>
      <c r="EY32" s="423" t="n"/>
      <c r="EZ32" s="638">
        <f>EZ8+EZ14</f>
        <v/>
      </c>
      <c r="FA32" s="415">
        <f>EZ32/EV32</f>
        <v/>
      </c>
    </row>
    <row r="33" ht="14.85" customHeight="1">
      <c r="A33" s="1" t="n">
        <v>28</v>
      </c>
      <c r="E33" s="597" t="n"/>
      <c r="F33" s="597" t="n"/>
      <c r="G33" s="597" t="n"/>
      <c r="H33" s="101" t="n"/>
      <c r="I33" s="101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CF33" s="87" t="n"/>
      <c r="DM33" s="87" t="n"/>
      <c r="ET33" s="56" t="n"/>
      <c r="EU33" s="43" t="n"/>
      <c r="EV33" s="56" t="n"/>
      <c r="EW33" s="43" t="n"/>
      <c r="EX33" s="56" t="n"/>
      <c r="EY33" s="43" t="n"/>
      <c r="EZ33" s="56" t="n"/>
      <c r="FA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CF34" s="87" t="n"/>
      <c r="DM34" s="87" t="n"/>
      <c r="ET34" s="56" t="n"/>
      <c r="EU34" s="43" t="n"/>
      <c r="EV34" s="56" t="n"/>
      <c r="EW34" s="43" t="n"/>
      <c r="EX34" s="56" t="n"/>
      <c r="EY34" s="43" t="n"/>
      <c r="EZ34" s="56" t="n"/>
      <c r="FA34" s="56" t="n"/>
    </row>
    <row r="35" ht="14.85" customHeight="1">
      <c r="E35" s="597" t="n"/>
      <c r="F35" s="597" t="n"/>
      <c r="G35" s="597" t="n"/>
      <c r="H35" s="597" t="n"/>
      <c r="I35" s="597" t="n"/>
      <c r="J35" s="101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T35" s="56" t="n"/>
      <c r="EU35" s="43" t="n"/>
      <c r="EV35" s="56" t="n"/>
      <c r="EW35" s="43" t="n"/>
      <c r="EX35" s="56" t="n"/>
      <c r="EY35" s="43" t="n"/>
      <c r="EZ35" s="56" t="n"/>
      <c r="FA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T36" s="56" t="n"/>
      <c r="EU36" s="43" t="n"/>
      <c r="EV36" s="56" t="n"/>
      <c r="EW36" s="43" t="n"/>
      <c r="EX36" s="56" t="n"/>
      <c r="EY36" s="43" t="n"/>
      <c r="EZ36" s="56" t="n"/>
      <c r="FA36" s="56" t="n"/>
    </row>
    <row r="37" ht="14.85" customHeight="1">
      <c r="E37" s="597" t="n"/>
      <c r="F37" s="597" t="n"/>
      <c r="G37" s="639" t="n"/>
      <c r="H37" s="639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T37" s="56" t="n"/>
      <c r="EU37" s="43" t="n"/>
      <c r="EV37" s="56" t="n"/>
      <c r="EW37" s="43" t="n"/>
      <c r="EX37" s="56" t="n"/>
      <c r="EY37" s="43" t="n"/>
      <c r="EZ37" s="56" t="n"/>
      <c r="FA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T38" s="56" t="n"/>
      <c r="EU38" s="43" t="n"/>
      <c r="EV38" s="56" t="n"/>
      <c r="EW38" s="43" t="n"/>
      <c r="EX38" s="56" t="n"/>
      <c r="EY38" s="43" t="n"/>
      <c r="EZ38" s="56" t="n"/>
      <c r="FA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T39" s="56" t="n"/>
      <c r="EU39" s="43" t="n"/>
      <c r="EV39" s="56" t="n"/>
      <c r="EW39" s="43" t="n"/>
      <c r="EX39" s="56" t="n"/>
      <c r="EY39" s="43" t="n"/>
      <c r="EZ39" s="56" t="n"/>
      <c r="FA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T40" s="332" t="n"/>
      <c r="EV40" s="332" t="n"/>
      <c r="EX40" s="332" t="n"/>
      <c r="EZ40" s="332" t="n"/>
      <c r="FA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T41" s="332" t="n"/>
      <c r="EV41" s="332" t="n"/>
      <c r="EX41" s="332" t="n"/>
      <c r="EZ41" s="332" t="n"/>
      <c r="FA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T42" s="627" t="n"/>
      <c r="EU42" s="420" t="n"/>
      <c r="EV42" s="627" t="n"/>
      <c r="EW42" s="420" t="n"/>
      <c r="EX42" s="627" t="n"/>
      <c r="EY42" s="420" t="n"/>
      <c r="EZ42" s="627" t="n"/>
      <c r="FA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T43" s="332" t="n"/>
      <c r="EV43" s="332" t="n"/>
      <c r="EX43" s="332" t="n"/>
      <c r="EZ43" s="332" t="n"/>
      <c r="FA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T44" s="332" t="n"/>
      <c r="EV44" s="332" t="n"/>
      <c r="EX44" s="332" t="n"/>
      <c r="EZ44" s="332" t="n"/>
      <c r="FA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T45" s="332" t="n"/>
      <c r="EV45" s="332" t="n"/>
      <c r="EX45" s="332" t="n"/>
      <c r="EZ45" s="332" t="n"/>
      <c r="FA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4.85" customHeight="1">
      <c r="E235" s="597" t="n"/>
      <c r="F235" s="597" t="n"/>
      <c r="G235" s="597" t="n"/>
      <c r="H235" s="597" t="n"/>
      <c r="I235" s="597" t="n"/>
      <c r="J235" s="597" t="n"/>
      <c r="K235" s="597" t="n"/>
      <c r="L235" s="597" t="n"/>
      <c r="M235" s="597" t="n"/>
      <c r="N235" s="597" t="n"/>
      <c r="O235" s="597" t="n"/>
      <c r="P235" s="597" t="n"/>
      <c r="Q235" s="597" t="n"/>
      <c r="R235" s="597" t="n"/>
      <c r="S235" s="597" t="n"/>
      <c r="T235" s="597" t="n"/>
      <c r="U235" s="597" t="n"/>
      <c r="V235" s="597" t="n"/>
      <c r="W235" s="597" t="n"/>
      <c r="X235" s="597" t="n"/>
      <c r="Y235" s="597" t="n"/>
      <c r="Z235" s="597" t="n"/>
      <c r="AA235" s="597" t="n"/>
      <c r="AB235" s="597" t="n"/>
      <c r="AC235" s="597" t="n"/>
      <c r="AD235" s="597" t="n"/>
      <c r="AE235" s="597" t="n"/>
      <c r="AF235" s="597" t="n"/>
      <c r="AG235" s="597" t="n"/>
      <c r="AH235" s="597" t="n"/>
      <c r="AI235" s="597" t="n"/>
      <c r="AJ235" s="597" t="n"/>
      <c r="AK235" s="597" t="n"/>
      <c r="AL235" s="597" t="n"/>
      <c r="AM235" s="597" t="n"/>
      <c r="AN235" s="597" t="n"/>
      <c r="AO235" s="597" t="n"/>
      <c r="AP235" s="597" t="n"/>
      <c r="AQ235" s="597" t="n"/>
      <c r="AR235" s="597" t="n"/>
      <c r="AS235" s="597" t="n"/>
      <c r="AT235" s="597" t="n"/>
      <c r="AU235" s="597" t="n"/>
      <c r="AV235" s="597" t="n"/>
      <c r="AW235" s="597" t="n"/>
      <c r="AX235" s="597" t="n"/>
      <c r="AY235" s="597" t="n"/>
      <c r="AZ235" s="597" t="n"/>
      <c r="BA235" s="597" t="n"/>
      <c r="BB235" s="597" t="n"/>
      <c r="BC235" s="597" t="n"/>
      <c r="BD235" s="597" t="n"/>
      <c r="BE235" s="597" t="n"/>
      <c r="BF235" s="597" t="n"/>
      <c r="BG235" s="597" t="n"/>
      <c r="BH235" s="597" t="n"/>
      <c r="BI235" s="597" t="n"/>
      <c r="BJ235" s="597" t="n"/>
      <c r="BK235" s="597" t="n"/>
      <c r="BL235" s="597" t="n"/>
      <c r="BM235" s="597" t="n"/>
      <c r="BN235" s="597" t="n"/>
      <c r="BO235" s="597" t="n"/>
      <c r="BP235" s="597" t="n"/>
      <c r="BQ235" s="597" t="n"/>
      <c r="BR235" s="597" t="n"/>
      <c r="BS235" s="597" t="n"/>
      <c r="BT235" s="597" t="n"/>
      <c r="BU235" s="597" t="n"/>
      <c r="BV235" s="597" t="n"/>
      <c r="BW235" s="597" t="n"/>
      <c r="BX235" s="597" t="n"/>
      <c r="BY235" s="597" t="n"/>
      <c r="BZ235" s="597" t="n"/>
      <c r="CB235" s="1" t="n"/>
      <c r="CC235" s="237" t="n"/>
      <c r="CD235" s="1" t="n"/>
    </row>
    <row r="236" ht="14.85" customHeight="1">
      <c r="E236" s="597" t="n"/>
      <c r="F236" s="597" t="n"/>
      <c r="G236" s="597" t="n"/>
      <c r="H236" s="597" t="n"/>
      <c r="I236" s="597" t="n"/>
      <c r="J236" s="597" t="n"/>
      <c r="K236" s="597" t="n"/>
      <c r="L236" s="597" t="n"/>
      <c r="M236" s="597" t="n"/>
      <c r="N236" s="597" t="n"/>
      <c r="O236" s="597" t="n"/>
      <c r="P236" s="597" t="n"/>
      <c r="Q236" s="597" t="n"/>
      <c r="R236" s="597" t="n"/>
      <c r="S236" s="597" t="n"/>
      <c r="T236" s="597" t="n"/>
      <c r="U236" s="597" t="n"/>
      <c r="V236" s="597" t="n"/>
      <c r="W236" s="597" t="n"/>
      <c r="X236" s="597" t="n"/>
      <c r="Y236" s="597" t="n"/>
      <c r="Z236" s="597" t="n"/>
      <c r="AA236" s="597" t="n"/>
      <c r="AB236" s="597" t="n"/>
      <c r="AC236" s="597" t="n"/>
      <c r="AD236" s="597" t="n"/>
      <c r="AE236" s="597" t="n"/>
      <c r="AF236" s="597" t="n"/>
      <c r="AG236" s="597" t="n"/>
      <c r="AH236" s="597" t="n"/>
      <c r="AI236" s="597" t="n"/>
      <c r="AJ236" s="597" t="n"/>
      <c r="AK236" s="597" t="n"/>
      <c r="AL236" s="597" t="n"/>
      <c r="AM236" s="597" t="n"/>
      <c r="AN236" s="597" t="n"/>
      <c r="AO236" s="597" t="n"/>
      <c r="AP236" s="597" t="n"/>
      <c r="AQ236" s="597" t="n"/>
      <c r="AR236" s="597" t="n"/>
      <c r="AS236" s="597" t="n"/>
      <c r="AT236" s="597" t="n"/>
      <c r="AU236" s="597" t="n"/>
      <c r="AV236" s="597" t="n"/>
      <c r="AW236" s="597" t="n"/>
      <c r="AX236" s="597" t="n"/>
      <c r="AY236" s="597" t="n"/>
      <c r="AZ236" s="597" t="n"/>
      <c r="BA236" s="597" t="n"/>
      <c r="BB236" s="597" t="n"/>
      <c r="BC236" s="597" t="n"/>
      <c r="BD236" s="597" t="n"/>
      <c r="BE236" s="597" t="n"/>
      <c r="BF236" s="597" t="n"/>
      <c r="BG236" s="597" t="n"/>
      <c r="BH236" s="597" t="n"/>
      <c r="BI236" s="597" t="n"/>
      <c r="BJ236" s="597" t="n"/>
      <c r="BK236" s="597" t="n"/>
      <c r="BL236" s="597" t="n"/>
      <c r="BM236" s="597" t="n"/>
      <c r="BN236" s="597" t="n"/>
      <c r="BO236" s="597" t="n"/>
      <c r="BP236" s="597" t="n"/>
      <c r="BQ236" s="597" t="n"/>
      <c r="BR236" s="597" t="n"/>
      <c r="BS236" s="597" t="n"/>
      <c r="BT236" s="597" t="n"/>
      <c r="BU236" s="597" t="n"/>
      <c r="BV236" s="597" t="n"/>
      <c r="BW236" s="597" t="n"/>
      <c r="BX236" s="597" t="n"/>
      <c r="BY236" s="597" t="n"/>
      <c r="BZ236" s="597" t="n"/>
      <c r="CB236" s="1" t="n"/>
      <c r="CC236" s="237" t="n"/>
      <c r="CD236" s="1" t="n"/>
    </row>
    <row r="237" ht="14.85" customHeight="1">
      <c r="E237" s="597" t="n"/>
      <c r="F237" s="597" t="n"/>
      <c r="G237" s="597" t="n"/>
      <c r="H237" s="597" t="n"/>
      <c r="I237" s="597" t="n"/>
      <c r="J237" s="597" t="n"/>
      <c r="K237" s="597" t="n"/>
      <c r="L237" s="597" t="n"/>
      <c r="M237" s="597" t="n"/>
      <c r="N237" s="597" t="n"/>
      <c r="O237" s="597" t="n"/>
      <c r="P237" s="597" t="n"/>
      <c r="Q237" s="597" t="n"/>
      <c r="R237" s="597" t="n"/>
      <c r="S237" s="597" t="n"/>
      <c r="T237" s="597" t="n"/>
      <c r="U237" s="597" t="n"/>
      <c r="V237" s="597" t="n"/>
      <c r="W237" s="597" t="n"/>
      <c r="X237" s="597" t="n"/>
      <c r="Y237" s="597" t="n"/>
      <c r="Z237" s="597" t="n"/>
      <c r="AA237" s="597" t="n"/>
      <c r="AB237" s="597" t="n"/>
      <c r="AC237" s="597" t="n"/>
      <c r="AD237" s="597" t="n"/>
      <c r="AE237" s="597" t="n"/>
      <c r="AF237" s="597" t="n"/>
      <c r="AG237" s="597" t="n"/>
      <c r="AH237" s="597" t="n"/>
      <c r="AI237" s="597" t="n"/>
      <c r="AJ237" s="597" t="n"/>
      <c r="AK237" s="597" t="n"/>
      <c r="AL237" s="597" t="n"/>
      <c r="AM237" s="597" t="n"/>
      <c r="AN237" s="597" t="n"/>
      <c r="AO237" s="597" t="n"/>
      <c r="AP237" s="597" t="n"/>
      <c r="AQ237" s="597" t="n"/>
      <c r="AR237" s="597" t="n"/>
      <c r="AS237" s="597" t="n"/>
      <c r="AT237" s="597" t="n"/>
      <c r="AU237" s="597" t="n"/>
      <c r="AV237" s="597" t="n"/>
      <c r="AW237" s="597" t="n"/>
      <c r="AX237" s="597" t="n"/>
      <c r="AY237" s="597" t="n"/>
      <c r="AZ237" s="597" t="n"/>
      <c r="BA237" s="597" t="n"/>
      <c r="BB237" s="597" t="n"/>
      <c r="BC237" s="597" t="n"/>
      <c r="BD237" s="597" t="n"/>
      <c r="BE237" s="597" t="n"/>
      <c r="BF237" s="597" t="n"/>
      <c r="BG237" s="597" t="n"/>
      <c r="BH237" s="597" t="n"/>
      <c r="BI237" s="597" t="n"/>
      <c r="BJ237" s="597" t="n"/>
      <c r="BK237" s="597" t="n"/>
      <c r="BL237" s="597" t="n"/>
      <c r="BM237" s="597" t="n"/>
      <c r="BN237" s="597" t="n"/>
      <c r="BO237" s="597" t="n"/>
      <c r="BP237" s="597" t="n"/>
      <c r="BQ237" s="597" t="n"/>
      <c r="BR237" s="597" t="n"/>
      <c r="BS237" s="597" t="n"/>
      <c r="BT237" s="597" t="n"/>
      <c r="BU237" s="597" t="n"/>
      <c r="BV237" s="597" t="n"/>
      <c r="BW237" s="597" t="n"/>
      <c r="BX237" s="597" t="n"/>
      <c r="BY237" s="597" t="n"/>
      <c r="BZ237" s="597" t="n"/>
      <c r="CB237" s="1" t="n"/>
      <c r="CC237" s="237" t="n"/>
      <c r="CD237" s="1" t="n"/>
    </row>
    <row r="238" ht="14.85" customHeight="1">
      <c r="E238" s="597" t="n"/>
      <c r="F238" s="597" t="n"/>
      <c r="G238" s="597" t="n"/>
      <c r="H238" s="597" t="n"/>
      <c r="I238" s="597" t="n"/>
      <c r="J238" s="597" t="n"/>
      <c r="K238" s="597" t="n"/>
      <c r="L238" s="597" t="n"/>
      <c r="M238" s="597" t="n"/>
      <c r="N238" s="597" t="n"/>
      <c r="O238" s="597" t="n"/>
      <c r="P238" s="597" t="n"/>
      <c r="Q238" s="597" t="n"/>
      <c r="R238" s="597" t="n"/>
      <c r="S238" s="597" t="n"/>
      <c r="T238" s="597" t="n"/>
      <c r="U238" s="597" t="n"/>
      <c r="V238" s="597" t="n"/>
      <c r="W238" s="597" t="n"/>
      <c r="X238" s="597" t="n"/>
      <c r="Y238" s="597" t="n"/>
      <c r="Z238" s="597" t="n"/>
      <c r="AA238" s="597" t="n"/>
      <c r="AB238" s="597" t="n"/>
      <c r="AC238" s="597" t="n"/>
      <c r="AD238" s="597" t="n"/>
      <c r="AE238" s="597" t="n"/>
      <c r="AF238" s="597" t="n"/>
      <c r="AG238" s="597" t="n"/>
      <c r="AH238" s="597" t="n"/>
      <c r="AI238" s="597" t="n"/>
      <c r="AJ238" s="597" t="n"/>
      <c r="AK238" s="597" t="n"/>
      <c r="AL238" s="597" t="n"/>
      <c r="AM238" s="597" t="n"/>
      <c r="AN238" s="597" t="n"/>
      <c r="AO238" s="597" t="n"/>
      <c r="AP238" s="597" t="n"/>
      <c r="AQ238" s="597" t="n"/>
      <c r="AR238" s="597" t="n"/>
      <c r="AS238" s="597" t="n"/>
      <c r="AT238" s="597" t="n"/>
      <c r="AU238" s="597" t="n"/>
      <c r="AV238" s="597" t="n"/>
      <c r="AW238" s="597" t="n"/>
      <c r="AX238" s="597" t="n"/>
      <c r="AY238" s="597" t="n"/>
      <c r="AZ238" s="597" t="n"/>
      <c r="BA238" s="597" t="n"/>
      <c r="BB238" s="597" t="n"/>
      <c r="BC238" s="597" t="n"/>
      <c r="BD238" s="597" t="n"/>
      <c r="BE238" s="597" t="n"/>
      <c r="BF238" s="597" t="n"/>
      <c r="BG238" s="597" t="n"/>
      <c r="BH238" s="597" t="n"/>
      <c r="BI238" s="597" t="n"/>
      <c r="BJ238" s="597" t="n"/>
      <c r="BK238" s="597" t="n"/>
      <c r="BL238" s="597" t="n"/>
      <c r="BM238" s="597" t="n"/>
      <c r="BN238" s="597" t="n"/>
      <c r="BO238" s="597" t="n"/>
      <c r="BP238" s="597" t="n"/>
      <c r="BQ238" s="597" t="n"/>
      <c r="BR238" s="597" t="n"/>
      <c r="BS238" s="597" t="n"/>
      <c r="BT238" s="597" t="n"/>
      <c r="BU238" s="597" t="n"/>
      <c r="BV238" s="597" t="n"/>
      <c r="BW238" s="597" t="n"/>
      <c r="BX238" s="597" t="n"/>
      <c r="BY238" s="597" t="n"/>
      <c r="BZ238" s="597" t="n"/>
      <c r="CB238" s="1" t="n"/>
      <c r="CC238" s="237" t="n"/>
      <c r="CD238" s="1" t="n"/>
    </row>
    <row r="239" ht="14.85" customHeight="1">
      <c r="E239" s="597" t="n"/>
      <c r="F239" s="597" t="n"/>
      <c r="G239" s="597" t="n"/>
      <c r="H239" s="597" t="n"/>
      <c r="I239" s="597" t="n"/>
      <c r="J239" s="597" t="n"/>
      <c r="K239" s="597" t="n"/>
      <c r="L239" s="597" t="n"/>
      <c r="M239" s="597" t="n"/>
      <c r="N239" s="597" t="n"/>
      <c r="O239" s="597" t="n"/>
      <c r="P239" s="597" t="n"/>
      <c r="Q239" s="597" t="n"/>
      <c r="R239" s="597" t="n"/>
      <c r="S239" s="597" t="n"/>
      <c r="T239" s="597" t="n"/>
      <c r="U239" s="597" t="n"/>
      <c r="V239" s="597" t="n"/>
      <c r="W239" s="597" t="n"/>
      <c r="X239" s="597" t="n"/>
      <c r="Y239" s="597" t="n"/>
      <c r="Z239" s="597" t="n"/>
      <c r="AA239" s="597" t="n"/>
      <c r="AB239" s="597" t="n"/>
      <c r="AC239" s="597" t="n"/>
      <c r="AD239" s="597" t="n"/>
      <c r="AE239" s="597" t="n"/>
      <c r="AF239" s="597" t="n"/>
      <c r="AG239" s="597" t="n"/>
      <c r="AH239" s="597" t="n"/>
      <c r="AI239" s="597" t="n"/>
      <c r="AJ239" s="597" t="n"/>
      <c r="AK239" s="597" t="n"/>
      <c r="AL239" s="597" t="n"/>
      <c r="AM239" s="597" t="n"/>
      <c r="AN239" s="597" t="n"/>
      <c r="AO239" s="597" t="n"/>
      <c r="AP239" s="597" t="n"/>
      <c r="AQ239" s="597" t="n"/>
      <c r="AR239" s="597" t="n"/>
      <c r="AS239" s="597" t="n"/>
      <c r="AT239" s="597" t="n"/>
      <c r="AU239" s="597" t="n"/>
      <c r="AV239" s="597" t="n"/>
      <c r="AW239" s="597" t="n"/>
      <c r="AX239" s="597" t="n"/>
      <c r="AY239" s="597" t="n"/>
      <c r="AZ239" s="597" t="n"/>
      <c r="BA239" s="597" t="n"/>
      <c r="BB239" s="597" t="n"/>
      <c r="BC239" s="597" t="n"/>
      <c r="BD239" s="597" t="n"/>
      <c r="BE239" s="597" t="n"/>
      <c r="BF239" s="597" t="n"/>
      <c r="BG239" s="597" t="n"/>
      <c r="BH239" s="597" t="n"/>
      <c r="BI239" s="597" t="n"/>
      <c r="BJ239" s="597" t="n"/>
      <c r="BK239" s="597" t="n"/>
      <c r="BL239" s="597" t="n"/>
      <c r="BM239" s="597" t="n"/>
      <c r="BN239" s="597" t="n"/>
      <c r="BO239" s="597" t="n"/>
      <c r="BP239" s="597" t="n"/>
      <c r="BQ239" s="597" t="n"/>
      <c r="BR239" s="597" t="n"/>
      <c r="BS239" s="597" t="n"/>
      <c r="BT239" s="597" t="n"/>
      <c r="BU239" s="597" t="n"/>
      <c r="BV239" s="597" t="n"/>
      <c r="BW239" s="597" t="n"/>
      <c r="BX239" s="597" t="n"/>
      <c r="BY239" s="597" t="n"/>
      <c r="BZ239" s="597" t="n"/>
      <c r="CB239" s="1" t="n"/>
      <c r="CC239" s="237" t="n"/>
      <c r="CD239" s="1" t="n"/>
    </row>
    <row r="240" ht="14.85" customHeight="1">
      <c r="E240" s="597" t="n"/>
      <c r="F240" s="597" t="n"/>
      <c r="G240" s="597" t="n"/>
      <c r="H240" s="597" t="n"/>
      <c r="I240" s="597" t="n"/>
      <c r="J240" s="597" t="n"/>
      <c r="K240" s="597" t="n"/>
      <c r="L240" s="597" t="n"/>
      <c r="M240" s="597" t="n"/>
      <c r="N240" s="597" t="n"/>
      <c r="O240" s="597" t="n"/>
      <c r="P240" s="597" t="n"/>
      <c r="Q240" s="597" t="n"/>
      <c r="R240" s="597" t="n"/>
      <c r="S240" s="597" t="n"/>
      <c r="T240" s="597" t="n"/>
      <c r="U240" s="597" t="n"/>
      <c r="V240" s="597" t="n"/>
      <c r="W240" s="597" t="n"/>
      <c r="X240" s="597" t="n"/>
      <c r="Y240" s="597" t="n"/>
      <c r="Z240" s="597" t="n"/>
      <c r="AA240" s="597" t="n"/>
      <c r="AB240" s="597" t="n"/>
      <c r="AC240" s="597" t="n"/>
      <c r="AD240" s="597" t="n"/>
      <c r="AE240" s="597" t="n"/>
      <c r="AF240" s="597" t="n"/>
      <c r="AG240" s="597" t="n"/>
      <c r="AH240" s="597" t="n"/>
      <c r="AI240" s="597" t="n"/>
      <c r="AJ240" s="597" t="n"/>
      <c r="AK240" s="597" t="n"/>
      <c r="AL240" s="597" t="n"/>
      <c r="AM240" s="597" t="n"/>
      <c r="AN240" s="597" t="n"/>
      <c r="AO240" s="597" t="n"/>
      <c r="AP240" s="597" t="n"/>
      <c r="AQ240" s="597" t="n"/>
      <c r="AR240" s="597" t="n"/>
      <c r="AS240" s="597" t="n"/>
      <c r="AT240" s="597" t="n"/>
      <c r="AU240" s="597" t="n"/>
      <c r="AV240" s="597" t="n"/>
      <c r="AW240" s="597" t="n"/>
      <c r="AX240" s="597" t="n"/>
      <c r="AY240" s="597" t="n"/>
      <c r="AZ240" s="597" t="n"/>
      <c r="BA240" s="597" t="n"/>
      <c r="BB240" s="597" t="n"/>
      <c r="BC240" s="597" t="n"/>
      <c r="BD240" s="597" t="n"/>
      <c r="BE240" s="597" t="n"/>
      <c r="BF240" s="597" t="n"/>
      <c r="BG240" s="597" t="n"/>
      <c r="BH240" s="597" t="n"/>
      <c r="BI240" s="597" t="n"/>
      <c r="BJ240" s="597" t="n"/>
      <c r="BK240" s="597" t="n"/>
      <c r="BL240" s="597" t="n"/>
      <c r="BM240" s="597" t="n"/>
      <c r="BN240" s="597" t="n"/>
      <c r="BO240" s="597" t="n"/>
      <c r="BP240" s="597" t="n"/>
      <c r="BQ240" s="597" t="n"/>
      <c r="BR240" s="597" t="n"/>
      <c r="BS240" s="597" t="n"/>
      <c r="BT240" s="597" t="n"/>
      <c r="BU240" s="597" t="n"/>
      <c r="BV240" s="597" t="n"/>
      <c r="BW240" s="597" t="n"/>
      <c r="BX240" s="597" t="n"/>
      <c r="BY240" s="597" t="n"/>
      <c r="BZ240" s="597" t="n"/>
      <c r="CB240" s="1" t="n"/>
      <c r="CC240" s="237" t="n"/>
      <c r="CD240" s="1" t="n"/>
    </row>
    <row r="241" ht="14.85" customHeight="1">
      <c r="E241" s="597" t="n"/>
      <c r="F241" s="597" t="n"/>
      <c r="G241" s="597" t="n"/>
      <c r="H241" s="597" t="n"/>
      <c r="I241" s="597" t="n"/>
      <c r="J241" s="597" t="n"/>
      <c r="K241" s="597" t="n"/>
      <c r="L241" s="597" t="n"/>
      <c r="M241" s="597" t="n"/>
      <c r="N241" s="597" t="n"/>
      <c r="O241" s="597" t="n"/>
      <c r="P241" s="597" t="n"/>
      <c r="Q241" s="597" t="n"/>
      <c r="R241" s="597" t="n"/>
      <c r="S241" s="597" t="n"/>
      <c r="T241" s="597" t="n"/>
      <c r="U241" s="597" t="n"/>
      <c r="V241" s="597" t="n"/>
      <c r="W241" s="597" t="n"/>
      <c r="X241" s="597" t="n"/>
      <c r="Y241" s="597" t="n"/>
      <c r="Z241" s="597" t="n"/>
      <c r="AA241" s="597" t="n"/>
      <c r="AB241" s="597" t="n"/>
      <c r="AC241" s="597" t="n"/>
      <c r="AD241" s="597" t="n"/>
      <c r="AE241" s="597" t="n"/>
      <c r="AF241" s="597" t="n"/>
      <c r="AG241" s="597" t="n"/>
      <c r="AH241" s="597" t="n"/>
      <c r="AI241" s="597" t="n"/>
      <c r="AJ241" s="597" t="n"/>
      <c r="AK241" s="597" t="n"/>
      <c r="AL241" s="597" t="n"/>
      <c r="AM241" s="597" t="n"/>
      <c r="AN241" s="597" t="n"/>
      <c r="AO241" s="597" t="n"/>
      <c r="AP241" s="597" t="n"/>
      <c r="AQ241" s="597" t="n"/>
      <c r="AR241" s="597" t="n"/>
      <c r="AS241" s="597" t="n"/>
      <c r="AT241" s="597" t="n"/>
      <c r="AU241" s="597" t="n"/>
      <c r="AV241" s="597" t="n"/>
      <c r="AW241" s="597" t="n"/>
      <c r="AX241" s="597" t="n"/>
      <c r="AY241" s="597" t="n"/>
      <c r="AZ241" s="597" t="n"/>
      <c r="BA241" s="597" t="n"/>
      <c r="BB241" s="597" t="n"/>
      <c r="BC241" s="597" t="n"/>
      <c r="BD241" s="597" t="n"/>
      <c r="BE241" s="597" t="n"/>
      <c r="BF241" s="597" t="n"/>
      <c r="BG241" s="597" t="n"/>
      <c r="BH241" s="597" t="n"/>
      <c r="BI241" s="597" t="n"/>
      <c r="BJ241" s="597" t="n"/>
      <c r="BK241" s="597" t="n"/>
      <c r="BL241" s="597" t="n"/>
      <c r="BM241" s="597" t="n"/>
      <c r="BN241" s="597" t="n"/>
      <c r="BO241" s="597" t="n"/>
      <c r="BP241" s="597" t="n"/>
      <c r="BQ241" s="597" t="n"/>
      <c r="BR241" s="597" t="n"/>
      <c r="BS241" s="597" t="n"/>
      <c r="BT241" s="597" t="n"/>
      <c r="BU241" s="597" t="n"/>
      <c r="BV241" s="597" t="n"/>
      <c r="BW241" s="597" t="n"/>
      <c r="BX241" s="597" t="n"/>
      <c r="BY241" s="597" t="n"/>
      <c r="BZ241" s="597" t="n"/>
      <c r="CB241" s="1" t="n"/>
      <c r="CC241" s="237" t="n"/>
      <c r="CD241" s="1" t="n"/>
    </row>
    <row r="242" ht="14.85" customHeight="1">
      <c r="E242" s="597" t="n"/>
      <c r="F242" s="597" t="n"/>
      <c r="G242" s="597" t="n"/>
      <c r="H242" s="597" t="n"/>
      <c r="I242" s="597" t="n"/>
      <c r="J242" s="597" t="n"/>
      <c r="K242" s="597" t="n"/>
      <c r="L242" s="597" t="n"/>
      <c r="M242" s="597" t="n"/>
      <c r="N242" s="597" t="n"/>
      <c r="O242" s="597" t="n"/>
      <c r="P242" s="597" t="n"/>
      <c r="Q242" s="597" t="n"/>
      <c r="R242" s="597" t="n"/>
      <c r="S242" s="597" t="n"/>
      <c r="T242" s="597" t="n"/>
      <c r="U242" s="597" t="n"/>
      <c r="V242" s="597" t="n"/>
      <c r="W242" s="597" t="n"/>
      <c r="X242" s="597" t="n"/>
      <c r="Y242" s="597" t="n"/>
      <c r="Z242" s="597" t="n"/>
      <c r="AA242" s="597" t="n"/>
      <c r="AB242" s="597" t="n"/>
      <c r="AC242" s="597" t="n"/>
      <c r="AD242" s="597" t="n"/>
      <c r="AE242" s="597" t="n"/>
      <c r="AF242" s="597" t="n"/>
      <c r="AG242" s="597" t="n"/>
      <c r="AH242" s="597" t="n"/>
      <c r="AI242" s="597" t="n"/>
      <c r="AJ242" s="597" t="n"/>
      <c r="AK242" s="597" t="n"/>
      <c r="AL242" s="597" t="n"/>
      <c r="AM242" s="597" t="n"/>
      <c r="AN242" s="597" t="n"/>
      <c r="AO242" s="597" t="n"/>
      <c r="AP242" s="597" t="n"/>
      <c r="AQ242" s="597" t="n"/>
      <c r="AR242" s="597" t="n"/>
      <c r="AS242" s="597" t="n"/>
      <c r="AT242" s="597" t="n"/>
      <c r="AU242" s="597" t="n"/>
      <c r="AV242" s="597" t="n"/>
      <c r="AW242" s="597" t="n"/>
      <c r="AX242" s="597" t="n"/>
      <c r="AY242" s="597" t="n"/>
      <c r="AZ242" s="597" t="n"/>
      <c r="BA242" s="597" t="n"/>
      <c r="BB242" s="597" t="n"/>
      <c r="BC242" s="597" t="n"/>
      <c r="BD242" s="597" t="n"/>
      <c r="BE242" s="597" t="n"/>
      <c r="BF242" s="597" t="n"/>
      <c r="BG242" s="597" t="n"/>
      <c r="BH242" s="597" t="n"/>
      <c r="BI242" s="597" t="n"/>
      <c r="BJ242" s="597" t="n"/>
      <c r="BK242" s="597" t="n"/>
      <c r="BL242" s="597" t="n"/>
      <c r="BM242" s="597" t="n"/>
      <c r="BN242" s="597" t="n"/>
      <c r="BO242" s="597" t="n"/>
      <c r="BP242" s="597" t="n"/>
      <c r="BQ242" s="597" t="n"/>
      <c r="BR242" s="597" t="n"/>
      <c r="BS242" s="597" t="n"/>
      <c r="BT242" s="597" t="n"/>
      <c r="BU242" s="597" t="n"/>
      <c r="BV242" s="597" t="n"/>
      <c r="BW242" s="597" t="n"/>
      <c r="BX242" s="597" t="n"/>
      <c r="BY242" s="597" t="n"/>
      <c r="BZ242" s="597" t="n"/>
      <c r="CB242" s="1" t="n"/>
      <c r="CC242" s="237" t="n"/>
      <c r="CD242" s="1" t="n"/>
    </row>
    <row r="243" ht="14.85" customHeight="1">
      <c r="E243" s="597" t="n"/>
      <c r="F243" s="597" t="n"/>
      <c r="G243" s="597" t="n"/>
      <c r="H243" s="597" t="n"/>
      <c r="I243" s="597" t="n"/>
      <c r="J243" s="597" t="n"/>
      <c r="K243" s="597" t="n"/>
      <c r="L243" s="597" t="n"/>
      <c r="M243" s="597" t="n"/>
      <c r="N243" s="597" t="n"/>
      <c r="O243" s="597" t="n"/>
      <c r="P243" s="597" t="n"/>
      <c r="Q243" s="597" t="n"/>
      <c r="R243" s="597" t="n"/>
      <c r="S243" s="597" t="n"/>
      <c r="T243" s="597" t="n"/>
      <c r="U243" s="597" t="n"/>
      <c r="V243" s="597" t="n"/>
      <c r="W243" s="597" t="n"/>
      <c r="X243" s="597" t="n"/>
      <c r="Y243" s="597" t="n"/>
      <c r="Z243" s="597" t="n"/>
      <c r="AA243" s="597" t="n"/>
      <c r="AB243" s="597" t="n"/>
      <c r="AC243" s="597" t="n"/>
      <c r="AD243" s="597" t="n"/>
      <c r="AE243" s="597" t="n"/>
      <c r="AF243" s="597" t="n"/>
      <c r="AG243" s="597" t="n"/>
      <c r="AH243" s="597" t="n"/>
      <c r="AI243" s="597" t="n"/>
      <c r="AJ243" s="597" t="n"/>
      <c r="AK243" s="597" t="n"/>
      <c r="AL243" s="597" t="n"/>
      <c r="AM243" s="597" t="n"/>
      <c r="AN243" s="597" t="n"/>
      <c r="AO243" s="597" t="n"/>
      <c r="AP243" s="597" t="n"/>
      <c r="AQ243" s="597" t="n"/>
      <c r="AR243" s="597" t="n"/>
      <c r="AS243" s="597" t="n"/>
      <c r="AT243" s="597" t="n"/>
      <c r="AU243" s="597" t="n"/>
      <c r="AV243" s="597" t="n"/>
      <c r="AW243" s="597" t="n"/>
      <c r="AX243" s="597" t="n"/>
      <c r="AY243" s="597" t="n"/>
      <c r="AZ243" s="597" t="n"/>
      <c r="BA243" s="597" t="n"/>
      <c r="BB243" s="597" t="n"/>
      <c r="BC243" s="597" t="n"/>
      <c r="BD243" s="597" t="n"/>
      <c r="BE243" s="597" t="n"/>
      <c r="BF243" s="597" t="n"/>
      <c r="BG243" s="597" t="n"/>
      <c r="BH243" s="597" t="n"/>
      <c r="BI243" s="597" t="n"/>
      <c r="BJ243" s="597" t="n"/>
      <c r="BK243" s="597" t="n"/>
      <c r="BL243" s="597" t="n"/>
      <c r="BM243" s="597" t="n"/>
      <c r="BN243" s="597" t="n"/>
      <c r="BO243" s="597" t="n"/>
      <c r="BP243" s="597" t="n"/>
      <c r="BQ243" s="597" t="n"/>
      <c r="BR243" s="597" t="n"/>
      <c r="BS243" s="597" t="n"/>
      <c r="BT243" s="597" t="n"/>
      <c r="BU243" s="597" t="n"/>
      <c r="BV243" s="597" t="n"/>
      <c r="BW243" s="597" t="n"/>
      <c r="BX243" s="597" t="n"/>
      <c r="BY243" s="597" t="n"/>
      <c r="BZ243" s="597" t="n"/>
      <c r="CB243" s="1" t="n"/>
      <c r="CC243" s="237" t="n"/>
      <c r="CD243" s="1" t="n"/>
    </row>
    <row r="244" ht="14.85" customHeight="1">
      <c r="E244" s="597" t="n"/>
      <c r="F244" s="597" t="n"/>
      <c r="G244" s="597" t="n"/>
      <c r="H244" s="597" t="n"/>
      <c r="I244" s="597" t="n"/>
      <c r="J244" s="597" t="n"/>
      <c r="K244" s="597" t="n"/>
      <c r="L244" s="597" t="n"/>
      <c r="M244" s="597" t="n"/>
      <c r="N244" s="597" t="n"/>
      <c r="O244" s="597" t="n"/>
      <c r="P244" s="597" t="n"/>
      <c r="Q244" s="597" t="n"/>
      <c r="R244" s="597" t="n"/>
      <c r="S244" s="597" t="n"/>
      <c r="T244" s="597" t="n"/>
      <c r="U244" s="597" t="n"/>
      <c r="V244" s="597" t="n"/>
      <c r="W244" s="597" t="n"/>
      <c r="X244" s="597" t="n"/>
      <c r="Y244" s="597" t="n"/>
      <c r="Z244" s="597" t="n"/>
      <c r="AA244" s="597" t="n"/>
      <c r="AB244" s="597" t="n"/>
      <c r="AC244" s="597" t="n"/>
      <c r="AD244" s="597" t="n"/>
      <c r="AE244" s="597" t="n"/>
      <c r="AF244" s="597" t="n"/>
      <c r="AG244" s="597" t="n"/>
      <c r="AH244" s="597" t="n"/>
      <c r="AI244" s="597" t="n"/>
      <c r="AJ244" s="597" t="n"/>
      <c r="AK244" s="597" t="n"/>
      <c r="AL244" s="597" t="n"/>
      <c r="AM244" s="597" t="n"/>
      <c r="AN244" s="597" t="n"/>
      <c r="AO244" s="597" t="n"/>
      <c r="AP244" s="597" t="n"/>
      <c r="AQ244" s="597" t="n"/>
      <c r="AR244" s="597" t="n"/>
      <c r="AS244" s="597" t="n"/>
      <c r="AT244" s="597" t="n"/>
      <c r="AU244" s="597" t="n"/>
      <c r="AV244" s="597" t="n"/>
      <c r="AW244" s="597" t="n"/>
      <c r="AX244" s="597" t="n"/>
      <c r="AY244" s="597" t="n"/>
      <c r="AZ244" s="597" t="n"/>
      <c r="BA244" s="597" t="n"/>
      <c r="BB244" s="597" t="n"/>
      <c r="BC244" s="597" t="n"/>
      <c r="BD244" s="597" t="n"/>
      <c r="BE244" s="597" t="n"/>
      <c r="BF244" s="597" t="n"/>
      <c r="BG244" s="597" t="n"/>
      <c r="BH244" s="597" t="n"/>
      <c r="BI244" s="597" t="n"/>
      <c r="BJ244" s="597" t="n"/>
      <c r="BK244" s="597" t="n"/>
      <c r="BL244" s="597" t="n"/>
      <c r="BM244" s="597" t="n"/>
      <c r="BN244" s="597" t="n"/>
      <c r="BO244" s="597" t="n"/>
      <c r="BP244" s="597" t="n"/>
      <c r="BQ244" s="597" t="n"/>
      <c r="BR244" s="597" t="n"/>
      <c r="BS244" s="597" t="n"/>
      <c r="BT244" s="597" t="n"/>
      <c r="BU244" s="597" t="n"/>
      <c r="BV244" s="597" t="n"/>
      <c r="BW244" s="597" t="n"/>
      <c r="BX244" s="597" t="n"/>
      <c r="BY244" s="597" t="n"/>
      <c r="BZ244" s="597" t="n"/>
      <c r="CB244" s="1" t="n"/>
      <c r="CC244" s="237" t="n"/>
      <c r="CD244" s="1" t="n"/>
    </row>
    <row r="245" ht="14.85" customHeight="1">
      <c r="E245" s="597" t="n"/>
      <c r="F245" s="597" t="n"/>
      <c r="G245" s="597" t="n"/>
      <c r="H245" s="597" t="n"/>
      <c r="I245" s="597" t="n"/>
      <c r="J245" s="597" t="n"/>
      <c r="K245" s="597" t="n"/>
      <c r="L245" s="597" t="n"/>
      <c r="M245" s="597" t="n"/>
      <c r="N245" s="597" t="n"/>
      <c r="O245" s="597" t="n"/>
      <c r="P245" s="597" t="n"/>
      <c r="Q245" s="597" t="n"/>
      <c r="R245" s="597" t="n"/>
      <c r="S245" s="597" t="n"/>
      <c r="T245" s="597" t="n"/>
      <c r="U245" s="597" t="n"/>
      <c r="V245" s="597" t="n"/>
      <c r="W245" s="597" t="n"/>
      <c r="X245" s="597" t="n"/>
      <c r="Y245" s="597" t="n"/>
      <c r="Z245" s="597" t="n"/>
      <c r="AA245" s="597" t="n"/>
      <c r="AB245" s="597" t="n"/>
      <c r="AC245" s="597" t="n"/>
      <c r="AD245" s="597" t="n"/>
      <c r="AE245" s="597" t="n"/>
      <c r="AF245" s="597" t="n"/>
      <c r="AG245" s="597" t="n"/>
      <c r="AH245" s="597" t="n"/>
      <c r="AI245" s="597" t="n"/>
      <c r="AJ245" s="597" t="n"/>
      <c r="AK245" s="597" t="n"/>
      <c r="AL245" s="597" t="n"/>
      <c r="AM245" s="597" t="n"/>
      <c r="AN245" s="597" t="n"/>
      <c r="AO245" s="597" t="n"/>
      <c r="AP245" s="597" t="n"/>
      <c r="AQ245" s="597" t="n"/>
      <c r="AR245" s="597" t="n"/>
      <c r="AS245" s="597" t="n"/>
      <c r="AT245" s="597" t="n"/>
      <c r="AU245" s="597" t="n"/>
      <c r="AV245" s="597" t="n"/>
      <c r="AW245" s="597" t="n"/>
      <c r="AX245" s="597" t="n"/>
      <c r="AY245" s="597" t="n"/>
      <c r="AZ245" s="597" t="n"/>
      <c r="BA245" s="597" t="n"/>
      <c r="BB245" s="597" t="n"/>
      <c r="BC245" s="597" t="n"/>
      <c r="BD245" s="597" t="n"/>
      <c r="BE245" s="597" t="n"/>
      <c r="BF245" s="597" t="n"/>
      <c r="BG245" s="597" t="n"/>
      <c r="BH245" s="597" t="n"/>
      <c r="BI245" s="597" t="n"/>
      <c r="BJ245" s="597" t="n"/>
      <c r="BK245" s="597" t="n"/>
      <c r="BL245" s="597" t="n"/>
      <c r="BM245" s="597" t="n"/>
      <c r="BN245" s="597" t="n"/>
      <c r="BO245" s="597" t="n"/>
      <c r="BP245" s="597" t="n"/>
      <c r="BQ245" s="597" t="n"/>
      <c r="BR245" s="597" t="n"/>
      <c r="BS245" s="597" t="n"/>
      <c r="BT245" s="597" t="n"/>
      <c r="BU245" s="597" t="n"/>
      <c r="BV245" s="597" t="n"/>
      <c r="BW245" s="597" t="n"/>
      <c r="BX245" s="597" t="n"/>
      <c r="BY245" s="597" t="n"/>
      <c r="BZ245" s="597" t="n"/>
      <c r="CB245" s="1" t="n"/>
      <c r="CC245" s="237" t="n"/>
      <c r="CD245" s="1" t="n"/>
    </row>
    <row r="246" ht="14.85" customHeight="1">
      <c r="E246" s="597" t="n"/>
      <c r="F246" s="597" t="n"/>
      <c r="G246" s="597" t="n"/>
      <c r="H246" s="597" t="n"/>
      <c r="I246" s="597" t="n"/>
      <c r="J246" s="597" t="n"/>
      <c r="K246" s="597" t="n"/>
      <c r="L246" s="597" t="n"/>
      <c r="M246" s="597" t="n"/>
      <c r="N246" s="597" t="n"/>
      <c r="O246" s="597" t="n"/>
      <c r="P246" s="597" t="n"/>
      <c r="Q246" s="597" t="n"/>
      <c r="R246" s="597" t="n"/>
      <c r="S246" s="597" t="n"/>
      <c r="T246" s="597" t="n"/>
      <c r="U246" s="597" t="n"/>
      <c r="V246" s="597" t="n"/>
      <c r="W246" s="597" t="n"/>
      <c r="X246" s="597" t="n"/>
      <c r="Y246" s="597" t="n"/>
      <c r="Z246" s="597" t="n"/>
      <c r="AA246" s="597" t="n"/>
      <c r="AB246" s="597" t="n"/>
      <c r="AC246" s="597" t="n"/>
      <c r="AD246" s="597" t="n"/>
      <c r="AE246" s="597" t="n"/>
      <c r="AF246" s="597" t="n"/>
      <c r="AG246" s="597" t="n"/>
      <c r="AH246" s="597" t="n"/>
      <c r="AI246" s="597" t="n"/>
      <c r="AJ246" s="597" t="n"/>
      <c r="AK246" s="597" t="n"/>
      <c r="AL246" s="597" t="n"/>
      <c r="AM246" s="597" t="n"/>
      <c r="AN246" s="597" t="n"/>
      <c r="AO246" s="597" t="n"/>
      <c r="AP246" s="597" t="n"/>
      <c r="AQ246" s="597" t="n"/>
      <c r="AR246" s="597" t="n"/>
      <c r="AS246" s="597" t="n"/>
      <c r="AT246" s="597" t="n"/>
      <c r="AU246" s="597" t="n"/>
      <c r="AV246" s="597" t="n"/>
      <c r="AW246" s="597" t="n"/>
      <c r="AX246" s="597" t="n"/>
      <c r="AY246" s="597" t="n"/>
      <c r="AZ246" s="597" t="n"/>
      <c r="BA246" s="597" t="n"/>
      <c r="BB246" s="597" t="n"/>
      <c r="BC246" s="597" t="n"/>
      <c r="BD246" s="597" t="n"/>
      <c r="BE246" s="597" t="n"/>
      <c r="BF246" s="597" t="n"/>
      <c r="BG246" s="597" t="n"/>
      <c r="BH246" s="597" t="n"/>
      <c r="BI246" s="597" t="n"/>
      <c r="BJ246" s="597" t="n"/>
      <c r="BK246" s="597" t="n"/>
      <c r="BL246" s="597" t="n"/>
      <c r="BM246" s="597" t="n"/>
      <c r="BN246" s="597" t="n"/>
      <c r="BO246" s="597" t="n"/>
      <c r="BP246" s="597" t="n"/>
      <c r="BQ246" s="597" t="n"/>
      <c r="BR246" s="597" t="n"/>
      <c r="BS246" s="597" t="n"/>
      <c r="BT246" s="597" t="n"/>
      <c r="BU246" s="597" t="n"/>
      <c r="BV246" s="597" t="n"/>
      <c r="BW246" s="597" t="n"/>
      <c r="BX246" s="597" t="n"/>
      <c r="BY246" s="597" t="n"/>
      <c r="BZ246" s="597" t="n"/>
      <c r="CB246" s="1" t="n"/>
      <c r="CC246" s="237" t="n"/>
      <c r="CD246" s="1" t="n"/>
    </row>
    <row r="247" ht="14.85" customHeight="1">
      <c r="E247" s="597" t="n"/>
      <c r="F247" s="597" t="n"/>
      <c r="G247" s="597" t="n"/>
      <c r="H247" s="597" t="n"/>
      <c r="I247" s="597" t="n"/>
      <c r="J247" s="597" t="n"/>
      <c r="K247" s="597" t="n"/>
      <c r="L247" s="597" t="n"/>
      <c r="M247" s="597" t="n"/>
      <c r="N247" s="597" t="n"/>
      <c r="O247" s="597" t="n"/>
      <c r="P247" s="597" t="n"/>
      <c r="Q247" s="597" t="n"/>
      <c r="R247" s="597" t="n"/>
      <c r="S247" s="597" t="n"/>
      <c r="T247" s="597" t="n"/>
      <c r="U247" s="597" t="n"/>
      <c r="V247" s="597" t="n"/>
      <c r="W247" s="597" t="n"/>
      <c r="X247" s="597" t="n"/>
      <c r="Y247" s="597" t="n"/>
      <c r="Z247" s="597" t="n"/>
      <c r="AA247" s="597" t="n"/>
      <c r="AB247" s="597" t="n"/>
      <c r="AC247" s="597" t="n"/>
      <c r="AD247" s="597" t="n"/>
      <c r="AE247" s="597" t="n"/>
      <c r="AF247" s="597" t="n"/>
      <c r="AG247" s="597" t="n"/>
      <c r="AH247" s="597" t="n"/>
      <c r="AI247" s="597" t="n"/>
      <c r="AJ247" s="597" t="n"/>
      <c r="AK247" s="597" t="n"/>
      <c r="AL247" s="597" t="n"/>
      <c r="AM247" s="597" t="n"/>
      <c r="AN247" s="597" t="n"/>
      <c r="AO247" s="597" t="n"/>
      <c r="AP247" s="597" t="n"/>
      <c r="AQ247" s="597" t="n"/>
      <c r="AR247" s="597" t="n"/>
      <c r="AS247" s="597" t="n"/>
      <c r="AT247" s="597" t="n"/>
      <c r="AU247" s="597" t="n"/>
      <c r="AV247" s="597" t="n"/>
      <c r="AW247" s="597" t="n"/>
      <c r="AX247" s="597" t="n"/>
      <c r="AY247" s="597" t="n"/>
      <c r="AZ247" s="597" t="n"/>
      <c r="BA247" s="597" t="n"/>
      <c r="BB247" s="597" t="n"/>
      <c r="BC247" s="597" t="n"/>
      <c r="BD247" s="597" t="n"/>
      <c r="BE247" s="597" t="n"/>
      <c r="BF247" s="597" t="n"/>
      <c r="BG247" s="597" t="n"/>
      <c r="BH247" s="597" t="n"/>
      <c r="BI247" s="597" t="n"/>
      <c r="BJ247" s="597" t="n"/>
      <c r="BK247" s="597" t="n"/>
      <c r="BL247" s="597" t="n"/>
      <c r="BM247" s="597" t="n"/>
      <c r="BN247" s="597" t="n"/>
      <c r="BO247" s="597" t="n"/>
      <c r="BP247" s="597" t="n"/>
      <c r="BQ247" s="597" t="n"/>
      <c r="BR247" s="597" t="n"/>
      <c r="BS247" s="597" t="n"/>
      <c r="BT247" s="597" t="n"/>
      <c r="BU247" s="597" t="n"/>
      <c r="BV247" s="597" t="n"/>
      <c r="BW247" s="597" t="n"/>
      <c r="BX247" s="597" t="n"/>
      <c r="BY247" s="597" t="n"/>
      <c r="BZ247" s="597" t="n"/>
      <c r="CB247" s="1" t="n"/>
      <c r="CC247" s="237" t="n"/>
      <c r="CD247" s="1" t="n"/>
    </row>
    <row r="248" ht="14.85" customHeight="1">
      <c r="E248" s="597" t="n"/>
      <c r="F248" s="597" t="n"/>
      <c r="G248" s="597" t="n"/>
      <c r="H248" s="597" t="n"/>
      <c r="I248" s="597" t="n"/>
      <c r="J248" s="597" t="n"/>
      <c r="K248" s="597" t="n"/>
      <c r="L248" s="597" t="n"/>
      <c r="M248" s="597" t="n"/>
      <c r="N248" s="597" t="n"/>
      <c r="O248" s="597" t="n"/>
      <c r="P248" s="597" t="n"/>
      <c r="Q248" s="597" t="n"/>
      <c r="R248" s="597" t="n"/>
      <c r="S248" s="597" t="n"/>
      <c r="T248" s="597" t="n"/>
      <c r="U248" s="597" t="n"/>
      <c r="V248" s="597" t="n"/>
      <c r="W248" s="597" t="n"/>
      <c r="X248" s="597" t="n"/>
      <c r="Y248" s="597" t="n"/>
      <c r="Z248" s="597" t="n"/>
      <c r="AA248" s="597" t="n"/>
      <c r="AB248" s="597" t="n"/>
      <c r="AC248" s="597" t="n"/>
      <c r="AD248" s="597" t="n"/>
      <c r="AE248" s="597" t="n"/>
      <c r="AF248" s="597" t="n"/>
      <c r="AG248" s="597" t="n"/>
      <c r="AH248" s="597" t="n"/>
      <c r="AI248" s="597" t="n"/>
      <c r="AJ248" s="597" t="n"/>
      <c r="AK248" s="597" t="n"/>
      <c r="AL248" s="597" t="n"/>
      <c r="AM248" s="597" t="n"/>
      <c r="AN248" s="597" t="n"/>
      <c r="AO248" s="597" t="n"/>
      <c r="AP248" s="597" t="n"/>
      <c r="AQ248" s="597" t="n"/>
      <c r="AR248" s="597" t="n"/>
      <c r="AS248" s="597" t="n"/>
      <c r="AT248" s="597" t="n"/>
      <c r="AU248" s="597" t="n"/>
      <c r="AV248" s="597" t="n"/>
      <c r="AW248" s="597" t="n"/>
      <c r="AX248" s="597" t="n"/>
      <c r="AY248" s="597" t="n"/>
      <c r="AZ248" s="597" t="n"/>
      <c r="BA248" s="597" t="n"/>
      <c r="BB248" s="597" t="n"/>
      <c r="BC248" s="597" t="n"/>
      <c r="BD248" s="597" t="n"/>
      <c r="BE248" s="597" t="n"/>
      <c r="BF248" s="597" t="n"/>
      <c r="BG248" s="597" t="n"/>
      <c r="BH248" s="597" t="n"/>
      <c r="BI248" s="597" t="n"/>
      <c r="BJ248" s="597" t="n"/>
      <c r="BK248" s="597" t="n"/>
      <c r="BL248" s="597" t="n"/>
      <c r="BM248" s="597" t="n"/>
      <c r="BN248" s="597" t="n"/>
      <c r="BO248" s="597" t="n"/>
      <c r="BP248" s="597" t="n"/>
      <c r="BQ248" s="597" t="n"/>
      <c r="BR248" s="597" t="n"/>
      <c r="BS248" s="597" t="n"/>
      <c r="BT248" s="597" t="n"/>
      <c r="BU248" s="597" t="n"/>
      <c r="BV248" s="597" t="n"/>
      <c r="BW248" s="597" t="n"/>
      <c r="BX248" s="597" t="n"/>
      <c r="BY248" s="597" t="n"/>
      <c r="BZ248" s="597" t="n"/>
      <c r="CB248" s="1" t="n"/>
      <c r="CC248" s="237" t="n"/>
      <c r="CD248" s="1" t="n"/>
    </row>
    <row r="249" ht="14.85" customHeight="1">
      <c r="E249" s="597" t="n"/>
      <c r="F249" s="597" t="n"/>
      <c r="G249" s="597" t="n"/>
      <c r="H249" s="597" t="n"/>
      <c r="I249" s="597" t="n"/>
      <c r="J249" s="597" t="n"/>
      <c r="K249" s="597" t="n"/>
      <c r="L249" s="597" t="n"/>
      <c r="M249" s="597" t="n"/>
      <c r="N249" s="597" t="n"/>
      <c r="O249" s="597" t="n"/>
      <c r="P249" s="597" t="n"/>
      <c r="Q249" s="597" t="n"/>
      <c r="R249" s="597" t="n"/>
      <c r="S249" s="597" t="n"/>
      <c r="T249" s="597" t="n"/>
      <c r="U249" s="597" t="n"/>
      <c r="V249" s="597" t="n"/>
      <c r="W249" s="597" t="n"/>
      <c r="X249" s="597" t="n"/>
      <c r="Y249" s="597" t="n"/>
      <c r="Z249" s="597" t="n"/>
      <c r="AA249" s="597" t="n"/>
      <c r="AB249" s="597" t="n"/>
      <c r="AC249" s="597" t="n"/>
      <c r="AD249" s="597" t="n"/>
      <c r="AE249" s="597" t="n"/>
      <c r="AF249" s="597" t="n"/>
      <c r="AG249" s="597" t="n"/>
      <c r="AH249" s="597" t="n"/>
      <c r="AI249" s="597" t="n"/>
      <c r="AJ249" s="597" t="n"/>
      <c r="AK249" s="597" t="n"/>
      <c r="AL249" s="597" t="n"/>
      <c r="AM249" s="597" t="n"/>
      <c r="AN249" s="597" t="n"/>
      <c r="AO249" s="597" t="n"/>
      <c r="AP249" s="597" t="n"/>
      <c r="AQ249" s="597" t="n"/>
      <c r="AR249" s="597" t="n"/>
      <c r="AS249" s="597" t="n"/>
      <c r="AT249" s="597" t="n"/>
      <c r="AU249" s="597" t="n"/>
      <c r="AV249" s="597" t="n"/>
      <c r="AW249" s="597" t="n"/>
      <c r="AX249" s="597" t="n"/>
      <c r="AY249" s="597" t="n"/>
      <c r="AZ249" s="597" t="n"/>
      <c r="BA249" s="597" t="n"/>
      <c r="BB249" s="597" t="n"/>
      <c r="BC249" s="597" t="n"/>
      <c r="BD249" s="597" t="n"/>
      <c r="BE249" s="597" t="n"/>
      <c r="BF249" s="597" t="n"/>
      <c r="BG249" s="597" t="n"/>
      <c r="BH249" s="597" t="n"/>
      <c r="BI249" s="597" t="n"/>
      <c r="BJ249" s="597" t="n"/>
      <c r="BK249" s="597" t="n"/>
      <c r="BL249" s="597" t="n"/>
      <c r="BM249" s="597" t="n"/>
      <c r="BN249" s="597" t="n"/>
      <c r="BO249" s="597" t="n"/>
      <c r="BP249" s="597" t="n"/>
      <c r="BQ249" s="597" t="n"/>
      <c r="BR249" s="597" t="n"/>
      <c r="BS249" s="597" t="n"/>
      <c r="BT249" s="597" t="n"/>
      <c r="BU249" s="597" t="n"/>
      <c r="BV249" s="597" t="n"/>
      <c r="BW249" s="597" t="n"/>
      <c r="BX249" s="597" t="n"/>
      <c r="BY249" s="597" t="n"/>
      <c r="BZ249" s="597" t="n"/>
      <c r="CB249" s="1" t="n"/>
      <c r="CC249" s="237" t="n"/>
      <c r="CD249" s="1" t="n"/>
    </row>
    <row r="250" ht="14.85" customHeight="1">
      <c r="E250" s="597" t="n"/>
      <c r="F250" s="597" t="n"/>
      <c r="G250" s="597" t="n"/>
      <c r="H250" s="597" t="n"/>
      <c r="I250" s="597" t="n"/>
      <c r="J250" s="597" t="n"/>
      <c r="K250" s="597" t="n"/>
      <c r="L250" s="597" t="n"/>
      <c r="M250" s="597" t="n"/>
      <c r="N250" s="597" t="n"/>
      <c r="O250" s="597" t="n"/>
      <c r="P250" s="597" t="n"/>
      <c r="Q250" s="597" t="n"/>
      <c r="R250" s="597" t="n"/>
      <c r="S250" s="597" t="n"/>
      <c r="T250" s="597" t="n"/>
      <c r="U250" s="597" t="n"/>
      <c r="V250" s="597" t="n"/>
      <c r="W250" s="597" t="n"/>
      <c r="X250" s="597" t="n"/>
      <c r="Y250" s="597" t="n"/>
      <c r="Z250" s="597" t="n"/>
      <c r="AA250" s="597" t="n"/>
      <c r="AB250" s="597" t="n"/>
      <c r="AC250" s="597" t="n"/>
      <c r="AD250" s="597" t="n"/>
      <c r="AE250" s="597" t="n"/>
      <c r="AF250" s="597" t="n"/>
      <c r="AG250" s="597" t="n"/>
      <c r="AH250" s="597" t="n"/>
      <c r="AI250" s="597" t="n"/>
      <c r="AJ250" s="597" t="n"/>
      <c r="AK250" s="597" t="n"/>
      <c r="AL250" s="597" t="n"/>
      <c r="AM250" s="597" t="n"/>
      <c r="AN250" s="597" t="n"/>
      <c r="AO250" s="597" t="n"/>
      <c r="AP250" s="597" t="n"/>
      <c r="AQ250" s="597" t="n"/>
      <c r="AR250" s="597" t="n"/>
      <c r="AS250" s="597" t="n"/>
      <c r="AT250" s="597" t="n"/>
      <c r="AU250" s="597" t="n"/>
      <c r="AV250" s="597" t="n"/>
      <c r="AW250" s="597" t="n"/>
      <c r="AX250" s="597" t="n"/>
      <c r="AY250" s="597" t="n"/>
      <c r="AZ250" s="597" t="n"/>
      <c r="BA250" s="597" t="n"/>
      <c r="BB250" s="597" t="n"/>
      <c r="BC250" s="597" t="n"/>
      <c r="BD250" s="597" t="n"/>
      <c r="BE250" s="597" t="n"/>
      <c r="BF250" s="597" t="n"/>
      <c r="BG250" s="597" t="n"/>
      <c r="BH250" s="597" t="n"/>
      <c r="BI250" s="597" t="n"/>
      <c r="BJ250" s="597" t="n"/>
      <c r="BK250" s="597" t="n"/>
      <c r="BL250" s="597" t="n"/>
      <c r="BM250" s="597" t="n"/>
      <c r="BN250" s="597" t="n"/>
      <c r="BO250" s="597" t="n"/>
      <c r="BP250" s="597" t="n"/>
      <c r="BQ250" s="597" t="n"/>
      <c r="BR250" s="597" t="n"/>
      <c r="BS250" s="597" t="n"/>
      <c r="BT250" s="597" t="n"/>
      <c r="BU250" s="597" t="n"/>
      <c r="BV250" s="597" t="n"/>
      <c r="BW250" s="597" t="n"/>
      <c r="BX250" s="597" t="n"/>
      <c r="BY250" s="597" t="n"/>
      <c r="BZ250" s="597" t="n"/>
      <c r="CB250" s="1" t="n"/>
      <c r="CC250" s="237" t="n"/>
      <c r="CD250" s="1" t="n"/>
    </row>
    <row r="251" ht="14.85" customHeight="1">
      <c r="E251" s="597" t="n"/>
      <c r="F251" s="597" t="n"/>
      <c r="G251" s="597" t="n"/>
      <c r="H251" s="597" t="n"/>
      <c r="I251" s="597" t="n"/>
      <c r="J251" s="597" t="n"/>
      <c r="K251" s="597" t="n"/>
      <c r="L251" s="597" t="n"/>
      <c r="M251" s="597" t="n"/>
      <c r="N251" s="597" t="n"/>
      <c r="O251" s="597" t="n"/>
      <c r="P251" s="597" t="n"/>
      <c r="Q251" s="597" t="n"/>
      <c r="R251" s="597" t="n"/>
      <c r="S251" s="597" t="n"/>
      <c r="T251" s="597" t="n"/>
      <c r="U251" s="597" t="n"/>
      <c r="V251" s="597" t="n"/>
      <c r="W251" s="597" t="n"/>
      <c r="X251" s="597" t="n"/>
      <c r="Y251" s="597" t="n"/>
      <c r="Z251" s="597" t="n"/>
      <c r="AA251" s="597" t="n"/>
      <c r="AB251" s="597" t="n"/>
      <c r="AC251" s="597" t="n"/>
      <c r="AD251" s="597" t="n"/>
      <c r="AE251" s="597" t="n"/>
      <c r="AF251" s="597" t="n"/>
      <c r="AG251" s="597" t="n"/>
      <c r="AH251" s="597" t="n"/>
      <c r="AI251" s="597" t="n"/>
      <c r="AJ251" s="597" t="n"/>
      <c r="AK251" s="597" t="n"/>
      <c r="AL251" s="597" t="n"/>
      <c r="AM251" s="597" t="n"/>
      <c r="AN251" s="597" t="n"/>
      <c r="AO251" s="597" t="n"/>
      <c r="AP251" s="597" t="n"/>
      <c r="AQ251" s="597" t="n"/>
      <c r="AR251" s="597" t="n"/>
      <c r="AS251" s="597" t="n"/>
      <c r="AT251" s="597" t="n"/>
      <c r="AU251" s="597" t="n"/>
      <c r="AV251" s="597" t="n"/>
      <c r="AW251" s="597" t="n"/>
      <c r="AX251" s="597" t="n"/>
      <c r="AY251" s="597" t="n"/>
      <c r="AZ251" s="597" t="n"/>
      <c r="BA251" s="597" t="n"/>
      <c r="BB251" s="597" t="n"/>
      <c r="BC251" s="597" t="n"/>
      <c r="BD251" s="597" t="n"/>
      <c r="BE251" s="597" t="n"/>
      <c r="BF251" s="597" t="n"/>
      <c r="BG251" s="597" t="n"/>
      <c r="BH251" s="597" t="n"/>
      <c r="BI251" s="597" t="n"/>
      <c r="BJ251" s="597" t="n"/>
      <c r="BK251" s="597" t="n"/>
      <c r="BL251" s="597" t="n"/>
      <c r="BM251" s="597" t="n"/>
      <c r="BN251" s="597" t="n"/>
      <c r="BO251" s="597" t="n"/>
      <c r="BP251" s="597" t="n"/>
      <c r="BQ251" s="597" t="n"/>
      <c r="BR251" s="597" t="n"/>
      <c r="BS251" s="597" t="n"/>
      <c r="BT251" s="597" t="n"/>
      <c r="BU251" s="597" t="n"/>
      <c r="BV251" s="597" t="n"/>
      <c r="BW251" s="597" t="n"/>
      <c r="BX251" s="597" t="n"/>
      <c r="BY251" s="597" t="n"/>
      <c r="BZ251" s="597" t="n"/>
      <c r="CB251" s="1" t="n"/>
      <c r="CC251" s="237" t="n"/>
      <c r="CD251" s="1" t="n"/>
    </row>
    <row r="252" ht="14.85" customHeight="1">
      <c r="E252" s="597" t="n"/>
      <c r="F252" s="597" t="n"/>
      <c r="G252" s="597" t="n"/>
      <c r="H252" s="597" t="n"/>
      <c r="I252" s="597" t="n"/>
      <c r="J252" s="597" t="n"/>
      <c r="K252" s="597" t="n"/>
      <c r="L252" s="597" t="n"/>
      <c r="M252" s="597" t="n"/>
      <c r="N252" s="597" t="n"/>
      <c r="O252" s="597" t="n"/>
      <c r="P252" s="597" t="n"/>
      <c r="Q252" s="597" t="n"/>
      <c r="R252" s="597" t="n"/>
      <c r="S252" s="597" t="n"/>
      <c r="T252" s="597" t="n"/>
      <c r="U252" s="597" t="n"/>
      <c r="V252" s="597" t="n"/>
      <c r="W252" s="597" t="n"/>
      <c r="X252" s="597" t="n"/>
      <c r="Y252" s="597" t="n"/>
      <c r="Z252" s="597" t="n"/>
      <c r="AA252" s="597" t="n"/>
      <c r="AB252" s="597" t="n"/>
      <c r="AC252" s="597" t="n"/>
      <c r="AD252" s="597" t="n"/>
      <c r="AE252" s="597" t="n"/>
      <c r="AF252" s="597" t="n"/>
      <c r="AG252" s="597" t="n"/>
      <c r="AH252" s="597" t="n"/>
      <c r="AI252" s="597" t="n"/>
      <c r="AJ252" s="597" t="n"/>
      <c r="AK252" s="597" t="n"/>
      <c r="AL252" s="597" t="n"/>
      <c r="AM252" s="597" t="n"/>
      <c r="AN252" s="597" t="n"/>
      <c r="AO252" s="597" t="n"/>
      <c r="AP252" s="597" t="n"/>
      <c r="AQ252" s="597" t="n"/>
      <c r="AR252" s="597" t="n"/>
      <c r="AS252" s="597" t="n"/>
      <c r="AT252" s="597" t="n"/>
      <c r="AU252" s="597" t="n"/>
      <c r="AV252" s="597" t="n"/>
      <c r="AW252" s="597" t="n"/>
      <c r="AX252" s="597" t="n"/>
      <c r="AY252" s="597" t="n"/>
      <c r="AZ252" s="597" t="n"/>
      <c r="BA252" s="597" t="n"/>
      <c r="BB252" s="597" t="n"/>
      <c r="BC252" s="597" t="n"/>
      <c r="BD252" s="597" t="n"/>
      <c r="BE252" s="597" t="n"/>
      <c r="BF252" s="597" t="n"/>
      <c r="BG252" s="597" t="n"/>
      <c r="BH252" s="597" t="n"/>
      <c r="BI252" s="597" t="n"/>
      <c r="BJ252" s="597" t="n"/>
      <c r="BK252" s="597" t="n"/>
      <c r="BL252" s="597" t="n"/>
      <c r="BM252" s="597" t="n"/>
      <c r="BN252" s="597" t="n"/>
      <c r="BO252" s="597" t="n"/>
      <c r="BP252" s="597" t="n"/>
      <c r="BQ252" s="597" t="n"/>
      <c r="BR252" s="597" t="n"/>
      <c r="BS252" s="597" t="n"/>
      <c r="BT252" s="597" t="n"/>
      <c r="BU252" s="597" t="n"/>
      <c r="BV252" s="597" t="n"/>
      <c r="BW252" s="597" t="n"/>
      <c r="BX252" s="597" t="n"/>
      <c r="BY252" s="597" t="n"/>
      <c r="BZ252" s="597" t="n"/>
      <c r="CB252" s="1" t="n"/>
      <c r="CC252" s="237" t="n"/>
      <c r="CD252" s="1" t="n"/>
    </row>
    <row r="253" ht="14.85" customHeight="1">
      <c r="E253" s="597" t="n"/>
      <c r="F253" s="597" t="n"/>
      <c r="G253" s="597" t="n"/>
      <c r="H253" s="597" t="n"/>
      <c r="I253" s="597" t="n"/>
      <c r="J253" s="597" t="n"/>
      <c r="K253" s="597" t="n"/>
      <c r="L253" s="597" t="n"/>
      <c r="M253" s="597" t="n"/>
      <c r="N253" s="597" t="n"/>
      <c r="O253" s="597" t="n"/>
      <c r="P253" s="597" t="n"/>
      <c r="Q253" s="597" t="n"/>
      <c r="R253" s="597" t="n"/>
      <c r="S253" s="597" t="n"/>
      <c r="T253" s="597" t="n"/>
      <c r="U253" s="597" t="n"/>
      <c r="V253" s="597" t="n"/>
      <c r="W253" s="597" t="n"/>
      <c r="X253" s="597" t="n"/>
      <c r="Y253" s="597" t="n"/>
      <c r="Z253" s="597" t="n"/>
      <c r="AA253" s="597" t="n"/>
      <c r="AB253" s="597" t="n"/>
      <c r="AC253" s="597" t="n"/>
      <c r="AD253" s="597" t="n"/>
      <c r="AE253" s="597" t="n"/>
      <c r="AF253" s="597" t="n"/>
      <c r="AG253" s="597" t="n"/>
      <c r="AH253" s="597" t="n"/>
      <c r="AI253" s="597" t="n"/>
      <c r="AJ253" s="597" t="n"/>
      <c r="AK253" s="597" t="n"/>
      <c r="AL253" s="597" t="n"/>
      <c r="AM253" s="597" t="n"/>
      <c r="AN253" s="597" t="n"/>
      <c r="AO253" s="597" t="n"/>
      <c r="AP253" s="597" t="n"/>
      <c r="AQ253" s="597" t="n"/>
      <c r="AR253" s="597" t="n"/>
      <c r="AS253" s="597" t="n"/>
      <c r="AT253" s="597" t="n"/>
      <c r="AU253" s="597" t="n"/>
      <c r="AV253" s="597" t="n"/>
      <c r="AW253" s="597" t="n"/>
      <c r="AX253" s="597" t="n"/>
      <c r="AY253" s="597" t="n"/>
      <c r="AZ253" s="597" t="n"/>
      <c r="BA253" s="597" t="n"/>
      <c r="BB253" s="597" t="n"/>
      <c r="BC253" s="597" t="n"/>
      <c r="BD253" s="597" t="n"/>
      <c r="BE253" s="597" t="n"/>
      <c r="BF253" s="597" t="n"/>
      <c r="BG253" s="597" t="n"/>
      <c r="BH253" s="597" t="n"/>
      <c r="BI253" s="597" t="n"/>
      <c r="BJ253" s="597" t="n"/>
      <c r="BK253" s="597" t="n"/>
      <c r="BL253" s="597" t="n"/>
      <c r="BM253" s="597" t="n"/>
      <c r="BN253" s="597" t="n"/>
      <c r="BO253" s="597" t="n"/>
      <c r="BP253" s="597" t="n"/>
      <c r="BQ253" s="597" t="n"/>
      <c r="BR253" s="597" t="n"/>
      <c r="BS253" s="597" t="n"/>
      <c r="BT253" s="597" t="n"/>
      <c r="BU253" s="597" t="n"/>
      <c r="BV253" s="597" t="n"/>
      <c r="BW253" s="597" t="n"/>
      <c r="BX253" s="597" t="n"/>
      <c r="BY253" s="597" t="n"/>
      <c r="BZ253" s="597" t="n"/>
      <c r="CB253" s="1" t="n"/>
      <c r="CC253" s="237" t="n"/>
      <c r="CD253" s="1" t="n"/>
    </row>
    <row r="254" ht="14.85" customHeight="1">
      <c r="E254" s="597" t="n"/>
      <c r="F254" s="597" t="n"/>
      <c r="G254" s="597" t="n"/>
      <c r="H254" s="597" t="n"/>
      <c r="I254" s="597" t="n"/>
      <c r="J254" s="597" t="n"/>
      <c r="K254" s="597" t="n"/>
      <c r="L254" s="597" t="n"/>
      <c r="M254" s="597" t="n"/>
      <c r="N254" s="597" t="n"/>
      <c r="O254" s="597" t="n"/>
      <c r="P254" s="597" t="n"/>
      <c r="Q254" s="597" t="n"/>
      <c r="R254" s="597" t="n"/>
      <c r="S254" s="597" t="n"/>
      <c r="T254" s="597" t="n"/>
      <c r="U254" s="597" t="n"/>
      <c r="V254" s="597" t="n"/>
      <c r="W254" s="597" t="n"/>
      <c r="X254" s="597" t="n"/>
      <c r="Y254" s="597" t="n"/>
      <c r="Z254" s="597" t="n"/>
      <c r="AA254" s="597" t="n"/>
      <c r="AB254" s="597" t="n"/>
      <c r="AC254" s="597" t="n"/>
      <c r="AD254" s="597" t="n"/>
      <c r="AE254" s="597" t="n"/>
      <c r="AF254" s="597" t="n"/>
      <c r="AG254" s="597" t="n"/>
      <c r="AH254" s="597" t="n"/>
      <c r="AI254" s="597" t="n"/>
      <c r="AJ254" s="597" t="n"/>
      <c r="AK254" s="597" t="n"/>
      <c r="AL254" s="597" t="n"/>
      <c r="AM254" s="597" t="n"/>
      <c r="AN254" s="597" t="n"/>
      <c r="AO254" s="597" t="n"/>
      <c r="AP254" s="597" t="n"/>
      <c r="AQ254" s="597" t="n"/>
      <c r="AR254" s="597" t="n"/>
      <c r="AS254" s="597" t="n"/>
      <c r="AT254" s="597" t="n"/>
      <c r="AU254" s="597" t="n"/>
      <c r="AV254" s="597" t="n"/>
      <c r="AW254" s="597" t="n"/>
      <c r="AX254" s="597" t="n"/>
      <c r="AY254" s="597" t="n"/>
      <c r="AZ254" s="597" t="n"/>
      <c r="BA254" s="597" t="n"/>
      <c r="BB254" s="597" t="n"/>
      <c r="BC254" s="597" t="n"/>
      <c r="BD254" s="597" t="n"/>
      <c r="BE254" s="597" t="n"/>
      <c r="BF254" s="597" t="n"/>
      <c r="BG254" s="597" t="n"/>
      <c r="BH254" s="597" t="n"/>
      <c r="BI254" s="597" t="n"/>
      <c r="BJ254" s="597" t="n"/>
      <c r="BK254" s="597" t="n"/>
      <c r="BL254" s="597" t="n"/>
      <c r="BM254" s="597" t="n"/>
      <c r="BN254" s="597" t="n"/>
      <c r="BO254" s="597" t="n"/>
      <c r="BP254" s="597" t="n"/>
      <c r="BQ254" s="597" t="n"/>
      <c r="BR254" s="597" t="n"/>
      <c r="BS254" s="597" t="n"/>
      <c r="BT254" s="597" t="n"/>
      <c r="BU254" s="597" t="n"/>
      <c r="BV254" s="597" t="n"/>
      <c r="BW254" s="597" t="n"/>
      <c r="BX254" s="597" t="n"/>
      <c r="BY254" s="597" t="n"/>
      <c r="BZ254" s="597" t="n"/>
      <c r="CB254" s="1" t="n"/>
      <c r="CC254" s="237" t="n"/>
      <c r="CD254" s="1" t="n"/>
    </row>
    <row r="255" ht="14.85" customHeight="1">
      <c r="E255" s="597" t="n"/>
      <c r="F255" s="597" t="n"/>
      <c r="G255" s="597" t="n"/>
      <c r="H255" s="597" t="n"/>
      <c r="I255" s="597" t="n"/>
      <c r="J255" s="597" t="n"/>
      <c r="K255" s="597" t="n"/>
      <c r="L255" s="597" t="n"/>
      <c r="M255" s="597" t="n"/>
      <c r="N255" s="597" t="n"/>
      <c r="O255" s="597" t="n"/>
      <c r="P255" s="597" t="n"/>
      <c r="Q255" s="597" t="n"/>
      <c r="R255" s="597" t="n"/>
      <c r="S255" s="597" t="n"/>
      <c r="T255" s="597" t="n"/>
      <c r="U255" s="597" t="n"/>
      <c r="V255" s="597" t="n"/>
      <c r="W255" s="597" t="n"/>
      <c r="X255" s="597" t="n"/>
      <c r="Y255" s="597" t="n"/>
      <c r="Z255" s="597" t="n"/>
      <c r="AA255" s="597" t="n"/>
      <c r="AB255" s="597" t="n"/>
      <c r="AC255" s="597" t="n"/>
      <c r="AD255" s="597" t="n"/>
      <c r="AE255" s="597" t="n"/>
      <c r="AF255" s="597" t="n"/>
      <c r="AG255" s="597" t="n"/>
      <c r="AH255" s="597" t="n"/>
      <c r="AI255" s="597" t="n"/>
      <c r="AJ255" s="597" t="n"/>
      <c r="AK255" s="597" t="n"/>
      <c r="AL255" s="597" t="n"/>
      <c r="AM255" s="597" t="n"/>
      <c r="AN255" s="597" t="n"/>
      <c r="AO255" s="597" t="n"/>
      <c r="AP255" s="597" t="n"/>
      <c r="AQ255" s="597" t="n"/>
      <c r="AR255" s="597" t="n"/>
      <c r="AS255" s="597" t="n"/>
      <c r="AT255" s="597" t="n"/>
      <c r="AU255" s="597" t="n"/>
      <c r="AV255" s="597" t="n"/>
      <c r="AW255" s="597" t="n"/>
      <c r="AX255" s="597" t="n"/>
      <c r="AY255" s="597" t="n"/>
      <c r="AZ255" s="597" t="n"/>
      <c r="BA255" s="597" t="n"/>
      <c r="BB255" s="597" t="n"/>
      <c r="BC255" s="597" t="n"/>
      <c r="BD255" s="597" t="n"/>
      <c r="BE255" s="597" t="n"/>
      <c r="BF255" s="597" t="n"/>
      <c r="BG255" s="597" t="n"/>
      <c r="BH255" s="597" t="n"/>
      <c r="BI255" s="597" t="n"/>
      <c r="BJ255" s="597" t="n"/>
      <c r="BK255" s="597" t="n"/>
      <c r="BL255" s="597" t="n"/>
      <c r="BM255" s="597" t="n"/>
      <c r="BN255" s="597" t="n"/>
      <c r="BO255" s="597" t="n"/>
      <c r="BP255" s="597" t="n"/>
      <c r="BQ255" s="597" t="n"/>
      <c r="BR255" s="597" t="n"/>
      <c r="BS255" s="597" t="n"/>
      <c r="BT255" s="597" t="n"/>
      <c r="BU255" s="597" t="n"/>
      <c r="BV255" s="597" t="n"/>
      <c r="BW255" s="597" t="n"/>
      <c r="BX255" s="597" t="n"/>
      <c r="BY255" s="597" t="n"/>
      <c r="BZ255" s="597" t="n"/>
      <c r="CB255" s="1" t="n"/>
      <c r="CC255" s="237" t="n"/>
      <c r="CD255" s="1" t="n"/>
    </row>
    <row r="256" ht="14.85" customHeight="1">
      <c r="E256" s="597" t="n"/>
      <c r="F256" s="597" t="n"/>
      <c r="G256" s="597" t="n"/>
      <c r="H256" s="597" t="n"/>
      <c r="I256" s="597" t="n"/>
      <c r="J256" s="597" t="n"/>
      <c r="K256" s="597" t="n"/>
      <c r="L256" s="597" t="n"/>
      <c r="M256" s="597" t="n"/>
      <c r="N256" s="597" t="n"/>
      <c r="O256" s="597" t="n"/>
      <c r="P256" s="597" t="n"/>
      <c r="Q256" s="597" t="n"/>
      <c r="R256" s="597" t="n"/>
      <c r="S256" s="597" t="n"/>
      <c r="T256" s="597" t="n"/>
      <c r="U256" s="597" t="n"/>
      <c r="V256" s="597" t="n"/>
      <c r="W256" s="597" t="n"/>
      <c r="X256" s="597" t="n"/>
      <c r="Y256" s="597" t="n"/>
      <c r="Z256" s="597" t="n"/>
      <c r="AA256" s="597" t="n"/>
      <c r="AB256" s="597" t="n"/>
      <c r="AC256" s="597" t="n"/>
      <c r="AD256" s="597" t="n"/>
      <c r="AE256" s="597" t="n"/>
      <c r="AF256" s="597" t="n"/>
      <c r="AG256" s="597" t="n"/>
      <c r="AH256" s="597" t="n"/>
      <c r="AI256" s="597" t="n"/>
      <c r="AJ256" s="597" t="n"/>
      <c r="AK256" s="597" t="n"/>
      <c r="AL256" s="597" t="n"/>
      <c r="AM256" s="597" t="n"/>
      <c r="AN256" s="597" t="n"/>
      <c r="AO256" s="597" t="n"/>
      <c r="AP256" s="597" t="n"/>
      <c r="AQ256" s="597" t="n"/>
      <c r="AR256" s="597" t="n"/>
      <c r="AS256" s="597" t="n"/>
      <c r="AT256" s="597" t="n"/>
      <c r="AU256" s="597" t="n"/>
      <c r="AV256" s="597" t="n"/>
      <c r="AW256" s="597" t="n"/>
      <c r="AX256" s="597" t="n"/>
      <c r="AY256" s="597" t="n"/>
      <c r="AZ256" s="597" t="n"/>
      <c r="BA256" s="597" t="n"/>
      <c r="BB256" s="597" t="n"/>
      <c r="BC256" s="597" t="n"/>
      <c r="BD256" s="597" t="n"/>
      <c r="BE256" s="597" t="n"/>
      <c r="BF256" s="597" t="n"/>
      <c r="BG256" s="597" t="n"/>
      <c r="BH256" s="597" t="n"/>
      <c r="BI256" s="597" t="n"/>
      <c r="BJ256" s="597" t="n"/>
      <c r="BK256" s="597" t="n"/>
      <c r="BL256" s="597" t="n"/>
      <c r="BM256" s="597" t="n"/>
      <c r="BN256" s="597" t="n"/>
      <c r="BO256" s="597" t="n"/>
      <c r="BP256" s="597" t="n"/>
      <c r="BQ256" s="597" t="n"/>
      <c r="BR256" s="597" t="n"/>
      <c r="BS256" s="597" t="n"/>
      <c r="BT256" s="597" t="n"/>
      <c r="BU256" s="597" t="n"/>
      <c r="BV256" s="597" t="n"/>
      <c r="BW256" s="597" t="n"/>
      <c r="BX256" s="597" t="n"/>
      <c r="BY256" s="597" t="n"/>
      <c r="BZ256" s="597" t="n"/>
      <c r="CB256" s="1" t="n"/>
      <c r="CC256" s="237" t="n"/>
      <c r="CD256" s="1" t="n"/>
    </row>
    <row r="257" ht="14.85" customHeight="1">
      <c r="E257" s="597" t="n"/>
      <c r="F257" s="597" t="n"/>
      <c r="G257" s="597" t="n"/>
      <c r="H257" s="597" t="n"/>
      <c r="I257" s="597" t="n"/>
      <c r="J257" s="597" t="n"/>
      <c r="K257" s="597" t="n"/>
      <c r="L257" s="597" t="n"/>
      <c r="M257" s="597" t="n"/>
      <c r="N257" s="597" t="n"/>
      <c r="O257" s="597" t="n"/>
      <c r="P257" s="597" t="n"/>
      <c r="Q257" s="597" t="n"/>
      <c r="R257" s="597" t="n"/>
      <c r="S257" s="597" t="n"/>
      <c r="T257" s="597" t="n"/>
      <c r="U257" s="597" t="n"/>
      <c r="V257" s="597" t="n"/>
      <c r="W257" s="597" t="n"/>
      <c r="X257" s="597" t="n"/>
      <c r="Y257" s="597" t="n"/>
      <c r="Z257" s="597" t="n"/>
      <c r="AA257" s="597" t="n"/>
      <c r="AB257" s="597" t="n"/>
      <c r="AC257" s="597" t="n"/>
      <c r="AD257" s="597" t="n"/>
      <c r="AE257" s="597" t="n"/>
      <c r="AF257" s="597" t="n"/>
      <c r="AG257" s="597" t="n"/>
      <c r="AH257" s="597" t="n"/>
      <c r="AI257" s="597" t="n"/>
      <c r="AJ257" s="597" t="n"/>
      <c r="AK257" s="597" t="n"/>
      <c r="AL257" s="597" t="n"/>
      <c r="AM257" s="597" t="n"/>
      <c r="AN257" s="597" t="n"/>
      <c r="AO257" s="597" t="n"/>
      <c r="AP257" s="597" t="n"/>
      <c r="AQ257" s="597" t="n"/>
      <c r="AR257" s="597" t="n"/>
      <c r="AS257" s="597" t="n"/>
      <c r="AT257" s="597" t="n"/>
      <c r="AU257" s="597" t="n"/>
      <c r="AV257" s="597" t="n"/>
      <c r="AW257" s="597" t="n"/>
      <c r="AX257" s="597" t="n"/>
      <c r="AY257" s="597" t="n"/>
      <c r="AZ257" s="597" t="n"/>
      <c r="BA257" s="597" t="n"/>
      <c r="BB257" s="597" t="n"/>
      <c r="BC257" s="597" t="n"/>
      <c r="BD257" s="597" t="n"/>
      <c r="BE257" s="597" t="n"/>
      <c r="BF257" s="597" t="n"/>
      <c r="BG257" s="597" t="n"/>
      <c r="BH257" s="597" t="n"/>
      <c r="BI257" s="597" t="n"/>
      <c r="BJ257" s="597" t="n"/>
      <c r="BK257" s="597" t="n"/>
      <c r="BL257" s="597" t="n"/>
      <c r="BM257" s="597" t="n"/>
      <c r="BN257" s="597" t="n"/>
      <c r="BO257" s="597" t="n"/>
      <c r="BP257" s="597" t="n"/>
      <c r="BQ257" s="597" t="n"/>
      <c r="BR257" s="597" t="n"/>
      <c r="BS257" s="597" t="n"/>
      <c r="BT257" s="597" t="n"/>
      <c r="BU257" s="597" t="n"/>
      <c r="BV257" s="597" t="n"/>
      <c r="BW257" s="597" t="n"/>
      <c r="BX257" s="597" t="n"/>
      <c r="BY257" s="597" t="n"/>
      <c r="BZ257" s="597" t="n"/>
      <c r="CB257" s="1" t="n"/>
      <c r="CC257" s="237" t="n"/>
      <c r="CD257" s="1" t="n"/>
    </row>
    <row r="258" ht="14.85" customHeight="1">
      <c r="E258" s="597" t="n"/>
      <c r="F258" s="597" t="n"/>
      <c r="G258" s="597" t="n"/>
      <c r="H258" s="597" t="n"/>
      <c r="I258" s="597" t="n"/>
      <c r="J258" s="597" t="n"/>
      <c r="K258" s="597" t="n"/>
      <c r="L258" s="597" t="n"/>
      <c r="M258" s="597" t="n"/>
      <c r="N258" s="597" t="n"/>
      <c r="O258" s="597" t="n"/>
      <c r="P258" s="597" t="n"/>
      <c r="Q258" s="597" t="n"/>
      <c r="R258" s="597" t="n"/>
      <c r="S258" s="597" t="n"/>
      <c r="T258" s="597" t="n"/>
      <c r="U258" s="597" t="n"/>
      <c r="V258" s="597" t="n"/>
      <c r="W258" s="597" t="n"/>
      <c r="X258" s="597" t="n"/>
      <c r="Y258" s="597" t="n"/>
      <c r="Z258" s="597" t="n"/>
      <c r="AA258" s="597" t="n"/>
      <c r="AB258" s="597" t="n"/>
      <c r="AC258" s="597" t="n"/>
      <c r="AD258" s="597" t="n"/>
      <c r="AE258" s="597" t="n"/>
      <c r="AF258" s="597" t="n"/>
      <c r="AG258" s="597" t="n"/>
      <c r="AH258" s="597" t="n"/>
      <c r="AI258" s="597" t="n"/>
      <c r="AJ258" s="597" t="n"/>
      <c r="AK258" s="597" t="n"/>
      <c r="AL258" s="597" t="n"/>
      <c r="AM258" s="597" t="n"/>
      <c r="AN258" s="597" t="n"/>
      <c r="AO258" s="597" t="n"/>
      <c r="AP258" s="597" t="n"/>
      <c r="AQ258" s="597" t="n"/>
      <c r="AR258" s="597" t="n"/>
      <c r="AS258" s="597" t="n"/>
      <c r="AT258" s="597" t="n"/>
      <c r="AU258" s="597" t="n"/>
      <c r="AV258" s="597" t="n"/>
      <c r="AW258" s="597" t="n"/>
      <c r="AX258" s="597" t="n"/>
      <c r="AY258" s="597" t="n"/>
      <c r="AZ258" s="597" t="n"/>
      <c r="BA258" s="597" t="n"/>
      <c r="BB258" s="597" t="n"/>
      <c r="BC258" s="597" t="n"/>
      <c r="BD258" s="597" t="n"/>
      <c r="BE258" s="597" t="n"/>
      <c r="BF258" s="597" t="n"/>
      <c r="BG258" s="597" t="n"/>
      <c r="BH258" s="597" t="n"/>
      <c r="BI258" s="597" t="n"/>
      <c r="BJ258" s="597" t="n"/>
      <c r="BK258" s="597" t="n"/>
      <c r="BL258" s="597" t="n"/>
      <c r="BM258" s="597" t="n"/>
      <c r="BN258" s="597" t="n"/>
      <c r="BO258" s="597" t="n"/>
      <c r="BP258" s="597" t="n"/>
      <c r="BQ258" s="597" t="n"/>
      <c r="BR258" s="597" t="n"/>
      <c r="BS258" s="597" t="n"/>
      <c r="BT258" s="597" t="n"/>
      <c r="BU258" s="597" t="n"/>
      <c r="BV258" s="597" t="n"/>
      <c r="BW258" s="597" t="n"/>
      <c r="BX258" s="597" t="n"/>
      <c r="BY258" s="597" t="n"/>
      <c r="BZ258" s="597" t="n"/>
      <c r="CB258" s="1" t="n"/>
      <c r="CC258" s="237" t="n"/>
      <c r="CD258" s="1" t="n"/>
    </row>
    <row r="259" ht="14.85" customHeight="1">
      <c r="E259" s="597" t="n"/>
      <c r="F259" s="597" t="n"/>
      <c r="G259" s="597" t="n"/>
      <c r="H259" s="597" t="n"/>
      <c r="I259" s="597" t="n"/>
      <c r="J259" s="597" t="n"/>
      <c r="K259" s="597" t="n"/>
      <c r="L259" s="597" t="n"/>
      <c r="M259" s="597" t="n"/>
      <c r="N259" s="597" t="n"/>
      <c r="O259" s="597" t="n"/>
      <c r="P259" s="597" t="n"/>
      <c r="Q259" s="597" t="n"/>
      <c r="R259" s="597" t="n"/>
      <c r="S259" s="597" t="n"/>
      <c r="T259" s="597" t="n"/>
      <c r="U259" s="597" t="n"/>
      <c r="V259" s="597" t="n"/>
      <c r="W259" s="597" t="n"/>
      <c r="X259" s="597" t="n"/>
      <c r="Y259" s="597" t="n"/>
      <c r="Z259" s="597" t="n"/>
      <c r="AA259" s="597" t="n"/>
      <c r="AB259" s="597" t="n"/>
      <c r="AC259" s="597" t="n"/>
      <c r="AD259" s="597" t="n"/>
      <c r="AE259" s="597" t="n"/>
      <c r="AF259" s="597" t="n"/>
      <c r="AG259" s="597" t="n"/>
      <c r="AH259" s="597" t="n"/>
      <c r="AI259" s="597" t="n"/>
      <c r="AJ259" s="597" t="n"/>
      <c r="AK259" s="597" t="n"/>
      <c r="AL259" s="597" t="n"/>
      <c r="AM259" s="597" t="n"/>
      <c r="AN259" s="597" t="n"/>
      <c r="AO259" s="597" t="n"/>
      <c r="AP259" s="597" t="n"/>
      <c r="AQ259" s="597" t="n"/>
      <c r="AR259" s="597" t="n"/>
      <c r="AS259" s="597" t="n"/>
      <c r="AT259" s="597" t="n"/>
      <c r="AU259" s="597" t="n"/>
      <c r="AV259" s="597" t="n"/>
      <c r="AW259" s="597" t="n"/>
      <c r="AX259" s="597" t="n"/>
      <c r="AY259" s="597" t="n"/>
      <c r="AZ259" s="597" t="n"/>
      <c r="BA259" s="597" t="n"/>
      <c r="BB259" s="597" t="n"/>
      <c r="BC259" s="597" t="n"/>
      <c r="BD259" s="597" t="n"/>
      <c r="BE259" s="597" t="n"/>
      <c r="BF259" s="597" t="n"/>
      <c r="BG259" s="597" t="n"/>
      <c r="BH259" s="597" t="n"/>
      <c r="BI259" s="597" t="n"/>
      <c r="BJ259" s="597" t="n"/>
      <c r="BK259" s="597" t="n"/>
      <c r="BL259" s="597" t="n"/>
      <c r="BM259" s="597" t="n"/>
      <c r="BN259" s="597" t="n"/>
      <c r="BO259" s="597" t="n"/>
      <c r="BP259" s="597" t="n"/>
      <c r="BQ259" s="597" t="n"/>
      <c r="BR259" s="597" t="n"/>
      <c r="BS259" s="597" t="n"/>
      <c r="BT259" s="597" t="n"/>
      <c r="BU259" s="597" t="n"/>
      <c r="BV259" s="597" t="n"/>
      <c r="BW259" s="597" t="n"/>
      <c r="BX259" s="597" t="n"/>
      <c r="BY259" s="597" t="n"/>
      <c r="BZ259" s="597" t="n"/>
      <c r="CB259" s="1" t="n"/>
      <c r="CC259" s="237" t="n"/>
      <c r="CD259" s="1" t="n"/>
    </row>
    <row r="260" ht="14.85" customHeight="1">
      <c r="E260" s="597" t="n"/>
      <c r="F260" s="597" t="n"/>
      <c r="G260" s="597" t="n"/>
      <c r="H260" s="597" t="n"/>
      <c r="I260" s="597" t="n"/>
      <c r="J260" s="597" t="n"/>
      <c r="K260" s="597" t="n"/>
      <c r="L260" s="597" t="n"/>
      <c r="M260" s="597" t="n"/>
      <c r="N260" s="597" t="n"/>
      <c r="O260" s="597" t="n"/>
      <c r="P260" s="597" t="n"/>
      <c r="Q260" s="597" t="n"/>
      <c r="R260" s="597" t="n"/>
      <c r="S260" s="597" t="n"/>
      <c r="T260" s="597" t="n"/>
      <c r="U260" s="597" t="n"/>
      <c r="V260" s="597" t="n"/>
      <c r="W260" s="597" t="n"/>
      <c r="X260" s="597" t="n"/>
      <c r="Y260" s="597" t="n"/>
      <c r="Z260" s="597" t="n"/>
      <c r="AA260" s="597" t="n"/>
      <c r="AB260" s="597" t="n"/>
      <c r="AC260" s="597" t="n"/>
      <c r="AD260" s="597" t="n"/>
      <c r="AE260" s="597" t="n"/>
      <c r="AF260" s="597" t="n"/>
      <c r="AG260" s="597" t="n"/>
      <c r="AH260" s="597" t="n"/>
      <c r="AI260" s="597" t="n"/>
      <c r="AJ260" s="597" t="n"/>
      <c r="AK260" s="597" t="n"/>
      <c r="AL260" s="597" t="n"/>
      <c r="AM260" s="597" t="n"/>
      <c r="AN260" s="597" t="n"/>
      <c r="AO260" s="597" t="n"/>
      <c r="AP260" s="597" t="n"/>
      <c r="AQ260" s="597" t="n"/>
      <c r="AR260" s="597" t="n"/>
      <c r="AS260" s="597" t="n"/>
      <c r="AT260" s="597" t="n"/>
      <c r="AU260" s="597" t="n"/>
      <c r="AV260" s="597" t="n"/>
      <c r="AW260" s="597" t="n"/>
      <c r="AX260" s="597" t="n"/>
      <c r="AY260" s="597" t="n"/>
      <c r="AZ260" s="597" t="n"/>
      <c r="BA260" s="597" t="n"/>
      <c r="BB260" s="597" t="n"/>
      <c r="BC260" s="597" t="n"/>
      <c r="BD260" s="597" t="n"/>
      <c r="BE260" s="597" t="n"/>
      <c r="BF260" s="597" t="n"/>
      <c r="BG260" s="597" t="n"/>
      <c r="BH260" s="597" t="n"/>
      <c r="BI260" s="597" t="n"/>
      <c r="BJ260" s="597" t="n"/>
      <c r="BK260" s="597" t="n"/>
      <c r="BL260" s="597" t="n"/>
      <c r="BM260" s="597" t="n"/>
      <c r="BN260" s="597" t="n"/>
      <c r="BO260" s="597" t="n"/>
      <c r="BP260" s="597" t="n"/>
      <c r="BQ260" s="597" t="n"/>
      <c r="BR260" s="597" t="n"/>
      <c r="BS260" s="597" t="n"/>
      <c r="BT260" s="597" t="n"/>
      <c r="BU260" s="597" t="n"/>
      <c r="BV260" s="597" t="n"/>
      <c r="BW260" s="597" t="n"/>
      <c r="BX260" s="597" t="n"/>
      <c r="BY260" s="597" t="n"/>
      <c r="BZ260" s="597" t="n"/>
      <c r="CB260" s="1" t="n"/>
      <c r="CC260" s="237" t="n"/>
      <c r="CD260" s="1" t="n"/>
    </row>
    <row r="261" ht="14.85" customHeight="1">
      <c r="E261" s="597" t="n"/>
      <c r="F261" s="597" t="n"/>
      <c r="G261" s="597" t="n"/>
      <c r="H261" s="597" t="n"/>
      <c r="I261" s="597" t="n"/>
      <c r="J261" s="597" t="n"/>
      <c r="K261" s="597" t="n"/>
      <c r="L261" s="597" t="n"/>
      <c r="M261" s="597" t="n"/>
      <c r="N261" s="597" t="n"/>
      <c r="O261" s="597" t="n"/>
      <c r="P261" s="597" t="n"/>
      <c r="Q261" s="597" t="n"/>
      <c r="R261" s="597" t="n"/>
      <c r="S261" s="597" t="n"/>
      <c r="T261" s="597" t="n"/>
      <c r="U261" s="597" t="n"/>
      <c r="V261" s="597" t="n"/>
      <c r="W261" s="597" t="n"/>
      <c r="X261" s="597" t="n"/>
      <c r="Y261" s="597" t="n"/>
      <c r="Z261" s="597" t="n"/>
      <c r="AA261" s="597" t="n"/>
      <c r="AB261" s="597" t="n"/>
      <c r="AC261" s="597" t="n"/>
      <c r="AD261" s="597" t="n"/>
      <c r="AE261" s="597" t="n"/>
      <c r="AF261" s="597" t="n"/>
      <c r="AG261" s="597" t="n"/>
      <c r="AH261" s="597" t="n"/>
      <c r="AI261" s="597" t="n"/>
      <c r="AJ261" s="597" t="n"/>
      <c r="AK261" s="597" t="n"/>
      <c r="AL261" s="597" t="n"/>
      <c r="AM261" s="597" t="n"/>
      <c r="AN261" s="597" t="n"/>
      <c r="AO261" s="597" t="n"/>
      <c r="AP261" s="597" t="n"/>
      <c r="AQ261" s="597" t="n"/>
      <c r="AR261" s="597" t="n"/>
      <c r="AS261" s="597" t="n"/>
      <c r="AT261" s="597" t="n"/>
      <c r="AU261" s="597" t="n"/>
      <c r="AV261" s="597" t="n"/>
      <c r="AW261" s="597" t="n"/>
      <c r="AX261" s="597" t="n"/>
      <c r="AY261" s="597" t="n"/>
      <c r="AZ261" s="597" t="n"/>
      <c r="BA261" s="597" t="n"/>
      <c r="BB261" s="597" t="n"/>
      <c r="BC261" s="597" t="n"/>
      <c r="BD261" s="597" t="n"/>
      <c r="BE261" s="597" t="n"/>
      <c r="BF261" s="597" t="n"/>
      <c r="BG261" s="597" t="n"/>
      <c r="BH261" s="597" t="n"/>
      <c r="BI261" s="597" t="n"/>
      <c r="BJ261" s="597" t="n"/>
      <c r="BK261" s="597" t="n"/>
      <c r="BL261" s="597" t="n"/>
      <c r="BM261" s="597" t="n"/>
      <c r="BN261" s="597" t="n"/>
      <c r="BO261" s="597" t="n"/>
      <c r="BP261" s="597" t="n"/>
      <c r="BQ261" s="597" t="n"/>
      <c r="BR261" s="597" t="n"/>
      <c r="BS261" s="597" t="n"/>
      <c r="BT261" s="597" t="n"/>
      <c r="BU261" s="597" t="n"/>
      <c r="BV261" s="597" t="n"/>
      <c r="BW261" s="597" t="n"/>
      <c r="BX261" s="597" t="n"/>
      <c r="BY261" s="597" t="n"/>
      <c r="BZ261" s="597" t="n"/>
      <c r="CB261" s="1" t="n"/>
      <c r="CC261" s="237" t="n"/>
      <c r="CD261" s="1" t="n"/>
    </row>
    <row r="262" ht="14.85" customHeight="1">
      <c r="E262" s="597" t="n"/>
      <c r="F262" s="597" t="n"/>
      <c r="G262" s="597" t="n"/>
      <c r="H262" s="597" t="n"/>
      <c r="I262" s="597" t="n"/>
      <c r="J262" s="597" t="n"/>
      <c r="K262" s="597" t="n"/>
      <c r="L262" s="597" t="n"/>
      <c r="M262" s="597" t="n"/>
      <c r="N262" s="597" t="n"/>
      <c r="O262" s="597" t="n"/>
      <c r="P262" s="597" t="n"/>
      <c r="Q262" s="597" t="n"/>
      <c r="R262" s="597" t="n"/>
      <c r="S262" s="597" t="n"/>
      <c r="T262" s="597" t="n"/>
      <c r="U262" s="597" t="n"/>
      <c r="V262" s="597" t="n"/>
      <c r="W262" s="597" t="n"/>
      <c r="X262" s="597" t="n"/>
      <c r="Y262" s="597" t="n"/>
      <c r="Z262" s="597" t="n"/>
      <c r="AA262" s="597" t="n"/>
      <c r="AB262" s="597" t="n"/>
      <c r="AC262" s="597" t="n"/>
      <c r="AD262" s="597" t="n"/>
      <c r="AE262" s="597" t="n"/>
      <c r="AF262" s="597" t="n"/>
      <c r="AG262" s="597" t="n"/>
      <c r="AH262" s="597" t="n"/>
      <c r="AI262" s="597" t="n"/>
      <c r="AJ262" s="597" t="n"/>
      <c r="AK262" s="597" t="n"/>
      <c r="AL262" s="597" t="n"/>
      <c r="AM262" s="597" t="n"/>
      <c r="AN262" s="597" t="n"/>
      <c r="AO262" s="597" t="n"/>
      <c r="AP262" s="597" t="n"/>
      <c r="AQ262" s="597" t="n"/>
      <c r="AR262" s="597" t="n"/>
      <c r="AS262" s="597" t="n"/>
      <c r="AT262" s="597" t="n"/>
      <c r="AU262" s="597" t="n"/>
      <c r="AV262" s="597" t="n"/>
      <c r="AW262" s="597" t="n"/>
      <c r="AX262" s="597" t="n"/>
      <c r="AY262" s="597" t="n"/>
      <c r="AZ262" s="597" t="n"/>
      <c r="BA262" s="597" t="n"/>
      <c r="BB262" s="597" t="n"/>
      <c r="BC262" s="597" t="n"/>
      <c r="BD262" s="597" t="n"/>
      <c r="BE262" s="597" t="n"/>
      <c r="BF262" s="597" t="n"/>
      <c r="BG262" s="597" t="n"/>
      <c r="BH262" s="597" t="n"/>
      <c r="BI262" s="597" t="n"/>
      <c r="BJ262" s="597" t="n"/>
      <c r="BK262" s="597" t="n"/>
      <c r="BL262" s="597" t="n"/>
      <c r="BM262" s="597" t="n"/>
      <c r="BN262" s="597" t="n"/>
      <c r="BO262" s="597" t="n"/>
      <c r="BP262" s="597" t="n"/>
      <c r="BQ262" s="597" t="n"/>
      <c r="BR262" s="597" t="n"/>
      <c r="BS262" s="597" t="n"/>
      <c r="BT262" s="597" t="n"/>
      <c r="BU262" s="597" t="n"/>
      <c r="BV262" s="597" t="n"/>
      <c r="BW262" s="597" t="n"/>
      <c r="BX262" s="597" t="n"/>
      <c r="BY262" s="597" t="n"/>
      <c r="BZ262" s="597" t="n"/>
      <c r="CB262" s="1" t="n"/>
      <c r="CC262" s="237" t="n"/>
      <c r="CD262" s="1" t="n"/>
    </row>
    <row r="263" ht="14.85" customHeight="1">
      <c r="E263" s="597" t="n"/>
      <c r="F263" s="597" t="n"/>
      <c r="G263" s="597" t="n"/>
      <c r="H263" s="597" t="n"/>
      <c r="I263" s="597" t="n"/>
      <c r="J263" s="597" t="n"/>
      <c r="K263" s="597" t="n"/>
      <c r="L263" s="597" t="n"/>
      <c r="M263" s="597" t="n"/>
      <c r="N263" s="597" t="n"/>
      <c r="O263" s="597" t="n"/>
      <c r="P263" s="597" t="n"/>
      <c r="Q263" s="597" t="n"/>
      <c r="R263" s="597" t="n"/>
      <c r="S263" s="597" t="n"/>
      <c r="T263" s="597" t="n"/>
      <c r="U263" s="597" t="n"/>
      <c r="V263" s="597" t="n"/>
      <c r="W263" s="597" t="n"/>
      <c r="X263" s="597" t="n"/>
      <c r="Y263" s="597" t="n"/>
      <c r="Z263" s="597" t="n"/>
      <c r="AA263" s="597" t="n"/>
      <c r="AB263" s="597" t="n"/>
      <c r="AC263" s="597" t="n"/>
      <c r="AD263" s="597" t="n"/>
      <c r="AE263" s="597" t="n"/>
      <c r="AF263" s="597" t="n"/>
      <c r="AG263" s="597" t="n"/>
      <c r="AH263" s="597" t="n"/>
      <c r="AI263" s="597" t="n"/>
      <c r="AJ263" s="597" t="n"/>
      <c r="AK263" s="597" t="n"/>
      <c r="AL263" s="597" t="n"/>
      <c r="AM263" s="597" t="n"/>
      <c r="AN263" s="597" t="n"/>
      <c r="AO263" s="597" t="n"/>
      <c r="AP263" s="597" t="n"/>
      <c r="AQ263" s="597" t="n"/>
      <c r="AR263" s="597" t="n"/>
      <c r="AS263" s="597" t="n"/>
      <c r="AT263" s="597" t="n"/>
      <c r="AU263" s="597" t="n"/>
      <c r="AV263" s="597" t="n"/>
      <c r="AW263" s="597" t="n"/>
      <c r="AX263" s="597" t="n"/>
      <c r="AY263" s="597" t="n"/>
      <c r="AZ263" s="597" t="n"/>
      <c r="BA263" s="597" t="n"/>
      <c r="BB263" s="597" t="n"/>
      <c r="BC263" s="597" t="n"/>
      <c r="BD263" s="597" t="n"/>
      <c r="BE263" s="597" t="n"/>
      <c r="BF263" s="597" t="n"/>
      <c r="BG263" s="597" t="n"/>
      <c r="BH263" s="597" t="n"/>
      <c r="BI263" s="597" t="n"/>
      <c r="BJ263" s="597" t="n"/>
      <c r="BK263" s="597" t="n"/>
      <c r="BL263" s="597" t="n"/>
      <c r="BM263" s="597" t="n"/>
      <c r="BN263" s="597" t="n"/>
      <c r="BO263" s="597" t="n"/>
      <c r="BP263" s="597" t="n"/>
      <c r="BQ263" s="597" t="n"/>
      <c r="BR263" s="597" t="n"/>
      <c r="BS263" s="597" t="n"/>
      <c r="BT263" s="597" t="n"/>
      <c r="BU263" s="597" t="n"/>
      <c r="BV263" s="597" t="n"/>
      <c r="BW263" s="597" t="n"/>
      <c r="BX263" s="597" t="n"/>
      <c r="BY263" s="597" t="n"/>
      <c r="BZ263" s="597" t="n"/>
      <c r="CB263" s="1" t="n"/>
      <c r="CC263" s="237" t="n"/>
      <c r="CD263" s="1" t="n"/>
    </row>
    <row r="264" ht="14.85" customHeight="1">
      <c r="E264" s="597" t="n"/>
      <c r="F264" s="597" t="n"/>
      <c r="G264" s="597" t="n"/>
      <c r="H264" s="597" t="n"/>
      <c r="I264" s="597" t="n"/>
      <c r="J264" s="597" t="n"/>
      <c r="K264" s="597" t="n"/>
      <c r="L264" s="597" t="n"/>
      <c r="M264" s="597" t="n"/>
      <c r="N264" s="597" t="n"/>
      <c r="O264" s="597" t="n"/>
      <c r="P264" s="597" t="n"/>
      <c r="Q264" s="597" t="n"/>
      <c r="R264" s="597" t="n"/>
      <c r="S264" s="597" t="n"/>
      <c r="T264" s="597" t="n"/>
      <c r="U264" s="597" t="n"/>
      <c r="V264" s="597" t="n"/>
      <c r="W264" s="597" t="n"/>
      <c r="X264" s="597" t="n"/>
      <c r="Y264" s="597" t="n"/>
      <c r="Z264" s="597" t="n"/>
      <c r="AA264" s="597" t="n"/>
      <c r="AB264" s="597" t="n"/>
      <c r="AC264" s="597" t="n"/>
      <c r="AD264" s="597" t="n"/>
      <c r="AE264" s="597" t="n"/>
      <c r="AF264" s="597" t="n"/>
      <c r="AG264" s="597" t="n"/>
      <c r="AH264" s="597" t="n"/>
      <c r="AI264" s="597" t="n"/>
      <c r="AJ264" s="597" t="n"/>
      <c r="AK264" s="597" t="n"/>
      <c r="AL264" s="597" t="n"/>
      <c r="AM264" s="597" t="n"/>
      <c r="AN264" s="597" t="n"/>
      <c r="AO264" s="597" t="n"/>
      <c r="AP264" s="597" t="n"/>
      <c r="AQ264" s="597" t="n"/>
      <c r="AR264" s="597" t="n"/>
      <c r="AS264" s="597" t="n"/>
      <c r="AT264" s="597" t="n"/>
      <c r="AU264" s="597" t="n"/>
      <c r="AV264" s="597" t="n"/>
      <c r="AW264" s="597" t="n"/>
      <c r="AX264" s="597" t="n"/>
      <c r="AY264" s="597" t="n"/>
      <c r="AZ264" s="597" t="n"/>
      <c r="BA264" s="597" t="n"/>
      <c r="BB264" s="597" t="n"/>
      <c r="BC264" s="597" t="n"/>
      <c r="BD264" s="597" t="n"/>
      <c r="BE264" s="597" t="n"/>
      <c r="BF264" s="597" t="n"/>
      <c r="BG264" s="597" t="n"/>
      <c r="BH264" s="597" t="n"/>
      <c r="BI264" s="597" t="n"/>
      <c r="BJ264" s="597" t="n"/>
      <c r="BK264" s="597" t="n"/>
      <c r="BL264" s="597" t="n"/>
      <c r="BM264" s="597" t="n"/>
      <c r="BN264" s="597" t="n"/>
      <c r="BO264" s="597" t="n"/>
      <c r="BP264" s="597" t="n"/>
      <c r="BQ264" s="597" t="n"/>
      <c r="BR264" s="597" t="n"/>
      <c r="BS264" s="597" t="n"/>
      <c r="BT264" s="597" t="n"/>
      <c r="BU264" s="597" t="n"/>
      <c r="BV264" s="597" t="n"/>
      <c r="BW264" s="597" t="n"/>
      <c r="BX264" s="597" t="n"/>
      <c r="BY264" s="597" t="n"/>
      <c r="BZ264" s="597" t="n"/>
      <c r="CB264" s="1" t="n"/>
      <c r="CC264" s="237" t="n"/>
      <c r="CD264" s="1" t="n"/>
    </row>
    <row r="265" ht="14.85" customHeight="1">
      <c r="E265" s="597" t="n"/>
      <c r="F265" s="597" t="n"/>
      <c r="G265" s="597" t="n"/>
      <c r="H265" s="597" t="n"/>
      <c r="I265" s="597" t="n"/>
      <c r="J265" s="597" t="n"/>
      <c r="K265" s="597" t="n"/>
      <c r="L265" s="597" t="n"/>
      <c r="M265" s="597" t="n"/>
      <c r="N265" s="597" t="n"/>
      <c r="O265" s="597" t="n"/>
      <c r="P265" s="597" t="n"/>
      <c r="Q265" s="597" t="n"/>
      <c r="R265" s="597" t="n"/>
      <c r="S265" s="597" t="n"/>
      <c r="T265" s="597" t="n"/>
      <c r="U265" s="597" t="n"/>
      <c r="V265" s="597" t="n"/>
      <c r="W265" s="597" t="n"/>
      <c r="X265" s="597" t="n"/>
      <c r="Y265" s="597" t="n"/>
      <c r="Z265" s="597" t="n"/>
      <c r="AA265" s="597" t="n"/>
      <c r="AB265" s="597" t="n"/>
      <c r="AC265" s="597" t="n"/>
      <c r="AD265" s="597" t="n"/>
      <c r="AE265" s="597" t="n"/>
      <c r="AF265" s="597" t="n"/>
      <c r="AG265" s="597" t="n"/>
      <c r="AH265" s="597" t="n"/>
      <c r="AI265" s="597" t="n"/>
      <c r="AJ265" s="597" t="n"/>
      <c r="AW265" s="597" t="n"/>
      <c r="AX265" s="597" t="n"/>
      <c r="AY265" s="597" t="n"/>
      <c r="AZ265" s="597" t="n"/>
      <c r="BA265" s="597" t="n"/>
      <c r="BB265" s="597" t="n"/>
      <c r="BC265" s="597" t="n"/>
      <c r="BD265" s="597" t="n"/>
      <c r="BE265" s="597" t="n"/>
      <c r="BF265" s="597" t="n"/>
      <c r="BG265" s="597" t="n"/>
      <c r="BH265" s="597" t="n"/>
      <c r="BI265" s="597" t="n"/>
      <c r="BJ265" s="597" t="n"/>
      <c r="BK265" s="597" t="n"/>
      <c r="BL265" s="597" t="n"/>
      <c r="BM265" s="597" t="n"/>
      <c r="BN265" s="597" t="n"/>
      <c r="BO265" s="597" t="n"/>
      <c r="BP265" s="597" t="n"/>
      <c r="BQ265" s="597" t="n"/>
      <c r="BR265" s="597" t="n"/>
      <c r="BS265" s="597" t="n"/>
      <c r="BT265" s="597" t="n"/>
      <c r="BU265" s="597" t="n"/>
      <c r="BV265" s="597" t="n"/>
      <c r="BW265" s="597" t="n"/>
      <c r="BX265" s="597" t="n"/>
      <c r="BY265" s="597" t="n"/>
      <c r="BZ265" s="597" t="n"/>
      <c r="CB265" s="1" t="n"/>
      <c r="CC265" s="237" t="n"/>
      <c r="CD265" s="1" t="n"/>
    </row>
    <row r="266" ht="14.85" customHeight="1">
      <c r="E266" s="597" t="n"/>
      <c r="F266" s="597" t="n"/>
      <c r="G266" s="597" t="n"/>
      <c r="H266" s="597" t="n"/>
      <c r="I266" s="597" t="n"/>
      <c r="J266" s="597" t="n"/>
      <c r="K266" s="597" t="n"/>
      <c r="L266" s="597" t="n"/>
      <c r="M266" s="597" t="n"/>
      <c r="N266" s="597" t="n"/>
      <c r="O266" s="597" t="n"/>
      <c r="P266" s="597" t="n"/>
      <c r="Q266" s="597" t="n"/>
      <c r="R266" s="597" t="n"/>
      <c r="S266" s="597" t="n"/>
      <c r="T266" s="597" t="n"/>
      <c r="U266" s="597" t="n"/>
      <c r="V266" s="597" t="n"/>
      <c r="W266" s="597" t="n"/>
      <c r="X266" s="597" t="n"/>
      <c r="Y266" s="597" t="n"/>
      <c r="Z266" s="597" t="n"/>
      <c r="AA266" s="597" t="n"/>
      <c r="AB266" s="597" t="n"/>
      <c r="AC266" s="597" t="n"/>
      <c r="AD266" s="597" t="n"/>
      <c r="AE266" s="597" t="n"/>
      <c r="AF266" s="597" t="n"/>
      <c r="AG266" s="597" t="n"/>
      <c r="AH266" s="597" t="n"/>
      <c r="AI266" s="597" t="n"/>
      <c r="AJ266" s="597" t="n"/>
      <c r="AW266" s="597" t="n"/>
      <c r="AX266" s="597" t="n"/>
      <c r="AY266" s="597" t="n"/>
      <c r="AZ266" s="597" t="n"/>
      <c r="BA266" s="597" t="n"/>
      <c r="BB266" s="597" t="n"/>
      <c r="BC266" s="597" t="n"/>
      <c r="BD266" s="597" t="n"/>
      <c r="BE266" s="597" t="n"/>
      <c r="BF266" s="597" t="n"/>
      <c r="BG266" s="597" t="n"/>
      <c r="BH266" s="597" t="n"/>
      <c r="BI266" s="597" t="n"/>
      <c r="BJ266" s="597" t="n"/>
      <c r="BK266" s="597" t="n"/>
      <c r="BL266" s="597" t="n"/>
      <c r="BM266" s="597" t="n"/>
      <c r="BN266" s="597" t="n"/>
      <c r="BO266" s="597" t="n"/>
      <c r="BP266" s="597" t="n"/>
      <c r="BQ266" s="597" t="n"/>
      <c r="BR266" s="597" t="n"/>
      <c r="BS266" s="597" t="n"/>
      <c r="BT266" s="597" t="n"/>
      <c r="BU266" s="597" t="n"/>
      <c r="BV266" s="597" t="n"/>
      <c r="BW266" s="597" t="n"/>
      <c r="BX266" s="597" t="n"/>
      <c r="BY266" s="597" t="n"/>
      <c r="BZ266" s="597" t="n"/>
      <c r="CB266" s="1" t="n"/>
      <c r="CC266" s="237" t="n"/>
      <c r="CD266" s="1" t="n"/>
    </row>
    <row r="267" ht="14.85" customHeight="1">
      <c r="E267" s="597" t="n"/>
      <c r="F267" s="597" t="n"/>
      <c r="G267" s="597" t="n"/>
      <c r="H267" s="597" t="n"/>
      <c r="I267" s="597" t="n"/>
      <c r="J267" s="597" t="n"/>
      <c r="K267" s="597" t="n"/>
      <c r="L267" s="597" t="n"/>
      <c r="M267" s="597" t="n"/>
      <c r="N267" s="597" t="n"/>
      <c r="O267" s="597" t="n"/>
      <c r="P267" s="597" t="n"/>
      <c r="Q267" s="597" t="n"/>
      <c r="R267" s="597" t="n"/>
      <c r="S267" s="597" t="n"/>
      <c r="T267" s="597" t="n"/>
      <c r="U267" s="597" t="n"/>
      <c r="V267" s="597" t="n"/>
      <c r="W267" s="597" t="n"/>
      <c r="X267" s="597" t="n"/>
      <c r="Y267" s="597" t="n"/>
      <c r="Z267" s="597" t="n"/>
      <c r="AA267" s="597" t="n"/>
      <c r="AB267" s="597" t="n"/>
      <c r="AC267" s="597" t="n"/>
      <c r="AD267" s="597" t="n"/>
      <c r="AE267" s="597" t="n"/>
      <c r="AF267" s="597" t="n"/>
      <c r="AG267" s="597" t="n"/>
      <c r="AH267" s="597" t="n"/>
      <c r="AI267" s="597" t="n"/>
      <c r="AJ267" s="597" t="n"/>
      <c r="AW267" s="597" t="n"/>
      <c r="AX267" s="597" t="n"/>
      <c r="AY267" s="597" t="n"/>
      <c r="AZ267" s="597" t="n"/>
      <c r="BA267" s="597" t="n"/>
      <c r="BB267" s="597" t="n"/>
      <c r="BC267" s="597" t="n"/>
      <c r="BD267" s="597" t="n"/>
      <c r="BE267" s="597" t="n"/>
      <c r="BF267" s="597" t="n"/>
      <c r="BG267" s="597" t="n"/>
      <c r="BH267" s="597" t="n"/>
      <c r="BI267" s="597" t="n"/>
      <c r="BJ267" s="597" t="n"/>
      <c r="BK267" s="597" t="n"/>
      <c r="BL267" s="597" t="n"/>
      <c r="BM267" s="597" t="n"/>
      <c r="BN267" s="597" t="n"/>
      <c r="BO267" s="597" t="n"/>
      <c r="BP267" s="597" t="n"/>
      <c r="BQ267" s="597" t="n"/>
      <c r="BR267" s="597" t="n"/>
      <c r="BS267" s="597" t="n"/>
      <c r="BT267" s="597" t="n"/>
      <c r="BU267" s="597" t="n"/>
      <c r="BV267" s="597" t="n"/>
      <c r="BW267" s="597" t="n"/>
      <c r="BX267" s="597" t="n"/>
      <c r="BY267" s="597" t="n"/>
      <c r="BZ267" s="597" t="n"/>
      <c r="CB267" s="1" t="n"/>
      <c r="CC267" s="237" t="n"/>
      <c r="CD267" s="1" t="n"/>
    </row>
    <row r="268" ht="14.85" customHeight="1">
      <c r="E268" s="597" t="n"/>
      <c r="F268" s="597" t="n"/>
      <c r="G268" s="597" t="n"/>
      <c r="H268" s="597" t="n"/>
      <c r="I268" s="597" t="n"/>
      <c r="J268" s="597" t="n"/>
      <c r="K268" s="597" t="n"/>
      <c r="L268" s="597" t="n"/>
      <c r="M268" s="597" t="n"/>
      <c r="N268" s="597" t="n"/>
      <c r="O268" s="597" t="n"/>
      <c r="P268" s="597" t="n"/>
      <c r="Q268" s="597" t="n"/>
      <c r="R268" s="597" t="n"/>
      <c r="S268" s="597" t="n"/>
      <c r="T268" s="597" t="n"/>
      <c r="U268" s="597" t="n"/>
      <c r="V268" s="597" t="n"/>
      <c r="W268" s="597" t="n"/>
      <c r="X268" s="597" t="n"/>
      <c r="Y268" s="597" t="n"/>
      <c r="Z268" s="597" t="n"/>
      <c r="AA268" s="597" t="n"/>
      <c r="AB268" s="597" t="n"/>
      <c r="AC268" s="597" t="n"/>
      <c r="AD268" s="597" t="n"/>
      <c r="AE268" s="597" t="n"/>
      <c r="AF268" s="597" t="n"/>
      <c r="AG268" s="597" t="n"/>
      <c r="AH268" s="597" t="n"/>
      <c r="AI268" s="597" t="n"/>
      <c r="AJ268" s="597" t="n"/>
      <c r="AW268" s="597" t="n"/>
      <c r="AX268" s="597" t="n"/>
      <c r="AY268" s="597" t="n"/>
      <c r="AZ268" s="597" t="n"/>
      <c r="BA268" s="597" t="n"/>
      <c r="BB268" s="597" t="n"/>
      <c r="BC268" s="597" t="n"/>
      <c r="BD268" s="597" t="n"/>
      <c r="BE268" s="597" t="n"/>
      <c r="BF268" s="597" t="n"/>
      <c r="BG268" s="597" t="n"/>
      <c r="BH268" s="597" t="n"/>
      <c r="BI268" s="597" t="n"/>
      <c r="BJ268" s="597" t="n"/>
      <c r="BK268" s="597" t="n"/>
      <c r="BL268" s="597" t="n"/>
      <c r="BM268" s="597" t="n"/>
      <c r="BN268" s="597" t="n"/>
      <c r="BO268" s="597" t="n"/>
      <c r="BP268" s="597" t="n"/>
      <c r="BQ268" s="597" t="n"/>
      <c r="BR268" s="597" t="n"/>
      <c r="BS268" s="597" t="n"/>
      <c r="BT268" s="597" t="n"/>
      <c r="BU268" s="597" t="n"/>
      <c r="BV268" s="597" t="n"/>
      <c r="BW268" s="597" t="n"/>
      <c r="BX268" s="597" t="n"/>
      <c r="BY268" s="597" t="n"/>
      <c r="BZ268" s="597" t="n"/>
      <c r="CB268" s="1" t="n"/>
      <c r="CC268" s="237" t="n"/>
      <c r="CD268" s="1" t="n"/>
    </row>
    <row r="269" ht="14.85" customHeight="1">
      <c r="E269" s="597" t="n"/>
      <c r="F269" s="597" t="n"/>
      <c r="G269" s="597" t="n"/>
      <c r="H269" s="597" t="n"/>
      <c r="I269" s="597" t="n"/>
      <c r="J269" s="597" t="n"/>
      <c r="K269" s="597" t="n"/>
      <c r="L269" s="597" t="n"/>
      <c r="M269" s="597" t="n"/>
      <c r="N269" s="597" t="n"/>
      <c r="O269" s="597" t="n"/>
      <c r="P269" s="597" t="n"/>
      <c r="Q269" s="597" t="n"/>
      <c r="R269" s="597" t="n"/>
      <c r="S269" s="597" t="n"/>
      <c r="T269" s="597" t="n"/>
      <c r="U269" s="597" t="n"/>
      <c r="V269" s="597" t="n"/>
      <c r="W269" s="597" t="n"/>
      <c r="X269" s="597" t="n"/>
      <c r="Y269" s="597" t="n"/>
      <c r="Z269" s="597" t="n"/>
      <c r="AA269" s="597" t="n"/>
      <c r="AB269" s="597" t="n"/>
      <c r="AC269" s="597" t="n"/>
      <c r="AD269" s="597" t="n"/>
      <c r="AE269" s="597" t="n"/>
      <c r="AF269" s="597" t="n"/>
      <c r="AG269" s="597" t="n"/>
      <c r="AH269" s="597" t="n"/>
      <c r="AI269" s="597" t="n"/>
      <c r="AJ269" s="597" t="n"/>
      <c r="AW269" s="597" t="n"/>
      <c r="AX269" s="597" t="n"/>
      <c r="AY269" s="597" t="n"/>
      <c r="AZ269" s="597" t="n"/>
      <c r="BA269" s="597" t="n"/>
      <c r="BB269" s="597" t="n"/>
      <c r="BC269" s="597" t="n"/>
      <c r="BD269" s="597" t="n"/>
      <c r="BE269" s="597" t="n"/>
      <c r="BF269" s="597" t="n"/>
      <c r="BG269" s="597" t="n"/>
      <c r="BH269" s="597" t="n"/>
      <c r="BI269" s="597" t="n"/>
      <c r="BJ269" s="597" t="n"/>
      <c r="BK269" s="597" t="n"/>
      <c r="BL269" s="597" t="n"/>
      <c r="BM269" s="597" t="n"/>
      <c r="BN269" s="597" t="n"/>
      <c r="BO269" s="597" t="n"/>
      <c r="BP269" s="597" t="n"/>
      <c r="BQ269" s="597" t="n"/>
      <c r="BR269" s="597" t="n"/>
      <c r="BS269" s="597" t="n"/>
      <c r="BT269" s="597" t="n"/>
      <c r="BU269" s="597" t="n"/>
      <c r="BV269" s="597" t="n"/>
      <c r="BW269" s="597" t="n"/>
      <c r="BX269" s="597" t="n"/>
      <c r="BY269" s="597" t="n"/>
      <c r="BZ269" s="597" t="n"/>
      <c r="CB269" s="1" t="n"/>
      <c r="CC269" s="237" t="n"/>
      <c r="CD269" s="1" t="n"/>
    </row>
    <row r="270" ht="13.5" customHeight="1">
      <c r="CB270" s="1" t="n"/>
      <c r="CC270" s="237" t="n"/>
      <c r="CD270" s="1" t="n"/>
    </row>
    <row r="271" ht="13.5" customHeight="1">
      <c r="CB271" s="1" t="n"/>
      <c r="CC271" s="237" t="n"/>
      <c r="CD271" s="1" t="n"/>
    </row>
    <row r="272" ht="13.5" customHeight="1">
      <c r="CB272" s="1" t="n"/>
      <c r="CC272" s="237" t="n"/>
      <c r="CD272" s="1" t="n"/>
    </row>
    <row r="273" ht="13.5" customHeight="1">
      <c r="CB273" s="1" t="n"/>
      <c r="CC273" s="237" t="n"/>
      <c r="CD273" s="1" t="n"/>
    </row>
    <row r="274" ht="13.5" customHeight="1">
      <c r="CB274" s="1" t="n"/>
      <c r="CC274" s="237" t="n"/>
      <c r="CD274" s="1" t="n"/>
    </row>
    <row r="275" ht="13.5" customHeight="1">
      <c r="CB275" s="1" t="n"/>
      <c r="CC275" s="237" t="n"/>
      <c r="CD275" s="1" t="n"/>
    </row>
    <row r="276" ht="13.5" customHeight="1">
      <c r="CB276" s="1" t="n"/>
      <c r="CC276" s="237" t="n"/>
      <c r="CD276" s="1" t="n"/>
    </row>
    <row r="277" ht="13.5" customHeight="1">
      <c r="CB277" s="1" t="n"/>
      <c r="CC277" s="237" t="n"/>
      <c r="CD277" s="1" t="n"/>
    </row>
    <row r="278" ht="13.5" customHeight="1">
      <c r="CB278" s="1" t="n"/>
      <c r="CC278" s="237" t="n"/>
      <c r="CD278" s="1" t="n"/>
    </row>
    <row r="279" ht="13.5" customHeight="1">
      <c r="CB279" s="1" t="n"/>
      <c r="CC279" s="237" t="n"/>
      <c r="CD279" s="1" t="n"/>
    </row>
    <row r="280" ht="13.5" customHeight="1">
      <c r="CB280" s="1" t="n"/>
      <c r="CC280" s="237" t="n"/>
      <c r="CD280" s="1" t="n"/>
    </row>
    <row r="281" ht="13.5" customHeight="1">
      <c r="CB281" s="1" t="n"/>
      <c r="CC281" s="237" t="n"/>
      <c r="CD281" s="1" t="n"/>
    </row>
  </sheetData>
  <mergeCells count="3">
    <mergeCell ref="CB2:CD2"/>
    <mergeCell ref="CB4:CD4"/>
    <mergeCell ref="ET4:FA4"/>
  </mergeCells>
  <conditionalFormatting sqref="EZ10:EZ12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Z18:EZ20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Z24:EZ30">
    <cfRule type="iconSet" priority="5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3.xml><?xml version="1.0" encoding="utf-8"?>
<worksheet xmlns="http://schemas.openxmlformats.org/spreadsheetml/2006/main">
  <sheetPr codeName="Planilha20">
    <tabColor rgb="FFFFC000"/>
    <outlinePr summaryBelow="1" summaryRight="1"/>
    <pageSetUpPr/>
  </sheetPr>
  <dimension ref="A1:EZ268"/>
  <sheetViews>
    <sheetView showGridLines="0" topLeftCell="B1" zoomScale="110" zoomScaleNormal="110" workbookViewId="0">
      <pane xSplit="3" ySplit="10" topLeftCell="EA11" activePane="bottomRight" state="frozenSplit"/>
      <selection pane="topRight" activeCell="AX1" sqref="AX1"/>
      <selection pane="bottomLeft" activeCell="A17" sqref="A17"/>
      <selection pane="bottomRight" activeCell="EW27" sqref="EW27"/>
    </sheetView>
  </sheetViews>
  <sheetFormatPr baseColWidth="8" defaultColWidth="11.375" defaultRowHeight="14.85" customHeight="1" outlineLevelRow="1"/>
  <cols>
    <col hidden="1" width="9.875" customWidth="1" style="1" min="1" max="1"/>
    <col width="6.625" customWidth="1" style="3" min="2" max="2"/>
    <col width="35.62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125" customWidth="1" style="1" min="19" max="19"/>
    <col hidden="1" width="10.625" customWidth="1" style="1" min="20" max="20"/>
    <col hidden="1" outlineLevel="1" width="0.625" customWidth="1" style="1" min="21" max="21"/>
    <col hidden="1" outlineLevel="1" width="10.625" customWidth="1" style="1" min="22" max="33"/>
    <col hidden="1" collapsed="1" width="2.125" customWidth="1" style="1" min="34" max="34"/>
    <col hidden="1" width="10.625" customWidth="1" style="1" min="35" max="35"/>
    <col hidden="1" outlineLevel="1" width="0.625" customWidth="1" style="1" min="36" max="36"/>
    <col hidden="1" outlineLevel="1" width="10.625" customWidth="1" style="1" min="37" max="48"/>
    <col collapsed="1" width="2.125" customWidth="1" style="1" min="49" max="49"/>
    <col width="10.625" customWidth="1" style="1" min="50" max="50"/>
    <col hidden="1" outlineLevel="1" width="0.625" customWidth="1" style="1" min="51" max="51"/>
    <col hidden="1" outlineLevel="1" width="10.625" customWidth="1" style="1" min="52" max="63"/>
    <col collapsed="1" width="2.125" customWidth="1" style="1" min="64" max="64"/>
    <col width="10.625" customWidth="1" style="1" min="65" max="65"/>
    <col hidden="1" outlineLevel="1" width="0.625" customWidth="1" style="1" min="66" max="66"/>
    <col hidden="1" outlineLevel="1" width="10.625" customWidth="1" style="1" min="67" max="78"/>
    <col collapsed="1" width="2.125" customWidth="1" style="1" min="79" max="79"/>
    <col hidden="1" width="10.625" customWidth="1" min="80" max="80"/>
    <col hidden="1" width="0.625" customWidth="1" style="246" min="81" max="81"/>
    <col hidden="1" width="11.375" customWidth="1" min="82" max="82"/>
    <col width="11.375" customWidth="1" style="1" min="83" max="83"/>
    <col hidden="1" outlineLevel="1" width="2.875" customWidth="1" style="1" min="84" max="84"/>
    <col hidden="1" outlineLevel="1" width="11.375" customWidth="1" style="1" min="85" max="96"/>
    <col collapsed="1" width="2" customWidth="1" style="1" min="97" max="97"/>
    <col width="11.375" customWidth="1" style="1" min="98" max="98"/>
    <col hidden="1" outlineLevel="1" width="2.875" customWidth="1" style="1" min="99" max="99"/>
    <col hidden="1" outlineLevel="1" width="11.375" customWidth="1" style="1" min="100" max="111"/>
    <col collapsed="1" width="2.25" customWidth="1" style="1" min="112" max="112"/>
    <col hidden="1" width="11.375" customWidth="1" style="1" min="113" max="114"/>
    <col hidden="1" width="2.75" customWidth="1" style="1" min="115" max="115"/>
    <col width="11.375" customWidth="1" style="1" min="116" max="116"/>
    <col hidden="1" outlineLevel="1" width="2.875" customWidth="1" style="1" min="117" max="117"/>
    <col hidden="1" outlineLevel="1" width="11.375" customWidth="1" style="1" min="118" max="129"/>
    <col collapsed="1" width="2.625" customWidth="1" style="1" min="130" max="130"/>
    <col width="11.375" customWidth="1" style="1" min="131" max="131"/>
    <col hidden="1" outlineLevel="1" width="2.875" customWidth="1" style="1" min="132" max="132"/>
    <col hidden="1" outlineLevel="1" width="11.375" customWidth="1" style="1" min="133" max="144"/>
    <col collapsed="1" width="3.375" customWidth="1" style="1" min="145" max="145"/>
    <col width="11.375" customWidth="1" style="1" min="146" max="147"/>
    <col width="2.1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2.1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CUSTO INDIRETO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CA2" s="611" t="n"/>
      <c r="CB2" s="498" t="inlineStr">
        <is>
          <t>Comparativo - Mês 2023</t>
        </is>
      </c>
      <c r="CC2" s="612" t="n"/>
      <c r="CD2" s="612" t="n"/>
      <c r="CE2" s="87" t="n"/>
      <c r="CF2" s="87" t="n"/>
      <c r="CG2" s="87" t="n"/>
      <c r="CH2" s="87" t="n"/>
      <c r="CI2" s="87" t="n"/>
      <c r="CJ2" s="87" t="n"/>
      <c r="CK2" s="87" t="n"/>
      <c r="CL2" s="87" t="n"/>
      <c r="CM2" s="87" t="n"/>
      <c r="CN2" s="87" t="n"/>
      <c r="CO2" s="87" t="n"/>
      <c r="CP2" s="87" t="n"/>
      <c r="CQ2" s="87" t="n"/>
      <c r="CR2" s="87" t="n"/>
      <c r="DL2" s="87" t="n"/>
      <c r="DM2" s="87" t="n"/>
      <c r="DN2" s="87" t="n"/>
      <c r="DO2" s="87" t="n"/>
      <c r="DP2" s="87" t="n"/>
      <c r="DQ2" s="87" t="n"/>
      <c r="DR2" s="87" t="n"/>
      <c r="DS2" s="87" t="n"/>
      <c r="DT2" s="87" t="n"/>
      <c r="DU2" s="87" t="n"/>
      <c r="DV2" s="87" t="n"/>
      <c r="DW2" s="87" t="n"/>
      <c r="DX2" s="87" t="n"/>
      <c r="DY2" s="87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A3" s="614" t="n"/>
      <c r="CB3" s="239" t="n"/>
      <c r="CC3" s="239" t="n"/>
      <c r="CD3" s="239" t="n"/>
      <c r="CE3" s="87" t="n"/>
      <c r="CF3" s="87" t="n"/>
      <c r="CG3" s="87" t="n"/>
      <c r="CH3" s="87" t="n"/>
      <c r="CI3" s="87" t="n"/>
      <c r="CJ3" s="87" t="n"/>
      <c r="CK3" s="87" t="n"/>
      <c r="CL3" s="87" t="n"/>
      <c r="CM3" s="87" t="n"/>
      <c r="CN3" s="87" t="n"/>
      <c r="CO3" s="87" t="n"/>
      <c r="CP3" s="87" t="n"/>
      <c r="CQ3" s="87" t="n"/>
      <c r="CR3" s="87" t="n"/>
      <c r="DL3" s="87" t="n"/>
      <c r="DM3" s="87" t="n"/>
      <c r="DN3" s="87" t="n"/>
      <c r="DO3" s="87" t="n"/>
      <c r="DP3" s="87" t="n"/>
      <c r="DQ3" s="87" t="n"/>
      <c r="DR3" s="87" t="n"/>
      <c r="DS3" s="87" t="n"/>
      <c r="DT3" s="87" t="n"/>
      <c r="DU3" s="87" t="n"/>
      <c r="DV3" s="87" t="n"/>
      <c r="DW3" s="87" t="n"/>
      <c r="DX3" s="87" t="n"/>
      <c r="DY3" s="87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615" t="n"/>
      <c r="AI4" s="200" t="inlineStr">
        <is>
          <t>Forecast</t>
        </is>
      </c>
      <c r="AJ4" s="200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615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64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A4" s="640" t="n"/>
      <c r="CB4" s="499" t="n">
        <v>45170</v>
      </c>
      <c r="CE4" s="200" t="inlineStr">
        <is>
          <t>Budget</t>
        </is>
      </c>
      <c r="CF4" s="8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8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M4" s="8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B4" s="8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A5" s="89" t="n"/>
      <c r="CB5" s="239" t="n"/>
      <c r="CC5" s="239" t="n"/>
      <c r="CD5" s="239" t="n"/>
      <c r="CE5" s="89" t="n"/>
      <c r="CF5" s="87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7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7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7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A6" s="616" t="n"/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87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87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87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87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41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41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A7" s="41" t="n"/>
      <c r="CB7" s="243" t="n"/>
      <c r="CC7" s="244" t="n"/>
      <c r="CD7" s="243" t="n"/>
      <c r="CE7" s="89" t="n"/>
      <c r="CF7" s="87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87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87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87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G10+G17+G23</f>
        <v/>
      </c>
      <c r="H8" s="618">
        <f>H10+H17+H23</f>
        <v/>
      </c>
      <c r="I8" s="618">
        <f>I10+I17+I23</f>
        <v/>
      </c>
      <c r="J8" s="618">
        <f>J10+J17+J23</f>
        <v/>
      </c>
      <c r="K8" s="618">
        <f>K10+K17+K23</f>
        <v/>
      </c>
      <c r="L8" s="618">
        <f>L10+L17+L23</f>
        <v/>
      </c>
      <c r="M8" s="618">
        <f>M10+M17+M23</f>
        <v/>
      </c>
      <c r="N8" s="618">
        <f>N10+N17+N23</f>
        <v/>
      </c>
      <c r="O8" s="618">
        <f>O10+O17+O23</f>
        <v/>
      </c>
      <c r="P8" s="618">
        <f>P10+P17+P23</f>
        <v/>
      </c>
      <c r="Q8" s="618">
        <f>Q10+Q17+Q23</f>
        <v/>
      </c>
      <c r="R8" s="618">
        <f>R10+R17+R23</f>
        <v/>
      </c>
      <c r="S8" s="617" t="n"/>
      <c r="T8" s="587">
        <f>SUM(V8:AG8)</f>
        <v/>
      </c>
      <c r="U8" s="617" t="n"/>
      <c r="V8" s="618">
        <f>V10+V17+V23</f>
        <v/>
      </c>
      <c r="W8" s="618">
        <f>W10+W17+W23</f>
        <v/>
      </c>
      <c r="X8" s="618">
        <f>X10+X17+X23</f>
        <v/>
      </c>
      <c r="Y8" s="618">
        <f>Y10+Y17+Y23</f>
        <v/>
      </c>
      <c r="Z8" s="618">
        <f>Z10+Z17+Z23</f>
        <v/>
      </c>
      <c r="AA8" s="618">
        <f>AA10+AA17+AA23</f>
        <v/>
      </c>
      <c r="AB8" s="618">
        <f>AB10+AB17+AB23</f>
        <v/>
      </c>
      <c r="AC8" s="618">
        <f>AC10+AC17+AC23</f>
        <v/>
      </c>
      <c r="AD8" s="618">
        <f>AD10+AD17+AD23</f>
        <v/>
      </c>
      <c r="AE8" s="618">
        <f>AE10+AE17+AE23</f>
        <v/>
      </c>
      <c r="AF8" s="618">
        <f>AF10+AF17+AF23</f>
        <v/>
      </c>
      <c r="AG8" s="618">
        <f>AG10+AG17+AG23</f>
        <v/>
      </c>
      <c r="AH8" s="617" t="n"/>
      <c r="AI8" s="618">
        <f>AI10</f>
        <v/>
      </c>
      <c r="AJ8" s="617" t="n"/>
      <c r="AK8" s="618">
        <f>AK10+AK17+AK23</f>
        <v/>
      </c>
      <c r="AL8" s="618">
        <f>AL10+AL17+AL23</f>
        <v/>
      </c>
      <c r="AM8" s="618">
        <f>AM10+AM17+AM23</f>
        <v/>
      </c>
      <c r="AN8" s="618">
        <f>AN10+AN17+AN23</f>
        <v/>
      </c>
      <c r="AO8" s="618">
        <f>AO10+AO17+AO23</f>
        <v/>
      </c>
      <c r="AP8" s="618">
        <f>AP10+AP17+AP23</f>
        <v/>
      </c>
      <c r="AQ8" s="618">
        <f>AQ10+AQ17+AQ23</f>
        <v/>
      </c>
      <c r="AR8" s="618">
        <f>AR10+AR17+AR23</f>
        <v/>
      </c>
      <c r="AS8" s="618">
        <f>AS10+AS17+AS23</f>
        <v/>
      </c>
      <c r="AT8" s="618">
        <f>AT10+AT17+AT23</f>
        <v/>
      </c>
      <c r="AU8" s="618">
        <f>AU10+AU17+AU23</f>
        <v/>
      </c>
      <c r="AV8" s="618">
        <f>AV10+AV17+AV23</f>
        <v/>
      </c>
      <c r="AW8" s="617" t="n"/>
      <c r="AX8" s="618">
        <f>AX10</f>
        <v/>
      </c>
      <c r="AY8" s="617" t="n"/>
      <c r="AZ8" s="618">
        <f>AZ10+AZ17+AZ23</f>
        <v/>
      </c>
      <c r="BA8" s="618">
        <f>BA10+BA17+BA23</f>
        <v/>
      </c>
      <c r="BB8" s="618">
        <f>BB10+BB17+BB23</f>
        <v/>
      </c>
      <c r="BC8" s="618">
        <f>BC10+BC17+BC23</f>
        <v/>
      </c>
      <c r="BD8" s="618">
        <f>BD10+BD17+BD23</f>
        <v/>
      </c>
      <c r="BE8" s="618">
        <f>BE10+BE17+BE23</f>
        <v/>
      </c>
      <c r="BF8" s="618">
        <f>BF10+BF17+BF23</f>
        <v/>
      </c>
      <c r="BG8" s="618">
        <f>BG10+BG17+BG23</f>
        <v/>
      </c>
      <c r="BH8" s="618">
        <f>BH10+BH17+BH23</f>
        <v/>
      </c>
      <c r="BI8" s="618">
        <f>BI10+BI17+BI23</f>
        <v/>
      </c>
      <c r="BJ8" s="618">
        <f>BJ10+BJ17+BJ23</f>
        <v/>
      </c>
      <c r="BK8" s="618">
        <f>BK10+BK17+BK23</f>
        <v/>
      </c>
      <c r="BL8" s="617" t="n"/>
      <c r="BM8" s="618">
        <f>BM10</f>
        <v/>
      </c>
      <c r="BN8" s="617" t="n"/>
      <c r="BO8" s="618">
        <f>BO10+BO17+BO23</f>
        <v/>
      </c>
      <c r="BP8" s="618">
        <f>BP10+BP17+BP23</f>
        <v/>
      </c>
      <c r="BQ8" s="618">
        <f>BQ10+BQ17+BQ23</f>
        <v/>
      </c>
      <c r="BR8" s="618">
        <f>BR10+BR17+BR23</f>
        <v/>
      </c>
      <c r="BS8" s="618">
        <f>BS10+BS17+BS23</f>
        <v/>
      </c>
      <c r="BT8" s="618">
        <f>BT10+BT17+BT23</f>
        <v/>
      </c>
      <c r="BU8" s="618">
        <f>BU10+BU17+BU23</f>
        <v/>
      </c>
      <c r="BV8" s="618">
        <f>BV10+BV17+BV23</f>
        <v/>
      </c>
      <c r="BW8" s="618">
        <f>BW10+BW17+BW23</f>
        <v/>
      </c>
      <c r="BX8" s="618">
        <f>BX10+BX17+BX23</f>
        <v/>
      </c>
      <c r="BY8" s="618">
        <f>BY10+BY17+BY23</f>
        <v/>
      </c>
      <c r="BZ8" s="618">
        <f>BZ10+BZ17+BZ23</f>
        <v/>
      </c>
      <c r="CA8" s="617" t="n"/>
      <c r="CB8" s="618">
        <f>CB10+CB17+CB23</f>
        <v/>
      </c>
      <c r="CC8" s="619" t="n"/>
      <c r="CD8" s="618">
        <f>CD10+CD17+CD23</f>
        <v/>
      </c>
      <c r="CE8" s="618">
        <f>CE10</f>
        <v/>
      </c>
      <c r="CF8" s="87" t="n"/>
      <c r="CG8" s="618">
        <f>0-(CG10+CG17+CG23)</f>
        <v/>
      </c>
      <c r="CH8" s="618">
        <f>0-(CH10+CH17+CH23)</f>
        <v/>
      </c>
      <c r="CI8" s="618">
        <f>0-(CI10+CI17+CI23)</f>
        <v/>
      </c>
      <c r="CJ8" s="618">
        <f>0-(CJ10+CJ17+CJ23)</f>
        <v/>
      </c>
      <c r="CK8" s="618">
        <f>0-(CK10+CK17+CK23)</f>
        <v/>
      </c>
      <c r="CL8" s="618">
        <f>0-(CL10+CL17+CL23)</f>
        <v/>
      </c>
      <c r="CM8" s="618">
        <f>0-(CM10+CM17+CM23)</f>
        <v/>
      </c>
      <c r="CN8" s="618">
        <f>0-(CN10+CN17+CN23)</f>
        <v/>
      </c>
      <c r="CO8" s="618">
        <f>0-(CO10+CO17+CO23)</f>
        <v/>
      </c>
      <c r="CP8" s="618">
        <f>0-(CP10+CP17+CP23)</f>
        <v/>
      </c>
      <c r="CQ8" s="618">
        <f>0-(CQ10+CQ17+CQ23)</f>
        <v/>
      </c>
      <c r="CR8" s="618">
        <f>0-(CR10+CR17+CR23)</f>
        <v/>
      </c>
      <c r="CS8" s="291" t="n"/>
      <c r="CT8" s="618">
        <f>CT10</f>
        <v/>
      </c>
      <c r="CU8" s="87" t="n"/>
      <c r="CV8" s="618">
        <f>0-(CV10+CV17+CV23)</f>
        <v/>
      </c>
      <c r="CW8" s="618">
        <f>0-(CW10+CW17+CW23)</f>
        <v/>
      </c>
      <c r="CX8" s="618">
        <f>0-(CX10+CX17+CX23)</f>
        <v/>
      </c>
      <c r="CY8" s="618">
        <f>0-(CY10+CY17+CY23)</f>
        <v/>
      </c>
      <c r="CZ8" s="618">
        <f>0-(CZ10+CZ17+CZ23)</f>
        <v/>
      </c>
      <c r="DA8" s="618">
        <f>0-(DA10+DA17+DA23)</f>
        <v/>
      </c>
      <c r="DB8" s="618">
        <f>0-(DB10+DB17+DB23)</f>
        <v/>
      </c>
      <c r="DC8" s="618">
        <f>0-(DC10+DC17+DC23)</f>
        <v/>
      </c>
      <c r="DD8" s="618">
        <f>0-(DD10+DD17+DD23)</f>
        <v/>
      </c>
      <c r="DE8" s="618">
        <f>0-(DE10+DE17+DE23)</f>
        <v/>
      </c>
      <c r="DF8" s="618">
        <f>0-(DF10+DF17+DF23)</f>
        <v/>
      </c>
      <c r="DG8" s="618">
        <f>0-(DG10+DG17+DG23)</f>
        <v/>
      </c>
      <c r="DI8" s="618">
        <f>DA8-CL8</f>
        <v/>
      </c>
      <c r="DJ8" s="333">
        <f>(DA8/CL8)-100%</f>
        <v/>
      </c>
      <c r="DL8" s="618">
        <f>DL10</f>
        <v/>
      </c>
      <c r="DM8" s="87" t="n"/>
      <c r="DN8" s="618">
        <f>0-(DN10+DN17+DN23)</f>
        <v/>
      </c>
      <c r="DO8" s="618">
        <f>0-(DO10+DO17+DO23)</f>
        <v/>
      </c>
      <c r="DP8" s="618">
        <f>0-(DP10+DP17+DP23)</f>
        <v/>
      </c>
      <c r="DQ8" s="618">
        <f>0-(DQ10+DQ17+DQ23)</f>
        <v/>
      </c>
      <c r="DR8" s="618">
        <f>0-(DR10+DR17+DR23)</f>
        <v/>
      </c>
      <c r="DS8" s="618">
        <f>0-(DS10+DS17+DS23)</f>
        <v/>
      </c>
      <c r="DT8" s="618">
        <f>0-(DT10+DT17+DT23)</f>
        <v/>
      </c>
      <c r="DU8" s="618">
        <f>0-(DU10+DU17+DU23)</f>
        <v/>
      </c>
      <c r="DV8" s="618">
        <f>0-(DV10+DV17+DV23)</f>
        <v/>
      </c>
      <c r="DW8" s="618">
        <f>0-(DW10+DW17+DW23)</f>
        <v/>
      </c>
      <c r="DX8" s="618">
        <f>0-(DX10+DX17+DX23)</f>
        <v/>
      </c>
      <c r="DY8" s="618">
        <f>0-(DY10+DY17+DY23)</f>
        <v/>
      </c>
      <c r="DZ8" s="291" t="n"/>
      <c r="EA8" s="618">
        <f>EA10</f>
        <v/>
      </c>
      <c r="EB8" s="87" t="n"/>
      <c r="EC8" s="618">
        <f>0-(EC10+EC17+EC23)</f>
        <v/>
      </c>
      <c r="ED8" s="618">
        <f>0-(ED10+ED17+ED23)</f>
        <v/>
      </c>
      <c r="EE8" s="618">
        <f>0-(EE10+EE17+EE23)</f>
        <v/>
      </c>
      <c r="EF8" s="618">
        <f>0-(EF10+EF17+EF23)</f>
        <v/>
      </c>
      <c r="EG8" s="618">
        <f>0-(EG10+EG17+EG23)</f>
        <v/>
      </c>
      <c r="EH8" s="618">
        <f>0-(EH10+EH17+EH23)</f>
        <v/>
      </c>
      <c r="EI8" s="618">
        <f>0-(EI10+EI17+EI23)</f>
        <v/>
      </c>
      <c r="EJ8" s="618">
        <f>0-(EJ10+EJ17+EJ23)</f>
        <v/>
      </c>
      <c r="EK8" s="618">
        <f>0-(EK10+EK17+EK23)</f>
        <v/>
      </c>
      <c r="EL8" s="618">
        <f>0-(EL10+EL17+EL23)</f>
        <v/>
      </c>
      <c r="EM8" s="618">
        <f>0-(EM10+EM17+EM23)</f>
        <v/>
      </c>
      <c r="EN8" s="618">
        <f>0-(EN10+EN17+EN23)</f>
        <v/>
      </c>
      <c r="EP8" s="618">
        <f>EH8-DS8</f>
        <v/>
      </c>
      <c r="EQ8" s="333">
        <f>(EH8/DS8)-100%</f>
        <v/>
      </c>
      <c r="ES8" s="618">
        <f>0-(ES10+ES17+ES23)</f>
        <v/>
      </c>
      <c r="ET8" s="422" t="n"/>
      <c r="EU8" s="618">
        <f>0-(EU10+EU17+EU23)</f>
        <v/>
      </c>
      <c r="EV8" s="422" t="n"/>
      <c r="EW8" s="618">
        <f>0-(EW10+EW17+EW23)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87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87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87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87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Materiais de consumo operacionais</t>
        </is>
      </c>
      <c r="D10" s="57" t="n"/>
      <c r="E10" s="633">
        <f>SUM(G10:R10)</f>
        <v/>
      </c>
      <c r="F10" s="596" t="n"/>
      <c r="G10" s="633">
        <f>SUM(G11:G15)</f>
        <v/>
      </c>
      <c r="H10" s="633">
        <f>SUM(H11:H15)</f>
        <v/>
      </c>
      <c r="I10" s="633">
        <f>SUM(I11:I15)</f>
        <v/>
      </c>
      <c r="J10" s="633">
        <f>SUM(J11:J15)</f>
        <v/>
      </c>
      <c r="K10" s="633">
        <f>SUM(K11:K15)</f>
        <v/>
      </c>
      <c r="L10" s="633">
        <f>SUM(L11:L15)</f>
        <v/>
      </c>
      <c r="M10" s="633">
        <f>SUM(M11:M15)</f>
        <v/>
      </c>
      <c r="N10" s="633">
        <f>SUM(N11:N15)</f>
        <v/>
      </c>
      <c r="O10" s="633">
        <f>SUM(O11:O15)</f>
        <v/>
      </c>
      <c r="P10" s="633">
        <f>SUM(P11:P15)</f>
        <v/>
      </c>
      <c r="Q10" s="633">
        <f>SUM(Q11:Q15)</f>
        <v/>
      </c>
      <c r="R10" s="633">
        <f>SUM(R11:R15)</f>
        <v/>
      </c>
      <c r="S10" s="596" t="n"/>
      <c r="T10" s="633">
        <f>SUM(V10:AG10)</f>
        <v/>
      </c>
      <c r="U10" s="596" t="n"/>
      <c r="V10" s="633">
        <f>SUM(V11:V15)</f>
        <v/>
      </c>
      <c r="W10" s="633">
        <f>SUM(W11:W15)</f>
        <v/>
      </c>
      <c r="X10" s="633">
        <f>SUM(X11:X15)</f>
        <v/>
      </c>
      <c r="Y10" s="633">
        <f>SUM(Y11:Y15)</f>
        <v/>
      </c>
      <c r="Z10" s="633">
        <f>SUM(Z11:Z15)</f>
        <v/>
      </c>
      <c r="AA10" s="633">
        <f>SUM(AA11:AA15)</f>
        <v/>
      </c>
      <c r="AB10" s="633">
        <f>SUM(AB11:AB15)</f>
        <v/>
      </c>
      <c r="AC10" s="633">
        <f>SUM(AC11:AC15)</f>
        <v/>
      </c>
      <c r="AD10" s="633">
        <f>SUM(AD11:AD15)</f>
        <v/>
      </c>
      <c r="AE10" s="633">
        <f>SUM(AE11:AE15)</f>
        <v/>
      </c>
      <c r="AF10" s="633">
        <f>SUM(AF11:AF15)</f>
        <v/>
      </c>
      <c r="AG10" s="633">
        <f>SUM(AG11:AG15)</f>
        <v/>
      </c>
      <c r="AH10" s="596" t="n"/>
      <c r="AI10" s="633">
        <f>SUM(AK10:AV10)</f>
        <v/>
      </c>
      <c r="AJ10" s="596" t="n"/>
      <c r="AK10" s="633">
        <f>SUM(AK11:AK15)</f>
        <v/>
      </c>
      <c r="AL10" s="633">
        <f>SUM(AL11:AL15)</f>
        <v/>
      </c>
      <c r="AM10" s="633">
        <f>SUM(AM11:AM15)</f>
        <v/>
      </c>
      <c r="AN10" s="633">
        <f>SUM(AN11:AN15)</f>
        <v/>
      </c>
      <c r="AO10" s="633">
        <f>SUM(AO11:AO15)</f>
        <v/>
      </c>
      <c r="AP10" s="633">
        <f>SUM(AP11:AP15)</f>
        <v/>
      </c>
      <c r="AQ10" s="633">
        <f>SUM(AQ11:AQ15)</f>
        <v/>
      </c>
      <c r="AR10" s="633">
        <f>SUM(AR11:AR15)</f>
        <v/>
      </c>
      <c r="AS10" s="633">
        <f>SUM(AS11:AS15)</f>
        <v/>
      </c>
      <c r="AT10" s="633">
        <f>SUM(AT11:AT15)</f>
        <v/>
      </c>
      <c r="AU10" s="633">
        <f>SUM(AU11:AU15)</f>
        <v/>
      </c>
      <c r="AV10" s="633">
        <f>SUM(AV11:AV15)</f>
        <v/>
      </c>
      <c r="AW10" s="596" t="n"/>
      <c r="AX10" s="633">
        <f>SUM(AZ10:BK10)</f>
        <v/>
      </c>
      <c r="AY10" s="596" t="n"/>
      <c r="AZ10" s="633">
        <f>SUM(AZ11:AZ15)</f>
        <v/>
      </c>
      <c r="BA10" s="633">
        <f>SUM(BA11:BA15)</f>
        <v/>
      </c>
      <c r="BB10" s="633">
        <f>SUM(BB11:BB15)</f>
        <v/>
      </c>
      <c r="BC10" s="633">
        <f>SUM(BC11:BC15)</f>
        <v/>
      </c>
      <c r="BD10" s="633">
        <f>SUM(BD11:BD15)</f>
        <v/>
      </c>
      <c r="BE10" s="633">
        <f>SUM(BE11:BE15)</f>
        <v/>
      </c>
      <c r="BF10" s="633">
        <f>SUM(BF11:BF15)</f>
        <v/>
      </c>
      <c r="BG10" s="633">
        <f>SUM(BG11:BG15)</f>
        <v/>
      </c>
      <c r="BH10" s="633">
        <f>SUM(BH11:BH15)</f>
        <v/>
      </c>
      <c r="BI10" s="633">
        <f>SUM(BI11:BI15)</f>
        <v/>
      </c>
      <c r="BJ10" s="633">
        <f>SUM(BJ11:BJ15)</f>
        <v/>
      </c>
      <c r="BK10" s="633">
        <f>SUM(BK11:BK15)</f>
        <v/>
      </c>
      <c r="BL10" s="596" t="n"/>
      <c r="BM10" s="633">
        <f>SUM(BO10:BZ10)</f>
        <v/>
      </c>
      <c r="BN10" s="596" t="n"/>
      <c r="BO10" s="633">
        <f>SUM(BO11:BO15)</f>
        <v/>
      </c>
      <c r="BP10" s="633">
        <f>SUM(BP11:BP15)</f>
        <v/>
      </c>
      <c r="BQ10" s="633">
        <f>SUM(BQ11:BQ15)</f>
        <v/>
      </c>
      <c r="BR10" s="633">
        <f>SUM(BR11:BR15)</f>
        <v/>
      </c>
      <c r="BS10" s="633">
        <f>SUM(BS11:BS15)</f>
        <v/>
      </c>
      <c r="BT10" s="633">
        <f>SUM(BT11:BT15)</f>
        <v/>
      </c>
      <c r="BU10" s="633">
        <f>SUM(BU11:BU15)</f>
        <v/>
      </c>
      <c r="BV10" s="633">
        <f>SUM(BV11:BV15)</f>
        <v/>
      </c>
      <c r="BW10" s="633">
        <f>SUM(BW11:BW15)</f>
        <v/>
      </c>
      <c r="BX10" s="633">
        <f>SUM(BX11:BX15)</f>
        <v/>
      </c>
      <c r="BY10" s="633">
        <f>SUM(BY11:BY15)</f>
        <v/>
      </c>
      <c r="BZ10" s="633">
        <f>SUM(BZ11:BZ15)</f>
        <v/>
      </c>
      <c r="CA10" s="596" t="n"/>
      <c r="CB10" s="633">
        <f>SUM(CB11:CB15)</f>
        <v/>
      </c>
      <c r="CC10" s="628" t="n"/>
      <c r="CD10" s="633">
        <f>SUM(CD11:CD15)</f>
        <v/>
      </c>
      <c r="CE10" s="633">
        <f>0-(SUM(CG10:CR10))</f>
        <v/>
      </c>
      <c r="CF10" s="87" t="n"/>
      <c r="CG10" s="633">
        <f>0-(SUM(CG11:CG15))</f>
        <v/>
      </c>
      <c r="CH10" s="633">
        <f>0-(SUM(CH11:CH15))</f>
        <v/>
      </c>
      <c r="CI10" s="633">
        <f>0-(SUM(CI11:CI15))</f>
        <v/>
      </c>
      <c r="CJ10" s="633">
        <f>0-(SUM(CJ11:CJ15))</f>
        <v/>
      </c>
      <c r="CK10" s="633">
        <f>0-(SUM(CK11:CK15))</f>
        <v/>
      </c>
      <c r="CL10" s="633">
        <f>0-(SUM(CL11:CL15))</f>
        <v/>
      </c>
      <c r="CM10" s="633">
        <f>0-(SUM(CM11:CM15))</f>
        <v/>
      </c>
      <c r="CN10" s="633">
        <f>0-(SUM(CN11:CN15))</f>
        <v/>
      </c>
      <c r="CO10" s="633">
        <f>0-(SUM(CO11:CO15))</f>
        <v/>
      </c>
      <c r="CP10" s="633">
        <f>0-(SUM(CP11:CP15))</f>
        <v/>
      </c>
      <c r="CQ10" s="633">
        <f>0-(SUM(CQ11:CQ15))</f>
        <v/>
      </c>
      <c r="CR10" s="633">
        <f>0-(SUM(CR11:CR15))</f>
        <v/>
      </c>
      <c r="CT10" s="633">
        <f>0-(SUM(CV10:DG10))</f>
        <v/>
      </c>
      <c r="CU10" s="87" t="n"/>
      <c r="CV10" s="633">
        <f>0-(SUM(CV11:CV15))</f>
        <v/>
      </c>
      <c r="CW10" s="633">
        <f>0-(SUM(CW11:CW15))</f>
        <v/>
      </c>
      <c r="CX10" s="633">
        <f>0-(SUM(CX11:CX15))</f>
        <v/>
      </c>
      <c r="CY10" s="633">
        <f>0-(SUM(CY11:CY15))</f>
        <v/>
      </c>
      <c r="CZ10" s="633">
        <f>0-(SUM(CZ11:CZ15))</f>
        <v/>
      </c>
      <c r="DA10" s="633">
        <f>0-(SUM(DA11:DA15))</f>
        <v/>
      </c>
      <c r="DB10" s="633">
        <f>0-(SUM(DB11:DB15))</f>
        <v/>
      </c>
      <c r="DC10" s="633">
        <f>0-(SUM(DC11:DC15))</f>
        <v/>
      </c>
      <c r="DD10" s="633">
        <f>0-(SUM(DD11:DD15))</f>
        <v/>
      </c>
      <c r="DE10" s="633">
        <f>0-(SUM(DE11:DE15))</f>
        <v/>
      </c>
      <c r="DF10" s="633">
        <f>0-(SUM(DF11:DF15))</f>
        <v/>
      </c>
      <c r="DG10" s="633">
        <f>0-(SUM(DG11:DG15))</f>
        <v/>
      </c>
      <c r="DI10" s="633">
        <f>DA10-CL10</f>
        <v/>
      </c>
      <c r="DJ10" s="335">
        <f>(DA10/CL10)-100%</f>
        <v/>
      </c>
      <c r="DL10" s="633">
        <f>0-(SUM(DN10:DY10))</f>
        <v/>
      </c>
      <c r="DM10" s="87" t="n"/>
      <c r="DN10" s="633">
        <f>0-(SUM(DN11:DN15))</f>
        <v/>
      </c>
      <c r="DO10" s="633">
        <f>0-(SUM(DO11:DO15))</f>
        <v/>
      </c>
      <c r="DP10" s="633">
        <f>0-(SUM(DP11:DP15))</f>
        <v/>
      </c>
      <c r="DQ10" s="633">
        <f>0-(SUM(DQ11:DQ15))</f>
        <v/>
      </c>
      <c r="DR10" s="633">
        <f>0-(SUM(DR11:DR15))</f>
        <v/>
      </c>
      <c r="DS10" s="633">
        <f>0-(SUM(DS11:DS15))</f>
        <v/>
      </c>
      <c r="DT10" s="633">
        <f>0-(SUM(DT11:DT15))</f>
        <v/>
      </c>
      <c r="DU10" s="633">
        <f>0-(SUM(DU11:DU15))</f>
        <v/>
      </c>
      <c r="DV10" s="633">
        <f>0-(SUM(DV11:DV15))</f>
        <v/>
      </c>
      <c r="DW10" s="633">
        <f>0-(SUM(DW11:DW15))</f>
        <v/>
      </c>
      <c r="DX10" s="633">
        <f>0-(SUM(DX11:DX15))</f>
        <v/>
      </c>
      <c r="DY10" s="633">
        <f>0-(SUM(DY11:DY15))</f>
        <v/>
      </c>
      <c r="EA10" s="633">
        <f>0-(SUM(EC10:EN10))</f>
        <v/>
      </c>
      <c r="EB10" s="87" t="n"/>
      <c r="EC10" s="633">
        <f>0-(SUM(EC11:EC15))</f>
        <v/>
      </c>
      <c r="ED10" s="633">
        <f>0-(SUM(ED11:ED15))</f>
        <v/>
      </c>
      <c r="EE10" s="633">
        <f>0-(SUM(EE11:EE15))</f>
        <v/>
      </c>
      <c r="EF10" s="633">
        <f>0-(SUM(EF11:EF15))</f>
        <v/>
      </c>
      <c r="EG10" s="633">
        <f>0-(SUM(EG11:EG15))</f>
        <v/>
      </c>
      <c r="EH10" s="633">
        <f>0-(SUM(EH11:EH15))</f>
        <v/>
      </c>
      <c r="EI10" s="633">
        <f>0-(SUM(EI11:EI15))</f>
        <v/>
      </c>
      <c r="EJ10" s="633">
        <f>0-(SUM(EJ11:EJ15))</f>
        <v/>
      </c>
      <c r="EK10" s="633">
        <f>0-(SUM(EK11:EK15))</f>
        <v/>
      </c>
      <c r="EL10" s="633">
        <f>0-(SUM(EL11:EL15))</f>
        <v/>
      </c>
      <c r="EM10" s="633">
        <f>0-(SUM(EM11:EM15))</f>
        <v/>
      </c>
      <c r="EN10" s="633">
        <f>0-(SUM(EN11:EN15))</f>
        <v/>
      </c>
      <c r="EP10" s="633">
        <f>EH10-DS10</f>
        <v/>
      </c>
      <c r="EQ10" s="335">
        <f>(EH10/DS10)-100%</f>
        <v/>
      </c>
      <c r="ES10" s="633">
        <f>SUM(ES11:ES15)</f>
        <v/>
      </c>
      <c r="ET10" s="419" t="n"/>
      <c r="EU10" s="633">
        <f>SUM(EU11:EU15)</f>
        <v/>
      </c>
      <c r="EV10" s="419" t="n"/>
      <c r="EW10" s="633">
        <f>SUM(EW11:EW15)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7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7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7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7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A11" s="596" t="n"/>
      <c r="CB11" s="622" t="n"/>
      <c r="CC11" s="622" t="n"/>
      <c r="CD11" s="622" t="n"/>
      <c r="CE11" s="597" t="n"/>
      <c r="CF11" s="87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7" t="n"/>
      <c r="CU11" s="87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7" t="n"/>
      <c r="DM11" s="87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7" t="n"/>
      <c r="EB11" s="87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4" t="inlineStr">
        <is>
          <t>31.02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SUMIFS(BD!I:I,BD!$A:$A,'Op.Fix.'!$B12,BD!$G:$G,$E$4)</f>
        <v/>
      </c>
      <c r="H12" s="597">
        <f>SUMIFS(BD!J:J,BD!$A:$A,'Op.Fix.'!$B12,BD!$G:$G,$E$4)</f>
        <v/>
      </c>
      <c r="I12" s="597">
        <f>SUMIFS(BD!K:K,BD!$A:$A,'Op.Fix.'!$B12,BD!$G:$G,$E$4)</f>
        <v/>
      </c>
      <c r="J12" s="597">
        <f>SUMIFS(BD!L:L,BD!$A:$A,'Op.Fix.'!$B12,BD!$G:$G,$E$4)</f>
        <v/>
      </c>
      <c r="K12" s="597">
        <f>SUMIFS(BD!M:M,BD!$A:$A,'Op.Fix.'!$B12,BD!$G:$G,$E$4)</f>
        <v/>
      </c>
      <c r="L12" s="597">
        <f>SUMIFS(BD!N:N,BD!$A:$A,'Op.Fix.'!$B12,BD!$G:$G,$E$4)</f>
        <v/>
      </c>
      <c r="M12" s="597">
        <f>SUMIFS(BD!O:O,BD!$A:$A,'Op.Fix.'!$B12,BD!$G:$G,$E$4)</f>
        <v/>
      </c>
      <c r="N12" s="597">
        <f>SUMIFS(BD!P:P,BD!$A:$A,'Op.Fix.'!$B12,BD!$G:$G,$E$4)</f>
        <v/>
      </c>
      <c r="O12" s="597">
        <f>SUMIFS(BD!Q:Q,BD!$A:$A,'Op.Fix.'!$B12,BD!$G:$G,$E$4)</f>
        <v/>
      </c>
      <c r="P12" s="597">
        <f>SUMIFS(BD!R:R,BD!$A:$A,'Op.Fix.'!$B12,BD!$G:$G,$E$4)</f>
        <v/>
      </c>
      <c r="Q12" s="597">
        <f>SUMIFS(BD!S:S,BD!$A:$A,'Op.Fix.'!$B12,BD!$G:$G,$E$4)</f>
        <v/>
      </c>
      <c r="R12" s="597">
        <f>SUMIFS(BD!T:T,BD!$A:$A,'Op.Fix.'!$B12,BD!$G:$G,$E$4)</f>
        <v/>
      </c>
      <c r="S12" s="597" t="n"/>
      <c r="T12" s="597">
        <f>SUM(V12:AG12)</f>
        <v/>
      </c>
      <c r="U12" s="597" t="n"/>
      <c r="V12" s="597">
        <f>SUMIFS(BD!V:V,BD!$A:$A,'Op.Fix.'!$B12,BD!$G:$G,$T$4)</f>
        <v/>
      </c>
      <c r="W12" s="597">
        <f>SUMIFS(BD!W:W,BD!$A:$A,'Op.Fix.'!$B12,BD!$G:$G,$T$4)</f>
        <v/>
      </c>
      <c r="X12" s="597">
        <f>SUMIFS(BD!X:X,BD!$A:$A,'Op.Fix.'!$B12,BD!$G:$G,$T$4)</f>
        <v/>
      </c>
      <c r="Y12" s="597">
        <f>SUMIFS(BD!Y:Y,BD!$A:$A,'Op.Fix.'!$B12,BD!$G:$G,$T$4)</f>
        <v/>
      </c>
      <c r="Z12" s="597">
        <f>SUMIFS(BD!Z:Z,BD!$A:$A,'Op.Fix.'!$B12,BD!$G:$G,$T$4)</f>
        <v/>
      </c>
      <c r="AA12" s="597">
        <f>SUMIFS(BD!AA:AA,BD!$A:$A,'Op.Fix.'!$B12,BD!$G:$G,$T$4)</f>
        <v/>
      </c>
      <c r="AB12" s="597">
        <f>SUMIFS(BD!AB:AB,BD!$A:$A,'Op.Fix.'!$B12,BD!$G:$G,$T$4)</f>
        <v/>
      </c>
      <c r="AC12" s="597">
        <f>SUMIFS(BD!AC:AC,BD!$A:$A,'Op.Fix.'!$B12,BD!$G:$G,$T$4)</f>
        <v/>
      </c>
      <c r="AD12" s="597">
        <f>SUMIFS(BD!AD:AD,BD!$A:$A,'Op.Fix.'!$B12,BD!$G:$G,$T$4)</f>
        <v/>
      </c>
      <c r="AE12" s="597">
        <f>SUMIFS(BD!AE:AE,BD!$A:$A,'Op.Fix.'!$B12,BD!$G:$G,$T$4)</f>
        <v/>
      </c>
      <c r="AF12" s="597">
        <f>SUMIFS(BD!AF:AF,BD!$A:$A,'Op.Fix.'!$B12,BD!$G:$G,$T$4)</f>
        <v/>
      </c>
      <c r="AG12" s="597">
        <f>SUMIFS(BD!AG:AG,BD!$A:$A,'Op.Fix.'!$B12,BD!$G:$G,$T$4)</f>
        <v/>
      </c>
      <c r="AH12" s="597" t="n"/>
      <c r="AI12" s="597">
        <f>SUM(AK12:AV12)</f>
        <v/>
      </c>
      <c r="AJ12" s="597" t="n"/>
      <c r="AK12" s="597">
        <f>SUMIFS(BD!AI:AI,BD!$A:$A,'Op.Fix.'!$B12,BD!$G:$G,$AI$4)</f>
        <v/>
      </c>
      <c r="AL12" s="597">
        <f>SUMIFS(BD!AJ:AJ,BD!$A:$A,'Op.Fix.'!$B12,BD!$G:$G,$AI$4)</f>
        <v/>
      </c>
      <c r="AM12" s="597">
        <f>SUMIFS(BD!AK:AK,BD!$A:$A,'Op.Fix.'!$B12,BD!$G:$G,$AI$4)</f>
        <v/>
      </c>
      <c r="AN12" s="597">
        <f>SUMIFS(BD!AL:AL,BD!$A:$A,'Op.Fix.'!$B12,BD!$G:$G,$AI$4)</f>
        <v/>
      </c>
      <c r="AO12" s="597">
        <f>SUMIFS(BD!AM:AM,BD!$A:$A,'Op.Fix.'!$B12,BD!$G:$G,$AI$4)</f>
        <v/>
      </c>
      <c r="AP12" s="597">
        <f>SUMIFS(BD!AN:AN,BD!$A:$A,'Op.Fix.'!$B12,BD!$G:$G,$AI$4)</f>
        <v/>
      </c>
      <c r="AQ12" s="597">
        <f>SUMIFS(BD!AO:AO,BD!$A:$A,'Op.Fix.'!$B12,BD!$G:$G,$AI$4)</f>
        <v/>
      </c>
      <c r="AR12" s="597">
        <f>SUMIFS(BD!AP:AP,BD!$A:$A,'Op.Fix.'!$B12,BD!$G:$G,$AI$4)</f>
        <v/>
      </c>
      <c r="AS12" s="597">
        <f>SUMIFS(BD!AQ:AQ,BD!$A:$A,'Op.Fix.'!$B12,BD!$G:$G,$AI$4)</f>
        <v/>
      </c>
      <c r="AT12" s="597">
        <f>SUMIFS(BD!AR:AR,BD!$A:$A,'Op.Fix.'!$B12,BD!$G:$G,$AI$4)</f>
        <v/>
      </c>
      <c r="AU12" s="597">
        <f>SUMIFS(BD!AS:AS,BD!$A:$A,'Op.Fix.'!$B12,BD!$G:$G,$AI$4)</f>
        <v/>
      </c>
      <c r="AV12" s="597">
        <f>SUMIFS(BD!AT:AT,BD!$A:$A,'Op.Fix.'!$B12,BD!$G:$G,$AI$4)</f>
        <v/>
      </c>
      <c r="AW12" s="597" t="n"/>
      <c r="AX12" s="597">
        <f>SUM(AZ12:BK12)</f>
        <v/>
      </c>
      <c r="AY12" s="597" t="n"/>
      <c r="AZ12" s="597">
        <f>SUMIFS(BD!AV:AV,BD!$A:$A,'Op.Fix.'!$B12,BD!$G:$G,$AX$4)</f>
        <v/>
      </c>
      <c r="BA12" s="597">
        <f>SUMIFS(BD!AW:AW,BD!$A:$A,'Op.Fix.'!$B12,BD!$G:$G,$AX$4)</f>
        <v/>
      </c>
      <c r="BB12" s="597">
        <f>SUMIFS(BD!AX:AX,BD!$A:$A,'Op.Fix.'!$B12,BD!$G:$G,$AX$4)</f>
        <v/>
      </c>
      <c r="BC12" s="597">
        <f>SUMIFS(BD!AY:AY,BD!$A:$A,'Op.Fix.'!$B12,BD!$G:$G,$AX$4)</f>
        <v/>
      </c>
      <c r="BD12" s="597">
        <f>SUMIFS(BD!AZ:AZ,BD!$A:$A,'Op.Fix.'!$B12,BD!$G:$G,$AX$4)</f>
        <v/>
      </c>
      <c r="BE12" s="597">
        <f>SUMIFS(BD!BA:BA,BD!$A:$A,'Op.Fix.'!$B12,BD!$G:$G,$AX$4)</f>
        <v/>
      </c>
      <c r="BF12" s="597">
        <f>SUMIFS(BD!BB:BB,BD!$A:$A,'Op.Fix.'!$B12,BD!$G:$G,$AX$4)</f>
        <v/>
      </c>
      <c r="BG12" s="597">
        <f>SUMIFS(BD!BC:BC,BD!$A:$A,'Op.Fix.'!$B12,BD!$G:$G,$AX$4)</f>
        <v/>
      </c>
      <c r="BH12" s="597">
        <f>SUMIFS(BD!BD:BD,BD!$A:$A,'Op.Fix.'!$B12,BD!$G:$G,$AX$4)</f>
        <v/>
      </c>
      <c r="BI12" s="597">
        <f>SUMIFS(BD!BE:BE,BD!$A:$A,'Op.Fix.'!$B12,BD!$G:$G,$AX$4)</f>
        <v/>
      </c>
      <c r="BJ12" s="597">
        <f>SUMIFS(BD!BF:BF,BD!$A:$A,'Op.Fix.'!$B12,BD!$G:$G,$AX$4)</f>
        <v/>
      </c>
      <c r="BK12" s="597">
        <f>SUMIFS(BD!BG:BG,BD!$A:$A,'Op.Fix.'!$B12,BD!$G:$G,$AX$4)</f>
        <v/>
      </c>
      <c r="BL12" s="597" t="n"/>
      <c r="BM12" s="597">
        <f>SUM(BO12:BZ12)</f>
        <v/>
      </c>
      <c r="BN12" s="597" t="n"/>
      <c r="BO12" s="645">
        <f>SUMIFS(BD!AV:AV,BD!$A:$A,'Op.Fix.'!$B12,BD!$G:$G,$BM$4)</f>
        <v/>
      </c>
      <c r="BP12" s="645">
        <f>SUMIFS(BD!AW:AW,BD!$A:$A,'Op.Fix.'!$B12,BD!$G:$G,$BM$4)</f>
        <v/>
      </c>
      <c r="BQ12" s="645">
        <f>SUMIFS(BD!AX:AX,BD!$A:$A,'Op.Fix.'!$B12,BD!$G:$G,$BM$4)</f>
        <v/>
      </c>
      <c r="BR12" s="645">
        <f>SUMIFS(BD!AY:AY,BD!$A:$A,'Op.Fix.'!$B12,BD!$G:$G,$BM$4)</f>
        <v/>
      </c>
      <c r="BS12" s="645">
        <f>SUMIFS(BD!AZ:AZ,BD!$A:$A,'Op.Fix.'!$B12,BD!$G:$G,$BM$4)</f>
        <v/>
      </c>
      <c r="BT12" s="645">
        <f>SUMIFS(BD!BA:BA,BD!$A:$A,'Op.Fix.'!$B12,BD!$G:$G,$BM$4)</f>
        <v/>
      </c>
      <c r="BU12" s="645">
        <f>SUMIFS(BD!BB:BB,BD!$A:$A,'Op.Fix.'!$B12,BD!$G:$G,$BM$4)</f>
        <v/>
      </c>
      <c r="BV12" s="597">
        <f>SUMIFS(BD!BC:BC,BD!$A:$A,'Op.Fix.'!$B12,BD!$G:$G,$BM$4)</f>
        <v/>
      </c>
      <c r="BW12" s="597">
        <f>SUMIFS(BD!BD:BD,BD!$A:$A,'Op.Fix.'!$B12,BD!$G:$G,$BM$4)</f>
        <v/>
      </c>
      <c r="BX12" s="597">
        <f>SUMIFS(BD!BE:BE,BD!$A:$A,'Op.Fix.'!$B12,BD!$G:$G,$BM$4)</f>
        <v/>
      </c>
      <c r="BY12" s="597">
        <f>SUMIFS(BD!BF:BF,BD!$A:$A,'Op.Fix.'!$B12,BD!$G:$G,$BM$4)</f>
        <v/>
      </c>
      <c r="BZ12" s="597">
        <f>SUMIFS(BD!BG:BG,BD!$A:$A,'Op.Fix.'!$B12,BD!$G:$G,$BM$4)</f>
        <v/>
      </c>
      <c r="CA12" s="597" t="n"/>
      <c r="CB12" s="622">
        <f>HLOOKUP($CB$4,$AZ$6:$BK$29,$A12,0)</f>
        <v/>
      </c>
      <c r="CC12" s="622" t="n"/>
      <c r="CD12" s="622">
        <f>HLOOKUP($CB$4,$BO$6:$BZ$29,$A12,0)</f>
        <v/>
      </c>
      <c r="CE12" s="597">
        <f>0-(SUM(CG12:CR12))</f>
        <v/>
      </c>
      <c r="CF12" s="87" t="n"/>
      <c r="CG12" s="597">
        <f>BD!BJ40</f>
        <v/>
      </c>
      <c r="CH12" s="597">
        <f>BD!BK40</f>
        <v/>
      </c>
      <c r="CI12" s="597">
        <f>BD!BL40</f>
        <v/>
      </c>
      <c r="CJ12" s="597">
        <f>BD!BM40</f>
        <v/>
      </c>
      <c r="CK12" s="597">
        <f>BD!BN40</f>
        <v/>
      </c>
      <c r="CL12" s="597">
        <f>BD!BO40</f>
        <v/>
      </c>
      <c r="CM12" s="597">
        <f>BD!BP40</f>
        <v/>
      </c>
      <c r="CN12" s="597">
        <f>BD!BQ40</f>
        <v/>
      </c>
      <c r="CO12" s="597">
        <f>BD!BR40</f>
        <v/>
      </c>
      <c r="CP12" s="597">
        <f>BD!BS40</f>
        <v/>
      </c>
      <c r="CQ12" s="597">
        <f>BD!BT40</f>
        <v/>
      </c>
      <c r="CR12" s="597">
        <f>BD!BU40</f>
        <v/>
      </c>
      <c r="CT12" s="597">
        <f>0-(SUM(CV12:DG12))</f>
        <v/>
      </c>
      <c r="CU12" s="87" t="n"/>
      <c r="CV12" s="597">
        <f>_xlfn.XLOOKUP('Op.Fix.'!$B12,BD!$A$203:$A$399,BD!BJ$203:BJ$399)</f>
        <v/>
      </c>
      <c r="CW12" s="597">
        <f>_xlfn.XLOOKUP('Op.Fix.'!$B12,BD!$A$203:$A$399,BD!BK$203:BK$399)</f>
        <v/>
      </c>
      <c r="CX12" s="597">
        <f>_xlfn.XLOOKUP('Op.Fix.'!$B12,BD!$A$203:$A$399,BD!BL$203:BL$399)</f>
        <v/>
      </c>
      <c r="CY12" s="597">
        <f>_xlfn.XLOOKUP('Op.Fix.'!$B12,BD!$A$203:$A$399,BD!BM$203:BM$399)</f>
        <v/>
      </c>
      <c r="CZ12" s="597">
        <f>_xlfn.XLOOKUP('Op.Fix.'!$B12,BD!$A$203:$A$399,BD!BN$203:BN$399)</f>
        <v/>
      </c>
      <c r="DA12" s="597">
        <f>_xlfn.XLOOKUP('Op.Fix.'!$B12,BD!$A$203:$A$399,BD!BO$203:BO$399)</f>
        <v/>
      </c>
      <c r="DB12" s="597">
        <f>_xlfn.XLOOKUP('Op.Fix.'!$B12,BD!$A$203:$A$399,BD!BP$203:BP$399)</f>
        <v/>
      </c>
      <c r="DC12" s="597">
        <f>_xlfn.XLOOKUP('Op.Fix.'!$B12,BD!$A$203:$A$399,BD!BQ$203:BQ$399)</f>
        <v/>
      </c>
      <c r="DD12" s="597">
        <f>_xlfn.XLOOKUP('Op.Fix.'!$B12,BD!$A$203:$A$399,BD!BR$203:BR$399)</f>
        <v/>
      </c>
      <c r="DE12" s="597">
        <f>_xlfn.XLOOKUP('Op.Fix.'!$B12,BD!$A$203:$A$399,BD!BS$203:BS$399)</f>
        <v/>
      </c>
      <c r="DF12" s="597">
        <f>_xlfn.XLOOKUP('Op.Fix.'!$B12,BD!$A$203:$A$399,BD!BT$203:BT$399)</f>
        <v/>
      </c>
      <c r="DG12" s="597">
        <f>_xlfn.XLOOKUP('Op.Fix.'!$B12,BD!$A$203:$A$399,BD!BU$203:BU$399)</f>
        <v/>
      </c>
      <c r="DI12" s="597">
        <f>DA12-CL12</f>
        <v/>
      </c>
      <c r="DJ12" s="337">
        <f>(DA12/CL12)-100%</f>
        <v/>
      </c>
      <c r="DL12" s="597">
        <f>0-(SUM(DN12:DY12))</f>
        <v/>
      </c>
      <c r="DM12" s="87" t="n"/>
      <c r="DN12" s="597">
        <f>BD!BW40</f>
        <v/>
      </c>
      <c r="DO12" s="597">
        <f>BD!BX40</f>
        <v/>
      </c>
      <c r="DP12" s="597">
        <f>BD!BY40</f>
        <v/>
      </c>
      <c r="DQ12" s="597">
        <f>BD!BZ40</f>
        <v/>
      </c>
      <c r="DR12" s="597">
        <f>BD!CA40</f>
        <v/>
      </c>
      <c r="DS12" s="597">
        <f>BD!CB40</f>
        <v/>
      </c>
      <c r="DT12" s="597">
        <f>BD!CC40</f>
        <v/>
      </c>
      <c r="DU12" s="597">
        <f>BD!CD40</f>
        <v/>
      </c>
      <c r="DV12" s="597">
        <f>BD!CE40</f>
        <v/>
      </c>
      <c r="DW12" s="597">
        <f>BD!CF40</f>
        <v/>
      </c>
      <c r="DX12" s="597">
        <f>BD!CG40</f>
        <v/>
      </c>
      <c r="DY12" s="597">
        <f>BD!CH40</f>
        <v/>
      </c>
      <c r="EA12" s="597">
        <f>0-(SUM(EC12:EN12))</f>
        <v/>
      </c>
      <c r="EB12" s="87" t="n"/>
      <c r="EC12" s="597">
        <f>_xlfn.XLOOKUP('Op.Fix.'!$B12,BD!$A$203:$A$399,BD!BW$203:BW$399)</f>
        <v/>
      </c>
      <c r="ED12" s="597">
        <f>_xlfn.XLOOKUP('Op.Fix.'!$B12,BD!$A$203:$A$399,BD!BX$203:BX$399)</f>
        <v/>
      </c>
      <c r="EE12" s="597">
        <f>_xlfn.XLOOKUP('Op.Fix.'!$B12,BD!$A$203:$A$399,BD!BY$203:BY$399)</f>
        <v/>
      </c>
      <c r="EF12" s="597">
        <f>_xlfn.XLOOKUP('Op.Fix.'!$B12,BD!$A$203:$A$399,BD!BZ$203:BZ$399)</f>
        <v/>
      </c>
      <c r="EG12" s="597">
        <f>_xlfn.XLOOKUP('Op.Fix.'!$B12,BD!$A$203:$A$399,BD!CA$203:CA$399)</f>
        <v/>
      </c>
      <c r="EH12" s="597">
        <f>_xlfn.XLOOKUP('Op.Fix.'!$B12,BD!$A$203:$A$399,BD!CB$203:CB$399)</f>
        <v/>
      </c>
      <c r="EI12" s="597">
        <f>_xlfn.XLOOKUP('Op.Fix.'!$B12,BD!$A$203:$A$399,BD!CC$203:CC$399)</f>
        <v/>
      </c>
      <c r="EJ12" s="597">
        <f>_xlfn.XLOOKUP('Op.Fix.'!$B12,BD!$A$203:$A$399,BD!CD$203:CD$399)</f>
        <v/>
      </c>
      <c r="EK12" s="597">
        <f>_xlfn.XLOOKUP('Op.Fix.'!$B12,BD!$A$203:$A$399,BD!CE$203:CE$399)</f>
        <v/>
      </c>
      <c r="EL12" s="597">
        <f>_xlfn.XLOOKUP('Op.Fix.'!$B12,BD!$A$203:$A$399,BD!CF$203:CF$399)</f>
        <v/>
      </c>
      <c r="EM12" s="597">
        <f>_xlfn.XLOOKUP('Op.Fix.'!$B12,BD!$A$203:$A$399,BD!CG$203:CG$399)</f>
        <v/>
      </c>
      <c r="EN12" s="597">
        <f>_xlfn.XLOOKUP('Op.Fix.'!$B12,BD!$A$203:$A$399,BD!CH$203:CH$399)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4" t="inlineStr">
        <is>
          <t>31.04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SUMIFS(BD!I:I,BD!$A:$A,'Op.Fix.'!$B13,BD!$G:$G,$E$4)</f>
        <v/>
      </c>
      <c r="H13" s="597">
        <f>SUMIFS(BD!J:J,BD!$A:$A,'Op.Fix.'!$B13,BD!$G:$G,$E$4)</f>
        <v/>
      </c>
      <c r="I13" s="597">
        <f>SUMIFS(BD!K:K,BD!$A:$A,'Op.Fix.'!$B13,BD!$G:$G,$E$4)</f>
        <v/>
      </c>
      <c r="J13" s="597">
        <f>SUMIFS(BD!L:L,BD!$A:$A,'Op.Fix.'!$B13,BD!$G:$G,$E$4)</f>
        <v/>
      </c>
      <c r="K13" s="597">
        <f>SUMIFS(BD!M:M,BD!$A:$A,'Op.Fix.'!$B13,BD!$G:$G,$E$4)</f>
        <v/>
      </c>
      <c r="L13" s="597">
        <f>SUMIFS(BD!N:N,BD!$A:$A,'Op.Fix.'!$B13,BD!$G:$G,$E$4)</f>
        <v/>
      </c>
      <c r="M13" s="597">
        <f>SUMIFS(BD!O:O,BD!$A:$A,'Op.Fix.'!$B13,BD!$G:$G,$E$4)</f>
        <v/>
      </c>
      <c r="N13" s="597">
        <f>SUMIFS(BD!P:P,BD!$A:$A,'Op.Fix.'!$B13,BD!$G:$G,$E$4)</f>
        <v/>
      </c>
      <c r="O13" s="597">
        <f>SUMIFS(BD!Q:Q,BD!$A:$A,'Op.Fix.'!$B13,BD!$G:$G,$E$4)</f>
        <v/>
      </c>
      <c r="P13" s="597">
        <f>SUMIFS(BD!R:R,BD!$A:$A,'Op.Fix.'!$B13,BD!$G:$G,$E$4)</f>
        <v/>
      </c>
      <c r="Q13" s="597">
        <f>SUMIFS(BD!S:S,BD!$A:$A,'Op.Fix.'!$B13,BD!$G:$G,$E$4)</f>
        <v/>
      </c>
      <c r="R13" s="597">
        <f>SUMIFS(BD!T:T,BD!$A:$A,'Op.Fix.'!$B13,BD!$G:$G,$E$4)</f>
        <v/>
      </c>
      <c r="S13" s="597" t="n"/>
      <c r="T13" s="597">
        <f>SUM(V13:AG13)</f>
        <v/>
      </c>
      <c r="U13" s="597" t="n"/>
      <c r="V13" s="597">
        <f>SUMIFS(BD!V:V,BD!$A:$A,'Op.Fix.'!$B13,BD!$G:$G,$T$4)</f>
        <v/>
      </c>
      <c r="W13" s="597">
        <f>SUMIFS(BD!W:W,BD!$A:$A,'Op.Fix.'!$B13,BD!$G:$G,$T$4)</f>
        <v/>
      </c>
      <c r="X13" s="597">
        <f>SUMIFS(BD!X:X,BD!$A:$A,'Op.Fix.'!$B13,BD!$G:$G,$T$4)</f>
        <v/>
      </c>
      <c r="Y13" s="597">
        <f>SUMIFS(BD!Y:Y,BD!$A:$A,'Op.Fix.'!$B13,BD!$G:$G,$T$4)</f>
        <v/>
      </c>
      <c r="Z13" s="597">
        <f>SUMIFS(BD!Z:Z,BD!$A:$A,'Op.Fix.'!$B13,BD!$G:$G,$T$4)</f>
        <v/>
      </c>
      <c r="AA13" s="597">
        <f>SUMIFS(BD!AA:AA,BD!$A:$A,'Op.Fix.'!$B13,BD!$G:$G,$T$4)</f>
        <v/>
      </c>
      <c r="AB13" s="597">
        <f>SUMIFS(BD!AB:AB,BD!$A:$A,'Op.Fix.'!$B13,BD!$G:$G,$T$4)</f>
        <v/>
      </c>
      <c r="AC13" s="597">
        <f>SUMIFS(BD!AC:AC,BD!$A:$A,'Op.Fix.'!$B13,BD!$G:$G,$T$4)</f>
        <v/>
      </c>
      <c r="AD13" s="597">
        <f>SUMIFS(BD!AD:AD,BD!$A:$A,'Op.Fix.'!$B13,BD!$G:$G,$T$4)</f>
        <v/>
      </c>
      <c r="AE13" s="597">
        <f>SUMIFS(BD!AE:AE,BD!$A:$A,'Op.Fix.'!$B13,BD!$G:$G,$T$4)</f>
        <v/>
      </c>
      <c r="AF13" s="597">
        <f>SUMIFS(BD!AF:AF,BD!$A:$A,'Op.Fix.'!$B13,BD!$G:$G,$T$4)</f>
        <v/>
      </c>
      <c r="AG13" s="597">
        <f>SUMIFS(BD!AG:AG,BD!$A:$A,'Op.Fix.'!$B13,BD!$G:$G,$T$4)</f>
        <v/>
      </c>
      <c r="AH13" s="597" t="n"/>
      <c r="AI13" s="597">
        <f>SUM(AK13:AV13)</f>
        <v/>
      </c>
      <c r="AJ13" s="597" t="n"/>
      <c r="AK13" s="597">
        <f>SUMIFS(BD!AI:AI,BD!$A:$A,'Op.Fix.'!$B13,BD!$G:$G,$AI$4)</f>
        <v/>
      </c>
      <c r="AL13" s="597">
        <f>SUMIFS(BD!AJ:AJ,BD!$A:$A,'Op.Fix.'!$B13,BD!$G:$G,$AI$4)</f>
        <v/>
      </c>
      <c r="AM13" s="597">
        <f>SUMIFS(BD!AK:AK,BD!$A:$A,'Op.Fix.'!$B13,BD!$G:$G,$AI$4)</f>
        <v/>
      </c>
      <c r="AN13" s="597">
        <f>SUMIFS(BD!AL:AL,BD!$A:$A,'Op.Fix.'!$B13,BD!$G:$G,$AI$4)</f>
        <v/>
      </c>
      <c r="AO13" s="597">
        <f>SUMIFS(BD!AM:AM,BD!$A:$A,'Op.Fix.'!$B13,BD!$G:$G,$AI$4)</f>
        <v/>
      </c>
      <c r="AP13" s="597">
        <f>SUMIFS(BD!AN:AN,BD!$A:$A,'Op.Fix.'!$B13,BD!$G:$G,$AI$4)</f>
        <v/>
      </c>
      <c r="AQ13" s="597">
        <f>SUMIFS(BD!AO:AO,BD!$A:$A,'Op.Fix.'!$B13,BD!$G:$G,$AI$4)</f>
        <v/>
      </c>
      <c r="AR13" s="597">
        <f>SUMIFS(BD!AP:AP,BD!$A:$A,'Op.Fix.'!$B13,BD!$G:$G,$AI$4)</f>
        <v/>
      </c>
      <c r="AS13" s="597">
        <f>SUMIFS(BD!AQ:AQ,BD!$A:$A,'Op.Fix.'!$B13,BD!$G:$G,$AI$4)</f>
        <v/>
      </c>
      <c r="AT13" s="597">
        <f>SUMIFS(BD!AR:AR,BD!$A:$A,'Op.Fix.'!$B13,BD!$G:$G,$AI$4)</f>
        <v/>
      </c>
      <c r="AU13" s="597">
        <f>SUMIFS(BD!AS:AS,BD!$A:$A,'Op.Fix.'!$B13,BD!$G:$G,$AI$4)</f>
        <v/>
      </c>
      <c r="AV13" s="597">
        <f>SUMIFS(BD!AT:AT,BD!$A:$A,'Op.Fix.'!$B13,BD!$G:$G,$AI$4)</f>
        <v/>
      </c>
      <c r="AW13" s="597" t="n"/>
      <c r="AX13" s="597">
        <f>SUM(AZ13:BK13)</f>
        <v/>
      </c>
      <c r="AY13" s="597" t="n"/>
      <c r="AZ13" s="597">
        <f>SUMIFS(BD!AV:AV,BD!$A:$A,'Op.Fix.'!$B13,BD!$G:$G,$AX$4)</f>
        <v/>
      </c>
      <c r="BA13" s="597">
        <f>SUMIFS(BD!AW:AW,BD!$A:$A,'Op.Fix.'!$B13,BD!$G:$G,$AX$4)</f>
        <v/>
      </c>
      <c r="BB13" s="597">
        <f>SUMIFS(BD!AX:AX,BD!$A:$A,'Op.Fix.'!$B13,BD!$G:$G,$AX$4)</f>
        <v/>
      </c>
      <c r="BC13" s="597">
        <f>SUMIFS(BD!AY:AY,BD!$A:$A,'Op.Fix.'!$B13,BD!$G:$G,$AX$4)</f>
        <v/>
      </c>
      <c r="BD13" s="597">
        <f>SUMIFS(BD!AZ:AZ,BD!$A:$A,'Op.Fix.'!$B13,BD!$G:$G,$AX$4)</f>
        <v/>
      </c>
      <c r="BE13" s="597">
        <f>SUMIFS(BD!BA:BA,BD!$A:$A,'Op.Fix.'!$B13,BD!$G:$G,$AX$4)</f>
        <v/>
      </c>
      <c r="BF13" s="597">
        <f>SUMIFS(BD!BB:BB,BD!$A:$A,'Op.Fix.'!$B13,BD!$G:$G,$AX$4)</f>
        <v/>
      </c>
      <c r="BG13" s="597">
        <f>SUMIFS(BD!BC:BC,BD!$A:$A,'Op.Fix.'!$B13,BD!$G:$G,$AX$4)</f>
        <v/>
      </c>
      <c r="BH13" s="597">
        <f>SUMIFS(BD!BD:BD,BD!$A:$A,'Op.Fix.'!$B13,BD!$G:$G,$AX$4)</f>
        <v/>
      </c>
      <c r="BI13" s="597">
        <f>SUMIFS(BD!BE:BE,BD!$A:$A,'Op.Fix.'!$B13,BD!$G:$G,$AX$4)</f>
        <v/>
      </c>
      <c r="BJ13" s="597">
        <f>SUMIFS(BD!BF:BF,BD!$A:$A,'Op.Fix.'!$B13,BD!$G:$G,$AX$4)</f>
        <v/>
      </c>
      <c r="BK13" s="597">
        <f>SUMIFS(BD!BG:BG,BD!$A:$A,'Op.Fix.'!$B13,BD!$G:$G,$AX$4)</f>
        <v/>
      </c>
      <c r="BL13" s="597" t="n"/>
      <c r="BM13" s="597">
        <f>SUM(BO13:BZ13)</f>
        <v/>
      </c>
      <c r="BN13" s="597" t="n"/>
      <c r="BO13" s="645">
        <f>SUMIFS(BD!AV:AV,BD!$A:$A,'Op.Fix.'!$B13,BD!$G:$G,$BM$4)</f>
        <v/>
      </c>
      <c r="BP13" s="645">
        <f>SUMIFS(BD!AW:AW,BD!$A:$A,'Op.Fix.'!$B13,BD!$G:$G,$BM$4)</f>
        <v/>
      </c>
      <c r="BQ13" s="645">
        <f>SUMIFS(BD!AX:AX,BD!$A:$A,'Op.Fix.'!$B13,BD!$G:$G,$BM$4)</f>
        <v/>
      </c>
      <c r="BR13" s="645">
        <f>SUMIFS(BD!AY:AY,BD!$A:$A,'Op.Fix.'!$B13,BD!$G:$G,$BM$4)</f>
        <v/>
      </c>
      <c r="BS13" s="645">
        <f>SUMIFS(BD!AZ:AZ,BD!$A:$A,'Op.Fix.'!$B13,BD!$G:$G,$BM$4)</f>
        <v/>
      </c>
      <c r="BT13" s="645">
        <f>SUMIFS(BD!BA:BA,BD!$A:$A,'Op.Fix.'!$B13,BD!$G:$G,$BM$4)</f>
        <v/>
      </c>
      <c r="BU13" s="645">
        <f>SUMIFS(BD!BB:BB,BD!$A:$A,'Op.Fix.'!$B13,BD!$G:$G,$BM$4)</f>
        <v/>
      </c>
      <c r="BV13" s="597">
        <f>SUMIFS(BD!BC:BC,BD!$A:$A,'Op.Fix.'!$B13,BD!$G:$G,$BM$4)</f>
        <v/>
      </c>
      <c r="BW13" s="597">
        <f>SUMIFS(BD!BD:BD,BD!$A:$A,'Op.Fix.'!$B13,BD!$G:$G,$BM$4)</f>
        <v/>
      </c>
      <c r="BX13" s="597">
        <f>SUMIFS(BD!BE:BE,BD!$A:$A,'Op.Fix.'!$B13,BD!$G:$G,$BM$4)</f>
        <v/>
      </c>
      <c r="BY13" s="597">
        <f>SUMIFS(BD!BF:BF,BD!$A:$A,'Op.Fix.'!$B13,BD!$G:$G,$BM$4)</f>
        <v/>
      </c>
      <c r="BZ13" s="597">
        <f>SUMIFS(BD!BG:BG,BD!$A:$A,'Op.Fix.'!$B13,BD!$G:$G,$BM$4)</f>
        <v/>
      </c>
      <c r="CA13" s="597" t="n"/>
      <c r="CB13" s="622">
        <f>HLOOKUP($CB$4,$AZ$6:$BK$29,$A13,0)</f>
        <v/>
      </c>
      <c r="CC13" s="622" t="n"/>
      <c r="CD13" s="622">
        <f>HLOOKUP($CB$4,$BO$6:$BZ$29,$A13,0)</f>
        <v/>
      </c>
      <c r="CE13" s="597">
        <f>0-(SUM(CG13:CR13))</f>
        <v/>
      </c>
      <c r="CF13" s="87" t="n"/>
      <c r="CG13" s="597">
        <f>BD!BJ41</f>
        <v/>
      </c>
      <c r="CH13" s="597">
        <f>BD!BK41</f>
        <v/>
      </c>
      <c r="CI13" s="597">
        <f>BD!BL41</f>
        <v/>
      </c>
      <c r="CJ13" s="597">
        <f>BD!BM41</f>
        <v/>
      </c>
      <c r="CK13" s="597">
        <f>BD!BN41</f>
        <v/>
      </c>
      <c r="CL13" s="597">
        <f>BD!BO41</f>
        <v/>
      </c>
      <c r="CM13" s="597">
        <f>BD!BP41</f>
        <v/>
      </c>
      <c r="CN13" s="597">
        <f>BD!BQ41</f>
        <v/>
      </c>
      <c r="CO13" s="597">
        <f>BD!BR41</f>
        <v/>
      </c>
      <c r="CP13" s="597">
        <f>BD!BS41</f>
        <v/>
      </c>
      <c r="CQ13" s="597">
        <f>BD!BT41</f>
        <v/>
      </c>
      <c r="CR13" s="597">
        <f>BD!BU41</f>
        <v/>
      </c>
      <c r="CT13" s="597">
        <f>0-(SUM(CV13:DG13))</f>
        <v/>
      </c>
      <c r="CU13" s="87" t="n"/>
      <c r="CV13" s="597">
        <f>_xlfn.XLOOKUP('Op.Fix.'!$B13,BD!$A$203:$A$399,BD!BJ$203:BJ$399)</f>
        <v/>
      </c>
      <c r="CW13" s="597">
        <f>_xlfn.XLOOKUP('Op.Fix.'!$B13,BD!$A$203:$A$399,BD!BK$203:BK$399)</f>
        <v/>
      </c>
      <c r="CX13" s="597">
        <f>_xlfn.XLOOKUP('Op.Fix.'!$B13,BD!$A$203:$A$399,BD!BL$203:BL$399)</f>
        <v/>
      </c>
      <c r="CY13" s="597">
        <f>_xlfn.XLOOKUP('Op.Fix.'!$B13,BD!$A$203:$A$399,BD!BM$203:BM$399)</f>
        <v/>
      </c>
      <c r="CZ13" s="597">
        <f>_xlfn.XLOOKUP('Op.Fix.'!$B13,BD!$A$203:$A$399,BD!BN$203:BN$399)</f>
        <v/>
      </c>
      <c r="DA13" s="597">
        <f>_xlfn.XLOOKUP('Op.Fix.'!$B13,BD!$A$203:$A$399,BD!BO$203:BO$399)</f>
        <v/>
      </c>
      <c r="DB13" s="597">
        <f>_xlfn.XLOOKUP('Op.Fix.'!$B13,BD!$A$203:$A$399,BD!BP$203:BP$399)</f>
        <v/>
      </c>
      <c r="DC13" s="597">
        <f>_xlfn.XLOOKUP('Op.Fix.'!$B13,BD!$A$203:$A$399,BD!BQ$203:BQ$399)</f>
        <v/>
      </c>
      <c r="DD13" s="597">
        <f>_xlfn.XLOOKUP('Op.Fix.'!$B13,BD!$A$203:$A$399,BD!BR$203:BR$399)</f>
        <v/>
      </c>
      <c r="DE13" s="597">
        <f>_xlfn.XLOOKUP('Op.Fix.'!$B13,BD!$A$203:$A$399,BD!BS$203:BS$399)</f>
        <v/>
      </c>
      <c r="DF13" s="597">
        <f>_xlfn.XLOOKUP('Op.Fix.'!$B13,BD!$A$203:$A$399,BD!BT$203:BT$399)</f>
        <v/>
      </c>
      <c r="DG13" s="597">
        <f>_xlfn.XLOOKUP('Op.Fix.'!$B13,BD!$A$203:$A$399,BD!BU$203:BU$399)</f>
        <v/>
      </c>
      <c r="DI13" s="597">
        <f>DA13-CL13</f>
        <v/>
      </c>
      <c r="DJ13" s="337">
        <f>(DA13/CL13)-100%</f>
        <v/>
      </c>
      <c r="DL13" s="597">
        <f>0-(SUM(DN13:DY13))</f>
        <v/>
      </c>
      <c r="DM13" s="87" t="n"/>
      <c r="DN13" s="597">
        <f>BD!BW41</f>
        <v/>
      </c>
      <c r="DO13" s="597">
        <f>BD!BX41</f>
        <v/>
      </c>
      <c r="DP13" s="597">
        <f>BD!BY41</f>
        <v/>
      </c>
      <c r="DQ13" s="597">
        <f>BD!BZ41</f>
        <v/>
      </c>
      <c r="DR13" s="597">
        <f>BD!CA41</f>
        <v/>
      </c>
      <c r="DS13" s="597">
        <f>BD!CB41</f>
        <v/>
      </c>
      <c r="DT13" s="597">
        <f>BD!CC41</f>
        <v/>
      </c>
      <c r="DU13" s="597">
        <f>BD!CD41</f>
        <v/>
      </c>
      <c r="DV13" s="597">
        <f>BD!CE41</f>
        <v/>
      </c>
      <c r="DW13" s="597">
        <f>BD!CF41</f>
        <v/>
      </c>
      <c r="DX13" s="597">
        <f>BD!CG41</f>
        <v/>
      </c>
      <c r="DY13" s="597">
        <f>BD!CH41</f>
        <v/>
      </c>
      <c r="EA13" s="597">
        <f>0-(SUM(EC13:EN13))</f>
        <v/>
      </c>
      <c r="EB13" s="87" t="n"/>
      <c r="EC13" s="597">
        <f>_xlfn.XLOOKUP('Op.Fix.'!$B13,BD!$A$203:$A$399,BD!BW$203:BW$399)</f>
        <v/>
      </c>
      <c r="ED13" s="597">
        <f>_xlfn.XLOOKUP('Op.Fix.'!$B13,BD!$A$203:$A$399,BD!BX$203:BX$399)</f>
        <v/>
      </c>
      <c r="EE13" s="597">
        <f>_xlfn.XLOOKUP('Op.Fix.'!$B13,BD!$A$203:$A$399,BD!BY$203:BY$399)</f>
        <v/>
      </c>
      <c r="EF13" s="597">
        <f>_xlfn.XLOOKUP('Op.Fix.'!$B13,BD!$A$203:$A$399,BD!BZ$203:BZ$399)</f>
        <v/>
      </c>
      <c r="EG13" s="597">
        <f>_xlfn.XLOOKUP('Op.Fix.'!$B13,BD!$A$203:$A$399,BD!CA$203:CA$399)</f>
        <v/>
      </c>
      <c r="EH13" s="597">
        <f>_xlfn.XLOOKUP('Op.Fix.'!$B13,BD!$A$203:$A$399,BD!CB$203:CB$399)</f>
        <v/>
      </c>
      <c r="EI13" s="597">
        <f>_xlfn.XLOOKUP('Op.Fix.'!$B13,BD!$A$203:$A$399,BD!CC$203:CC$399)</f>
        <v/>
      </c>
      <c r="EJ13" s="597">
        <f>_xlfn.XLOOKUP('Op.Fix.'!$B13,BD!$A$203:$A$399,BD!CD$203:CD$399)</f>
        <v/>
      </c>
      <c r="EK13" s="597">
        <f>_xlfn.XLOOKUP('Op.Fix.'!$B13,BD!$A$203:$A$399,BD!CE$203:CE$399)</f>
        <v/>
      </c>
      <c r="EL13" s="597">
        <f>_xlfn.XLOOKUP('Op.Fix.'!$B13,BD!$A$203:$A$399,BD!CF$203:CF$399)</f>
        <v/>
      </c>
      <c r="EM13" s="597">
        <f>_xlfn.XLOOKUP('Op.Fix.'!$B13,BD!$A$203:$A$399,BD!CG$203:CG$399)</f>
        <v/>
      </c>
      <c r="EN13" s="597">
        <f>_xlfn.XLOOKUP('Op.Fix.'!$B13,BD!$A$203:$A$399,BD!CH$203:CH$399)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3" t="inlineStr">
        <is>
          <t>31.05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SUMIFS(BD!I:I,BD!$A:$A,'Op.Fix.'!$B14,BD!$G:$G,$E$4)</f>
        <v/>
      </c>
      <c r="H14" s="597">
        <f>SUMIFS(BD!J:J,BD!$A:$A,'Op.Fix.'!$B14,BD!$G:$G,$E$4)</f>
        <v/>
      </c>
      <c r="I14" s="597">
        <f>SUMIFS(BD!K:K,BD!$A:$A,'Op.Fix.'!$B14,BD!$G:$G,$E$4)</f>
        <v/>
      </c>
      <c r="J14" s="597">
        <f>SUMIFS(BD!L:L,BD!$A:$A,'Op.Fix.'!$B14,BD!$G:$G,$E$4)</f>
        <v/>
      </c>
      <c r="K14" s="597">
        <f>SUMIFS(BD!M:M,BD!$A:$A,'Op.Fix.'!$B14,BD!$G:$G,$E$4)</f>
        <v/>
      </c>
      <c r="L14" s="597">
        <f>SUMIFS(BD!N:N,BD!$A:$A,'Op.Fix.'!$B14,BD!$G:$G,$E$4)</f>
        <v/>
      </c>
      <c r="M14" s="597">
        <f>SUMIFS(BD!O:O,BD!$A:$A,'Op.Fix.'!$B14,BD!$G:$G,$E$4)</f>
        <v/>
      </c>
      <c r="N14" s="597">
        <f>SUMIFS(BD!P:P,BD!$A:$A,'Op.Fix.'!$B14,BD!$G:$G,$E$4)</f>
        <v/>
      </c>
      <c r="O14" s="597">
        <f>SUMIFS(BD!Q:Q,BD!$A:$A,'Op.Fix.'!$B14,BD!$G:$G,$E$4)</f>
        <v/>
      </c>
      <c r="P14" s="597">
        <f>SUMIFS(BD!R:R,BD!$A:$A,'Op.Fix.'!$B14,BD!$G:$G,$E$4)</f>
        <v/>
      </c>
      <c r="Q14" s="597">
        <f>SUMIFS(BD!S:S,BD!$A:$A,'Op.Fix.'!$B14,BD!$G:$G,$E$4)</f>
        <v/>
      </c>
      <c r="R14" s="597">
        <f>SUMIFS(BD!T:T,BD!$A:$A,'Op.Fix.'!$B14,BD!$G:$G,$E$4)</f>
        <v/>
      </c>
      <c r="S14" s="597" t="n"/>
      <c r="T14" s="597">
        <f>SUM(V14:AG14)</f>
        <v/>
      </c>
      <c r="U14" s="597" t="n"/>
      <c r="V14" s="597">
        <f>SUMIFS(BD!V:V,BD!$A:$A,'Op.Fix.'!$B14,BD!$G:$G,$T$4)</f>
        <v/>
      </c>
      <c r="W14" s="597">
        <f>SUMIFS(BD!W:W,BD!$A:$A,'Op.Fix.'!$B14,BD!$G:$G,$T$4)</f>
        <v/>
      </c>
      <c r="X14" s="597">
        <f>SUMIFS(BD!X:X,BD!$A:$A,'Op.Fix.'!$B14,BD!$G:$G,$T$4)</f>
        <v/>
      </c>
      <c r="Y14" s="597">
        <f>SUMIFS(BD!Y:Y,BD!$A:$A,'Op.Fix.'!$B14,BD!$G:$G,$T$4)</f>
        <v/>
      </c>
      <c r="Z14" s="597">
        <f>SUMIFS(BD!Z:Z,BD!$A:$A,'Op.Fix.'!$B14,BD!$G:$G,$T$4)</f>
        <v/>
      </c>
      <c r="AA14" s="597">
        <f>SUMIFS(BD!AA:AA,BD!$A:$A,'Op.Fix.'!$B14,BD!$G:$G,$T$4)</f>
        <v/>
      </c>
      <c r="AB14" s="597">
        <f>SUMIFS(BD!AB:AB,BD!$A:$A,'Op.Fix.'!$B14,BD!$G:$G,$T$4)</f>
        <v/>
      </c>
      <c r="AC14" s="597">
        <f>SUMIFS(BD!AC:AC,BD!$A:$A,'Op.Fix.'!$B14,BD!$G:$G,$T$4)</f>
        <v/>
      </c>
      <c r="AD14" s="597">
        <f>SUMIFS(BD!AD:AD,BD!$A:$A,'Op.Fix.'!$B14,BD!$G:$G,$T$4)</f>
        <v/>
      </c>
      <c r="AE14" s="597">
        <f>SUMIFS(BD!AE:AE,BD!$A:$A,'Op.Fix.'!$B14,BD!$G:$G,$T$4)</f>
        <v/>
      </c>
      <c r="AF14" s="597">
        <f>SUMIFS(BD!AF:AF,BD!$A:$A,'Op.Fix.'!$B14,BD!$G:$G,$T$4)</f>
        <v/>
      </c>
      <c r="AG14" s="597">
        <f>SUMIFS(BD!AG:AG,BD!$A:$A,'Op.Fix.'!$B14,BD!$G:$G,$T$4)</f>
        <v/>
      </c>
      <c r="AH14" s="597" t="n"/>
      <c r="AI14" s="597">
        <f>SUM(AK14:AV14)</f>
        <v/>
      </c>
      <c r="AJ14" s="597" t="n"/>
      <c r="AK14" s="597">
        <f>SUMIFS(BD!AI:AI,BD!$A:$A,'Op.Fix.'!$B14,BD!$G:$G,$AI$4)</f>
        <v/>
      </c>
      <c r="AL14" s="597">
        <f>SUMIFS(BD!AJ:AJ,BD!$A:$A,'Op.Fix.'!$B14,BD!$G:$G,$AI$4)</f>
        <v/>
      </c>
      <c r="AM14" s="597">
        <f>SUMIFS(BD!AK:AK,BD!$A:$A,'Op.Fix.'!$B14,BD!$G:$G,$AI$4)</f>
        <v/>
      </c>
      <c r="AN14" s="597">
        <f>SUMIFS(BD!AL:AL,BD!$A:$A,'Op.Fix.'!$B14,BD!$G:$G,$AI$4)</f>
        <v/>
      </c>
      <c r="AO14" s="597">
        <f>SUMIFS(BD!AM:AM,BD!$A:$A,'Op.Fix.'!$B14,BD!$G:$G,$AI$4)</f>
        <v/>
      </c>
      <c r="AP14" s="597">
        <f>SUMIFS(BD!AN:AN,BD!$A:$A,'Op.Fix.'!$B14,BD!$G:$G,$AI$4)</f>
        <v/>
      </c>
      <c r="AQ14" s="597">
        <f>SUMIFS(BD!AO:AO,BD!$A:$A,'Op.Fix.'!$B14,BD!$G:$G,$AI$4)</f>
        <v/>
      </c>
      <c r="AR14" s="597">
        <f>SUMIFS(BD!AP:AP,BD!$A:$A,'Op.Fix.'!$B14,BD!$G:$G,$AI$4)</f>
        <v/>
      </c>
      <c r="AS14" s="597">
        <f>SUMIFS(BD!AQ:AQ,BD!$A:$A,'Op.Fix.'!$B14,BD!$G:$G,$AI$4)</f>
        <v/>
      </c>
      <c r="AT14" s="597">
        <f>SUMIFS(BD!AR:AR,BD!$A:$A,'Op.Fix.'!$B14,BD!$G:$G,$AI$4)</f>
        <v/>
      </c>
      <c r="AU14" s="597">
        <f>SUMIFS(BD!AS:AS,BD!$A:$A,'Op.Fix.'!$B14,BD!$G:$G,$AI$4)</f>
        <v/>
      </c>
      <c r="AV14" s="597">
        <f>SUMIFS(BD!AT:AT,BD!$A:$A,'Op.Fix.'!$B14,BD!$G:$G,$AI$4)</f>
        <v/>
      </c>
      <c r="AW14" s="597" t="n"/>
      <c r="AX14" s="597">
        <f>SUM(AZ14:BK14)</f>
        <v/>
      </c>
      <c r="AY14" s="597" t="n"/>
      <c r="AZ14" s="597">
        <f>SUMIFS(BD!AV:AV,BD!$A:$A,'Op.Fix.'!$B14,BD!$G:$G,$AX$4)</f>
        <v/>
      </c>
      <c r="BA14" s="597">
        <f>SUMIFS(BD!AW:AW,BD!$A:$A,'Op.Fix.'!$B14,BD!$G:$G,$AX$4)</f>
        <v/>
      </c>
      <c r="BB14" s="597">
        <f>SUMIFS(BD!AX:AX,BD!$A:$A,'Op.Fix.'!$B14,BD!$G:$G,$AX$4)</f>
        <v/>
      </c>
      <c r="BC14" s="597">
        <f>SUMIFS(BD!AY:AY,BD!$A:$A,'Op.Fix.'!$B14,BD!$G:$G,$AX$4)</f>
        <v/>
      </c>
      <c r="BD14" s="597">
        <f>SUMIFS(BD!AZ:AZ,BD!$A:$A,'Op.Fix.'!$B14,BD!$G:$G,$AX$4)</f>
        <v/>
      </c>
      <c r="BE14" s="597">
        <f>SUMIFS(BD!BA:BA,BD!$A:$A,'Op.Fix.'!$B14,BD!$G:$G,$AX$4)</f>
        <v/>
      </c>
      <c r="BF14" s="597">
        <f>SUMIFS(BD!BB:BB,BD!$A:$A,'Op.Fix.'!$B14,BD!$G:$G,$AX$4)</f>
        <v/>
      </c>
      <c r="BG14" s="597">
        <f>SUMIFS(BD!BC:BC,BD!$A:$A,'Op.Fix.'!$B14,BD!$G:$G,$AX$4)</f>
        <v/>
      </c>
      <c r="BH14" s="597">
        <f>SUMIFS(BD!BD:BD,BD!$A:$A,'Op.Fix.'!$B14,BD!$G:$G,$AX$4)</f>
        <v/>
      </c>
      <c r="BI14" s="597">
        <f>SUMIFS(BD!BE:BE,BD!$A:$A,'Op.Fix.'!$B14,BD!$G:$G,$AX$4)</f>
        <v/>
      </c>
      <c r="BJ14" s="597">
        <f>SUMIFS(BD!BF:BF,BD!$A:$A,'Op.Fix.'!$B14,BD!$G:$G,$AX$4)</f>
        <v/>
      </c>
      <c r="BK14" s="597">
        <f>SUMIFS(BD!BG:BG,BD!$A:$A,'Op.Fix.'!$B14,BD!$G:$G,$AX$4)</f>
        <v/>
      </c>
      <c r="BL14" s="597" t="n"/>
      <c r="BM14" s="597">
        <f>SUM(BO14:BZ14)</f>
        <v/>
      </c>
      <c r="BN14" s="597" t="n"/>
      <c r="BO14" s="645">
        <f>SUMIFS(BD!AV:AV,BD!$A:$A,'Op.Fix.'!$B14,BD!$G:$G,$BM$4)</f>
        <v/>
      </c>
      <c r="BP14" s="645">
        <f>SUMIFS(BD!AW:AW,BD!$A:$A,'Op.Fix.'!$B14,BD!$G:$G,$BM$4)</f>
        <v/>
      </c>
      <c r="BQ14" s="645">
        <f>SUMIFS(BD!AX:AX,BD!$A:$A,'Op.Fix.'!$B14,BD!$G:$G,$BM$4)</f>
        <v/>
      </c>
      <c r="BR14" s="645">
        <f>SUMIFS(BD!AY:AY,BD!$A:$A,'Op.Fix.'!$B14,BD!$G:$G,$BM$4)</f>
        <v/>
      </c>
      <c r="BS14" s="645">
        <f>SUMIFS(BD!AZ:AZ,BD!$A:$A,'Op.Fix.'!$B14,BD!$G:$G,$BM$4)</f>
        <v/>
      </c>
      <c r="BT14" s="645">
        <f>SUMIFS(BD!BA:BA,BD!$A:$A,'Op.Fix.'!$B14,BD!$G:$G,$BM$4)</f>
        <v/>
      </c>
      <c r="BU14" s="645">
        <f>SUMIFS(BD!BB:BB,BD!$A:$A,'Op.Fix.'!$B14,BD!$G:$G,$BM$4)</f>
        <v/>
      </c>
      <c r="BV14" s="597">
        <f>SUMIFS(BD!BC:BC,BD!$A:$A,'Op.Fix.'!$B14,BD!$G:$G,$BM$4)</f>
        <v/>
      </c>
      <c r="BW14" s="597">
        <f>SUMIFS(BD!BD:BD,BD!$A:$A,'Op.Fix.'!$B14,BD!$G:$G,$BM$4)</f>
        <v/>
      </c>
      <c r="BX14" s="597">
        <f>SUMIFS(BD!BE:BE,BD!$A:$A,'Op.Fix.'!$B14,BD!$G:$G,$BM$4)</f>
        <v/>
      </c>
      <c r="BY14" s="597">
        <f>SUMIFS(BD!BF:BF,BD!$A:$A,'Op.Fix.'!$B14,BD!$G:$G,$BM$4)</f>
        <v/>
      </c>
      <c r="BZ14" s="597">
        <f>SUMIFS(BD!BG:BG,BD!$A:$A,'Op.Fix.'!$B14,BD!$G:$G,$BM$4)</f>
        <v/>
      </c>
      <c r="CA14" s="597" t="n"/>
      <c r="CB14" s="622">
        <f>HLOOKUP($CB$4,$AZ$6:$BK$29,$A14,0)</f>
        <v/>
      </c>
      <c r="CC14" s="628" t="n"/>
      <c r="CD14" s="622">
        <f>HLOOKUP($CB$4,$BO$6:$BZ$29,$A14,0)</f>
        <v/>
      </c>
      <c r="CE14" s="597">
        <f>0-(SUM(CG14:CR14))</f>
        <v/>
      </c>
      <c r="CF14" s="87" t="n"/>
      <c r="CG14" s="597">
        <f>BD!BJ42</f>
        <v/>
      </c>
      <c r="CH14" s="597">
        <f>BD!BK42</f>
        <v/>
      </c>
      <c r="CI14" s="597">
        <f>BD!BL42</f>
        <v/>
      </c>
      <c r="CJ14" s="597">
        <f>BD!BM42</f>
        <v/>
      </c>
      <c r="CK14" s="597">
        <f>BD!BN42</f>
        <v/>
      </c>
      <c r="CL14" s="597">
        <f>BD!BO42</f>
        <v/>
      </c>
      <c r="CM14" s="597">
        <f>BD!BP42</f>
        <v/>
      </c>
      <c r="CN14" s="597">
        <f>BD!BQ42</f>
        <v/>
      </c>
      <c r="CO14" s="597">
        <f>BD!BR42</f>
        <v/>
      </c>
      <c r="CP14" s="597">
        <f>BD!BS42</f>
        <v/>
      </c>
      <c r="CQ14" s="597">
        <f>BD!BT42</f>
        <v/>
      </c>
      <c r="CR14" s="597">
        <f>BD!BU42</f>
        <v/>
      </c>
      <c r="CT14" s="597">
        <f>0-(SUM(CV14:DG14))</f>
        <v/>
      </c>
      <c r="CU14" s="87" t="n"/>
      <c r="CV14" s="597">
        <f>_xlfn.XLOOKUP('Op.Fix.'!$B14,BD!$A$203:$A$399,BD!BJ$203:BJ$399)</f>
        <v/>
      </c>
      <c r="CW14" s="597">
        <f>_xlfn.XLOOKUP('Op.Fix.'!$B14,BD!$A$203:$A$399,BD!BK$203:BK$399)</f>
        <v/>
      </c>
      <c r="CX14" s="597">
        <f>_xlfn.XLOOKUP('Op.Fix.'!$B14,BD!$A$203:$A$399,BD!BL$203:BL$399)</f>
        <v/>
      </c>
      <c r="CY14" s="597">
        <f>_xlfn.XLOOKUP('Op.Fix.'!$B14,BD!$A$203:$A$399,BD!BM$203:BM$399)</f>
        <v/>
      </c>
      <c r="CZ14" s="597">
        <f>_xlfn.XLOOKUP('Op.Fix.'!$B14,BD!$A$203:$A$399,BD!BN$203:BN$399)</f>
        <v/>
      </c>
      <c r="DA14" s="597">
        <f>_xlfn.XLOOKUP('Op.Fix.'!$B14,BD!$A$203:$A$399,BD!BO$203:BO$399)</f>
        <v/>
      </c>
      <c r="DB14" s="597">
        <f>_xlfn.XLOOKUP('Op.Fix.'!$B14,BD!$A$203:$A$399,BD!BP$203:BP$399)</f>
        <v/>
      </c>
      <c r="DC14" s="597">
        <f>_xlfn.XLOOKUP('Op.Fix.'!$B14,BD!$A$203:$A$399,BD!BQ$203:BQ$399)</f>
        <v/>
      </c>
      <c r="DD14" s="597">
        <f>_xlfn.XLOOKUP('Op.Fix.'!$B14,BD!$A$203:$A$399,BD!BR$203:BR$399)</f>
        <v/>
      </c>
      <c r="DE14" s="597">
        <f>_xlfn.XLOOKUP('Op.Fix.'!$B14,BD!$A$203:$A$399,BD!BS$203:BS$399)</f>
        <v/>
      </c>
      <c r="DF14" s="597">
        <f>_xlfn.XLOOKUP('Op.Fix.'!$B14,BD!$A$203:$A$399,BD!BT$203:BT$399)</f>
        <v/>
      </c>
      <c r="DG14" s="597">
        <f>_xlfn.XLOOKUP('Op.Fix.'!$B14,BD!$A$203:$A$399,BD!BU$203:BU$399)</f>
        <v/>
      </c>
      <c r="DI14" s="597">
        <f>DA14-CL14</f>
        <v/>
      </c>
      <c r="DJ14" s="337">
        <f>(DA14/CL14)-100%</f>
        <v/>
      </c>
      <c r="DL14" s="597">
        <f>0-(SUM(DN14:DY14))</f>
        <v/>
      </c>
      <c r="DM14" s="87" t="n"/>
      <c r="DN14" s="597">
        <f>BD!BW42</f>
        <v/>
      </c>
      <c r="DO14" s="597">
        <f>BD!BX42</f>
        <v/>
      </c>
      <c r="DP14" s="597">
        <f>BD!BY42</f>
        <v/>
      </c>
      <c r="DQ14" s="597">
        <f>BD!BZ42</f>
        <v/>
      </c>
      <c r="DR14" s="597">
        <f>BD!CA42</f>
        <v/>
      </c>
      <c r="DS14" s="597">
        <f>BD!CB42</f>
        <v/>
      </c>
      <c r="DT14" s="597">
        <f>BD!CC42</f>
        <v/>
      </c>
      <c r="DU14" s="597">
        <f>BD!CD42</f>
        <v/>
      </c>
      <c r="DV14" s="597">
        <f>BD!CE42</f>
        <v/>
      </c>
      <c r="DW14" s="597">
        <f>BD!CF42</f>
        <v/>
      </c>
      <c r="DX14" s="597">
        <f>BD!CG42</f>
        <v/>
      </c>
      <c r="DY14" s="597">
        <f>BD!CH42</f>
        <v/>
      </c>
      <c r="EA14" s="597">
        <f>0-(SUM(EC14:EN14))</f>
        <v/>
      </c>
      <c r="EB14" s="87" t="n"/>
      <c r="EC14" s="597">
        <f>_xlfn.XLOOKUP('Op.Fix.'!$B14,BD!$A$203:$A$399,BD!BW$203:BW$399)</f>
        <v/>
      </c>
      <c r="ED14" s="597">
        <f>_xlfn.XLOOKUP('Op.Fix.'!$B14,BD!$A$203:$A$399,BD!BX$203:BX$399)</f>
        <v/>
      </c>
      <c r="EE14" s="597">
        <f>_xlfn.XLOOKUP('Op.Fix.'!$B14,BD!$A$203:$A$399,BD!BY$203:BY$399)</f>
        <v/>
      </c>
      <c r="EF14" s="597">
        <f>_xlfn.XLOOKUP('Op.Fix.'!$B14,BD!$A$203:$A$399,BD!BZ$203:BZ$399)</f>
        <v/>
      </c>
      <c r="EG14" s="597">
        <f>_xlfn.XLOOKUP('Op.Fix.'!$B14,BD!$A$203:$A$399,BD!CA$203:CA$399)</f>
        <v/>
      </c>
      <c r="EH14" s="597">
        <f>_xlfn.XLOOKUP('Op.Fix.'!$B14,BD!$A$203:$A$399,BD!CB$203:CB$399)</f>
        <v/>
      </c>
      <c r="EI14" s="597">
        <f>_xlfn.XLOOKUP('Op.Fix.'!$B14,BD!$A$203:$A$399,BD!CC$203:CC$399)</f>
        <v/>
      </c>
      <c r="EJ14" s="597">
        <f>_xlfn.XLOOKUP('Op.Fix.'!$B14,BD!$A$203:$A$399,BD!CD$203:CD$399)</f>
        <v/>
      </c>
      <c r="EK14" s="597">
        <f>_xlfn.XLOOKUP('Op.Fix.'!$B14,BD!$A$203:$A$399,BD!CE$203:CE$399)</f>
        <v/>
      </c>
      <c r="EL14" s="597">
        <f>_xlfn.XLOOKUP('Op.Fix.'!$B14,BD!$A$203:$A$399,BD!CF$203:CF$399)</f>
        <v/>
      </c>
      <c r="EM14" s="597">
        <f>_xlfn.XLOOKUP('Op.Fix.'!$B14,BD!$A$203:$A$399,BD!CG$203:CG$399)</f>
        <v/>
      </c>
      <c r="EN14" s="597">
        <f>_xlfn.XLOOKUP('Op.Fix.'!$B14,BD!$A$203:$A$399,BD!CH$203:CH$399)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3.5" customFormat="1" customHeight="1" s="4">
      <c r="A15" s="1" t="n">
        <v>10</v>
      </c>
      <c r="B15" s="3" t="inlineStr">
        <is>
          <t>31.06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SUMIFS(BD!I:I,BD!$A:$A,'Op.Fix.'!$B15,BD!$G:$G,$E$4)</f>
        <v/>
      </c>
      <c r="H15" s="597">
        <f>SUMIFS(BD!J:J,BD!$A:$A,'Op.Fix.'!$B15,BD!$G:$G,$E$4)</f>
        <v/>
      </c>
      <c r="I15" s="597">
        <f>SUMIFS(BD!K:K,BD!$A:$A,'Op.Fix.'!$B15,BD!$G:$G,$E$4)</f>
        <v/>
      </c>
      <c r="J15" s="597">
        <f>SUMIFS(BD!L:L,BD!$A:$A,'Op.Fix.'!$B15,BD!$G:$G,$E$4)</f>
        <v/>
      </c>
      <c r="K15" s="597">
        <f>SUMIFS(BD!M:M,BD!$A:$A,'Op.Fix.'!$B15,BD!$G:$G,$E$4)</f>
        <v/>
      </c>
      <c r="L15" s="597">
        <f>SUMIFS(BD!N:N,BD!$A:$A,'Op.Fix.'!$B15,BD!$G:$G,$E$4)</f>
        <v/>
      </c>
      <c r="M15" s="597">
        <f>SUMIFS(BD!O:O,BD!$A:$A,'Op.Fix.'!$B15,BD!$G:$G,$E$4)</f>
        <v/>
      </c>
      <c r="N15" s="597">
        <f>SUMIFS(BD!P:P,BD!$A:$A,'Op.Fix.'!$B15,BD!$G:$G,$E$4)</f>
        <v/>
      </c>
      <c r="O15" s="597">
        <f>SUMIFS(BD!Q:Q,BD!$A:$A,'Op.Fix.'!$B15,BD!$G:$G,$E$4)</f>
        <v/>
      </c>
      <c r="P15" s="597">
        <f>SUMIFS(BD!R:R,BD!$A:$A,'Op.Fix.'!$B15,BD!$G:$G,$E$4)</f>
        <v/>
      </c>
      <c r="Q15" s="597">
        <f>SUMIFS(BD!S:S,BD!$A:$A,'Op.Fix.'!$B15,BD!$G:$G,$E$4)</f>
        <v/>
      </c>
      <c r="R15" s="597">
        <f>SUMIFS(BD!T:T,BD!$A:$A,'Op.Fix.'!$B15,BD!$G:$G,$E$4)</f>
        <v/>
      </c>
      <c r="S15" s="597" t="n"/>
      <c r="T15" s="597">
        <f>SUM(V15:AG15)</f>
        <v/>
      </c>
      <c r="U15" s="597" t="n"/>
      <c r="V15" s="597">
        <f>SUMIFS(BD!V:V,BD!$A:$A,'Op.Fix.'!$B15,BD!$G:$G,$T$4)</f>
        <v/>
      </c>
      <c r="W15" s="597">
        <f>SUMIFS(BD!W:W,BD!$A:$A,'Op.Fix.'!$B15,BD!$G:$G,$T$4)</f>
        <v/>
      </c>
      <c r="X15" s="597">
        <f>SUMIFS(BD!X:X,BD!$A:$A,'Op.Fix.'!$B15,BD!$G:$G,$T$4)</f>
        <v/>
      </c>
      <c r="Y15" s="597">
        <f>SUMIFS(BD!Y:Y,BD!$A:$A,'Op.Fix.'!$B15,BD!$G:$G,$T$4)</f>
        <v/>
      </c>
      <c r="Z15" s="597">
        <f>SUMIFS(BD!Z:Z,BD!$A:$A,'Op.Fix.'!$B15,BD!$G:$G,$T$4)</f>
        <v/>
      </c>
      <c r="AA15" s="597">
        <f>SUMIFS(BD!AA:AA,BD!$A:$A,'Op.Fix.'!$B15,BD!$G:$G,$T$4)</f>
        <v/>
      </c>
      <c r="AB15" s="597">
        <f>SUMIFS(BD!AB:AB,BD!$A:$A,'Op.Fix.'!$B15,BD!$G:$G,$T$4)</f>
        <v/>
      </c>
      <c r="AC15" s="597">
        <f>SUMIFS(BD!AC:AC,BD!$A:$A,'Op.Fix.'!$B15,BD!$G:$G,$T$4)</f>
        <v/>
      </c>
      <c r="AD15" s="597">
        <f>SUMIFS(BD!AD:AD,BD!$A:$A,'Op.Fix.'!$B15,BD!$G:$G,$T$4)</f>
        <v/>
      </c>
      <c r="AE15" s="597">
        <f>SUMIFS(BD!AE:AE,BD!$A:$A,'Op.Fix.'!$B15,BD!$G:$G,$T$4)</f>
        <v/>
      </c>
      <c r="AF15" s="597">
        <f>SUMIFS(BD!AF:AF,BD!$A:$A,'Op.Fix.'!$B15,BD!$G:$G,$T$4)</f>
        <v/>
      </c>
      <c r="AG15" s="597">
        <f>SUMIFS(BD!AG:AG,BD!$A:$A,'Op.Fix.'!$B15,BD!$G:$G,$T$4)</f>
        <v/>
      </c>
      <c r="AH15" s="597" t="n"/>
      <c r="AI15" s="597">
        <f>SUM(AK15:AV15)</f>
        <v/>
      </c>
      <c r="AJ15" s="597" t="n"/>
      <c r="AK15" s="597">
        <f>SUMIFS(BD!AI:AI,BD!$A:$A,'Op.Fix.'!$B15,BD!$G:$G,$AI$4)</f>
        <v/>
      </c>
      <c r="AL15" s="597">
        <f>SUMIFS(BD!AJ:AJ,BD!$A:$A,'Op.Fix.'!$B15,BD!$G:$G,$AI$4)</f>
        <v/>
      </c>
      <c r="AM15" s="597">
        <f>SUMIFS(BD!AK:AK,BD!$A:$A,'Op.Fix.'!$B15,BD!$G:$G,$AI$4)</f>
        <v/>
      </c>
      <c r="AN15" s="597">
        <f>SUMIFS(BD!AL:AL,BD!$A:$A,'Op.Fix.'!$B15,BD!$G:$G,$AI$4)</f>
        <v/>
      </c>
      <c r="AO15" s="597">
        <f>SUMIFS(BD!AM:AM,BD!$A:$A,'Op.Fix.'!$B15,BD!$G:$G,$AI$4)</f>
        <v/>
      </c>
      <c r="AP15" s="597">
        <f>SUMIFS(BD!AN:AN,BD!$A:$A,'Op.Fix.'!$B15,BD!$G:$G,$AI$4)</f>
        <v/>
      </c>
      <c r="AQ15" s="597">
        <f>SUMIFS(BD!AO:AO,BD!$A:$A,'Op.Fix.'!$B15,BD!$G:$G,$AI$4)</f>
        <v/>
      </c>
      <c r="AR15" s="597">
        <f>SUMIFS(BD!AP:AP,BD!$A:$A,'Op.Fix.'!$B15,BD!$G:$G,$AI$4)</f>
        <v/>
      </c>
      <c r="AS15" s="597">
        <f>SUMIFS(BD!AQ:AQ,BD!$A:$A,'Op.Fix.'!$B15,BD!$G:$G,$AI$4)</f>
        <v/>
      </c>
      <c r="AT15" s="597">
        <f>SUMIFS(BD!AR:AR,BD!$A:$A,'Op.Fix.'!$B15,BD!$G:$G,$AI$4)</f>
        <v/>
      </c>
      <c r="AU15" s="597">
        <f>SUMIFS(BD!AS:AS,BD!$A:$A,'Op.Fix.'!$B15,BD!$G:$G,$AI$4)</f>
        <v/>
      </c>
      <c r="AV15" s="597">
        <f>SUMIFS(BD!AT:AT,BD!$A:$A,'Op.Fix.'!$B15,BD!$G:$G,$AI$4)</f>
        <v/>
      </c>
      <c r="AW15" s="597" t="n"/>
      <c r="AX15" s="597">
        <f>SUM(AZ15:BK15)</f>
        <v/>
      </c>
      <c r="AY15" s="597" t="n"/>
      <c r="AZ15" s="597">
        <f>SUMIFS(BD!AV:AV,BD!$A:$A,'Op.Fix.'!$B15,BD!$G:$G,$AX$4)</f>
        <v/>
      </c>
      <c r="BA15" s="597">
        <f>SUMIFS(BD!AW:AW,BD!$A:$A,'Op.Fix.'!$B15,BD!$G:$G,$AX$4)</f>
        <v/>
      </c>
      <c r="BB15" s="597">
        <f>SUMIFS(BD!AX:AX,BD!$A:$A,'Op.Fix.'!$B15,BD!$G:$G,$AX$4)</f>
        <v/>
      </c>
      <c r="BC15" s="597">
        <f>SUMIFS(BD!AY:AY,BD!$A:$A,'Op.Fix.'!$B15,BD!$G:$G,$AX$4)</f>
        <v/>
      </c>
      <c r="BD15" s="597">
        <f>SUMIFS(BD!AZ:AZ,BD!$A:$A,'Op.Fix.'!$B15,BD!$G:$G,$AX$4)</f>
        <v/>
      </c>
      <c r="BE15" s="597">
        <f>SUMIFS(BD!BA:BA,BD!$A:$A,'Op.Fix.'!$B15,BD!$G:$G,$AX$4)</f>
        <v/>
      </c>
      <c r="BF15" s="597">
        <f>SUMIFS(BD!BB:BB,BD!$A:$A,'Op.Fix.'!$B15,BD!$G:$G,$AX$4)</f>
        <v/>
      </c>
      <c r="BG15" s="597">
        <f>SUMIFS(BD!BC:BC,BD!$A:$A,'Op.Fix.'!$B15,BD!$G:$G,$AX$4)</f>
        <v/>
      </c>
      <c r="BH15" s="597">
        <f>SUMIFS(BD!BD:BD,BD!$A:$A,'Op.Fix.'!$B15,BD!$G:$G,$AX$4)</f>
        <v/>
      </c>
      <c r="BI15" s="597">
        <f>SUMIFS(BD!BE:BE,BD!$A:$A,'Op.Fix.'!$B15,BD!$G:$G,$AX$4)</f>
        <v/>
      </c>
      <c r="BJ15" s="597">
        <f>SUMIFS(BD!BF:BF,BD!$A:$A,'Op.Fix.'!$B15,BD!$G:$G,$AX$4)</f>
        <v/>
      </c>
      <c r="BK15" s="597">
        <f>SUMIFS(BD!BG:BG,BD!$A:$A,'Op.Fix.'!$B15,BD!$G:$G,$AX$4)</f>
        <v/>
      </c>
      <c r="BL15" s="597" t="n"/>
      <c r="BM15" s="597">
        <f>SUM(BO15:BZ15)</f>
        <v/>
      </c>
      <c r="BN15" s="597" t="n"/>
      <c r="BO15" s="645">
        <f>SUMIFS(BD!AV:AV,BD!$A:$A,'Op.Fix.'!$B15,BD!$G:$G,$BM$4)</f>
        <v/>
      </c>
      <c r="BP15" s="645">
        <f>SUMIFS(BD!AW:AW,BD!$A:$A,'Op.Fix.'!$B15,BD!$G:$G,$BM$4)</f>
        <v/>
      </c>
      <c r="BQ15" s="645">
        <f>SUMIFS(BD!AX:AX,BD!$A:$A,'Op.Fix.'!$B15,BD!$G:$G,$BM$4)</f>
        <v/>
      </c>
      <c r="BR15" s="645">
        <f>SUMIFS(BD!AY:AY,BD!$A:$A,'Op.Fix.'!$B15,BD!$G:$G,$BM$4)</f>
        <v/>
      </c>
      <c r="BS15" s="645">
        <f>SUMIFS(BD!AZ:AZ,BD!$A:$A,'Op.Fix.'!$B15,BD!$G:$G,$BM$4)</f>
        <v/>
      </c>
      <c r="BT15" s="645">
        <f>SUMIFS(BD!BA:BA,BD!$A:$A,'Op.Fix.'!$B15,BD!$G:$G,$BM$4)</f>
        <v/>
      </c>
      <c r="BU15" s="645">
        <f>SUMIFS(BD!BB:BB,BD!$A:$A,'Op.Fix.'!$B15,BD!$G:$G,$BM$4)</f>
        <v/>
      </c>
      <c r="BV15" s="597">
        <f>SUMIFS(BD!BC:BC,BD!$A:$A,'Op.Fix.'!$B15,BD!$G:$G,$BM$4)</f>
        <v/>
      </c>
      <c r="BW15" s="597">
        <f>SUMIFS(BD!BD:BD,BD!$A:$A,'Op.Fix.'!$B15,BD!$G:$G,$BM$4)</f>
        <v/>
      </c>
      <c r="BX15" s="597">
        <f>SUMIFS(BD!BE:BE,BD!$A:$A,'Op.Fix.'!$B15,BD!$G:$G,$BM$4)</f>
        <v/>
      </c>
      <c r="BY15" s="597">
        <f>SUMIFS(BD!BF:BF,BD!$A:$A,'Op.Fix.'!$B15,BD!$G:$G,$BM$4)</f>
        <v/>
      </c>
      <c r="BZ15" s="597">
        <f>SUMIFS(BD!BG:BG,BD!$A:$A,'Op.Fix.'!$B15,BD!$G:$G,$BM$4)</f>
        <v/>
      </c>
      <c r="CA15" s="597" t="n"/>
      <c r="CB15" s="622">
        <f>HLOOKUP($CB$4,$AZ$6:$BK$29,$A15,0)</f>
        <v/>
      </c>
      <c r="CC15" s="622" t="n"/>
      <c r="CD15" s="622">
        <f>HLOOKUP($CB$4,$BO$6:$BZ$29,$A15,0)</f>
        <v/>
      </c>
      <c r="CE15" s="597">
        <f>0-(SUM(CG15:CR15))</f>
        <v/>
      </c>
      <c r="CF15" s="87" t="n"/>
      <c r="CG15" s="597">
        <f>BD!BJ43</f>
        <v/>
      </c>
      <c r="CH15" s="597">
        <f>BD!BK43</f>
        <v/>
      </c>
      <c r="CI15" s="597">
        <f>BD!BL43</f>
        <v/>
      </c>
      <c r="CJ15" s="597">
        <f>BD!BM43</f>
        <v/>
      </c>
      <c r="CK15" s="597">
        <f>BD!BN43</f>
        <v/>
      </c>
      <c r="CL15" s="597">
        <f>BD!BO43</f>
        <v/>
      </c>
      <c r="CM15" s="597">
        <f>BD!BP43</f>
        <v/>
      </c>
      <c r="CN15" s="597">
        <f>BD!BQ43</f>
        <v/>
      </c>
      <c r="CO15" s="597">
        <f>BD!BR43</f>
        <v/>
      </c>
      <c r="CP15" s="597">
        <f>BD!BS43</f>
        <v/>
      </c>
      <c r="CQ15" s="597">
        <f>BD!BT43</f>
        <v/>
      </c>
      <c r="CR15" s="597">
        <f>BD!BU43</f>
        <v/>
      </c>
      <c r="CT15" s="597">
        <f>0-(SUM(CV15:DG15))</f>
        <v/>
      </c>
      <c r="CU15" s="87" t="n"/>
      <c r="CV15" s="597">
        <f>_xlfn.XLOOKUP('Op.Fix.'!$B15,BD!$A$203:$A$399,BD!BJ$203:BJ$399)</f>
        <v/>
      </c>
      <c r="CW15" s="597">
        <f>_xlfn.XLOOKUP('Op.Fix.'!$B15,BD!$A$203:$A$399,BD!BK$203:BK$399)</f>
        <v/>
      </c>
      <c r="CX15" s="597">
        <f>_xlfn.XLOOKUP('Op.Fix.'!$B15,BD!$A$203:$A$399,BD!BL$203:BL$399)</f>
        <v/>
      </c>
      <c r="CY15" s="597">
        <f>_xlfn.XLOOKUP('Op.Fix.'!$B15,BD!$A$203:$A$399,BD!BM$203:BM$399)</f>
        <v/>
      </c>
      <c r="CZ15" s="597">
        <f>_xlfn.XLOOKUP('Op.Fix.'!$B15,BD!$A$203:$A$399,BD!BN$203:BN$399)</f>
        <v/>
      </c>
      <c r="DA15" s="645">
        <f>_xlfn.XLOOKUP('Op.Fix.'!$B15,BD!$A$203:$A$399,BD!BO$203:BO$399)</f>
        <v/>
      </c>
      <c r="DB15" s="597">
        <f>_xlfn.XLOOKUP('Op.Fix.'!$B15,BD!$A$203:$A$399,BD!BP$203:BP$399)</f>
        <v/>
      </c>
      <c r="DC15" s="597">
        <f>_xlfn.XLOOKUP('Op.Fix.'!$B15,BD!$A$203:$A$399,BD!BQ$203:BQ$399)</f>
        <v/>
      </c>
      <c r="DD15" s="597">
        <f>_xlfn.XLOOKUP('Op.Fix.'!$B15,BD!$A$203:$A$399,BD!BR$203:BR$399)</f>
        <v/>
      </c>
      <c r="DE15" s="597">
        <f>_xlfn.XLOOKUP('Op.Fix.'!$B15,BD!$A$203:$A$399,BD!BS$203:BS$399)</f>
        <v/>
      </c>
      <c r="DF15" s="597">
        <f>_xlfn.XLOOKUP('Op.Fix.'!$B15,BD!$A$203:$A$399,BD!BT$203:BT$399)</f>
        <v/>
      </c>
      <c r="DG15" s="597">
        <f>_xlfn.XLOOKUP('Op.Fix.'!$B15,BD!$A$203:$A$399,BD!BU$203:BU$399)</f>
        <v/>
      </c>
      <c r="DI15" s="597">
        <f>DA15-CL15</f>
        <v/>
      </c>
      <c r="DJ15" s="337">
        <f>(DA15/CL15)-100%</f>
        <v/>
      </c>
      <c r="DL15" s="597">
        <f>0-(SUM(DN15:DY15))</f>
        <v/>
      </c>
      <c r="DM15" s="87" t="n"/>
      <c r="DN15" s="597">
        <f>BD!BW43</f>
        <v/>
      </c>
      <c r="DO15" s="597">
        <f>BD!BX43</f>
        <v/>
      </c>
      <c r="DP15" s="597">
        <f>BD!BY43</f>
        <v/>
      </c>
      <c r="DQ15" s="597">
        <f>BD!BZ43</f>
        <v/>
      </c>
      <c r="DR15" s="597">
        <f>BD!CA43</f>
        <v/>
      </c>
      <c r="DS15" s="597">
        <f>BD!CB43</f>
        <v/>
      </c>
      <c r="DT15" s="597">
        <f>BD!CC43</f>
        <v/>
      </c>
      <c r="DU15" s="597">
        <f>BD!CD43</f>
        <v/>
      </c>
      <c r="DV15" s="597">
        <f>BD!CE43</f>
        <v/>
      </c>
      <c r="DW15" s="597">
        <f>BD!CF43</f>
        <v/>
      </c>
      <c r="DX15" s="597">
        <f>BD!CG43</f>
        <v/>
      </c>
      <c r="DY15" s="597">
        <f>BD!CH43</f>
        <v/>
      </c>
      <c r="EA15" s="597">
        <f>0-(SUM(EC15:EN15))</f>
        <v/>
      </c>
      <c r="EB15" s="87" t="n"/>
      <c r="EC15" s="597">
        <f>_xlfn.XLOOKUP('Op.Fix.'!$B15,BD!$A$203:$A$399,BD!BW$203:BW$399)</f>
        <v/>
      </c>
      <c r="ED15" s="597">
        <f>_xlfn.XLOOKUP('Op.Fix.'!$B15,BD!$A$203:$A$399,BD!BX$203:BX$399)</f>
        <v/>
      </c>
      <c r="EE15" s="597">
        <f>_xlfn.XLOOKUP('Op.Fix.'!$B15,BD!$A$203:$A$399,BD!BY$203:BY$399)</f>
        <v/>
      </c>
      <c r="EF15" s="597">
        <f>_xlfn.XLOOKUP('Op.Fix.'!$B15,BD!$A$203:$A$399,BD!BZ$203:BZ$399)</f>
        <v/>
      </c>
      <c r="EG15" s="597">
        <f>_xlfn.XLOOKUP('Op.Fix.'!$B15,BD!$A$203:$A$399,BD!CA$203:CA$399)</f>
        <v/>
      </c>
      <c r="EH15" s="597">
        <f>_xlfn.XLOOKUP('Op.Fix.'!$B15,BD!$A$203:$A$399,BD!CB$203:CB$399)</f>
        <v/>
      </c>
      <c r="EI15" s="597">
        <f>_xlfn.XLOOKUP('Op.Fix.'!$B15,BD!$A$203:$A$399,BD!CC$203:CC$399)</f>
        <v/>
      </c>
      <c r="EJ15" s="597">
        <f>_xlfn.XLOOKUP('Op.Fix.'!$B15,BD!$A$203:$A$399,BD!CD$203:CD$399)</f>
        <v/>
      </c>
      <c r="EK15" s="597">
        <f>_xlfn.XLOOKUP('Op.Fix.'!$B15,BD!$A$203:$A$399,BD!CE$203:CE$399)</f>
        <v/>
      </c>
      <c r="EL15" s="597">
        <f>_xlfn.XLOOKUP('Op.Fix.'!$B15,BD!$A$203:$A$399,BD!CF$203:CF$399)</f>
        <v/>
      </c>
      <c r="EM15" s="597">
        <f>_xlfn.XLOOKUP('Op.Fix.'!$B15,BD!$A$203:$A$399,BD!CG$203:CG$399)</f>
        <v/>
      </c>
      <c r="EN15" s="597">
        <f>_xlfn.XLOOKUP('Op.Fix.'!$B15,BD!$A$203:$A$399,BD!CH$203:CH$399)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ht="13.5" customFormat="1" customHeight="1" s="4">
      <c r="A16" s="1" t="n">
        <v>11</v>
      </c>
      <c r="B16" s="33" t="n"/>
      <c r="D16" s="34" t="n"/>
      <c r="E16" s="33" t="n"/>
      <c r="F16" s="64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T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I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X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M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B16" s="622" t="n"/>
      <c r="CC16" s="622" t="n"/>
      <c r="CD16" s="622" t="n"/>
      <c r="CE16" s="33" t="n"/>
      <c r="CF16" s="87" t="n"/>
      <c r="CG16" s="33" t="n"/>
      <c r="CH16" s="33" t="n"/>
      <c r="CI16" s="33" t="n"/>
      <c r="CJ16" s="33" t="n"/>
      <c r="CK16" s="33" t="n"/>
      <c r="CL16" s="33" t="n"/>
      <c r="CM16" s="33" t="n"/>
      <c r="CN16" s="33" t="n"/>
      <c r="CO16" s="33" t="n"/>
      <c r="CP16" s="33" t="n"/>
      <c r="CQ16" s="33" t="n"/>
      <c r="CR16" s="33" t="n"/>
      <c r="CT16" s="33" t="n"/>
      <c r="CU16" s="87" t="n"/>
      <c r="CV16" s="33" t="n"/>
      <c r="CW16" s="33" t="n"/>
      <c r="CX16" s="33" t="n"/>
      <c r="CY16" s="33" t="n"/>
      <c r="CZ16" s="33" t="n"/>
      <c r="DA16" s="33" t="n"/>
      <c r="DB16" s="33" t="n"/>
      <c r="DC16" s="33" t="n"/>
      <c r="DD16" s="33" t="n"/>
      <c r="DE16" s="33" t="n"/>
      <c r="DF16" s="33" t="n"/>
      <c r="DG16" s="33" t="n"/>
      <c r="DI16" s="33" t="n"/>
      <c r="DJ16" s="334" t="n"/>
      <c r="DL16" s="33" t="n"/>
      <c r="DM16" s="87" t="n"/>
      <c r="DN16" s="33" t="n"/>
      <c r="DO16" s="33" t="n"/>
      <c r="DP16" s="33" t="n"/>
      <c r="DQ16" s="33" t="n"/>
      <c r="DR16" s="33" t="n"/>
      <c r="DS16" s="33" t="n"/>
      <c r="DT16" s="33" t="n"/>
      <c r="DU16" s="33" t="n"/>
      <c r="DV16" s="33" t="n"/>
      <c r="DW16" s="33" t="n"/>
      <c r="DX16" s="33" t="n"/>
      <c r="DY16" s="33" t="n"/>
      <c r="EA16" s="33" t="n"/>
      <c r="EB16" s="87" t="n"/>
      <c r="EC16" s="33" t="n"/>
      <c r="ED16" s="33" t="n"/>
      <c r="EE16" s="33" t="n"/>
      <c r="EF16" s="33" t="n"/>
      <c r="EG16" s="33" t="n"/>
      <c r="EH16" s="33" t="n"/>
      <c r="EI16" s="33" t="n"/>
      <c r="EJ16" s="33" t="n"/>
      <c r="EK16" s="33" t="n"/>
      <c r="EL16" s="33" t="n"/>
      <c r="EM16" s="33" t="n"/>
      <c r="EN16" s="33" t="n"/>
      <c r="EP16" s="33" t="n"/>
      <c r="EQ16" s="334" t="n"/>
    </row>
    <row r="17" ht="14.85" customHeight="1">
      <c r="A17" s="1" t="n">
        <v>12</v>
      </c>
      <c r="B17" s="71" t="n"/>
      <c r="C17" s="48" t="inlineStr">
        <is>
          <t>Serviços de industrialização</t>
        </is>
      </c>
      <c r="D17" s="57" t="n"/>
      <c r="E17" s="633">
        <f>SUM(G17:R17)</f>
        <v/>
      </c>
      <c r="F17" s="596" t="n"/>
      <c r="G17" s="633">
        <f>SUM(G18:G20)</f>
        <v/>
      </c>
      <c r="H17" s="633">
        <f>SUM(H18:H20)</f>
        <v/>
      </c>
      <c r="I17" s="633">
        <f>SUM(I18:I20)</f>
        <v/>
      </c>
      <c r="J17" s="633">
        <f>SUM(J18:J20)</f>
        <v/>
      </c>
      <c r="K17" s="633">
        <f>SUM(K18:K20)</f>
        <v/>
      </c>
      <c r="L17" s="633">
        <f>SUM(L18:L20)</f>
        <v/>
      </c>
      <c r="M17" s="633">
        <f>SUM(M18:M20)</f>
        <v/>
      </c>
      <c r="N17" s="633">
        <f>SUM(N18:N20)</f>
        <v/>
      </c>
      <c r="O17" s="633">
        <f>SUM(O18:O20)</f>
        <v/>
      </c>
      <c r="P17" s="633">
        <f>SUM(P18:P20)</f>
        <v/>
      </c>
      <c r="Q17" s="633">
        <f>SUM(Q18:Q20)</f>
        <v/>
      </c>
      <c r="R17" s="633">
        <f>SUM(R18:R20)</f>
        <v/>
      </c>
      <c r="S17" s="596" t="n"/>
      <c r="T17" s="633">
        <f>SUM(V17:AG17)</f>
        <v/>
      </c>
      <c r="U17" s="596" t="n"/>
      <c r="V17" s="633">
        <f>SUM(V18:V20)</f>
        <v/>
      </c>
      <c r="W17" s="633">
        <f>SUM(W18:W20)</f>
        <v/>
      </c>
      <c r="X17" s="633">
        <f>SUM(X18:X20)</f>
        <v/>
      </c>
      <c r="Y17" s="633">
        <f>SUM(Y18:Y20)</f>
        <v/>
      </c>
      <c r="Z17" s="633">
        <f>SUM(Z18:Z20)</f>
        <v/>
      </c>
      <c r="AA17" s="633">
        <f>SUM(AA18:AA20)</f>
        <v/>
      </c>
      <c r="AB17" s="633">
        <f>SUM(AB18:AB20)</f>
        <v/>
      </c>
      <c r="AC17" s="633">
        <f>SUM(AC18:AC20)</f>
        <v/>
      </c>
      <c r="AD17" s="633">
        <f>SUM(AD18:AD20)</f>
        <v/>
      </c>
      <c r="AE17" s="633">
        <f>SUM(AE18:AE20)</f>
        <v/>
      </c>
      <c r="AF17" s="633">
        <f>SUM(AF18:AF20)</f>
        <v/>
      </c>
      <c r="AG17" s="633">
        <f>SUM(AG18:AG20)</f>
        <v/>
      </c>
      <c r="AH17" s="596" t="n"/>
      <c r="AI17" s="633">
        <f>SUM(AK17:AV17)</f>
        <v/>
      </c>
      <c r="AJ17" s="596" t="n"/>
      <c r="AK17" s="633">
        <f>SUM(AK18:AK20)</f>
        <v/>
      </c>
      <c r="AL17" s="633">
        <f>SUM(AL18:AL20)</f>
        <v/>
      </c>
      <c r="AM17" s="633">
        <f>SUM(AM18:AM20)</f>
        <v/>
      </c>
      <c r="AN17" s="633">
        <f>SUM(AN18:AN20)</f>
        <v/>
      </c>
      <c r="AO17" s="633">
        <f>SUM(AO18:AO20)</f>
        <v/>
      </c>
      <c r="AP17" s="633">
        <f>SUM(AP18:AP20)</f>
        <v/>
      </c>
      <c r="AQ17" s="633">
        <f>SUM(AQ18:AQ20)</f>
        <v/>
      </c>
      <c r="AR17" s="633">
        <f>SUM(AR18:AR20)</f>
        <v/>
      </c>
      <c r="AS17" s="633">
        <f>SUM(AS18:AS20)</f>
        <v/>
      </c>
      <c r="AT17" s="633">
        <f>SUM(AT18:AT20)</f>
        <v/>
      </c>
      <c r="AU17" s="633">
        <f>SUM(AU18:AU20)</f>
        <v/>
      </c>
      <c r="AV17" s="633">
        <f>SUM(AV18:AV20)</f>
        <v/>
      </c>
      <c r="AW17" s="596" t="n"/>
      <c r="AX17" s="633">
        <f>SUM(AZ17:BK17)</f>
        <v/>
      </c>
      <c r="AY17" s="596" t="n"/>
      <c r="AZ17" s="633">
        <f>SUM(AZ18:AZ20)</f>
        <v/>
      </c>
      <c r="BA17" s="633">
        <f>SUM(BA18:BA20)</f>
        <v/>
      </c>
      <c r="BB17" s="633">
        <f>SUM(BB18:BB20)</f>
        <v/>
      </c>
      <c r="BC17" s="633">
        <f>SUM(BC18:BC20)</f>
        <v/>
      </c>
      <c r="BD17" s="633">
        <f>SUM(BD18:BD20)</f>
        <v/>
      </c>
      <c r="BE17" s="633">
        <f>SUM(BE18:BE20)</f>
        <v/>
      </c>
      <c r="BF17" s="633">
        <f>SUM(BF18:BF20)</f>
        <v/>
      </c>
      <c r="BG17" s="633">
        <f>SUM(BG18:BG20)</f>
        <v/>
      </c>
      <c r="BH17" s="633">
        <f>SUM(BH18:BH20)</f>
        <v/>
      </c>
      <c r="BI17" s="633">
        <f>SUM(BI18:BI20)</f>
        <v/>
      </c>
      <c r="BJ17" s="633">
        <f>SUM(BJ18:BJ20)</f>
        <v/>
      </c>
      <c r="BK17" s="633">
        <f>SUM(BK18:BK20)</f>
        <v/>
      </c>
      <c r="BL17" s="596" t="n"/>
      <c r="BM17" s="633">
        <f>SUM(BO17:BZ17)</f>
        <v/>
      </c>
      <c r="BN17" s="596" t="n"/>
      <c r="BO17" s="633">
        <f>SUM(BO18:BO20)</f>
        <v/>
      </c>
      <c r="BP17" s="633">
        <f>SUM(BP18:BP20)</f>
        <v/>
      </c>
      <c r="BQ17" s="633">
        <f>SUM(BQ18:BQ20)</f>
        <v/>
      </c>
      <c r="BR17" s="633">
        <f>SUM(BR18:BR20)</f>
        <v/>
      </c>
      <c r="BS17" s="633">
        <f>SUM(BS18:BS20)</f>
        <v/>
      </c>
      <c r="BT17" s="633">
        <f>SUM(BT18:BT20)</f>
        <v/>
      </c>
      <c r="BU17" s="633">
        <f>SUM(BU18:BU20)</f>
        <v/>
      </c>
      <c r="BV17" s="633">
        <f>SUM(BV18:BV20)</f>
        <v/>
      </c>
      <c r="BW17" s="633">
        <f>SUM(BW18:BW20)</f>
        <v/>
      </c>
      <c r="BX17" s="633">
        <f>SUM(BX18:BX20)</f>
        <v/>
      </c>
      <c r="BY17" s="633">
        <f>SUM(BY18:BY20)</f>
        <v/>
      </c>
      <c r="BZ17" s="633">
        <f>SUM(BZ18:BZ20)</f>
        <v/>
      </c>
      <c r="CA17" s="596" t="n"/>
      <c r="CB17" s="633">
        <f>SUM(CB18:CB20)</f>
        <v/>
      </c>
      <c r="CC17" s="628" t="n"/>
      <c r="CD17" s="633">
        <f>SUM(CD18:CD20)</f>
        <v/>
      </c>
      <c r="CE17" s="633">
        <f>0-(SUM(CG17:CR17))</f>
        <v/>
      </c>
      <c r="CF17" s="87" t="n"/>
      <c r="CG17" s="633">
        <f>0-(SUM(CG18:CG21))</f>
        <v/>
      </c>
      <c r="CH17" s="633">
        <f>0-(SUM(CH18:CH21))</f>
        <v/>
      </c>
      <c r="CI17" s="633">
        <f>0-(SUM(CI18:CI21))</f>
        <v/>
      </c>
      <c r="CJ17" s="633">
        <f>0-(SUM(CJ18:CJ21))</f>
        <v/>
      </c>
      <c r="CK17" s="633">
        <f>0-(SUM(CK18:CK21))</f>
        <v/>
      </c>
      <c r="CL17" s="633">
        <f>0-(SUM(CL18:CL21))</f>
        <v/>
      </c>
      <c r="CM17" s="633">
        <f>0-(SUM(CM18:CM21))</f>
        <v/>
      </c>
      <c r="CN17" s="633">
        <f>0-(SUM(CN18:CN21))</f>
        <v/>
      </c>
      <c r="CO17" s="633">
        <f>0-(SUM(CO18:CO21))</f>
        <v/>
      </c>
      <c r="CP17" s="633">
        <f>0-(SUM(CP18:CP21))</f>
        <v/>
      </c>
      <c r="CQ17" s="633">
        <f>0-(SUM(CQ18:CQ21))</f>
        <v/>
      </c>
      <c r="CR17" s="633">
        <f>0-(SUM(CR18:CR21))</f>
        <v/>
      </c>
      <c r="CS17" s="291" t="n"/>
      <c r="CT17" s="633">
        <f>0-(SUM(CV17:DG17))</f>
        <v/>
      </c>
      <c r="CU17" s="87" t="n"/>
      <c r="CV17" s="633">
        <f>0-(SUM(CV18:CV21))</f>
        <v/>
      </c>
      <c r="CW17" s="633">
        <f>0-(SUM(CW18:CW21))</f>
        <v/>
      </c>
      <c r="CX17" s="633">
        <f>0-(SUM(CX18:CX21))</f>
        <v/>
      </c>
      <c r="CY17" s="633">
        <f>0-(SUM(CY18:CY21))</f>
        <v/>
      </c>
      <c r="CZ17" s="633">
        <f>0-(SUM(CZ18:CZ21))</f>
        <v/>
      </c>
      <c r="DA17" s="633">
        <f>0-(SUM(DA18:DA21))</f>
        <v/>
      </c>
      <c r="DB17" s="633">
        <f>0-(SUM(DB18:DB21))</f>
        <v/>
      </c>
      <c r="DC17" s="633">
        <f>0-(SUM(DC18:DC21))</f>
        <v/>
      </c>
      <c r="DD17" s="633">
        <f>0-(SUM(DD18:DD21))</f>
        <v/>
      </c>
      <c r="DE17" s="633">
        <f>0-(SUM(DE18:DE21))</f>
        <v/>
      </c>
      <c r="DF17" s="633">
        <f>0-(SUM(DF18:DF21))</f>
        <v/>
      </c>
      <c r="DG17" s="633">
        <f>0-(SUM(DG18:DG21))</f>
        <v/>
      </c>
      <c r="DI17" s="633">
        <f>DA17-CL17</f>
        <v/>
      </c>
      <c r="DJ17" s="335">
        <f>(DA17/CL17)-100%</f>
        <v/>
      </c>
      <c r="DL17" s="633">
        <f>0-(SUM(DN17:DY17))</f>
        <v/>
      </c>
      <c r="DM17" s="87" t="n"/>
      <c r="DN17" s="633">
        <f>0-(SUM(DN18:DN21))</f>
        <v/>
      </c>
      <c r="DO17" s="633">
        <f>0-(SUM(DO18:DO21))</f>
        <v/>
      </c>
      <c r="DP17" s="633">
        <f>0-(SUM(DP18:DP21))</f>
        <v/>
      </c>
      <c r="DQ17" s="633">
        <f>0-(SUM(DQ18:DQ21))</f>
        <v/>
      </c>
      <c r="DR17" s="633">
        <f>0-(SUM(DR18:DR21))</f>
        <v/>
      </c>
      <c r="DS17" s="633">
        <f>0-(SUM(DS18:DS21))</f>
        <v/>
      </c>
      <c r="DT17" s="633">
        <f>0-(SUM(DT18:DT21))</f>
        <v/>
      </c>
      <c r="DU17" s="633">
        <f>0-(SUM(DU18:DU21))</f>
        <v/>
      </c>
      <c r="DV17" s="633">
        <f>0-(SUM(DV18:DV21))</f>
        <v/>
      </c>
      <c r="DW17" s="633">
        <f>0-(SUM(DW18:DW21))</f>
        <v/>
      </c>
      <c r="DX17" s="633">
        <f>0-(SUM(DX18:DX21))</f>
        <v/>
      </c>
      <c r="DY17" s="633">
        <f>0-(SUM(DY18:DY21))</f>
        <v/>
      </c>
      <c r="DZ17" s="291" t="n"/>
      <c r="EA17" s="633">
        <f>0-(SUM(EC17:EN17))</f>
        <v/>
      </c>
      <c r="EB17" s="87" t="n"/>
      <c r="EC17" s="633">
        <f>0-(SUM(EC18:EC21))</f>
        <v/>
      </c>
      <c r="ED17" s="633">
        <f>0-(SUM(ED18:ED21))</f>
        <v/>
      </c>
      <c r="EE17" s="633">
        <f>0-(SUM(EE18:EE21))</f>
        <v/>
      </c>
      <c r="EF17" s="633">
        <f>0-(SUM(EF18:EF21))</f>
        <v/>
      </c>
      <c r="EG17" s="633">
        <f>0-(SUM(EG18:EG21))</f>
        <v/>
      </c>
      <c r="EH17" s="633">
        <f>0-(SUM(EH18:EH21))</f>
        <v/>
      </c>
      <c r="EI17" s="633">
        <f>0-(SUM(EI18:EI21))</f>
        <v/>
      </c>
      <c r="EJ17" s="633">
        <f>0-(SUM(EJ18:EJ21))</f>
        <v/>
      </c>
      <c r="EK17" s="633">
        <f>0-(SUM(EK18:EK21))</f>
        <v/>
      </c>
      <c r="EL17" s="633">
        <f>0-(SUM(EL18:EL21))</f>
        <v/>
      </c>
      <c r="EM17" s="633">
        <f>0-(SUM(EM18:EM21))</f>
        <v/>
      </c>
      <c r="EN17" s="633">
        <f>0-(SUM(EN18:EN21))</f>
        <v/>
      </c>
      <c r="EP17" s="633">
        <f>EH17-DS17</f>
        <v/>
      </c>
      <c r="EQ17" s="335">
        <f>(EH17/DS17)-100%</f>
        <v/>
      </c>
      <c r="ES17" s="633">
        <f>SUM(ES18:ES21)</f>
        <v/>
      </c>
      <c r="ET17" s="419" t="n"/>
      <c r="EU17" s="633">
        <f>SUM(EU18:EU21)</f>
        <v/>
      </c>
      <c r="EV17" s="419" t="n"/>
      <c r="EW17" s="633">
        <f>SUM(EW18:EW21)</f>
        <v/>
      </c>
      <c r="EX17" s="419" t="n"/>
      <c r="EY17" s="636">
        <f>EW17-EU17</f>
        <v/>
      </c>
      <c r="EZ17" s="412">
        <f>-EY17/EU17</f>
        <v/>
      </c>
    </row>
    <row r="18" ht="6" customHeight="1">
      <c r="A18" s="1" t="n">
        <v>13</v>
      </c>
      <c r="B18" s="72" t="n"/>
      <c r="C18" s="57" t="n"/>
      <c r="D18" s="57" t="n"/>
      <c r="E18" s="597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7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7" t="n"/>
      <c r="AJ18" s="596" t="n"/>
      <c r="AK18" s="596" t="n"/>
      <c r="AL18" s="596" t="n"/>
      <c r="AM18" s="596" t="n"/>
      <c r="AN18" s="596" t="n"/>
      <c r="AO18" s="596" t="n"/>
      <c r="AP18" s="596" t="n"/>
      <c r="AQ18" s="596" t="n"/>
      <c r="AR18" s="596" t="n"/>
      <c r="AS18" s="596" t="n"/>
      <c r="AT18" s="596" t="n"/>
      <c r="AU18" s="596" t="n"/>
      <c r="AV18" s="596" t="n"/>
      <c r="AW18" s="596" t="n"/>
      <c r="AX18" s="597" t="n"/>
      <c r="AY18" s="596" t="n"/>
      <c r="AZ18" s="596" t="n"/>
      <c r="BA18" s="596" t="n"/>
      <c r="BB18" s="596" t="n"/>
      <c r="BC18" s="596" t="n"/>
      <c r="BD18" s="596" t="n"/>
      <c r="BE18" s="596" t="n"/>
      <c r="BF18" s="596" t="n"/>
      <c r="BG18" s="596" t="n"/>
      <c r="BH18" s="596" t="n"/>
      <c r="BI18" s="596" t="n"/>
      <c r="BJ18" s="596" t="n"/>
      <c r="BK18" s="596" t="n"/>
      <c r="BL18" s="596" t="n"/>
      <c r="BM18" s="597" t="n"/>
      <c r="BN18" s="596" t="n"/>
      <c r="BO18" s="596" t="n"/>
      <c r="BP18" s="596" t="n"/>
      <c r="BQ18" s="596" t="n"/>
      <c r="BR18" s="596" t="n"/>
      <c r="BS18" s="596" t="n"/>
      <c r="BT18" s="596" t="n"/>
      <c r="BU18" s="596" t="n"/>
      <c r="BV18" s="596" t="n"/>
      <c r="BW18" s="596" t="n"/>
      <c r="BX18" s="596" t="n"/>
      <c r="BY18" s="596" t="n"/>
      <c r="BZ18" s="596" t="n"/>
      <c r="CA18" s="596" t="n"/>
      <c r="CB18" s="622" t="n"/>
      <c r="CC18" s="622" t="n"/>
      <c r="CD18" s="622" t="n"/>
      <c r="CE18" s="597" t="n"/>
      <c r="CF18" s="87" t="n"/>
      <c r="CG18" s="596" t="n"/>
      <c r="CH18" s="596" t="n"/>
      <c r="CI18" s="596" t="n"/>
      <c r="CJ18" s="596" t="n"/>
      <c r="CK18" s="596" t="n"/>
      <c r="CL18" s="596" t="n"/>
      <c r="CM18" s="596" t="n"/>
      <c r="CN18" s="596" t="n"/>
      <c r="CO18" s="596" t="n"/>
      <c r="CP18" s="596" t="n"/>
      <c r="CQ18" s="596" t="n"/>
      <c r="CR18" s="596" t="n"/>
      <c r="CT18" s="597" t="n"/>
      <c r="CU18" s="87" t="n"/>
      <c r="CV18" s="596" t="n"/>
      <c r="CW18" s="596" t="n"/>
      <c r="CX18" s="596" t="n"/>
      <c r="CY18" s="596" t="n"/>
      <c r="CZ18" s="596" t="n"/>
      <c r="DA18" s="596" t="n"/>
      <c r="DB18" s="596" t="n"/>
      <c r="DC18" s="596" t="n"/>
      <c r="DD18" s="596" t="n"/>
      <c r="DE18" s="596" t="n"/>
      <c r="DF18" s="596" t="n"/>
      <c r="DG18" s="596" t="n"/>
      <c r="DI18" s="596" t="n"/>
      <c r="DJ18" s="336" t="n"/>
      <c r="DL18" s="597" t="n"/>
      <c r="DM18" s="87" t="n"/>
      <c r="DN18" s="596" t="n"/>
      <c r="DO18" s="596" t="n"/>
      <c r="DP18" s="596" t="n"/>
      <c r="DQ18" s="596" t="n"/>
      <c r="DR18" s="596" t="n"/>
      <c r="DS18" s="596" t="n"/>
      <c r="DT18" s="596" t="n"/>
      <c r="DU18" s="596" t="n"/>
      <c r="DV18" s="596" t="n"/>
      <c r="DW18" s="596" t="n"/>
      <c r="DX18" s="596" t="n"/>
      <c r="DY18" s="596" t="n"/>
      <c r="EA18" s="597" t="n"/>
      <c r="EB18" s="87" t="n"/>
      <c r="EC18" s="596" t="n"/>
      <c r="ED18" s="596" t="n"/>
      <c r="EE18" s="596" t="n"/>
      <c r="EF18" s="596" t="n"/>
      <c r="EG18" s="596" t="n"/>
      <c r="EH18" s="596" t="n"/>
      <c r="EI18" s="596" t="n"/>
      <c r="EJ18" s="596" t="n"/>
      <c r="EK18" s="596" t="n"/>
      <c r="EL18" s="596" t="n"/>
      <c r="EM18" s="596" t="n"/>
      <c r="EN18" s="596" t="n"/>
      <c r="EP18" s="596" t="n"/>
      <c r="EQ18" s="336" t="n"/>
      <c r="ES18" s="623" t="n"/>
      <c r="ET18" s="409" t="n"/>
      <c r="EU18" s="626" t="n"/>
      <c r="EV18" s="409" t="n"/>
      <c r="EW18" s="623" t="n"/>
      <c r="EX18" s="409" t="n"/>
      <c r="EY18" s="625" t="n"/>
      <c r="EZ18" s="408" t="n"/>
    </row>
    <row r="19" ht="6" customHeight="1">
      <c r="B19" s="72" t="n"/>
      <c r="C19" s="57" t="n"/>
      <c r="D19" s="57" t="n"/>
      <c r="E19" s="597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7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7" t="n"/>
      <c r="AJ19" s="596" t="n"/>
      <c r="AK19" s="596" t="n"/>
      <c r="AL19" s="596" t="n"/>
      <c r="AM19" s="596" t="n"/>
      <c r="AN19" s="596" t="n"/>
      <c r="AO19" s="596" t="n"/>
      <c r="AP19" s="596" t="n"/>
      <c r="AQ19" s="596" t="n"/>
      <c r="AR19" s="596" t="n"/>
      <c r="AS19" s="596" t="n"/>
      <c r="AT19" s="596" t="n"/>
      <c r="AU19" s="596" t="n"/>
      <c r="AV19" s="596" t="n"/>
      <c r="AW19" s="596" t="n"/>
      <c r="AX19" s="597" t="n"/>
      <c r="AY19" s="596" t="n"/>
      <c r="AZ19" s="596" t="n"/>
      <c r="BA19" s="596" t="n"/>
      <c r="BB19" s="596" t="n"/>
      <c r="BC19" s="596" t="n"/>
      <c r="BD19" s="596" t="n"/>
      <c r="BE19" s="596" t="n"/>
      <c r="BF19" s="596" t="n"/>
      <c r="BG19" s="596" t="n"/>
      <c r="BH19" s="596" t="n"/>
      <c r="BI19" s="596" t="n"/>
      <c r="BJ19" s="596" t="n"/>
      <c r="BK19" s="596" t="n"/>
      <c r="BL19" s="596" t="n"/>
      <c r="BM19" s="597" t="n"/>
      <c r="BN19" s="596" t="n"/>
      <c r="BO19" s="596" t="n"/>
      <c r="BP19" s="596" t="n"/>
      <c r="BQ19" s="596" t="n"/>
      <c r="BR19" s="596" t="n"/>
      <c r="BS19" s="596" t="n"/>
      <c r="BT19" s="596" t="n"/>
      <c r="BU19" s="596" t="n"/>
      <c r="BV19" s="596" t="n"/>
      <c r="BW19" s="596" t="n"/>
      <c r="BX19" s="596" t="n"/>
      <c r="BY19" s="596" t="n"/>
      <c r="BZ19" s="596" t="n"/>
      <c r="CA19" s="596" t="n"/>
      <c r="CB19" s="622" t="n"/>
      <c r="CC19" s="622" t="n"/>
      <c r="CD19" s="622" t="n"/>
      <c r="CE19" s="597" t="n"/>
      <c r="CF19" s="87" t="n"/>
      <c r="CG19" s="596" t="n"/>
      <c r="CH19" s="596" t="n"/>
      <c r="CI19" s="596" t="n"/>
      <c r="CJ19" s="596" t="n"/>
      <c r="CK19" s="596" t="n"/>
      <c r="CL19" s="596" t="n"/>
      <c r="CM19" s="596" t="n"/>
      <c r="CN19" s="596" t="n"/>
      <c r="CO19" s="596" t="n"/>
      <c r="CP19" s="596" t="n"/>
      <c r="CQ19" s="596" t="n"/>
      <c r="CR19" s="596" t="n"/>
      <c r="CT19" s="597" t="n"/>
      <c r="CU19" s="87" t="n"/>
      <c r="CV19" s="596" t="n"/>
      <c r="CW19" s="596" t="n"/>
      <c r="CX19" s="596" t="n"/>
      <c r="CY19" s="596" t="n"/>
      <c r="CZ19" s="596" t="n"/>
      <c r="DA19" s="596" t="n"/>
      <c r="DB19" s="596" t="n"/>
      <c r="DC19" s="596" t="n"/>
      <c r="DD19" s="596" t="n"/>
      <c r="DE19" s="596" t="n"/>
      <c r="DF19" s="596" t="n"/>
      <c r="DG19" s="596" t="n"/>
      <c r="DI19" s="596" t="n"/>
      <c r="DJ19" s="336" t="n"/>
      <c r="DL19" s="597" t="n"/>
      <c r="DM19" s="87" t="n"/>
      <c r="DN19" s="596" t="n"/>
      <c r="DO19" s="596" t="n"/>
      <c r="DP19" s="596" t="n"/>
      <c r="DQ19" s="596" t="n"/>
      <c r="DR19" s="596" t="n"/>
      <c r="DS19" s="596" t="n"/>
      <c r="DT19" s="596" t="n"/>
      <c r="DU19" s="596" t="n"/>
      <c r="DV19" s="596" t="n"/>
      <c r="DW19" s="596" t="n"/>
      <c r="DX19" s="596" t="n"/>
      <c r="DY19" s="596" t="n"/>
      <c r="EA19" s="597" t="n"/>
      <c r="EB19" s="87" t="n"/>
      <c r="EC19" s="596" t="n"/>
      <c r="ED19" s="596" t="n"/>
      <c r="EE19" s="596" t="n"/>
      <c r="EF19" s="596" t="n"/>
      <c r="EG19" s="596" t="n"/>
      <c r="EH19" s="596" t="n"/>
      <c r="EI19" s="596" t="n"/>
      <c r="EJ19" s="596" t="n"/>
      <c r="EK19" s="596" t="n"/>
      <c r="EL19" s="596" t="n"/>
      <c r="EM19" s="596" t="n"/>
      <c r="EN19" s="596" t="n"/>
      <c r="EP19" s="596" t="n"/>
      <c r="EQ19" s="336" t="n"/>
      <c r="ES19" s="623" t="n"/>
      <c r="ET19" s="409" t="n"/>
      <c r="EU19" s="626" t="n"/>
      <c r="EV19" s="409" t="n"/>
      <c r="EW19" s="623" t="n"/>
      <c r="EX19" s="409" t="n"/>
      <c r="EY19" s="625" t="n"/>
      <c r="EZ19" s="408" t="n"/>
    </row>
    <row r="20" outlineLevel="1" ht="14.85" customFormat="1" customHeight="1" s="4">
      <c r="A20" s="1" t="n">
        <v>14</v>
      </c>
      <c r="B20" s="73" t="inlineStr">
        <is>
          <t>32.01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SUMIFS(BD!I:I,BD!$A:$A,'Op.Fix.'!$B20,BD!$G:$G,$E$4)</f>
        <v/>
      </c>
      <c r="H20" s="597">
        <f>SUMIFS(BD!J:J,BD!$A:$A,'Op.Fix.'!$B20,BD!$G:$G,$E$4)</f>
        <v/>
      </c>
      <c r="I20" s="597">
        <f>SUMIFS(BD!K:K,BD!$A:$A,'Op.Fix.'!$B20,BD!$G:$G,$E$4)</f>
        <v/>
      </c>
      <c r="J20" s="597">
        <f>SUMIFS(BD!L:L,BD!$A:$A,'Op.Fix.'!$B20,BD!$G:$G,$E$4)</f>
        <v/>
      </c>
      <c r="K20" s="597">
        <f>SUMIFS(BD!M:M,BD!$A:$A,'Op.Fix.'!$B20,BD!$G:$G,$E$4)</f>
        <v/>
      </c>
      <c r="L20" s="597">
        <f>SUMIFS(BD!N:N,BD!$A:$A,'Op.Fix.'!$B20,BD!$G:$G,$E$4)</f>
        <v/>
      </c>
      <c r="M20" s="597">
        <f>SUMIFS(BD!O:O,BD!$A:$A,'Op.Fix.'!$B20,BD!$G:$G,$E$4)</f>
        <v/>
      </c>
      <c r="N20" s="597">
        <f>SUMIFS(BD!P:P,BD!$A:$A,'Op.Fix.'!$B20,BD!$G:$G,$E$4)</f>
        <v/>
      </c>
      <c r="O20" s="597">
        <f>SUMIFS(BD!Q:Q,BD!$A:$A,'Op.Fix.'!$B20,BD!$G:$G,$E$4)</f>
        <v/>
      </c>
      <c r="P20" s="597">
        <f>SUMIFS(BD!R:R,BD!$A:$A,'Op.Fix.'!$B20,BD!$G:$G,$E$4)</f>
        <v/>
      </c>
      <c r="Q20" s="597">
        <f>SUMIFS(BD!S:S,BD!$A:$A,'Op.Fix.'!$B20,BD!$G:$G,$E$4)</f>
        <v/>
      </c>
      <c r="R20" s="597">
        <f>SUMIFS(BD!T:T,BD!$A:$A,'Op.Fix.'!$B20,BD!$G:$G,$E$4)</f>
        <v/>
      </c>
      <c r="S20" s="597" t="n"/>
      <c r="T20" s="597">
        <f>SUM(V20:AG20)</f>
        <v/>
      </c>
      <c r="U20" s="597" t="n"/>
      <c r="V20" s="597">
        <f>SUMIFS(BD!V:V,BD!$A:$A,'Op.Fix.'!$B20,BD!$G:$G,$T$4)</f>
        <v/>
      </c>
      <c r="W20" s="597">
        <f>SUMIFS(BD!W:W,BD!$A:$A,'Op.Fix.'!$B20,BD!$G:$G,$T$4)</f>
        <v/>
      </c>
      <c r="X20" s="597">
        <f>SUMIFS(BD!X:X,BD!$A:$A,'Op.Fix.'!$B20,BD!$G:$G,$T$4)</f>
        <v/>
      </c>
      <c r="Y20" s="597">
        <f>SUMIFS(BD!Y:Y,BD!$A:$A,'Op.Fix.'!$B20,BD!$G:$G,$T$4)</f>
        <v/>
      </c>
      <c r="Z20" s="597">
        <f>SUMIFS(BD!Z:Z,BD!$A:$A,'Op.Fix.'!$B20,BD!$G:$G,$T$4)</f>
        <v/>
      </c>
      <c r="AA20" s="597">
        <f>SUMIFS(BD!AA:AA,BD!$A:$A,'Op.Fix.'!$B20,BD!$G:$G,$T$4)</f>
        <v/>
      </c>
      <c r="AB20" s="597">
        <f>SUMIFS(BD!AB:AB,BD!$A:$A,'Op.Fix.'!$B20,BD!$G:$G,$T$4)</f>
        <v/>
      </c>
      <c r="AC20" s="597">
        <f>SUMIFS(BD!AC:AC,BD!$A:$A,'Op.Fix.'!$B20,BD!$G:$G,$T$4)</f>
        <v/>
      </c>
      <c r="AD20" s="597">
        <f>SUMIFS(BD!AD:AD,BD!$A:$A,'Op.Fix.'!$B20,BD!$G:$G,$T$4)</f>
        <v/>
      </c>
      <c r="AE20" s="597">
        <f>SUMIFS(BD!AE:AE,BD!$A:$A,'Op.Fix.'!$B20,BD!$G:$G,$T$4)</f>
        <v/>
      </c>
      <c r="AF20" s="597">
        <f>SUMIFS(BD!AF:AF,BD!$A:$A,'Op.Fix.'!$B20,BD!$G:$G,$T$4)</f>
        <v/>
      </c>
      <c r="AG20" s="597">
        <f>SUMIFS(BD!AG:AG,BD!$A:$A,'Op.Fix.'!$B20,BD!$G:$G,$T$4)</f>
        <v/>
      </c>
      <c r="AH20" s="597" t="n"/>
      <c r="AI20" s="597">
        <f>SUM(AK20:AV20)</f>
        <v/>
      </c>
      <c r="AJ20" s="597" t="n"/>
      <c r="AK20" s="597">
        <f>SUMIFS(BD!AI:AI,BD!$A:$A,'Op.Fix.'!$B20,BD!$G:$G,$AI$4)</f>
        <v/>
      </c>
      <c r="AL20" s="597">
        <f>SUMIFS(BD!AJ:AJ,BD!$A:$A,'Op.Fix.'!$B20,BD!$G:$G,$AI$4)</f>
        <v/>
      </c>
      <c r="AM20" s="597">
        <f>SUMIFS(BD!AK:AK,BD!$A:$A,'Op.Fix.'!$B20,BD!$G:$G,$AI$4)</f>
        <v/>
      </c>
      <c r="AN20" s="597">
        <f>SUMIFS(BD!AL:AL,BD!$A:$A,'Op.Fix.'!$B20,BD!$G:$G,$AI$4)</f>
        <v/>
      </c>
      <c r="AO20" s="597">
        <f>SUMIFS(BD!AM:AM,BD!$A:$A,'Op.Fix.'!$B20,BD!$G:$G,$AI$4)</f>
        <v/>
      </c>
      <c r="AP20" s="597">
        <f>SUMIFS(BD!AN:AN,BD!$A:$A,'Op.Fix.'!$B20,BD!$G:$G,$AI$4)</f>
        <v/>
      </c>
      <c r="AQ20" s="597">
        <f>SUMIFS(BD!AO:AO,BD!$A:$A,'Op.Fix.'!$B20,BD!$G:$G,$AI$4)</f>
        <v/>
      </c>
      <c r="AR20" s="597">
        <f>SUMIFS(BD!AP:AP,BD!$A:$A,'Op.Fix.'!$B20,BD!$G:$G,$AI$4)</f>
        <v/>
      </c>
      <c r="AS20" s="597">
        <f>SUMIFS(BD!AQ:AQ,BD!$A:$A,'Op.Fix.'!$B20,BD!$G:$G,$AI$4)</f>
        <v/>
      </c>
      <c r="AT20" s="597">
        <f>SUMIFS(BD!AR:AR,BD!$A:$A,'Op.Fix.'!$B20,BD!$G:$G,$AI$4)</f>
        <v/>
      </c>
      <c r="AU20" s="597">
        <f>SUMIFS(BD!AS:AS,BD!$A:$A,'Op.Fix.'!$B20,BD!$G:$G,$AI$4)</f>
        <v/>
      </c>
      <c r="AV20" s="597">
        <f>SUMIFS(BD!AT:AT,BD!$A:$A,'Op.Fix.'!$B20,BD!$G:$G,$AI$4)</f>
        <v/>
      </c>
      <c r="AW20" s="597" t="n"/>
      <c r="AX20" s="597">
        <f>SUM(AZ20:BK20)</f>
        <v/>
      </c>
      <c r="AY20" s="597" t="n"/>
      <c r="AZ20" s="597">
        <f>SUMIFS(BD!AV:AV,BD!$A:$A,'Op.Fix.'!$B20,BD!$G:$G,$AX$4)</f>
        <v/>
      </c>
      <c r="BA20" s="597">
        <f>SUMIFS(BD!AW:AW,BD!$A:$A,'Op.Fix.'!$B20,BD!$G:$G,$AX$4)</f>
        <v/>
      </c>
      <c r="BB20" s="597">
        <f>SUMIFS(BD!AX:AX,BD!$A:$A,'Op.Fix.'!$B20,BD!$G:$G,$AX$4)</f>
        <v/>
      </c>
      <c r="BC20" s="597">
        <f>SUMIFS(BD!AY:AY,BD!$A:$A,'Op.Fix.'!$B20,BD!$G:$G,$AX$4)</f>
        <v/>
      </c>
      <c r="BD20" s="597">
        <f>SUMIFS(BD!AZ:AZ,BD!$A:$A,'Op.Fix.'!$B20,BD!$G:$G,$AX$4)</f>
        <v/>
      </c>
      <c r="BE20" s="597">
        <f>SUMIFS(BD!BA:BA,BD!$A:$A,'Op.Fix.'!$B20,BD!$G:$G,$AX$4)</f>
        <v/>
      </c>
      <c r="BF20" s="597">
        <f>SUMIFS(BD!BB:BB,BD!$A:$A,'Op.Fix.'!$B20,BD!$G:$G,$AX$4)</f>
        <v/>
      </c>
      <c r="BG20" s="597">
        <f>SUMIFS(BD!BC:BC,BD!$A:$A,'Op.Fix.'!$B20,BD!$G:$G,$AX$4)</f>
        <v/>
      </c>
      <c r="BH20" s="597">
        <f>SUMIFS(BD!BD:BD,BD!$A:$A,'Op.Fix.'!$B20,BD!$G:$G,$AX$4)</f>
        <v/>
      </c>
      <c r="BI20" s="597">
        <f>SUMIFS(BD!BE:BE,BD!$A:$A,'Op.Fix.'!$B20,BD!$G:$G,$AX$4)</f>
        <v/>
      </c>
      <c r="BJ20" s="597">
        <f>SUMIFS(BD!BF:BF,BD!$A:$A,'Op.Fix.'!$B20,BD!$G:$G,$AX$4)</f>
        <v/>
      </c>
      <c r="BK20" s="597">
        <f>SUMIFS(BD!BG:BG,BD!$A:$A,'Op.Fix.'!$B20,BD!$G:$G,$AX$4)</f>
        <v/>
      </c>
      <c r="BL20" s="597" t="n"/>
      <c r="BM20" s="597">
        <f>SUM(BO20:BZ20)</f>
        <v/>
      </c>
      <c r="BN20" s="597" t="n"/>
      <c r="BO20" s="645">
        <f>SUMIFS(BD!AV:AV,BD!$A:$A,'Op.Fix.'!$B20,BD!$G:$G,$BM$4)</f>
        <v/>
      </c>
      <c r="BP20" s="645">
        <f>SUMIFS(BD!AW:AW,BD!$A:$A,'Op.Fix.'!$B20,BD!$G:$G,$BM$4)</f>
        <v/>
      </c>
      <c r="BQ20" s="645">
        <f>SUMIFS(BD!AX:AX,BD!$A:$A,'Op.Fix.'!$B20,BD!$G:$G,$BM$4)</f>
        <v/>
      </c>
      <c r="BR20" s="645">
        <f>SUMIFS(BD!AY:AY,BD!$A:$A,'Op.Fix.'!$B20,BD!$G:$G,$BM$4)</f>
        <v/>
      </c>
      <c r="BS20" s="645">
        <f>SUMIFS(BD!AZ:AZ,BD!$A:$A,'Op.Fix.'!$B20,BD!$G:$G,$BM$4)</f>
        <v/>
      </c>
      <c r="BT20" s="645">
        <f>SUMIFS(BD!BA:BA,BD!$A:$A,'Op.Fix.'!$B20,BD!$G:$G,$BM$4)</f>
        <v/>
      </c>
      <c r="BU20" s="645">
        <f>SUMIFS(BD!BB:BB,BD!$A:$A,'Op.Fix.'!$B20,BD!$G:$G,$BM$4)</f>
        <v/>
      </c>
      <c r="BV20" s="597">
        <f>SUMIFS(BD!BC:BC,BD!$A:$A,'Op.Fix.'!$B20,BD!$G:$G,$BM$4)</f>
        <v/>
      </c>
      <c r="BW20" s="597">
        <f>SUMIFS(BD!BD:BD,BD!$A:$A,'Op.Fix.'!$B20,BD!$G:$G,$BM$4)</f>
        <v/>
      </c>
      <c r="BX20" s="597">
        <f>SUMIFS(BD!BE:BE,BD!$A:$A,'Op.Fix.'!$B20,BD!$G:$G,$BM$4)</f>
        <v/>
      </c>
      <c r="BY20" s="597">
        <f>SUMIFS(BD!BF:BF,BD!$A:$A,'Op.Fix.'!$B20,BD!$G:$G,$BM$4)</f>
        <v/>
      </c>
      <c r="BZ20" s="597">
        <f>SUMIFS(BD!BG:BG,BD!$A:$A,'Op.Fix.'!$B20,BD!$G:$G,$BM$4)</f>
        <v/>
      </c>
      <c r="CA20" s="597" t="n"/>
      <c r="CB20" s="622">
        <f>HLOOKUP($CB$4,$AZ$6:$BK$29,$A20,0)</f>
        <v/>
      </c>
      <c r="CC20" s="622" t="n"/>
      <c r="CD20" s="622">
        <f>HLOOKUP($CB$4,$BO$6:$BZ$29,$A20,0)</f>
        <v/>
      </c>
      <c r="CE20" s="597">
        <f>0-(SUM(CG20:CR20))</f>
        <v/>
      </c>
      <c r="CF20" s="87" t="n"/>
      <c r="CG20" s="597">
        <f>BD!BJ44</f>
        <v/>
      </c>
      <c r="CH20" s="597">
        <f>BD!BK44</f>
        <v/>
      </c>
      <c r="CI20" s="597">
        <f>BD!BL44</f>
        <v/>
      </c>
      <c r="CJ20" s="597">
        <f>BD!BM44</f>
        <v/>
      </c>
      <c r="CK20" s="597">
        <f>BD!BN44</f>
        <v/>
      </c>
      <c r="CL20" s="597">
        <f>BD!BO44</f>
        <v/>
      </c>
      <c r="CM20" s="597">
        <f>BD!BP44</f>
        <v/>
      </c>
      <c r="CN20" s="597">
        <f>BD!BQ44</f>
        <v/>
      </c>
      <c r="CO20" s="597">
        <f>BD!BR44</f>
        <v/>
      </c>
      <c r="CP20" s="597">
        <f>BD!BS44</f>
        <v/>
      </c>
      <c r="CQ20" s="597">
        <f>BD!BT44</f>
        <v/>
      </c>
      <c r="CR20" s="597">
        <f>BD!BU44</f>
        <v/>
      </c>
      <c r="CT20" s="597">
        <f>0-(SUM(CV20:DG20))</f>
        <v/>
      </c>
      <c r="CU20" s="87" t="n"/>
      <c r="CV20" s="597">
        <f>_xlfn.XLOOKUP('Op.Fix.'!$B20,BD!$A$203:$A$399,BD!BJ$203:BJ$399)</f>
        <v/>
      </c>
      <c r="CW20" s="597">
        <f>_xlfn.XLOOKUP('Op.Fix.'!$B20,BD!$A$203:$A$399,BD!BK$203:BK$399)</f>
        <v/>
      </c>
      <c r="CX20" s="597">
        <f>_xlfn.XLOOKUP('Op.Fix.'!$B20,BD!$A$203:$A$399,BD!BL$203:BL$399)</f>
        <v/>
      </c>
      <c r="CY20" s="597">
        <f>_xlfn.XLOOKUP('Op.Fix.'!$B20,BD!$A$203:$A$399,BD!BM$203:BM$399)</f>
        <v/>
      </c>
      <c r="CZ20" s="597">
        <f>_xlfn.XLOOKUP('Op.Fix.'!$B20,BD!$A$203:$A$399,BD!BN$203:BN$399)</f>
        <v/>
      </c>
      <c r="DA20" s="597">
        <f>_xlfn.XLOOKUP('Op.Fix.'!$B20,BD!$A$203:$A$399,BD!BO$203:BO$399)</f>
        <v/>
      </c>
      <c r="DB20" s="597">
        <f>_xlfn.XLOOKUP('Op.Fix.'!$B20,BD!$A$203:$A$399,BD!BP$203:BP$399)</f>
        <v/>
      </c>
      <c r="DC20" s="597">
        <f>_xlfn.XLOOKUP('Op.Fix.'!$B20,BD!$A$203:$A$399,BD!BQ$203:BQ$399)</f>
        <v/>
      </c>
      <c r="DD20" s="597">
        <f>_xlfn.XLOOKUP('Op.Fix.'!$B20,BD!$A$203:$A$399,BD!BR$203:BR$399)</f>
        <v/>
      </c>
      <c r="DE20" s="597">
        <f>_xlfn.XLOOKUP('Op.Fix.'!$B20,BD!$A$203:$A$399,BD!BS$203:BS$399)</f>
        <v/>
      </c>
      <c r="DF20" s="597">
        <f>_xlfn.XLOOKUP('Op.Fix.'!$B20,BD!$A$203:$A$399,BD!BT$203:BT$399)</f>
        <v/>
      </c>
      <c r="DG20" s="597">
        <f>_xlfn.XLOOKUP('Op.Fix.'!$B20,BD!$A$203:$A$399,BD!BU$203:BU$399)</f>
        <v/>
      </c>
      <c r="DI20" s="597">
        <f>DA20-CL20</f>
        <v/>
      </c>
      <c r="DJ20" s="337">
        <f>(DA20/CL20)-100%</f>
        <v/>
      </c>
      <c r="DL20" s="597">
        <f>0-(SUM(DN20:DY20))</f>
        <v/>
      </c>
      <c r="DM20" s="87" t="n"/>
      <c r="DN20" s="597">
        <f>BD!BW44</f>
        <v/>
      </c>
      <c r="DO20" s="597">
        <f>BD!BX44</f>
        <v/>
      </c>
      <c r="DP20" s="597">
        <f>BD!BY44</f>
        <v/>
      </c>
      <c r="DQ20" s="597">
        <f>BD!BZ44</f>
        <v/>
      </c>
      <c r="DR20" s="597">
        <f>BD!CA44</f>
        <v/>
      </c>
      <c r="DS20" s="597">
        <f>BD!CB44</f>
        <v/>
      </c>
      <c r="DT20" s="597">
        <f>BD!CC44</f>
        <v/>
      </c>
      <c r="DU20" s="597">
        <f>BD!CD44</f>
        <v/>
      </c>
      <c r="DV20" s="597">
        <f>BD!CE44</f>
        <v/>
      </c>
      <c r="DW20" s="597">
        <f>BD!CF44</f>
        <v/>
      </c>
      <c r="DX20" s="597">
        <f>BD!CG44</f>
        <v/>
      </c>
      <c r="DY20" s="597">
        <f>BD!CH44</f>
        <v/>
      </c>
      <c r="EA20" s="597">
        <f>0-(SUM(EC20:EN20))</f>
        <v/>
      </c>
      <c r="EB20" s="87" t="n"/>
      <c r="EC20" s="597">
        <f>_xlfn.XLOOKUP('Op.Fix.'!$B20,BD!$A$203:$A$399,BD!BW$203:BW$399)</f>
        <v/>
      </c>
      <c r="ED20" s="597">
        <f>_xlfn.XLOOKUP('Op.Fix.'!$B20,BD!$A$203:$A$399,BD!BX$203:BX$399)</f>
        <v/>
      </c>
      <c r="EE20" s="597">
        <f>_xlfn.XLOOKUP('Op.Fix.'!$B20,BD!$A$203:$A$399,BD!BY$203:BY$399)</f>
        <v/>
      </c>
      <c r="EF20" s="597">
        <f>_xlfn.XLOOKUP('Op.Fix.'!$B20,BD!$A$203:$A$399,BD!BZ$203:BZ$399)</f>
        <v/>
      </c>
      <c r="EG20" s="597">
        <f>_xlfn.XLOOKUP('Op.Fix.'!$B20,BD!$A$203:$A$399,BD!CA$203:CA$399)</f>
        <v/>
      </c>
      <c r="EH20" s="597">
        <f>_xlfn.XLOOKUP('Op.Fix.'!$B20,BD!$A$203:$A$399,BD!CB$203:CB$399)</f>
        <v/>
      </c>
      <c r="EI20" s="597">
        <f>_xlfn.XLOOKUP('Op.Fix.'!$B20,BD!$A$203:$A$399,BD!CC$203:CC$399)</f>
        <v/>
      </c>
      <c r="EJ20" s="597">
        <f>_xlfn.XLOOKUP('Op.Fix.'!$B20,BD!$A$203:$A$399,BD!CD$203:CD$399)</f>
        <v/>
      </c>
      <c r="EK20" s="597">
        <f>_xlfn.XLOOKUP('Op.Fix.'!$B20,BD!$A$203:$A$399,BD!CE$203:CE$399)</f>
        <v/>
      </c>
      <c r="EL20" s="597">
        <f>_xlfn.XLOOKUP('Op.Fix.'!$B20,BD!$A$203:$A$399,BD!CF$203:CF$399)</f>
        <v/>
      </c>
      <c r="EM20" s="597">
        <f>_xlfn.XLOOKUP('Op.Fix.'!$B20,BD!$A$203:$A$399,BD!CG$203:CG$399)</f>
        <v/>
      </c>
      <c r="EN20" s="597">
        <f>_xlfn.XLOOKUP('Op.Fix.'!$B20,BD!$A$203:$A$399,BD!CH$203:CH$399)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T20" s="419" t="n"/>
      <c r="EU20" s="626">
        <f>_xlfn.XLOOKUP($ES$4,$DN$6:$DY$6,$DN20:$DY20)</f>
        <v/>
      </c>
      <c r="EV20" s="419" t="n"/>
      <c r="EW20" s="623">
        <f>_xlfn.XLOOKUP($ES$4,$EC$6:$EN$6,$EC20:$EN20)</f>
        <v/>
      </c>
      <c r="EX20" s="41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/>
      <c r="B21" s="74" t="inlineStr">
        <is>
          <t>32.02</t>
        </is>
      </c>
      <c r="C21" s="58" t="inlineStr">
        <is>
          <t>Aluguel Industrial</t>
        </is>
      </c>
      <c r="D21" s="58" t="n"/>
      <c r="E21" s="597" t="n"/>
      <c r="F21" s="644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>
        <v>0</v>
      </c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645" t="n"/>
      <c r="BP21" s="645" t="n"/>
      <c r="BQ21" s="645" t="n"/>
      <c r="BR21" s="645" t="n"/>
      <c r="BS21" s="645" t="n"/>
      <c r="BT21" s="645" t="n"/>
      <c r="BU21" s="645" t="n"/>
      <c r="BV21" s="597" t="n"/>
      <c r="BW21" s="597" t="n"/>
      <c r="BX21" s="597" t="n">
        <v>-8237</v>
      </c>
      <c r="BY21" s="597" t="n">
        <v>-7762</v>
      </c>
      <c r="BZ21" s="597" t="n">
        <v>0</v>
      </c>
      <c r="CA21" s="597" t="n"/>
      <c r="CB21" s="622" t="n"/>
      <c r="CC21" s="622" t="n"/>
      <c r="CD21" s="622" t="n"/>
      <c r="CE21" s="597">
        <f>0-(SUM(CG21:CR21))</f>
        <v/>
      </c>
      <c r="CF21" s="87" t="n"/>
      <c r="CG21" s="597">
        <f>BD!BJ45</f>
        <v/>
      </c>
      <c r="CH21" s="597">
        <f>BD!BK45</f>
        <v/>
      </c>
      <c r="CI21" s="597">
        <f>BD!BL45</f>
        <v/>
      </c>
      <c r="CJ21" s="597">
        <f>BD!BM45</f>
        <v/>
      </c>
      <c r="CK21" s="597">
        <f>BD!BN45</f>
        <v/>
      </c>
      <c r="CL21" s="597">
        <f>BD!BO45</f>
        <v/>
      </c>
      <c r="CM21" s="597">
        <f>BD!BP45</f>
        <v/>
      </c>
      <c r="CN21" s="597">
        <f>BD!BQ45</f>
        <v/>
      </c>
      <c r="CO21" s="597">
        <f>BD!BR45</f>
        <v/>
      </c>
      <c r="CP21" s="597">
        <f>BD!BS45</f>
        <v/>
      </c>
      <c r="CQ21" s="597">
        <f>BD!BT45</f>
        <v/>
      </c>
      <c r="CR21" s="597">
        <f>BD!BU45</f>
        <v/>
      </c>
      <c r="CT21" s="597">
        <f>0-(SUM(CV21:DG21))</f>
        <v/>
      </c>
      <c r="CU21" s="87" t="n"/>
      <c r="CV21" s="597">
        <f>_xlfn.XLOOKUP('Op.Fix.'!$B21,BD!$A$203:$A$399,BD!BJ$203:BJ$399)</f>
        <v/>
      </c>
      <c r="CW21" s="597">
        <f>_xlfn.XLOOKUP('Op.Fix.'!$B21,BD!$A$203:$A$399,BD!BK$203:BK$399)</f>
        <v/>
      </c>
      <c r="CX21" s="597">
        <f>_xlfn.XLOOKUP('Op.Fix.'!$B21,BD!$A$203:$A$399,BD!BL$203:BL$399)</f>
        <v/>
      </c>
      <c r="CY21" s="597">
        <f>_xlfn.XLOOKUP('Op.Fix.'!$B21,BD!$A$203:$A$399,BD!BM$203:BM$399)</f>
        <v/>
      </c>
      <c r="CZ21" s="597">
        <f>_xlfn.XLOOKUP('Op.Fix.'!$B21,BD!$A$203:$A$399,BD!BN$203:BN$399)</f>
        <v/>
      </c>
      <c r="DA21" s="597">
        <f>_xlfn.XLOOKUP('Op.Fix.'!$B21,BD!$A$203:$A$399,BD!BO$203:BO$399)</f>
        <v/>
      </c>
      <c r="DB21" s="597">
        <f>_xlfn.XLOOKUP('Op.Fix.'!$B21,BD!$A$203:$A$399,BD!BP$203:BP$399)</f>
        <v/>
      </c>
      <c r="DC21" s="597">
        <f>_xlfn.XLOOKUP('Op.Fix.'!$B21,BD!$A$203:$A$399,BD!BQ$203:BQ$399)</f>
        <v/>
      </c>
      <c r="DD21" s="597">
        <f>_xlfn.XLOOKUP('Op.Fix.'!$B21,BD!$A$203:$A$399,BD!BR$203:BR$399)</f>
        <v/>
      </c>
      <c r="DE21" s="597">
        <f>_xlfn.XLOOKUP('Op.Fix.'!$B21,BD!$A$203:$A$399,BD!BS$203:BS$399)</f>
        <v/>
      </c>
      <c r="DF21" s="597">
        <f>_xlfn.XLOOKUP('Op.Fix.'!$B21,BD!$A$203:$A$399,BD!BT$203:BT$399)</f>
        <v/>
      </c>
      <c r="DG21" s="597">
        <f>_xlfn.XLOOKUP('Op.Fix.'!$B21,BD!$A$203:$A$399,BD!BU$203:BU$399)</f>
        <v/>
      </c>
      <c r="DI21" s="597">
        <f>DA21-CL21</f>
        <v/>
      </c>
      <c r="DJ21" s="337">
        <f>(DA21/CL21)-100%</f>
        <v/>
      </c>
      <c r="DL21" s="597">
        <f>0-(SUM(DN21:DY21))</f>
        <v/>
      </c>
      <c r="DM21" s="87" t="n"/>
      <c r="DN21" s="597">
        <f>BD!BW45</f>
        <v/>
      </c>
      <c r="DO21" s="597">
        <f>BD!BX45</f>
        <v/>
      </c>
      <c r="DP21" s="597">
        <f>BD!BY45</f>
        <v/>
      </c>
      <c r="DQ21" s="597">
        <f>BD!BZ45</f>
        <v/>
      </c>
      <c r="DR21" s="597">
        <f>BD!CA45</f>
        <v/>
      </c>
      <c r="DS21" s="597">
        <f>BD!CB45</f>
        <v/>
      </c>
      <c r="DT21" s="597">
        <f>BD!CC45</f>
        <v/>
      </c>
      <c r="DU21" s="597">
        <f>BD!CD45</f>
        <v/>
      </c>
      <c r="DV21" s="597">
        <f>BD!CE45</f>
        <v/>
      </c>
      <c r="DW21" s="597">
        <f>BD!CF45</f>
        <v/>
      </c>
      <c r="DX21" s="597">
        <f>BD!CG45</f>
        <v/>
      </c>
      <c r="DY21" s="597">
        <f>BD!CH45</f>
        <v/>
      </c>
      <c r="EA21" s="597">
        <f>0-(SUM(EC21:EN21))</f>
        <v/>
      </c>
      <c r="EB21" s="87" t="n"/>
      <c r="EC21" s="597">
        <f>_xlfn.XLOOKUP('Op.Fix.'!$B21,BD!$A$203:$A$399,BD!BW$203:BW$399)</f>
        <v/>
      </c>
      <c r="ED21" s="597">
        <f>_xlfn.XLOOKUP('Op.Fix.'!$B21,BD!$A$203:$A$399,BD!BX$203:BX$399)</f>
        <v/>
      </c>
      <c r="EE21" s="597">
        <f>_xlfn.XLOOKUP('Op.Fix.'!$B21,BD!$A$203:$A$399,BD!BY$203:BY$399)</f>
        <v/>
      </c>
      <c r="EF21" s="597">
        <f>_xlfn.XLOOKUP('Op.Fix.'!$B21,BD!$A$203:$A$399,BD!BZ$203:BZ$399)</f>
        <v/>
      </c>
      <c r="EG21" s="597">
        <f>_xlfn.XLOOKUP('Op.Fix.'!$B21,BD!$A$203:$A$399,BD!CA$203:CA$399)</f>
        <v/>
      </c>
      <c r="EH21" s="597">
        <f>_xlfn.XLOOKUP('Op.Fix.'!$B21,BD!$A$203:$A$399,BD!CB$203:CB$399)</f>
        <v/>
      </c>
      <c r="EI21" s="597">
        <f>_xlfn.XLOOKUP('Op.Fix.'!$B21,BD!$A$203:$A$399,BD!CC$203:CC$399)</f>
        <v/>
      </c>
      <c r="EJ21" s="597">
        <f>_xlfn.XLOOKUP('Op.Fix.'!$B21,BD!$A$203:$A$399,BD!CD$203:CD$399)</f>
        <v/>
      </c>
      <c r="EK21" s="597">
        <f>_xlfn.XLOOKUP('Op.Fix.'!$B21,BD!$A$203:$A$399,BD!CE$203:CE$399)</f>
        <v/>
      </c>
      <c r="EL21" s="597">
        <f>_xlfn.XLOOKUP('Op.Fix.'!$B21,BD!$A$203:$A$399,BD!CF$203:CF$399)</f>
        <v/>
      </c>
      <c r="EM21" s="597">
        <f>_xlfn.XLOOKUP('Op.Fix.'!$B21,BD!$A$203:$A$399,BD!CG$203:CG$399)</f>
        <v/>
      </c>
      <c r="EN21" s="597">
        <f>_xlfn.XLOOKUP('Op.Fix.'!$B21,BD!$A$203:$A$399,BD!CH$203:CH$399)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ht="6" customFormat="1" customHeight="1" s="4">
      <c r="A22" s="1" t="n">
        <v>15</v>
      </c>
      <c r="B22" s="33" t="n"/>
      <c r="D22" s="34" t="n"/>
      <c r="E22" s="33" t="n"/>
      <c r="F22" s="64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T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I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X22" s="33" t="n"/>
      <c r="AZ22" s="33" t="n"/>
      <c r="BA22" s="33" t="n"/>
      <c r="BB22" s="33" t="n"/>
      <c r="BC22" s="33" t="n"/>
      <c r="BD22" s="33" t="n"/>
      <c r="BE22" s="33" t="n"/>
      <c r="BF22" s="33" t="n"/>
      <c r="BG22" s="33" t="n"/>
      <c r="BH22" s="33" t="n"/>
      <c r="BI22" s="33" t="n"/>
      <c r="BJ22" s="33" t="n"/>
      <c r="BK22" s="33" t="n"/>
      <c r="BM22" s="33" t="n"/>
      <c r="BO22" s="33" t="n"/>
      <c r="BP22" s="33" t="n"/>
      <c r="BQ22" s="33" t="n"/>
      <c r="BR22" s="33" t="n"/>
      <c r="BS22" s="33" t="n"/>
      <c r="BT22" s="33" t="n"/>
      <c r="BU22" s="33" t="n"/>
      <c r="BV22" s="33" t="n"/>
      <c r="BW22" s="33" t="n"/>
      <c r="BX22" s="33" t="n"/>
      <c r="BY22" s="33" t="n"/>
      <c r="BZ22" s="33" t="n"/>
      <c r="CB22" s="622" t="n"/>
      <c r="CC22" s="622" t="n"/>
      <c r="CD22" s="622" t="n"/>
      <c r="CE22" s="33" t="n"/>
      <c r="CF22" s="87" t="n"/>
      <c r="CG22" s="33" t="n"/>
      <c r="CH22" s="33" t="n"/>
      <c r="CI22" s="33" t="n"/>
      <c r="CJ22" s="33" t="n"/>
      <c r="CK22" s="33" t="n"/>
      <c r="CL22" s="33" t="n"/>
      <c r="CM22" s="33" t="n"/>
      <c r="CN22" s="33" t="n"/>
      <c r="CO22" s="33" t="n"/>
      <c r="CP22" s="33" t="n"/>
      <c r="CQ22" s="33" t="n"/>
      <c r="CR22" s="33" t="n"/>
      <c r="CT22" s="33" t="n"/>
      <c r="CU22" s="87" t="n"/>
      <c r="CV22" s="33" t="n"/>
      <c r="CW22" s="33" t="n"/>
      <c r="CX22" s="33" t="n"/>
      <c r="CY22" s="33" t="n"/>
      <c r="CZ22" s="33" t="n"/>
      <c r="DA22" s="33" t="n"/>
      <c r="DB22" s="33" t="n"/>
      <c r="DC22" s="33" t="n"/>
      <c r="DD22" s="33" t="n"/>
      <c r="DE22" s="33" t="n"/>
      <c r="DF22" s="33" t="n"/>
      <c r="DG22" s="33" t="n"/>
      <c r="DI22" s="33" t="n"/>
      <c r="DJ22" s="334" t="n"/>
      <c r="DL22" s="33" t="n"/>
      <c r="DM22" s="87" t="n"/>
      <c r="DN22" s="33" t="n"/>
      <c r="DO22" s="33" t="n"/>
      <c r="DP22" s="33" t="n"/>
      <c r="DQ22" s="33" t="n"/>
      <c r="DR22" s="33" t="n"/>
      <c r="DS22" s="33" t="n"/>
      <c r="DT22" s="33" t="n"/>
      <c r="DU22" s="33" t="n"/>
      <c r="DV22" s="33" t="n"/>
      <c r="DW22" s="33" t="n"/>
      <c r="DX22" s="33" t="n"/>
      <c r="DY22" s="33" t="n"/>
      <c r="EA22" s="33" t="n"/>
      <c r="EB22" s="87" t="n"/>
      <c r="EC22" s="33" t="n"/>
      <c r="ED22" s="33" t="n"/>
      <c r="EE22" s="33" t="n"/>
      <c r="EF22" s="33" t="n"/>
      <c r="EG22" s="33" t="n"/>
      <c r="EH22" s="33" t="n"/>
      <c r="EI22" s="33" t="n"/>
      <c r="EJ22" s="33" t="n"/>
      <c r="EK22" s="33" t="n"/>
      <c r="EL22" s="33" t="n"/>
      <c r="EM22" s="33" t="n"/>
      <c r="EN22" s="33" t="n"/>
      <c r="EP22" s="33" t="n"/>
      <c r="EQ22" s="334" t="n"/>
    </row>
    <row r="23" ht="14.85" customHeight="1">
      <c r="A23" s="1" t="n">
        <v>16</v>
      </c>
      <c r="B23" s="71" t="n"/>
      <c r="C23" s="48" t="inlineStr">
        <is>
          <t>Manutenção</t>
        </is>
      </c>
      <c r="D23" s="57" t="n"/>
      <c r="E23" s="633">
        <f>SUM(G23:R23)</f>
        <v/>
      </c>
      <c r="F23" s="596" t="n"/>
      <c r="G23" s="633">
        <f>SUM(G24:G31)</f>
        <v/>
      </c>
      <c r="H23" s="633">
        <f>SUM(H24:H31)</f>
        <v/>
      </c>
      <c r="I23" s="633">
        <f>SUM(I24:I31)</f>
        <v/>
      </c>
      <c r="J23" s="633">
        <f>SUM(J24:J31)</f>
        <v/>
      </c>
      <c r="K23" s="633">
        <f>SUM(K24:K31)</f>
        <v/>
      </c>
      <c r="L23" s="633">
        <f>SUM(L24:L31)</f>
        <v/>
      </c>
      <c r="M23" s="633">
        <f>SUM(M24:M31)</f>
        <v/>
      </c>
      <c r="N23" s="633">
        <f>SUM(N24:N31)</f>
        <v/>
      </c>
      <c r="O23" s="633">
        <f>SUM(O24:O31)</f>
        <v/>
      </c>
      <c r="P23" s="633">
        <f>SUM(P24:P31)</f>
        <v/>
      </c>
      <c r="Q23" s="633">
        <f>SUM(Q24:Q31)</f>
        <v/>
      </c>
      <c r="R23" s="633">
        <f>SUM(R24:R31)</f>
        <v/>
      </c>
      <c r="S23" s="596" t="n"/>
      <c r="T23" s="633">
        <f>SUM(V23:AG23)</f>
        <v/>
      </c>
      <c r="U23" s="596" t="n"/>
      <c r="V23" s="633">
        <f>SUM(V24:V29)</f>
        <v/>
      </c>
      <c r="W23" s="633">
        <f>SUM(W24:W29)</f>
        <v/>
      </c>
      <c r="X23" s="633">
        <f>SUM(X24:X29)</f>
        <v/>
      </c>
      <c r="Y23" s="633">
        <f>SUM(Y24:Y29)</f>
        <v/>
      </c>
      <c r="Z23" s="633">
        <f>SUM(Z24:Z29)</f>
        <v/>
      </c>
      <c r="AA23" s="633">
        <f>SUM(AA24:AA29)</f>
        <v/>
      </c>
      <c r="AB23" s="633">
        <f>SUM(AB24:AB29)</f>
        <v/>
      </c>
      <c r="AC23" s="633">
        <f>SUM(AC24:AC29)</f>
        <v/>
      </c>
      <c r="AD23" s="633">
        <f>SUM(AD24:AD29)</f>
        <v/>
      </c>
      <c r="AE23" s="633">
        <f>SUM(AE24:AE29)</f>
        <v/>
      </c>
      <c r="AF23" s="633">
        <f>SUM(AF24:AF29)</f>
        <v/>
      </c>
      <c r="AG23" s="633">
        <f>SUM(AG24:AG29)</f>
        <v/>
      </c>
      <c r="AH23" s="596" t="n"/>
      <c r="AI23" s="633">
        <f>SUM(AK23:AV23)</f>
        <v/>
      </c>
      <c r="AJ23" s="596" t="n"/>
      <c r="AK23" s="633">
        <f>SUM(AK24:AK29)</f>
        <v/>
      </c>
      <c r="AL23" s="633">
        <f>SUM(AL24:AL29)</f>
        <v/>
      </c>
      <c r="AM23" s="633">
        <f>SUM(AM24:AM29)</f>
        <v/>
      </c>
      <c r="AN23" s="633">
        <f>SUM(AN24:AN29)</f>
        <v/>
      </c>
      <c r="AO23" s="633">
        <f>SUM(AO24:AO29)</f>
        <v/>
      </c>
      <c r="AP23" s="633">
        <f>SUM(AP24:AP29)</f>
        <v/>
      </c>
      <c r="AQ23" s="633">
        <f>SUM(AQ24:AQ29)</f>
        <v/>
      </c>
      <c r="AR23" s="633">
        <f>SUM(AR24:AR29)</f>
        <v/>
      </c>
      <c r="AS23" s="633">
        <f>SUM(AS24:AS29)</f>
        <v/>
      </c>
      <c r="AT23" s="633">
        <f>SUM(AT24:AT29)</f>
        <v/>
      </c>
      <c r="AU23" s="633">
        <f>SUM(AU24:AU29)</f>
        <v/>
      </c>
      <c r="AV23" s="633">
        <f>SUM(AV24:AV29)</f>
        <v/>
      </c>
      <c r="AW23" s="596" t="n"/>
      <c r="AX23" s="633">
        <f>SUM(AZ23:BK23)</f>
        <v/>
      </c>
      <c r="AY23" s="596" t="n"/>
      <c r="AZ23" s="633">
        <f>SUM(AZ24:AZ31)</f>
        <v/>
      </c>
      <c r="BA23" s="633">
        <f>SUM(BA24:BA31)</f>
        <v/>
      </c>
      <c r="BB23" s="633">
        <f>SUM(BB24:BB31)</f>
        <v/>
      </c>
      <c r="BC23" s="633">
        <f>SUM(BC24:BC31)</f>
        <v/>
      </c>
      <c r="BD23" s="633">
        <f>SUM(BD24:BD31)</f>
        <v/>
      </c>
      <c r="BE23" s="633">
        <f>SUM(BE24:BE31)</f>
        <v/>
      </c>
      <c r="BF23" s="633">
        <f>SUM(BF24:BF31)</f>
        <v/>
      </c>
      <c r="BG23" s="633">
        <f>SUM(BG24:BG31)</f>
        <v/>
      </c>
      <c r="BH23" s="633">
        <f>SUM(BH24:BH31)</f>
        <v/>
      </c>
      <c r="BI23" s="633">
        <f>SUM(BI24:BI31)</f>
        <v/>
      </c>
      <c r="BJ23" s="633">
        <f>SUM(BJ24:BJ31)</f>
        <v/>
      </c>
      <c r="BK23" s="633">
        <f>SUM(BK24:BK31)</f>
        <v/>
      </c>
      <c r="BL23" s="596" t="n"/>
      <c r="BM23" s="633">
        <f>SUM(BO23:BZ23)</f>
        <v/>
      </c>
      <c r="BN23" s="596" t="n"/>
      <c r="BO23" s="633">
        <f>SUM(BO24:BO31)</f>
        <v/>
      </c>
      <c r="BP23" s="633">
        <f>SUM(BP24:BP31)</f>
        <v/>
      </c>
      <c r="BQ23" s="633">
        <f>SUM(BQ24:BQ31)</f>
        <v/>
      </c>
      <c r="BR23" s="633">
        <f>SUM(BR24:BR31)</f>
        <v/>
      </c>
      <c r="BS23" s="633">
        <f>SUM(BS24:BS31)</f>
        <v/>
      </c>
      <c r="BT23" s="633">
        <f>SUM(BT24:BT31)</f>
        <v/>
      </c>
      <c r="BU23" s="633">
        <f>SUM(BU24:BU31)</f>
        <v/>
      </c>
      <c r="BV23" s="633">
        <f>SUM(BV24:BV31)</f>
        <v/>
      </c>
      <c r="BW23" s="633">
        <f>SUM(BW24:BW31)</f>
        <v/>
      </c>
      <c r="BX23" s="633">
        <f>SUM(BX24:BX31)</f>
        <v/>
      </c>
      <c r="BY23" s="633">
        <f>SUM(BY24:BY31)</f>
        <v/>
      </c>
      <c r="BZ23" s="633">
        <f>SUM(BZ24:BZ31)</f>
        <v/>
      </c>
      <c r="CA23" s="596" t="n"/>
      <c r="CB23" s="633">
        <f>SUM(CB24:CB31)</f>
        <v/>
      </c>
      <c r="CC23" s="628" t="n"/>
      <c r="CD23" s="633">
        <f>SUM(CD24:CD31)</f>
        <v/>
      </c>
      <c r="CE23" s="633">
        <f>0-(SUM(CG23:CR23))</f>
        <v/>
      </c>
      <c r="CF23" s="87" t="n"/>
      <c r="CG23" s="633">
        <f>0-(SUM(CG24:CG31))</f>
        <v/>
      </c>
      <c r="CH23" s="633">
        <f>0-(SUM(CH24:CH31))</f>
        <v/>
      </c>
      <c r="CI23" s="633">
        <f>0-(SUM(CI24:CI31))</f>
        <v/>
      </c>
      <c r="CJ23" s="633">
        <f>0-(SUM(CJ24:CJ31))</f>
        <v/>
      </c>
      <c r="CK23" s="633">
        <f>0-(SUM(CK24:CK31))</f>
        <v/>
      </c>
      <c r="CL23" s="633">
        <f>0-(SUM(CL24:CL31))</f>
        <v/>
      </c>
      <c r="CM23" s="633">
        <f>0-(SUM(CM24:CM31))</f>
        <v/>
      </c>
      <c r="CN23" s="633">
        <f>0-(SUM(CN24:CN31))</f>
        <v/>
      </c>
      <c r="CO23" s="633">
        <f>0-(SUM(CO24:CO31))</f>
        <v/>
      </c>
      <c r="CP23" s="633">
        <f>0-(SUM(CP24:CP31))</f>
        <v/>
      </c>
      <c r="CQ23" s="633">
        <f>0-(SUM(CQ24:CQ31))</f>
        <v/>
      </c>
      <c r="CR23" s="633">
        <f>0-(SUM(CR24:CR31))</f>
        <v/>
      </c>
      <c r="CS23" s="291" t="n"/>
      <c r="CT23" s="633">
        <f>0-(SUM(CV23:DG23))</f>
        <v/>
      </c>
      <c r="CU23" s="87" t="n"/>
      <c r="CV23" s="633">
        <f>0-(SUM(CV24:CV31))</f>
        <v/>
      </c>
      <c r="CW23" s="633">
        <f>0-(SUM(CW24:CW31))</f>
        <v/>
      </c>
      <c r="CX23" s="633">
        <f>0-(SUM(CX24:CX31))</f>
        <v/>
      </c>
      <c r="CY23" s="633">
        <f>0-(SUM(CY24:CY31))</f>
        <v/>
      </c>
      <c r="CZ23" s="633">
        <f>0-(SUM(CZ24:CZ31))</f>
        <v/>
      </c>
      <c r="DA23" s="633">
        <f>0-(SUM(DA24:DA31))</f>
        <v/>
      </c>
      <c r="DB23" s="633">
        <f>0-(SUM(DB24:DB31))</f>
        <v/>
      </c>
      <c r="DC23" s="633">
        <f>0-(SUM(DC24:DC31))</f>
        <v/>
      </c>
      <c r="DD23" s="633">
        <f>0-(SUM(DD24:DD31))</f>
        <v/>
      </c>
      <c r="DE23" s="633">
        <f>0-(SUM(DE24:DE31))</f>
        <v/>
      </c>
      <c r="DF23" s="633">
        <f>0-(SUM(DF24:DF31))</f>
        <v/>
      </c>
      <c r="DG23" s="633">
        <f>0-(SUM(DG24:DG31))</f>
        <v/>
      </c>
      <c r="DI23" s="633">
        <f>DA23-CL23</f>
        <v/>
      </c>
      <c r="DJ23" s="335">
        <f>(DA23/CL23)-100%</f>
        <v/>
      </c>
      <c r="DL23" s="633">
        <f>0-(SUM(DN23:DY23))</f>
        <v/>
      </c>
      <c r="DM23" s="87" t="n"/>
      <c r="DN23" s="633">
        <f>0-(SUM(DN24:DN31))</f>
        <v/>
      </c>
      <c r="DO23" s="633">
        <f>0-(SUM(DO24:DO31))</f>
        <v/>
      </c>
      <c r="DP23" s="633">
        <f>0-(SUM(DP24:DP31))</f>
        <v/>
      </c>
      <c r="DQ23" s="633">
        <f>0-(SUM(DQ24:DQ31))</f>
        <v/>
      </c>
      <c r="DR23" s="633">
        <f>0-(SUM(DR24:DR31))</f>
        <v/>
      </c>
      <c r="DS23" s="633">
        <f>0-(SUM(DS24:DS31))</f>
        <v/>
      </c>
      <c r="DT23" s="633">
        <f>0-(SUM(DT24:DT31))</f>
        <v/>
      </c>
      <c r="DU23" s="633">
        <f>0-(SUM(DU24:DU31))</f>
        <v/>
      </c>
      <c r="DV23" s="633">
        <f>0-(SUM(DV24:DV31))</f>
        <v/>
      </c>
      <c r="DW23" s="633">
        <f>0-(SUM(DW24:DW31))</f>
        <v/>
      </c>
      <c r="DX23" s="633">
        <f>0-(SUM(DX24:DX31))</f>
        <v/>
      </c>
      <c r="DY23" s="633">
        <f>0-(SUM(DY24:DY31))</f>
        <v/>
      </c>
      <c r="DZ23" s="291" t="n"/>
      <c r="EA23" s="633">
        <f>0-(SUM(EC23:EN23))</f>
        <v/>
      </c>
      <c r="EB23" s="87" t="n"/>
      <c r="EC23" s="633">
        <f>0-(SUM(EC24:EC31))</f>
        <v/>
      </c>
      <c r="ED23" s="633">
        <f>0-(SUM(ED24:ED31))</f>
        <v/>
      </c>
      <c r="EE23" s="633">
        <f>0-(SUM(EE24:EE31))</f>
        <v/>
      </c>
      <c r="EF23" s="633">
        <f>0-(SUM(EF24:EF31))</f>
        <v/>
      </c>
      <c r="EG23" s="633">
        <f>0-(SUM(EG24:EG31))</f>
        <v/>
      </c>
      <c r="EH23" s="633">
        <f>0-(SUM(EH24:EH31))</f>
        <v/>
      </c>
      <c r="EI23" s="633">
        <f>0-(SUM(EI24:EI31))</f>
        <v/>
      </c>
      <c r="EJ23" s="633">
        <f>0-(SUM(EJ24:EJ31))</f>
        <v/>
      </c>
      <c r="EK23" s="633">
        <f>0-(SUM(EK24:EK31))</f>
        <v/>
      </c>
      <c r="EL23" s="633">
        <f>0-(SUM(EL24:EL31))</f>
        <v/>
      </c>
      <c r="EM23" s="633">
        <f>0-(SUM(EM24:EM31))</f>
        <v/>
      </c>
      <c r="EN23" s="633">
        <f>0-(SUM(EN24:EN31))</f>
        <v/>
      </c>
      <c r="EP23" s="633">
        <f>EH23-DS23</f>
        <v/>
      </c>
      <c r="EQ23" s="335">
        <f>(EH23/DS23)-100%</f>
        <v/>
      </c>
      <c r="ES23" s="633">
        <f>SUM(ES24:ES31)</f>
        <v/>
      </c>
      <c r="ET23" s="419" t="n"/>
      <c r="EU23" s="633">
        <f>SUM(EU24:EU31)</f>
        <v/>
      </c>
      <c r="EV23" s="419" t="n"/>
      <c r="EW23" s="633">
        <f>(SUM(EW24:EW31))</f>
        <v/>
      </c>
      <c r="EX23" s="419" t="n"/>
      <c r="EY23" s="636">
        <f>EW23-EU23</f>
        <v/>
      </c>
      <c r="EZ23" s="412">
        <f>-EY23/EU23</f>
        <v/>
      </c>
    </row>
    <row r="24" ht="6" customHeight="1">
      <c r="A24" s="1" t="n">
        <v>17</v>
      </c>
      <c r="B24" s="72" t="n"/>
      <c r="C24" s="57" t="n"/>
      <c r="D24" s="57" t="n"/>
      <c r="E24" s="597" t="n"/>
      <c r="F24" s="596" t="n"/>
      <c r="G24" s="596" t="n"/>
      <c r="H24" s="596" t="n"/>
      <c r="I24" s="596" t="n"/>
      <c r="J24" s="596" t="n"/>
      <c r="K24" s="596" t="n"/>
      <c r="L24" s="596" t="n"/>
      <c r="M24" s="596" t="n"/>
      <c r="N24" s="596" t="n"/>
      <c r="O24" s="596" t="n"/>
      <c r="P24" s="596" t="n"/>
      <c r="Q24" s="596" t="n"/>
      <c r="R24" s="596" t="n"/>
      <c r="S24" s="596" t="n"/>
      <c r="T24" s="597" t="n"/>
      <c r="U24" s="596" t="n"/>
      <c r="V24" s="596" t="n"/>
      <c r="W24" s="596" t="n"/>
      <c r="X24" s="596" t="n"/>
      <c r="Y24" s="596" t="n"/>
      <c r="Z24" s="596" t="n"/>
      <c r="AA24" s="596" t="n"/>
      <c r="AB24" s="596" t="n"/>
      <c r="AC24" s="596" t="n"/>
      <c r="AD24" s="596" t="n"/>
      <c r="AE24" s="596" t="n"/>
      <c r="AF24" s="596" t="n"/>
      <c r="AG24" s="596" t="n"/>
      <c r="AH24" s="596" t="n"/>
      <c r="AI24" s="597" t="n"/>
      <c r="AJ24" s="596" t="n"/>
      <c r="AK24" s="596" t="n"/>
      <c r="AL24" s="596" t="n"/>
      <c r="AM24" s="596" t="n"/>
      <c r="AN24" s="596" t="n"/>
      <c r="AO24" s="596" t="n"/>
      <c r="AP24" s="596" t="n"/>
      <c r="AQ24" s="596" t="n"/>
      <c r="AR24" s="596" t="n"/>
      <c r="AS24" s="596" t="n"/>
      <c r="AT24" s="596" t="n"/>
      <c r="AU24" s="596" t="n"/>
      <c r="AV24" s="596" t="n"/>
      <c r="AW24" s="596" t="n"/>
      <c r="AX24" s="597" t="n"/>
      <c r="AY24" s="596" t="n"/>
      <c r="AZ24" s="596" t="n"/>
      <c r="BA24" s="596" t="n"/>
      <c r="BB24" s="596" t="n"/>
      <c r="BC24" s="596" t="n"/>
      <c r="BD24" s="596" t="n"/>
      <c r="BE24" s="596" t="n"/>
      <c r="BF24" s="596" t="n"/>
      <c r="BG24" s="596" t="n"/>
      <c r="BH24" s="596" t="n"/>
      <c r="BI24" s="596" t="n"/>
      <c r="BJ24" s="596" t="n"/>
      <c r="BK24" s="596" t="n"/>
      <c r="BL24" s="596" t="n"/>
      <c r="BM24" s="597" t="n"/>
      <c r="BN24" s="596" t="n"/>
      <c r="BO24" s="596" t="n"/>
      <c r="BP24" s="596" t="n"/>
      <c r="BQ24" s="596" t="n"/>
      <c r="BR24" s="596" t="n"/>
      <c r="BS24" s="646" t="n"/>
      <c r="BT24" s="646" t="n"/>
      <c r="BU24" s="646" t="n"/>
      <c r="BV24" s="596" t="n"/>
      <c r="BW24" s="596" t="n"/>
      <c r="BX24" s="596" t="n"/>
      <c r="BY24" s="596" t="n"/>
      <c r="BZ24" s="596" t="n"/>
      <c r="CA24" s="596" t="n"/>
      <c r="CB24" s="622" t="n"/>
      <c r="CC24" s="622" t="n"/>
      <c r="CD24" s="622" t="n"/>
      <c r="CE24" s="597" t="n"/>
      <c r="CF24" s="87" t="n"/>
      <c r="CG24" s="596" t="n"/>
      <c r="CH24" s="596" t="n"/>
      <c r="CI24" s="596" t="n"/>
      <c r="CJ24" s="596" t="n"/>
      <c r="CK24" s="596" t="n"/>
      <c r="CL24" s="596" t="n"/>
      <c r="CM24" s="596" t="n"/>
      <c r="CN24" s="596" t="n"/>
      <c r="CO24" s="596" t="n"/>
      <c r="CP24" s="596" t="n"/>
      <c r="CQ24" s="596" t="n"/>
      <c r="CR24" s="596" t="n"/>
      <c r="CT24" s="597" t="n"/>
      <c r="CU24" s="87" t="n"/>
      <c r="CV24" s="596" t="n"/>
      <c r="CW24" s="596" t="n"/>
      <c r="CX24" s="596" t="n"/>
      <c r="CY24" s="596" t="n"/>
      <c r="CZ24" s="596" t="n"/>
      <c r="DA24" s="596" t="n"/>
      <c r="DB24" s="596" t="n"/>
      <c r="DC24" s="596" t="n"/>
      <c r="DD24" s="596" t="n"/>
      <c r="DE24" s="596" t="n"/>
      <c r="DF24" s="596" t="n"/>
      <c r="DG24" s="596" t="n"/>
      <c r="DI24" s="596" t="n"/>
      <c r="DJ24" s="336" t="n"/>
      <c r="DL24" s="597" t="n"/>
      <c r="DM24" s="87" t="n"/>
      <c r="DN24" s="596" t="n"/>
      <c r="DO24" s="596" t="n"/>
      <c r="DP24" s="596" t="n"/>
      <c r="DQ24" s="596" t="n"/>
      <c r="DR24" s="596" t="n"/>
      <c r="DS24" s="596" t="n"/>
      <c r="DT24" s="596" t="n"/>
      <c r="DU24" s="596" t="n"/>
      <c r="DV24" s="596" t="n"/>
      <c r="DW24" s="596" t="n"/>
      <c r="DX24" s="596" t="n"/>
      <c r="DY24" s="596" t="n"/>
      <c r="EA24" s="597" t="n"/>
      <c r="EB24" s="87" t="n"/>
      <c r="EC24" s="596" t="n"/>
      <c r="ED24" s="596" t="n"/>
      <c r="EE24" s="596" t="n"/>
      <c r="EF24" s="596" t="n"/>
      <c r="EG24" s="596" t="n"/>
      <c r="EH24" s="596" t="n"/>
      <c r="EI24" s="596" t="n"/>
      <c r="EJ24" s="596" t="n"/>
      <c r="EK24" s="596" t="n"/>
      <c r="EL24" s="596" t="n"/>
      <c r="EM24" s="596" t="n"/>
      <c r="EN24" s="596" t="n"/>
      <c r="EP24" s="596" t="n"/>
      <c r="EQ24" s="336" t="n"/>
      <c r="ES24" s="623" t="n"/>
      <c r="ET24" s="419" t="n"/>
      <c r="EU24" s="626" t="n"/>
      <c r="EV24" s="419" t="n"/>
      <c r="EW24" s="623" t="n"/>
      <c r="EX24" s="419" t="n"/>
      <c r="EY24" s="625" t="n"/>
      <c r="EZ24" s="408" t="n"/>
    </row>
    <row r="25" outlineLevel="1" ht="14.85" customHeight="1">
      <c r="A25" s="1" t="n">
        <v>18</v>
      </c>
      <c r="B25" s="74" t="inlineStr">
        <is>
          <t>34.01</t>
        </is>
      </c>
      <c r="C25" s="50">
        <f>VLOOKUP(B25,BD!A:B,2,0)</f>
        <v/>
      </c>
      <c r="E25" s="597">
        <f>SUM(G25:R25)</f>
        <v/>
      </c>
      <c r="F25" s="644" t="n"/>
      <c r="G25" s="597">
        <f>SUMIFS(BD!I:I,BD!$A:$A,'Op.Fix.'!$B25,BD!$G:$G,$E$4)</f>
        <v/>
      </c>
      <c r="H25" s="597">
        <f>SUMIFS(BD!J:J,BD!$A:$A,'Op.Fix.'!$B25,BD!$G:$G,$E$4)</f>
        <v/>
      </c>
      <c r="I25" s="597">
        <f>SUMIFS(BD!K:K,BD!$A:$A,'Op.Fix.'!$B25,BD!$G:$G,$E$4)</f>
        <v/>
      </c>
      <c r="J25" s="597">
        <f>SUMIFS(BD!L:L,BD!$A:$A,'Op.Fix.'!$B25,BD!$G:$G,$E$4)</f>
        <v/>
      </c>
      <c r="K25" s="597">
        <f>SUMIFS(BD!M:M,BD!$A:$A,'Op.Fix.'!$B25,BD!$G:$G,$E$4)</f>
        <v/>
      </c>
      <c r="L25" s="597">
        <f>SUMIFS(BD!N:N,BD!$A:$A,'Op.Fix.'!$B25,BD!$G:$G,$E$4)</f>
        <v/>
      </c>
      <c r="M25" s="597">
        <f>SUMIFS(BD!O:O,BD!$A:$A,'Op.Fix.'!$B25,BD!$G:$G,$E$4)</f>
        <v/>
      </c>
      <c r="N25" s="597">
        <f>SUMIFS(BD!P:P,BD!$A:$A,'Op.Fix.'!$B25,BD!$G:$G,$E$4)</f>
        <v/>
      </c>
      <c r="O25" s="597">
        <f>SUMIFS(BD!Q:Q,BD!$A:$A,'Op.Fix.'!$B25,BD!$G:$G,$E$4)</f>
        <v/>
      </c>
      <c r="P25" s="597">
        <f>SUMIFS(BD!R:R,BD!$A:$A,'Op.Fix.'!$B25,BD!$G:$G,$E$4)</f>
        <v/>
      </c>
      <c r="Q25" s="597">
        <f>SUMIFS(BD!S:S,BD!$A:$A,'Op.Fix.'!$B25,BD!$G:$G,$E$4)</f>
        <v/>
      </c>
      <c r="R25" s="597">
        <f>SUMIFS(BD!T:T,BD!$A:$A,'Op.Fix.'!$B25,BD!$G:$G,$E$4)</f>
        <v/>
      </c>
      <c r="S25" s="597" t="n"/>
      <c r="T25" s="597">
        <f>SUM(V25:AG25)</f>
        <v/>
      </c>
      <c r="U25" s="597" t="n"/>
      <c r="V25" s="597">
        <f>SUMIFS(BD!V:V,BD!$A:$A,'Op.Fix.'!$B25,BD!$G:$G,$T$4)</f>
        <v/>
      </c>
      <c r="W25" s="597">
        <f>SUMIFS(BD!W:W,BD!$A:$A,'Op.Fix.'!$B25,BD!$G:$G,$T$4)</f>
        <v/>
      </c>
      <c r="X25" s="597">
        <f>SUMIFS(BD!X:X,BD!$A:$A,'Op.Fix.'!$B25,BD!$G:$G,$T$4)</f>
        <v/>
      </c>
      <c r="Y25" s="597">
        <f>SUMIFS(BD!Y:Y,BD!$A:$A,'Op.Fix.'!$B25,BD!$G:$G,$T$4)</f>
        <v/>
      </c>
      <c r="Z25" s="597">
        <f>SUMIFS(BD!Z:Z,BD!$A:$A,'Op.Fix.'!$B25,BD!$G:$G,$T$4)</f>
        <v/>
      </c>
      <c r="AA25" s="597">
        <f>SUMIFS(BD!AA:AA,BD!$A:$A,'Op.Fix.'!$B25,BD!$G:$G,$T$4)</f>
        <v/>
      </c>
      <c r="AB25" s="597">
        <f>SUMIFS(BD!AB:AB,BD!$A:$A,'Op.Fix.'!$B25,BD!$G:$G,$T$4)</f>
        <v/>
      </c>
      <c r="AC25" s="597">
        <f>SUMIFS(BD!AC:AC,BD!$A:$A,'Op.Fix.'!$B25,BD!$G:$G,$T$4)</f>
        <v/>
      </c>
      <c r="AD25" s="597">
        <f>SUMIFS(BD!AD:AD,BD!$A:$A,'Op.Fix.'!$B25,BD!$G:$G,$T$4)</f>
        <v/>
      </c>
      <c r="AE25" s="597">
        <f>SUMIFS(BD!AE:AE,BD!$A:$A,'Op.Fix.'!$B25,BD!$G:$G,$T$4)</f>
        <v/>
      </c>
      <c r="AF25" s="597">
        <f>SUMIFS(BD!AF:AF,BD!$A:$A,'Op.Fix.'!$B25,BD!$G:$G,$T$4)</f>
        <v/>
      </c>
      <c r="AG25" s="597">
        <f>SUMIFS(BD!AG:AG,BD!$A:$A,'Op.Fix.'!$B25,BD!$G:$G,$T$4)</f>
        <v/>
      </c>
      <c r="AH25" s="597" t="n"/>
      <c r="AI25" s="597">
        <f>SUM(AK25:AV25)</f>
        <v/>
      </c>
      <c r="AJ25" s="597" t="n"/>
      <c r="AK25" s="597">
        <f>SUMIFS(BD!AI:AI,BD!$A:$A,'Op.Fix.'!$B25,BD!$G:$G,$AI$4)</f>
        <v/>
      </c>
      <c r="AL25" s="597">
        <f>SUMIFS(BD!AJ:AJ,BD!$A:$A,'Op.Fix.'!$B25,BD!$G:$G,$AI$4)</f>
        <v/>
      </c>
      <c r="AM25" s="597">
        <f>SUMIFS(BD!AK:AK,BD!$A:$A,'Op.Fix.'!$B25,BD!$G:$G,$AI$4)</f>
        <v/>
      </c>
      <c r="AN25" s="597">
        <f>SUMIFS(BD!AL:AL,BD!$A:$A,'Op.Fix.'!$B25,BD!$G:$G,$AI$4)</f>
        <v/>
      </c>
      <c r="AO25" s="597">
        <f>SUMIFS(BD!AM:AM,BD!$A:$A,'Op.Fix.'!$B25,BD!$G:$G,$AI$4)</f>
        <v/>
      </c>
      <c r="AP25" s="597">
        <f>SUMIFS(BD!AN:AN,BD!$A:$A,'Op.Fix.'!$B25,BD!$G:$G,$AI$4)</f>
        <v/>
      </c>
      <c r="AQ25" s="597">
        <f>SUMIFS(BD!AO:AO,BD!$A:$A,'Op.Fix.'!$B25,BD!$G:$G,$AI$4)</f>
        <v/>
      </c>
      <c r="AR25" s="597">
        <f>SUMIFS(BD!AP:AP,BD!$A:$A,'Op.Fix.'!$B25,BD!$G:$G,$AI$4)</f>
        <v/>
      </c>
      <c r="AS25" s="597">
        <f>SUMIFS(BD!AQ:AQ,BD!$A:$A,'Op.Fix.'!$B25,BD!$G:$G,$AI$4)</f>
        <v/>
      </c>
      <c r="AT25" s="597">
        <f>SUMIFS(BD!AR:AR,BD!$A:$A,'Op.Fix.'!$B25,BD!$G:$G,$AI$4)</f>
        <v/>
      </c>
      <c r="AU25" s="597">
        <f>SUMIFS(BD!AS:AS,BD!$A:$A,'Op.Fix.'!$B25,BD!$G:$G,$AI$4)</f>
        <v/>
      </c>
      <c r="AV25" s="597">
        <f>SUMIFS(BD!AT:AT,BD!$A:$A,'Op.Fix.'!$B25,BD!$G:$G,$AI$4)</f>
        <v/>
      </c>
      <c r="AW25" s="597" t="n"/>
      <c r="AX25" s="597">
        <f>SUM(AZ25:BK25)</f>
        <v/>
      </c>
      <c r="AY25" s="597" t="n"/>
      <c r="AZ25" s="597">
        <f>SUMIFS(BD!AV:AV,BD!$A:$A,'Op.Fix.'!$B25,BD!$G:$G,$AX$4)</f>
        <v/>
      </c>
      <c r="BA25" s="597">
        <f>SUMIFS(BD!AW:AW,BD!$A:$A,'Op.Fix.'!$B25,BD!$G:$G,$AX$4)</f>
        <v/>
      </c>
      <c r="BB25" s="597">
        <f>SUMIFS(BD!AX:AX,BD!$A:$A,'Op.Fix.'!$B25,BD!$G:$G,$AX$4)</f>
        <v/>
      </c>
      <c r="BC25" s="597">
        <f>SUMIFS(BD!AY:AY,BD!$A:$A,'Op.Fix.'!$B25,BD!$G:$G,$AX$4)</f>
        <v/>
      </c>
      <c r="BD25" s="597">
        <f>SUMIFS(BD!AZ:AZ,BD!$A:$A,'Op.Fix.'!$B25,BD!$G:$G,$AX$4)</f>
        <v/>
      </c>
      <c r="BE25" s="597">
        <f>SUMIFS(BD!BA:BA,BD!$A:$A,'Op.Fix.'!$B25,BD!$G:$G,$AX$4)</f>
        <v/>
      </c>
      <c r="BF25" s="597">
        <f>SUMIFS(BD!BB:BB,BD!$A:$A,'Op.Fix.'!$B25,BD!$G:$G,$AX$4)</f>
        <v/>
      </c>
      <c r="BG25" s="597">
        <f>SUMIFS(BD!BC:BC,BD!$A:$A,'Op.Fix.'!$B25,BD!$G:$G,$AX$4)</f>
        <v/>
      </c>
      <c r="BH25" s="597">
        <f>SUMIFS(BD!BD:BD,BD!$A:$A,'Op.Fix.'!$B25,BD!$G:$G,$AX$4)</f>
        <v/>
      </c>
      <c r="BI25" s="597">
        <f>SUMIFS(BD!BE:BE,BD!$A:$A,'Op.Fix.'!$B25,BD!$G:$G,$AX$4)</f>
        <v/>
      </c>
      <c r="BJ25" s="597">
        <f>SUMIFS(BD!BF:BF,BD!$A:$A,'Op.Fix.'!$B25,BD!$G:$G,$AX$4)</f>
        <v/>
      </c>
      <c r="BK25" s="597">
        <f>SUMIFS(BD!BG:BG,BD!$A:$A,'Op.Fix.'!$B25,BD!$G:$G,$AX$4)</f>
        <v/>
      </c>
      <c r="BL25" s="597" t="n"/>
      <c r="BM25" s="597">
        <f>SUM(BO25:BZ25)</f>
        <v/>
      </c>
      <c r="BN25" s="597" t="n"/>
      <c r="BO25" s="645">
        <f>SUMIFS(BD!AV:AV,BD!$A:$A,'Op.Fix.'!$B25,BD!$G:$G,$BM$4)</f>
        <v/>
      </c>
      <c r="BP25" s="645">
        <f>SUMIFS(BD!AW:AW,BD!$A:$A,'Op.Fix.'!$B25,BD!$G:$G,$BM$4)</f>
        <v/>
      </c>
      <c r="BQ25" s="645">
        <f>SUMIFS(BD!AX:AX,BD!$A:$A,'Op.Fix.'!$B25,BD!$G:$G,$BM$4)</f>
        <v/>
      </c>
      <c r="BR25" s="645">
        <f>SUMIFS(BD!AY:AY,BD!$A:$A,'Op.Fix.'!$B25,BD!$G:$G,$BM$4)</f>
        <v/>
      </c>
      <c r="BS25" s="645">
        <f>SUMIFS(BD!AZ:AZ,BD!$A:$A,'Op.Fix.'!$B25,BD!$G:$G,$BM$4)</f>
        <v/>
      </c>
      <c r="BT25" s="645">
        <f>SUMIFS(BD!BA:BA,BD!$A:$A,'Op.Fix.'!$B25,BD!$G:$G,$BM$4)</f>
        <v/>
      </c>
      <c r="BU25" s="645">
        <f>SUMIFS(BD!BB:BB,BD!$A:$A,'Op.Fix.'!$B25,BD!$G:$G,$BM$4)</f>
        <v/>
      </c>
      <c r="BV25" s="597">
        <f>SUMIFS(BD!BC:BC,BD!$A:$A,'Op.Fix.'!$B25,BD!$G:$G,$BM$4)</f>
        <v/>
      </c>
      <c r="BW25" s="597">
        <f>SUMIFS(BD!BD:BD,BD!$A:$A,'Op.Fix.'!$B25,BD!$G:$G,$BM$4)</f>
        <v/>
      </c>
      <c r="BX25" s="597">
        <f>SUMIFS(BD!BE:BE,BD!$A:$A,'Op.Fix.'!$B25,BD!$G:$G,$BM$4)</f>
        <v/>
      </c>
      <c r="BY25" s="597">
        <f>SUMIFS(BD!BF:BF,BD!$A:$A,'Op.Fix.'!$B25,BD!$G:$G,$BM$4)</f>
        <v/>
      </c>
      <c r="BZ25" s="597">
        <f>SUMIFS(BD!BG:BG,BD!$A:$A,'Op.Fix.'!$B25,BD!$G:$G,$BM$4)</f>
        <v/>
      </c>
      <c r="CA25" s="597" t="n"/>
      <c r="CB25" s="622">
        <f>HLOOKUP($CB$4,$AZ$6:$BK$29,$A25,0)</f>
        <v/>
      </c>
      <c r="CC25" s="622" t="n"/>
      <c r="CD25" s="622">
        <f>HLOOKUP($CB$4,$BO$6:$BZ$29,$A25,0)</f>
        <v/>
      </c>
      <c r="CE25" s="597">
        <f>0-(SUM(CG25:CR25))</f>
        <v/>
      </c>
      <c r="CF25" s="87" t="n"/>
      <c r="CG25" s="597">
        <f>BD!BJ51</f>
        <v/>
      </c>
      <c r="CH25" s="597">
        <f>BD!BK51</f>
        <v/>
      </c>
      <c r="CI25" s="597">
        <f>BD!BL51</f>
        <v/>
      </c>
      <c r="CJ25" s="597">
        <f>BD!BM51</f>
        <v/>
      </c>
      <c r="CK25" s="597">
        <f>BD!BN51</f>
        <v/>
      </c>
      <c r="CL25" s="597">
        <f>BD!BO51</f>
        <v/>
      </c>
      <c r="CM25" s="597">
        <f>BD!BP51</f>
        <v/>
      </c>
      <c r="CN25" s="597">
        <f>BD!BQ51</f>
        <v/>
      </c>
      <c r="CO25" s="597">
        <f>BD!BR51</f>
        <v/>
      </c>
      <c r="CP25" s="597">
        <f>BD!BS51</f>
        <v/>
      </c>
      <c r="CQ25" s="597">
        <f>BD!BT51</f>
        <v/>
      </c>
      <c r="CR25" s="597">
        <f>BD!BU51</f>
        <v/>
      </c>
      <c r="CT25" s="597">
        <f>0-(SUM(CV25:DG25))</f>
        <v/>
      </c>
      <c r="CU25" s="87" t="n"/>
      <c r="CV25" s="597">
        <f>_xlfn.XLOOKUP('Op.Fix.'!$B25,BD!$A$203:$A$399,BD!BJ$203:BJ$399)</f>
        <v/>
      </c>
      <c r="CW25" s="597">
        <f>_xlfn.XLOOKUP('Op.Fix.'!$B25,BD!$A$203:$A$399,BD!BK$203:BK$399)</f>
        <v/>
      </c>
      <c r="CX25" s="597">
        <f>_xlfn.XLOOKUP('Op.Fix.'!$B25,BD!$A$203:$A$399,BD!BL$203:BL$399)</f>
        <v/>
      </c>
      <c r="CY25" s="597">
        <f>_xlfn.XLOOKUP('Op.Fix.'!$B25,BD!$A$203:$A$399,BD!BM$203:BM$399)</f>
        <v/>
      </c>
      <c r="CZ25" s="597">
        <f>_xlfn.XLOOKUP('Op.Fix.'!$B25,BD!$A$203:$A$399,BD!BN$203:BN$399)</f>
        <v/>
      </c>
      <c r="DA25" s="597">
        <f>_xlfn.XLOOKUP('Op.Fix.'!$B25,BD!$A$203:$A$399,BD!BO$203:BO$399)</f>
        <v/>
      </c>
      <c r="DB25" s="597">
        <f>_xlfn.XLOOKUP('Op.Fix.'!$B25,BD!$A$203:$A$399,BD!BP$203:BP$399)</f>
        <v/>
      </c>
      <c r="DC25" s="597">
        <f>_xlfn.XLOOKUP('Op.Fix.'!$B25,BD!$A$203:$A$399,BD!BQ$203:BQ$399)</f>
        <v/>
      </c>
      <c r="DD25" s="597">
        <f>_xlfn.XLOOKUP('Op.Fix.'!$B25,BD!$A$203:$A$399,BD!BR$203:BR$399)</f>
        <v/>
      </c>
      <c r="DE25" s="597">
        <f>_xlfn.XLOOKUP('Op.Fix.'!$B25,BD!$A$203:$A$399,BD!BS$203:BS$399)</f>
        <v/>
      </c>
      <c r="DF25" s="597">
        <f>_xlfn.XLOOKUP('Op.Fix.'!$B25,BD!$A$203:$A$399,BD!BT$203:BT$399)</f>
        <v/>
      </c>
      <c r="DG25" s="597">
        <f>_xlfn.XLOOKUP('Op.Fix.'!$B25,BD!$A$203:$A$399,BD!BU$203:BU$399)</f>
        <v/>
      </c>
      <c r="DI25" s="597">
        <f>DA25-CL25</f>
        <v/>
      </c>
      <c r="DJ25" s="337">
        <f>(DA25/CL25)-100%</f>
        <v/>
      </c>
      <c r="DL25" s="597">
        <f>0-(SUM(DN25:DY25))</f>
        <v/>
      </c>
      <c r="DM25" s="87" t="n"/>
      <c r="DN25" s="597">
        <f>BD!BW51</f>
        <v/>
      </c>
      <c r="DO25" s="597">
        <f>BD!BX51</f>
        <v/>
      </c>
      <c r="DP25" s="597">
        <f>BD!BY51</f>
        <v/>
      </c>
      <c r="DQ25" s="597">
        <f>BD!BZ51</f>
        <v/>
      </c>
      <c r="DR25" s="597">
        <f>BD!CA51</f>
        <v/>
      </c>
      <c r="DS25" s="597">
        <f>BD!CB51</f>
        <v/>
      </c>
      <c r="DT25" s="597">
        <f>BD!CC51</f>
        <v/>
      </c>
      <c r="DU25" s="597">
        <f>BD!CD51</f>
        <v/>
      </c>
      <c r="DV25" s="597">
        <f>BD!CE51</f>
        <v/>
      </c>
      <c r="DW25" s="597">
        <f>BD!CF51</f>
        <v/>
      </c>
      <c r="DX25" s="597">
        <f>BD!CG51</f>
        <v/>
      </c>
      <c r="DY25" s="597">
        <f>BD!CH51</f>
        <v/>
      </c>
      <c r="EA25" s="597">
        <f>0-(SUM(EC25:EN25))</f>
        <v/>
      </c>
      <c r="EB25" s="87" t="n"/>
      <c r="EC25" s="597">
        <f>_xlfn.XLOOKUP('Op.Fix.'!$B25,BD!$A$203:$A$399,BD!BW$203:BW$399)</f>
        <v/>
      </c>
      <c r="ED25" s="597">
        <f>_xlfn.XLOOKUP('Op.Fix.'!$B25,BD!$A$203:$A$399,BD!BX$203:BX$399)</f>
        <v/>
      </c>
      <c r="EE25" s="597">
        <f>_xlfn.XLOOKUP('Op.Fix.'!$B25,BD!$A$203:$A$399,BD!BY$203:BY$399)</f>
        <v/>
      </c>
      <c r="EF25" s="597">
        <f>_xlfn.XLOOKUP('Op.Fix.'!$B25,BD!$A$203:$A$399,BD!BZ$203:BZ$399)</f>
        <v/>
      </c>
      <c r="EG25" s="597">
        <f>_xlfn.XLOOKUP('Op.Fix.'!$B25,BD!$A$203:$A$399,BD!CA$203:CA$399)</f>
        <v/>
      </c>
      <c r="EH25" s="597">
        <f>_xlfn.XLOOKUP('Op.Fix.'!$B25,BD!$A$203:$A$399,BD!CB$203:CB$399)</f>
        <v/>
      </c>
      <c r="EI25" s="597">
        <f>_xlfn.XLOOKUP('Op.Fix.'!$B25,BD!$A$203:$A$399,BD!CC$203:CC$399)</f>
        <v/>
      </c>
      <c r="EJ25" s="597">
        <f>_xlfn.XLOOKUP('Op.Fix.'!$B25,BD!$A$203:$A$399,BD!CD$203:CD$399)</f>
        <v/>
      </c>
      <c r="EK25" s="597">
        <f>_xlfn.XLOOKUP('Op.Fix.'!$B25,BD!$A$203:$A$399,BD!CE$203:CE$399)</f>
        <v/>
      </c>
      <c r="EL25" s="597">
        <f>_xlfn.XLOOKUP('Op.Fix.'!$B25,BD!$A$203:$A$399,BD!CF$203:CF$399)</f>
        <v/>
      </c>
      <c r="EM25" s="597">
        <f>_xlfn.XLOOKUP('Op.Fix.'!$B25,BD!$A$203:$A$399,BD!CG$203:CG$399)</f>
        <v/>
      </c>
      <c r="EN25" s="597">
        <f>_xlfn.XLOOKUP('Op.Fix.'!$B25,BD!$A$203:$A$399,BD!CH$203:CH$399)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19</v>
      </c>
      <c r="B26" s="74" t="inlineStr">
        <is>
          <t>34.04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SUMIFS(BD!I:I,BD!$A:$A,'Op.Fix.'!$B26,BD!$G:$G,$E$4)</f>
        <v/>
      </c>
      <c r="H26" s="597">
        <f>SUMIFS(BD!J:J,BD!$A:$A,'Op.Fix.'!$B26,BD!$G:$G,$E$4)</f>
        <v/>
      </c>
      <c r="I26" s="597">
        <f>SUMIFS(BD!K:K,BD!$A:$A,'Op.Fix.'!$B26,BD!$G:$G,$E$4)</f>
        <v/>
      </c>
      <c r="J26" s="597">
        <f>SUMIFS(BD!L:L,BD!$A:$A,'Op.Fix.'!$B26,BD!$G:$G,$E$4)</f>
        <v/>
      </c>
      <c r="K26" s="597">
        <f>SUMIFS(BD!M:M,BD!$A:$A,'Op.Fix.'!$B26,BD!$G:$G,$E$4)</f>
        <v/>
      </c>
      <c r="L26" s="597">
        <f>SUMIFS(BD!N:N,BD!$A:$A,'Op.Fix.'!$B26,BD!$G:$G,$E$4)</f>
        <v/>
      </c>
      <c r="M26" s="597">
        <f>SUMIFS(BD!O:O,BD!$A:$A,'Op.Fix.'!$B26,BD!$G:$G,$E$4)</f>
        <v/>
      </c>
      <c r="N26" s="597">
        <f>SUMIFS(BD!P:P,BD!$A:$A,'Op.Fix.'!$B26,BD!$G:$G,$E$4)</f>
        <v/>
      </c>
      <c r="O26" s="597">
        <f>SUMIFS(BD!Q:Q,BD!$A:$A,'Op.Fix.'!$B26,BD!$G:$G,$E$4)</f>
        <v/>
      </c>
      <c r="P26" s="597">
        <f>SUMIFS(BD!R:R,BD!$A:$A,'Op.Fix.'!$B26,BD!$G:$G,$E$4)</f>
        <v/>
      </c>
      <c r="Q26" s="597">
        <f>SUMIFS(BD!S:S,BD!$A:$A,'Op.Fix.'!$B26,BD!$G:$G,$E$4)</f>
        <v/>
      </c>
      <c r="R26" s="597">
        <f>SUMIFS(BD!T:T,BD!$A:$A,'Op.Fix.'!$B26,BD!$G:$G,$E$4)</f>
        <v/>
      </c>
      <c r="S26" s="597" t="n"/>
      <c r="T26" s="597">
        <f>SUM(V26:AG26)</f>
        <v/>
      </c>
      <c r="U26" s="597" t="n"/>
      <c r="V26" s="597">
        <f>SUMIFS(BD!V:V,BD!$A:$A,'Op.Fix.'!$B26,BD!$G:$G,$T$4)</f>
        <v/>
      </c>
      <c r="W26" s="597">
        <f>SUMIFS(BD!W:W,BD!$A:$A,'Op.Fix.'!$B26,BD!$G:$G,$T$4)</f>
        <v/>
      </c>
      <c r="X26" s="597">
        <f>SUMIFS(BD!X:X,BD!$A:$A,'Op.Fix.'!$B26,BD!$G:$G,$T$4)</f>
        <v/>
      </c>
      <c r="Y26" s="597">
        <f>SUMIFS(BD!Y:Y,BD!$A:$A,'Op.Fix.'!$B26,BD!$G:$G,$T$4)</f>
        <v/>
      </c>
      <c r="Z26" s="597">
        <f>SUMIFS(BD!Z:Z,BD!$A:$A,'Op.Fix.'!$B26,BD!$G:$G,$T$4)</f>
        <v/>
      </c>
      <c r="AA26" s="597">
        <f>SUMIFS(BD!AA:AA,BD!$A:$A,'Op.Fix.'!$B26,BD!$G:$G,$T$4)</f>
        <v/>
      </c>
      <c r="AB26" s="597">
        <f>SUMIFS(BD!AB:AB,BD!$A:$A,'Op.Fix.'!$B26,BD!$G:$G,$T$4)</f>
        <v/>
      </c>
      <c r="AC26" s="597">
        <f>SUMIFS(BD!AC:AC,BD!$A:$A,'Op.Fix.'!$B26,BD!$G:$G,$T$4)</f>
        <v/>
      </c>
      <c r="AD26" s="597">
        <f>SUMIFS(BD!AD:AD,BD!$A:$A,'Op.Fix.'!$B26,BD!$G:$G,$T$4)</f>
        <v/>
      </c>
      <c r="AE26" s="597">
        <f>SUMIFS(BD!AE:AE,BD!$A:$A,'Op.Fix.'!$B26,BD!$G:$G,$T$4)</f>
        <v/>
      </c>
      <c r="AF26" s="597">
        <f>SUMIFS(BD!AF:AF,BD!$A:$A,'Op.Fix.'!$B26,BD!$G:$G,$T$4)</f>
        <v/>
      </c>
      <c r="AG26" s="597">
        <f>SUMIFS(BD!AG:AG,BD!$A:$A,'Op.Fix.'!$B26,BD!$G:$G,$T$4)</f>
        <v/>
      </c>
      <c r="AH26" s="597" t="n"/>
      <c r="AI26" s="597">
        <f>SUM(AK26:AV26)</f>
        <v/>
      </c>
      <c r="AJ26" s="597" t="n"/>
      <c r="AK26" s="597">
        <f>SUMIFS(BD!AI:AI,BD!$A:$A,'Op.Fix.'!$B26,BD!$G:$G,$AI$4)</f>
        <v/>
      </c>
      <c r="AL26" s="597">
        <f>SUMIFS(BD!AJ:AJ,BD!$A:$A,'Op.Fix.'!$B26,BD!$G:$G,$AI$4)</f>
        <v/>
      </c>
      <c r="AM26" s="597">
        <f>SUMIFS(BD!AK:AK,BD!$A:$A,'Op.Fix.'!$B26,BD!$G:$G,$AI$4)</f>
        <v/>
      </c>
      <c r="AN26" s="597">
        <f>SUMIFS(BD!AL:AL,BD!$A:$A,'Op.Fix.'!$B26,BD!$G:$G,$AI$4)</f>
        <v/>
      </c>
      <c r="AO26" s="597">
        <f>SUMIFS(BD!AM:AM,BD!$A:$A,'Op.Fix.'!$B26,BD!$G:$G,$AI$4)</f>
        <v/>
      </c>
      <c r="AP26" s="597">
        <f>SUMIFS(BD!AN:AN,BD!$A:$A,'Op.Fix.'!$B26,BD!$G:$G,$AI$4)</f>
        <v/>
      </c>
      <c r="AQ26" s="597">
        <f>SUMIFS(BD!AO:AO,BD!$A:$A,'Op.Fix.'!$B26,BD!$G:$G,$AI$4)</f>
        <v/>
      </c>
      <c r="AR26" s="597">
        <f>SUMIFS(BD!AP:AP,BD!$A:$A,'Op.Fix.'!$B26,BD!$G:$G,$AI$4)</f>
        <v/>
      </c>
      <c r="AS26" s="597">
        <f>SUMIFS(BD!AQ:AQ,BD!$A:$A,'Op.Fix.'!$B26,BD!$G:$G,$AI$4)</f>
        <v/>
      </c>
      <c r="AT26" s="597">
        <f>SUMIFS(BD!AR:AR,BD!$A:$A,'Op.Fix.'!$B26,BD!$G:$G,$AI$4)</f>
        <v/>
      </c>
      <c r="AU26" s="597">
        <f>SUMIFS(BD!AS:AS,BD!$A:$A,'Op.Fix.'!$B26,BD!$G:$G,$AI$4)</f>
        <v/>
      </c>
      <c r="AV26" s="597">
        <f>SUMIFS(BD!AT:AT,BD!$A:$A,'Op.Fix.'!$B26,BD!$G:$G,$AI$4)</f>
        <v/>
      </c>
      <c r="AW26" s="597" t="n"/>
      <c r="AX26" s="597">
        <f>SUM(AZ26:BK26)</f>
        <v/>
      </c>
      <c r="AY26" s="597" t="n"/>
      <c r="AZ26" s="597">
        <f>SUMIFS(BD!AV:AV,BD!$A:$A,'Op.Fix.'!$B26,BD!$G:$G,$AX$4)</f>
        <v/>
      </c>
      <c r="BA26" s="597">
        <f>SUMIFS(BD!AW:AW,BD!$A:$A,'Op.Fix.'!$B26,BD!$G:$G,$AX$4)</f>
        <v/>
      </c>
      <c r="BB26" s="597">
        <f>SUMIFS(BD!AX:AX,BD!$A:$A,'Op.Fix.'!$B26,BD!$G:$G,$AX$4)</f>
        <v/>
      </c>
      <c r="BC26" s="597">
        <f>SUMIFS(BD!AY:AY,BD!$A:$A,'Op.Fix.'!$B26,BD!$G:$G,$AX$4)</f>
        <v/>
      </c>
      <c r="BD26" s="597">
        <f>SUMIFS(BD!AZ:AZ,BD!$A:$A,'Op.Fix.'!$B26,BD!$G:$G,$AX$4)</f>
        <v/>
      </c>
      <c r="BE26" s="597">
        <f>SUMIFS(BD!BA:BA,BD!$A:$A,'Op.Fix.'!$B26,BD!$G:$G,$AX$4)</f>
        <v/>
      </c>
      <c r="BF26" s="597">
        <f>SUMIFS(BD!BB:BB,BD!$A:$A,'Op.Fix.'!$B26,BD!$G:$G,$AX$4)</f>
        <v/>
      </c>
      <c r="BG26" s="597">
        <f>SUMIFS(BD!BC:BC,BD!$A:$A,'Op.Fix.'!$B26,BD!$G:$G,$AX$4)</f>
        <v/>
      </c>
      <c r="BH26" s="597">
        <f>SUMIFS(BD!BD:BD,BD!$A:$A,'Op.Fix.'!$B26,BD!$G:$G,$AX$4)</f>
        <v/>
      </c>
      <c r="BI26" s="597">
        <f>SUMIFS(BD!BE:BE,BD!$A:$A,'Op.Fix.'!$B26,BD!$G:$G,$AX$4)</f>
        <v/>
      </c>
      <c r="BJ26" s="597">
        <f>SUMIFS(BD!BF:BF,BD!$A:$A,'Op.Fix.'!$B26,BD!$G:$G,$AX$4)</f>
        <v/>
      </c>
      <c r="BK26" s="597">
        <f>SUMIFS(BD!BG:BG,BD!$A:$A,'Op.Fix.'!$B26,BD!$G:$G,$AX$4)</f>
        <v/>
      </c>
      <c r="BL26" s="597" t="n"/>
      <c r="BM26" s="597">
        <f>SUM(BO26:BZ26)</f>
        <v/>
      </c>
      <c r="BN26" s="597" t="n"/>
      <c r="BO26" s="645">
        <f>SUMIFS(BD!AV:AV,BD!$A:$A,'Op.Fix.'!$B26,BD!$G:$G,$BM$4)</f>
        <v/>
      </c>
      <c r="BP26" s="645">
        <f>SUMIFS(BD!AW:AW,BD!$A:$A,'Op.Fix.'!$B26,BD!$G:$G,$BM$4)</f>
        <v/>
      </c>
      <c r="BQ26" s="645">
        <f>SUMIFS(BD!AX:AX,BD!$A:$A,'Op.Fix.'!$B26,BD!$G:$G,$BM$4)</f>
        <v/>
      </c>
      <c r="BR26" s="645">
        <f>SUMIFS(BD!AY:AY,BD!$A:$A,'Op.Fix.'!$B26,BD!$G:$G,$BM$4)</f>
        <v/>
      </c>
      <c r="BS26" s="645">
        <f>SUMIFS(BD!AZ:AZ,BD!$A:$A,'Op.Fix.'!$B26,BD!$G:$G,$BM$4)</f>
        <v/>
      </c>
      <c r="BT26" s="645">
        <f>SUMIFS(BD!BA:BA,BD!$A:$A,'Op.Fix.'!$B26,BD!$G:$G,$BM$4)</f>
        <v/>
      </c>
      <c r="BU26" s="645">
        <f>SUMIFS(BD!BB:BB,BD!$A:$A,'Op.Fix.'!$B26,BD!$G:$G,$BM$4)</f>
        <v/>
      </c>
      <c r="BV26" s="597">
        <f>SUMIFS(BD!BC:BC,BD!$A:$A,'Op.Fix.'!$B26,BD!$G:$G,$BM$4)</f>
        <v/>
      </c>
      <c r="BW26" s="597">
        <f>SUMIFS(BD!BD:BD,BD!$A:$A,'Op.Fix.'!$B26,BD!$G:$G,$BM$4)</f>
        <v/>
      </c>
      <c r="BX26" s="597">
        <f>SUMIFS(BD!BE:BE,BD!$A:$A,'Op.Fix.'!$B26,BD!$G:$G,$BM$4)</f>
        <v/>
      </c>
      <c r="BY26" s="597">
        <f>SUMIFS(BD!BF:BF,BD!$A:$A,'Op.Fix.'!$B26,BD!$G:$G,$BM$4)</f>
        <v/>
      </c>
      <c r="BZ26" s="597">
        <f>SUMIFS(BD!BG:BG,BD!$A:$A,'Op.Fix.'!$B26,BD!$G:$G,$BM$4)</f>
        <v/>
      </c>
      <c r="CA26" s="597" t="n"/>
      <c r="CB26" s="622">
        <f>HLOOKUP($CB$4,$AZ$6:$BK$29,$A26,0)</f>
        <v/>
      </c>
      <c r="CC26" s="622" t="n"/>
      <c r="CD26" s="622">
        <f>HLOOKUP($CB$4,$BO$6:$BZ$29,$A26,0)</f>
        <v/>
      </c>
      <c r="CE26" s="597">
        <f>0-(SUM(CG26:CR26))</f>
        <v/>
      </c>
      <c r="CF26" s="87" t="n"/>
      <c r="CG26" s="597">
        <f>BD!BJ52</f>
        <v/>
      </c>
      <c r="CH26" s="597">
        <f>BD!BK52</f>
        <v/>
      </c>
      <c r="CI26" s="597">
        <f>BD!BL52</f>
        <v/>
      </c>
      <c r="CJ26" s="597">
        <f>BD!BM52</f>
        <v/>
      </c>
      <c r="CK26" s="597">
        <f>BD!BN52</f>
        <v/>
      </c>
      <c r="CL26" s="597">
        <f>BD!BO52</f>
        <v/>
      </c>
      <c r="CM26" s="597">
        <f>BD!BP52</f>
        <v/>
      </c>
      <c r="CN26" s="597">
        <f>BD!BQ52</f>
        <v/>
      </c>
      <c r="CO26" s="597">
        <f>BD!BR52</f>
        <v/>
      </c>
      <c r="CP26" s="597">
        <f>BD!BS52</f>
        <v/>
      </c>
      <c r="CQ26" s="597">
        <f>BD!BT52</f>
        <v/>
      </c>
      <c r="CR26" s="597">
        <f>BD!BU52</f>
        <v/>
      </c>
      <c r="CT26" s="597">
        <f>0-(SUM(CV26:DG26))</f>
        <v/>
      </c>
      <c r="CU26" s="87" t="n"/>
      <c r="CV26" s="597">
        <f>_xlfn.XLOOKUP('Op.Fix.'!$B26,BD!$A$203:$A$399,BD!BJ$203:BJ$399)</f>
        <v/>
      </c>
      <c r="CW26" s="597">
        <f>_xlfn.XLOOKUP('Op.Fix.'!$B26,BD!$A$203:$A$399,BD!BK$203:BK$399)</f>
        <v/>
      </c>
      <c r="CX26" s="597">
        <f>_xlfn.XLOOKUP('Op.Fix.'!$B26,BD!$A$203:$A$399,BD!BL$203:BL$399)</f>
        <v/>
      </c>
      <c r="CY26" s="597">
        <f>_xlfn.XLOOKUP('Op.Fix.'!$B26,BD!$A$203:$A$399,BD!BM$203:BM$399)</f>
        <v/>
      </c>
      <c r="CZ26" s="597">
        <f>_xlfn.XLOOKUP('Op.Fix.'!$B26,BD!$A$203:$A$399,BD!BN$203:BN$399)</f>
        <v/>
      </c>
      <c r="DA26" s="597">
        <f>_xlfn.XLOOKUP('Op.Fix.'!$B26,BD!$A$203:$A$399,BD!BO$203:BO$399)</f>
        <v/>
      </c>
      <c r="DB26" s="597">
        <f>_xlfn.XLOOKUP('Op.Fix.'!$B26,BD!$A$203:$A$399,BD!BP$203:BP$399)</f>
        <v/>
      </c>
      <c r="DC26" s="597">
        <f>_xlfn.XLOOKUP('Op.Fix.'!$B26,BD!$A$203:$A$399,BD!BQ$203:BQ$399)</f>
        <v/>
      </c>
      <c r="DD26" s="597">
        <f>_xlfn.XLOOKUP('Op.Fix.'!$B26,BD!$A$203:$A$399,BD!BR$203:BR$399)</f>
        <v/>
      </c>
      <c r="DE26" s="597">
        <f>_xlfn.XLOOKUP('Op.Fix.'!$B26,BD!$A$203:$A$399,BD!BS$203:BS$399)</f>
        <v/>
      </c>
      <c r="DF26" s="597">
        <f>_xlfn.XLOOKUP('Op.Fix.'!$B26,BD!$A$203:$A$399,BD!BT$203:BT$399)</f>
        <v/>
      </c>
      <c r="DG26" s="597">
        <f>_xlfn.XLOOKUP('Op.Fix.'!$B26,BD!$A$203:$A$399,BD!BU$203:BU$399)</f>
        <v/>
      </c>
      <c r="DI26" s="597">
        <f>DA26-CL26</f>
        <v/>
      </c>
      <c r="DJ26" s="337">
        <f>(DA26/CL26)-100%</f>
        <v/>
      </c>
      <c r="DL26" s="597">
        <f>0-(SUM(DN26:DY26))</f>
        <v/>
      </c>
      <c r="DM26" s="87" t="n"/>
      <c r="DN26" s="597">
        <f>BD!BW52</f>
        <v/>
      </c>
      <c r="DO26" s="597">
        <f>BD!BX52</f>
        <v/>
      </c>
      <c r="DP26" s="597">
        <f>BD!BY52</f>
        <v/>
      </c>
      <c r="DQ26" s="597">
        <f>BD!BZ52</f>
        <v/>
      </c>
      <c r="DR26" s="597">
        <f>BD!CA52</f>
        <v/>
      </c>
      <c r="DS26" s="597">
        <f>BD!CB52</f>
        <v/>
      </c>
      <c r="DT26" s="597">
        <f>BD!CC52</f>
        <v/>
      </c>
      <c r="DU26" s="597">
        <f>BD!CD52</f>
        <v/>
      </c>
      <c r="DV26" s="597">
        <f>BD!CE52</f>
        <v/>
      </c>
      <c r="DW26" s="597">
        <f>BD!CF52</f>
        <v/>
      </c>
      <c r="DX26" s="597">
        <f>BD!CG52</f>
        <v/>
      </c>
      <c r="DY26" s="597">
        <f>BD!CH52</f>
        <v/>
      </c>
      <c r="EA26" s="597">
        <f>0-(SUM(EC26:EN26))</f>
        <v/>
      </c>
      <c r="EB26" s="87" t="n"/>
      <c r="EC26" s="597">
        <f>_xlfn.XLOOKUP('Op.Fix.'!$B26,BD!$A$203:$A$399,BD!BW$203:BW$399)</f>
        <v/>
      </c>
      <c r="ED26" s="597">
        <f>_xlfn.XLOOKUP('Op.Fix.'!$B26,BD!$A$203:$A$399,BD!BX$203:BX$399)</f>
        <v/>
      </c>
      <c r="EE26" s="597">
        <f>_xlfn.XLOOKUP('Op.Fix.'!$B26,BD!$A$203:$A$399,BD!BY$203:BY$399)</f>
        <v/>
      </c>
      <c r="EF26" s="597">
        <f>_xlfn.XLOOKUP('Op.Fix.'!$B26,BD!$A$203:$A$399,BD!BZ$203:BZ$399)</f>
        <v/>
      </c>
      <c r="EG26" s="597">
        <f>_xlfn.XLOOKUP('Op.Fix.'!$B26,BD!$A$203:$A$399,BD!CA$203:CA$399)</f>
        <v/>
      </c>
      <c r="EH26" s="597">
        <f>_xlfn.XLOOKUP('Op.Fix.'!$B26,BD!$A$203:$A$399,BD!CB$203:CB$399)</f>
        <v/>
      </c>
      <c r="EI26" s="597">
        <f>_xlfn.XLOOKUP('Op.Fix.'!$B26,BD!$A$203:$A$399,BD!CC$203:CC$399)</f>
        <v/>
      </c>
      <c r="EJ26" s="597">
        <f>_xlfn.XLOOKUP('Op.Fix.'!$B26,BD!$A$203:$A$399,BD!CD$203:CD$399)</f>
        <v/>
      </c>
      <c r="EK26" s="597">
        <f>_xlfn.XLOOKUP('Op.Fix.'!$B26,BD!$A$203:$A$399,BD!CE$203:CE$399)</f>
        <v/>
      </c>
      <c r="EL26" s="597">
        <f>_xlfn.XLOOKUP('Op.Fix.'!$B26,BD!$A$203:$A$399,BD!CF$203:CF$399)</f>
        <v/>
      </c>
      <c r="EM26" s="597">
        <f>_xlfn.XLOOKUP('Op.Fix.'!$B26,BD!$A$203:$A$399,BD!CG$203:CG$399)</f>
        <v/>
      </c>
      <c r="EN26" s="597">
        <f>_xlfn.XLOOKUP('Op.Fix.'!$B26,BD!$A$203:$A$399,BD!CH$203:CH$399)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47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>
        <v>20</v>
      </c>
      <c r="B27" s="74" t="inlineStr">
        <is>
          <t>34.05</t>
        </is>
      </c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SUMIFS(BD!I:I,BD!$A:$A,'Op.Fix.'!$B27,BD!$G:$G,$E$4)</f>
        <v/>
      </c>
      <c r="H27" s="597">
        <f>SUMIFS(BD!J:J,BD!$A:$A,'Op.Fix.'!$B27,BD!$G:$G,$E$4)</f>
        <v/>
      </c>
      <c r="I27" s="597">
        <f>SUMIFS(BD!K:K,BD!$A:$A,'Op.Fix.'!$B27,BD!$G:$G,$E$4)</f>
        <v/>
      </c>
      <c r="J27" s="597">
        <f>SUMIFS(BD!L:L,BD!$A:$A,'Op.Fix.'!$B27,BD!$G:$G,$E$4)</f>
        <v/>
      </c>
      <c r="K27" s="597">
        <f>SUMIFS(BD!M:M,BD!$A:$A,'Op.Fix.'!$B27,BD!$G:$G,$E$4)</f>
        <v/>
      </c>
      <c r="L27" s="597">
        <f>SUMIFS(BD!N:N,BD!$A:$A,'Op.Fix.'!$B27,BD!$G:$G,$E$4)</f>
        <v/>
      </c>
      <c r="M27" s="597">
        <f>SUMIFS(BD!O:O,BD!$A:$A,'Op.Fix.'!$B27,BD!$G:$G,$E$4)</f>
        <v/>
      </c>
      <c r="N27" s="597">
        <f>SUMIFS(BD!P:P,BD!$A:$A,'Op.Fix.'!$B27,BD!$G:$G,$E$4)</f>
        <v/>
      </c>
      <c r="O27" s="597">
        <f>SUMIFS(BD!Q:Q,BD!$A:$A,'Op.Fix.'!$B27,BD!$G:$G,$E$4)</f>
        <v/>
      </c>
      <c r="P27" s="597">
        <f>SUMIFS(BD!R:R,BD!$A:$A,'Op.Fix.'!$B27,BD!$G:$G,$E$4)</f>
        <v/>
      </c>
      <c r="Q27" s="597">
        <f>SUMIFS(BD!S:S,BD!$A:$A,'Op.Fix.'!$B27,BD!$G:$G,$E$4)</f>
        <v/>
      </c>
      <c r="R27" s="597">
        <f>SUMIFS(BD!T:T,BD!$A:$A,'Op.Fix.'!$B27,BD!$G:$G,$E$4)</f>
        <v/>
      </c>
      <c r="S27" s="597" t="n"/>
      <c r="T27" s="597">
        <f>SUM(V27:AG27)</f>
        <v/>
      </c>
      <c r="U27" s="597" t="n"/>
      <c r="V27" s="597">
        <f>SUMIFS(BD!V:V,BD!$A:$A,'Op.Fix.'!$B27,BD!$G:$G,$T$4)</f>
        <v/>
      </c>
      <c r="W27" s="597">
        <f>SUMIFS(BD!W:W,BD!$A:$A,'Op.Fix.'!$B27,BD!$G:$G,$T$4)</f>
        <v/>
      </c>
      <c r="X27" s="597">
        <f>SUMIFS(BD!X:X,BD!$A:$A,'Op.Fix.'!$B27,BD!$G:$G,$T$4)</f>
        <v/>
      </c>
      <c r="Y27" s="597">
        <f>SUMIFS(BD!Y:Y,BD!$A:$A,'Op.Fix.'!$B27,BD!$G:$G,$T$4)</f>
        <v/>
      </c>
      <c r="Z27" s="597">
        <f>SUMIFS(BD!Z:Z,BD!$A:$A,'Op.Fix.'!$B27,BD!$G:$G,$T$4)</f>
        <v/>
      </c>
      <c r="AA27" s="597">
        <f>SUMIFS(BD!AA:AA,BD!$A:$A,'Op.Fix.'!$B27,BD!$G:$G,$T$4)</f>
        <v/>
      </c>
      <c r="AB27" s="597">
        <f>SUMIFS(BD!AB:AB,BD!$A:$A,'Op.Fix.'!$B27,BD!$G:$G,$T$4)</f>
        <v/>
      </c>
      <c r="AC27" s="597">
        <f>SUMIFS(BD!AC:AC,BD!$A:$A,'Op.Fix.'!$B27,BD!$G:$G,$T$4)</f>
        <v/>
      </c>
      <c r="AD27" s="597">
        <f>SUMIFS(BD!AD:AD,BD!$A:$A,'Op.Fix.'!$B27,BD!$G:$G,$T$4)</f>
        <v/>
      </c>
      <c r="AE27" s="597">
        <f>SUMIFS(BD!AE:AE,BD!$A:$A,'Op.Fix.'!$B27,BD!$G:$G,$T$4)</f>
        <v/>
      </c>
      <c r="AF27" s="597">
        <f>SUMIFS(BD!AF:AF,BD!$A:$A,'Op.Fix.'!$B27,BD!$G:$G,$T$4)</f>
        <v/>
      </c>
      <c r="AG27" s="597">
        <f>SUMIFS(BD!AG:AG,BD!$A:$A,'Op.Fix.'!$B27,BD!$G:$G,$T$4)</f>
        <v/>
      </c>
      <c r="AH27" s="597" t="n"/>
      <c r="AI27" s="597">
        <f>SUM(AK27:AV27)</f>
        <v/>
      </c>
      <c r="AJ27" s="597" t="n"/>
      <c r="AK27" s="597">
        <f>SUMIFS(BD!AI:AI,BD!$A:$A,'Op.Fix.'!$B27,BD!$G:$G,$AI$4)</f>
        <v/>
      </c>
      <c r="AL27" s="597">
        <f>SUMIFS(BD!AJ:AJ,BD!$A:$A,'Op.Fix.'!$B27,BD!$G:$G,$AI$4)</f>
        <v/>
      </c>
      <c r="AM27" s="597">
        <f>SUMIFS(BD!AK:AK,BD!$A:$A,'Op.Fix.'!$B27,BD!$G:$G,$AI$4)</f>
        <v/>
      </c>
      <c r="AN27" s="597">
        <f>SUMIFS(BD!AL:AL,BD!$A:$A,'Op.Fix.'!$B27,BD!$G:$G,$AI$4)</f>
        <v/>
      </c>
      <c r="AO27" s="597">
        <f>SUMIFS(BD!AM:AM,BD!$A:$A,'Op.Fix.'!$B27,BD!$G:$G,$AI$4)</f>
        <v/>
      </c>
      <c r="AP27" s="597">
        <f>SUMIFS(BD!AN:AN,BD!$A:$A,'Op.Fix.'!$B27,BD!$G:$G,$AI$4)</f>
        <v/>
      </c>
      <c r="AQ27" s="597">
        <f>SUMIFS(BD!AO:AO,BD!$A:$A,'Op.Fix.'!$B27,BD!$G:$G,$AI$4)</f>
        <v/>
      </c>
      <c r="AR27" s="597">
        <f>SUMIFS(BD!AP:AP,BD!$A:$A,'Op.Fix.'!$B27,BD!$G:$G,$AI$4)</f>
        <v/>
      </c>
      <c r="AS27" s="597">
        <f>SUMIFS(BD!AQ:AQ,BD!$A:$A,'Op.Fix.'!$B27,BD!$G:$G,$AI$4)</f>
        <v/>
      </c>
      <c r="AT27" s="597">
        <f>SUMIFS(BD!AR:AR,BD!$A:$A,'Op.Fix.'!$B27,BD!$G:$G,$AI$4)</f>
        <v/>
      </c>
      <c r="AU27" s="597">
        <f>SUMIFS(BD!AS:AS,BD!$A:$A,'Op.Fix.'!$B27,BD!$G:$G,$AI$4)</f>
        <v/>
      </c>
      <c r="AV27" s="597">
        <f>SUMIFS(BD!AT:AT,BD!$A:$A,'Op.Fix.'!$B27,BD!$G:$G,$AI$4)</f>
        <v/>
      </c>
      <c r="AW27" s="597" t="n"/>
      <c r="AX27" s="597">
        <f>SUM(AZ27:BK27)</f>
        <v/>
      </c>
      <c r="AY27" s="597" t="n"/>
      <c r="AZ27" s="597">
        <f>SUMIFS(BD!AV:AV,BD!$A:$A,'Op.Fix.'!$B27,BD!$G:$G,$AX$4)</f>
        <v/>
      </c>
      <c r="BA27" s="597">
        <f>SUMIFS(BD!AW:AW,BD!$A:$A,'Op.Fix.'!$B27,BD!$G:$G,$AX$4)</f>
        <v/>
      </c>
      <c r="BB27" s="597">
        <f>SUMIFS(BD!AX:AX,BD!$A:$A,'Op.Fix.'!$B27,BD!$G:$G,$AX$4)</f>
        <v/>
      </c>
      <c r="BC27" s="597">
        <f>SUMIFS(BD!AY:AY,BD!$A:$A,'Op.Fix.'!$B27,BD!$G:$G,$AX$4)</f>
        <v/>
      </c>
      <c r="BD27" s="597">
        <f>SUMIFS(BD!AZ:AZ,BD!$A:$A,'Op.Fix.'!$B27,BD!$G:$G,$AX$4)</f>
        <v/>
      </c>
      <c r="BE27" s="597">
        <f>SUMIFS(BD!BA:BA,BD!$A:$A,'Op.Fix.'!$B27,BD!$G:$G,$AX$4)</f>
        <v/>
      </c>
      <c r="BF27" s="597">
        <f>SUMIFS(BD!BB:BB,BD!$A:$A,'Op.Fix.'!$B27,BD!$G:$G,$AX$4)</f>
        <v/>
      </c>
      <c r="BG27" s="597">
        <f>SUMIFS(BD!BC:BC,BD!$A:$A,'Op.Fix.'!$B27,BD!$G:$G,$AX$4)</f>
        <v/>
      </c>
      <c r="BH27" s="597">
        <f>SUMIFS(BD!BD:BD,BD!$A:$A,'Op.Fix.'!$B27,BD!$G:$G,$AX$4)</f>
        <v/>
      </c>
      <c r="BI27" s="597">
        <f>SUMIFS(BD!BE:BE,BD!$A:$A,'Op.Fix.'!$B27,BD!$G:$G,$AX$4)</f>
        <v/>
      </c>
      <c r="BJ27" s="597">
        <f>SUMIFS(BD!BF:BF,BD!$A:$A,'Op.Fix.'!$B27,BD!$G:$G,$AX$4)</f>
        <v/>
      </c>
      <c r="BK27" s="597">
        <f>SUMIFS(BD!BG:BG,BD!$A:$A,'Op.Fix.'!$B27,BD!$G:$G,$AX$4)</f>
        <v/>
      </c>
      <c r="BL27" s="597" t="n"/>
      <c r="BM27" s="597">
        <f>SUM(BO27:BZ27)</f>
        <v/>
      </c>
      <c r="BN27" s="597" t="n"/>
      <c r="BO27" s="645">
        <f>SUMIFS(BD!AV:AV,BD!$A:$A,'Op.Fix.'!$B27,BD!$G:$G,$BM$4)</f>
        <v/>
      </c>
      <c r="BP27" s="645">
        <f>SUMIFS(BD!AW:AW,BD!$A:$A,'Op.Fix.'!$B27,BD!$G:$G,$BM$4)</f>
        <v/>
      </c>
      <c r="BQ27" s="645">
        <f>SUMIFS(BD!AX:AX,BD!$A:$A,'Op.Fix.'!$B27,BD!$G:$G,$BM$4)</f>
        <v/>
      </c>
      <c r="BR27" s="645">
        <f>SUMIFS(BD!AY:AY,BD!$A:$A,'Op.Fix.'!$B27,BD!$G:$G,$BM$4)</f>
        <v/>
      </c>
      <c r="BS27" s="645">
        <f>SUMIFS(BD!AZ:AZ,BD!$A:$A,'Op.Fix.'!$B27,BD!$G:$G,$BM$4)</f>
        <v/>
      </c>
      <c r="BT27" s="645">
        <f>SUMIFS(BD!BA:BA,BD!$A:$A,'Op.Fix.'!$B27,BD!$G:$G,$BM$4)</f>
        <v/>
      </c>
      <c r="BU27" s="645">
        <f>SUMIFS(BD!BB:BB,BD!$A:$A,'Op.Fix.'!$B27,BD!$G:$G,$BM$4)</f>
        <v/>
      </c>
      <c r="BV27" s="597">
        <f>SUMIFS(BD!BC:BC,BD!$A:$A,'Op.Fix.'!$B27,BD!$G:$G,$BM$4)</f>
        <v/>
      </c>
      <c r="BW27" s="597">
        <f>SUMIFS(BD!BD:BD,BD!$A:$A,'Op.Fix.'!$B27,BD!$G:$G,$BM$4)</f>
        <v/>
      </c>
      <c r="BX27" s="597">
        <f>SUMIFS(BD!BE:BE,BD!$A:$A,'Op.Fix.'!$B27,BD!$G:$G,$BM$4)</f>
        <v/>
      </c>
      <c r="BY27" s="597">
        <f>SUMIFS(BD!BF:BF,BD!$A:$A,'Op.Fix.'!$B27,BD!$G:$G,$BM$4)</f>
        <v/>
      </c>
      <c r="BZ27" s="597">
        <f>SUMIFS(BD!BG:BG,BD!$A:$A,'Op.Fix.'!$B27,BD!$G:$G,$BM$4)</f>
        <v/>
      </c>
      <c r="CA27" s="597" t="n"/>
      <c r="CB27" s="622">
        <f>HLOOKUP($CB$4,$AZ$6:$BK$29,$A27,0)</f>
        <v/>
      </c>
      <c r="CC27" s="628" t="n"/>
      <c r="CD27" s="622">
        <f>HLOOKUP($CB$4,$BO$6:$BZ$29,$A27,0)</f>
        <v/>
      </c>
      <c r="CE27" s="597">
        <f>0-(SUM(CG27:CR27))</f>
        <v/>
      </c>
      <c r="CF27" s="87" t="n"/>
      <c r="CG27" s="597">
        <f>BD!BJ53</f>
        <v/>
      </c>
      <c r="CH27" s="597">
        <f>BD!BK53</f>
        <v/>
      </c>
      <c r="CI27" s="597">
        <f>BD!BL53</f>
        <v/>
      </c>
      <c r="CJ27" s="597">
        <f>BD!BM53</f>
        <v/>
      </c>
      <c r="CK27" s="597">
        <f>BD!BN53</f>
        <v/>
      </c>
      <c r="CL27" s="597">
        <f>BD!BO53</f>
        <v/>
      </c>
      <c r="CM27" s="597">
        <f>BD!BP53</f>
        <v/>
      </c>
      <c r="CN27" s="597">
        <f>BD!BQ53</f>
        <v/>
      </c>
      <c r="CO27" s="597">
        <f>BD!BR53</f>
        <v/>
      </c>
      <c r="CP27" s="597">
        <f>BD!BS53</f>
        <v/>
      </c>
      <c r="CQ27" s="597">
        <f>BD!BT53</f>
        <v/>
      </c>
      <c r="CR27" s="597">
        <f>BD!BU53</f>
        <v/>
      </c>
      <c r="CT27" s="597">
        <f>0-(SUM(CV27:DG27))</f>
        <v/>
      </c>
      <c r="CU27" s="87" t="n"/>
      <c r="CV27" s="597">
        <f>_xlfn.XLOOKUP('Op.Fix.'!$B27,BD!$A$203:$A$399,BD!BJ$203:BJ$399)</f>
        <v/>
      </c>
      <c r="CW27" s="597">
        <f>_xlfn.XLOOKUP('Op.Fix.'!$B27,BD!$A$203:$A$399,BD!BK$203:BK$399)</f>
        <v/>
      </c>
      <c r="CX27" s="597">
        <f>_xlfn.XLOOKUP('Op.Fix.'!$B27,BD!$A$203:$A$399,BD!BL$203:BL$399)</f>
        <v/>
      </c>
      <c r="CY27" s="597">
        <f>_xlfn.XLOOKUP('Op.Fix.'!$B27,BD!$A$203:$A$399,BD!BM$203:BM$399)</f>
        <v/>
      </c>
      <c r="CZ27" s="597">
        <f>_xlfn.XLOOKUP('Op.Fix.'!$B27,BD!$A$203:$A$399,BD!BN$203:BN$399)</f>
        <v/>
      </c>
      <c r="DA27" s="597">
        <f>_xlfn.XLOOKUP('Op.Fix.'!$B27,BD!$A$203:$A$399,BD!BO$203:BO$399)</f>
        <v/>
      </c>
      <c r="DB27" s="597">
        <f>_xlfn.XLOOKUP('Op.Fix.'!$B27,BD!$A$203:$A$399,BD!BP$203:BP$399)</f>
        <v/>
      </c>
      <c r="DC27" s="597">
        <f>_xlfn.XLOOKUP('Op.Fix.'!$B27,BD!$A$203:$A$399,BD!BQ$203:BQ$399)</f>
        <v/>
      </c>
      <c r="DD27" s="597">
        <f>_xlfn.XLOOKUP('Op.Fix.'!$B27,BD!$A$203:$A$399,BD!BR$203:BR$399)</f>
        <v/>
      </c>
      <c r="DE27" s="597">
        <f>_xlfn.XLOOKUP('Op.Fix.'!$B27,BD!$A$203:$A$399,BD!BS$203:BS$399)</f>
        <v/>
      </c>
      <c r="DF27" s="597">
        <f>_xlfn.XLOOKUP('Op.Fix.'!$B27,BD!$A$203:$A$399,BD!BT$203:BT$399)</f>
        <v/>
      </c>
      <c r="DG27" s="597">
        <f>_xlfn.XLOOKUP('Op.Fix.'!$B27,BD!$A$203:$A$399,BD!BU$203:BU$399)</f>
        <v/>
      </c>
      <c r="DI27" s="597">
        <f>DA27-CL27</f>
        <v/>
      </c>
      <c r="DJ27" s="337">
        <f>(DA27/CL27)-100%</f>
        <v/>
      </c>
      <c r="DL27" s="597">
        <f>0-(SUM(DN27:DY27))</f>
        <v/>
      </c>
      <c r="DM27" s="87" t="n"/>
      <c r="DN27" s="597">
        <f>BD!BW53</f>
        <v/>
      </c>
      <c r="DO27" s="597">
        <f>BD!BX53</f>
        <v/>
      </c>
      <c r="DP27" s="597">
        <f>BD!BY53</f>
        <v/>
      </c>
      <c r="DQ27" s="597">
        <f>BD!BZ53</f>
        <v/>
      </c>
      <c r="DR27" s="597">
        <f>BD!CA53</f>
        <v/>
      </c>
      <c r="DS27" s="597">
        <f>BD!CB53</f>
        <v/>
      </c>
      <c r="DT27" s="597">
        <f>BD!CC53</f>
        <v/>
      </c>
      <c r="DU27" s="597">
        <f>BD!CD53</f>
        <v/>
      </c>
      <c r="DV27" s="597">
        <f>BD!CE53</f>
        <v/>
      </c>
      <c r="DW27" s="597">
        <f>BD!CF53</f>
        <v/>
      </c>
      <c r="DX27" s="597">
        <f>BD!CG53</f>
        <v/>
      </c>
      <c r="DY27" s="597">
        <f>BD!CH53</f>
        <v/>
      </c>
      <c r="EA27" s="597">
        <f>0-(SUM(EC27:EN27))</f>
        <v/>
      </c>
      <c r="EB27" s="87" t="n"/>
      <c r="EC27" s="597">
        <f>_xlfn.XLOOKUP('Op.Fix.'!$B27,BD!$A$203:$A$399,BD!BW$203:BW$399)</f>
        <v/>
      </c>
      <c r="ED27" s="597">
        <f>_xlfn.XLOOKUP('Op.Fix.'!$B27,BD!$A$203:$A$399,BD!BX$203:BX$399)</f>
        <v/>
      </c>
      <c r="EE27" s="597">
        <f>_xlfn.XLOOKUP('Op.Fix.'!$B27,BD!$A$203:$A$399,BD!BY$203:BY$399)</f>
        <v/>
      </c>
      <c r="EF27" s="597">
        <f>_xlfn.XLOOKUP('Op.Fix.'!$B27,BD!$A$203:$A$399,BD!BZ$203:BZ$399)</f>
        <v/>
      </c>
      <c r="EG27" s="597">
        <f>_xlfn.XLOOKUP('Op.Fix.'!$B27,BD!$A$203:$A$399,BD!CA$203:CA$399)</f>
        <v/>
      </c>
      <c r="EH27" s="597">
        <f>_xlfn.XLOOKUP('Op.Fix.'!$B27,BD!$A$203:$A$399,BD!CB$203:CB$399)</f>
        <v/>
      </c>
      <c r="EI27" s="597">
        <f>_xlfn.XLOOKUP('Op.Fix.'!$B27,BD!$A$203:$A$399,BD!CC$203:CC$399)</f>
        <v/>
      </c>
      <c r="EJ27" s="597">
        <f>_xlfn.XLOOKUP('Op.Fix.'!$B27,BD!$A$203:$A$399,BD!CD$203:CD$399)</f>
        <v/>
      </c>
      <c r="EK27" s="597">
        <f>_xlfn.XLOOKUP('Op.Fix.'!$B27,BD!$A$203:$A$399,BD!CE$203:CE$399)</f>
        <v/>
      </c>
      <c r="EL27" s="597">
        <f>_xlfn.XLOOKUP('Op.Fix.'!$B27,BD!$A$203:$A$399,BD!CF$203:CF$399)</f>
        <v/>
      </c>
      <c r="EM27" s="597">
        <f>_xlfn.XLOOKUP('Op.Fix.'!$B27,BD!$A$203:$A$399,BD!CG$203:CG$399)</f>
        <v/>
      </c>
      <c r="EN27" s="597">
        <f>_xlfn.XLOOKUP('Op.Fix.'!$B27,BD!$A$203:$A$399,BD!CH$203:CH$399)</f>
        <v/>
      </c>
      <c r="EP27" s="597">
        <f>EH27-DS27</f>
        <v/>
      </c>
      <c r="EQ27" s="337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14.85" customFormat="1" customHeight="1" s="4">
      <c r="A28" s="1" t="n">
        <v>21</v>
      </c>
      <c r="B28" s="74" t="inlineStr">
        <is>
          <t>34.06</t>
        </is>
      </c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SUMIFS(BD!I:I,BD!$A:$A,'Op.Fix.'!$B28,BD!$G:$G,$E$4)</f>
        <v/>
      </c>
      <c r="H28" s="597">
        <f>SUMIFS(BD!J:J,BD!$A:$A,'Op.Fix.'!$B28,BD!$G:$G,$E$4)</f>
        <v/>
      </c>
      <c r="I28" s="597">
        <f>SUMIFS(BD!K:K,BD!$A:$A,'Op.Fix.'!$B28,BD!$G:$G,$E$4)</f>
        <v/>
      </c>
      <c r="J28" s="597">
        <f>SUMIFS(BD!L:L,BD!$A:$A,'Op.Fix.'!$B28,BD!$G:$G,$E$4)</f>
        <v/>
      </c>
      <c r="K28" s="597">
        <f>SUMIFS(BD!M:M,BD!$A:$A,'Op.Fix.'!$B28,BD!$G:$G,$E$4)</f>
        <v/>
      </c>
      <c r="L28" s="597">
        <f>SUMIFS(BD!N:N,BD!$A:$A,'Op.Fix.'!$B28,BD!$G:$G,$E$4)</f>
        <v/>
      </c>
      <c r="M28" s="597">
        <f>SUMIFS(BD!O:O,BD!$A:$A,'Op.Fix.'!$B28,BD!$G:$G,$E$4)</f>
        <v/>
      </c>
      <c r="N28" s="597">
        <f>SUMIFS(BD!P:P,BD!$A:$A,'Op.Fix.'!$B28,BD!$G:$G,$E$4)</f>
        <v/>
      </c>
      <c r="O28" s="597">
        <f>SUMIFS(BD!Q:Q,BD!$A:$A,'Op.Fix.'!$B28,BD!$G:$G,$E$4)</f>
        <v/>
      </c>
      <c r="P28" s="597">
        <f>SUMIFS(BD!R:R,BD!$A:$A,'Op.Fix.'!$B28,BD!$G:$G,$E$4)</f>
        <v/>
      </c>
      <c r="Q28" s="597">
        <f>SUMIFS(BD!S:S,BD!$A:$A,'Op.Fix.'!$B28,BD!$G:$G,$E$4)</f>
        <v/>
      </c>
      <c r="R28" s="597">
        <f>SUMIFS(BD!T:T,BD!$A:$A,'Op.Fix.'!$B28,BD!$G:$G,$E$4)</f>
        <v/>
      </c>
      <c r="S28" s="597" t="n"/>
      <c r="T28" s="597">
        <f>SUM(V28:AG28)</f>
        <v/>
      </c>
      <c r="U28" s="597" t="n"/>
      <c r="V28" s="597">
        <f>SUMIFS(BD!V:V,BD!$A:$A,'Op.Fix.'!$B28,BD!$G:$G,$T$4)</f>
        <v/>
      </c>
      <c r="W28" s="597">
        <f>SUMIFS(BD!W:W,BD!$A:$A,'Op.Fix.'!$B28,BD!$G:$G,$T$4)</f>
        <v/>
      </c>
      <c r="X28" s="597">
        <f>SUMIFS(BD!X:X,BD!$A:$A,'Op.Fix.'!$B28,BD!$G:$G,$T$4)</f>
        <v/>
      </c>
      <c r="Y28" s="597">
        <f>SUMIFS(BD!Y:Y,BD!$A:$A,'Op.Fix.'!$B28,BD!$G:$G,$T$4)</f>
        <v/>
      </c>
      <c r="Z28" s="597">
        <f>SUMIFS(BD!Z:Z,BD!$A:$A,'Op.Fix.'!$B28,BD!$G:$G,$T$4)</f>
        <v/>
      </c>
      <c r="AA28" s="597">
        <f>SUMIFS(BD!AA:AA,BD!$A:$A,'Op.Fix.'!$B28,BD!$G:$G,$T$4)</f>
        <v/>
      </c>
      <c r="AB28" s="597">
        <f>SUMIFS(BD!AB:AB,BD!$A:$A,'Op.Fix.'!$B28,BD!$G:$G,$T$4)</f>
        <v/>
      </c>
      <c r="AC28" s="597">
        <f>SUMIFS(BD!AC:AC,BD!$A:$A,'Op.Fix.'!$B28,BD!$G:$G,$T$4)</f>
        <v/>
      </c>
      <c r="AD28" s="597">
        <f>SUMIFS(BD!AD:AD,BD!$A:$A,'Op.Fix.'!$B28,BD!$G:$G,$T$4)</f>
        <v/>
      </c>
      <c r="AE28" s="597">
        <f>SUMIFS(BD!AE:AE,BD!$A:$A,'Op.Fix.'!$B28,BD!$G:$G,$T$4)</f>
        <v/>
      </c>
      <c r="AF28" s="597">
        <f>SUMIFS(BD!AF:AF,BD!$A:$A,'Op.Fix.'!$B28,BD!$G:$G,$T$4)</f>
        <v/>
      </c>
      <c r="AG28" s="597">
        <f>SUMIFS(BD!AG:AG,BD!$A:$A,'Op.Fix.'!$B28,BD!$G:$G,$T$4)</f>
        <v/>
      </c>
      <c r="AH28" s="597" t="n"/>
      <c r="AI28" s="597">
        <f>SUM(AK28:AV28)</f>
        <v/>
      </c>
      <c r="AJ28" s="597" t="n"/>
      <c r="AK28" s="597">
        <f>SUMIFS(BD!AI:AI,BD!$A:$A,'Op.Fix.'!$B28,BD!$G:$G,$AI$4)</f>
        <v/>
      </c>
      <c r="AL28" s="597">
        <f>SUMIFS(BD!AJ:AJ,BD!$A:$A,'Op.Fix.'!$B28,BD!$G:$G,$AI$4)</f>
        <v/>
      </c>
      <c r="AM28" s="597">
        <f>SUMIFS(BD!AK:AK,BD!$A:$A,'Op.Fix.'!$B28,BD!$G:$G,$AI$4)</f>
        <v/>
      </c>
      <c r="AN28" s="597">
        <f>SUMIFS(BD!AL:AL,BD!$A:$A,'Op.Fix.'!$B28,BD!$G:$G,$AI$4)</f>
        <v/>
      </c>
      <c r="AO28" s="597">
        <f>SUMIFS(BD!AM:AM,BD!$A:$A,'Op.Fix.'!$B28,BD!$G:$G,$AI$4)</f>
        <v/>
      </c>
      <c r="AP28" s="597">
        <f>SUMIFS(BD!AN:AN,BD!$A:$A,'Op.Fix.'!$B28,BD!$G:$G,$AI$4)</f>
        <v/>
      </c>
      <c r="AQ28" s="597">
        <f>SUMIFS(BD!AO:AO,BD!$A:$A,'Op.Fix.'!$B28,BD!$G:$G,$AI$4)</f>
        <v/>
      </c>
      <c r="AR28" s="597">
        <f>SUMIFS(BD!AP:AP,BD!$A:$A,'Op.Fix.'!$B28,BD!$G:$G,$AI$4)</f>
        <v/>
      </c>
      <c r="AS28" s="597">
        <f>SUMIFS(BD!AQ:AQ,BD!$A:$A,'Op.Fix.'!$B28,BD!$G:$G,$AI$4)</f>
        <v/>
      </c>
      <c r="AT28" s="597">
        <f>SUMIFS(BD!AR:AR,BD!$A:$A,'Op.Fix.'!$B28,BD!$G:$G,$AI$4)</f>
        <v/>
      </c>
      <c r="AU28" s="597">
        <f>SUMIFS(BD!AS:AS,BD!$A:$A,'Op.Fix.'!$B28,BD!$G:$G,$AI$4)</f>
        <v/>
      </c>
      <c r="AV28" s="597">
        <f>SUMIFS(BD!AT:AT,BD!$A:$A,'Op.Fix.'!$B28,BD!$G:$G,$AI$4)</f>
        <v/>
      </c>
      <c r="AW28" s="597" t="n"/>
      <c r="AX28" s="597">
        <f>SUM(AZ28:BK28)</f>
        <v/>
      </c>
      <c r="AY28" s="597" t="n"/>
      <c r="AZ28" s="597">
        <f>SUMIFS(BD!AV:AV,BD!$A:$A,'Op.Fix.'!$B28,BD!$G:$G,$AX$4)</f>
        <v/>
      </c>
      <c r="BA28" s="597">
        <f>SUMIFS(BD!AW:AW,BD!$A:$A,'Op.Fix.'!$B28,BD!$G:$G,$AX$4)</f>
        <v/>
      </c>
      <c r="BB28" s="597">
        <f>SUMIFS(BD!AX:AX,BD!$A:$A,'Op.Fix.'!$B28,BD!$G:$G,$AX$4)</f>
        <v/>
      </c>
      <c r="BC28" s="597">
        <f>SUMIFS(BD!AY:AY,BD!$A:$A,'Op.Fix.'!$B28,BD!$G:$G,$AX$4)</f>
        <v/>
      </c>
      <c r="BD28" s="597">
        <f>SUMIFS(BD!AZ:AZ,BD!$A:$A,'Op.Fix.'!$B28,BD!$G:$G,$AX$4)</f>
        <v/>
      </c>
      <c r="BE28" s="597">
        <f>SUMIFS(BD!BA:BA,BD!$A:$A,'Op.Fix.'!$B28,BD!$G:$G,$AX$4)</f>
        <v/>
      </c>
      <c r="BF28" s="597">
        <f>SUMIFS(BD!BB:BB,BD!$A:$A,'Op.Fix.'!$B28,BD!$G:$G,$AX$4)</f>
        <v/>
      </c>
      <c r="BG28" s="597">
        <f>SUMIFS(BD!BC:BC,BD!$A:$A,'Op.Fix.'!$B28,BD!$G:$G,$AX$4)</f>
        <v/>
      </c>
      <c r="BH28" s="597">
        <f>SUMIFS(BD!BD:BD,BD!$A:$A,'Op.Fix.'!$B28,BD!$G:$G,$AX$4)</f>
        <v/>
      </c>
      <c r="BI28" s="597">
        <f>SUMIFS(BD!BE:BE,BD!$A:$A,'Op.Fix.'!$B28,BD!$G:$G,$AX$4)</f>
        <v/>
      </c>
      <c r="BJ28" s="597">
        <f>SUMIFS(BD!BF:BF,BD!$A:$A,'Op.Fix.'!$B28,BD!$G:$G,$AX$4)</f>
        <v/>
      </c>
      <c r="BK28" s="597">
        <f>SUMIFS(BD!BG:BG,BD!$A:$A,'Op.Fix.'!$B28,BD!$G:$G,$AX$4)</f>
        <v/>
      </c>
      <c r="BL28" s="597" t="n"/>
      <c r="BM28" s="597">
        <f>SUM(BO28:BZ28)</f>
        <v/>
      </c>
      <c r="BN28" s="597" t="n"/>
      <c r="BO28" s="645">
        <f>SUMIFS(BD!AV:AV,BD!$A:$A,'Op.Fix.'!$B28,BD!$G:$G,$BM$4)</f>
        <v/>
      </c>
      <c r="BP28" s="645">
        <f>SUMIFS(BD!AW:AW,BD!$A:$A,'Op.Fix.'!$B28,BD!$G:$G,$BM$4)</f>
        <v/>
      </c>
      <c r="BQ28" s="645">
        <f>SUMIFS(BD!AX:AX,BD!$A:$A,'Op.Fix.'!$B28,BD!$G:$G,$BM$4)</f>
        <v/>
      </c>
      <c r="BR28" s="645">
        <f>SUMIFS(BD!AY:AY,BD!$A:$A,'Op.Fix.'!$B28,BD!$G:$G,$BM$4)</f>
        <v/>
      </c>
      <c r="BS28" s="645">
        <f>SUMIFS(BD!AZ:AZ,BD!$A:$A,'Op.Fix.'!$B28,BD!$G:$G,$BM$4)</f>
        <v/>
      </c>
      <c r="BT28" s="645">
        <f>SUMIFS(BD!BA:BA,BD!$A:$A,'Op.Fix.'!$B28,BD!$G:$G,$BM$4)</f>
        <v/>
      </c>
      <c r="BU28" s="645">
        <f>SUMIFS(BD!BB:BB,BD!$A:$A,'Op.Fix.'!$B28,BD!$G:$G,$BM$4)</f>
        <v/>
      </c>
      <c r="BV28" s="597">
        <f>SUMIFS(BD!BC:BC,BD!$A:$A,'Op.Fix.'!$B28,BD!$G:$G,$BM$4)</f>
        <v/>
      </c>
      <c r="BW28" s="597">
        <f>SUMIFS(BD!BD:BD,BD!$A:$A,'Op.Fix.'!$B28,BD!$G:$G,$BM$4)</f>
        <v/>
      </c>
      <c r="BX28" s="597">
        <f>SUMIFS(BD!BE:BE,BD!$A:$A,'Op.Fix.'!$B28,BD!$G:$G,$BM$4)</f>
        <v/>
      </c>
      <c r="BY28" s="597">
        <f>SUMIFS(BD!BF:BF,BD!$A:$A,'Op.Fix.'!$B28,BD!$G:$G,$BM$4)</f>
        <v/>
      </c>
      <c r="BZ28" s="597">
        <f>SUMIFS(BD!BG:BG,BD!$A:$A,'Op.Fix.'!$B28,BD!$G:$G,$BM$4)</f>
        <v/>
      </c>
      <c r="CA28" s="597" t="n"/>
      <c r="CB28" s="622">
        <f>HLOOKUP($CB$4,$AZ$6:$BK$29,$A28,0)</f>
        <v/>
      </c>
      <c r="CC28" s="622" t="n"/>
      <c r="CD28" s="622">
        <f>HLOOKUP($CB$4,$BO$6:$BZ$29,$A28,0)</f>
        <v/>
      </c>
      <c r="CE28" s="597">
        <f>0-(SUM(CG28:CR28))</f>
        <v/>
      </c>
      <c r="CF28" s="87" t="n"/>
      <c r="CG28" s="597">
        <f>BD!BJ54</f>
        <v/>
      </c>
      <c r="CH28" s="597">
        <f>BD!BK54</f>
        <v/>
      </c>
      <c r="CI28" s="597">
        <f>BD!BL54</f>
        <v/>
      </c>
      <c r="CJ28" s="597">
        <f>BD!BM54</f>
        <v/>
      </c>
      <c r="CK28" s="597">
        <f>BD!BN54</f>
        <v/>
      </c>
      <c r="CL28" s="597">
        <f>BD!BO54</f>
        <v/>
      </c>
      <c r="CM28" s="597">
        <f>BD!BP54</f>
        <v/>
      </c>
      <c r="CN28" s="597">
        <f>BD!BQ54</f>
        <v/>
      </c>
      <c r="CO28" s="597">
        <f>BD!BR54</f>
        <v/>
      </c>
      <c r="CP28" s="597">
        <f>BD!BS54</f>
        <v/>
      </c>
      <c r="CQ28" s="597">
        <f>BD!BT54</f>
        <v/>
      </c>
      <c r="CR28" s="597">
        <f>BD!BU54</f>
        <v/>
      </c>
      <c r="CT28" s="597">
        <f>0-(SUM(CV28:DG28))</f>
        <v/>
      </c>
      <c r="CU28" s="87" t="n"/>
      <c r="CV28" s="597">
        <f>_xlfn.XLOOKUP('Op.Fix.'!$B28,BD!$A$203:$A$399,BD!BJ$203:BJ$399)</f>
        <v/>
      </c>
      <c r="CW28" s="597">
        <f>_xlfn.XLOOKUP('Op.Fix.'!$B28,BD!$A$203:$A$399,BD!BK$203:BK$399)</f>
        <v/>
      </c>
      <c r="CX28" s="597">
        <f>_xlfn.XLOOKUP('Op.Fix.'!$B28,BD!$A$203:$A$399,BD!BL$203:BL$399)</f>
        <v/>
      </c>
      <c r="CY28" s="597">
        <f>_xlfn.XLOOKUP('Op.Fix.'!$B28,BD!$A$203:$A$399,BD!BM$203:BM$399)</f>
        <v/>
      </c>
      <c r="CZ28" s="597">
        <f>_xlfn.XLOOKUP('Op.Fix.'!$B28,BD!$A$203:$A$399,BD!BN$203:BN$399)</f>
        <v/>
      </c>
      <c r="DA28" s="597">
        <f>_xlfn.XLOOKUP('Op.Fix.'!$B28,BD!$A$203:$A$399,BD!BO$203:BO$399)</f>
        <v/>
      </c>
      <c r="DB28" s="597">
        <f>_xlfn.XLOOKUP('Op.Fix.'!$B28,BD!$A$203:$A$399,BD!BP$203:BP$399)</f>
        <v/>
      </c>
      <c r="DC28" s="597">
        <f>_xlfn.XLOOKUP('Op.Fix.'!$B28,BD!$A$203:$A$399,BD!BQ$203:BQ$399)</f>
        <v/>
      </c>
      <c r="DD28" s="597">
        <f>_xlfn.XLOOKUP('Op.Fix.'!$B28,BD!$A$203:$A$399,BD!BR$203:BR$399)</f>
        <v/>
      </c>
      <c r="DE28" s="597">
        <f>_xlfn.XLOOKUP('Op.Fix.'!$B28,BD!$A$203:$A$399,BD!BS$203:BS$399)</f>
        <v/>
      </c>
      <c r="DF28" s="597">
        <f>_xlfn.XLOOKUP('Op.Fix.'!$B28,BD!$A$203:$A$399,BD!BT$203:BT$399)</f>
        <v/>
      </c>
      <c r="DG28" s="597">
        <f>_xlfn.XLOOKUP('Op.Fix.'!$B28,BD!$A$203:$A$399,BD!BU$203:BU$399)</f>
        <v/>
      </c>
      <c r="DI28" s="597">
        <f>DA28-CL28</f>
        <v/>
      </c>
      <c r="DJ28" s="337">
        <f>(DA28/CL28)-100%</f>
        <v/>
      </c>
      <c r="DL28" s="597">
        <f>0-(SUM(DN28:DY28))</f>
        <v/>
      </c>
      <c r="DM28" s="87" t="n"/>
      <c r="DN28" s="597">
        <f>BD!BW54</f>
        <v/>
      </c>
      <c r="DO28" s="597">
        <f>BD!BX54</f>
        <v/>
      </c>
      <c r="DP28" s="597">
        <f>BD!BY54</f>
        <v/>
      </c>
      <c r="DQ28" s="597">
        <f>BD!BZ54</f>
        <v/>
      </c>
      <c r="DR28" s="597">
        <f>BD!CA54</f>
        <v/>
      </c>
      <c r="DS28" s="597">
        <f>BD!CB54</f>
        <v/>
      </c>
      <c r="DT28" s="597">
        <f>BD!CC54</f>
        <v/>
      </c>
      <c r="DU28" s="597">
        <f>BD!CD54</f>
        <v/>
      </c>
      <c r="DV28" s="597">
        <f>BD!CE54</f>
        <v/>
      </c>
      <c r="DW28" s="597">
        <f>BD!CF54</f>
        <v/>
      </c>
      <c r="DX28" s="597">
        <f>BD!CG54</f>
        <v/>
      </c>
      <c r="DY28" s="597">
        <f>BD!CH54</f>
        <v/>
      </c>
      <c r="EA28" s="597">
        <f>0-(SUM(EC28:EN28))</f>
        <v/>
      </c>
      <c r="EB28" s="87" t="n"/>
      <c r="EC28" s="597">
        <f>_xlfn.XLOOKUP('Op.Fix.'!$B28,BD!$A$203:$A$399,BD!BW$203:BW$399)</f>
        <v/>
      </c>
      <c r="ED28" s="597">
        <f>_xlfn.XLOOKUP('Op.Fix.'!$B28,BD!$A$203:$A$399,BD!BX$203:BX$399)</f>
        <v/>
      </c>
      <c r="EE28" s="597">
        <f>_xlfn.XLOOKUP('Op.Fix.'!$B28,BD!$A$203:$A$399,BD!BY$203:BY$399)</f>
        <v/>
      </c>
      <c r="EF28" s="597">
        <f>_xlfn.XLOOKUP('Op.Fix.'!$B28,BD!$A$203:$A$399,BD!BZ$203:BZ$399)</f>
        <v/>
      </c>
      <c r="EG28" s="597">
        <f>_xlfn.XLOOKUP('Op.Fix.'!$B28,BD!$A$203:$A$399,BD!CA$203:CA$399)</f>
        <v/>
      </c>
      <c r="EH28" s="597">
        <f>_xlfn.XLOOKUP('Op.Fix.'!$B28,BD!$A$203:$A$399,BD!CB$203:CB$399)</f>
        <v/>
      </c>
      <c r="EI28" s="597">
        <f>_xlfn.XLOOKUP('Op.Fix.'!$B28,BD!$A$203:$A$399,BD!CC$203:CC$399)</f>
        <v/>
      </c>
      <c r="EJ28" s="597">
        <f>_xlfn.XLOOKUP('Op.Fix.'!$B28,BD!$A$203:$A$399,BD!CD$203:CD$399)</f>
        <v/>
      </c>
      <c r="EK28" s="597">
        <f>_xlfn.XLOOKUP('Op.Fix.'!$B28,BD!$A$203:$A$399,BD!CE$203:CE$399)</f>
        <v/>
      </c>
      <c r="EL28" s="597">
        <f>_xlfn.XLOOKUP('Op.Fix.'!$B28,BD!$A$203:$A$399,BD!CF$203:CF$399)</f>
        <v/>
      </c>
      <c r="EM28" s="597">
        <f>_xlfn.XLOOKUP('Op.Fix.'!$B28,BD!$A$203:$A$399,BD!CG$203:CG$399)</f>
        <v/>
      </c>
      <c r="EN28" s="597">
        <f>_xlfn.XLOOKUP('Op.Fix.'!$B28,BD!$A$203:$A$399,BD!CH$203:CH$399)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T28" s="419" t="n"/>
      <c r="EU28" s="626">
        <f>_xlfn.XLOOKUP($ES$4,$DN$6:$DY$6,$DN28:$DY28)</f>
        <v/>
      </c>
      <c r="EV28" s="419" t="n"/>
      <c r="EW28" s="623">
        <f>_xlfn.XLOOKUP($ES$4,$EC$6:$EN$6,$EC28:$EN28)</f>
        <v/>
      </c>
      <c r="EX28" s="419" t="n"/>
      <c r="EY28" s="625">
        <f>EW28-EU28</f>
        <v/>
      </c>
      <c r="EZ28" s="408">
        <f>EY28/EU28</f>
        <v/>
      </c>
    </row>
    <row r="29" outlineLevel="1" ht="14.85" customFormat="1" customHeight="1" s="4">
      <c r="A29" s="1" t="n">
        <v>22</v>
      </c>
      <c r="B29" s="74" t="inlineStr">
        <is>
          <t>34.07</t>
        </is>
      </c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SUMIFS(BD!I:I,BD!$A:$A,'Op.Fix.'!$B29,BD!$G:$G,$E$4)</f>
        <v/>
      </c>
      <c r="H29" s="597">
        <f>SUMIFS(BD!J:J,BD!$A:$A,'Op.Fix.'!$B29,BD!$G:$G,$E$4)</f>
        <v/>
      </c>
      <c r="I29" s="597">
        <f>SUMIFS(BD!K:K,BD!$A:$A,'Op.Fix.'!$B29,BD!$G:$G,$E$4)</f>
        <v/>
      </c>
      <c r="J29" s="597">
        <f>SUMIFS(BD!L:L,BD!$A:$A,'Op.Fix.'!$B29,BD!$G:$G,$E$4)</f>
        <v/>
      </c>
      <c r="K29" s="597">
        <f>SUMIFS(BD!M:M,BD!$A:$A,'Op.Fix.'!$B29,BD!$G:$G,$E$4)</f>
        <v/>
      </c>
      <c r="L29" s="597">
        <f>SUMIFS(BD!N:N,BD!$A:$A,'Op.Fix.'!$B29,BD!$G:$G,$E$4)</f>
        <v/>
      </c>
      <c r="M29" s="597">
        <f>SUMIFS(BD!O:O,BD!$A:$A,'Op.Fix.'!$B29,BD!$G:$G,$E$4)</f>
        <v/>
      </c>
      <c r="N29" s="597">
        <f>SUMIFS(BD!P:P,BD!$A:$A,'Op.Fix.'!$B29,BD!$G:$G,$E$4)</f>
        <v/>
      </c>
      <c r="O29" s="597">
        <f>SUMIFS(BD!Q:Q,BD!$A:$A,'Op.Fix.'!$B29,BD!$G:$G,$E$4)</f>
        <v/>
      </c>
      <c r="P29" s="597">
        <f>SUMIFS(BD!R:R,BD!$A:$A,'Op.Fix.'!$B29,BD!$G:$G,$E$4)</f>
        <v/>
      </c>
      <c r="Q29" s="597">
        <f>SUMIFS(BD!S:S,BD!$A:$A,'Op.Fix.'!$B29,BD!$G:$G,$E$4)</f>
        <v/>
      </c>
      <c r="R29" s="597">
        <f>SUMIFS(BD!T:T,BD!$A:$A,'Op.Fix.'!$B29,BD!$G:$G,$E$4)</f>
        <v/>
      </c>
      <c r="S29" s="597" t="n"/>
      <c r="T29" s="597">
        <f>SUM(V29:AG29)</f>
        <v/>
      </c>
      <c r="U29" s="597" t="n"/>
      <c r="V29" s="597">
        <f>SUMIFS(BD!V:V,BD!$A:$A,'Op.Fix.'!$B29,BD!$G:$G,$T$4)</f>
        <v/>
      </c>
      <c r="W29" s="597">
        <f>SUMIFS(BD!W:W,BD!$A:$A,'Op.Fix.'!$B29,BD!$G:$G,$T$4)</f>
        <v/>
      </c>
      <c r="X29" s="597">
        <f>SUMIFS(BD!X:X,BD!$A:$A,'Op.Fix.'!$B29,BD!$G:$G,$T$4)</f>
        <v/>
      </c>
      <c r="Y29" s="597">
        <f>SUMIFS(BD!Y:Y,BD!$A:$A,'Op.Fix.'!$B29,BD!$G:$G,$T$4)</f>
        <v/>
      </c>
      <c r="Z29" s="597">
        <f>SUMIFS(BD!Z:Z,BD!$A:$A,'Op.Fix.'!$B29,BD!$G:$G,$T$4)</f>
        <v/>
      </c>
      <c r="AA29" s="597">
        <f>SUMIFS(BD!AA:AA,BD!$A:$A,'Op.Fix.'!$B29,BD!$G:$G,$T$4)</f>
        <v/>
      </c>
      <c r="AB29" s="597">
        <f>SUMIFS(BD!AB:AB,BD!$A:$A,'Op.Fix.'!$B29,BD!$G:$G,$T$4)</f>
        <v/>
      </c>
      <c r="AC29" s="597">
        <f>SUMIFS(BD!AC:AC,BD!$A:$A,'Op.Fix.'!$B29,BD!$G:$G,$T$4)</f>
        <v/>
      </c>
      <c r="AD29" s="597">
        <f>SUMIFS(BD!AD:AD,BD!$A:$A,'Op.Fix.'!$B29,BD!$G:$G,$T$4)</f>
        <v/>
      </c>
      <c r="AE29" s="597">
        <f>SUMIFS(BD!AE:AE,BD!$A:$A,'Op.Fix.'!$B29,BD!$G:$G,$T$4)</f>
        <v/>
      </c>
      <c r="AF29" s="597">
        <f>SUMIFS(BD!AF:AF,BD!$A:$A,'Op.Fix.'!$B29,BD!$G:$G,$T$4)</f>
        <v/>
      </c>
      <c r="AG29" s="597">
        <f>SUMIFS(BD!AG:AG,BD!$A:$A,'Op.Fix.'!$B29,BD!$G:$G,$T$4)</f>
        <v/>
      </c>
      <c r="AH29" s="597" t="n"/>
      <c r="AI29" s="597">
        <f>SUM(AK29:AV29)</f>
        <v/>
      </c>
      <c r="AJ29" s="597" t="n"/>
      <c r="AK29" s="597">
        <f>SUMIFS(BD!AI:AI,BD!$A:$A,'Op.Fix.'!$B29,BD!$G:$G,$AI$4)</f>
        <v/>
      </c>
      <c r="AL29" s="597">
        <f>SUMIFS(BD!AJ:AJ,BD!$A:$A,'Op.Fix.'!$B29,BD!$G:$G,$AI$4)</f>
        <v/>
      </c>
      <c r="AM29" s="597">
        <f>SUMIFS(BD!AK:AK,BD!$A:$A,'Op.Fix.'!$B29,BD!$G:$G,$AI$4)</f>
        <v/>
      </c>
      <c r="AN29" s="597">
        <f>SUMIFS(BD!AL:AL,BD!$A:$A,'Op.Fix.'!$B29,BD!$G:$G,$AI$4)</f>
        <v/>
      </c>
      <c r="AO29" s="597">
        <f>SUMIFS(BD!AM:AM,BD!$A:$A,'Op.Fix.'!$B29,BD!$G:$G,$AI$4)</f>
        <v/>
      </c>
      <c r="AP29" s="597">
        <f>SUMIFS(BD!AN:AN,BD!$A:$A,'Op.Fix.'!$B29,BD!$G:$G,$AI$4)</f>
        <v/>
      </c>
      <c r="AQ29" s="597">
        <f>SUMIFS(BD!AO:AO,BD!$A:$A,'Op.Fix.'!$B29,BD!$G:$G,$AI$4)</f>
        <v/>
      </c>
      <c r="AR29" s="597">
        <f>SUMIFS(BD!AP:AP,BD!$A:$A,'Op.Fix.'!$B29,BD!$G:$G,$AI$4)</f>
        <v/>
      </c>
      <c r="AS29" s="597">
        <f>SUMIFS(BD!AQ:AQ,BD!$A:$A,'Op.Fix.'!$B29,BD!$G:$G,$AI$4)</f>
        <v/>
      </c>
      <c r="AT29" s="597">
        <f>SUMIFS(BD!AR:AR,BD!$A:$A,'Op.Fix.'!$B29,BD!$G:$G,$AI$4)</f>
        <v/>
      </c>
      <c r="AU29" s="597">
        <f>SUMIFS(BD!AS:AS,BD!$A:$A,'Op.Fix.'!$B29,BD!$G:$G,$AI$4)</f>
        <v/>
      </c>
      <c r="AV29" s="597">
        <f>SUMIFS(BD!AT:AT,BD!$A:$A,'Op.Fix.'!$B29,BD!$G:$G,$AI$4)</f>
        <v/>
      </c>
      <c r="AW29" s="597" t="n"/>
      <c r="AX29" s="597">
        <f>SUM(AZ29:BK29)</f>
        <v/>
      </c>
      <c r="AY29" s="597" t="n"/>
      <c r="AZ29" s="597">
        <f>SUMIFS(BD!AV:AV,BD!$A:$A,'Op.Fix.'!$B29,BD!$G:$G,$AX$4)</f>
        <v/>
      </c>
      <c r="BA29" s="597">
        <f>SUMIFS(BD!AW:AW,BD!$A:$A,'Op.Fix.'!$B29,BD!$G:$G,$AX$4)</f>
        <v/>
      </c>
      <c r="BB29" s="597">
        <f>SUMIFS(BD!AX:AX,BD!$A:$A,'Op.Fix.'!$B29,BD!$G:$G,$AX$4)</f>
        <v/>
      </c>
      <c r="BC29" s="597">
        <f>SUMIFS(BD!AY:AY,BD!$A:$A,'Op.Fix.'!$B29,BD!$G:$G,$AX$4)</f>
        <v/>
      </c>
      <c r="BD29" s="597">
        <f>SUMIFS(BD!AZ:AZ,BD!$A:$A,'Op.Fix.'!$B29,BD!$G:$G,$AX$4)</f>
        <v/>
      </c>
      <c r="BE29" s="597">
        <f>SUMIFS(BD!BA:BA,BD!$A:$A,'Op.Fix.'!$B29,BD!$G:$G,$AX$4)</f>
        <v/>
      </c>
      <c r="BF29" s="597">
        <f>SUMIFS(BD!BB:BB,BD!$A:$A,'Op.Fix.'!$B29,BD!$G:$G,$AX$4)</f>
        <v/>
      </c>
      <c r="BG29" s="597">
        <f>SUMIFS(BD!BC:BC,BD!$A:$A,'Op.Fix.'!$B29,BD!$G:$G,$AX$4)</f>
        <v/>
      </c>
      <c r="BH29" s="597">
        <f>SUMIFS(BD!BD:BD,BD!$A:$A,'Op.Fix.'!$B29,BD!$G:$G,$AX$4)</f>
        <v/>
      </c>
      <c r="BI29" s="597">
        <f>SUMIFS(BD!BE:BE,BD!$A:$A,'Op.Fix.'!$B29,BD!$G:$G,$AX$4)</f>
        <v/>
      </c>
      <c r="BJ29" s="597">
        <f>SUMIFS(BD!BF:BF,BD!$A:$A,'Op.Fix.'!$B29,BD!$G:$G,$AX$4)</f>
        <v/>
      </c>
      <c r="BK29" s="597">
        <f>SUMIFS(BD!BG:BG,BD!$A:$A,'Op.Fix.'!$B29,BD!$G:$G,$AX$4)</f>
        <v/>
      </c>
      <c r="BL29" s="597" t="n"/>
      <c r="BM29" s="597">
        <f>SUM(BO29:BZ29)</f>
        <v/>
      </c>
      <c r="BN29" s="597" t="n"/>
      <c r="BO29" s="645">
        <f>SUMIFS(BD!AV:AV,BD!$A:$A,'Op.Fix.'!$B29,BD!$G:$G,$BM$4)</f>
        <v/>
      </c>
      <c r="BP29" s="645">
        <f>SUMIFS(BD!AW:AW,BD!$A:$A,'Op.Fix.'!$B29,BD!$G:$G,$BM$4)</f>
        <v/>
      </c>
      <c r="BQ29" s="645">
        <f>SUMIFS(BD!AX:AX,BD!$A:$A,'Op.Fix.'!$B29,BD!$G:$G,$BM$4)</f>
        <v/>
      </c>
      <c r="BR29" s="645">
        <f>SUMIFS(BD!AY:AY,BD!$A:$A,'Op.Fix.'!$B29,BD!$G:$G,$BM$4)</f>
        <v/>
      </c>
      <c r="BS29" s="645">
        <f>SUMIFS(BD!AZ:AZ,BD!$A:$A,'Op.Fix.'!$B29,BD!$G:$G,$BM$4)</f>
        <v/>
      </c>
      <c r="BT29" s="645">
        <f>SUMIFS(BD!BA:BA,BD!$A:$A,'Op.Fix.'!$B29,BD!$G:$G,$BM$4)</f>
        <v/>
      </c>
      <c r="BU29" s="645">
        <f>SUMIFS(BD!BB:BB,BD!$A:$A,'Op.Fix.'!$B29,BD!$G:$G,$BM$4)</f>
        <v/>
      </c>
      <c r="BV29" s="597">
        <f>SUMIFS(BD!BC:BC,BD!$A:$A,'Op.Fix.'!$B29,BD!$G:$G,$BM$4)</f>
        <v/>
      </c>
      <c r="BW29" s="597">
        <f>SUMIFS(BD!BD:BD,BD!$A:$A,'Op.Fix.'!$B29,BD!$G:$G,$BM$4)</f>
        <v/>
      </c>
      <c r="BX29" s="597">
        <f>SUMIFS(BD!BE:BE,BD!$A:$A,'Op.Fix.'!$B29,BD!$G:$G,$BM$4)</f>
        <v/>
      </c>
      <c r="BY29" s="597">
        <f>SUMIFS(BD!BF:BF,BD!$A:$A,'Op.Fix.'!$B29,BD!$G:$G,$BM$4)</f>
        <v/>
      </c>
      <c r="BZ29" s="597">
        <f>SUMIFS(BD!BG:BG,BD!$A:$A,'Op.Fix.'!$B29,BD!$G:$G,$BM$4)</f>
        <v/>
      </c>
      <c r="CA29" s="597" t="n"/>
      <c r="CB29" s="622">
        <f>HLOOKUP($CB$4,$AZ$6:$BK$29,$A29,0)</f>
        <v/>
      </c>
      <c r="CC29" s="622" t="n"/>
      <c r="CD29" s="622">
        <f>HLOOKUP($CB$4,$BO$6:$BZ$29,$A29,0)</f>
        <v/>
      </c>
      <c r="CE29" s="597">
        <f>0-(SUM(CG29:CR29))</f>
        <v/>
      </c>
      <c r="CF29" s="87" t="n"/>
      <c r="CG29" s="597">
        <f>BD!BJ55</f>
        <v/>
      </c>
      <c r="CH29" s="597">
        <f>BD!BK55</f>
        <v/>
      </c>
      <c r="CI29" s="597">
        <f>BD!BL55</f>
        <v/>
      </c>
      <c r="CJ29" s="597">
        <f>BD!BM55</f>
        <v/>
      </c>
      <c r="CK29" s="597">
        <f>BD!BN55</f>
        <v/>
      </c>
      <c r="CL29" s="597">
        <f>BD!BO55</f>
        <v/>
      </c>
      <c r="CM29" s="597">
        <f>BD!BP55</f>
        <v/>
      </c>
      <c r="CN29" s="597">
        <f>BD!BQ55</f>
        <v/>
      </c>
      <c r="CO29" s="597">
        <f>BD!BR55</f>
        <v/>
      </c>
      <c r="CP29" s="597">
        <f>BD!BS55</f>
        <v/>
      </c>
      <c r="CQ29" s="597">
        <f>BD!BT55</f>
        <v/>
      </c>
      <c r="CR29" s="597">
        <f>BD!BU55</f>
        <v/>
      </c>
      <c r="CT29" s="597">
        <f>0-(SUM(CV29:DG29))</f>
        <v/>
      </c>
      <c r="CU29" s="87" t="n"/>
      <c r="CV29" s="597">
        <f>_xlfn.XLOOKUP('Op.Fix.'!$B29,BD!$A$203:$A$399,BD!BJ$203:BJ$399)</f>
        <v/>
      </c>
      <c r="CW29" s="597">
        <f>_xlfn.XLOOKUP('Op.Fix.'!$B29,BD!$A$203:$A$399,BD!BK$203:BK$399)</f>
        <v/>
      </c>
      <c r="CX29" s="597">
        <f>_xlfn.XLOOKUP('Op.Fix.'!$B29,BD!$A$203:$A$399,BD!BL$203:BL$399)</f>
        <v/>
      </c>
      <c r="CY29" s="597">
        <f>_xlfn.XLOOKUP('Op.Fix.'!$B29,BD!$A$203:$A$399,BD!BM$203:BM$399)</f>
        <v/>
      </c>
      <c r="CZ29" s="597">
        <f>_xlfn.XLOOKUP('Op.Fix.'!$B29,BD!$A$203:$A$399,BD!BN$203:BN$399)</f>
        <v/>
      </c>
      <c r="DA29" s="597">
        <f>_xlfn.XLOOKUP('Op.Fix.'!$B29,BD!$A$203:$A$399,BD!BO$203:BO$399)</f>
        <v/>
      </c>
      <c r="DB29" s="597">
        <f>_xlfn.XLOOKUP('Op.Fix.'!$B29,BD!$A$203:$A$399,BD!BP$203:BP$399)</f>
        <v/>
      </c>
      <c r="DC29" s="597">
        <f>_xlfn.XLOOKUP('Op.Fix.'!$B29,BD!$A$203:$A$399,BD!BQ$203:BQ$399)</f>
        <v/>
      </c>
      <c r="DD29" s="597">
        <f>_xlfn.XLOOKUP('Op.Fix.'!$B29,BD!$A$203:$A$399,BD!BR$203:BR$399)</f>
        <v/>
      </c>
      <c r="DE29" s="597">
        <f>_xlfn.XLOOKUP('Op.Fix.'!$B29,BD!$A$203:$A$399,BD!BS$203:BS$399)</f>
        <v/>
      </c>
      <c r="DF29" s="597">
        <f>_xlfn.XLOOKUP('Op.Fix.'!$B29,BD!$A$203:$A$399,BD!BT$203:BT$399)</f>
        <v/>
      </c>
      <c r="DG29" s="597">
        <f>_xlfn.XLOOKUP('Op.Fix.'!$B29,BD!$A$203:$A$399,BD!BU$203:BU$399)</f>
        <v/>
      </c>
      <c r="DI29" s="597">
        <f>DA29-CL29</f>
        <v/>
      </c>
      <c r="DJ29" s="337">
        <f>(DA29/CL29)-100%</f>
        <v/>
      </c>
      <c r="DL29" s="597">
        <f>0-(SUM(DN29:DY29))</f>
        <v/>
      </c>
      <c r="DM29" s="87" t="n"/>
      <c r="DN29" s="597">
        <f>BD!BW55</f>
        <v/>
      </c>
      <c r="DO29" s="597">
        <f>BD!BX55</f>
        <v/>
      </c>
      <c r="DP29" s="597">
        <f>BD!BY55</f>
        <v/>
      </c>
      <c r="DQ29" s="597">
        <f>BD!BZ55</f>
        <v/>
      </c>
      <c r="DR29" s="597">
        <f>BD!CA55</f>
        <v/>
      </c>
      <c r="DS29" s="597">
        <f>BD!CB55</f>
        <v/>
      </c>
      <c r="DT29" s="597">
        <f>BD!CC55</f>
        <v/>
      </c>
      <c r="DU29" s="597">
        <f>BD!CD55</f>
        <v/>
      </c>
      <c r="DV29" s="597">
        <f>BD!CE55</f>
        <v/>
      </c>
      <c r="DW29" s="597">
        <f>BD!CF55</f>
        <v/>
      </c>
      <c r="DX29" s="597">
        <f>BD!CG55</f>
        <v/>
      </c>
      <c r="DY29" s="597">
        <f>BD!CH55</f>
        <v/>
      </c>
      <c r="EA29" s="597">
        <f>0-(SUM(EC29:EN29))</f>
        <v/>
      </c>
      <c r="EB29" s="87" t="n"/>
      <c r="EC29" s="597">
        <f>_xlfn.XLOOKUP('Op.Fix.'!$B29,BD!$A$203:$A$399,BD!BW$203:BW$399)</f>
        <v/>
      </c>
      <c r="ED29" s="597">
        <f>_xlfn.XLOOKUP('Op.Fix.'!$B29,BD!$A$203:$A$399,BD!BX$203:BX$399)</f>
        <v/>
      </c>
      <c r="EE29" s="597">
        <f>_xlfn.XLOOKUP('Op.Fix.'!$B29,BD!$A$203:$A$399,BD!BY$203:BY$399)</f>
        <v/>
      </c>
      <c r="EF29" s="597">
        <f>_xlfn.XLOOKUP('Op.Fix.'!$B29,BD!$A$203:$A$399,BD!BZ$203:BZ$399)</f>
        <v/>
      </c>
      <c r="EG29" s="597">
        <f>_xlfn.XLOOKUP('Op.Fix.'!$B29,BD!$A$203:$A$399,BD!CA$203:CA$399)</f>
        <v/>
      </c>
      <c r="EH29" s="597">
        <f>_xlfn.XLOOKUP('Op.Fix.'!$B29,BD!$A$203:$A$399,BD!CB$203:CB$399)</f>
        <v/>
      </c>
      <c r="EI29" s="597">
        <f>_xlfn.XLOOKUP('Op.Fix.'!$B29,BD!$A$203:$A$399,BD!CC$203:CC$399)</f>
        <v/>
      </c>
      <c r="EJ29" s="597">
        <f>_xlfn.XLOOKUP('Op.Fix.'!$B29,BD!$A$203:$A$399,BD!CD$203:CD$399)</f>
        <v/>
      </c>
      <c r="EK29" s="597">
        <f>_xlfn.XLOOKUP('Op.Fix.'!$B29,BD!$A$203:$A$399,BD!CE$203:CE$399)</f>
        <v/>
      </c>
      <c r="EL29" s="597">
        <f>_xlfn.XLOOKUP('Op.Fix.'!$B29,BD!$A$203:$A$399,BD!CF$203:CF$399)</f>
        <v/>
      </c>
      <c r="EM29" s="597">
        <f>_xlfn.XLOOKUP('Op.Fix.'!$B29,BD!$A$203:$A$399,BD!CG$203:CG$399)</f>
        <v/>
      </c>
      <c r="EN29" s="597">
        <f>_xlfn.XLOOKUP('Op.Fix.'!$B29,BD!$A$203:$A$399,BD!CH$203:CH$399)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>
        <f>EY29/EU29</f>
        <v/>
      </c>
    </row>
    <row r="30" ht="14.85" customHeight="1">
      <c r="CB30" s="1" t="n"/>
      <c r="CC30" s="237" t="n"/>
      <c r="CD30" s="1" t="n"/>
      <c r="CE30" s="87" t="n"/>
      <c r="CF30" s="87" t="n"/>
      <c r="CG30" s="37" t="n"/>
      <c r="CH30" s="37" t="n"/>
      <c r="CI30" s="37" t="n"/>
      <c r="CJ30" s="37" t="n"/>
      <c r="CK30" s="37" t="n"/>
      <c r="CL30" s="37" t="n"/>
      <c r="CM30" s="37" t="n"/>
      <c r="CN30" s="37" t="n"/>
      <c r="CO30" s="37" t="n"/>
      <c r="CP30" s="37" t="n"/>
      <c r="CQ30" s="37" t="n"/>
      <c r="CR30" s="37" t="n"/>
      <c r="DL30" s="87" t="n"/>
      <c r="DM30" s="87" t="n"/>
      <c r="DN30" s="37" t="n"/>
      <c r="DO30" s="37" t="n"/>
      <c r="DP30" s="37" t="n"/>
      <c r="DQ30" s="37" t="n"/>
      <c r="DR30" s="37" t="n"/>
      <c r="DS30" s="37" t="n"/>
      <c r="DT30" s="37" t="n"/>
      <c r="DU30" s="37" t="n"/>
      <c r="DV30" s="37" t="n"/>
      <c r="DW30" s="37" t="n"/>
      <c r="DX30" s="37" t="n"/>
      <c r="DY30" s="37" t="n"/>
      <c r="ES30" s="648" t="n"/>
      <c r="ET30" s="107" t="n"/>
      <c r="EU30" s="649" t="n"/>
      <c r="EV30" s="107" t="n"/>
      <c r="EW30" s="648" t="n"/>
      <c r="EX30" s="107" t="n"/>
      <c r="EY30" s="650" t="n"/>
      <c r="EZ30" s="431" t="n"/>
    </row>
    <row r="31" ht="14.85" customHeight="1">
      <c r="CB31" s="1" t="n"/>
      <c r="CC31" s="237" t="n"/>
      <c r="CD31" s="1" t="n"/>
      <c r="CE31" s="87" t="n"/>
      <c r="CF31" s="87" t="n"/>
      <c r="CG31" s="37" t="n"/>
      <c r="CH31" s="37" t="n"/>
      <c r="CI31" s="37" t="n"/>
      <c r="CJ31" s="37" t="n"/>
      <c r="CK31" s="37" t="n"/>
      <c r="CL31" s="37" t="n"/>
      <c r="CM31" s="37" t="n"/>
      <c r="CN31" s="37" t="n"/>
      <c r="CO31" s="37" t="n"/>
      <c r="CP31" s="37" t="n"/>
      <c r="CQ31" s="37" t="n"/>
      <c r="CR31" s="37" t="n"/>
      <c r="DL31" s="87" t="n"/>
      <c r="DM31" s="87" t="n"/>
      <c r="DN31" s="37" t="n"/>
      <c r="DO31" s="37" t="n"/>
      <c r="DP31" s="37" t="n"/>
      <c r="DQ31" s="37" t="n"/>
      <c r="DR31" s="37" t="n"/>
      <c r="DS31" s="37" t="n"/>
      <c r="DT31" s="37" t="n"/>
      <c r="DU31" s="37" t="n"/>
      <c r="DV31" s="37" t="n"/>
      <c r="DW31" s="37" t="n"/>
      <c r="DX31" s="37" t="n"/>
      <c r="DY31" s="37" t="n"/>
      <c r="ES31" s="648" t="n"/>
      <c r="ET31" s="107" t="n"/>
      <c r="EU31" s="649" t="n"/>
      <c r="EV31" s="107" t="n"/>
      <c r="EW31" s="648" t="n"/>
      <c r="EX31" s="107" t="n"/>
      <c r="EY31" s="651" t="n"/>
      <c r="EZ31" s="431" t="n"/>
    </row>
    <row r="32" ht="14.85" customHeight="1">
      <c r="CB32" s="1" t="n"/>
      <c r="CC32" s="237" t="n"/>
      <c r="CD32" s="1" t="n"/>
      <c r="CE32" s="87" t="n"/>
      <c r="CF32" s="87" t="n"/>
      <c r="CG32" s="37" t="n"/>
      <c r="CH32" s="37" t="n"/>
      <c r="CI32" s="37" t="n"/>
      <c r="CJ32" s="37" t="n"/>
      <c r="CK32" s="37" t="n"/>
      <c r="CL32" s="37" t="n"/>
      <c r="CM32" s="37" t="n"/>
      <c r="CN32" s="37" t="n"/>
      <c r="CO32" s="37" t="n"/>
      <c r="CP32" s="37" t="n"/>
      <c r="CQ32" s="37" t="n"/>
      <c r="CR32" s="37" t="n"/>
      <c r="DL32" s="87" t="n"/>
      <c r="DM32" s="87" t="n"/>
      <c r="DN32" s="37" t="n"/>
      <c r="DO32" s="37" t="n"/>
      <c r="DP32" s="37" t="n"/>
      <c r="DQ32" s="37" t="n"/>
      <c r="DR32" s="37" t="n"/>
      <c r="DS32" s="37" t="n"/>
      <c r="DT32" s="37" t="n"/>
      <c r="DU32" s="37" t="n"/>
      <c r="DV32" s="37" t="n"/>
      <c r="DW32" s="37" t="n"/>
      <c r="DX32" s="37" t="n"/>
      <c r="DY32" s="37" t="n"/>
      <c r="ES32" s="652" t="n"/>
      <c r="ET32" s="434" t="n"/>
      <c r="EU32" s="652" t="n"/>
      <c r="EV32" s="434" t="n"/>
      <c r="EW32" s="653" t="n"/>
      <c r="EX32" s="434" t="n"/>
      <c r="EY32" s="654" t="n"/>
      <c r="EZ32" s="437" t="n"/>
    </row>
    <row r="33" ht="14.85" customHeight="1">
      <c r="CB33" s="1" t="n"/>
      <c r="CC33" s="237" t="n"/>
      <c r="CD33" s="1" t="n"/>
      <c r="CE33" s="87" t="n"/>
      <c r="CF33" s="87" t="n"/>
      <c r="CG33" s="37" t="n"/>
      <c r="CH33" s="37" t="n"/>
      <c r="CI33" s="37" t="n"/>
      <c r="CJ33" s="37" t="n"/>
      <c r="CK33" s="37" t="n"/>
      <c r="CL33" s="37" t="n"/>
      <c r="CM33" s="37" t="n"/>
      <c r="CN33" s="37" t="n"/>
      <c r="CO33" s="37" t="n"/>
      <c r="CP33" s="37" t="n"/>
      <c r="CQ33" s="37" t="n"/>
      <c r="CR33" s="37" t="n"/>
      <c r="DL33" s="87" t="n"/>
      <c r="DM33" s="87" t="n"/>
      <c r="DN33" s="37" t="n"/>
      <c r="DO33" s="37" t="n"/>
      <c r="DP33" s="37" t="n"/>
      <c r="DQ33" s="37" t="n"/>
      <c r="DR33" s="37" t="n"/>
      <c r="DS33" s="37" t="n"/>
      <c r="DT33" s="37" t="n"/>
      <c r="DU33" s="37" t="n"/>
      <c r="DV33" s="37" t="n"/>
      <c r="DW33" s="37" t="n"/>
      <c r="DX33" s="37" t="n"/>
      <c r="DY33" s="37" t="n"/>
      <c r="ES33" s="56" t="n"/>
      <c r="ET33" s="43" t="n"/>
      <c r="EU33" s="56" t="n"/>
      <c r="EV33" s="43" t="n"/>
      <c r="EW33" s="56" t="n"/>
      <c r="EX33" s="43" t="n"/>
      <c r="EY33" s="56" t="n"/>
      <c r="EZ33" s="56" t="n"/>
    </row>
    <row r="34" ht="14.85" customHeight="1">
      <c r="CB34" s="1" t="n"/>
      <c r="CC34" s="237" t="n"/>
      <c r="CD34" s="1" t="n"/>
      <c r="CE34" s="87" t="n"/>
      <c r="CF34" s="87" t="n"/>
      <c r="CG34" s="37" t="n"/>
      <c r="CH34" s="37" t="n"/>
      <c r="CI34" s="37" t="n"/>
      <c r="CJ34" s="37" t="n"/>
      <c r="CK34" s="37" t="n"/>
      <c r="CL34" s="37" t="n"/>
      <c r="CM34" s="37" t="n"/>
      <c r="CN34" s="37" t="n"/>
      <c r="CO34" s="37" t="n"/>
      <c r="CP34" s="37" t="n"/>
      <c r="CQ34" s="37" t="n"/>
      <c r="CR34" s="37" t="n"/>
      <c r="DL34" s="87" t="n"/>
      <c r="DM34" s="87" t="n"/>
      <c r="DN34" s="37" t="n"/>
      <c r="DO34" s="37" t="n"/>
      <c r="DP34" s="37" t="n"/>
      <c r="DQ34" s="37" t="n"/>
      <c r="DR34" s="37" t="n"/>
      <c r="DS34" s="37" t="n"/>
      <c r="DT34" s="37" t="n"/>
      <c r="DU34" s="37" t="n"/>
      <c r="DV34" s="37" t="n"/>
      <c r="DW34" s="37" t="n"/>
      <c r="DX34" s="37" t="n"/>
      <c r="DY34" s="37" t="n"/>
      <c r="ES34" s="56" t="n"/>
      <c r="ET34" s="43" t="n"/>
      <c r="EU34" s="56" t="n"/>
      <c r="EV34" s="43" t="n"/>
      <c r="EW34" s="56" t="n"/>
      <c r="EX34" s="43" t="n"/>
      <c r="EY34" s="56" t="n"/>
      <c r="EZ34" s="56" t="n"/>
    </row>
    <row r="35" ht="14.85" customHeight="1">
      <c r="CB35" s="1" t="n"/>
      <c r="CC35" s="237" t="n"/>
      <c r="CD35" s="1" t="n"/>
      <c r="CF35" s="87" t="n"/>
      <c r="CG35" s="37" t="n"/>
      <c r="CH35" s="37" t="n"/>
      <c r="CI35" s="37" t="n"/>
      <c r="CJ35" s="37" t="n"/>
      <c r="CK35" s="37" t="n"/>
      <c r="CL35" s="37" t="n"/>
      <c r="CM35" s="37" t="n"/>
      <c r="CN35" s="37" t="n"/>
      <c r="CO35" s="37" t="n"/>
      <c r="CP35" s="37" t="n"/>
      <c r="CQ35" s="37" t="n"/>
      <c r="CR35" s="37" t="n"/>
      <c r="DM35" s="87" t="n"/>
      <c r="DN35" s="37" t="n"/>
      <c r="DO35" s="37" t="n"/>
      <c r="DP35" s="37" t="n"/>
      <c r="DQ35" s="37" t="n"/>
      <c r="DR35" s="37" t="n"/>
      <c r="DS35" s="37" t="n"/>
      <c r="DT35" s="37" t="n"/>
      <c r="DU35" s="37" t="n"/>
      <c r="DV35" s="37" t="n"/>
      <c r="DW35" s="37" t="n"/>
      <c r="DX35" s="37" t="n"/>
      <c r="DY35" s="37" t="n"/>
      <c r="ES35" s="56" t="n"/>
      <c r="ET35" s="43" t="n"/>
      <c r="EU35" s="56" t="n"/>
      <c r="EV35" s="43" t="n"/>
      <c r="EW35" s="56" t="n"/>
      <c r="EX35" s="43" t="n"/>
      <c r="EY35" s="56" t="n"/>
      <c r="EZ35" s="56" t="n"/>
    </row>
    <row r="36" ht="14.85" customHeight="1">
      <c r="CB36" s="1" t="n"/>
      <c r="CC36" s="237" t="n"/>
      <c r="CD36" s="1" t="n"/>
      <c r="CF36" s="87" t="n"/>
      <c r="CG36" s="37" t="n"/>
      <c r="CH36" s="37" t="n"/>
      <c r="CI36" s="37" t="n"/>
      <c r="CJ36" s="37" t="n"/>
      <c r="CK36" s="37" t="n"/>
      <c r="CL36" s="37" t="n"/>
      <c r="CM36" s="37" t="n"/>
      <c r="CN36" s="37" t="n"/>
      <c r="CO36" s="37" t="n"/>
      <c r="CP36" s="37" t="n"/>
      <c r="CQ36" s="37" t="n"/>
      <c r="CR36" s="37" t="n"/>
      <c r="DM36" s="87" t="n"/>
      <c r="DN36" s="37" t="n"/>
      <c r="DO36" s="37" t="n"/>
      <c r="DP36" s="37" t="n"/>
      <c r="DQ36" s="37" t="n"/>
      <c r="DR36" s="37" t="n"/>
      <c r="DS36" s="37" t="n"/>
      <c r="DT36" s="37" t="n"/>
      <c r="DU36" s="37" t="n"/>
      <c r="DV36" s="37" t="n"/>
      <c r="DW36" s="37" t="n"/>
      <c r="DX36" s="37" t="n"/>
      <c r="DY36" s="37" t="n"/>
      <c r="ES36" s="56" t="n"/>
      <c r="ET36" s="43" t="n"/>
      <c r="EU36" s="56" t="n"/>
      <c r="EV36" s="43" t="n"/>
      <c r="EW36" s="56" t="n"/>
      <c r="EX36" s="43" t="n"/>
      <c r="EY36" s="56" t="n"/>
      <c r="EZ36" s="56" t="n"/>
    </row>
    <row r="37" ht="14.85" customHeight="1">
      <c r="CB37" s="1" t="n"/>
      <c r="CC37" s="237" t="n"/>
      <c r="CD37" s="1" t="n"/>
      <c r="CG37" s="37" t="n"/>
      <c r="CH37" s="37" t="n"/>
      <c r="CI37" s="37" t="n"/>
      <c r="CJ37" s="37" t="n"/>
      <c r="CK37" s="37" t="n"/>
      <c r="CL37" s="37" t="n"/>
      <c r="CM37" s="37" t="n"/>
      <c r="CN37" s="37" t="n"/>
      <c r="CO37" s="37" t="n"/>
      <c r="CP37" s="37" t="n"/>
      <c r="CQ37" s="37" t="n"/>
      <c r="CR37" s="37" t="n"/>
      <c r="DN37" s="37" t="n"/>
      <c r="DO37" s="37" t="n"/>
      <c r="DP37" s="37" t="n"/>
      <c r="DQ37" s="37" t="n"/>
      <c r="DR37" s="37" t="n"/>
      <c r="DS37" s="37" t="n"/>
      <c r="DT37" s="37" t="n"/>
      <c r="DU37" s="37" t="n"/>
      <c r="DV37" s="37" t="n"/>
      <c r="DW37" s="37" t="n"/>
      <c r="DX37" s="37" t="n"/>
      <c r="DY37" s="37" t="n"/>
      <c r="ES37" s="56" t="n"/>
      <c r="ET37" s="43" t="n"/>
      <c r="EU37" s="56" t="n"/>
      <c r="EV37" s="43" t="n"/>
      <c r="EW37" s="56" t="n"/>
      <c r="EX37" s="43" t="n"/>
      <c r="EY37" s="56" t="n"/>
      <c r="EZ37" s="56" t="n"/>
    </row>
    <row r="38" ht="14.85" customHeight="1">
      <c r="CB38" s="1" t="n"/>
      <c r="CC38" s="237" t="n"/>
      <c r="CD38" s="1" t="n"/>
      <c r="CG38" s="37" t="n"/>
      <c r="CH38" s="37" t="n"/>
      <c r="CI38" s="37" t="n"/>
      <c r="CJ38" s="37" t="n"/>
      <c r="CK38" s="37" t="n"/>
      <c r="CL38" s="37" t="n"/>
      <c r="CM38" s="37" t="n"/>
      <c r="CN38" s="37" t="n"/>
      <c r="CO38" s="37" t="n"/>
      <c r="CP38" s="37" t="n"/>
      <c r="CQ38" s="37" t="n"/>
      <c r="CR38" s="37" t="n"/>
      <c r="DN38" s="37" t="n"/>
      <c r="DO38" s="37" t="n"/>
      <c r="DP38" s="37" t="n"/>
      <c r="DQ38" s="37" t="n"/>
      <c r="DR38" s="37" t="n"/>
      <c r="DS38" s="37" t="n"/>
      <c r="DT38" s="37" t="n"/>
      <c r="DU38" s="37" t="n"/>
      <c r="DV38" s="37" t="n"/>
      <c r="DW38" s="37" t="n"/>
      <c r="DX38" s="37" t="n"/>
      <c r="DY38" s="37" t="n"/>
      <c r="ES38" s="56" t="n"/>
      <c r="ET38" s="43" t="n"/>
      <c r="EU38" s="56" t="n"/>
      <c r="EV38" s="43" t="n"/>
      <c r="EW38" s="56" t="n"/>
      <c r="EX38" s="43" t="n"/>
      <c r="EY38" s="56" t="n"/>
      <c r="EZ38" s="56" t="n"/>
    </row>
    <row r="39" ht="14.85" customHeight="1">
      <c r="CB39" s="1" t="n"/>
      <c r="CC39" s="237" t="n"/>
      <c r="CD39" s="1" t="n"/>
      <c r="ES39" s="56" t="n"/>
      <c r="ET39" s="43" t="n"/>
      <c r="EU39" s="56" t="n"/>
      <c r="EV39" s="43" t="n"/>
      <c r="EW39" s="56" t="n"/>
      <c r="EX39" s="43" t="n"/>
      <c r="EY39" s="56" t="n"/>
      <c r="EZ39" s="56" t="n"/>
    </row>
    <row r="40" ht="14.85" customHeight="1">
      <c r="CB40" s="1" t="n"/>
      <c r="CC40" s="237" t="n"/>
      <c r="CD40" s="1" t="n"/>
      <c r="ES40" s="332" t="n"/>
      <c r="EU40" s="332" t="n"/>
      <c r="EW40" s="332" t="n"/>
      <c r="EY40" s="332" t="n"/>
      <c r="EZ40" s="332" t="n"/>
    </row>
    <row r="41" ht="14.85" customHeight="1">
      <c r="CB41" s="1" t="n"/>
      <c r="CC41" s="237" t="n"/>
      <c r="CD41" s="1" t="n"/>
      <c r="ES41" s="332" t="n"/>
      <c r="EU41" s="332" t="n"/>
      <c r="EW41" s="332" t="n"/>
      <c r="EY41" s="332" t="n"/>
      <c r="EZ41" s="332" t="n"/>
    </row>
    <row r="42" ht="14.85" customHeight="1"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CB43" s="1" t="n"/>
      <c r="CC43" s="237" t="n"/>
      <c r="CD43" s="1" t="n"/>
      <c r="ES43" s="332" t="n"/>
      <c r="EU43" s="332" t="n"/>
      <c r="EW43" s="332" t="n"/>
      <c r="EY43" s="332" t="n"/>
      <c r="EZ43" s="332" t="n"/>
    </row>
    <row r="44" ht="14.85" customHeight="1"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CB46" s="1" t="n"/>
      <c r="CC46" s="237" t="n"/>
      <c r="CD46" s="1" t="n"/>
    </row>
    <row r="47" ht="14.85" customHeight="1">
      <c r="CB47" s="1" t="n"/>
      <c r="CC47" s="237" t="n"/>
      <c r="CD47" s="1" t="n"/>
    </row>
    <row r="48" ht="14.85" customHeight="1">
      <c r="CB48" s="1" t="n"/>
      <c r="CC48" s="237" t="n"/>
      <c r="CD48" s="1" t="n"/>
    </row>
    <row r="49" ht="14.85" customHeight="1">
      <c r="CB49" s="1" t="n"/>
      <c r="CC49" s="237" t="n"/>
      <c r="CD49" s="1" t="n"/>
    </row>
    <row r="50" ht="14.85" customHeight="1">
      <c r="CB50" s="1" t="n"/>
      <c r="CC50" s="237" t="n"/>
      <c r="CD50" s="1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</row>
    <row r="54" ht="14.85" customHeight="1">
      <c r="CB54" s="1" t="n"/>
      <c r="CC54" s="237" t="n"/>
      <c r="CD54" s="1" t="n"/>
    </row>
    <row r="55" ht="14.85" customHeight="1">
      <c r="CB55" s="1" t="n"/>
      <c r="CC55" s="237" t="n"/>
      <c r="CD55" s="1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</sheetData>
  <mergeCells count="3">
    <mergeCell ref="CB2:CD2"/>
    <mergeCell ref="CB4:CD4"/>
    <mergeCell ref="ES4:EZ4"/>
  </mergeCells>
  <conditionalFormatting sqref="EY11:EY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18:EY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24:EY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Planilha19">
    <tabColor rgb="FFFFC000"/>
    <outlinePr summaryBelow="1" summaryRight="1"/>
    <pageSetUpPr/>
  </sheetPr>
  <dimension ref="A1:EZ286"/>
  <sheetViews>
    <sheetView showGridLines="0" zoomScaleNormal="100" workbookViewId="0">
      <pane xSplit="4" ySplit="10" topLeftCell="ER14" activePane="bottomRight" state="frozenSplit"/>
      <selection pane="topRight" activeCell="C1" sqref="C1"/>
      <selection pane="bottomLeft" activeCell="A25" sqref="A25"/>
      <selection pane="bottomRight" activeCell="FB24" sqref="FB24"/>
    </sheetView>
  </sheetViews>
  <sheetFormatPr baseColWidth="8" defaultColWidth="11.375" defaultRowHeight="14.85" customHeight="1" outlineLevelRow="1"/>
  <cols>
    <col hidden="1" width="5.25" customWidth="1" style="1" min="1" max="1"/>
    <col width="6.625" customWidth="1" style="3" min="2" max="2"/>
    <col width="34.625" bestFit="1" customWidth="1" style="1" min="3" max="3"/>
    <col width="1.625" customWidth="1" style="34" min="4" max="4"/>
    <col hidden="1" width="11.87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2.25" customWidth="1" style="1" min="20" max="20"/>
    <col hidden="1" outlineLevel="1" width="0.875" customWidth="1" style="34" min="21" max="21"/>
    <col hidden="1" outlineLevel="1" width="10.625" customWidth="1" style="1" min="22" max="33"/>
    <col hidden="1" collapsed="1" width="2.625" customWidth="1" style="1" min="34" max="34"/>
    <col hidden="1" width="12.25" customWidth="1" style="1" min="35" max="35"/>
    <col hidden="1" outlineLevel="1" width="0.875" customWidth="1" style="34" min="36" max="36"/>
    <col hidden="1" outlineLevel="1" width="10.625" customWidth="1" style="1" min="37" max="48"/>
    <col collapsed="1" width="2.625" customWidth="1" style="1" min="49" max="49"/>
    <col width="12.25" bestFit="1" customWidth="1" style="1" min="50" max="50"/>
    <col hidden="1" outlineLevel="1" width="0.875" customWidth="1" style="34" min="51" max="51"/>
    <col hidden="1" outlineLevel="1" width="10.625" customWidth="1" style="1" min="52" max="63"/>
    <col collapsed="1" width="2.375" customWidth="1" style="1" min="64" max="64"/>
    <col width="12.25" bestFit="1" customWidth="1" style="1" min="65" max="65"/>
    <col hidden="1" outlineLevel="1" width="0.875" customWidth="1" style="34" min="66" max="66"/>
    <col hidden="1" outlineLevel="1" width="10.625" customWidth="1" style="1" min="67" max="78"/>
    <col collapsed="1" width="2.5" customWidth="1" style="1" min="79" max="79"/>
    <col hidden="1" width="10.625" customWidth="1" min="80" max="80"/>
    <col hidden="1" width="0.625" customWidth="1" style="246" min="81" max="81"/>
    <col hidden="1" width="11.375" customWidth="1" min="82" max="82"/>
    <col width="11.375" customWidth="1" style="1" min="83" max="83"/>
    <col hidden="1" outlineLevel="1" width="4.75" customWidth="1" style="1" min="84" max="84"/>
    <col hidden="1" outlineLevel="1" width="11.375" customWidth="1" style="1" min="85" max="96"/>
    <col collapsed="1" width="2.625" customWidth="1" style="1" min="97" max="97"/>
    <col width="11.125" bestFit="1" customWidth="1" style="1" min="98" max="98"/>
    <col hidden="1" width="2.625" customWidth="1" style="1" min="99" max="99"/>
    <col hidden="1" outlineLevel="1" width="11.375" customWidth="1" style="1" min="100" max="109"/>
    <col hidden="1" outlineLevel="1" width="0.125" customWidth="1" style="1" min="110" max="110"/>
    <col hidden="1" outlineLevel="1" width="1.25" customWidth="1" style="1" min="111" max="111"/>
    <col collapsed="1" width="3.125" customWidth="1" style="1" min="112" max="112"/>
    <col hidden="1" width="11.375" customWidth="1" style="1" min="113" max="114"/>
    <col hidden="1" width="20.75" customWidth="1" style="1" min="115" max="115"/>
    <col width="11.375" customWidth="1" style="1" min="116" max="116"/>
    <col hidden="1" outlineLevel="1" width="4.75" customWidth="1" style="1" min="117" max="117"/>
    <col hidden="1" outlineLevel="1" width="11.375" customWidth="1" style="1" min="118" max="129"/>
    <col collapsed="1" width="2" customWidth="1" style="1" min="130" max="130"/>
    <col width="11.375" customWidth="1" style="1" min="131" max="131"/>
    <col hidden="1" outlineLevel="1" width="2.625" customWidth="1" style="1" min="132" max="132"/>
    <col hidden="1" outlineLevel="1" width="11.375" customWidth="1" style="1" min="133" max="144"/>
    <col collapsed="1" width="2.75" customWidth="1" style="1" min="145" max="145"/>
    <col width="11.375" customWidth="1" style="1" min="146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U1" s="5" t="n"/>
      <c r="AI1" s="55" t="n"/>
      <c r="AJ1" s="5" t="n"/>
      <c r="AX1" s="55" t="n"/>
      <c r="AY1" s="5" t="n"/>
      <c r="BM1" s="55" t="n"/>
      <c r="BN1" s="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CUSTOS DIRETOS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37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F4" s="288" t="n"/>
      <c r="CG4" s="288" t="n"/>
      <c r="CH4" s="288" t="n"/>
      <c r="CI4" s="288" t="n"/>
      <c r="CJ4" s="288" t="n"/>
      <c r="CK4" s="288" t="n"/>
      <c r="CL4" s="288" t="n"/>
      <c r="CM4" s="288" t="n"/>
      <c r="CN4" s="288" t="n"/>
      <c r="CO4" s="288" t="n"/>
      <c r="CP4" s="288" t="n"/>
      <c r="CQ4" s="288" t="n"/>
      <c r="CR4" s="288" t="n"/>
      <c r="CS4" s="289" t="n"/>
      <c r="CT4" s="200" t="inlineStr">
        <is>
          <t>Forescast</t>
        </is>
      </c>
      <c r="CU4" s="288" t="n"/>
      <c r="CV4" s="288" t="n"/>
      <c r="CW4" s="288" t="n"/>
      <c r="CX4" s="288" t="n"/>
      <c r="CY4" s="288" t="n"/>
      <c r="CZ4" s="288" t="n"/>
      <c r="DA4" s="288" t="n"/>
      <c r="DB4" s="288" t="n"/>
      <c r="DC4" s="288" t="n"/>
      <c r="DD4" s="288" t="n"/>
      <c r="DE4" s="288" t="n"/>
      <c r="DF4" s="288" t="n"/>
      <c r="DG4" s="288" t="n"/>
      <c r="DL4" s="200" t="inlineStr">
        <is>
          <t>Budget</t>
        </is>
      </c>
      <c r="DM4" s="288" t="n"/>
      <c r="DN4" s="288" t="n"/>
      <c r="DO4" s="288" t="n"/>
      <c r="DP4" s="288" t="n"/>
      <c r="DQ4" s="288" t="n"/>
      <c r="DR4" s="288" t="n"/>
      <c r="DS4" s="288" t="n"/>
      <c r="DT4" s="288" t="n"/>
      <c r="DU4" s="288" t="n"/>
      <c r="DV4" s="288" t="n"/>
      <c r="DW4" s="288" t="n"/>
      <c r="DX4" s="288" t="n"/>
      <c r="DY4" s="288" t="n"/>
      <c r="DZ4" s="289" t="n"/>
      <c r="EA4" s="200" t="inlineStr">
        <is>
          <t>Forescast</t>
        </is>
      </c>
      <c r="EB4" s="288" t="n"/>
      <c r="EC4" s="288" t="n"/>
      <c r="ED4" s="288" t="n"/>
      <c r="EE4" s="288" t="n"/>
      <c r="EF4" s="288" t="n"/>
      <c r="EG4" s="288" t="n"/>
      <c r="EH4" s="288" t="n"/>
      <c r="EI4" s="288" t="n"/>
      <c r="EJ4" s="288" t="n"/>
      <c r="EK4" s="288" t="n"/>
      <c r="EL4" s="288" t="n"/>
      <c r="EM4" s="288" t="n"/>
      <c r="EN4" s="288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8" t="n"/>
      <c r="V5" s="88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8" t="n"/>
      <c r="AK5" s="88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8" t="n"/>
      <c r="AZ5" s="88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8" t="n"/>
      <c r="BO5" s="88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8" t="n"/>
      <c r="CG5" s="88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8" t="n"/>
      <c r="CV5" s="88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8" t="n"/>
      <c r="DN5" s="88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8" t="n"/>
      <c r="EC5" s="88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27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27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27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27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642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642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642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643" t="n"/>
      <c r="BM7" s="641" t="n"/>
      <c r="BN7" s="642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SUM(G10,G28,G33)</f>
        <v/>
      </c>
      <c r="H8" s="618">
        <f>SUM(H10,H28,H33)</f>
        <v/>
      </c>
      <c r="I8" s="618">
        <f>SUM(I10,I28,I33)</f>
        <v/>
      </c>
      <c r="J8" s="618">
        <f>SUM(J10,J28,J33)</f>
        <v/>
      </c>
      <c r="K8" s="618">
        <f>SUM(K10,K28,K33)</f>
        <v/>
      </c>
      <c r="L8" s="618">
        <f>SUM(L10,L28,L33)</f>
        <v/>
      </c>
      <c r="M8" s="618">
        <f>SUM(M10,M28,M33)</f>
        <v/>
      </c>
      <c r="N8" s="618">
        <f>SUM(N10,N28,N33)</f>
        <v/>
      </c>
      <c r="O8" s="618">
        <f>SUM(O10,O28,O33)</f>
        <v/>
      </c>
      <c r="P8" s="618">
        <f>SUM(P10,P28,P33)</f>
        <v/>
      </c>
      <c r="Q8" s="618">
        <f>SUM(Q10,Q28,Q33)</f>
        <v/>
      </c>
      <c r="R8" s="618">
        <f>SUM(R10,R28,R33)</f>
        <v/>
      </c>
      <c r="S8" s="617" t="n"/>
      <c r="T8" s="618">
        <f>SUM(V8:AG8)</f>
        <v/>
      </c>
      <c r="U8" s="617" t="n"/>
      <c r="V8" s="618">
        <f>SUM(V10,V28,V33)</f>
        <v/>
      </c>
      <c r="W8" s="618">
        <f>SUM(W10,W28,W33)</f>
        <v/>
      </c>
      <c r="X8" s="618">
        <f>SUM(X10,X28,X33)</f>
        <v/>
      </c>
      <c r="Y8" s="618">
        <f>SUM(Y10,Y28,Y33)</f>
        <v/>
      </c>
      <c r="Z8" s="618">
        <f>SUM(Z10,Z28,Z33)</f>
        <v/>
      </c>
      <c r="AA8" s="618">
        <f>SUM(AA10,AA28,AA33)</f>
        <v/>
      </c>
      <c r="AB8" s="618">
        <f>SUM(AB10,AB28,AB33)</f>
        <v/>
      </c>
      <c r="AC8" s="618">
        <f>SUM(AC10,AC28,AC33)</f>
        <v/>
      </c>
      <c r="AD8" s="618">
        <f>SUM(AD10,AD28,AD33)</f>
        <v/>
      </c>
      <c r="AE8" s="618">
        <f>SUM(AE10,AE28,AE33)</f>
        <v/>
      </c>
      <c r="AF8" s="618">
        <f>SUM(AF10,AF28,AF33)</f>
        <v/>
      </c>
      <c r="AG8" s="618">
        <f>SUM(AG10,AG28,AG33)</f>
        <v/>
      </c>
      <c r="AH8" s="617" t="n"/>
      <c r="AI8" s="618">
        <f>SUM(AK8:AV8)</f>
        <v/>
      </c>
      <c r="AJ8" s="617" t="n"/>
      <c r="AK8" s="618">
        <f>SUM(AK10,AK28,AK33)</f>
        <v/>
      </c>
      <c r="AL8" s="618">
        <f>SUM(AL10,AL28,AL33)</f>
        <v/>
      </c>
      <c r="AM8" s="618">
        <f>SUM(AM10,AM28,AM33)</f>
        <v/>
      </c>
      <c r="AN8" s="618">
        <f>SUM(AN10,AN28,AN33)</f>
        <v/>
      </c>
      <c r="AO8" s="618">
        <f>SUM(AO10,AO28,AO33)</f>
        <v/>
      </c>
      <c r="AP8" s="618">
        <f>SUM(AP10,AP28,AP33)</f>
        <v/>
      </c>
      <c r="AQ8" s="618">
        <f>SUM(AQ10,AQ28,AQ33)</f>
        <v/>
      </c>
      <c r="AR8" s="618">
        <f>SUM(AR10,AR28,AR33)</f>
        <v/>
      </c>
      <c r="AS8" s="618">
        <f>SUM(AS10,AS28,AS33)</f>
        <v/>
      </c>
      <c r="AT8" s="618">
        <f>SUM(AT10,AT28,AT33)</f>
        <v/>
      </c>
      <c r="AU8" s="618">
        <f>SUM(AU10,AU28,AU33)</f>
        <v/>
      </c>
      <c r="AV8" s="618">
        <f>SUM(AV10,AV28,AV33)</f>
        <v/>
      </c>
      <c r="AW8" s="617" t="n"/>
      <c r="AX8" s="618">
        <f>SUM(AZ8:BK8)</f>
        <v/>
      </c>
      <c r="AY8" s="617" t="n"/>
      <c r="AZ8" s="618">
        <f>SUM(AZ10,AZ28,AZ33)</f>
        <v/>
      </c>
      <c r="BA8" s="618">
        <f>SUM(BA10,BA28,BA33)</f>
        <v/>
      </c>
      <c r="BB8" s="618">
        <f>SUM(BB10,BB28,BB33)</f>
        <v/>
      </c>
      <c r="BC8" s="618">
        <f>SUM(BC10,BC28,BC33)</f>
        <v/>
      </c>
      <c r="BD8" s="618">
        <f>SUM(BD10,BD28,BD33)</f>
        <v/>
      </c>
      <c r="BE8" s="618">
        <f>SUM(BE10,BE28,BE33)</f>
        <v/>
      </c>
      <c r="BF8" s="618">
        <f>SUM(BF10,BF28,BF33)</f>
        <v/>
      </c>
      <c r="BG8" s="618">
        <f>SUM(BG10,BG28,BG33)</f>
        <v/>
      </c>
      <c r="BH8" s="618">
        <f>SUM(BH10,BH28,BH33)</f>
        <v/>
      </c>
      <c r="BI8" s="618">
        <f>SUM(BI10,BI28,BI33)</f>
        <v/>
      </c>
      <c r="BJ8" s="618">
        <f>SUM(BJ10,BJ28,BJ33)</f>
        <v/>
      </c>
      <c r="BK8" s="618">
        <f>SUM(BK10,BK28,BK33)</f>
        <v/>
      </c>
      <c r="BL8" s="617" t="n"/>
      <c r="BM8" s="618">
        <f>SUM(BO8:BZ8)</f>
        <v/>
      </c>
      <c r="BN8" s="617" t="n"/>
      <c r="BO8" s="618">
        <f>SUM(BO10,BO28,BO33)</f>
        <v/>
      </c>
      <c r="BP8" s="618">
        <f>SUM(BP10,BP28,BP33)</f>
        <v/>
      </c>
      <c r="BQ8" s="618">
        <f>SUM(BQ10,BQ28,BQ33)</f>
        <v/>
      </c>
      <c r="BR8" s="618">
        <f>SUM(BR10,BR28,BR33)</f>
        <v/>
      </c>
      <c r="BS8" s="618">
        <f>SUM(BS10,BS28,BS33)</f>
        <v/>
      </c>
      <c r="BT8" s="618">
        <f>SUM(BT10,BT28,BT33)</f>
        <v/>
      </c>
      <c r="BU8" s="618">
        <f>SUM(BU10,BU28,BU33)</f>
        <v/>
      </c>
      <c r="BV8" s="618">
        <f>SUM(BV10,BV28,BV33)</f>
        <v/>
      </c>
      <c r="BW8" s="618">
        <f>SUM(BW10,BW28,BW33)</f>
        <v/>
      </c>
      <c r="BX8" s="618">
        <f>SUM(BX10,BX28,BX33)</f>
        <v/>
      </c>
      <c r="BY8" s="618">
        <f>SUM(BY10,BY28,BY33)</f>
        <v/>
      </c>
      <c r="BZ8" s="618">
        <f>SUM(BZ10,BZ28,BZ33)</f>
        <v/>
      </c>
      <c r="CB8" s="618">
        <f>SUM(CB10,CB28,CB33)</f>
        <v/>
      </c>
      <c r="CC8" s="619" t="n"/>
      <c r="CD8" s="618">
        <f>SUM(CD10,CD28,CD33)</f>
        <v/>
      </c>
      <c r="CE8" s="618">
        <f>SUM(CG8:CR8)</f>
        <v/>
      </c>
      <c r="CG8" s="618">
        <f>SUM(CG10,CG28,CG33)</f>
        <v/>
      </c>
      <c r="CH8" s="618">
        <f>SUM(CH10,CH28,CH33)</f>
        <v/>
      </c>
      <c r="CI8" s="618">
        <f>SUM(CI10,CI28,CI33)</f>
        <v/>
      </c>
      <c r="CJ8" s="618">
        <f>SUM(CJ10,CJ28,CJ33)</f>
        <v/>
      </c>
      <c r="CK8" s="618">
        <f>SUM(CK10,CK28,CK33)</f>
        <v/>
      </c>
      <c r="CL8" s="618">
        <f>SUM(CL10,CL28,CL33)</f>
        <v/>
      </c>
      <c r="CM8" s="618">
        <f>SUM(CM10,CM28,CM33)</f>
        <v/>
      </c>
      <c r="CN8" s="618">
        <f>SUM(CN10,CN28,CN33)</f>
        <v/>
      </c>
      <c r="CO8" s="618">
        <f>SUM(CO10,CO28,CO33)</f>
        <v/>
      </c>
      <c r="CP8" s="618">
        <f>SUM(CP10,CP28,CP33)</f>
        <v/>
      </c>
      <c r="CQ8" s="618">
        <f>SUM(CQ10,CQ28,CQ33)</f>
        <v/>
      </c>
      <c r="CR8" s="618">
        <f>SUM(CR10,CR28,CR33)</f>
        <v/>
      </c>
      <c r="CT8" s="618">
        <f>SUM(CV8:DG8)</f>
        <v/>
      </c>
      <c r="CV8" s="618">
        <f>SUM(CV10,CV28,CV33)</f>
        <v/>
      </c>
      <c r="CW8" s="618">
        <f>SUM(CW10,CW28,CW33)</f>
        <v/>
      </c>
      <c r="CX8" s="618">
        <f>SUM(CX10,CX28,CX33)</f>
        <v/>
      </c>
      <c r="CY8" s="618">
        <f>SUM(CY10,CY28,CY33)</f>
        <v/>
      </c>
      <c r="CZ8" s="618">
        <f>SUM(CZ10,CZ28,CZ33)</f>
        <v/>
      </c>
      <c r="DA8" s="618">
        <f>SUM(DA10,DA28,DA33)</f>
        <v/>
      </c>
      <c r="DB8" s="618">
        <f>SUM(DB10,DB28,DB33)</f>
        <v/>
      </c>
      <c r="DC8" s="618">
        <f>SUM(DC10,DC28,DC33)</f>
        <v/>
      </c>
      <c r="DD8" s="618">
        <f>SUM(DD10,DD28,DD33)</f>
        <v/>
      </c>
      <c r="DE8" s="618">
        <f>SUM(DE10,DE28,DE33)</f>
        <v/>
      </c>
      <c r="DF8" s="618">
        <f>SUM(DF10,DF28,DF33)</f>
        <v/>
      </c>
      <c r="DG8" s="618">
        <f>SUM(DG10,DG28,DG33)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SUM(DN10,DN28,DN33)</f>
        <v/>
      </c>
      <c r="DO8" s="618">
        <f>SUM(DO10,DO28,DO33)</f>
        <v/>
      </c>
      <c r="DP8" s="618">
        <f>SUM(DP10,DP28,DP33)</f>
        <v/>
      </c>
      <c r="DQ8" s="618">
        <f>SUM(DQ10,DQ28,DQ33)</f>
        <v/>
      </c>
      <c r="DR8" s="618">
        <f>SUM(DR10,DR28,DR33)</f>
        <v/>
      </c>
      <c r="DS8" s="618">
        <f>SUM(DS10,DS28,DS33)</f>
        <v/>
      </c>
      <c r="DT8" s="618">
        <f>SUM(DT10,DT28,DT33)</f>
        <v/>
      </c>
      <c r="DU8" s="618">
        <f>SUM(DU10,DU28,DU33)</f>
        <v/>
      </c>
      <c r="DV8" s="618">
        <f>SUM(DV10,DV28,DV33)</f>
        <v/>
      </c>
      <c r="DW8" s="618">
        <f>SUM(DW10,DW28,DW33)</f>
        <v/>
      </c>
      <c r="DX8" s="618">
        <f>SUM(DX10,DX28,DX33)</f>
        <v/>
      </c>
      <c r="DY8" s="618">
        <f>SUM(DY10,DY28,DY33)</f>
        <v/>
      </c>
      <c r="EA8" s="618">
        <f>SUM(EC8:EN8)</f>
        <v/>
      </c>
      <c r="EC8" s="618">
        <f>SUM(EC10,EC28,EC33)</f>
        <v/>
      </c>
      <c r="ED8" s="618">
        <f>SUM(ED10,ED28,ED33)</f>
        <v/>
      </c>
      <c r="EE8" s="618">
        <f>SUM(EE10,EE28,EE33)</f>
        <v/>
      </c>
      <c r="EF8" s="618">
        <f>SUM(EF10,EF28,EF33)</f>
        <v/>
      </c>
      <c r="EG8" s="618">
        <f>SUM(EG10,EG28,EG33)</f>
        <v/>
      </c>
      <c r="EH8" s="618">
        <f>SUM(EH10,EH28,EH33)</f>
        <v/>
      </c>
      <c r="EI8" s="618">
        <f>SUM(EI10,EI28,EI33)</f>
        <v/>
      </c>
      <c r="EJ8" s="618">
        <f>SUM(EJ10,EJ28,EJ33)</f>
        <v/>
      </c>
      <c r="EK8" s="618">
        <f>SUM(EK10,EK28,EK33)</f>
        <v/>
      </c>
      <c r="EL8" s="618">
        <f>SUM(EL10,EL28,EL33)</f>
        <v/>
      </c>
      <c r="EM8" s="618">
        <f>SUM(EM10,EM28,EM33)</f>
        <v/>
      </c>
      <c r="EN8" s="618">
        <f>SUM(EN10,EN28,EN33)</f>
        <v/>
      </c>
      <c r="EP8" s="618">
        <f>EH8-DS8</f>
        <v/>
      </c>
      <c r="EQ8" s="333">
        <f>(EH8/DS8)-100%</f>
        <v/>
      </c>
      <c r="ES8" s="618">
        <f>ES10+ES28+ES33</f>
        <v/>
      </c>
      <c r="ET8" s="422" t="n"/>
      <c r="EU8" s="618">
        <f>EU10+EU28+EU33</f>
        <v/>
      </c>
      <c r="EV8" s="422" t="n"/>
      <c r="EW8" s="618">
        <f>EW10+EW28+EW33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U9" s="64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J9" s="64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Y9" s="64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N9" s="64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Despesas com Pessoal - Operacional</t>
        </is>
      </c>
      <c r="D10" s="57" t="n"/>
      <c r="E10" s="633">
        <f>SUM(G10:R10)</f>
        <v/>
      </c>
      <c r="F10" s="596" t="n"/>
      <c r="G10" s="633">
        <f>SUM(G12:G26)</f>
        <v/>
      </c>
      <c r="H10" s="633">
        <f>SUM(H12:H26)</f>
        <v/>
      </c>
      <c r="I10" s="633">
        <f>SUM(I12:I26)</f>
        <v/>
      </c>
      <c r="J10" s="633">
        <f>SUM(J12:J26)</f>
        <v/>
      </c>
      <c r="K10" s="633">
        <f>SUM(K12:K26)</f>
        <v/>
      </c>
      <c r="L10" s="633">
        <f>SUM(L12:L26)</f>
        <v/>
      </c>
      <c r="M10" s="633">
        <f>SUM(M12:M26)</f>
        <v/>
      </c>
      <c r="N10" s="633">
        <f>SUM(N12:N26)</f>
        <v/>
      </c>
      <c r="O10" s="633">
        <f>SUM(O12:O26)</f>
        <v/>
      </c>
      <c r="P10" s="633">
        <f>SUM(P12:P26)</f>
        <v/>
      </c>
      <c r="Q10" s="633">
        <f>SUM(Q12:Q26)</f>
        <v/>
      </c>
      <c r="R10" s="633">
        <f>SUM(R12:R26)</f>
        <v/>
      </c>
      <c r="S10" s="596" t="n"/>
      <c r="T10" s="633">
        <f>SUM(V10:AG10)</f>
        <v/>
      </c>
      <c r="U10" s="596" t="n"/>
      <c r="V10" s="633">
        <f>SUM(V12:V26)</f>
        <v/>
      </c>
      <c r="W10" s="633">
        <f>SUM(W12:W26)</f>
        <v/>
      </c>
      <c r="X10" s="633">
        <f>SUM(X12:X26)</f>
        <v/>
      </c>
      <c r="Y10" s="633">
        <f>SUM(Y12:Y26)</f>
        <v/>
      </c>
      <c r="Z10" s="633">
        <f>SUM(Z12:Z26)</f>
        <v/>
      </c>
      <c r="AA10" s="633">
        <f>SUM(AA12:AA26)</f>
        <v/>
      </c>
      <c r="AB10" s="633">
        <f>SUM(AB12:AB26)</f>
        <v/>
      </c>
      <c r="AC10" s="633">
        <f>SUM(AC12:AC26)</f>
        <v/>
      </c>
      <c r="AD10" s="633">
        <f>SUM(AD12:AD26)</f>
        <v/>
      </c>
      <c r="AE10" s="633">
        <f>SUM(AE12:AE26)</f>
        <v/>
      </c>
      <c r="AF10" s="633">
        <f>SUM(AF12:AF26)</f>
        <v/>
      </c>
      <c r="AG10" s="633">
        <f>SUM(AG12:AG26)</f>
        <v/>
      </c>
      <c r="AH10" s="596" t="n"/>
      <c r="AI10" s="633">
        <f>SUM(AK10:AV10)</f>
        <v/>
      </c>
      <c r="AJ10" s="596" t="n"/>
      <c r="AK10" s="633">
        <f>SUM(AK12:AK26)</f>
        <v/>
      </c>
      <c r="AL10" s="633">
        <f>SUM(AL12:AL26)</f>
        <v/>
      </c>
      <c r="AM10" s="633">
        <f>SUM(AM12:AM26)</f>
        <v/>
      </c>
      <c r="AN10" s="633">
        <f>SUM(AN12:AN26)</f>
        <v/>
      </c>
      <c r="AO10" s="633">
        <f>SUM(AO12:AO26)</f>
        <v/>
      </c>
      <c r="AP10" s="633">
        <f>SUM(AP12:AP26)</f>
        <v/>
      </c>
      <c r="AQ10" s="633">
        <f>SUM(AQ12:AQ26)</f>
        <v/>
      </c>
      <c r="AR10" s="633">
        <f>SUM(AR12:AR26)</f>
        <v/>
      </c>
      <c r="AS10" s="633">
        <f>SUM(AS12:AS26)</f>
        <v/>
      </c>
      <c r="AT10" s="633">
        <f>SUM(AT12:AT26)</f>
        <v/>
      </c>
      <c r="AU10" s="633">
        <f>SUM(AU12:AU26)</f>
        <v/>
      </c>
      <c r="AV10" s="633">
        <f>SUM(AV12:AV26)</f>
        <v/>
      </c>
      <c r="AW10" s="596" t="n"/>
      <c r="AX10" s="633">
        <f>SUM(AZ10:BK10)</f>
        <v/>
      </c>
      <c r="AY10" s="596" t="n"/>
      <c r="AZ10" s="633">
        <f>SUM(AZ12:AZ26)</f>
        <v/>
      </c>
      <c r="BA10" s="633">
        <f>SUM(BA12:BA26)</f>
        <v/>
      </c>
      <c r="BB10" s="633">
        <f>SUM(BB12:BB26)</f>
        <v/>
      </c>
      <c r="BC10" s="633">
        <f>SUM(BC12:BC26)</f>
        <v/>
      </c>
      <c r="BD10" s="633">
        <f>SUM(BD12:BD26)</f>
        <v/>
      </c>
      <c r="BE10" s="633">
        <f>SUM(BE12:BE26)</f>
        <v/>
      </c>
      <c r="BF10" s="633">
        <f>SUM(BF12:BF26)</f>
        <v/>
      </c>
      <c r="BG10" s="633">
        <f>SUM(BG12:BG26)</f>
        <v/>
      </c>
      <c r="BH10" s="633">
        <f>SUM(BH12:BH26)</f>
        <v/>
      </c>
      <c r="BI10" s="633">
        <f>SUM(BI12:BI26)</f>
        <v/>
      </c>
      <c r="BJ10" s="633">
        <f>SUM(BJ12:BJ26)</f>
        <v/>
      </c>
      <c r="BK10" s="633">
        <f>SUM(BK12:BK26)</f>
        <v/>
      </c>
      <c r="BL10" s="596" t="n"/>
      <c r="BM10" s="633">
        <f>SUM(BO10:BZ10)</f>
        <v/>
      </c>
      <c r="BN10" s="596" t="n"/>
      <c r="BO10" s="633">
        <f>SUM(BO12:BO26)</f>
        <v/>
      </c>
      <c r="BP10" s="633">
        <f>SUM(BP12:BP26)</f>
        <v/>
      </c>
      <c r="BQ10" s="633">
        <f>SUM(BQ12:BQ26)</f>
        <v/>
      </c>
      <c r="BR10" s="633">
        <f>SUM(BR12:BR26)</f>
        <v/>
      </c>
      <c r="BS10" s="633">
        <f>SUM(BS12:BS26)</f>
        <v/>
      </c>
      <c r="BT10" s="633">
        <f>SUM(BT12:BT26)</f>
        <v/>
      </c>
      <c r="BU10" s="633">
        <f>SUM(BU12:BU26)</f>
        <v/>
      </c>
      <c r="BV10" s="633">
        <f>SUM(BV12:BV26)</f>
        <v/>
      </c>
      <c r="BW10" s="633">
        <f>SUM(BW12:BW26)</f>
        <v/>
      </c>
      <c r="BX10" s="633">
        <f>SUM(BX12:BX26)</f>
        <v/>
      </c>
      <c r="BY10" s="633">
        <f>SUM(BY12:BY26)</f>
        <v/>
      </c>
      <c r="BZ10" s="633">
        <f>SUM(BZ12:BZ26)</f>
        <v/>
      </c>
      <c r="CB10" s="633">
        <f>SUM(CB11:CB26)</f>
        <v/>
      </c>
      <c r="CC10" s="628" t="n"/>
      <c r="CD10" s="633">
        <f>SUM(CD11:CD26)</f>
        <v/>
      </c>
      <c r="CE10" s="633">
        <f>SUM(CG10:CR10)</f>
        <v/>
      </c>
      <c r="CG10" s="633">
        <f>SUM(CG12:CG26)</f>
        <v/>
      </c>
      <c r="CH10" s="633">
        <f>SUM(CH12:CH26)</f>
        <v/>
      </c>
      <c r="CI10" s="633">
        <f>SUM(CI12:CI26)</f>
        <v/>
      </c>
      <c r="CJ10" s="633">
        <f>SUM(CJ12:CJ26)</f>
        <v/>
      </c>
      <c r="CK10" s="633">
        <f>SUM(CK12:CK26)</f>
        <v/>
      </c>
      <c r="CL10" s="633">
        <f>SUM(CL12:CL26)</f>
        <v/>
      </c>
      <c r="CM10" s="633">
        <f>SUM(CM12:CM26)</f>
        <v/>
      </c>
      <c r="CN10" s="633">
        <f>SUM(CN12:CN26)</f>
        <v/>
      </c>
      <c r="CO10" s="633">
        <f>SUM(CO12:CO26)</f>
        <v/>
      </c>
      <c r="CP10" s="633">
        <f>SUM(CP12:CP26)</f>
        <v/>
      </c>
      <c r="CQ10" s="633">
        <f>SUM(CQ12:CQ26)</f>
        <v/>
      </c>
      <c r="CR10" s="633">
        <f>SUM(CR12:CR26)</f>
        <v/>
      </c>
      <c r="CT10" s="633">
        <f>SUM(CV10:DG10)</f>
        <v/>
      </c>
      <c r="CV10" s="633">
        <f>SUM(CV12:CV26)</f>
        <v/>
      </c>
      <c r="CW10" s="633">
        <f>SUM(CW12:CW26)</f>
        <v/>
      </c>
      <c r="CX10" s="633">
        <f>SUM(CX12:CX26)</f>
        <v/>
      </c>
      <c r="CY10" s="633">
        <f>SUM(CY12:CY26)</f>
        <v/>
      </c>
      <c r="CZ10" s="633">
        <f>SUM(CZ12:CZ26)</f>
        <v/>
      </c>
      <c r="DA10" s="633">
        <f>SUM(DA12:DA26)</f>
        <v/>
      </c>
      <c r="DB10" s="633">
        <f>SUM(DB12:DB26)</f>
        <v/>
      </c>
      <c r="DC10" s="633">
        <f>SUM(DC12:DC26)</f>
        <v/>
      </c>
      <c r="DD10" s="633">
        <f>SUM(DD12:DD26)</f>
        <v/>
      </c>
      <c r="DE10" s="633">
        <f>SUM(DE12:DE26)</f>
        <v/>
      </c>
      <c r="DF10" s="633">
        <f>SUM(DF12:DF26)</f>
        <v/>
      </c>
      <c r="DG10" s="633">
        <f>SUM(DG12:DG26)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SUM(DN12:DN26)</f>
        <v/>
      </c>
      <c r="DO10" s="633">
        <f>SUM(DO12:DO26)</f>
        <v/>
      </c>
      <c r="DP10" s="633">
        <f>SUM(DP12:DP26)</f>
        <v/>
      </c>
      <c r="DQ10" s="633">
        <f>SUM(DQ12:DQ26)</f>
        <v/>
      </c>
      <c r="DR10" s="633">
        <f>SUM(DR12:DR26)</f>
        <v/>
      </c>
      <c r="DS10" s="633">
        <f>SUM(DS12:DS26)</f>
        <v/>
      </c>
      <c r="DT10" s="633">
        <f>SUM(DT12:DT26)</f>
        <v/>
      </c>
      <c r="DU10" s="633">
        <f>SUM(DU12:DU26)</f>
        <v/>
      </c>
      <c r="DV10" s="633">
        <f>SUM(DV12:DV26)</f>
        <v/>
      </c>
      <c r="DW10" s="633">
        <f>SUM(DW12:DW26)</f>
        <v/>
      </c>
      <c r="DX10" s="633">
        <f>SUM(DX12:DX26)</f>
        <v/>
      </c>
      <c r="DY10" s="633">
        <f>SUM(DY12:DY26)</f>
        <v/>
      </c>
      <c r="EA10" s="633">
        <f>SUM(EC10:EN10)</f>
        <v/>
      </c>
      <c r="EC10" s="633">
        <f>SUM(EC12:EC26)</f>
        <v/>
      </c>
      <c r="ED10" s="633">
        <f>SUM(ED12:ED26)</f>
        <v/>
      </c>
      <c r="EE10" s="633">
        <f>SUM(EE12:EE26)</f>
        <v/>
      </c>
      <c r="EF10" s="633">
        <f>SUM(EF12:EF26)</f>
        <v/>
      </c>
      <c r="EG10" s="633">
        <f>SUM(EG12:EG26)</f>
        <v/>
      </c>
      <c r="EH10" s="633">
        <f>SUM(EH12:EH26)</f>
        <v/>
      </c>
      <c r="EI10" s="633">
        <f>SUM(EI12:EI26)</f>
        <v/>
      </c>
      <c r="EJ10" s="633">
        <f>SUM(EJ12:EJ26)</f>
        <v/>
      </c>
      <c r="EK10" s="633">
        <f>SUM(EK12:EK26)</f>
        <v/>
      </c>
      <c r="EL10" s="633">
        <f>SUM(EL12:EL26)</f>
        <v/>
      </c>
      <c r="EM10" s="633">
        <f>SUM(EM12:EM26)</f>
        <v/>
      </c>
      <c r="EN10" s="633">
        <f>SUM(EN12:EN26)</f>
        <v/>
      </c>
      <c r="EP10" s="633">
        <f>EH10-DS10</f>
        <v/>
      </c>
      <c r="EQ10" s="335">
        <f>(EH10/DS10)-100%</f>
        <v/>
      </c>
      <c r="ES10" s="633">
        <f>SUM(ES12:ES26)</f>
        <v/>
      </c>
      <c r="ET10" s="419" t="n"/>
      <c r="EU10" s="633">
        <f>SUM(EU11:EU26)</f>
        <v/>
      </c>
      <c r="EV10" s="419" t="n"/>
      <c r="EW10" s="633">
        <f>SUM(EW11:EW26)</f>
        <v/>
      </c>
      <c r="EX10" s="419" t="n"/>
      <c r="EY10" s="633">
        <f>EW10-EU10</f>
        <v/>
      </c>
      <c r="EZ10" s="412">
        <f>-EY10/EU10</f>
        <v/>
      </c>
    </row>
    <row r="11" ht="3.75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3" t="inlineStr">
        <is>
          <t>29.01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644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644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644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644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HLOOKUP($CB$4,$AZ$6:$BK$39,$A12,0)</f>
        <v/>
      </c>
      <c r="CC12" s="622" t="n"/>
      <c r="CD12" s="622">
        <f>HLOOKUP($CB$4,$BO$6:$BZ$39,$A12,0)</f>
        <v/>
      </c>
      <c r="CE12" s="597">
        <f>SUM(CG12:CR12)</f>
        <v/>
      </c>
      <c r="CF12" s="1" t="n"/>
      <c r="CG12" s="597">
        <f>BD!BJ19</f>
        <v/>
      </c>
      <c r="CH12" s="597">
        <f>BD!BK19</f>
        <v/>
      </c>
      <c r="CI12" s="597">
        <f>BD!BL19</f>
        <v/>
      </c>
      <c r="CJ12" s="597">
        <f>BD!BM19</f>
        <v/>
      </c>
      <c r="CK12" s="597">
        <f>BD!BN19</f>
        <v/>
      </c>
      <c r="CL12" s="597">
        <f>BD!BO19</f>
        <v/>
      </c>
      <c r="CM12" s="597">
        <f>BD!BP19</f>
        <v/>
      </c>
      <c r="CN12" s="597">
        <f>BD!BQ19</f>
        <v/>
      </c>
      <c r="CO12" s="597">
        <f>BD!BR19</f>
        <v/>
      </c>
      <c r="CP12" s="597">
        <f>BD!BS19</f>
        <v/>
      </c>
      <c r="CQ12" s="597">
        <f>BD!BT19</f>
        <v/>
      </c>
      <c r="CR12" s="597">
        <f>BD!BU19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1" t="n"/>
      <c r="DN12" s="597">
        <f>BD!BW19</f>
        <v/>
      </c>
      <c r="DO12" s="597">
        <f>BD!BX19</f>
        <v/>
      </c>
      <c r="DP12" s="597">
        <f>BD!BY19</f>
        <v/>
      </c>
      <c r="DQ12" s="597">
        <f>BD!BZ19</f>
        <v/>
      </c>
      <c r="DR12" s="597">
        <f>BD!CA19</f>
        <v/>
      </c>
      <c r="DS12" s="597">
        <f>BD!CB19</f>
        <v/>
      </c>
      <c r="DT12" s="597">
        <f>BD!CC19</f>
        <v/>
      </c>
      <c r="DU12" s="597">
        <f>BD!CD19</f>
        <v/>
      </c>
      <c r="DV12" s="597">
        <f>BD!CE19</f>
        <v/>
      </c>
      <c r="DW12" s="597">
        <f>BD!CF19</f>
        <v/>
      </c>
      <c r="DX12" s="597">
        <f>BD!CG19</f>
        <v/>
      </c>
      <c r="DY12" s="597">
        <f>BD!CH19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3" t="inlineStr">
        <is>
          <t>29.02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644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644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644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L13" s="597" t="n"/>
      <c r="BM13" s="597">
        <f>SUM(BO13:BZ13)</f>
        <v/>
      </c>
      <c r="BN13" s="644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HLOOKUP($CB$4,$AZ$6:$BK$39,$A13,0)</f>
        <v/>
      </c>
      <c r="CC13" s="622" t="n"/>
      <c r="CD13" s="622">
        <f>HLOOKUP($CB$4,$BO$6:$BZ$39,$A13,0)</f>
        <v/>
      </c>
      <c r="CE13" s="597">
        <f>SUM(CG13:CR13)</f>
        <v/>
      </c>
      <c r="CF13" s="1" t="n"/>
      <c r="CG13" s="597">
        <f>BD!BJ20</f>
        <v/>
      </c>
      <c r="CH13" s="597">
        <f>BD!BK20</f>
        <v/>
      </c>
      <c r="CI13" s="597">
        <f>BD!BL20</f>
        <v/>
      </c>
      <c r="CJ13" s="597">
        <f>BD!BM20</f>
        <v/>
      </c>
      <c r="CK13" s="597">
        <f>BD!BN20</f>
        <v/>
      </c>
      <c r="CL13" s="597">
        <f>BD!BO20</f>
        <v/>
      </c>
      <c r="CM13" s="597">
        <f>BD!BP20</f>
        <v/>
      </c>
      <c r="CN13" s="597">
        <f>BD!BQ20</f>
        <v/>
      </c>
      <c r="CO13" s="597">
        <f>BD!BR20</f>
        <v/>
      </c>
      <c r="CP13" s="597">
        <f>BD!BS20</f>
        <v/>
      </c>
      <c r="CQ13" s="597">
        <f>BD!BT20</f>
        <v/>
      </c>
      <c r="CR13" s="597">
        <f>BD!BU20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BD!BW20</f>
        <v/>
      </c>
      <c r="DO13" s="597">
        <f>BD!BX20</f>
        <v/>
      </c>
      <c r="DP13" s="597">
        <f>BD!BY20</f>
        <v/>
      </c>
      <c r="DQ13" s="597">
        <f>BD!BZ20</f>
        <v/>
      </c>
      <c r="DR13" s="597">
        <f>BD!CA20</f>
        <v/>
      </c>
      <c r="DS13" s="597">
        <f>BD!CB20</f>
        <v/>
      </c>
      <c r="DT13" s="597">
        <f>BD!CC20</f>
        <v/>
      </c>
      <c r="DU13" s="597">
        <f>BD!CD20</f>
        <v/>
      </c>
      <c r="DV13" s="597">
        <f>BD!CE20</f>
        <v/>
      </c>
      <c r="DW13" s="597">
        <f>BD!CF20</f>
        <v/>
      </c>
      <c r="DX13" s="597">
        <f>BD!CG20</f>
        <v/>
      </c>
      <c r="DY13" s="597">
        <f>BD!CH20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3" t="inlineStr">
        <is>
          <t>29.03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644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644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644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L14" s="597" t="n"/>
      <c r="BM14" s="597">
        <f>SUM(BO14:BZ14)</f>
        <v/>
      </c>
      <c r="BN14" s="644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HLOOKUP($CB$4,$AZ$6:$BK$39,$A14,0)</f>
        <v/>
      </c>
      <c r="CC14" s="622" t="n"/>
      <c r="CD14" s="622">
        <f>HLOOKUP($CB$4,$BO$6:$BZ$39,$A14,0)</f>
        <v/>
      </c>
      <c r="CE14" s="597">
        <f>SUM(CG14:CR14)</f>
        <v/>
      </c>
      <c r="CF14" s="1" t="n"/>
      <c r="CG14" s="597">
        <f>BD!BJ21</f>
        <v/>
      </c>
      <c r="CH14" s="597">
        <f>BD!BK21</f>
        <v/>
      </c>
      <c r="CI14" s="597">
        <f>BD!BL21</f>
        <v/>
      </c>
      <c r="CJ14" s="597">
        <f>BD!BM21</f>
        <v/>
      </c>
      <c r="CK14" s="597">
        <f>BD!BN21</f>
        <v/>
      </c>
      <c r="CL14" s="597">
        <f>BD!BO21</f>
        <v/>
      </c>
      <c r="CM14" s="597">
        <f>BD!BP21</f>
        <v/>
      </c>
      <c r="CN14" s="597">
        <f>BD!BQ21</f>
        <v/>
      </c>
      <c r="CO14" s="597">
        <f>BD!BR21</f>
        <v/>
      </c>
      <c r="CP14" s="597">
        <f>BD!BS21</f>
        <v/>
      </c>
      <c r="CQ14" s="597">
        <f>BD!BT21</f>
        <v/>
      </c>
      <c r="CR14" s="597">
        <f>BD!BU21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37">
        <f>(DA14/CL14)-100%</f>
        <v/>
      </c>
      <c r="DL14" s="597">
        <f>SUM(DN14:DY14)</f>
        <v/>
      </c>
      <c r="DM14" s="1" t="n"/>
      <c r="DN14" s="597">
        <f>BD!BW21</f>
        <v/>
      </c>
      <c r="DO14" s="597">
        <f>BD!BX21</f>
        <v/>
      </c>
      <c r="DP14" s="597">
        <f>BD!BY21</f>
        <v/>
      </c>
      <c r="DQ14" s="597">
        <f>BD!BZ21</f>
        <v/>
      </c>
      <c r="DR14" s="597">
        <f>BD!CA21</f>
        <v/>
      </c>
      <c r="DS14" s="597">
        <f>BD!CB21</f>
        <v/>
      </c>
      <c r="DT14" s="597">
        <f>BD!CC21</f>
        <v/>
      </c>
      <c r="DU14" s="597">
        <f>BD!CD21</f>
        <v/>
      </c>
      <c r="DV14" s="597">
        <f>BD!CE21</f>
        <v/>
      </c>
      <c r="DW14" s="597">
        <f>BD!CF21</f>
        <v/>
      </c>
      <c r="DX14" s="597">
        <f>BD!CG21</f>
        <v/>
      </c>
      <c r="DY14" s="597">
        <f>BD!CH21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3" t="inlineStr">
        <is>
          <t>29.04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644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644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644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L15" s="597" t="n"/>
      <c r="BM15" s="597">
        <f>SUM(BO15:BZ15)</f>
        <v/>
      </c>
      <c r="BN15" s="644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HLOOKUP($CB$4,$AZ$6:$BK$39,$A15,0)</f>
        <v/>
      </c>
      <c r="CC15" s="622" t="n"/>
      <c r="CD15" s="655">
        <f>HLOOKUP($CB$4,$BO$6:$BZ$39,$A15,0)</f>
        <v/>
      </c>
      <c r="CE15" s="597">
        <f>SUM(CG15:CR15)</f>
        <v/>
      </c>
      <c r="CF15" s="1" t="n"/>
      <c r="CG15" s="597">
        <f>BD!BJ22</f>
        <v/>
      </c>
      <c r="CH15" s="597">
        <f>BD!BK22</f>
        <v/>
      </c>
      <c r="CI15" s="597">
        <f>BD!BL22</f>
        <v/>
      </c>
      <c r="CJ15" s="597">
        <f>BD!BM22</f>
        <v/>
      </c>
      <c r="CK15" s="597">
        <f>BD!BN22</f>
        <v/>
      </c>
      <c r="CL15" s="597">
        <f>BD!BO22</f>
        <v/>
      </c>
      <c r="CM15" s="597">
        <f>BD!BP22</f>
        <v/>
      </c>
      <c r="CN15" s="597">
        <f>BD!BQ22</f>
        <v/>
      </c>
      <c r="CO15" s="597">
        <f>BD!BR22</f>
        <v/>
      </c>
      <c r="CP15" s="597">
        <f>BD!BS22</f>
        <v/>
      </c>
      <c r="CQ15" s="597">
        <f>BD!BT22</f>
        <v/>
      </c>
      <c r="CR15" s="597">
        <f>BD!BU22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BD!BW22</f>
        <v/>
      </c>
      <c r="DO15" s="597">
        <f>BD!BX22</f>
        <v/>
      </c>
      <c r="DP15" s="597">
        <f>BD!BY22</f>
        <v/>
      </c>
      <c r="DQ15" s="597">
        <f>BD!BZ22</f>
        <v/>
      </c>
      <c r="DR15" s="597">
        <f>BD!CA22</f>
        <v/>
      </c>
      <c r="DS15" s="597">
        <f>BD!CB22</f>
        <v/>
      </c>
      <c r="DT15" s="597">
        <f>BD!CC22</f>
        <v/>
      </c>
      <c r="DU15" s="597">
        <f>BD!CD22</f>
        <v/>
      </c>
      <c r="DV15" s="597">
        <f>BD!CE22</f>
        <v/>
      </c>
      <c r="DW15" s="597">
        <f>BD!CF22</f>
        <v/>
      </c>
      <c r="DX15" s="597">
        <f>BD!CG22</f>
        <v/>
      </c>
      <c r="DY15" s="597">
        <f>BD!CH22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3" t="inlineStr">
        <is>
          <t>29.05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644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644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644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L16" s="597" t="n"/>
      <c r="BM16" s="597">
        <f>SUM(BO16:BZ16)</f>
        <v/>
      </c>
      <c r="BN16" s="644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HLOOKUP($CB$4,$AZ$6:$BK$39,$A16,0)</f>
        <v/>
      </c>
      <c r="CC16" s="628" t="n"/>
      <c r="CD16" s="622">
        <f>HLOOKUP($CB$4,$BO$6:$BZ$39,$A16,0)</f>
        <v/>
      </c>
      <c r="CE16" s="597">
        <f>SUM(CG16:CR16)</f>
        <v/>
      </c>
      <c r="CF16" s="1" t="n"/>
      <c r="CG16" s="597">
        <f>BD!BJ23</f>
        <v/>
      </c>
      <c r="CH16" s="597">
        <f>BD!BK23</f>
        <v/>
      </c>
      <c r="CI16" s="597">
        <f>BD!BL23</f>
        <v/>
      </c>
      <c r="CJ16" s="597">
        <f>BD!BM23</f>
        <v/>
      </c>
      <c r="CK16" s="597">
        <f>BD!BN23</f>
        <v/>
      </c>
      <c r="CL16" s="597">
        <f>BD!BO23</f>
        <v/>
      </c>
      <c r="CM16" s="597">
        <f>BD!BP23</f>
        <v/>
      </c>
      <c r="CN16" s="597">
        <f>BD!BQ23</f>
        <v/>
      </c>
      <c r="CO16" s="597">
        <f>BD!BR23</f>
        <v/>
      </c>
      <c r="CP16" s="597">
        <f>BD!BS23</f>
        <v/>
      </c>
      <c r="CQ16" s="597">
        <f>BD!BT23</f>
        <v/>
      </c>
      <c r="CR16" s="597">
        <f>BD!BU23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645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1" t="n"/>
      <c r="DN16" s="597">
        <f>BD!BW23</f>
        <v/>
      </c>
      <c r="DO16" s="597">
        <f>BD!BX23</f>
        <v/>
      </c>
      <c r="DP16" s="597">
        <f>BD!BY23</f>
        <v/>
      </c>
      <c r="DQ16" s="597">
        <f>BD!BZ23</f>
        <v/>
      </c>
      <c r="DR16" s="597">
        <f>BD!CA23</f>
        <v/>
      </c>
      <c r="DS16" s="597">
        <f>BD!CB23</f>
        <v/>
      </c>
      <c r="DT16" s="597">
        <f>BD!CC23</f>
        <v/>
      </c>
      <c r="DU16" s="597">
        <f>BD!CD23</f>
        <v/>
      </c>
      <c r="DV16" s="597">
        <f>BD!CE23</f>
        <v/>
      </c>
      <c r="DW16" s="597">
        <f>BD!CF23</f>
        <v/>
      </c>
      <c r="DX16" s="597">
        <f>BD!CG23</f>
        <v/>
      </c>
      <c r="DY16" s="597">
        <f>BD!CH23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3" t="inlineStr">
        <is>
          <t>29.06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644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644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644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L17" s="597" t="n"/>
      <c r="BM17" s="597">
        <f>SUM(BO17:BZ17)</f>
        <v/>
      </c>
      <c r="BN17" s="644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HLOOKUP($CB$4,$AZ$6:$BK$39,$A17,0)</f>
        <v/>
      </c>
      <c r="CC17" s="628" t="n"/>
      <c r="CD17" s="622">
        <f>HLOOKUP($CB$4,$BO$6:$BZ$39,$A17,0)</f>
        <v/>
      </c>
      <c r="CE17" s="597">
        <f>SUM(CG17:CR17)</f>
        <v/>
      </c>
      <c r="CF17" s="1" t="n"/>
      <c r="CG17" s="597">
        <f>BD!BJ24</f>
        <v/>
      </c>
      <c r="CH17" s="597">
        <f>BD!BK24</f>
        <v/>
      </c>
      <c r="CI17" s="597">
        <f>BD!BL24</f>
        <v/>
      </c>
      <c r="CJ17" s="597">
        <f>BD!BM24</f>
        <v/>
      </c>
      <c r="CK17" s="597">
        <f>BD!BN24</f>
        <v/>
      </c>
      <c r="CL17" s="597">
        <f>BD!BO24</f>
        <v/>
      </c>
      <c r="CM17" s="597">
        <f>BD!BP24</f>
        <v/>
      </c>
      <c r="CN17" s="597">
        <f>BD!BQ24</f>
        <v/>
      </c>
      <c r="CO17" s="597">
        <f>BD!BR24</f>
        <v/>
      </c>
      <c r="CP17" s="597">
        <f>BD!BS24</f>
        <v/>
      </c>
      <c r="CQ17" s="597">
        <f>BD!BT24</f>
        <v/>
      </c>
      <c r="CR17" s="597">
        <f>BD!BU24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BD!BW24</f>
        <v/>
      </c>
      <c r="DO17" s="597">
        <f>BD!BX24</f>
        <v/>
      </c>
      <c r="DP17" s="597">
        <f>BD!BY24</f>
        <v/>
      </c>
      <c r="DQ17" s="597">
        <f>BD!BZ24</f>
        <v/>
      </c>
      <c r="DR17" s="597">
        <f>BD!CA24</f>
        <v/>
      </c>
      <c r="DS17" s="597">
        <f>BD!CB24</f>
        <v/>
      </c>
      <c r="DT17" s="597">
        <f>BD!CC24</f>
        <v/>
      </c>
      <c r="DU17" s="597">
        <f>BD!CD24</f>
        <v/>
      </c>
      <c r="DV17" s="597">
        <f>BD!CE24</f>
        <v/>
      </c>
      <c r="DW17" s="597">
        <f>BD!CF24</f>
        <v/>
      </c>
      <c r="DX17" s="597">
        <f>BD!CG24</f>
        <v/>
      </c>
      <c r="DY17" s="597">
        <f>BD!CH24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3" t="inlineStr">
        <is>
          <t>29.07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644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644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644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L18" s="597" t="n"/>
      <c r="BM18" s="597">
        <f>SUM(BO18:BZ18)</f>
        <v/>
      </c>
      <c r="BN18" s="644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HLOOKUP($CB$4,$AZ$6:$BK$39,$A18,0)</f>
        <v/>
      </c>
      <c r="CC18" s="622" t="n"/>
      <c r="CD18" s="622">
        <f>HLOOKUP($CB$4,$BO$6:$BZ$39,$A18,0)</f>
        <v/>
      </c>
      <c r="CE18" s="597">
        <f>SUM(CG18:CR18)</f>
        <v/>
      </c>
      <c r="CF18" s="1" t="n"/>
      <c r="CG18" s="597">
        <f>BD!BJ25</f>
        <v/>
      </c>
      <c r="CH18" s="597">
        <f>BD!BK25</f>
        <v/>
      </c>
      <c r="CI18" s="597">
        <f>BD!BL25</f>
        <v/>
      </c>
      <c r="CJ18" s="597">
        <f>BD!BM25</f>
        <v/>
      </c>
      <c r="CK18" s="597">
        <f>BD!BN25</f>
        <v/>
      </c>
      <c r="CL18" s="597">
        <f>BD!BO25</f>
        <v/>
      </c>
      <c r="CM18" s="597">
        <f>BD!BP25</f>
        <v/>
      </c>
      <c r="CN18" s="597">
        <f>BD!BQ25</f>
        <v/>
      </c>
      <c r="CO18" s="597">
        <f>BD!BR25</f>
        <v/>
      </c>
      <c r="CP18" s="597">
        <f>BD!BS25</f>
        <v/>
      </c>
      <c r="CQ18" s="597">
        <f>BD!BT25</f>
        <v/>
      </c>
      <c r="CR18" s="597">
        <f>BD!BU25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BD!BW25</f>
        <v/>
      </c>
      <c r="DO18" s="597">
        <f>BD!BX25</f>
        <v/>
      </c>
      <c r="DP18" s="597">
        <f>BD!BY25</f>
        <v/>
      </c>
      <c r="DQ18" s="597">
        <f>BD!BZ25</f>
        <v/>
      </c>
      <c r="DR18" s="597">
        <f>BD!CA25</f>
        <v/>
      </c>
      <c r="DS18" s="597">
        <f>BD!CB25</f>
        <v/>
      </c>
      <c r="DT18" s="597">
        <f>BD!CC25</f>
        <v/>
      </c>
      <c r="DU18" s="597">
        <f>BD!CD25</f>
        <v/>
      </c>
      <c r="DV18" s="597">
        <f>BD!CE25</f>
        <v/>
      </c>
      <c r="DW18" s="597">
        <f>BD!CF25</f>
        <v/>
      </c>
      <c r="DX18" s="597">
        <f>BD!CG25</f>
        <v/>
      </c>
      <c r="DY18" s="597">
        <f>BD!CH25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3" t="inlineStr">
        <is>
          <t>29.08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644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644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644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L19" s="597" t="n"/>
      <c r="BM19" s="597">
        <f>SUM(BO19:BZ19)</f>
        <v/>
      </c>
      <c r="BN19" s="644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HLOOKUP($CB$4,$AZ$6:$BK$39,$A19,0)</f>
        <v/>
      </c>
      <c r="CC19" s="622" t="n"/>
      <c r="CD19" s="622">
        <f>HLOOKUP($CB$4,$BO$6:$BZ$39,$A19,0)</f>
        <v/>
      </c>
      <c r="CE19" s="597">
        <f>SUM(CG19:CR19)</f>
        <v/>
      </c>
      <c r="CF19" s="1" t="n"/>
      <c r="CG19" s="597">
        <f>BD!BJ26</f>
        <v/>
      </c>
      <c r="CH19" s="597">
        <f>BD!BK26</f>
        <v/>
      </c>
      <c r="CI19" s="597">
        <f>BD!BL26</f>
        <v/>
      </c>
      <c r="CJ19" s="597">
        <f>BD!BM26</f>
        <v/>
      </c>
      <c r="CK19" s="597">
        <f>BD!BN26</f>
        <v/>
      </c>
      <c r="CL19" s="597">
        <f>BD!BO26</f>
        <v/>
      </c>
      <c r="CM19" s="597">
        <f>BD!BP26</f>
        <v/>
      </c>
      <c r="CN19" s="597">
        <f>BD!BQ26</f>
        <v/>
      </c>
      <c r="CO19" s="597">
        <f>BD!BR26</f>
        <v/>
      </c>
      <c r="CP19" s="597">
        <f>BD!BS26</f>
        <v/>
      </c>
      <c r="CQ19" s="597">
        <f>BD!BT26</f>
        <v/>
      </c>
      <c r="CR19" s="597">
        <f>BD!BU26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BD!BW26</f>
        <v/>
      </c>
      <c r="DO19" s="597">
        <f>BD!BX26</f>
        <v/>
      </c>
      <c r="DP19" s="597">
        <f>BD!BY26</f>
        <v/>
      </c>
      <c r="DQ19" s="597">
        <f>BD!BZ26</f>
        <v/>
      </c>
      <c r="DR19" s="597">
        <f>BD!CA26</f>
        <v/>
      </c>
      <c r="DS19" s="597">
        <f>BD!CB26</f>
        <v/>
      </c>
      <c r="DT19" s="597">
        <f>BD!CC26</f>
        <v/>
      </c>
      <c r="DU19" s="597">
        <f>BD!CD26</f>
        <v/>
      </c>
      <c r="DV19" s="597">
        <f>BD!CE26</f>
        <v/>
      </c>
      <c r="DW19" s="597">
        <f>BD!CF26</f>
        <v/>
      </c>
      <c r="DX19" s="597">
        <f>BD!CG26</f>
        <v/>
      </c>
      <c r="DY19" s="597">
        <f>BD!CH26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3" t="inlineStr">
        <is>
          <t>29.09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644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644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644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L20" s="597" t="n"/>
      <c r="BM20" s="597">
        <f>SUM(BO20:BZ20)</f>
        <v/>
      </c>
      <c r="BN20" s="644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HLOOKUP($CB$4,$AZ$6:$BK$39,$A20,0)</f>
        <v/>
      </c>
      <c r="CC20" s="622" t="n"/>
      <c r="CD20" s="622">
        <f>HLOOKUP($CB$4,$BO$6:$BZ$39,$A20,0)</f>
        <v/>
      </c>
      <c r="CE20" s="597">
        <f>SUM(CG20:CR20)</f>
        <v/>
      </c>
      <c r="CF20" s="1" t="n"/>
      <c r="CG20" s="597">
        <f>BD!BJ27</f>
        <v/>
      </c>
      <c r="CH20" s="597">
        <f>BD!BK27</f>
        <v/>
      </c>
      <c r="CI20" s="597">
        <f>BD!BL27</f>
        <v/>
      </c>
      <c r="CJ20" s="597">
        <f>BD!BM27</f>
        <v/>
      </c>
      <c r="CK20" s="597">
        <f>BD!BN27</f>
        <v/>
      </c>
      <c r="CL20" s="597">
        <f>BD!BO27</f>
        <v/>
      </c>
      <c r="CM20" s="597">
        <f>BD!BP27</f>
        <v/>
      </c>
      <c r="CN20" s="597">
        <f>BD!BQ27</f>
        <v/>
      </c>
      <c r="CO20" s="597">
        <f>BD!BR27</f>
        <v/>
      </c>
      <c r="CP20" s="597">
        <f>BD!BS27</f>
        <v/>
      </c>
      <c r="CQ20" s="597">
        <f>BD!BT27</f>
        <v/>
      </c>
      <c r="CR20" s="597">
        <f>BD!BU27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37">
        <f>(DA20/CL20)-100%</f>
        <v/>
      </c>
      <c r="DL20" s="597">
        <f>SUM(DN20:DY20)</f>
        <v/>
      </c>
      <c r="DM20" s="1" t="n"/>
      <c r="DN20" s="597">
        <f>BD!BW27</f>
        <v/>
      </c>
      <c r="DO20" s="597">
        <f>BD!BX27</f>
        <v/>
      </c>
      <c r="DP20" s="597">
        <f>BD!BY27</f>
        <v/>
      </c>
      <c r="DQ20" s="597">
        <f>BD!BZ27</f>
        <v/>
      </c>
      <c r="DR20" s="597">
        <f>BD!CA27</f>
        <v/>
      </c>
      <c r="DS20" s="597">
        <f>BD!CB27</f>
        <v/>
      </c>
      <c r="DT20" s="597">
        <f>BD!CC27</f>
        <v/>
      </c>
      <c r="DU20" s="597">
        <f>BD!CD27</f>
        <v/>
      </c>
      <c r="DV20" s="597">
        <f>BD!CE27</f>
        <v/>
      </c>
      <c r="DW20" s="597">
        <f>BD!CF27</f>
        <v/>
      </c>
      <c r="DX20" s="597">
        <f>BD!CG27</f>
        <v/>
      </c>
      <c r="DY20" s="597">
        <f>BD!CH27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3" t="inlineStr">
        <is>
          <t>29.12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644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644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644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L21" s="597" t="n"/>
      <c r="BM21" s="597">
        <f>SUM(BO21:BZ21)</f>
        <v/>
      </c>
      <c r="BN21" s="644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HLOOKUP($CB$4,$AZ$6:$BK$39,$A21,0)</f>
        <v/>
      </c>
      <c r="CC21" s="622" t="n"/>
      <c r="CD21" s="622">
        <f>HLOOKUP($CB$4,$BO$6:$BZ$39,$A21,0)</f>
        <v/>
      </c>
      <c r="CE21" s="597">
        <f>SUM(CG21:CR21)</f>
        <v/>
      </c>
      <c r="CF21" s="1" t="n"/>
      <c r="CG21" s="597">
        <f>BD!BJ30</f>
        <v/>
      </c>
      <c r="CH21" s="597">
        <f>BD!BK30</f>
        <v/>
      </c>
      <c r="CI21" s="597">
        <f>BD!BL30</f>
        <v/>
      </c>
      <c r="CJ21" s="597">
        <f>BD!BM30</f>
        <v/>
      </c>
      <c r="CK21" s="597">
        <f>BD!BN30</f>
        <v/>
      </c>
      <c r="CL21" s="597">
        <f>BD!BO30</f>
        <v/>
      </c>
      <c r="CM21" s="597">
        <f>BD!BP30</f>
        <v/>
      </c>
      <c r="CN21" s="597">
        <f>BD!BQ30</f>
        <v/>
      </c>
      <c r="CO21" s="597">
        <f>BD!BR30</f>
        <v/>
      </c>
      <c r="CP21" s="597">
        <f>BD!BS30</f>
        <v/>
      </c>
      <c r="CQ21" s="597">
        <f>BD!BT30</f>
        <v/>
      </c>
      <c r="CR21" s="597">
        <f>BD!BU30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BD!BW30</f>
        <v/>
      </c>
      <c r="DO21" s="597">
        <f>BD!BX30</f>
        <v/>
      </c>
      <c r="DP21" s="597">
        <f>BD!BY30</f>
        <v/>
      </c>
      <c r="DQ21" s="597">
        <f>BD!BZ30</f>
        <v/>
      </c>
      <c r="DR21" s="597">
        <f>BD!CA30</f>
        <v/>
      </c>
      <c r="DS21" s="597">
        <f>BD!CB30</f>
        <v/>
      </c>
      <c r="DT21" s="597">
        <f>BD!CC30</f>
        <v/>
      </c>
      <c r="DU21" s="597">
        <f>BD!CD30</f>
        <v/>
      </c>
      <c r="DV21" s="597">
        <f>BD!CE30</f>
        <v/>
      </c>
      <c r="DW21" s="597">
        <f>BD!CF30</f>
        <v/>
      </c>
      <c r="DX21" s="597">
        <f>BD!CG30</f>
        <v/>
      </c>
      <c r="DY21" s="597">
        <f>BD!CH30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U21" s="626">
        <f>_xlfn.XLOOKUP($ES$4,$DN$6:$DY$6,$DN21:$DY21)</f>
        <v/>
      </c>
      <c r="EW21" s="623">
        <f>_xlfn.XLOOKUP($ES$4,$EC$6:$EN$6,$EC21:$EN21)</f>
        <v/>
      </c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3" t="inlineStr">
        <is>
          <t>29.14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644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644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644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L22" s="597" t="n"/>
      <c r="BM22" s="597">
        <f>SUM(BO22:BZ22)</f>
        <v/>
      </c>
      <c r="BN22" s="644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HLOOKUP($CB$4,$AZ$6:$BK$39,$A22,0)</f>
        <v/>
      </c>
      <c r="CC22" s="237" t="n"/>
      <c r="CD22" s="622">
        <f>HLOOKUP($CB$4,$BO$6:$BZ$39,$A22,0)</f>
        <v/>
      </c>
      <c r="CE22" s="597">
        <f>SUM(CG22:CR22)</f>
        <v/>
      </c>
      <c r="CF22" s="1" t="n"/>
      <c r="CG22" s="597">
        <f>BD!BJ32</f>
        <v/>
      </c>
      <c r="CH22" s="597">
        <f>BD!BK32</f>
        <v/>
      </c>
      <c r="CI22" s="597">
        <f>BD!BL32</f>
        <v/>
      </c>
      <c r="CJ22" s="597">
        <f>BD!BM32</f>
        <v/>
      </c>
      <c r="CK22" s="597">
        <f>BD!BN32</f>
        <v/>
      </c>
      <c r="CL22" s="597">
        <f>BD!BO32</f>
        <v/>
      </c>
      <c r="CM22" s="597">
        <f>BD!BP32</f>
        <v/>
      </c>
      <c r="CN22" s="597">
        <f>BD!BQ32</f>
        <v/>
      </c>
      <c r="CO22" s="597">
        <f>BD!BR32</f>
        <v/>
      </c>
      <c r="CP22" s="597">
        <f>BD!BS32</f>
        <v/>
      </c>
      <c r="CQ22" s="597">
        <f>BD!BT32</f>
        <v/>
      </c>
      <c r="CR22" s="597">
        <f>BD!BU32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BD!BW32</f>
        <v/>
      </c>
      <c r="DO22" s="597">
        <f>BD!BX32</f>
        <v/>
      </c>
      <c r="DP22" s="597">
        <f>BD!BY32</f>
        <v/>
      </c>
      <c r="DQ22" s="597">
        <f>BD!BZ32</f>
        <v/>
      </c>
      <c r="DR22" s="597">
        <f>BD!CA32</f>
        <v/>
      </c>
      <c r="DS22" s="597">
        <f>BD!CB32</f>
        <v/>
      </c>
      <c r="DT22" s="597">
        <f>BD!CC32</f>
        <v/>
      </c>
      <c r="DU22" s="597">
        <f>BD!CD32</f>
        <v/>
      </c>
      <c r="DV22" s="597">
        <f>BD!CE32</f>
        <v/>
      </c>
      <c r="DW22" s="597">
        <f>BD!CF32</f>
        <v/>
      </c>
      <c r="DX22" s="597">
        <f>BD!CG32</f>
        <v/>
      </c>
      <c r="DY22" s="597">
        <f>BD!CH32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U22" s="626">
        <f>_xlfn.XLOOKUP($ES$4,$DN$6:$DY$6,$DN22:$DY22)</f>
        <v/>
      </c>
      <c r="EW22" s="623">
        <f>_xlfn.XLOOKUP($ES$4,$EC$6:$EN$6,$EC22:$EN22)</f>
        <v/>
      </c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3" t="inlineStr">
        <is>
          <t>29.16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644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644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644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L23" s="597" t="n"/>
      <c r="BM23" s="597">
        <f>SUM(BO23:BZ23)</f>
        <v/>
      </c>
      <c r="BN23" s="644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HLOOKUP($CB$4,$AZ$6:$BK$39,$A23,0)</f>
        <v/>
      </c>
      <c r="CC23" s="237" t="n"/>
      <c r="CD23" s="622">
        <f>HLOOKUP($CB$4,$BO$6:$BZ$39,$A23,0)</f>
        <v/>
      </c>
      <c r="CE23" s="597">
        <f>SUM(CG23:CR23)</f>
        <v/>
      </c>
      <c r="CF23" s="1" t="n"/>
      <c r="CG23" s="597">
        <f>BD!BJ34</f>
        <v/>
      </c>
      <c r="CH23" s="597">
        <f>BD!BK34</f>
        <v/>
      </c>
      <c r="CI23" s="597">
        <f>BD!BL34</f>
        <v/>
      </c>
      <c r="CJ23" s="597">
        <f>BD!BM34</f>
        <v/>
      </c>
      <c r="CK23" s="597">
        <f>BD!BN34</f>
        <v/>
      </c>
      <c r="CL23" s="597">
        <f>BD!BO34</f>
        <v/>
      </c>
      <c r="CM23" s="597">
        <f>BD!BP34</f>
        <v/>
      </c>
      <c r="CN23" s="597">
        <f>BD!BQ34</f>
        <v/>
      </c>
      <c r="CO23" s="597">
        <f>BD!BR34</f>
        <v/>
      </c>
      <c r="CP23" s="597">
        <f>BD!BS34</f>
        <v/>
      </c>
      <c r="CQ23" s="597">
        <f>BD!BT34</f>
        <v/>
      </c>
      <c r="CR23" s="597">
        <f>BD!BU34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BD!BW34</f>
        <v/>
      </c>
      <c r="DO23" s="597">
        <f>BD!BX34</f>
        <v/>
      </c>
      <c r="DP23" s="597">
        <f>BD!BY34</f>
        <v/>
      </c>
      <c r="DQ23" s="597">
        <f>BD!BZ34</f>
        <v/>
      </c>
      <c r="DR23" s="597">
        <f>BD!CA34</f>
        <v/>
      </c>
      <c r="DS23" s="597">
        <f>BD!CB34</f>
        <v/>
      </c>
      <c r="DT23" s="597">
        <f>BD!CC34</f>
        <v/>
      </c>
      <c r="DU23" s="597">
        <f>BD!CD34</f>
        <v/>
      </c>
      <c r="DV23" s="597">
        <f>BD!CE34</f>
        <v/>
      </c>
      <c r="DW23" s="597">
        <f>BD!CF34</f>
        <v/>
      </c>
      <c r="DX23" s="597">
        <f>BD!CG34</f>
        <v/>
      </c>
      <c r="DY23" s="597">
        <f>BD!CH34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3" t="inlineStr">
        <is>
          <t>29.17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644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644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644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644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HLOOKUP($CB$4,$AZ$6:$BK$39,$A24,0)</f>
        <v/>
      </c>
      <c r="CC24" s="237" t="n"/>
      <c r="CD24" s="622">
        <f>HLOOKUP($CB$4,$BO$6:$BZ$39,$A24,0)</f>
        <v/>
      </c>
      <c r="CE24" s="597">
        <f>SUM(CG24:CR24)</f>
        <v/>
      </c>
      <c r="CF24" s="1" t="n"/>
      <c r="CG24" s="597">
        <f>BD!BJ35</f>
        <v/>
      </c>
      <c r="CH24" s="597">
        <f>BD!BK35</f>
        <v/>
      </c>
      <c r="CI24" s="597">
        <f>BD!BL35</f>
        <v/>
      </c>
      <c r="CJ24" s="597">
        <f>BD!BM35</f>
        <v/>
      </c>
      <c r="CK24" s="597">
        <f>BD!BN35</f>
        <v/>
      </c>
      <c r="CL24" s="597">
        <f>BD!BO35</f>
        <v/>
      </c>
      <c r="CM24" s="597">
        <f>BD!BP35</f>
        <v/>
      </c>
      <c r="CN24" s="597">
        <f>BD!BQ35</f>
        <v/>
      </c>
      <c r="CO24" s="597">
        <f>BD!BR35</f>
        <v/>
      </c>
      <c r="CP24" s="597">
        <f>BD!BS35</f>
        <v/>
      </c>
      <c r="CQ24" s="597">
        <f>BD!BT35</f>
        <v/>
      </c>
      <c r="CR24" s="597">
        <f>BD!BU35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BD!BW35</f>
        <v/>
      </c>
      <c r="DO24" s="597">
        <f>BD!BX35</f>
        <v/>
      </c>
      <c r="DP24" s="597">
        <f>BD!BY35</f>
        <v/>
      </c>
      <c r="DQ24" s="597">
        <f>BD!BZ35</f>
        <v/>
      </c>
      <c r="DR24" s="597">
        <f>BD!CA35</f>
        <v/>
      </c>
      <c r="DS24" s="597">
        <f>BD!CB35</f>
        <v/>
      </c>
      <c r="DT24" s="597">
        <f>BD!CC35</f>
        <v/>
      </c>
      <c r="DU24" s="597">
        <f>BD!CD35</f>
        <v/>
      </c>
      <c r="DV24" s="597">
        <f>BD!CE35</f>
        <v/>
      </c>
      <c r="DW24" s="597">
        <f>BD!CF35</f>
        <v/>
      </c>
      <c r="DX24" s="597">
        <f>BD!CG35</f>
        <v/>
      </c>
      <c r="DY24" s="597">
        <f>BD!CH35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outlineLevel="1" ht="14.85" customFormat="1" customHeight="1" s="4">
      <c r="A25" s="1" t="n">
        <v>20</v>
      </c>
      <c r="B25" s="73" t="inlineStr">
        <is>
          <t>29.18</t>
        </is>
      </c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644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644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644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L25" s="597" t="n"/>
      <c r="BM25" s="597">
        <f>SUM(BO25:BZ25)</f>
        <v/>
      </c>
      <c r="BN25" s="644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HLOOKUP($CB$4,$AZ$6:$BK$39,$A25,0)</f>
        <v/>
      </c>
      <c r="CC25" s="237" t="n"/>
      <c r="CD25" s="622">
        <f>HLOOKUP($CB$4,$BO$6:$BZ$39,$A25,0)</f>
        <v/>
      </c>
      <c r="CE25" s="597">
        <f>SUM(CG25:CR25)</f>
        <v/>
      </c>
      <c r="CF25" s="1" t="n"/>
      <c r="CG25" s="597">
        <f>BD!BJ36</f>
        <v/>
      </c>
      <c r="CH25" s="597">
        <f>BD!BK36</f>
        <v/>
      </c>
      <c r="CI25" s="597">
        <f>BD!BL36</f>
        <v/>
      </c>
      <c r="CJ25" s="597">
        <f>BD!BM36</f>
        <v/>
      </c>
      <c r="CK25" s="597">
        <f>BD!BN36</f>
        <v/>
      </c>
      <c r="CL25" s="597">
        <f>BD!BO36</f>
        <v/>
      </c>
      <c r="CM25" s="597">
        <f>BD!BP36</f>
        <v/>
      </c>
      <c r="CN25" s="597">
        <f>BD!BQ36</f>
        <v/>
      </c>
      <c r="CO25" s="597">
        <f>BD!BR36</f>
        <v/>
      </c>
      <c r="CP25" s="597">
        <f>BD!BS36</f>
        <v/>
      </c>
      <c r="CQ25" s="597">
        <f>BD!BT36</f>
        <v/>
      </c>
      <c r="CR25" s="597">
        <f>BD!BU36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1" t="n"/>
      <c r="DN25" s="597">
        <f>BD!BW36</f>
        <v/>
      </c>
      <c r="DO25" s="597">
        <f>BD!BX36</f>
        <v/>
      </c>
      <c r="DP25" s="597">
        <f>BD!BY36</f>
        <v/>
      </c>
      <c r="DQ25" s="597">
        <f>BD!BZ36</f>
        <v/>
      </c>
      <c r="DR25" s="597">
        <f>BD!CA36</f>
        <v/>
      </c>
      <c r="DS25" s="597">
        <f>BD!CB36</f>
        <v/>
      </c>
      <c r="DT25" s="597">
        <f>BD!CC36</f>
        <v/>
      </c>
      <c r="DU25" s="597">
        <f>BD!CD36</f>
        <v/>
      </c>
      <c r="DV25" s="597">
        <f>BD!CE36</f>
        <v/>
      </c>
      <c r="DW25" s="597">
        <f>BD!CF36</f>
        <v/>
      </c>
      <c r="DX25" s="597">
        <f>BD!CG36</f>
        <v/>
      </c>
      <c r="DY25" s="597">
        <f>BD!CH36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U25" s="626">
        <f>_xlfn.XLOOKUP($ES$4,$DN$6:$DY$6,$DN25:$DY25)</f>
        <v/>
      </c>
      <c r="EW25" s="623">
        <f>_xlfn.XLOOKUP($ES$4,$EC$6:$EN$6,$EC25:$EN25)</f>
        <v/>
      </c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21</v>
      </c>
      <c r="B26" s="73" t="inlineStr">
        <is>
          <t>29.19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644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644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644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L26" s="597" t="n"/>
      <c r="BM26" s="597">
        <f>SUM(BO26:BZ26)</f>
        <v/>
      </c>
      <c r="BN26" s="644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HLOOKUP($CB$4,$AZ$6:$BK$39,$A26,0)</f>
        <v/>
      </c>
      <c r="CC26" s="237" t="n"/>
      <c r="CD26" s="622">
        <f>HLOOKUP($CB$4,$BO$6:$BZ$39,$A26,0)</f>
        <v/>
      </c>
      <c r="CE26" s="597">
        <f>SUM(CG26:CR26)</f>
        <v/>
      </c>
      <c r="CF26" s="1" t="n"/>
      <c r="CG26" s="597">
        <f>BD!BJ37</f>
        <v/>
      </c>
      <c r="CH26" s="597">
        <f>BD!BK37</f>
        <v/>
      </c>
      <c r="CI26" s="597">
        <f>BD!BL37</f>
        <v/>
      </c>
      <c r="CJ26" s="597">
        <f>BD!BM37</f>
        <v/>
      </c>
      <c r="CK26" s="597">
        <f>BD!BN37</f>
        <v/>
      </c>
      <c r="CL26" s="597">
        <f>BD!BO37</f>
        <v/>
      </c>
      <c r="CM26" s="597">
        <f>BD!BP37</f>
        <v/>
      </c>
      <c r="CN26" s="597">
        <f>BD!BQ37</f>
        <v/>
      </c>
      <c r="CO26" s="597">
        <f>BD!BR37</f>
        <v/>
      </c>
      <c r="CP26" s="597">
        <f>BD!BS37</f>
        <v/>
      </c>
      <c r="CQ26" s="597">
        <f>BD!BT37</f>
        <v/>
      </c>
      <c r="CR26" s="597">
        <f>BD!BU37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645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37">
        <f>(DA26/CL26)-100%</f>
        <v/>
      </c>
      <c r="DL26" s="597">
        <f>SUM(DN26:DY26)</f>
        <v/>
      </c>
      <c r="DM26" s="1" t="n"/>
      <c r="DN26" s="597">
        <f>BD!BW37</f>
        <v/>
      </c>
      <c r="DO26" s="597">
        <f>BD!BX37</f>
        <v/>
      </c>
      <c r="DP26" s="597">
        <f>BD!BY37</f>
        <v/>
      </c>
      <c r="DQ26" s="597">
        <f>BD!BZ37</f>
        <v/>
      </c>
      <c r="DR26" s="597">
        <f>BD!CA37</f>
        <v/>
      </c>
      <c r="DS26" s="597">
        <f>BD!CB37</f>
        <v/>
      </c>
      <c r="DT26" s="597">
        <f>BD!CC37</f>
        <v/>
      </c>
      <c r="DU26" s="597">
        <f>BD!CD37</f>
        <v/>
      </c>
      <c r="DV26" s="597">
        <f>BD!CE37</f>
        <v/>
      </c>
      <c r="DW26" s="597">
        <f>BD!CF37</f>
        <v/>
      </c>
      <c r="DX26" s="597">
        <f>BD!CG37</f>
        <v/>
      </c>
      <c r="DY26" s="597">
        <f>BD!CH37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U26" s="626">
        <f>_xlfn.XLOOKUP($ES$4,$DN$6:$DY$6,$DN26:$DY26)</f>
        <v/>
      </c>
      <c r="EW26" s="623">
        <f>_xlfn.XLOOKUP($ES$4,$EC$6:$EN$6,$EC26:$EN26)</f>
        <v/>
      </c>
      <c r="EY26" s="625">
        <f>EW26-EU26</f>
        <v/>
      </c>
      <c r="EZ26" s="408">
        <f>EY26/EU26</f>
        <v/>
      </c>
    </row>
    <row r="27" ht="13.5" customFormat="1" customHeight="1" s="4">
      <c r="A27" s="1" t="n">
        <v>22</v>
      </c>
      <c r="B27" s="74" t="n"/>
      <c r="C27" s="58" t="n"/>
      <c r="D27" s="58" t="n"/>
      <c r="E27" s="644" t="n"/>
      <c r="F27" s="644" t="n"/>
      <c r="G27" s="656" t="n"/>
      <c r="H27" s="656" t="n"/>
      <c r="I27" s="656" t="n"/>
      <c r="J27" s="656" t="n"/>
      <c r="K27" s="656" t="n"/>
      <c r="L27" s="656" t="n"/>
      <c r="M27" s="656" t="n"/>
      <c r="N27" s="656" t="n"/>
      <c r="O27" s="656" t="n"/>
      <c r="P27" s="656" t="n"/>
      <c r="Q27" s="656" t="n"/>
      <c r="R27" s="656" t="n"/>
      <c r="T27" s="644" t="n"/>
      <c r="U27" s="644" t="n"/>
      <c r="V27" s="656" t="n"/>
      <c r="W27" s="656" t="n"/>
      <c r="X27" s="656" t="n"/>
      <c r="Y27" s="656" t="n"/>
      <c r="Z27" s="656" t="n"/>
      <c r="AA27" s="656" t="n"/>
      <c r="AB27" s="656" t="n"/>
      <c r="AC27" s="656" t="n"/>
      <c r="AD27" s="656" t="n"/>
      <c r="AE27" s="656" t="n"/>
      <c r="AF27" s="656" t="n"/>
      <c r="AG27" s="656" t="n"/>
      <c r="AI27" s="644" t="n"/>
      <c r="AJ27" s="644" t="n"/>
      <c r="AK27" s="656" t="n"/>
      <c r="AL27" s="656" t="n"/>
      <c r="AM27" s="656" t="n"/>
      <c r="AN27" s="656" t="n"/>
      <c r="AO27" s="656" t="n"/>
      <c r="AP27" s="656" t="n"/>
      <c r="AQ27" s="656" t="n"/>
      <c r="AR27" s="656" t="n"/>
      <c r="AS27" s="656" t="n"/>
      <c r="AT27" s="656" t="n"/>
      <c r="AU27" s="656" t="n"/>
      <c r="AV27" s="656" t="n"/>
      <c r="AW27" s="657" t="n"/>
      <c r="AX27" s="644" t="n"/>
      <c r="AY27" s="644" t="n"/>
      <c r="AZ27" s="656" t="n"/>
      <c r="BA27" s="656" t="n"/>
      <c r="BB27" s="656" t="n"/>
      <c r="BC27" s="656" t="n"/>
      <c r="BD27" s="656" t="n"/>
      <c r="BE27" s="656" t="n"/>
      <c r="BF27" s="656" t="n"/>
      <c r="BG27" s="656" t="n"/>
      <c r="BH27" s="656" t="n"/>
      <c r="BI27" s="656" t="n"/>
      <c r="BJ27" s="656" t="n"/>
      <c r="BK27" s="656" t="n"/>
      <c r="BL27" s="657" t="n"/>
      <c r="BM27" s="644" t="n"/>
      <c r="BN27" s="644" t="n"/>
      <c r="BO27" s="656" t="n"/>
      <c r="BP27" s="656" t="n"/>
      <c r="BQ27" s="656" t="n"/>
      <c r="BR27" s="656" t="n"/>
      <c r="BS27" s="656" t="n"/>
      <c r="BT27" s="656" t="n"/>
      <c r="BU27" s="656" t="n"/>
      <c r="BV27" s="656" t="n"/>
      <c r="BW27" s="656" t="n"/>
      <c r="BX27" s="656" t="n"/>
      <c r="BY27" s="656" t="n"/>
      <c r="BZ27" s="656" t="n"/>
      <c r="CB27" s="1" t="n"/>
      <c r="CC27" s="237" t="n"/>
      <c r="CD27" s="1" t="n"/>
      <c r="CE27" s="644" t="n"/>
      <c r="CF27" s="1" t="n"/>
      <c r="CG27" s="656" t="n"/>
      <c r="CH27" s="656" t="n"/>
      <c r="CI27" s="656" t="n"/>
      <c r="CJ27" s="656" t="n"/>
      <c r="CK27" s="656" t="n"/>
      <c r="CL27" s="656" t="n"/>
      <c r="CM27" s="656" t="n"/>
      <c r="CN27" s="656" t="n"/>
      <c r="CO27" s="656" t="n"/>
      <c r="CP27" s="656" t="n"/>
      <c r="CQ27" s="656" t="n"/>
      <c r="CR27" s="656" t="n"/>
      <c r="CT27" s="644" t="n"/>
      <c r="CU27" s="1" t="n"/>
      <c r="CV27" s="656" t="n"/>
      <c r="CW27" s="656" t="n"/>
      <c r="CX27" s="656" t="n"/>
      <c r="CY27" s="656" t="n"/>
      <c r="CZ27" s="656" t="n"/>
      <c r="DA27" s="656" t="n"/>
      <c r="DB27" s="656" t="n"/>
      <c r="DC27" s="656" t="n"/>
      <c r="DD27" s="656" t="n"/>
      <c r="DE27" s="656" t="n"/>
      <c r="DF27" s="656" t="n"/>
      <c r="DG27" s="656" t="n"/>
      <c r="DI27" s="656" t="n"/>
      <c r="DJ27" s="338" t="n"/>
      <c r="DL27" s="644" t="n"/>
      <c r="DM27" s="1" t="n"/>
      <c r="DN27" s="656" t="n"/>
      <c r="DO27" s="656" t="n"/>
      <c r="DP27" s="656" t="n"/>
      <c r="DQ27" s="656" t="n"/>
      <c r="DR27" s="656" t="n"/>
      <c r="DS27" s="656" t="n"/>
      <c r="DT27" s="656" t="n"/>
      <c r="DU27" s="656" t="n"/>
      <c r="DV27" s="656" t="n"/>
      <c r="DW27" s="656" t="n"/>
      <c r="DX27" s="656" t="n"/>
      <c r="DY27" s="656" t="n"/>
      <c r="EA27" s="644" t="n"/>
      <c r="EB27" s="1" t="n"/>
      <c r="EC27" s="656" t="n"/>
      <c r="ED27" s="656" t="n"/>
      <c r="EE27" s="656" t="n"/>
      <c r="EF27" s="656" t="n"/>
      <c r="EG27" s="656" t="n"/>
      <c r="EH27" s="656" t="n"/>
      <c r="EI27" s="656" t="n"/>
      <c r="EJ27" s="656" t="n"/>
      <c r="EK27" s="656" t="n"/>
      <c r="EL27" s="656" t="n"/>
      <c r="EM27" s="656" t="n"/>
      <c r="EN27" s="656" t="n"/>
      <c r="EP27" s="656" t="n"/>
      <c r="EQ27" s="338" t="n"/>
    </row>
    <row r="28" ht="14.85" customHeight="1">
      <c r="A28" s="1" t="n">
        <v>23</v>
      </c>
      <c r="B28" s="71" t="n"/>
      <c r="C28" s="48" t="inlineStr">
        <is>
          <t>Material Direto</t>
        </is>
      </c>
      <c r="D28" s="57" t="n"/>
      <c r="E28" s="633">
        <f>SUM(G28:R28)</f>
        <v/>
      </c>
      <c r="F28" s="596" t="n"/>
      <c r="G28" s="633">
        <f>SUM(G30:G31)</f>
        <v/>
      </c>
      <c r="H28" s="633">
        <f>SUM(H30:H31)</f>
        <v/>
      </c>
      <c r="I28" s="633">
        <f>SUM(I30:I31)</f>
        <v/>
      </c>
      <c r="J28" s="633">
        <f>SUM(J30:J31)</f>
        <v/>
      </c>
      <c r="K28" s="633">
        <f>SUM(K30:K31)</f>
        <v/>
      </c>
      <c r="L28" s="633">
        <f>SUM(L30:L31)</f>
        <v/>
      </c>
      <c r="M28" s="633">
        <f>SUM(M30:M31)</f>
        <v/>
      </c>
      <c r="N28" s="633">
        <f>SUM(N30:N31)</f>
        <v/>
      </c>
      <c r="O28" s="633">
        <f>SUM(O30:O31)</f>
        <v/>
      </c>
      <c r="P28" s="633">
        <f>SUM(P30:P31)</f>
        <v/>
      </c>
      <c r="Q28" s="633">
        <f>SUM(Q30:Q31)</f>
        <v/>
      </c>
      <c r="R28" s="633">
        <f>SUM(R30:R31)</f>
        <v/>
      </c>
      <c r="S28" s="596" t="n"/>
      <c r="T28" s="633">
        <f>SUM(V28:AG28)</f>
        <v/>
      </c>
      <c r="U28" s="596" t="n"/>
      <c r="V28" s="633">
        <f>SUM(V30:V31)</f>
        <v/>
      </c>
      <c r="W28" s="633">
        <f>SUM(W30:W31)</f>
        <v/>
      </c>
      <c r="X28" s="633">
        <f>SUM(X30:X31)</f>
        <v/>
      </c>
      <c r="Y28" s="633">
        <f>SUM(Y30:Y31)</f>
        <v/>
      </c>
      <c r="Z28" s="633">
        <f>SUM(Z30:Z31)</f>
        <v/>
      </c>
      <c r="AA28" s="633">
        <f>SUM(AA30:AA31)</f>
        <v/>
      </c>
      <c r="AB28" s="633">
        <f>SUM(AB30:AB31)</f>
        <v/>
      </c>
      <c r="AC28" s="633">
        <f>SUM(AC30:AC31)</f>
        <v/>
      </c>
      <c r="AD28" s="633">
        <f>SUM(AD30:AD31)</f>
        <v/>
      </c>
      <c r="AE28" s="633">
        <f>SUM(AE30:AE31)</f>
        <v/>
      </c>
      <c r="AF28" s="633">
        <f>SUM(AF30:AF31)</f>
        <v/>
      </c>
      <c r="AG28" s="633">
        <f>SUM(AG30:AG31)</f>
        <v/>
      </c>
      <c r="AH28" s="596" t="n"/>
      <c r="AI28" s="633">
        <f>SUM(AK28:AV28)</f>
        <v/>
      </c>
      <c r="AJ28" s="596" t="n"/>
      <c r="AK28" s="633">
        <f>SUM(AK30:AK31)</f>
        <v/>
      </c>
      <c r="AL28" s="633">
        <f>SUM(AL30:AL31)</f>
        <v/>
      </c>
      <c r="AM28" s="633">
        <f>SUM(AM30:AM31)</f>
        <v/>
      </c>
      <c r="AN28" s="633">
        <f>SUM(AN30:AN31)</f>
        <v/>
      </c>
      <c r="AO28" s="633">
        <f>SUM(AO30:AO31)</f>
        <v/>
      </c>
      <c r="AP28" s="633">
        <f>SUM(AP30:AP31)</f>
        <v/>
      </c>
      <c r="AQ28" s="633">
        <f>SUM(AQ30:AQ31)</f>
        <v/>
      </c>
      <c r="AR28" s="633">
        <f>SUM(AR30:AR31)</f>
        <v/>
      </c>
      <c r="AS28" s="633">
        <f>SUM(AS30:AS31)</f>
        <v/>
      </c>
      <c r="AT28" s="633">
        <f>SUM(AT30:AT31)</f>
        <v/>
      </c>
      <c r="AU28" s="633">
        <f>SUM(AU30:AU31)</f>
        <v/>
      </c>
      <c r="AV28" s="633">
        <f>SUM(AV30:AV31)</f>
        <v/>
      </c>
      <c r="AW28" s="596" t="n"/>
      <c r="AX28" s="633">
        <f>SUM(AZ28:BK28)</f>
        <v/>
      </c>
      <c r="AY28" s="596" t="n"/>
      <c r="AZ28" s="633">
        <f>SUM(AZ30:AZ31)</f>
        <v/>
      </c>
      <c r="BA28" s="633">
        <f>SUM(BA30:BA31)</f>
        <v/>
      </c>
      <c r="BB28" s="633">
        <f>SUM(BB30:BB31)</f>
        <v/>
      </c>
      <c r="BC28" s="633">
        <f>SUM(BC30:BC31)</f>
        <v/>
      </c>
      <c r="BD28" s="633">
        <f>SUM(BD30:BD31)</f>
        <v/>
      </c>
      <c r="BE28" s="633">
        <f>SUM(BE30:BE31)</f>
        <v/>
      </c>
      <c r="BF28" s="633">
        <f>SUM(BF30:BF31)</f>
        <v/>
      </c>
      <c r="BG28" s="633">
        <f>SUM(BG30:BG31)</f>
        <v/>
      </c>
      <c r="BH28" s="633">
        <f>SUM(BH30:BH31)</f>
        <v/>
      </c>
      <c r="BI28" s="633">
        <f>SUM(BI30:BI31)</f>
        <v/>
      </c>
      <c r="BJ28" s="633">
        <f>SUM(BJ30:BJ31)</f>
        <v/>
      </c>
      <c r="BK28" s="633">
        <f>SUM(BK30:BK31)</f>
        <v/>
      </c>
      <c r="BL28" s="596" t="n"/>
      <c r="BM28" s="633">
        <f>SUM(BO28:BZ28)</f>
        <v/>
      </c>
      <c r="BN28" s="596" t="n"/>
      <c r="BO28" s="633">
        <f>SUM(BO30:BO31)</f>
        <v/>
      </c>
      <c r="BP28" s="633">
        <f>SUM(BP30:BP31)</f>
        <v/>
      </c>
      <c r="BQ28" s="633">
        <f>SUM(BQ30:BQ31)</f>
        <v/>
      </c>
      <c r="BR28" s="633">
        <f>SUM(BR30:BR31)</f>
        <v/>
      </c>
      <c r="BS28" s="633">
        <f>SUM(BS30:BS31)</f>
        <v/>
      </c>
      <c r="BT28" s="633">
        <f>SUM(BT30:BT31)</f>
        <v/>
      </c>
      <c r="BU28" s="633">
        <f>SUM(BU30:BU31)</f>
        <v/>
      </c>
      <c r="BV28" s="633">
        <f>SUM(BV30:BV31)</f>
        <v/>
      </c>
      <c r="BW28" s="633">
        <f>SUM(BW30:BW31)</f>
        <v/>
      </c>
      <c r="BX28" s="633">
        <f>SUM(BX30:BX31)</f>
        <v/>
      </c>
      <c r="BY28" s="633">
        <f>SUM(BY30:BY31)</f>
        <v/>
      </c>
      <c r="BZ28" s="633">
        <f>SUM(BZ30:BZ31)</f>
        <v/>
      </c>
      <c r="CB28" s="633">
        <f>SUM(CB29:CB31)</f>
        <v/>
      </c>
      <c r="CC28" s="237" t="n"/>
      <c r="CD28" s="633">
        <f>SUM(CD29:CD31)</f>
        <v/>
      </c>
      <c r="CE28" s="633">
        <f>SUM(CG28:CR28)</f>
        <v/>
      </c>
      <c r="CG28" s="633">
        <f>SUM(CG30:CG31)</f>
        <v/>
      </c>
      <c r="CH28" s="633">
        <f>SUM(CH30:CH31)</f>
        <v/>
      </c>
      <c r="CI28" s="633">
        <f>SUM(CI30:CI31)</f>
        <v/>
      </c>
      <c r="CJ28" s="633">
        <f>SUM(CJ30:CJ31)</f>
        <v/>
      </c>
      <c r="CK28" s="633">
        <f>SUM(CK30:CK31)</f>
        <v/>
      </c>
      <c r="CL28" s="633">
        <f>SUM(CL30:CL31)</f>
        <v/>
      </c>
      <c r="CM28" s="633">
        <f>SUM(CM30:CM31)</f>
        <v/>
      </c>
      <c r="CN28" s="633">
        <f>SUM(CN30:CN31)</f>
        <v/>
      </c>
      <c r="CO28" s="633">
        <f>SUM(CO30:CO31)</f>
        <v/>
      </c>
      <c r="CP28" s="633">
        <f>SUM(CP30:CP31)</f>
        <v/>
      </c>
      <c r="CQ28" s="633">
        <f>SUM(CQ30:CQ31)</f>
        <v/>
      </c>
      <c r="CR28" s="633">
        <f>SUM(CR30:CR31)</f>
        <v/>
      </c>
      <c r="CT28" s="633">
        <f>SUM(CV28:DG28)</f>
        <v/>
      </c>
      <c r="CV28" s="633">
        <f>SUM(CV30:CV31)</f>
        <v/>
      </c>
      <c r="CW28" s="633">
        <f>SUM(CW30:CW31)</f>
        <v/>
      </c>
      <c r="CX28" s="633">
        <f>SUM(CX30:CX31)</f>
        <v/>
      </c>
      <c r="CY28" s="633">
        <f>SUM(CY30:CY31)</f>
        <v/>
      </c>
      <c r="CZ28" s="633">
        <f>SUM(CZ30:CZ31)</f>
        <v/>
      </c>
      <c r="DA28" s="633">
        <f>SUM(DA30:DA31)</f>
        <v/>
      </c>
      <c r="DB28" s="633">
        <f>SUM(DB30:DB31)</f>
        <v/>
      </c>
      <c r="DC28" s="633">
        <f>SUM(DC30:DC31)</f>
        <v/>
      </c>
      <c r="DD28" s="633">
        <f>SUM(DD30:DD31)</f>
        <v/>
      </c>
      <c r="DE28" s="633">
        <f>SUM(DE30:DE31)</f>
        <v/>
      </c>
      <c r="DF28" s="633">
        <f>SUM(DF30:DF31)</f>
        <v/>
      </c>
      <c r="DG28" s="633">
        <f>SUM(DG30:DG31)</f>
        <v/>
      </c>
      <c r="DI28" s="633">
        <f>DA28-CL28</f>
        <v/>
      </c>
      <c r="DJ28" s="335">
        <f>(DA28/CL28)-100%</f>
        <v/>
      </c>
      <c r="DL28" s="633">
        <f>SUM(DN28:DY28)</f>
        <v/>
      </c>
      <c r="DN28" s="633">
        <f>SUM(DN30:DN31)</f>
        <v/>
      </c>
      <c r="DO28" s="633">
        <f>SUM(DO30:DO31)</f>
        <v/>
      </c>
      <c r="DP28" s="633">
        <f>SUM(DP30:DP31)</f>
        <v/>
      </c>
      <c r="DQ28" s="633">
        <f>SUM(DQ30:DQ31)</f>
        <v/>
      </c>
      <c r="DR28" s="633">
        <f>SUM(DR30:DR31)</f>
        <v/>
      </c>
      <c r="DS28" s="633">
        <f>SUM(DS30:DS31)</f>
        <v/>
      </c>
      <c r="DT28" s="633">
        <f>SUM(DT30:DT31)</f>
        <v/>
      </c>
      <c r="DU28" s="633">
        <f>SUM(DU30:DU31)</f>
        <v/>
      </c>
      <c r="DV28" s="633">
        <f>SUM(DV30:DV31)</f>
        <v/>
      </c>
      <c r="DW28" s="633">
        <f>SUM(DW30:DW31)</f>
        <v/>
      </c>
      <c r="DX28" s="633">
        <f>SUM(DX30:DX31)</f>
        <v/>
      </c>
      <c r="DY28" s="633">
        <f>SUM(DY30:DY31)</f>
        <v/>
      </c>
      <c r="EA28" s="633">
        <f>SUM(EC28:EN28)</f>
        <v/>
      </c>
      <c r="EC28" s="633">
        <f>SUM(EC30:EC31)</f>
        <v/>
      </c>
      <c r="ED28" s="633">
        <f>SUM(ED30:ED31)</f>
        <v/>
      </c>
      <c r="EE28" s="633">
        <f>SUM(EE30:EE31)</f>
        <v/>
      </c>
      <c r="EF28" s="633">
        <f>SUM(EF30:EF31)</f>
        <v/>
      </c>
      <c r="EG28" s="633">
        <f>SUM(EG30:EG31)</f>
        <v/>
      </c>
      <c r="EH28" s="633">
        <f>SUM(EH30:EH31)</f>
        <v/>
      </c>
      <c r="EI28" s="633">
        <f>SUM(EI30:EI31)</f>
        <v/>
      </c>
      <c r="EJ28" s="633">
        <f>SUM(EJ30:EJ31)</f>
        <v/>
      </c>
      <c r="EK28" s="633">
        <f>SUM(EK30:EK31)</f>
        <v/>
      </c>
      <c r="EL28" s="633">
        <f>SUM(EL30:EL31)</f>
        <v/>
      </c>
      <c r="EM28" s="633">
        <f>SUM(EM30:EM31)</f>
        <v/>
      </c>
      <c r="EN28" s="633">
        <f>SUM(EN30:EN31)</f>
        <v/>
      </c>
      <c r="EP28" s="633">
        <f>EH28-DS28</f>
        <v/>
      </c>
      <c r="EQ28" s="335">
        <f>(EH28/DS28)-100%</f>
        <v/>
      </c>
      <c r="ES28" s="633">
        <f>SUM(ES29:ES32)</f>
        <v/>
      </c>
      <c r="ET28" s="419" t="n"/>
      <c r="EU28" s="633">
        <f>SUM(EU29:EU32)</f>
        <v/>
      </c>
      <c r="EV28" s="419" t="n"/>
      <c r="EW28" s="633">
        <f>SUM(EW29:EW32)</f>
        <v/>
      </c>
      <c r="EX28" s="419" t="n"/>
      <c r="EY28" s="636">
        <f>EW28-EU28</f>
        <v/>
      </c>
      <c r="EZ28" s="412">
        <f>-EY28/EU28</f>
        <v/>
      </c>
    </row>
    <row r="29" ht="3.75" customHeight="1">
      <c r="A29" s="1" t="n">
        <v>24</v>
      </c>
      <c r="B29" s="72" t="n"/>
      <c r="C29" s="57" t="n"/>
      <c r="D29" s="57" t="n"/>
      <c r="E29" s="597" t="n"/>
      <c r="F29" s="596" t="n"/>
      <c r="G29" s="596" t="n"/>
      <c r="H29" s="596" t="n"/>
      <c r="I29" s="596" t="n"/>
      <c r="J29" s="596" t="n"/>
      <c r="K29" s="596" t="n"/>
      <c r="L29" s="596" t="n"/>
      <c r="M29" s="596" t="n"/>
      <c r="N29" s="596" t="n"/>
      <c r="O29" s="596" t="n"/>
      <c r="P29" s="596" t="n"/>
      <c r="Q29" s="596" t="n"/>
      <c r="R29" s="596" t="n"/>
      <c r="S29" s="596" t="n"/>
      <c r="T29" s="596" t="n"/>
      <c r="U29" s="596" t="n"/>
      <c r="V29" s="596" t="n"/>
      <c r="W29" s="596" t="n"/>
      <c r="X29" s="596" t="n"/>
      <c r="Y29" s="596" t="n"/>
      <c r="Z29" s="596" t="n"/>
      <c r="AA29" s="596" t="n"/>
      <c r="AB29" s="596" t="n"/>
      <c r="AC29" s="596" t="n"/>
      <c r="AD29" s="596" t="n"/>
      <c r="AE29" s="596" t="n"/>
      <c r="AF29" s="596" t="n"/>
      <c r="AG29" s="596" t="n"/>
      <c r="AH29" s="596" t="n"/>
      <c r="AI29" s="596" t="n"/>
      <c r="AJ29" s="596" t="n"/>
      <c r="AK29" s="596" t="n"/>
      <c r="AL29" s="596" t="n"/>
      <c r="AM29" s="596" t="n"/>
      <c r="AN29" s="596" t="n"/>
      <c r="AO29" s="596" t="n"/>
      <c r="AP29" s="596" t="n"/>
      <c r="AQ29" s="596" t="n"/>
      <c r="AR29" s="596" t="n"/>
      <c r="AS29" s="596" t="n"/>
      <c r="AT29" s="596" t="n"/>
      <c r="AU29" s="596" t="n"/>
      <c r="AV29" s="596" t="n"/>
      <c r="AW29" s="596" t="n"/>
      <c r="AX29" s="596" t="n"/>
      <c r="AY29" s="596" t="n"/>
      <c r="AZ29" s="596" t="n"/>
      <c r="BA29" s="596" t="n"/>
      <c r="BB29" s="596" t="n"/>
      <c r="BC29" s="596" t="n"/>
      <c r="BD29" s="596" t="n"/>
      <c r="BE29" s="596" t="n"/>
      <c r="BF29" s="596" t="n"/>
      <c r="BG29" s="596" t="n"/>
      <c r="BH29" s="596" t="n"/>
      <c r="BI29" s="596" t="n"/>
      <c r="BJ29" s="596" t="n"/>
      <c r="BK29" s="596" t="n"/>
      <c r="BL29" s="596" t="n"/>
      <c r="BM29" s="596" t="n"/>
      <c r="BN29" s="596" t="n"/>
      <c r="BO29" s="596" t="n"/>
      <c r="BP29" s="596" t="n"/>
      <c r="BQ29" s="596" t="n"/>
      <c r="BR29" s="596" t="n"/>
      <c r="BS29" s="596" t="n"/>
      <c r="BT29" s="596" t="n"/>
      <c r="BU29" s="596" t="n"/>
      <c r="BV29" s="596" t="n"/>
      <c r="BW29" s="596" t="n"/>
      <c r="BX29" s="596" t="n"/>
      <c r="BY29" s="596" t="n"/>
      <c r="BZ29" s="596" t="n"/>
      <c r="CB29" s="596" t="n"/>
      <c r="CC29" s="237" t="n"/>
      <c r="CD29" s="596" t="n"/>
      <c r="CE29" s="596" t="n"/>
      <c r="CG29" s="596" t="n"/>
      <c r="CH29" s="596" t="n"/>
      <c r="CI29" s="596" t="n"/>
      <c r="CJ29" s="596" t="n"/>
      <c r="CK29" s="596" t="n"/>
      <c r="CL29" s="596" t="n"/>
      <c r="CM29" s="596" t="n"/>
      <c r="CN29" s="596" t="n"/>
      <c r="CO29" s="596" t="n"/>
      <c r="CP29" s="596" t="n"/>
      <c r="CQ29" s="596" t="n"/>
      <c r="CR29" s="596" t="n"/>
      <c r="CT29" s="596" t="n"/>
      <c r="CV29" s="596" t="n"/>
      <c r="CW29" s="596" t="n"/>
      <c r="CX29" s="596" t="n"/>
      <c r="CY29" s="596" t="n"/>
      <c r="CZ29" s="596" t="n"/>
      <c r="DA29" s="596" t="n"/>
      <c r="DB29" s="596" t="n"/>
      <c r="DC29" s="596" t="n"/>
      <c r="DD29" s="596" t="n"/>
      <c r="DE29" s="596" t="n"/>
      <c r="DF29" s="596" t="n"/>
      <c r="DG29" s="596" t="n"/>
      <c r="DI29" s="596" t="n"/>
      <c r="DJ29" s="336" t="n"/>
      <c r="DL29" s="596" t="n"/>
      <c r="DN29" s="596" t="n"/>
      <c r="DO29" s="596" t="n"/>
      <c r="DP29" s="596" t="n"/>
      <c r="DQ29" s="596" t="n"/>
      <c r="DR29" s="596" t="n"/>
      <c r="DS29" s="596" t="n"/>
      <c r="DT29" s="596" t="n"/>
      <c r="DU29" s="596" t="n"/>
      <c r="DV29" s="596" t="n"/>
      <c r="DW29" s="596" t="n"/>
      <c r="DX29" s="596" t="n"/>
      <c r="DY29" s="596" t="n"/>
      <c r="EA29" s="596" t="n"/>
      <c r="EC29" s="596" t="n"/>
      <c r="ED29" s="596" t="n"/>
      <c r="EE29" s="596" t="n"/>
      <c r="EF29" s="596" t="n"/>
      <c r="EG29" s="596" t="n"/>
      <c r="EH29" s="596" t="n"/>
      <c r="EI29" s="596" t="n"/>
      <c r="EJ29" s="596" t="n"/>
      <c r="EK29" s="596" t="n"/>
      <c r="EL29" s="596" t="n"/>
      <c r="EM29" s="596" t="n"/>
      <c r="EN29" s="596" t="n"/>
      <c r="EP29" s="596" t="n"/>
      <c r="EQ29" s="336" t="n"/>
      <c r="ES29" s="623" t="n"/>
      <c r="ET29" s="409" t="n"/>
      <c r="EU29" s="626" t="n"/>
      <c r="EV29" s="409" t="n"/>
      <c r="EW29" s="623" t="n"/>
      <c r="EX29" s="409" t="n"/>
      <c r="EY29" s="625" t="n"/>
      <c r="EZ29" s="408" t="n"/>
    </row>
    <row r="30" outlineLevel="1" ht="14.85" customFormat="1" customHeight="1" s="4">
      <c r="A30" s="1" t="n">
        <v>25</v>
      </c>
      <c r="B30" s="73" t="inlineStr">
        <is>
          <t>30.01</t>
        </is>
      </c>
      <c r="C30" s="50">
        <f>VLOOKUP(B30,BD!A:B,2,0)</f>
        <v/>
      </c>
      <c r="D30" s="58" t="n"/>
      <c r="E30" s="597">
        <f>SUM(G30:R30)</f>
        <v/>
      </c>
      <c r="F30" s="644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644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644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644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644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55">
        <f>HLOOKUP($CB$4,$AZ$6:$BK$39,$A30,0)</f>
        <v/>
      </c>
      <c r="CC30" s="237" t="n"/>
      <c r="CD30" s="622">
        <f>HLOOKUP($CB$4,$BO$6:$BZ$39,$A30,0)</f>
        <v/>
      </c>
      <c r="CE30" s="597">
        <f>SUM(CG30:CR30)</f>
        <v/>
      </c>
      <c r="CF30" s="1" t="n"/>
      <c r="CG30" s="597">
        <f>BD!BJ38</f>
        <v/>
      </c>
      <c r="CH30" s="597">
        <f>BD!BK38</f>
        <v/>
      </c>
      <c r="CI30" s="597">
        <f>BD!BL38</f>
        <v/>
      </c>
      <c r="CJ30" s="597">
        <f>BD!BM38</f>
        <v/>
      </c>
      <c r="CK30" s="597">
        <f>BD!BN38</f>
        <v/>
      </c>
      <c r="CL30" s="597">
        <f>BD!BO38</f>
        <v/>
      </c>
      <c r="CM30" s="597">
        <f>BD!BP38</f>
        <v/>
      </c>
      <c r="CN30" s="597">
        <f>BD!BQ38</f>
        <v/>
      </c>
      <c r="CO30" s="597">
        <f>BD!BR38</f>
        <v/>
      </c>
      <c r="CP30" s="597">
        <f>BD!BS38</f>
        <v/>
      </c>
      <c r="CQ30" s="597">
        <f>BD!BT38</f>
        <v/>
      </c>
      <c r="CR30" s="597">
        <f>BD!BU38</f>
        <v/>
      </c>
      <c r="CT30" s="597">
        <f>SUM(CV30:DG30)</f>
        <v/>
      </c>
      <c r="CU30" s="1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1" t="n"/>
      <c r="DN30" s="597">
        <f>BD!BW38</f>
        <v/>
      </c>
      <c r="DO30" s="597">
        <f>BD!BX38</f>
        <v/>
      </c>
      <c r="DP30" s="597">
        <f>BD!BY38</f>
        <v/>
      </c>
      <c r="DQ30" s="597">
        <f>BD!BZ38</f>
        <v/>
      </c>
      <c r="DR30" s="597">
        <f>BD!CA38</f>
        <v/>
      </c>
      <c r="DS30" s="597">
        <f>BD!CB38</f>
        <v/>
      </c>
      <c r="DT30" s="597">
        <f>BD!CC38</f>
        <v/>
      </c>
      <c r="DU30" s="597">
        <f>BD!CD38</f>
        <v/>
      </c>
      <c r="DV30" s="597">
        <f>BD!CE38</f>
        <v/>
      </c>
      <c r="DW30" s="597">
        <f>BD!CF38</f>
        <v/>
      </c>
      <c r="DX30" s="597">
        <f>BD!CG38</f>
        <v/>
      </c>
      <c r="DY30" s="597">
        <f>BD!CH38</f>
        <v/>
      </c>
      <c r="EA30" s="597">
        <f>SUM(EC30:EN30)</f>
        <v/>
      </c>
      <c r="EB30" s="1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outlineLevel="1" ht="14.85" customFormat="1" customHeight="1" s="4">
      <c r="A31" s="1" t="n">
        <v>26</v>
      </c>
      <c r="B31" s="73" t="inlineStr">
        <is>
          <t>30.02</t>
        </is>
      </c>
      <c r="C31" s="50">
        <f>VLOOKUP(B31,BD!A:B,2,0)</f>
        <v/>
      </c>
      <c r="D31" s="58" t="n"/>
      <c r="E31" s="597">
        <f>SUM(G31:R31)</f>
        <v/>
      </c>
      <c r="F31" s="644" t="n"/>
      <c r="G31" s="597">
        <f>SUMIFS(BD!I:I,BD!$A:$A,$B31,BD!$G:$G,$E$4)</f>
        <v/>
      </c>
      <c r="H31" s="597">
        <f>SUMIFS(BD!J:J,BD!$A:$A,$B31,BD!$G:$G,$E$4)</f>
        <v/>
      </c>
      <c r="I31" s="597">
        <f>SUMIFS(BD!K:K,BD!$A:$A,$B31,BD!$G:$G,$E$4)</f>
        <v/>
      </c>
      <c r="J31" s="597">
        <f>SUMIFS(BD!L:L,BD!$A:$A,$B31,BD!$G:$G,$E$4)</f>
        <v/>
      </c>
      <c r="K31" s="597">
        <f>SUMIFS(BD!M:M,BD!$A:$A,$B31,BD!$G:$G,$E$4)</f>
        <v/>
      </c>
      <c r="L31" s="597">
        <f>SUMIFS(BD!N:N,BD!$A:$A,$B31,BD!$G:$G,$E$4)</f>
        <v/>
      </c>
      <c r="M31" s="597">
        <f>SUMIFS(BD!O:O,BD!$A:$A,$B31,BD!$G:$G,$E$4)</f>
        <v/>
      </c>
      <c r="N31" s="597">
        <f>SUMIFS(BD!P:P,BD!$A:$A,$B31,BD!$G:$G,$E$4)</f>
        <v/>
      </c>
      <c r="O31" s="597">
        <f>SUMIFS(BD!Q:Q,BD!$A:$A,$B31,BD!$G:$G,$E$4)</f>
        <v/>
      </c>
      <c r="P31" s="597">
        <f>SUMIFS(BD!R:R,BD!$A:$A,$B31,BD!$G:$G,$E$4)</f>
        <v/>
      </c>
      <c r="Q31" s="597">
        <f>SUMIFS(BD!S:S,BD!$A:$A,$B31,BD!$G:$G,$E$4)</f>
        <v/>
      </c>
      <c r="R31" s="597">
        <f>SUMIFS(BD!T:T,BD!$A:$A,$B31,BD!$G:$G,$E$4)</f>
        <v/>
      </c>
      <c r="S31" s="597" t="n"/>
      <c r="T31" s="597">
        <f>SUM(V31:AG31)</f>
        <v/>
      </c>
      <c r="U31" s="644" t="n"/>
      <c r="V31" s="597">
        <f>SUMIFS(BD!V:V,BD!$A:$A,$B31,BD!$G:$G,$T$4)</f>
        <v/>
      </c>
      <c r="W31" s="597">
        <f>SUMIFS(BD!W:W,BD!$A:$A,$B31,BD!$G:$G,$T$4)</f>
        <v/>
      </c>
      <c r="X31" s="597">
        <f>SUMIFS(BD!X:X,BD!$A:$A,$B31,BD!$G:$G,$T$4)</f>
        <v/>
      </c>
      <c r="Y31" s="597">
        <f>SUMIFS(BD!Y:Y,BD!$A:$A,$B31,BD!$G:$G,$T$4)</f>
        <v/>
      </c>
      <c r="Z31" s="597">
        <f>SUMIFS(BD!Z:Z,BD!$A:$A,$B31,BD!$G:$G,$T$4)</f>
        <v/>
      </c>
      <c r="AA31" s="597">
        <f>SUMIFS(BD!AA:AA,BD!$A:$A,$B31,BD!$G:$G,$T$4)</f>
        <v/>
      </c>
      <c r="AB31" s="597">
        <f>SUMIFS(BD!AB:AB,BD!$A:$A,$B31,BD!$G:$G,$T$4)</f>
        <v/>
      </c>
      <c r="AC31" s="597">
        <f>SUMIFS(BD!AC:AC,BD!$A:$A,$B31,BD!$G:$G,$T$4)</f>
        <v/>
      </c>
      <c r="AD31" s="597">
        <f>SUMIFS(BD!AD:AD,BD!$A:$A,$B31,BD!$G:$G,$T$4)</f>
        <v/>
      </c>
      <c r="AE31" s="597">
        <f>SUMIFS(BD!AE:AE,BD!$A:$A,$B31,BD!$G:$G,$T$4)</f>
        <v/>
      </c>
      <c r="AF31" s="597">
        <f>SUMIFS(BD!AF:AF,BD!$A:$A,$B31,BD!$G:$G,$T$4)</f>
        <v/>
      </c>
      <c r="AG31" s="597">
        <f>SUMIFS(BD!AG:AG,BD!$A:$A,$B31,BD!$G:$G,$T$4)</f>
        <v/>
      </c>
      <c r="AH31" s="597" t="n"/>
      <c r="AI31" s="597">
        <f>SUM(AK31:AV31)</f>
        <v/>
      </c>
      <c r="AJ31" s="644" t="n"/>
      <c r="AK31" s="597">
        <f>SUMIFS(BD!AI:AI,BD!$A:$A,$B31,BD!$G:$G,$AI$4)</f>
        <v/>
      </c>
      <c r="AL31" s="597">
        <f>SUMIFS(BD!AJ:AJ,BD!$A:$A,$B31,BD!$G:$G,$AI$4)</f>
        <v/>
      </c>
      <c r="AM31" s="597">
        <f>SUMIFS(BD!AK:AK,BD!$A:$A,$B31,BD!$G:$G,$AI$4)</f>
        <v/>
      </c>
      <c r="AN31" s="597">
        <f>SUMIFS(BD!AL:AL,BD!$A:$A,$B31,BD!$G:$G,$AI$4)</f>
        <v/>
      </c>
      <c r="AO31" s="597">
        <f>SUMIFS(BD!AM:AM,BD!$A:$A,$B31,BD!$G:$G,$AI$4)</f>
        <v/>
      </c>
      <c r="AP31" s="597">
        <f>SUMIFS(BD!AN:AN,BD!$A:$A,$B31,BD!$G:$G,$AI$4)</f>
        <v/>
      </c>
      <c r="AQ31" s="597">
        <f>SUMIFS(BD!AO:AO,BD!$A:$A,$B31,BD!$G:$G,$AI$4)</f>
        <v/>
      </c>
      <c r="AR31" s="597">
        <f>SUMIFS(BD!AP:AP,BD!$A:$A,$B31,BD!$G:$G,$AI$4)</f>
        <v/>
      </c>
      <c r="AS31" s="597">
        <f>SUMIFS(BD!AQ:AQ,BD!$A:$A,$B31,BD!$G:$G,$AI$4)</f>
        <v/>
      </c>
      <c r="AT31" s="597">
        <f>SUMIFS(BD!AR:AR,BD!$A:$A,$B31,BD!$G:$G,$AI$4)</f>
        <v/>
      </c>
      <c r="AU31" s="597">
        <f>SUMIFS(BD!AS:AS,BD!$A:$A,$B31,BD!$G:$G,$AI$4)</f>
        <v/>
      </c>
      <c r="AV31" s="597">
        <f>SUMIFS(BD!AT:AT,BD!$A:$A,$B31,BD!$G:$G,$AI$4)</f>
        <v/>
      </c>
      <c r="AW31" s="597" t="n"/>
      <c r="AX31" s="597">
        <f>SUM(AZ31:BK31)</f>
        <v/>
      </c>
      <c r="AY31" s="644" t="n"/>
      <c r="AZ31" s="597">
        <f>SUMIFS(BD!AV:AV,BD!$A:$A,$B31,BD!$G:$G,$AX$4)</f>
        <v/>
      </c>
      <c r="BA31" s="597">
        <f>SUMIFS(BD!AW:AW,BD!$A:$A,$B31,BD!$G:$G,$AX$4)</f>
        <v/>
      </c>
      <c r="BB31" s="597">
        <f>SUMIFS(BD!AX:AX,BD!$A:$A,$B31,BD!$G:$G,$AX$4)</f>
        <v/>
      </c>
      <c r="BC31" s="597">
        <f>SUMIFS(BD!AY:AY,BD!$A:$A,$B31,BD!$G:$G,$AX$4)</f>
        <v/>
      </c>
      <c r="BD31" s="597">
        <f>SUMIFS(BD!AZ:AZ,BD!$A:$A,$B31,BD!$G:$G,$AX$4)</f>
        <v/>
      </c>
      <c r="BE31" s="597">
        <f>SUMIFS(BD!BA:BA,BD!$A:$A,$B31,BD!$G:$G,$AX$4)</f>
        <v/>
      </c>
      <c r="BF31" s="597">
        <f>SUMIFS(BD!BB:BB,BD!$A:$A,$B31,BD!$G:$G,$AX$4)</f>
        <v/>
      </c>
      <c r="BG31" s="597">
        <f>SUMIFS(BD!BC:BC,BD!$A:$A,$B31,BD!$G:$G,$AX$4)</f>
        <v/>
      </c>
      <c r="BH31" s="597">
        <f>SUMIFS(BD!BD:BD,BD!$A:$A,$B31,BD!$G:$G,$AX$4)</f>
        <v/>
      </c>
      <c r="BI31" s="597">
        <f>SUMIFS(BD!BE:BE,BD!$A:$A,$B31,BD!$G:$G,$AX$4)</f>
        <v/>
      </c>
      <c r="BJ31" s="597">
        <f>SUMIFS(BD!BF:BF,BD!$A:$A,$B31,BD!$G:$G,$AX$4)</f>
        <v/>
      </c>
      <c r="BK31" s="597">
        <f>SUMIFS(BD!BG:BG,BD!$A:$A,$B31,BD!$G:$G,$AX$4)</f>
        <v/>
      </c>
      <c r="BL31" s="597" t="n"/>
      <c r="BM31" s="597">
        <f>SUM(BO31:BZ31)</f>
        <v/>
      </c>
      <c r="BN31" s="644" t="n"/>
      <c r="BO31" s="597">
        <f>SUMIFS(BD!AV:AV,BD!$A:$A,$B31,BD!$G:$G,$BM$4)</f>
        <v/>
      </c>
      <c r="BP31" s="597">
        <f>SUMIFS(BD!AW:AW,BD!$A:$A,$B31,BD!$G:$G,$BM$4)</f>
        <v/>
      </c>
      <c r="BQ31" s="597">
        <f>SUMIFS(BD!AX:AX,BD!$A:$A,$B31,BD!$G:$G,$BM$4)</f>
        <v/>
      </c>
      <c r="BR31" s="597">
        <f>SUMIFS(BD!AY:AY,BD!$A:$A,$B31,BD!$G:$G,$BM$4)</f>
        <v/>
      </c>
      <c r="BS31" s="597">
        <f>SUMIFS(BD!AZ:AZ,BD!$A:$A,$B31,BD!$G:$G,$BM$4)</f>
        <v/>
      </c>
      <c r="BT31" s="597">
        <f>SUMIFS(BD!BA:BA,BD!$A:$A,$B31,BD!$G:$G,$BM$4)</f>
        <v/>
      </c>
      <c r="BU31" s="597">
        <f>SUMIFS(BD!BB:BB,BD!$A:$A,$B31,BD!$G:$G,$BM$4)</f>
        <v/>
      </c>
      <c r="BV31" s="597">
        <f>SUMIFS(BD!BC:BC,BD!$A:$A,$B31,BD!$G:$G,$BM$4)</f>
        <v/>
      </c>
      <c r="BW31" s="597">
        <f>SUMIFS(BD!BD:BD,BD!$A:$A,$B31,BD!$G:$G,$BM$4)</f>
        <v/>
      </c>
      <c r="BX31" s="597">
        <f>SUMIFS(BD!BE:BE,BD!$A:$A,$B31,BD!$G:$G,$BM$4)</f>
        <v/>
      </c>
      <c r="BY31" s="597">
        <f>SUMIFS(BD!BF:BF,BD!$A:$A,$B31,BD!$G:$G,$BM$4)</f>
        <v/>
      </c>
      <c r="BZ31" s="597">
        <f>SUMIFS(BD!BG:BG,BD!$A:$A,$B31,BD!$G:$G,$BM$4)</f>
        <v/>
      </c>
      <c r="CB31" s="622">
        <f>HLOOKUP($CB$4,$AZ$6:$BK$39,$A31,0)</f>
        <v/>
      </c>
      <c r="CC31" s="237" t="n"/>
      <c r="CD31" s="622">
        <f>HLOOKUP($CB$4,$BO$6:$BZ$39,$A31,0)</f>
        <v/>
      </c>
      <c r="CE31" s="597">
        <f>SUM(CG31:CR31)</f>
        <v/>
      </c>
      <c r="CF31" s="1" t="n"/>
      <c r="CG31" s="597">
        <f>BD!BJ39</f>
        <v/>
      </c>
      <c r="CH31" s="597">
        <f>BD!BK39</f>
        <v/>
      </c>
      <c r="CI31" s="597">
        <f>BD!BL39</f>
        <v/>
      </c>
      <c r="CJ31" s="597">
        <f>BD!BM39</f>
        <v/>
      </c>
      <c r="CK31" s="597">
        <f>BD!BN39</f>
        <v/>
      </c>
      <c r="CL31" s="597">
        <f>BD!BO39</f>
        <v/>
      </c>
      <c r="CM31" s="597">
        <f>BD!BP39</f>
        <v/>
      </c>
      <c r="CN31" s="597">
        <f>BD!BQ39</f>
        <v/>
      </c>
      <c r="CO31" s="597">
        <f>BD!BR39</f>
        <v/>
      </c>
      <c r="CP31" s="597">
        <f>BD!BS39</f>
        <v/>
      </c>
      <c r="CQ31" s="597">
        <f>BD!BT39</f>
        <v/>
      </c>
      <c r="CR31" s="597">
        <f>BD!BU39</f>
        <v/>
      </c>
      <c r="CT31" s="597">
        <f>SUM(CV31:DG31)</f>
        <v/>
      </c>
      <c r="CU31" s="1" t="n"/>
      <c r="CV31" s="597">
        <f>_xlfn.XLOOKUP($B31,BD!$A$203:$A$399,BD!BJ$203:BJ$399,)</f>
        <v/>
      </c>
      <c r="CW31" s="597">
        <f>_xlfn.XLOOKUP($B31,BD!$A$203:$A$399,BD!BK$203:BK$399,)</f>
        <v/>
      </c>
      <c r="CX31" s="597">
        <f>_xlfn.XLOOKUP($B31,BD!$A$203:$A$399,BD!BL$203:BL$399,)</f>
        <v/>
      </c>
      <c r="CY31" s="597">
        <f>_xlfn.XLOOKUP($B31,BD!$A$203:$A$399,BD!BM$203:BM$399,)</f>
        <v/>
      </c>
      <c r="CZ31" s="597">
        <f>_xlfn.XLOOKUP($B31,BD!$A$203:$A$399,BD!BN$203:BN$399,)</f>
        <v/>
      </c>
      <c r="DA31" s="597">
        <f>_xlfn.XLOOKUP($B31,BD!$A$203:$A$399,BD!BO$203:BO$399,)</f>
        <v/>
      </c>
      <c r="DB31" s="597">
        <f>_xlfn.XLOOKUP($B31,BD!$A$203:$A$399,BD!BP$203:BP$399,)</f>
        <v/>
      </c>
      <c r="DC31" s="597">
        <f>_xlfn.XLOOKUP($B31,BD!$A$203:$A$399,BD!BQ$203:BQ$399,)</f>
        <v/>
      </c>
      <c r="DD31" s="597">
        <f>_xlfn.XLOOKUP($B31,BD!$A$203:$A$399,BD!BR$203:BR$399,)</f>
        <v/>
      </c>
      <c r="DE31" s="597">
        <f>_xlfn.XLOOKUP($B31,BD!$A$203:$A$399,BD!BS$203:BS$399,)</f>
        <v/>
      </c>
      <c r="DF31" s="597">
        <f>_xlfn.XLOOKUP($B31,BD!$A$203:$A$399,BD!BT$203:BT$399,)</f>
        <v/>
      </c>
      <c r="DG31" s="597">
        <f>_xlfn.XLOOKUP($B31,BD!$A$203:$A$399,BD!BU$203:BU$399,)</f>
        <v/>
      </c>
      <c r="DI31" s="597">
        <f>DA31-CL31</f>
        <v/>
      </c>
      <c r="DJ31" s="337">
        <f>(DA31/CL31)-100%</f>
        <v/>
      </c>
      <c r="DL31" s="597">
        <f>SUM(DN31:DY31)</f>
        <v/>
      </c>
      <c r="DM31" s="1" t="n"/>
      <c r="DN31" s="597">
        <f>BD!BW39</f>
        <v/>
      </c>
      <c r="DO31" s="597">
        <f>BD!BX39</f>
        <v/>
      </c>
      <c r="DP31" s="597">
        <f>BD!BY39</f>
        <v/>
      </c>
      <c r="DQ31" s="597">
        <f>BD!BZ39</f>
        <v/>
      </c>
      <c r="DR31" s="597">
        <f>BD!CA39</f>
        <v/>
      </c>
      <c r="DS31" s="597">
        <f>BD!CB39</f>
        <v/>
      </c>
      <c r="DT31" s="597">
        <f>BD!CC39</f>
        <v/>
      </c>
      <c r="DU31" s="597">
        <f>BD!CD39</f>
        <v/>
      </c>
      <c r="DV31" s="597">
        <f>BD!CE39</f>
        <v/>
      </c>
      <c r="DW31" s="597">
        <f>BD!CF39</f>
        <v/>
      </c>
      <c r="DX31" s="597">
        <f>BD!CG39</f>
        <v/>
      </c>
      <c r="DY31" s="597">
        <f>BD!CH39</f>
        <v/>
      </c>
      <c r="EA31" s="597">
        <f>SUM(EC31:EN31)</f>
        <v/>
      </c>
      <c r="EB31" s="1" t="n"/>
      <c r="EC31" s="597">
        <f>_xlfn.XLOOKUP($B31,BD!$A$203:$A$399,BD!BW$203:BW$399,)</f>
        <v/>
      </c>
      <c r="ED31" s="597">
        <f>_xlfn.XLOOKUP($B31,BD!$A$203:$A$399,BD!BX$203:BX$399,)</f>
        <v/>
      </c>
      <c r="EE31" s="597">
        <f>_xlfn.XLOOKUP($B31,BD!$A$203:$A$399,BD!BY$203:BY$399,)</f>
        <v/>
      </c>
      <c r="EF31" s="597">
        <f>_xlfn.XLOOKUP($B31,BD!$A$203:$A$399,BD!BZ$203:BZ$399,)</f>
        <v/>
      </c>
      <c r="EG31" s="597">
        <f>_xlfn.XLOOKUP($B31,BD!$A$203:$A$399,BD!CA$203:CA$399,)</f>
        <v/>
      </c>
      <c r="EH31" s="597">
        <f>_xlfn.XLOOKUP($B31,BD!$A$203:$A$399,BD!CB$203:CB$399,)</f>
        <v/>
      </c>
      <c r="EI31" s="597">
        <f>_xlfn.XLOOKUP($B31,BD!$A$203:$A$399,BD!CC$203:CC$399,)</f>
        <v/>
      </c>
      <c r="EJ31" s="597">
        <f>_xlfn.XLOOKUP($B31,BD!$A$203:$A$399,BD!CD$203:CD$399,)</f>
        <v/>
      </c>
      <c r="EK31" s="597">
        <f>_xlfn.XLOOKUP($B31,BD!$A$203:$A$399,BD!CE$203:CE$399,)</f>
        <v/>
      </c>
      <c r="EL31" s="597">
        <f>_xlfn.XLOOKUP($B31,BD!$A$203:$A$399,BD!CF$203:CF$399,)</f>
        <v/>
      </c>
      <c r="EM31" s="597">
        <f>_xlfn.XLOOKUP($B31,BD!$A$203:$A$399,BD!CG$203:CG$399,)</f>
        <v/>
      </c>
      <c r="EN31" s="597">
        <f>_xlfn.XLOOKUP($B31,BD!$A$203:$A$399,BD!CH$203:CH$399,)</f>
        <v/>
      </c>
      <c r="EP31" s="597">
        <f>EH31-DS31</f>
        <v/>
      </c>
      <c r="EQ31" s="337">
        <f>(EH31/DS31)-100%</f>
        <v/>
      </c>
      <c r="ES31" s="623">
        <f>_xlfn.XLOOKUP($ES$2,$CV$6:$DG$6,$CV31:$DG31)</f>
        <v/>
      </c>
      <c r="ET31" s="419" t="n"/>
      <c r="EU31" s="626">
        <f>_xlfn.XLOOKUP($ES$4,$DN$6:$DY$6,$DN31:$DY31)</f>
        <v/>
      </c>
      <c r="EV31" s="419" t="n"/>
      <c r="EW31" s="623">
        <f>_xlfn.XLOOKUP($ES$4,$EC$6:$EN$6,$EC31:$EN31)</f>
        <v/>
      </c>
      <c r="EX31" s="419" t="n"/>
      <c r="EY31" s="625">
        <f>EW31-EU31</f>
        <v/>
      </c>
      <c r="EZ31" s="408">
        <f>EY31/EU31</f>
        <v/>
      </c>
    </row>
    <row r="32" ht="13.5" customHeight="1">
      <c r="A32" s="1" t="n">
        <v>27</v>
      </c>
      <c r="E32" s="2" t="n"/>
      <c r="F32" s="6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T32" s="2" t="n"/>
      <c r="U32" s="6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I32" s="2" t="n"/>
      <c r="AJ32" s="6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X32" s="2" t="n"/>
      <c r="AY32" s="6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M32" s="2" t="n"/>
      <c r="BN32" s="6" t="n"/>
      <c r="BO32" s="287" t="n"/>
      <c r="BP32" s="287" t="n"/>
      <c r="BQ32" s="287" t="n"/>
      <c r="BR32" s="287" t="n"/>
      <c r="BS32" s="287" t="n"/>
      <c r="BT32" s="287" t="n"/>
      <c r="BU32" s="287" t="n"/>
      <c r="BV32" s="2" t="n"/>
      <c r="BW32" s="2" t="n"/>
      <c r="BX32" s="2" t="n"/>
      <c r="BY32" s="2" t="n"/>
      <c r="BZ32" s="2" t="n"/>
      <c r="CB32" s="1" t="n"/>
      <c r="CC32" s="237" t="n"/>
      <c r="CD32" s="1" t="n"/>
      <c r="CE32" s="2" t="n"/>
      <c r="CG32" s="287" t="n"/>
      <c r="CH32" s="287" t="n"/>
      <c r="CI32" s="287" t="n"/>
      <c r="CJ32" s="287" t="n"/>
      <c r="CK32" s="287" t="n"/>
      <c r="CL32" s="287" t="n"/>
      <c r="CM32" s="287" t="n"/>
      <c r="CN32" s="287" t="n"/>
      <c r="CO32" s="2" t="n"/>
      <c r="CP32" s="2" t="n"/>
      <c r="CQ32" s="2" t="n"/>
      <c r="CR32" s="2" t="n"/>
      <c r="CT32" s="2" t="n"/>
      <c r="CV32" s="287" t="n"/>
      <c r="CW32" s="287" t="n"/>
      <c r="CX32" s="287" t="n"/>
      <c r="CY32" s="287" t="n"/>
      <c r="CZ32" s="287" t="n"/>
      <c r="DA32" s="287" t="n"/>
      <c r="DB32" s="287" t="n"/>
      <c r="DC32" s="287" t="n"/>
      <c r="DD32" s="2" t="n"/>
      <c r="DE32" s="2" t="n"/>
      <c r="DF32" s="2" t="n"/>
      <c r="DG32" s="2" t="n"/>
      <c r="DI32" s="2" t="n"/>
      <c r="DJ32" s="340" t="n"/>
      <c r="DL32" s="2" t="n"/>
      <c r="DN32" s="287" t="n"/>
      <c r="DO32" s="287" t="n"/>
      <c r="DP32" s="287" t="n"/>
      <c r="DQ32" s="287" t="n"/>
      <c r="DR32" s="287" t="n"/>
      <c r="DS32" s="287" t="n"/>
      <c r="DT32" s="287" t="n"/>
      <c r="DU32" s="287" t="n"/>
      <c r="DV32" s="2" t="n"/>
      <c r="DW32" s="2" t="n"/>
      <c r="DX32" s="2" t="n"/>
      <c r="DY32" s="2" t="n"/>
      <c r="EA32" s="2" t="n"/>
      <c r="EC32" s="287" t="n"/>
      <c r="ED32" s="287" t="n"/>
      <c r="EE32" s="287" t="n"/>
      <c r="EF32" s="287" t="n"/>
      <c r="EG32" s="287" t="n"/>
      <c r="EH32" s="287" t="n"/>
      <c r="EI32" s="287" t="n"/>
      <c r="EJ32" s="287" t="n"/>
      <c r="EK32" s="2" t="n"/>
      <c r="EL32" s="2" t="n"/>
      <c r="EM32" s="2" t="n"/>
      <c r="EN32" s="2" t="n"/>
      <c r="EP32" s="2" t="n"/>
      <c r="EQ32" s="340" t="n"/>
      <c r="ES32" s="623" t="n"/>
      <c r="ET32" s="409" t="n"/>
      <c r="EU32" s="626" t="n"/>
      <c r="EV32" s="409" t="n"/>
      <c r="EW32" s="623" t="n"/>
      <c r="EX32" s="409" t="n"/>
      <c r="EY32" s="625" t="n"/>
      <c r="EZ32" s="408" t="n"/>
    </row>
    <row r="33" ht="14.85" customHeight="1">
      <c r="A33" s="1" t="n">
        <v>28</v>
      </c>
      <c r="B33" s="71" t="n"/>
      <c r="C33" s="48" t="inlineStr">
        <is>
          <t>Custos Indiretos de Fabricação</t>
        </is>
      </c>
      <c r="D33" s="57" t="n"/>
      <c r="E33" s="633">
        <f>SUM(G33:R33)</f>
        <v/>
      </c>
      <c r="F33" s="596" t="n"/>
      <c r="G33" s="633">
        <f>SUM(G35:G39)</f>
        <v/>
      </c>
      <c r="H33" s="633">
        <f>SUM(H35:H39)</f>
        <v/>
      </c>
      <c r="I33" s="633">
        <f>SUM(I35:I39)</f>
        <v/>
      </c>
      <c r="J33" s="633">
        <f>SUM(J35:J39)</f>
        <v/>
      </c>
      <c r="K33" s="633">
        <f>SUM(K35:K39)</f>
        <v/>
      </c>
      <c r="L33" s="633">
        <f>SUM(L35:L39)</f>
        <v/>
      </c>
      <c r="M33" s="633">
        <f>SUM(M35:M39)</f>
        <v/>
      </c>
      <c r="N33" s="633">
        <f>SUM(N35:N39)</f>
        <v/>
      </c>
      <c r="O33" s="633">
        <f>SUM(O35:O39)</f>
        <v/>
      </c>
      <c r="P33" s="633">
        <f>SUM(P35:P39)</f>
        <v/>
      </c>
      <c r="Q33" s="633">
        <f>SUM(Q35:Q39)</f>
        <v/>
      </c>
      <c r="R33" s="633">
        <f>SUM(R35:R39)</f>
        <v/>
      </c>
      <c r="S33" s="596" t="n"/>
      <c r="T33" s="633">
        <f>SUM(V33:AG33)</f>
        <v/>
      </c>
      <c r="U33" s="596" t="n"/>
      <c r="V33" s="633">
        <f>SUM(V35:V39)</f>
        <v/>
      </c>
      <c r="W33" s="633">
        <f>SUM(W35:W39)</f>
        <v/>
      </c>
      <c r="X33" s="633">
        <f>SUM(X35:X39)</f>
        <v/>
      </c>
      <c r="Y33" s="633">
        <f>SUM(Y35:Y39)</f>
        <v/>
      </c>
      <c r="Z33" s="633">
        <f>SUM(Z35:Z39)</f>
        <v/>
      </c>
      <c r="AA33" s="633">
        <f>SUM(AA35:AA39)</f>
        <v/>
      </c>
      <c r="AB33" s="633">
        <f>SUM(AB35:AB39)</f>
        <v/>
      </c>
      <c r="AC33" s="633">
        <f>SUM(AC35:AC39)</f>
        <v/>
      </c>
      <c r="AD33" s="633">
        <f>SUM(AD35:AD39)</f>
        <v/>
      </c>
      <c r="AE33" s="633">
        <f>SUM(AE35:AE39)</f>
        <v/>
      </c>
      <c r="AF33" s="633">
        <f>SUM(AF35:AF39)</f>
        <v/>
      </c>
      <c r="AG33" s="633">
        <f>SUM(AG35:AG39)</f>
        <v/>
      </c>
      <c r="AH33" s="596" t="n"/>
      <c r="AI33" s="633">
        <f>SUM(AK33:AV33)</f>
        <v/>
      </c>
      <c r="AJ33" s="596" t="n"/>
      <c r="AK33" s="633">
        <f>SUM(AK35:AK39)</f>
        <v/>
      </c>
      <c r="AL33" s="633">
        <f>SUM(AL35:AL39)</f>
        <v/>
      </c>
      <c r="AM33" s="633">
        <f>SUM(AM35:AM39)</f>
        <v/>
      </c>
      <c r="AN33" s="633">
        <f>SUM(AN35:AN39)</f>
        <v/>
      </c>
      <c r="AO33" s="633">
        <f>SUM(AO35:AO39)</f>
        <v/>
      </c>
      <c r="AP33" s="633">
        <f>SUM(AP35:AP39)</f>
        <v/>
      </c>
      <c r="AQ33" s="633">
        <f>SUM(AQ35:AQ39)</f>
        <v/>
      </c>
      <c r="AR33" s="633">
        <f>SUM(AR35:AR39)</f>
        <v/>
      </c>
      <c r="AS33" s="633">
        <f>SUM(AS35:AS39)</f>
        <v/>
      </c>
      <c r="AT33" s="633">
        <f>SUM(AT35:AT39)</f>
        <v/>
      </c>
      <c r="AU33" s="633">
        <f>SUM(AU35:AU39)</f>
        <v/>
      </c>
      <c r="AV33" s="633">
        <f>SUM(AV35:AV39)</f>
        <v/>
      </c>
      <c r="AW33" s="596" t="n"/>
      <c r="AX33" s="633">
        <f>SUM(AZ33:BK33)</f>
        <v/>
      </c>
      <c r="AY33" s="596" t="n"/>
      <c r="AZ33" s="633">
        <f>SUM(AZ35:AZ39)</f>
        <v/>
      </c>
      <c r="BA33" s="633">
        <f>SUM(BA35:BA39)</f>
        <v/>
      </c>
      <c r="BB33" s="633">
        <f>SUM(BB35:BB39)</f>
        <v/>
      </c>
      <c r="BC33" s="633">
        <f>SUM(BC35:BC39)</f>
        <v/>
      </c>
      <c r="BD33" s="633">
        <f>SUM(BD35:BD39)</f>
        <v/>
      </c>
      <c r="BE33" s="633">
        <f>SUM(BE35:BE39)</f>
        <v/>
      </c>
      <c r="BF33" s="633">
        <f>SUM(BF35:BF39)</f>
        <v/>
      </c>
      <c r="BG33" s="633">
        <f>SUM(BG35:BG39)</f>
        <v/>
      </c>
      <c r="BH33" s="633">
        <f>SUM(BH35:BH39)</f>
        <v/>
      </c>
      <c r="BI33" s="633">
        <f>SUM(BI35:BI39)</f>
        <v/>
      </c>
      <c r="BJ33" s="633">
        <f>SUM(BJ35:BJ39)</f>
        <v/>
      </c>
      <c r="BK33" s="633">
        <f>SUM(BK35:BK39)</f>
        <v/>
      </c>
      <c r="BL33" s="596" t="n"/>
      <c r="BM33" s="633">
        <f>SUM(BO33:BZ33)</f>
        <v/>
      </c>
      <c r="BN33" s="596" t="n"/>
      <c r="BO33" s="633">
        <f>SUM(BO35:BO39)</f>
        <v/>
      </c>
      <c r="BP33" s="633">
        <f>SUM(BP35:BP39)</f>
        <v/>
      </c>
      <c r="BQ33" s="633">
        <f>SUM(BQ35:BQ39)</f>
        <v/>
      </c>
      <c r="BR33" s="633">
        <f>SUM(BR35:BR39)</f>
        <v/>
      </c>
      <c r="BS33" s="633">
        <f>SUM(BS35:BS39)</f>
        <v/>
      </c>
      <c r="BT33" s="633">
        <f>SUM(BT35:BT39)</f>
        <v/>
      </c>
      <c r="BU33" s="633">
        <f>SUM(BU35:BU39)</f>
        <v/>
      </c>
      <c r="BV33" s="633">
        <f>SUM(BV35:BV39)</f>
        <v/>
      </c>
      <c r="BW33" s="633">
        <f>SUM(BW35:BW39)</f>
        <v/>
      </c>
      <c r="BX33" s="633">
        <f>SUM(BX35:BX39)</f>
        <v/>
      </c>
      <c r="BY33" s="633">
        <f>SUM(BY35:BY39)</f>
        <v/>
      </c>
      <c r="BZ33" s="633">
        <f>SUM(BZ35:BZ39)</f>
        <v/>
      </c>
      <c r="CB33" s="633">
        <f>SUM(CB34:CB39)</f>
        <v/>
      </c>
      <c r="CC33" s="237" t="n"/>
      <c r="CD33" s="633">
        <f>SUM(CD34:CD39)</f>
        <v/>
      </c>
      <c r="CE33" s="633">
        <f>SUM(CG33:CR33)</f>
        <v/>
      </c>
      <c r="CG33" s="633">
        <f>SUM(CG35:CG39)</f>
        <v/>
      </c>
      <c r="CH33" s="633">
        <f>SUM(CH35:CH39)</f>
        <v/>
      </c>
      <c r="CI33" s="633">
        <f>SUM(CI35:CI39)</f>
        <v/>
      </c>
      <c r="CJ33" s="633">
        <f>SUM(CJ35:CJ39)</f>
        <v/>
      </c>
      <c r="CK33" s="633">
        <f>SUM(CK35:CK39)</f>
        <v/>
      </c>
      <c r="CL33" s="633">
        <f>SUM(CL35:CL39)</f>
        <v/>
      </c>
      <c r="CM33" s="633">
        <f>SUM(CM35:CM39)</f>
        <v/>
      </c>
      <c r="CN33" s="633">
        <f>SUM(CN35:CN39)</f>
        <v/>
      </c>
      <c r="CO33" s="633">
        <f>SUM(CO35:CO39)</f>
        <v/>
      </c>
      <c r="CP33" s="633">
        <f>SUM(CP35:CP39)</f>
        <v/>
      </c>
      <c r="CQ33" s="633">
        <f>SUM(CQ35:CQ39)</f>
        <v/>
      </c>
      <c r="CR33" s="633">
        <f>SUM(CR35:CR39)</f>
        <v/>
      </c>
      <c r="CT33" s="633">
        <f>SUM(CV33:DG33)</f>
        <v/>
      </c>
      <c r="CV33" s="633">
        <f>SUM(CV35:CV39)</f>
        <v/>
      </c>
      <c r="CW33" s="633">
        <f>SUM(CW35:CW39)</f>
        <v/>
      </c>
      <c r="CX33" s="633">
        <f>SUM(CX35:CX39)</f>
        <v/>
      </c>
      <c r="CY33" s="633">
        <f>SUM(CY35:CY39)</f>
        <v/>
      </c>
      <c r="CZ33" s="633">
        <f>SUM(CZ35:CZ39)</f>
        <v/>
      </c>
      <c r="DA33" s="633">
        <f>SUM(DA35:DA39)</f>
        <v/>
      </c>
      <c r="DB33" s="633">
        <f>SUM(DB35:DB39)</f>
        <v/>
      </c>
      <c r="DC33" s="633">
        <f>SUM(DC35:DC39)</f>
        <v/>
      </c>
      <c r="DD33" s="633">
        <f>SUM(DD35:DD39)</f>
        <v/>
      </c>
      <c r="DE33" s="633">
        <f>SUM(DE35:DE39)</f>
        <v/>
      </c>
      <c r="DF33" s="633">
        <f>SUM(DF35:DF39)</f>
        <v/>
      </c>
      <c r="DG33" s="633">
        <f>SUM(DG35:DG39)</f>
        <v/>
      </c>
      <c r="DI33" s="633">
        <f>DA33-CL33</f>
        <v/>
      </c>
      <c r="DJ33" s="335">
        <f>(DA33/CL34)-100%</f>
        <v/>
      </c>
      <c r="DL33" s="633">
        <f>SUM(DN33:DY33)</f>
        <v/>
      </c>
      <c r="DN33" s="633">
        <f>SUM(DN35:DN39)</f>
        <v/>
      </c>
      <c r="DO33" s="633">
        <f>SUM(DO35:DO39)</f>
        <v/>
      </c>
      <c r="DP33" s="633">
        <f>SUM(DP35:DP39)</f>
        <v/>
      </c>
      <c r="DQ33" s="633">
        <f>SUM(DQ35:DQ39)</f>
        <v/>
      </c>
      <c r="DR33" s="633">
        <f>SUM(DR35:DR39)</f>
        <v/>
      </c>
      <c r="DS33" s="633">
        <f>SUM(DS35:DS39)</f>
        <v/>
      </c>
      <c r="DT33" s="633">
        <f>SUM(DT35:DT39)</f>
        <v/>
      </c>
      <c r="DU33" s="633">
        <f>SUM(DU35:DU39)</f>
        <v/>
      </c>
      <c r="DV33" s="633">
        <f>SUM(DV35:DV39)</f>
        <v/>
      </c>
      <c r="DW33" s="633">
        <f>SUM(DW35:DW39)</f>
        <v/>
      </c>
      <c r="DX33" s="633">
        <f>SUM(DX35:DX39)</f>
        <v/>
      </c>
      <c r="DY33" s="633">
        <f>SUM(DY35:DY39)</f>
        <v/>
      </c>
      <c r="EA33" s="633">
        <f>SUM(EC33:EN33)</f>
        <v/>
      </c>
      <c r="EC33" s="633">
        <f>SUM(EC35:EC39)</f>
        <v/>
      </c>
      <c r="ED33" s="633">
        <f>SUM(ED35:ED39)</f>
        <v/>
      </c>
      <c r="EE33" s="633">
        <f>SUM(EE35:EE39)</f>
        <v/>
      </c>
      <c r="EF33" s="633">
        <f>SUM(EF35:EF39)</f>
        <v/>
      </c>
      <c r="EG33" s="633">
        <f>SUM(EG35:EG39)</f>
        <v/>
      </c>
      <c r="EH33" s="633">
        <f>SUM(EH35:EH39)</f>
        <v/>
      </c>
      <c r="EI33" s="633">
        <f>SUM(EI35:EI39)</f>
        <v/>
      </c>
      <c r="EJ33" s="633">
        <f>SUM(EJ35:EJ39)</f>
        <v/>
      </c>
      <c r="EK33" s="633">
        <f>SUM(EK35:EK39)</f>
        <v/>
      </c>
      <c r="EL33" s="633">
        <f>SUM(EL35:EL39)</f>
        <v/>
      </c>
      <c r="EM33" s="633">
        <f>SUM(EM35:EM39)</f>
        <v/>
      </c>
      <c r="EN33" s="633">
        <f>SUM(EN35:EN39)</f>
        <v/>
      </c>
      <c r="EP33" s="633">
        <f>EH33-DS33</f>
        <v/>
      </c>
      <c r="EQ33" s="335">
        <f>(EH33/DS33)-100%</f>
        <v/>
      </c>
      <c r="ES33" s="633">
        <f>SUM(ES35:ES41)</f>
        <v/>
      </c>
      <c r="ET33" s="419" t="n"/>
      <c r="EU33" s="633">
        <f>SUM(EU35:EU41)</f>
        <v/>
      </c>
      <c r="EV33" s="419" t="n"/>
      <c r="EW33" s="633">
        <f>SUM(EW35:EW41)</f>
        <v/>
      </c>
      <c r="EX33" s="419" t="n"/>
      <c r="EY33" s="636">
        <f>EW33-EU33</f>
        <v/>
      </c>
      <c r="EZ33" s="412">
        <f>-EY33/EU33</f>
        <v/>
      </c>
    </row>
    <row r="34" ht="3.75" customHeight="1">
      <c r="A34" s="1" t="n">
        <v>29</v>
      </c>
      <c r="B34" s="72" t="n"/>
      <c r="C34" s="57" t="n"/>
      <c r="D34" s="57" t="n"/>
      <c r="E34" s="597" t="n"/>
      <c r="F34" s="596" t="n"/>
      <c r="G34" s="596" t="n"/>
      <c r="H34" s="596" t="n"/>
      <c r="I34" s="596" t="n"/>
      <c r="J34" s="596" t="n"/>
      <c r="K34" s="596" t="n"/>
      <c r="L34" s="596" t="n"/>
      <c r="M34" s="596" t="n"/>
      <c r="N34" s="596" t="n"/>
      <c r="O34" s="596" t="n"/>
      <c r="P34" s="596" t="n"/>
      <c r="Q34" s="596" t="n"/>
      <c r="R34" s="596" t="n"/>
      <c r="S34" s="596" t="n"/>
      <c r="T34" s="596" t="n"/>
      <c r="U34" s="596" t="n"/>
      <c r="V34" s="596" t="n"/>
      <c r="W34" s="596" t="n"/>
      <c r="X34" s="596" t="n"/>
      <c r="Y34" s="596" t="n"/>
      <c r="Z34" s="596" t="n"/>
      <c r="AA34" s="596" t="n"/>
      <c r="AB34" s="596" t="n"/>
      <c r="AC34" s="596" t="n"/>
      <c r="AD34" s="596" t="n"/>
      <c r="AE34" s="596" t="n"/>
      <c r="AF34" s="596" t="n"/>
      <c r="AG34" s="596" t="n"/>
      <c r="AH34" s="596" t="n"/>
      <c r="AI34" s="596" t="n"/>
      <c r="AJ34" s="596" t="n"/>
      <c r="AK34" s="596" t="n"/>
      <c r="AL34" s="596" t="n"/>
      <c r="AM34" s="596" t="n"/>
      <c r="AN34" s="596" t="n"/>
      <c r="AO34" s="596" t="n"/>
      <c r="AP34" s="596" t="n"/>
      <c r="AQ34" s="596" t="n"/>
      <c r="AR34" s="596" t="n"/>
      <c r="AS34" s="596" t="n"/>
      <c r="AT34" s="596" t="n"/>
      <c r="AU34" s="596" t="n"/>
      <c r="AV34" s="596" t="n"/>
      <c r="AW34" s="596" t="n"/>
      <c r="AX34" s="596" t="n"/>
      <c r="AY34" s="596" t="n"/>
      <c r="AZ34" s="596" t="n"/>
      <c r="BA34" s="596" t="n"/>
      <c r="BB34" s="596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6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B34" s="596" t="n"/>
      <c r="CC34" s="237" t="n"/>
      <c r="CD34" s="596" t="n"/>
      <c r="CE34" s="596" t="n"/>
      <c r="CG34" s="596" t="n"/>
      <c r="CH34" s="596" t="n"/>
      <c r="CI34" s="596" t="n"/>
      <c r="CJ34" s="596" t="n"/>
      <c r="CK34" s="596" t="n"/>
      <c r="CL34" s="596" t="n"/>
      <c r="CM34" s="596" t="n"/>
      <c r="CN34" s="596" t="n"/>
      <c r="CO34" s="596" t="n"/>
      <c r="CP34" s="596" t="n"/>
      <c r="CQ34" s="596" t="n"/>
      <c r="CR34" s="596" t="n"/>
      <c r="CT34" s="596" t="n"/>
      <c r="CV34" s="596" t="n"/>
      <c r="CW34" s="596" t="n"/>
      <c r="CX34" s="596" t="n"/>
      <c r="CY34" s="596" t="n"/>
      <c r="CZ34" s="596" t="n"/>
      <c r="DA34" s="596" t="n"/>
      <c r="DB34" s="596" t="n"/>
      <c r="DC34" s="596" t="n"/>
      <c r="DD34" s="596" t="n"/>
      <c r="DE34" s="596" t="n"/>
      <c r="DF34" s="596" t="n"/>
      <c r="DG34" s="596" t="n"/>
      <c r="DI34" s="596" t="n"/>
      <c r="DJ34" s="336" t="n"/>
      <c r="DL34" s="596" t="n"/>
      <c r="DN34" s="596" t="n"/>
      <c r="DO34" s="596" t="n"/>
      <c r="DP34" s="596" t="n"/>
      <c r="DQ34" s="596" t="n"/>
      <c r="DR34" s="596" t="n"/>
      <c r="DS34" s="596" t="n"/>
      <c r="DT34" s="596" t="n"/>
      <c r="DU34" s="596" t="n"/>
      <c r="DV34" s="596" t="n"/>
      <c r="DW34" s="596" t="n"/>
      <c r="DX34" s="596" t="n"/>
      <c r="DY34" s="596" t="n"/>
      <c r="EA34" s="596" t="n"/>
      <c r="EC34" s="596" t="n"/>
      <c r="ED34" s="596" t="n"/>
      <c r="EE34" s="596" t="n"/>
      <c r="EF34" s="596" t="n"/>
      <c r="EG34" s="596" t="n"/>
      <c r="EH34" s="596" t="n"/>
      <c r="EI34" s="596" t="n"/>
      <c r="EJ34" s="596" t="n"/>
      <c r="EK34" s="596" t="n"/>
      <c r="EL34" s="596" t="n"/>
      <c r="EM34" s="596" t="n"/>
      <c r="EN34" s="596" t="n"/>
      <c r="EP34" s="596" t="n"/>
      <c r="EQ34" s="336" t="n"/>
    </row>
    <row r="35" outlineLevel="1" ht="14.85" customFormat="1" customHeight="1" s="4">
      <c r="A35" s="1" t="n">
        <v>30</v>
      </c>
      <c r="B35" s="73" t="inlineStr">
        <is>
          <t>33.01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644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644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644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L35" s="597" t="n"/>
      <c r="BM35" s="597">
        <f>SUM(BO35:BZ35)</f>
        <v/>
      </c>
      <c r="BN35" s="644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HLOOKUP($CB$4,$AZ$6:$BK$39,$A35,0)</f>
        <v/>
      </c>
      <c r="CC35" s="237" t="n"/>
      <c r="CD35" s="622">
        <f>HLOOKUP($CB$4,$BO$6:$BZ$39,$A35,0)</f>
        <v/>
      </c>
      <c r="CE35" s="597">
        <f>SUM(CG35:CR35)</f>
        <v/>
      </c>
      <c r="CF35" s="1" t="n"/>
      <c r="CG35" s="597">
        <f>BD!BJ46</f>
        <v/>
      </c>
      <c r="CH35" s="597">
        <f>BD!BK46</f>
        <v/>
      </c>
      <c r="CI35" s="597">
        <f>BD!BL46</f>
        <v/>
      </c>
      <c r="CJ35" s="597">
        <f>BD!BM46</f>
        <v/>
      </c>
      <c r="CK35" s="597">
        <f>BD!BN46</f>
        <v/>
      </c>
      <c r="CL35" s="597">
        <f>BD!BO46</f>
        <v/>
      </c>
      <c r="CM35" s="597">
        <f>BD!BP46</f>
        <v/>
      </c>
      <c r="CN35" s="597">
        <f>BD!BQ46</f>
        <v/>
      </c>
      <c r="CO35" s="597">
        <f>BD!BR46</f>
        <v/>
      </c>
      <c r="CP35" s="597">
        <f>BD!BS46</f>
        <v/>
      </c>
      <c r="CQ35" s="597">
        <f>BD!BT46</f>
        <v/>
      </c>
      <c r="CR35" s="597">
        <f>BD!BU46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BD!BW46</f>
        <v/>
      </c>
      <c r="DO35" s="597">
        <f>BD!BX46</f>
        <v/>
      </c>
      <c r="DP35" s="597">
        <f>BD!BY46</f>
        <v/>
      </c>
      <c r="DQ35" s="597">
        <f>BD!BZ46</f>
        <v/>
      </c>
      <c r="DR35" s="597">
        <f>BD!CA46</f>
        <v/>
      </c>
      <c r="DS35" s="597">
        <f>BD!CB46</f>
        <v/>
      </c>
      <c r="DT35" s="597">
        <f>BD!CC46</f>
        <v/>
      </c>
      <c r="DU35" s="597">
        <f>BD!CD46</f>
        <v/>
      </c>
      <c r="DV35" s="597">
        <f>BD!CE46</f>
        <v/>
      </c>
      <c r="DW35" s="597">
        <f>BD!CF46</f>
        <v/>
      </c>
      <c r="DX35" s="597">
        <f>BD!CG46</f>
        <v/>
      </c>
      <c r="DY35" s="597">
        <f>BD!CH46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37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3" t="inlineStr">
        <is>
          <t>33.02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644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644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644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L36" s="597" t="n"/>
      <c r="BM36" s="597">
        <f>SUM(BO36:BZ36)</f>
        <v/>
      </c>
      <c r="BN36" s="644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HLOOKUP($CB$4,$AZ$6:$BK$39,$A36,0)</f>
        <v/>
      </c>
      <c r="CC36" s="237" t="n"/>
      <c r="CD36" s="622">
        <f>HLOOKUP($CB$4,$BO$6:$BZ$39,$A36,0)</f>
        <v/>
      </c>
      <c r="CE36" s="597">
        <f>SUM(CG36:CR36)</f>
        <v/>
      </c>
      <c r="CF36" s="1" t="n"/>
      <c r="CG36" s="597">
        <f>BD!BJ47</f>
        <v/>
      </c>
      <c r="CH36" s="597">
        <f>BD!BK47</f>
        <v/>
      </c>
      <c r="CI36" s="597">
        <f>BD!BL47</f>
        <v/>
      </c>
      <c r="CJ36" s="597">
        <f>BD!BM47</f>
        <v/>
      </c>
      <c r="CK36" s="597">
        <f>BD!BN47</f>
        <v/>
      </c>
      <c r="CL36" s="597">
        <f>BD!BO47</f>
        <v/>
      </c>
      <c r="CM36" s="597">
        <f>BD!BP47</f>
        <v/>
      </c>
      <c r="CN36" s="597">
        <f>BD!BQ47</f>
        <v/>
      </c>
      <c r="CO36" s="597">
        <f>BD!BR47</f>
        <v/>
      </c>
      <c r="CP36" s="597">
        <f>BD!BS47</f>
        <v/>
      </c>
      <c r="CQ36" s="597">
        <f>BD!BT47</f>
        <v/>
      </c>
      <c r="CR36" s="597">
        <f>BD!BU47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BD!BW47</f>
        <v/>
      </c>
      <c r="DO36" s="597">
        <f>BD!BX47</f>
        <v/>
      </c>
      <c r="DP36" s="597">
        <f>BD!BY47</f>
        <v/>
      </c>
      <c r="DQ36" s="597">
        <f>BD!BZ47</f>
        <v/>
      </c>
      <c r="DR36" s="597">
        <f>BD!CA47</f>
        <v/>
      </c>
      <c r="DS36" s="597">
        <f>BD!CB47</f>
        <v/>
      </c>
      <c r="DT36" s="597">
        <f>BD!CC47</f>
        <v/>
      </c>
      <c r="DU36" s="597">
        <f>BD!CD47</f>
        <v/>
      </c>
      <c r="DV36" s="597">
        <f>BD!CE47</f>
        <v/>
      </c>
      <c r="DW36" s="597">
        <f>BD!CF47</f>
        <v/>
      </c>
      <c r="DX36" s="597">
        <f>BD!CG47</f>
        <v/>
      </c>
      <c r="DY36" s="597">
        <f>BD!CH47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3" t="inlineStr">
        <is>
          <t>33.03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644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644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644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L37" s="597" t="n"/>
      <c r="BM37" s="597">
        <f>SUM(BO37:BZ37)</f>
        <v/>
      </c>
      <c r="BN37" s="644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HLOOKUP($CB$4,$AZ$6:$BK$39,$A37,0)</f>
        <v/>
      </c>
      <c r="CC37" s="237" t="n"/>
      <c r="CD37" s="655">
        <f>HLOOKUP($CB$4,$BO$6:$BZ$39,$A37,0)</f>
        <v/>
      </c>
      <c r="CE37" s="597">
        <f>SUM(CG37:CR37)</f>
        <v/>
      </c>
      <c r="CF37" s="1" t="n"/>
      <c r="CG37" s="597">
        <f>BD!BJ48</f>
        <v/>
      </c>
      <c r="CH37" s="597">
        <f>BD!BK48</f>
        <v/>
      </c>
      <c r="CI37" s="597">
        <f>BD!BL48</f>
        <v/>
      </c>
      <c r="CJ37" s="597">
        <f>BD!BM48</f>
        <v/>
      </c>
      <c r="CK37" s="597">
        <f>BD!BN48</f>
        <v/>
      </c>
      <c r="CL37" s="597">
        <f>BD!BO48</f>
        <v/>
      </c>
      <c r="CM37" s="597">
        <f>BD!BP48</f>
        <v/>
      </c>
      <c r="CN37" s="597">
        <f>BD!BQ48</f>
        <v/>
      </c>
      <c r="CO37" s="597">
        <f>BD!BR48</f>
        <v/>
      </c>
      <c r="CP37" s="597">
        <f>BD!BS48</f>
        <v/>
      </c>
      <c r="CQ37" s="597">
        <f>BD!BT48</f>
        <v/>
      </c>
      <c r="CR37" s="597">
        <f>BD!BU48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1" t="n"/>
      <c r="DN37" s="597">
        <f>BD!BW48</f>
        <v/>
      </c>
      <c r="DO37" s="597">
        <f>BD!BX48</f>
        <v/>
      </c>
      <c r="DP37" s="597">
        <f>BD!BY48</f>
        <v/>
      </c>
      <c r="DQ37" s="597">
        <f>BD!BZ48</f>
        <v/>
      </c>
      <c r="DR37" s="597">
        <f>BD!CA48</f>
        <v/>
      </c>
      <c r="DS37" s="597">
        <f>BD!CB48</f>
        <v/>
      </c>
      <c r="DT37" s="597">
        <f>BD!CC48</f>
        <v/>
      </c>
      <c r="DU37" s="597">
        <f>BD!CD48</f>
        <v/>
      </c>
      <c r="DV37" s="597">
        <f>BD!CE48</f>
        <v/>
      </c>
      <c r="DW37" s="597">
        <f>BD!CF48</f>
        <v/>
      </c>
      <c r="DX37" s="597">
        <f>BD!CG48</f>
        <v/>
      </c>
      <c r="DY37" s="597">
        <f>BD!CH48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14.85" customFormat="1" customHeight="1" s="4">
      <c r="A38" s="1" t="n">
        <v>33</v>
      </c>
      <c r="B38" s="73" t="inlineStr">
        <is>
          <t>33.04</t>
        </is>
      </c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644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644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644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L38" s="597" t="n"/>
      <c r="BM38" s="597">
        <f>SUM(BO38:BZ38)</f>
        <v/>
      </c>
      <c r="BN38" s="644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HLOOKUP($CB$4,$AZ$6:$BK$39,$A38,0)</f>
        <v/>
      </c>
      <c r="CC38" s="237" t="n"/>
      <c r="CD38" s="655">
        <f>HLOOKUP($CB$4,$BO$6:$BZ$39,$A38,0)</f>
        <v/>
      </c>
      <c r="CE38" s="597">
        <f>SUM(CG38:CR38)</f>
        <v/>
      </c>
      <c r="CF38" s="1" t="n"/>
      <c r="CG38" s="597">
        <f>BD!BJ49</f>
        <v/>
      </c>
      <c r="CH38" s="597">
        <f>BD!BK49</f>
        <v/>
      </c>
      <c r="CI38" s="597">
        <f>BD!BL49</f>
        <v/>
      </c>
      <c r="CJ38" s="597">
        <f>BD!BM49</f>
        <v/>
      </c>
      <c r="CK38" s="597">
        <f>BD!BN49</f>
        <v/>
      </c>
      <c r="CL38" s="597">
        <f>BD!BO49</f>
        <v/>
      </c>
      <c r="CM38" s="597">
        <f>BD!BP49</f>
        <v/>
      </c>
      <c r="CN38" s="597">
        <f>BD!BQ49</f>
        <v/>
      </c>
      <c r="CO38" s="597">
        <f>BD!BR49</f>
        <v/>
      </c>
      <c r="CP38" s="597">
        <f>BD!BS49</f>
        <v/>
      </c>
      <c r="CQ38" s="597">
        <f>BD!BT49</f>
        <v/>
      </c>
      <c r="CR38" s="597">
        <f>BD!BU49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BD!BW49</f>
        <v/>
      </c>
      <c r="DO38" s="597">
        <f>BD!BX49</f>
        <v/>
      </c>
      <c r="DP38" s="597">
        <f>BD!BY49</f>
        <v/>
      </c>
      <c r="DQ38" s="597">
        <f>BD!BZ49</f>
        <v/>
      </c>
      <c r="DR38" s="597">
        <f>BD!CA49</f>
        <v/>
      </c>
      <c r="DS38" s="597">
        <f>BD!CB49</f>
        <v/>
      </c>
      <c r="DT38" s="597">
        <f>BD!CC49</f>
        <v/>
      </c>
      <c r="DU38" s="597">
        <f>BD!CD49</f>
        <v/>
      </c>
      <c r="DV38" s="597">
        <f>BD!CE49</f>
        <v/>
      </c>
      <c r="DW38" s="597">
        <f>BD!CF49</f>
        <v/>
      </c>
      <c r="DX38" s="597">
        <f>BD!CG49</f>
        <v/>
      </c>
      <c r="DY38" s="597">
        <f>BD!CH49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T38" s="419" t="n"/>
      <c r="EU38" s="626">
        <f>_xlfn.XLOOKUP($ES$4,$DN$6:$DY$6,$DN38:$DY38)</f>
        <v/>
      </c>
      <c r="EV38" s="419" t="n"/>
      <c r="EW38" s="623">
        <f>_xlfn.XLOOKUP($ES$4,$EC$6:$EN$6,$EC38:$EN38)</f>
        <v/>
      </c>
      <c r="EX38" s="419" t="n"/>
      <c r="EY38" s="625">
        <f>EW38-EU38</f>
        <v/>
      </c>
      <c r="EZ38" s="408">
        <f>EY38/EU38</f>
        <v/>
      </c>
    </row>
    <row r="39" outlineLevel="1" ht="14.85" customFormat="1" customHeight="1" s="4">
      <c r="A39" s="1" t="n">
        <v>34</v>
      </c>
      <c r="B39" s="73" t="inlineStr">
        <is>
          <t>33.05</t>
        </is>
      </c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644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644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644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L39" s="597" t="n"/>
      <c r="BM39" s="597">
        <f>SUM(BO39:BZ39)</f>
        <v/>
      </c>
      <c r="BN39" s="644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HLOOKUP($CB$4,$AZ$6:$BK$39,$A39,0)</f>
        <v/>
      </c>
      <c r="CC39" s="237" t="n"/>
      <c r="CD39" s="622">
        <f>HLOOKUP($CB$4,$BO$6:$BZ$39,$A39,0)</f>
        <v/>
      </c>
      <c r="CE39" s="597">
        <f>SUM(CG39:CR39)</f>
        <v/>
      </c>
      <c r="CF39" s="1" t="n"/>
      <c r="CG39" s="597">
        <f>BD!BJ50</f>
        <v/>
      </c>
      <c r="CH39" s="597">
        <f>BD!BK50</f>
        <v/>
      </c>
      <c r="CI39" s="597">
        <f>BD!BL50</f>
        <v/>
      </c>
      <c r="CJ39" s="597">
        <f>BD!BM50</f>
        <v/>
      </c>
      <c r="CK39" s="597">
        <f>BD!BN50</f>
        <v/>
      </c>
      <c r="CL39" s="597">
        <f>BD!BO50</f>
        <v/>
      </c>
      <c r="CM39" s="597">
        <f>BD!BP50</f>
        <v/>
      </c>
      <c r="CN39" s="597">
        <f>BD!BQ50</f>
        <v/>
      </c>
      <c r="CO39" s="597">
        <f>BD!BR50</f>
        <v/>
      </c>
      <c r="CP39" s="597">
        <f>BD!BS50</f>
        <v/>
      </c>
      <c r="CQ39" s="597">
        <f>BD!BT50</f>
        <v/>
      </c>
      <c r="CR39" s="597">
        <f>BD!BU50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37">
        <f>(DA39/CL39)-100%</f>
        <v/>
      </c>
      <c r="DL39" s="597">
        <f>SUM(DN39:DY39)</f>
        <v/>
      </c>
      <c r="DM39" s="1" t="n"/>
      <c r="DN39" s="597">
        <f>BD!BW50</f>
        <v/>
      </c>
      <c r="DO39" s="597">
        <f>BD!BX50</f>
        <v/>
      </c>
      <c r="DP39" s="597">
        <f>BD!BY50</f>
        <v/>
      </c>
      <c r="DQ39" s="597">
        <f>BD!BZ50</f>
        <v/>
      </c>
      <c r="DR39" s="597">
        <f>BD!CA50</f>
        <v/>
      </c>
      <c r="DS39" s="597">
        <f>BD!CB50</f>
        <v/>
      </c>
      <c r="DT39" s="597">
        <f>BD!CC50</f>
        <v/>
      </c>
      <c r="DU39" s="597">
        <f>BD!CD50</f>
        <v/>
      </c>
      <c r="DV39" s="597">
        <f>BD!CE50</f>
        <v/>
      </c>
      <c r="DW39" s="597">
        <f>BD!CF50</f>
        <v/>
      </c>
      <c r="DX39" s="597">
        <f>BD!CG50</f>
        <v/>
      </c>
      <c r="DY39" s="597">
        <f>BD!CH50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37">
        <f>(EH39/DS39)-100%</f>
        <v/>
      </c>
      <c r="ES39" s="623">
        <f>_xlfn.XLOOKUP($ES$2,$CV$6:$DG$6,$CV39:$DG39)</f>
        <v/>
      </c>
      <c r="ET39" s="409" t="n"/>
      <c r="EU39" s="626">
        <f>_xlfn.XLOOKUP($ES$4,$DN$6:$DY$6,$DN39:$DY39)</f>
        <v/>
      </c>
      <c r="EV39" s="409" t="n"/>
      <c r="EW39" s="623">
        <f>_xlfn.XLOOKUP($ES$4,$EC$6:$EN$6,$EC39:$EN39)</f>
        <v/>
      </c>
      <c r="EX39" s="409" t="n"/>
      <c r="EY39" s="625">
        <f>EW39-EU39</f>
        <v/>
      </c>
      <c r="EZ39" s="408">
        <f>EY39/EU39</f>
        <v/>
      </c>
    </row>
    <row r="40" ht="14.85" customHeight="1">
      <c r="E40" s="2" t="n"/>
      <c r="F40" s="6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T40" s="2" t="n"/>
      <c r="U40" s="6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I40" s="2" t="n"/>
      <c r="AJ40" s="6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X40" s="2" t="n"/>
      <c r="AY40" s="6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M40" s="2" t="n"/>
      <c r="BN40" s="6" t="n"/>
      <c r="BO40" s="287" t="n"/>
      <c r="BP40" s="287" t="n"/>
      <c r="BQ40" s="287" t="n"/>
      <c r="BR40" s="287" t="n"/>
      <c r="BS40" s="287" t="n"/>
      <c r="BT40" s="287" t="n"/>
      <c r="BU40" s="287" t="n"/>
      <c r="BV40" s="2" t="n"/>
      <c r="BW40" s="2" t="n"/>
      <c r="BX40" s="2" t="n"/>
      <c r="BY40" s="2" t="n"/>
      <c r="BZ40" s="2" t="n"/>
      <c r="CB40" s="1" t="n"/>
      <c r="CC40" s="237" t="n"/>
      <c r="CD40" s="1" t="n"/>
      <c r="CV40" s="597" t="n"/>
      <c r="CW40" s="597" t="n"/>
      <c r="CX40" s="597" t="n"/>
      <c r="CY40" s="597" t="n"/>
      <c r="CZ40" s="597" t="n"/>
      <c r="DA40" s="597" t="n"/>
      <c r="DB40" s="597" t="n"/>
      <c r="DC40" s="597" t="n"/>
      <c r="DD40" s="597" t="n"/>
      <c r="DE40" s="597" t="n"/>
      <c r="DF40" s="597" t="n"/>
      <c r="DG40" s="597" t="n"/>
      <c r="EC40" s="597" t="n"/>
      <c r="ED40" s="597" t="n"/>
      <c r="EE40" s="597" t="n"/>
      <c r="EF40" s="597" t="n"/>
      <c r="EG40" s="597" t="n"/>
      <c r="EH40" s="597" t="n"/>
      <c r="EI40" s="597" t="n"/>
      <c r="EJ40" s="597" t="n"/>
      <c r="EK40" s="597" t="n"/>
      <c r="EL40" s="597" t="n"/>
      <c r="EM40" s="597" t="n"/>
      <c r="EN40" s="597" t="n"/>
    </row>
    <row r="41" ht="14.85" customHeight="1">
      <c r="E41" s="2" t="n"/>
      <c r="F41" s="6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T41" s="2" t="n"/>
      <c r="U41" s="6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I41" s="2" t="n"/>
      <c r="AJ41" s="6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X41" s="2" t="n"/>
      <c r="AY41" s="6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M41" s="2" t="n"/>
      <c r="BN41" s="6" t="n"/>
      <c r="BO41" s="287" t="n"/>
      <c r="BP41" s="287" t="n"/>
      <c r="BQ41" s="287" t="n"/>
      <c r="BR41" s="287" t="n"/>
      <c r="BS41" s="287" t="n"/>
      <c r="BT41" s="287" t="n"/>
      <c r="BU41" s="287" t="n"/>
      <c r="BV41" s="2" t="n"/>
      <c r="BW41" s="2" t="n"/>
      <c r="BX41" s="2" t="n"/>
      <c r="BY41" s="2" t="n"/>
      <c r="BZ41" s="2" t="n"/>
      <c r="CB41" s="1" t="n"/>
      <c r="CC41" s="237" t="n"/>
      <c r="CD41" s="1" t="n"/>
      <c r="ES41" s="648" t="n"/>
      <c r="ET41" s="107" t="n"/>
      <c r="EU41" s="649" t="n"/>
      <c r="EV41" s="107" t="n"/>
      <c r="EW41" s="648" t="n"/>
      <c r="EX41" s="107" t="n"/>
      <c r="EY41" s="650" t="n"/>
      <c r="EZ41" s="431" t="n"/>
    </row>
    <row r="42" ht="14.85" customHeight="1">
      <c r="E42" s="2" t="n"/>
      <c r="F42" s="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T42" s="2" t="n"/>
      <c r="U42" s="6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I42" s="2" t="n"/>
      <c r="AJ42" s="6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X42" s="2" t="n"/>
      <c r="AY42" s="6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M42" s="2" t="n"/>
      <c r="BN42" s="6" t="n"/>
      <c r="BO42" s="287" t="n"/>
      <c r="BP42" s="287" t="n"/>
      <c r="BQ42" s="287" t="n"/>
      <c r="BR42" s="287" t="n"/>
      <c r="BS42" s="287" t="n"/>
      <c r="BT42" s="287" t="n"/>
      <c r="BU42" s="287" t="n"/>
      <c r="BV42" s="2" t="n"/>
      <c r="BW42" s="2" t="n"/>
      <c r="BX42" s="2" t="n"/>
      <c r="BY42" s="2" t="n"/>
      <c r="BZ42" s="2" t="n"/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2" t="n"/>
      <c r="F43" s="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T43" s="2" t="n"/>
      <c r="U43" s="6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I43" s="2" t="n"/>
      <c r="AJ43" s="6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X43" s="2" t="n"/>
      <c r="AY43" s="6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M43" s="2" t="n"/>
      <c r="BN43" s="6" t="n"/>
      <c r="BO43" s="287" t="n"/>
      <c r="BP43" s="287" t="n"/>
      <c r="BQ43" s="287" t="n"/>
      <c r="BR43" s="287" t="n"/>
      <c r="BS43" s="287" t="n"/>
      <c r="BT43" s="287" t="n"/>
      <c r="BU43" s="287" t="n"/>
      <c r="BV43" s="2" t="n"/>
      <c r="BW43" s="2" t="n"/>
      <c r="BX43" s="2" t="n"/>
      <c r="BY43" s="2" t="n"/>
      <c r="BZ43" s="2" t="n"/>
      <c r="CB43" s="1" t="n"/>
      <c r="CC43" s="237" t="n"/>
      <c r="CD43" s="1" t="n"/>
      <c r="CQ43" s="293" t="inlineStr">
        <is>
          <t>Diminuir Out e Nov/24 - Geração própria</t>
        </is>
      </c>
      <c r="DX43" s="293" t="n"/>
      <c r="ES43" s="332" t="n"/>
      <c r="EU43" s="332" t="n"/>
      <c r="EW43" s="332" t="n"/>
      <c r="EY43" s="332" t="n"/>
      <c r="EZ43" s="332" t="n"/>
    </row>
    <row r="44" ht="14.85" customHeight="1">
      <c r="E44" s="2" t="n"/>
      <c r="F44" s="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T44" s="2" t="n"/>
      <c r="U44" s="6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I44" s="2" t="n"/>
      <c r="AJ44" s="6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X44" s="2" t="n"/>
      <c r="AY44" s="6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M44" s="2" t="n"/>
      <c r="BN44" s="6" t="n"/>
      <c r="BO44" s="287" t="n"/>
      <c r="BP44" s="287" t="n"/>
      <c r="BQ44" s="287" t="n"/>
      <c r="BR44" s="287" t="n"/>
      <c r="BS44" s="287" t="n"/>
      <c r="BT44" s="287" t="n"/>
      <c r="BU44" s="287" t="n"/>
      <c r="BV44" s="2" t="n"/>
      <c r="BW44" s="2" t="n"/>
      <c r="BX44" s="2" t="n"/>
      <c r="BY44" s="2" t="n"/>
      <c r="BZ44" s="2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2" t="n"/>
      <c r="F45" s="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T45" s="2" t="n"/>
      <c r="U45" s="6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I45" s="2" t="n"/>
      <c r="AJ45" s="6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X45" s="2" t="n"/>
      <c r="AY45" s="6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M45" s="2" t="n"/>
      <c r="BN45" s="6" t="n"/>
      <c r="BO45" s="287" t="n"/>
      <c r="BP45" s="287" t="n"/>
      <c r="BQ45" s="287" t="n"/>
      <c r="BR45" s="287" t="n"/>
      <c r="BS45" s="287" t="n"/>
      <c r="BT45" s="287" t="n"/>
      <c r="BU45" s="287" t="n"/>
      <c r="BV45" s="2" t="n"/>
      <c r="BW45" s="2" t="n"/>
      <c r="BX45" s="2" t="n"/>
      <c r="BY45" s="2" t="n"/>
      <c r="BZ45" s="2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2" t="n"/>
      <c r="F46" s="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T46" s="2" t="n"/>
      <c r="U46" s="6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I46" s="2" t="n"/>
      <c r="AJ46" s="6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X46" s="2" t="n"/>
      <c r="AY46" s="6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M46" s="2" t="n"/>
      <c r="BN46" s="6" t="n"/>
      <c r="BO46" s="287" t="n"/>
      <c r="BP46" s="287" t="n"/>
      <c r="BQ46" s="287" t="n"/>
      <c r="BR46" s="287" t="n"/>
      <c r="BS46" s="287" t="n"/>
      <c r="BT46" s="287" t="n"/>
      <c r="BU46" s="287" t="n"/>
      <c r="BV46" s="2" t="n"/>
      <c r="BW46" s="2" t="n"/>
      <c r="BX46" s="2" t="n"/>
      <c r="BY46" s="2" t="n"/>
      <c r="BZ46" s="2" t="n"/>
      <c r="CB46" s="1" t="n"/>
      <c r="CC46" s="237" t="n"/>
      <c r="CD46" s="1" t="n"/>
    </row>
    <row r="47" ht="14.85" customHeight="1">
      <c r="E47" s="2" t="n"/>
      <c r="F47" s="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T47" s="2" t="n"/>
      <c r="U47" s="6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I47" s="2" t="n"/>
      <c r="AJ47" s="6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X47" s="2" t="n"/>
      <c r="AY47" s="6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M47" s="2" t="n"/>
      <c r="BN47" s="6" t="n"/>
      <c r="BO47" s="287" t="n"/>
      <c r="BP47" s="287" t="n"/>
      <c r="BQ47" s="287" t="n"/>
      <c r="BR47" s="287" t="n"/>
      <c r="BS47" s="287" t="n"/>
      <c r="BT47" s="287" t="n"/>
      <c r="BU47" s="287" t="n"/>
      <c r="BV47" s="2" t="n"/>
      <c r="BW47" s="2" t="n"/>
      <c r="BX47" s="2" t="n"/>
      <c r="BY47" s="2" t="n"/>
      <c r="BZ47" s="2" t="n"/>
      <c r="CB47" s="1" t="n"/>
      <c r="CC47" s="237" t="n"/>
      <c r="CD47" s="1" t="n"/>
    </row>
    <row r="48" ht="14.85" customHeight="1">
      <c r="E48" s="2" t="n"/>
      <c r="F48" s="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T48" s="2" t="n"/>
      <c r="U48" s="6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I48" s="2" t="n"/>
      <c r="AJ48" s="6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X48" s="2" t="n"/>
      <c r="AY48" s="6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M48" s="2" t="n"/>
      <c r="BN48" s="6" t="n"/>
      <c r="BO48" s="287" t="n"/>
      <c r="BP48" s="287" t="n"/>
      <c r="BQ48" s="287" t="n"/>
      <c r="BR48" s="287" t="n"/>
      <c r="BS48" s="287" t="n"/>
      <c r="BT48" s="287" t="n"/>
      <c r="BU48" s="287" t="n"/>
      <c r="BV48" s="2" t="n"/>
      <c r="BW48" s="2" t="n"/>
      <c r="BX48" s="2" t="n"/>
      <c r="BY48" s="2" t="n"/>
      <c r="BZ48" s="2" t="n"/>
      <c r="CB48" s="1" t="n"/>
      <c r="CC48" s="237" t="n"/>
      <c r="CD48" s="1" t="n"/>
    </row>
    <row r="49" ht="14.85" customHeight="1">
      <c r="E49" s="2" t="n"/>
      <c r="F49" s="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T49" s="2" t="n"/>
      <c r="U49" s="6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I49" s="2" t="n"/>
      <c r="AJ49" s="6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X49" s="2" t="n"/>
      <c r="AY49" s="6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M49" s="2" t="n"/>
      <c r="BN49" s="6" t="n"/>
      <c r="BO49" s="287" t="n"/>
      <c r="BP49" s="287" t="n"/>
      <c r="BQ49" s="287" t="n"/>
      <c r="BR49" s="287" t="n"/>
      <c r="BS49" s="287" t="n"/>
      <c r="BT49" s="287" t="n"/>
      <c r="BU49" s="287" t="n"/>
      <c r="BV49" s="2" t="n"/>
      <c r="BW49" s="2" t="n"/>
      <c r="BX49" s="2" t="n"/>
      <c r="BY49" s="2" t="n"/>
      <c r="BZ49" s="2" t="n"/>
      <c r="CB49" s="1" t="n"/>
      <c r="CC49" s="237" t="n"/>
      <c r="CD49" s="1" t="n"/>
    </row>
    <row r="50" ht="14.85" customHeight="1">
      <c r="E50" s="2" t="n"/>
      <c r="F50" s="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U50" s="6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I50" s="2" t="n"/>
      <c r="AJ50" s="6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X50" s="2" t="n"/>
      <c r="AY50" s="6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M50" s="2" t="n"/>
      <c r="BN50" s="6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B50" s="1" t="n"/>
      <c r="CC50" s="237" t="n"/>
      <c r="CD50" s="1" t="n"/>
    </row>
    <row r="51" ht="14.85" customHeight="1">
      <c r="E51" s="2" t="n"/>
      <c r="F51" s="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T51" s="2" t="n"/>
      <c r="U51" s="6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I51" s="2" t="n"/>
      <c r="AJ51" s="6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X51" s="2" t="n"/>
      <c r="AY51" s="6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M51" s="2" t="n"/>
      <c r="BN51" s="6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B51" s="1" t="n"/>
      <c r="CC51" s="237" t="n"/>
      <c r="CD51" s="1" t="n"/>
    </row>
    <row r="52" ht="14.85" customHeight="1">
      <c r="E52" s="2" t="n"/>
      <c r="F52" s="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T52" s="2" t="n"/>
      <c r="U52" s="6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I52" s="2" t="n"/>
      <c r="AJ52" s="6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X52" s="2" t="n"/>
      <c r="AY52" s="6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M52" s="2" t="n"/>
      <c r="BN52" s="6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B52" s="1" t="n"/>
      <c r="CC52" s="237" t="n"/>
      <c r="CD52" s="1" t="n"/>
    </row>
    <row r="53" ht="14.85" customHeight="1">
      <c r="E53" s="2" t="n"/>
      <c r="F53" s="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T53" s="2" t="n"/>
      <c r="U53" s="6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I53" s="2" t="n"/>
      <c r="AJ53" s="6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X53" s="2" t="n"/>
      <c r="AY53" s="6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M53" s="2" t="n"/>
      <c r="BN53" s="6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B53" s="1" t="n"/>
      <c r="CC53" s="237" t="n"/>
      <c r="CD53" s="1" t="n"/>
    </row>
    <row r="54" ht="14.85" customHeight="1">
      <c r="E54" s="2" t="n"/>
      <c r="F54" s="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T54" s="2" t="n"/>
      <c r="U54" s="6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I54" s="2" t="n"/>
      <c r="AJ54" s="6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X54" s="2" t="n"/>
      <c r="AY54" s="6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M54" s="2" t="n"/>
      <c r="BN54" s="6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B54" s="1" t="n"/>
      <c r="CC54" s="237" t="n"/>
      <c r="CD54" s="1" t="n"/>
    </row>
    <row r="55" ht="14.85" customHeight="1">
      <c r="E55" s="2" t="n"/>
      <c r="F55" s="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T55" s="2" t="n"/>
      <c r="U55" s="6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I55" s="2" t="n"/>
      <c r="AJ55" s="6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X55" s="2" t="n"/>
      <c r="AY55" s="6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M55" s="2" t="n"/>
      <c r="BN55" s="6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B55" s="1" t="n"/>
      <c r="CC55" s="237" t="n"/>
      <c r="CD55" s="1" t="n"/>
    </row>
    <row r="56" ht="14.85" customHeight="1">
      <c r="E56" s="2" t="n"/>
      <c r="F56" s="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T56" s="2" t="n"/>
      <c r="U56" s="6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I56" s="2" t="n"/>
      <c r="AJ56" s="6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X56" s="2" t="n"/>
      <c r="AY56" s="6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M56" s="2" t="n"/>
      <c r="BN56" s="6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B56" s="1" t="n"/>
      <c r="CC56" s="237" t="n"/>
      <c r="CD56" s="1" t="n"/>
    </row>
    <row r="57" ht="14.85" customHeight="1">
      <c r="E57" s="2" t="n"/>
      <c r="F57" s="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T57" s="2" t="n"/>
      <c r="U57" s="6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I57" s="2" t="n"/>
      <c r="AJ57" s="6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X57" s="2" t="n"/>
      <c r="AY57" s="6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M57" s="2" t="n"/>
      <c r="BN57" s="6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B57" s="1" t="n"/>
      <c r="CC57" s="237" t="n"/>
      <c r="CD57" s="1" t="n"/>
    </row>
    <row r="58" ht="14.85" customHeight="1">
      <c r="E58" s="2" t="n"/>
      <c r="F58" s="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T58" s="2" t="n"/>
      <c r="U58" s="6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I58" s="2" t="n"/>
      <c r="AJ58" s="6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X58" s="2" t="n"/>
      <c r="AY58" s="6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M58" s="2" t="n"/>
      <c r="BN58" s="6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B58" s="1" t="n"/>
      <c r="CC58" s="237" t="n"/>
      <c r="CD58" s="1" t="n"/>
    </row>
    <row r="59" ht="14.85" customHeight="1">
      <c r="E59" s="2" t="n"/>
      <c r="F59" s="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T59" s="2" t="n"/>
      <c r="U59" s="6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I59" s="2" t="n"/>
      <c r="AJ59" s="6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X59" s="2" t="n"/>
      <c r="AY59" s="6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M59" s="2" t="n"/>
      <c r="BN59" s="6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B59" s="1" t="n"/>
      <c r="CC59" s="237" t="n"/>
      <c r="CD59" s="1" t="n"/>
    </row>
    <row r="60" ht="14.85" customHeight="1">
      <c r="E60" s="2" t="n"/>
      <c r="F60" s="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T60" s="2" t="n"/>
      <c r="U60" s="6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I60" s="2" t="n"/>
      <c r="AJ60" s="6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X60" s="2" t="n"/>
      <c r="AY60" s="6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M60" s="2" t="n"/>
      <c r="BN60" s="6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B60" s="1" t="n"/>
      <c r="CC60" s="237" t="n"/>
      <c r="CD60" s="1" t="n"/>
    </row>
    <row r="61" ht="14.85" customHeight="1">
      <c r="E61" s="2" t="n"/>
      <c r="F61" s="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T61" s="2" t="n"/>
      <c r="U61" s="6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I61" s="2" t="n"/>
      <c r="AJ61" s="6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X61" s="2" t="n"/>
      <c r="AY61" s="6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M61" s="2" t="n"/>
      <c r="BN61" s="6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B61" s="1" t="n"/>
      <c r="CC61" s="237" t="n"/>
      <c r="CD61" s="1" t="n"/>
    </row>
    <row r="62" ht="14.85" customHeight="1">
      <c r="E62" s="2" t="n"/>
      <c r="F62" s="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T62" s="2" t="n"/>
      <c r="U62" s="6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I62" s="2" t="n"/>
      <c r="AJ62" s="6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X62" s="2" t="n"/>
      <c r="AY62" s="6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M62" s="2" t="n"/>
      <c r="BN62" s="6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B62" s="1" t="n"/>
      <c r="CC62" s="237" t="n"/>
      <c r="CD62" s="1" t="n"/>
    </row>
    <row r="63" ht="14.85" customHeight="1">
      <c r="E63" s="2" t="n"/>
      <c r="F63" s="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T63" s="2" t="n"/>
      <c r="U63" s="6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I63" s="2" t="n"/>
      <c r="AJ63" s="6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X63" s="2" t="n"/>
      <c r="AY63" s="6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M63" s="2" t="n"/>
      <c r="BN63" s="6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B63" s="1" t="n"/>
      <c r="CC63" s="237" t="n"/>
      <c r="CD63" s="1" t="n"/>
    </row>
    <row r="64" ht="14.85" customHeight="1">
      <c r="E64" s="2" t="n"/>
      <c r="F64" s="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T64" s="2" t="n"/>
      <c r="U64" s="6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I64" s="2" t="n"/>
      <c r="AJ64" s="6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X64" s="2" t="n"/>
      <c r="AY64" s="6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M64" s="2" t="n"/>
      <c r="BN64" s="6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B64" s="1" t="n"/>
      <c r="CC64" s="237" t="n"/>
      <c r="CD64" s="1" t="n"/>
    </row>
    <row r="65" ht="14.85" customHeight="1">
      <c r="E65" s="2" t="n"/>
      <c r="F65" s="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T65" s="2" t="n"/>
      <c r="U65" s="6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I65" s="2" t="n"/>
      <c r="AJ65" s="6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X65" s="2" t="n"/>
      <c r="AY65" s="6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M65" s="2" t="n"/>
      <c r="BN65" s="6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B65" s="1" t="n"/>
      <c r="CC65" s="237" t="n"/>
      <c r="CD65" s="1" t="n"/>
    </row>
    <row r="66" ht="14.85" customHeight="1">
      <c r="E66" s="2" t="n"/>
      <c r="F66" s="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T66" s="2" t="n"/>
      <c r="U66" s="6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I66" s="2" t="n"/>
      <c r="AJ66" s="6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X66" s="2" t="n"/>
      <c r="AY66" s="6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M66" s="2" t="n"/>
      <c r="BN66" s="6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B66" s="1" t="n"/>
      <c r="CC66" s="237" t="n"/>
      <c r="CD66" s="1" t="n"/>
    </row>
    <row r="67" ht="14.85" customHeight="1">
      <c r="E67" s="2" t="n"/>
      <c r="F67" s="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T67" s="2" t="n"/>
      <c r="U67" s="6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I67" s="2" t="n"/>
      <c r="AJ67" s="6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X67" s="2" t="n"/>
      <c r="AY67" s="6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M67" s="2" t="n"/>
      <c r="BN67" s="6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B67" s="1" t="n"/>
      <c r="CC67" s="237" t="n"/>
      <c r="CD67" s="1" t="n"/>
    </row>
    <row r="68" ht="14.85" customHeight="1">
      <c r="E68" s="2" t="n"/>
      <c r="F68" s="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T68" s="2" t="n"/>
      <c r="U68" s="6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I68" s="2" t="n"/>
      <c r="AJ68" s="6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X68" s="2" t="n"/>
      <c r="AY68" s="6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M68" s="2" t="n"/>
      <c r="BN68" s="6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B68" s="1" t="n"/>
      <c r="CC68" s="237" t="n"/>
      <c r="CD68" s="1" t="n"/>
    </row>
    <row r="69" ht="14.85" customHeight="1">
      <c r="E69" s="2" t="n"/>
      <c r="F69" s="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T69" s="2" t="n"/>
      <c r="U69" s="6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I69" s="2" t="n"/>
      <c r="AJ69" s="6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X69" s="2" t="n"/>
      <c r="AY69" s="6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M69" s="2" t="n"/>
      <c r="BN69" s="6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B69" s="1" t="n"/>
      <c r="CC69" s="237" t="n"/>
      <c r="CD69" s="1" t="n"/>
    </row>
    <row r="70" ht="14.85" customHeight="1">
      <c r="E70" s="2" t="n"/>
      <c r="F70" s="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T70" s="2" t="n"/>
      <c r="U70" s="6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I70" s="2" t="n"/>
      <c r="AJ70" s="6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X70" s="2" t="n"/>
      <c r="AY70" s="6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M70" s="2" t="n"/>
      <c r="BN70" s="6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B70" s="1" t="n"/>
      <c r="CC70" s="237" t="n"/>
      <c r="CD70" s="1" t="n"/>
    </row>
    <row r="71" ht="14.85" customHeight="1">
      <c r="E71" s="2" t="n"/>
      <c r="F71" s="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T71" s="2" t="n"/>
      <c r="U71" s="6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I71" s="2" t="n"/>
      <c r="AJ71" s="6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X71" s="2" t="n"/>
      <c r="AY71" s="6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M71" s="2" t="n"/>
      <c r="BN71" s="6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B71" s="1" t="n"/>
      <c r="CC71" s="237" t="n"/>
      <c r="CD71" s="1" t="n"/>
    </row>
    <row r="72" ht="14.85" customHeight="1">
      <c r="E72" s="2" t="n"/>
      <c r="F72" s="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T72" s="2" t="n"/>
      <c r="U72" s="6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I72" s="2" t="n"/>
      <c r="AJ72" s="6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X72" s="2" t="n"/>
      <c r="AY72" s="6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M72" s="2" t="n"/>
      <c r="BN72" s="6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B72" s="1" t="n"/>
      <c r="CC72" s="237" t="n"/>
      <c r="CD72" s="1" t="n"/>
    </row>
    <row r="73" ht="14.85" customHeight="1">
      <c r="E73" s="2" t="n"/>
      <c r="F73" s="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T73" s="2" t="n"/>
      <c r="U73" s="6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I73" s="2" t="n"/>
      <c r="AJ73" s="6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X73" s="2" t="n"/>
      <c r="AY73" s="6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M73" s="2" t="n"/>
      <c r="BN73" s="6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B73" s="1" t="n"/>
      <c r="CC73" s="237" t="n"/>
      <c r="CD73" s="1" t="n"/>
    </row>
    <row r="74" ht="14.85" customHeight="1">
      <c r="E74" s="2" t="n"/>
      <c r="F74" s="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T74" s="2" t="n"/>
      <c r="U74" s="6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I74" s="2" t="n"/>
      <c r="AJ74" s="6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X74" s="2" t="n"/>
      <c r="AY74" s="6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M74" s="2" t="n"/>
      <c r="BN74" s="6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B74" s="1" t="n"/>
      <c r="CC74" s="237" t="n"/>
      <c r="CD74" s="1" t="n"/>
    </row>
    <row r="75" ht="14.85" customHeight="1">
      <c r="E75" s="2" t="n"/>
      <c r="F75" s="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T75" s="2" t="n"/>
      <c r="U75" s="6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I75" s="2" t="n"/>
      <c r="AJ75" s="6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X75" s="2" t="n"/>
      <c r="AY75" s="6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M75" s="2" t="n"/>
      <c r="BN75" s="6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B75" s="1" t="n"/>
      <c r="CC75" s="237" t="n"/>
      <c r="CD75" s="1" t="n"/>
    </row>
    <row r="76" ht="14.85" customHeight="1">
      <c r="E76" s="2" t="n"/>
      <c r="F76" s="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T76" s="2" t="n"/>
      <c r="U76" s="6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I76" s="2" t="n"/>
      <c r="AJ76" s="6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X76" s="2" t="n"/>
      <c r="AY76" s="6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M76" s="2" t="n"/>
      <c r="BN76" s="6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B76" s="1" t="n"/>
      <c r="CC76" s="237" t="n"/>
      <c r="CD76" s="1" t="n"/>
    </row>
    <row r="77" ht="14.85" customHeight="1">
      <c r="E77" s="2" t="n"/>
      <c r="F77" s="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T77" s="2" t="n"/>
      <c r="U77" s="6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I77" s="2" t="n"/>
      <c r="AJ77" s="6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X77" s="2" t="n"/>
      <c r="AY77" s="6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M77" s="2" t="n"/>
      <c r="BN77" s="6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B77" s="1" t="n"/>
      <c r="CC77" s="237" t="n"/>
      <c r="CD77" s="1" t="n"/>
    </row>
    <row r="78" ht="14.85" customHeight="1">
      <c r="E78" s="2" t="n"/>
      <c r="F78" s="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T78" s="2" t="n"/>
      <c r="U78" s="6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I78" s="2" t="n"/>
      <c r="AJ78" s="6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X78" s="2" t="n"/>
      <c r="AY78" s="6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M78" s="2" t="n"/>
      <c r="BN78" s="6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B78" s="1" t="n"/>
      <c r="CC78" s="237" t="n"/>
      <c r="CD78" s="1" t="n"/>
    </row>
    <row r="79" ht="14.85" customHeight="1">
      <c r="E79" s="2" t="n"/>
      <c r="F79" s="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T79" s="2" t="n"/>
      <c r="U79" s="6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I79" s="2" t="n"/>
      <c r="AJ79" s="6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X79" s="2" t="n"/>
      <c r="AY79" s="6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M79" s="2" t="n"/>
      <c r="BN79" s="6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B79" s="1" t="n"/>
      <c r="CC79" s="237" t="n"/>
      <c r="CD79" s="1" t="n"/>
    </row>
    <row r="80" ht="14.85" customHeight="1">
      <c r="E80" s="2" t="n"/>
      <c r="F80" s="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T80" s="2" t="n"/>
      <c r="U80" s="6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I80" s="2" t="n"/>
      <c r="AJ80" s="6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X80" s="2" t="n"/>
      <c r="AY80" s="6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M80" s="2" t="n"/>
      <c r="BN80" s="6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B80" s="1" t="n"/>
      <c r="CC80" s="237" t="n"/>
      <c r="CD80" s="1" t="n"/>
    </row>
    <row r="81" ht="14.85" customHeight="1">
      <c r="E81" s="2" t="n"/>
      <c r="F81" s="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T81" s="2" t="n"/>
      <c r="U81" s="6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I81" s="2" t="n"/>
      <c r="AJ81" s="6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X81" s="2" t="n"/>
      <c r="AY81" s="6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M81" s="2" t="n"/>
      <c r="BN81" s="6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B81" s="1" t="n"/>
      <c r="CC81" s="237" t="n"/>
      <c r="CD81" s="1" t="n"/>
    </row>
    <row r="82" ht="14.85" customHeight="1">
      <c r="E82" s="2" t="n"/>
      <c r="F82" s="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T82" s="2" t="n"/>
      <c r="U82" s="6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I82" s="2" t="n"/>
      <c r="AJ82" s="6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X82" s="2" t="n"/>
      <c r="AY82" s="6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M82" s="2" t="n"/>
      <c r="BN82" s="6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B82" s="1" t="n"/>
      <c r="CC82" s="237" t="n"/>
      <c r="CD82" s="1" t="n"/>
    </row>
    <row r="83" ht="14.85" customHeight="1">
      <c r="E83" s="2" t="n"/>
      <c r="F83" s="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T83" s="2" t="n"/>
      <c r="U83" s="6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I83" s="2" t="n"/>
      <c r="AJ83" s="6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X83" s="2" t="n"/>
      <c r="AY83" s="6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M83" s="2" t="n"/>
      <c r="BN83" s="6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B83" s="1" t="n"/>
      <c r="CC83" s="237" t="n"/>
      <c r="CD83" s="1" t="n"/>
    </row>
    <row r="84" ht="14.85" customHeight="1">
      <c r="E84" s="2" t="n"/>
      <c r="F84" s="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T84" s="2" t="n"/>
      <c r="U84" s="6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I84" s="2" t="n"/>
      <c r="AJ84" s="6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X84" s="2" t="n"/>
      <c r="AY84" s="6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M84" s="2" t="n"/>
      <c r="BN84" s="6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B84" s="1" t="n"/>
      <c r="CC84" s="237" t="n"/>
      <c r="CD84" s="1" t="n"/>
    </row>
    <row r="85" ht="14.85" customHeight="1">
      <c r="E85" s="2" t="n"/>
      <c r="F85" s="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T85" s="2" t="n"/>
      <c r="U85" s="6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I85" s="2" t="n"/>
      <c r="AJ85" s="6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X85" s="2" t="n"/>
      <c r="AY85" s="6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M85" s="2" t="n"/>
      <c r="BN85" s="6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B85" s="1" t="n"/>
      <c r="CC85" s="237" t="n"/>
      <c r="CD85" s="1" t="n"/>
    </row>
    <row r="86" ht="14.85" customHeight="1">
      <c r="E86" s="2" t="n"/>
      <c r="F86" s="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T86" s="2" t="n"/>
      <c r="U86" s="6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I86" s="2" t="n"/>
      <c r="AJ86" s="6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X86" s="2" t="n"/>
      <c r="AY86" s="6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M86" s="2" t="n"/>
      <c r="BN86" s="6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B86" s="1" t="n"/>
      <c r="CC86" s="237" t="n"/>
      <c r="CD86" s="1" t="n"/>
    </row>
    <row r="87" ht="14.85" customHeight="1">
      <c r="E87" s="2" t="n"/>
      <c r="F87" s="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T87" s="2" t="n"/>
      <c r="U87" s="6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I87" s="2" t="n"/>
      <c r="AJ87" s="6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X87" s="2" t="n"/>
      <c r="AY87" s="6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M87" s="2" t="n"/>
      <c r="BN87" s="6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B87" s="1" t="n"/>
      <c r="CC87" s="237" t="n"/>
      <c r="CD87" s="1" t="n"/>
    </row>
    <row r="88" ht="14.85" customHeight="1">
      <c r="E88" s="2" t="n"/>
      <c r="F88" s="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T88" s="2" t="n"/>
      <c r="U88" s="6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I88" s="2" t="n"/>
      <c r="AJ88" s="6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X88" s="2" t="n"/>
      <c r="AY88" s="6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M88" s="2" t="n"/>
      <c r="BN88" s="6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B88" s="1" t="n"/>
      <c r="CC88" s="237" t="n"/>
      <c r="CD88" s="1" t="n"/>
    </row>
    <row r="89" ht="14.85" customHeight="1">
      <c r="E89" s="2" t="n"/>
      <c r="F89" s="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T89" s="2" t="n"/>
      <c r="U89" s="6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I89" s="2" t="n"/>
      <c r="AJ89" s="6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X89" s="2" t="n"/>
      <c r="AY89" s="6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M89" s="2" t="n"/>
      <c r="BN89" s="6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B89" s="1" t="n"/>
      <c r="CC89" s="237" t="n"/>
      <c r="CD89" s="1" t="n"/>
    </row>
    <row r="90" ht="14.85" customHeight="1">
      <c r="E90" s="2" t="n"/>
      <c r="F90" s="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T90" s="2" t="n"/>
      <c r="U90" s="6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I90" s="2" t="n"/>
      <c r="AJ90" s="6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X90" s="2" t="n"/>
      <c r="AY90" s="6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M90" s="2" t="n"/>
      <c r="BN90" s="6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B90" s="1" t="n"/>
      <c r="CC90" s="237" t="n"/>
      <c r="CD90" s="1" t="n"/>
    </row>
    <row r="91" ht="14.85" customHeight="1">
      <c r="E91" s="2" t="n"/>
      <c r="F91" s="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T91" s="2" t="n"/>
      <c r="U91" s="6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I91" s="2" t="n"/>
      <c r="AJ91" s="6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X91" s="2" t="n"/>
      <c r="AY91" s="6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M91" s="2" t="n"/>
      <c r="BN91" s="6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B91" s="1" t="n"/>
      <c r="CC91" s="237" t="n"/>
      <c r="CD91" s="1" t="n"/>
    </row>
    <row r="92" ht="14.85" customHeight="1">
      <c r="E92" s="2" t="n"/>
      <c r="F92" s="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T92" s="2" t="n"/>
      <c r="U92" s="6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I92" s="2" t="n"/>
      <c r="AJ92" s="6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X92" s="2" t="n"/>
      <c r="AY92" s="6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M92" s="2" t="n"/>
      <c r="BN92" s="6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B92" s="1" t="n"/>
      <c r="CC92" s="237" t="n"/>
      <c r="CD92" s="1" t="n"/>
    </row>
    <row r="93" ht="14.85" customHeight="1">
      <c r="E93" s="2" t="n"/>
      <c r="F93" s="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T93" s="2" t="n"/>
      <c r="U93" s="6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I93" s="2" t="n"/>
      <c r="AJ93" s="6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X93" s="2" t="n"/>
      <c r="AY93" s="6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M93" s="2" t="n"/>
      <c r="BN93" s="6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B93" s="1" t="n"/>
      <c r="CC93" s="237" t="n"/>
      <c r="CD93" s="1" t="n"/>
    </row>
    <row r="94" ht="14.85" customHeight="1">
      <c r="E94" s="2" t="n"/>
      <c r="F94" s="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T94" s="2" t="n"/>
      <c r="U94" s="6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I94" s="2" t="n"/>
      <c r="AJ94" s="6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X94" s="2" t="n"/>
      <c r="AY94" s="6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M94" s="2" t="n"/>
      <c r="BN94" s="6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B94" s="1" t="n"/>
      <c r="CC94" s="237" t="n"/>
      <c r="CD94" s="1" t="n"/>
    </row>
    <row r="95" ht="14.85" customHeight="1">
      <c r="E95" s="2" t="n"/>
      <c r="F95" s="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T95" s="2" t="n"/>
      <c r="U95" s="6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I95" s="2" t="n"/>
      <c r="AJ95" s="6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X95" s="2" t="n"/>
      <c r="AY95" s="6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M95" s="2" t="n"/>
      <c r="BN95" s="6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B95" s="1" t="n"/>
      <c r="CC95" s="237" t="n"/>
      <c r="CD95" s="1" t="n"/>
    </row>
    <row r="96" ht="14.85" customHeight="1">
      <c r="E96" s="2" t="n"/>
      <c r="F96" s="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T96" s="2" t="n"/>
      <c r="U96" s="6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I96" s="2" t="n"/>
      <c r="AJ96" s="6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X96" s="2" t="n"/>
      <c r="AY96" s="6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M96" s="2" t="n"/>
      <c r="BN96" s="6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B96" s="1" t="n"/>
      <c r="CC96" s="237" t="n"/>
      <c r="CD96" s="1" t="n"/>
    </row>
    <row r="97" ht="14.85" customHeight="1">
      <c r="E97" s="2" t="n"/>
      <c r="F97" s="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T97" s="2" t="n"/>
      <c r="U97" s="6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I97" s="2" t="n"/>
      <c r="AJ97" s="6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X97" s="2" t="n"/>
      <c r="AY97" s="6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M97" s="2" t="n"/>
      <c r="BN97" s="6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B97" s="1" t="n"/>
      <c r="CC97" s="237" t="n"/>
      <c r="CD97" s="1" t="n"/>
    </row>
    <row r="98" ht="14.85" customHeight="1">
      <c r="E98" s="2" t="n"/>
      <c r="F98" s="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T98" s="2" t="n"/>
      <c r="U98" s="6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I98" s="2" t="n"/>
      <c r="AJ98" s="6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X98" s="2" t="n"/>
      <c r="AY98" s="6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M98" s="2" t="n"/>
      <c r="BN98" s="6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B98" s="1" t="n"/>
      <c r="CC98" s="237" t="n"/>
      <c r="CD98" s="1" t="n"/>
    </row>
    <row r="99" ht="14.85" customHeight="1">
      <c r="E99" s="2" t="n"/>
      <c r="F99" s="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T99" s="2" t="n"/>
      <c r="U99" s="6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I99" s="2" t="n"/>
      <c r="AJ99" s="6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X99" s="2" t="n"/>
      <c r="AY99" s="6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M99" s="2" t="n"/>
      <c r="BN99" s="6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B99" s="1" t="n"/>
      <c r="CC99" s="237" t="n"/>
      <c r="CD99" s="1" t="n"/>
    </row>
    <row r="100" ht="14.85" customHeight="1">
      <c r="E100" s="2" t="n"/>
      <c r="F100" s="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T100" s="2" t="n"/>
      <c r="U100" s="6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I100" s="2" t="n"/>
      <c r="AJ100" s="6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X100" s="2" t="n"/>
      <c r="AY100" s="6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M100" s="2" t="n"/>
      <c r="BN100" s="6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B100" s="1" t="n"/>
      <c r="CC100" s="237" t="n"/>
      <c r="CD100" s="1" t="n"/>
    </row>
    <row r="101" ht="14.85" customHeight="1">
      <c r="E101" s="2" t="n"/>
      <c r="F101" s="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T101" s="2" t="n"/>
      <c r="U101" s="6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I101" s="2" t="n"/>
      <c r="AJ101" s="6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X101" s="2" t="n"/>
      <c r="AY101" s="6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M101" s="2" t="n"/>
      <c r="BN101" s="6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B101" s="1" t="n"/>
      <c r="CC101" s="237" t="n"/>
      <c r="CD101" s="1" t="n"/>
    </row>
    <row r="102" ht="14.85" customHeight="1">
      <c r="E102" s="2" t="n"/>
      <c r="F102" s="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T102" s="2" t="n"/>
      <c r="U102" s="6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I102" s="2" t="n"/>
      <c r="AJ102" s="6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X102" s="2" t="n"/>
      <c r="AY102" s="6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M102" s="2" t="n"/>
      <c r="BN102" s="6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B102" s="1" t="n"/>
      <c r="CC102" s="237" t="n"/>
      <c r="CD102" s="1" t="n"/>
    </row>
    <row r="103" ht="14.85" customHeight="1">
      <c r="E103" s="2" t="n"/>
      <c r="F103" s="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T103" s="2" t="n"/>
      <c r="U103" s="6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I103" s="2" t="n"/>
      <c r="AJ103" s="6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X103" s="2" t="n"/>
      <c r="AY103" s="6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M103" s="2" t="n"/>
      <c r="BN103" s="6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B103" s="1" t="n"/>
      <c r="CC103" s="237" t="n"/>
      <c r="CD103" s="1" t="n"/>
    </row>
    <row r="104" ht="14.85" customHeight="1">
      <c r="E104" s="2" t="n"/>
      <c r="F104" s="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T104" s="2" t="n"/>
      <c r="U104" s="6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I104" s="2" t="n"/>
      <c r="AJ104" s="6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X104" s="2" t="n"/>
      <c r="AY104" s="6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M104" s="2" t="n"/>
      <c r="BN104" s="6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B104" s="1" t="n"/>
      <c r="CC104" s="237" t="n"/>
      <c r="CD104" s="1" t="n"/>
    </row>
    <row r="105" ht="14.85" customHeight="1">
      <c r="E105" s="2" t="n"/>
      <c r="F105" s="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T105" s="2" t="n"/>
      <c r="U105" s="6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I105" s="2" t="n"/>
      <c r="AJ105" s="6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X105" s="2" t="n"/>
      <c r="AY105" s="6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M105" s="2" t="n"/>
      <c r="BN105" s="6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B105" s="1" t="n"/>
      <c r="CC105" s="237" t="n"/>
      <c r="CD105" s="1" t="n"/>
    </row>
    <row r="106" ht="14.85" customHeight="1">
      <c r="E106" s="2" t="n"/>
      <c r="F106" s="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T106" s="2" t="n"/>
      <c r="U106" s="6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I106" s="2" t="n"/>
      <c r="AJ106" s="6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X106" s="2" t="n"/>
      <c r="AY106" s="6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M106" s="2" t="n"/>
      <c r="BN106" s="6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B106" s="1" t="n"/>
      <c r="CC106" s="237" t="n"/>
      <c r="CD106" s="1" t="n"/>
    </row>
    <row r="107" ht="14.85" customHeight="1">
      <c r="E107" s="2" t="n"/>
      <c r="F107" s="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T107" s="2" t="n"/>
      <c r="U107" s="6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I107" s="2" t="n"/>
      <c r="AJ107" s="6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X107" s="2" t="n"/>
      <c r="AY107" s="6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M107" s="2" t="n"/>
      <c r="BN107" s="6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B107" s="1" t="n"/>
      <c r="CC107" s="237" t="n"/>
      <c r="CD107" s="1" t="n"/>
    </row>
    <row r="108" ht="14.85" customHeight="1">
      <c r="E108" s="2" t="n"/>
      <c r="F108" s="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T108" s="2" t="n"/>
      <c r="U108" s="6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I108" s="2" t="n"/>
      <c r="AJ108" s="6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X108" s="2" t="n"/>
      <c r="AY108" s="6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M108" s="2" t="n"/>
      <c r="BN108" s="6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B108" s="1" t="n"/>
      <c r="CC108" s="237" t="n"/>
      <c r="CD108" s="1" t="n"/>
    </row>
    <row r="109" ht="14.85" customHeight="1">
      <c r="E109" s="2" t="n"/>
      <c r="F109" s="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T109" s="2" t="n"/>
      <c r="U109" s="6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I109" s="2" t="n"/>
      <c r="AJ109" s="6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X109" s="2" t="n"/>
      <c r="AY109" s="6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M109" s="2" t="n"/>
      <c r="BN109" s="6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B109" s="1" t="n"/>
      <c r="CC109" s="237" t="n"/>
      <c r="CD109" s="1" t="n"/>
    </row>
    <row r="110" ht="14.85" customHeight="1">
      <c r="E110" s="2" t="n"/>
      <c r="F110" s="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T110" s="2" t="n"/>
      <c r="U110" s="6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I110" s="2" t="n"/>
      <c r="AJ110" s="6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X110" s="2" t="n"/>
      <c r="AY110" s="6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M110" s="2" t="n"/>
      <c r="BN110" s="6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B110" s="1" t="n"/>
      <c r="CC110" s="237" t="n"/>
      <c r="CD110" s="1" t="n"/>
    </row>
    <row r="111" ht="14.85" customHeight="1">
      <c r="E111" s="2" t="n"/>
      <c r="F111" s="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T111" s="2" t="n"/>
      <c r="U111" s="6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I111" s="2" t="n"/>
      <c r="AJ111" s="6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X111" s="2" t="n"/>
      <c r="AY111" s="6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M111" s="2" t="n"/>
      <c r="BN111" s="6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B111" s="1" t="n"/>
      <c r="CC111" s="237" t="n"/>
      <c r="CD111" s="1" t="n"/>
    </row>
    <row r="112" ht="14.85" customHeight="1">
      <c r="E112" s="2" t="n"/>
      <c r="F112" s="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T112" s="2" t="n"/>
      <c r="U112" s="6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I112" s="2" t="n"/>
      <c r="AJ112" s="6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X112" s="2" t="n"/>
      <c r="AY112" s="6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M112" s="2" t="n"/>
      <c r="BN112" s="6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B112" s="1" t="n"/>
      <c r="CC112" s="237" t="n"/>
      <c r="CD112" s="1" t="n"/>
    </row>
    <row r="113" ht="14.85" customHeight="1">
      <c r="E113" s="2" t="n"/>
      <c r="F113" s="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T113" s="2" t="n"/>
      <c r="U113" s="6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I113" s="2" t="n"/>
      <c r="AJ113" s="6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X113" s="2" t="n"/>
      <c r="AY113" s="6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M113" s="2" t="n"/>
      <c r="BN113" s="6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B113" s="1" t="n"/>
      <c r="CC113" s="237" t="n"/>
      <c r="CD113" s="1" t="n"/>
    </row>
    <row r="114" ht="14.85" customHeight="1">
      <c r="E114" s="2" t="n"/>
      <c r="F114" s="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T114" s="2" t="n"/>
      <c r="U114" s="6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I114" s="2" t="n"/>
      <c r="AJ114" s="6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X114" s="2" t="n"/>
      <c r="AY114" s="6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M114" s="2" t="n"/>
      <c r="BN114" s="6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B114" s="1" t="n"/>
      <c r="CC114" s="237" t="n"/>
      <c r="CD114" s="1" t="n"/>
    </row>
    <row r="115" ht="14.85" customHeight="1">
      <c r="E115" s="2" t="n"/>
      <c r="F115" s="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T115" s="2" t="n"/>
      <c r="U115" s="6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I115" s="2" t="n"/>
      <c r="AJ115" s="6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X115" s="2" t="n"/>
      <c r="AY115" s="6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M115" s="2" t="n"/>
      <c r="BN115" s="6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B115" s="1" t="n"/>
      <c r="CC115" s="237" t="n"/>
      <c r="CD115" s="1" t="n"/>
    </row>
    <row r="116" ht="14.85" customHeight="1">
      <c r="E116" s="2" t="n"/>
      <c r="F116" s="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T116" s="2" t="n"/>
      <c r="U116" s="6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X116" s="2" t="n"/>
      <c r="AY116" s="6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M116" s="2" t="n"/>
      <c r="BN116" s="6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B116" s="1" t="n"/>
      <c r="CC116" s="237" t="n"/>
      <c r="CD116" s="1" t="n"/>
    </row>
    <row r="117" ht="14.85" customHeight="1">
      <c r="E117" s="2" t="n"/>
      <c r="F117" s="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T117" s="2" t="n"/>
      <c r="U117" s="6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X117" s="2" t="n"/>
      <c r="AY117" s="6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M117" s="2" t="n"/>
      <c r="BN117" s="6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B117" s="1" t="n"/>
      <c r="CC117" s="237" t="n"/>
      <c r="CD117" s="1" t="n"/>
    </row>
    <row r="118" ht="14.85" customHeight="1">
      <c r="E118" s="2" t="n"/>
      <c r="F118" s="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T118" s="2" t="n"/>
      <c r="U118" s="6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X118" s="2" t="n"/>
      <c r="AY118" s="6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M118" s="2" t="n"/>
      <c r="BN118" s="6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B118" s="1" t="n"/>
      <c r="CC118" s="237" t="n"/>
      <c r="CD118" s="1" t="n"/>
    </row>
    <row r="119" ht="14.85" customHeight="1">
      <c r="E119" s="2" t="n"/>
      <c r="F119" s="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T119" s="2" t="n"/>
      <c r="U119" s="6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X119" s="2" t="n"/>
      <c r="AY119" s="6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M119" s="2" t="n"/>
      <c r="BN119" s="6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B119" s="1" t="n"/>
      <c r="CC119" s="237" t="n"/>
      <c r="CD119" s="1" t="n"/>
    </row>
    <row r="120" ht="14.85" customHeight="1">
      <c r="E120" s="2" t="n"/>
      <c r="F120" s="6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T120" s="2" t="n"/>
      <c r="U120" s="6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X120" s="2" t="n"/>
      <c r="AY120" s="6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M120" s="2" t="n"/>
      <c r="BN120" s="6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B120" s="1" t="n"/>
      <c r="CC120" s="237" t="n"/>
      <c r="CD120" s="1" t="n"/>
    </row>
    <row r="121" ht="14.85" customHeight="1">
      <c r="E121" s="2" t="n"/>
      <c r="F121" s="6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T121" s="2" t="n"/>
      <c r="U121" s="6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X121" s="2" t="n"/>
      <c r="AY121" s="6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M121" s="2" t="n"/>
      <c r="BN121" s="6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B121" s="1" t="n"/>
      <c r="CC121" s="237" t="n"/>
      <c r="CD121" s="1" t="n"/>
    </row>
    <row r="122" ht="14.85" customHeight="1">
      <c r="E122" s="2" t="n"/>
      <c r="F122" s="6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T122" s="2" t="n"/>
      <c r="U122" s="6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X122" s="2" t="n"/>
      <c r="AY122" s="6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M122" s="2" t="n"/>
      <c r="BN122" s="6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  <row r="274" ht="14.85" customHeight="1">
      <c r="CB274" s="1" t="n"/>
      <c r="CC274" s="237" t="n"/>
      <c r="CD274" s="1" t="n"/>
    </row>
    <row r="275" ht="14.85" customHeight="1">
      <c r="CB275" s="1" t="n"/>
      <c r="CC275" s="237" t="n"/>
      <c r="CD275" s="1" t="n"/>
    </row>
    <row r="276" ht="14.85" customHeight="1">
      <c r="CB276" s="1" t="n"/>
      <c r="CC276" s="237" t="n"/>
      <c r="CD276" s="1" t="n"/>
    </row>
    <row r="277" ht="14.85" customHeight="1">
      <c r="CB277" s="1" t="n"/>
      <c r="CC277" s="237" t="n"/>
      <c r="CD277" s="1" t="n"/>
    </row>
    <row r="278" ht="14.85" customHeight="1">
      <c r="CB278" s="1" t="n"/>
      <c r="CC278" s="237" t="n"/>
      <c r="CD278" s="1" t="n"/>
    </row>
    <row r="279" ht="14.85" customHeight="1">
      <c r="CB279" s="1" t="n"/>
      <c r="CC279" s="237" t="n"/>
      <c r="CD279" s="1" t="n"/>
    </row>
    <row r="280" ht="14.85" customHeight="1">
      <c r="CB280" s="1" t="n"/>
      <c r="CC280" s="237" t="n"/>
      <c r="CD280" s="1" t="n"/>
    </row>
    <row r="281" ht="14.85" customHeight="1">
      <c r="CB281" s="1" t="n"/>
      <c r="CC281" s="237" t="n"/>
      <c r="CD281" s="1" t="n"/>
    </row>
    <row r="282" ht="14.85" customHeight="1">
      <c r="CB282" s="1" t="n"/>
      <c r="CC282" s="237" t="n"/>
      <c r="CD282" s="1" t="n"/>
    </row>
    <row r="283" ht="14.85" customHeight="1">
      <c r="CB283" s="1" t="n"/>
      <c r="CC283" s="237" t="n"/>
      <c r="CD283" s="1" t="n"/>
    </row>
    <row r="284" ht="14.85" customHeight="1">
      <c r="CB284" s="1" t="n"/>
      <c r="CC284" s="237" t="n"/>
      <c r="CD284" s="1" t="n"/>
    </row>
    <row r="285" ht="14.85" customHeight="1">
      <c r="CB285" s="1" t="n"/>
      <c r="CC285" s="237" t="n"/>
      <c r="CD285" s="1" t="n"/>
    </row>
    <row r="286" ht="14.85" customHeight="1">
      <c r="CB286" s="1" t="n"/>
      <c r="CC286" s="237" t="n"/>
      <c r="CD286" s="1" t="n"/>
    </row>
  </sheetData>
  <mergeCells count="3">
    <mergeCell ref="CB2:CD2"/>
    <mergeCell ref="CB4:CD4"/>
    <mergeCell ref="ES4:EZ4"/>
  </mergeCells>
  <conditionalFormatting sqref="EY11:EY26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29:EY32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35:EY39 EY41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Planilha25">
    <tabColor rgb="FFFFC000"/>
    <outlinePr summaryBelow="1" summaryRight="1"/>
    <pageSetUpPr/>
  </sheetPr>
  <dimension ref="A1:FC279"/>
  <sheetViews>
    <sheetView showGridLines="0" zoomScaleNormal="100" workbookViewId="0">
      <pane xSplit="3" ySplit="8" topLeftCell="ER9" activePane="bottomRight" state="frozenSplit"/>
      <selection activeCell="ES1" sqref="ES1:ES1048576"/>
      <selection pane="topRight" activeCell="ES1" sqref="ES1:ES1048576"/>
      <selection pane="bottomLeft" activeCell="ES1" sqref="ES1:ES1048576"/>
      <selection pane="bottomRight" activeCell="FC16" sqref="FC16"/>
    </sheetView>
  </sheetViews>
  <sheetFormatPr baseColWidth="8" defaultColWidth="10.625" defaultRowHeight="15" outlineLevelRow="1"/>
  <cols>
    <col hidden="1" width="17.125" customWidth="1" style="56" min="1" max="1"/>
    <col width="8" customWidth="1" style="56" min="2" max="2"/>
    <col width="40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2.3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3.875" customWidth="1" style="56" min="84" max="84"/>
    <col hidden="1" outlineLevel="1" width="10.625" customWidth="1" style="56" min="85" max="96"/>
    <col collapsed="1" width="2.75" customWidth="1" style="56" min="97" max="97"/>
    <col width="10.625" customWidth="1" style="56" min="98" max="98"/>
    <col width="1.625" customWidth="1" style="56" min="99" max="99"/>
    <col hidden="1" outlineLevel="1" width="10.625" customWidth="1" style="56" min="100" max="111"/>
    <col hidden="1" collapsed="1" width="1.5" customWidth="1" style="56" min="112" max="112"/>
    <col hidden="1" width="10.625" customWidth="1" style="56" min="113" max="113"/>
    <col hidden="1" width="10.75" customWidth="1" style="56" min="114" max="114"/>
    <col width="0.75" customWidth="1" style="56" min="115" max="115"/>
    <col width="10.625" customWidth="1" style="56" min="116" max="116"/>
    <col hidden="1" outlineLevel="1" width="3.875" customWidth="1" style="56" min="117" max="117"/>
    <col hidden="1" outlineLevel="1" width="10.625" customWidth="1" style="56" min="118" max="129"/>
    <col collapsed="1" width="2.25" customWidth="1" style="56" min="130" max="130"/>
    <col width="10.625" customWidth="1" style="56" min="131" max="131"/>
    <col hidden="1" outlineLevel="1" width="2.625" customWidth="1" style="56" min="132" max="132"/>
    <col hidden="1" outlineLevel="1" width="10.625" customWidth="1" style="56" min="133" max="144"/>
    <col collapsed="1" width="3" customWidth="1" style="56" min="145" max="145"/>
    <col width="10.625" customWidth="1" style="56" min="146" max="147"/>
    <col width="2.625" customWidth="1" style="56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0.625" customWidth="1" style="56" min="157" max="16384"/>
  </cols>
  <sheetData>
    <row r="1" ht="6" customHeight="1">
      <c r="CB1" s="1" t="n"/>
      <c r="CC1" s="610" t="n"/>
      <c r="CD1" s="1" t="n"/>
      <c r="ES1" s="611" t="n"/>
      <c r="ET1" s="418" t="n"/>
      <c r="EV1" s="418" t="n"/>
      <c r="EX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M2" s="56" t="n"/>
      <c r="DN2" s="56" t="n"/>
      <c r="DO2" s="56" t="n"/>
      <c r="DP2" s="56" t="n"/>
      <c r="DQ2" s="56" t="n"/>
      <c r="ES2" s="427">
        <f>IF(ES4&lt;$EE$6,ES4-366,ES4-365)</f>
        <v/>
      </c>
      <c r="ET2" s="85" t="n"/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56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56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56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56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56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56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Format="1" customHeight="1" s="65">
      <c r="A8" s="65" t="n">
        <v>3</v>
      </c>
      <c r="B8" s="76" t="n"/>
      <c r="C8" s="76" t="inlineStr">
        <is>
          <t>Despesas Financeiras</t>
        </is>
      </c>
      <c r="D8" s="75" t="n"/>
      <c r="E8" s="587">
        <f>SUM(G8:R8)</f>
        <v/>
      </c>
      <c r="F8" s="617" t="n"/>
      <c r="G8" s="618">
        <f>SUM(G10:G11)</f>
        <v/>
      </c>
      <c r="H8" s="618">
        <f>SUM(H10:H11)</f>
        <v/>
      </c>
      <c r="I8" s="618">
        <f>SUM(I10:I11)</f>
        <v/>
      </c>
      <c r="J8" s="618">
        <f>SUM(J10:J11)</f>
        <v/>
      </c>
      <c r="K8" s="618">
        <f>SUM(K10:K11)</f>
        <v/>
      </c>
      <c r="L8" s="618">
        <f>SUM(L10:L11)</f>
        <v/>
      </c>
      <c r="M8" s="618">
        <f>SUM(M10:M11)</f>
        <v/>
      </c>
      <c r="N8" s="618">
        <f>SUM(N10:N11)</f>
        <v/>
      </c>
      <c r="O8" s="618">
        <f>SUM(O10:O11)</f>
        <v/>
      </c>
      <c r="P8" s="618">
        <f>SUM(P10:P11)</f>
        <v/>
      </c>
      <c r="Q8" s="618">
        <f>SUM(Q10:Q11)</f>
        <v/>
      </c>
      <c r="R8" s="618">
        <f>SUM(R10:R11)</f>
        <v/>
      </c>
      <c r="S8" s="617" t="n"/>
      <c r="T8" s="587">
        <f>SUM(V8:AG8)</f>
        <v/>
      </c>
      <c r="U8" s="617" t="n"/>
      <c r="V8" s="618">
        <f>SUM(V10:V11)</f>
        <v/>
      </c>
      <c r="W8" s="618">
        <f>SUM(W10:W11)</f>
        <v/>
      </c>
      <c r="X8" s="618">
        <f>SUM(X10:X11)</f>
        <v/>
      </c>
      <c r="Y8" s="618">
        <f>SUM(Y10:Y11)</f>
        <v/>
      </c>
      <c r="Z8" s="618">
        <f>SUM(Z10:Z11)</f>
        <v/>
      </c>
      <c r="AA8" s="618">
        <f>SUM(AA10:AA11)</f>
        <v/>
      </c>
      <c r="AB8" s="618">
        <f>SUM(AB10:AB11)</f>
        <v/>
      </c>
      <c r="AC8" s="618">
        <f>SUM(AC10:AC11)</f>
        <v/>
      </c>
      <c r="AD8" s="618">
        <f>SUM(AD10:AD11)</f>
        <v/>
      </c>
      <c r="AE8" s="618">
        <f>SUM(AE10:AE11)</f>
        <v/>
      </c>
      <c r="AF8" s="618">
        <f>SUM(AF10:AF11)</f>
        <v/>
      </c>
      <c r="AG8" s="618">
        <f>SUM(AG10:AG11)</f>
        <v/>
      </c>
      <c r="AH8" s="617" t="n"/>
      <c r="AI8" s="587">
        <f>SUM(AK8:AV8)</f>
        <v/>
      </c>
      <c r="AJ8" s="617" t="n"/>
      <c r="AK8" s="618">
        <f>SUM(AK10:AK11)</f>
        <v/>
      </c>
      <c r="AL8" s="618">
        <f>SUM(AL10:AL11)</f>
        <v/>
      </c>
      <c r="AM8" s="618">
        <f>SUM(AM10:AM11)</f>
        <v/>
      </c>
      <c r="AN8" s="618">
        <f>SUM(AN10:AN11)</f>
        <v/>
      </c>
      <c r="AO8" s="618">
        <f>SUM(AO10:AO11)</f>
        <v/>
      </c>
      <c r="AP8" s="618">
        <f>SUM(AP10:AP11)</f>
        <v/>
      </c>
      <c r="AQ8" s="618">
        <f>SUM(AQ10:AQ11)</f>
        <v/>
      </c>
      <c r="AR8" s="618">
        <f>SUM(AR10:AR11)</f>
        <v/>
      </c>
      <c r="AS8" s="618">
        <f>SUM(AS10:AS11)</f>
        <v/>
      </c>
      <c r="AT8" s="618">
        <f>SUM(AT10:AT11)</f>
        <v/>
      </c>
      <c r="AU8" s="618">
        <f>SUM(AU10:AU11)</f>
        <v/>
      </c>
      <c r="AV8" s="618">
        <f>SUM(AV10:AV11)</f>
        <v/>
      </c>
      <c r="AW8" s="617" t="n"/>
      <c r="AX8" s="587">
        <f>SUM(AZ8:BK8)</f>
        <v/>
      </c>
      <c r="AY8" s="617" t="n"/>
      <c r="AZ8" s="618">
        <f>SUM(AZ10:AZ11)</f>
        <v/>
      </c>
      <c r="BA8" s="618">
        <f>SUM(BA10:BA11)</f>
        <v/>
      </c>
      <c r="BB8" s="618">
        <f>SUM(BB10:BB11)</f>
        <v/>
      </c>
      <c r="BC8" s="618">
        <f>SUM(BC10:BC11)</f>
        <v/>
      </c>
      <c r="BD8" s="618">
        <f>SUM(BD10:BD11)</f>
        <v/>
      </c>
      <c r="BE8" s="618">
        <f>SUM(BE10:BE11)</f>
        <v/>
      </c>
      <c r="BF8" s="618">
        <f>SUM(BF10:BF11)</f>
        <v/>
      </c>
      <c r="BG8" s="618">
        <f>SUM(BG10:BG11)</f>
        <v/>
      </c>
      <c r="BH8" s="618">
        <f>SUM(BH10:BH11)</f>
        <v/>
      </c>
      <c r="BI8" s="618">
        <f>SUM(BI10:BI11)</f>
        <v/>
      </c>
      <c r="BJ8" s="618">
        <f>SUM(BJ10:BJ11)</f>
        <v/>
      </c>
      <c r="BK8" s="618">
        <f>SUM(BK10:BK11)</f>
        <v/>
      </c>
      <c r="BL8" s="617" t="n"/>
      <c r="BM8" s="587">
        <f>SUM(BO8:BZ8)</f>
        <v/>
      </c>
      <c r="BN8" s="617" t="n"/>
      <c r="BO8" s="618">
        <f>SUM(BO10:BO11)</f>
        <v/>
      </c>
      <c r="BP8" s="618">
        <f>SUM(BP10:BP11)</f>
        <v/>
      </c>
      <c r="BQ8" s="618">
        <f>SUM(BQ10:BQ11)</f>
        <v/>
      </c>
      <c r="BR8" s="618">
        <f>SUM(BR10:BR11)</f>
        <v/>
      </c>
      <c r="BS8" s="618">
        <f>SUM(BS10:BS11)</f>
        <v/>
      </c>
      <c r="BT8" s="618">
        <f>SUM(BT10:BT11)</f>
        <v/>
      </c>
      <c r="BU8" s="618">
        <f>SUM(BU10:BU11)</f>
        <v/>
      </c>
      <c r="BV8" s="618">
        <f>SUM(BV10:BV11)</f>
        <v/>
      </c>
      <c r="BW8" s="618">
        <f>SUM(BW10:BW11)</f>
        <v/>
      </c>
      <c r="BX8" s="618">
        <f>SUM(BX10:BX11)</f>
        <v/>
      </c>
      <c r="BY8" s="618">
        <f>SUM(BY10:BY11)</f>
        <v/>
      </c>
      <c r="BZ8" s="618">
        <f>SUM(BZ10:BZ11)</f>
        <v/>
      </c>
      <c r="CB8" s="618">
        <f>SUM(CB10:CB11)</f>
        <v/>
      </c>
      <c r="CC8" s="619" t="n"/>
      <c r="CD8" s="618">
        <f>SUM(CD10:CD11)</f>
        <v/>
      </c>
      <c r="CE8" s="587">
        <f>SUM(CG8:CR8)</f>
        <v/>
      </c>
      <c r="CF8" s="56" t="n"/>
      <c r="CG8" s="618">
        <f>SUM(CG10:CG11)</f>
        <v/>
      </c>
      <c r="CH8" s="618">
        <f>SUM(CH10:CH11)</f>
        <v/>
      </c>
      <c r="CI8" s="618">
        <f>SUM(CI10:CI11)</f>
        <v/>
      </c>
      <c r="CJ8" s="618">
        <f>SUM(CJ10:CJ11)</f>
        <v/>
      </c>
      <c r="CK8" s="618">
        <f>SUM(CK10:CK11)</f>
        <v/>
      </c>
      <c r="CL8" s="618">
        <f>SUM(CL10:CL11)</f>
        <v/>
      </c>
      <c r="CM8" s="618">
        <f>SUM(CM10:CM11)</f>
        <v/>
      </c>
      <c r="CN8" s="618">
        <f>SUM(CN10:CN11)</f>
        <v/>
      </c>
      <c r="CO8" s="618">
        <f>SUM(CO10:CO11)</f>
        <v/>
      </c>
      <c r="CP8" s="618">
        <f>SUM(CP10:CP11)</f>
        <v/>
      </c>
      <c r="CQ8" s="618">
        <f>SUM(CQ10:CQ11)</f>
        <v/>
      </c>
      <c r="CR8" s="618">
        <f>SUM(CR10:CR11)</f>
        <v/>
      </c>
      <c r="CT8" s="587">
        <f>SUM(CV8:DG8)</f>
        <v/>
      </c>
      <c r="CU8" s="56" t="n"/>
      <c r="CV8" s="618">
        <f>SUM(CV10:CV11)</f>
        <v/>
      </c>
      <c r="CW8" s="618">
        <f>SUM(CW10:CW11)</f>
        <v/>
      </c>
      <c r="CX8" s="618">
        <f>SUM(CX10:CX11)</f>
        <v/>
      </c>
      <c r="CY8" s="618">
        <f>SUM(CY10:CY11)</f>
        <v/>
      </c>
      <c r="CZ8" s="618">
        <f>SUM(CZ10:CZ11)</f>
        <v/>
      </c>
      <c r="DA8" s="618">
        <f>SUM(DA10:DA11)</f>
        <v/>
      </c>
      <c r="DB8" s="618">
        <f>SUM(DB10:DB11)</f>
        <v/>
      </c>
      <c r="DC8" s="618">
        <f>SUM(DC10:DC11)</f>
        <v/>
      </c>
      <c r="DD8" s="618">
        <f>SUM(DD10:DD11)</f>
        <v/>
      </c>
      <c r="DE8" s="618">
        <f>SUM(DE10:DE11)</f>
        <v/>
      </c>
      <c r="DF8" s="618">
        <f>SUM(DF10:DF11)</f>
        <v/>
      </c>
      <c r="DG8" s="618">
        <f>SUM(DG10:DG11)</f>
        <v/>
      </c>
      <c r="DI8" s="618">
        <f>DA8-CL8</f>
        <v/>
      </c>
      <c r="DJ8" s="382">
        <f>(DA8/CL8)-100%</f>
        <v/>
      </c>
      <c r="DL8" s="587">
        <f>SUM(DN8:DY8)</f>
        <v/>
      </c>
      <c r="DM8" s="56" t="n"/>
      <c r="DN8" s="618">
        <f>SUM(DN10:DN11)</f>
        <v/>
      </c>
      <c r="DO8" s="618">
        <f>SUM(DO10:DO11)</f>
        <v/>
      </c>
      <c r="DP8" s="618">
        <f>SUM(DP10:DP11)</f>
        <v/>
      </c>
      <c r="DQ8" s="618">
        <f>SUM(DQ10:DQ11)</f>
        <v/>
      </c>
      <c r="DR8" s="618">
        <f>SUM(DR10:DR11)</f>
        <v/>
      </c>
      <c r="DS8" s="618">
        <f>SUM(DS10:DS11)</f>
        <v/>
      </c>
      <c r="DT8" s="618">
        <f>SUM(DT10:DT11)</f>
        <v/>
      </c>
      <c r="DU8" s="618">
        <f>SUM(DU10:DU11)</f>
        <v/>
      </c>
      <c r="DV8" s="618">
        <f>SUM(DV10:DV11)</f>
        <v/>
      </c>
      <c r="DW8" s="618">
        <f>SUM(DW10:DW11)</f>
        <v/>
      </c>
      <c r="DX8" s="618">
        <f>SUM(DX10:DX11)</f>
        <v/>
      </c>
      <c r="DY8" s="618">
        <f>SUM(DY10:DY11)</f>
        <v/>
      </c>
      <c r="EA8" s="587">
        <f>SUM(EC8:EN8)</f>
        <v/>
      </c>
      <c r="EB8" s="56" t="n"/>
      <c r="EC8" s="618">
        <f>SUM(EC10:EC11)</f>
        <v/>
      </c>
      <c r="ED8" s="618">
        <f>SUM(ED10:ED11)</f>
        <v/>
      </c>
      <c r="EE8" s="618">
        <f>SUM(EE10:EE11)</f>
        <v/>
      </c>
      <c r="EF8" s="618">
        <f>SUM(EF10:EF11)</f>
        <v/>
      </c>
      <c r="EG8" s="618">
        <f>SUM(EG10:EG11)</f>
        <v/>
      </c>
      <c r="EH8" s="618">
        <f>SUM(EH10:EH11)</f>
        <v/>
      </c>
      <c r="EI8" s="618">
        <f>SUM(EI10:EI11)</f>
        <v/>
      </c>
      <c r="EJ8" s="618">
        <f>SUM(EJ10:EJ11)</f>
        <v/>
      </c>
      <c r="EK8" s="618">
        <f>SUM(EK10:EK11)</f>
        <v/>
      </c>
      <c r="EL8" s="618">
        <f>SUM(EL10:EL11)</f>
        <v/>
      </c>
      <c r="EM8" s="618">
        <f>SUM(EM10:EM11)</f>
        <v/>
      </c>
      <c r="EN8" s="618">
        <f>SUM(EN10:EN11)</f>
        <v/>
      </c>
      <c r="EP8" s="618">
        <f>EH8-DS8</f>
        <v/>
      </c>
      <c r="EQ8" s="382">
        <f>(EH8/DS8)-100%</f>
        <v/>
      </c>
      <c r="ES8" s="618">
        <f>SUM(ES10:ES11)</f>
        <v/>
      </c>
      <c r="ET8" s="422" t="n"/>
      <c r="EU8" s="618">
        <f>SUM(EU10:EU11)</f>
        <v/>
      </c>
      <c r="EV8" s="422" t="n"/>
      <c r="EW8" s="618">
        <f>SUM(EW10:EW11)</f>
        <v/>
      </c>
      <c r="EX8" s="422" t="n"/>
      <c r="EY8" s="618">
        <f>EW8-EU8</f>
        <v/>
      </c>
      <c r="EZ8" s="415">
        <f>EY8/EU8</f>
        <v/>
      </c>
    </row>
    <row r="9" ht="4.5" customFormat="1" customHeight="1" s="43">
      <c r="A9" s="1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56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56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14.85" customFormat="1" customHeight="1" s="91">
      <c r="A10" s="85" t="n">
        <v>5</v>
      </c>
      <c r="B10" s="104" t="inlineStr">
        <is>
          <t>48.01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HLOOKUP($CB$4,$AZ$6:$BK$41,$A10,0)</f>
        <v/>
      </c>
      <c r="CC10" s="622" t="n"/>
      <c r="CD10" s="622">
        <f>HLOOKUP($CB$4,$BO$6:$BZ$41,$A10,0)</f>
        <v/>
      </c>
      <c r="CE10" s="597">
        <f>SUM(CG10:CR10)</f>
        <v/>
      </c>
      <c r="CF10" s="56" t="n"/>
      <c r="CG10" s="597">
        <f>BD!BJ171</f>
        <v/>
      </c>
      <c r="CH10" s="597">
        <f>BD!BK171</f>
        <v/>
      </c>
      <c r="CI10" s="597">
        <f>BD!BL171</f>
        <v/>
      </c>
      <c r="CJ10" s="597">
        <f>BD!BM171</f>
        <v/>
      </c>
      <c r="CK10" s="597">
        <f>BD!BN171</f>
        <v/>
      </c>
      <c r="CL10" s="597">
        <f>BD!BO171</f>
        <v/>
      </c>
      <c r="CM10" s="597">
        <f>BD!BP171</f>
        <v/>
      </c>
      <c r="CN10" s="597">
        <f>BD!BQ171</f>
        <v/>
      </c>
      <c r="CO10" s="597">
        <f>BD!BR171</f>
        <v/>
      </c>
      <c r="CP10" s="597">
        <f>BD!BS171</f>
        <v/>
      </c>
      <c r="CQ10" s="597">
        <f>BD!BT171</f>
        <v/>
      </c>
      <c r="CR10" s="597">
        <f>BD!BU171</f>
        <v/>
      </c>
      <c r="CT10" s="597">
        <f>SUM(CV10:DG10)</f>
        <v/>
      </c>
      <c r="CU10" s="56" t="n"/>
      <c r="CV10" s="597">
        <f>_xlfn.XLOOKUP(Finan.!$B10,BD!$A$203:$A$399,BD!BJ$203:BJ$399,)</f>
        <v/>
      </c>
      <c r="CW10" s="597">
        <f>_xlfn.XLOOKUP(Finan.!$B10,BD!$A$203:$A$399,BD!BK$203:BK$399,)</f>
        <v/>
      </c>
      <c r="CX10" s="597">
        <f>_xlfn.XLOOKUP(Finan.!$B10,BD!$A$203:$A$399,BD!BL$203:BL$399,)</f>
        <v/>
      </c>
      <c r="CY10" s="597">
        <f>_xlfn.XLOOKUP(Finan.!$B10,BD!$A$203:$A$399,BD!BM$203:BM$399,)</f>
        <v/>
      </c>
      <c r="CZ10" s="597">
        <f>_xlfn.XLOOKUP(Finan.!$B10,BD!$A$203:$A$399,BD!BN$203:BN$399,)</f>
        <v/>
      </c>
      <c r="DA10" s="597">
        <f>_xlfn.XLOOKUP(Finan.!$B10,BD!$A$203:$A$399,BD!BO$203:BO$399,)</f>
        <v/>
      </c>
      <c r="DB10" s="597">
        <f>_xlfn.XLOOKUP(Finan.!$B10,BD!$A$203:$A$399,BD!BP$203:BP$399,)</f>
        <v/>
      </c>
      <c r="DC10" s="597">
        <f>_xlfn.XLOOKUP(Finan.!$B10,BD!$A$203:$A$399,BD!BQ$203:BQ$399,)</f>
        <v/>
      </c>
      <c r="DD10" s="597">
        <f>_xlfn.XLOOKUP(Finan.!$B10,BD!$A$203:$A$399,BD!BR$203:BR$399,)</f>
        <v/>
      </c>
      <c r="DE10" s="597">
        <f>_xlfn.XLOOKUP(Finan.!$B10,BD!$A$203:$A$399,BD!BS$203:BS$399,)</f>
        <v/>
      </c>
      <c r="DF10" s="597">
        <f>_xlfn.XLOOKUP(Finan.!$B10,BD!$A$203:$A$399,BD!BT$203:BT$399,)</f>
        <v/>
      </c>
      <c r="DG10" s="597">
        <f>_xlfn.XLOOKUP(Finan.!$B10,BD!$A$203:$A$399,BD!BU$203:BU$399,)</f>
        <v/>
      </c>
      <c r="DI10" s="597">
        <f>DA10-CL10</f>
        <v/>
      </c>
      <c r="DJ10" s="337">
        <f>(DA10/CL10)-100%</f>
        <v/>
      </c>
      <c r="DL10" s="597">
        <f>SUM(DN10:DY10)</f>
        <v/>
      </c>
      <c r="DM10" s="56" t="n"/>
      <c r="DN10" s="597">
        <f>BD!BW171</f>
        <v/>
      </c>
      <c r="DO10" s="597">
        <f>BD!BX171</f>
        <v/>
      </c>
      <c r="DP10" s="597">
        <f>BD!BY171</f>
        <v/>
      </c>
      <c r="DQ10" s="597">
        <f>BD!BZ171</f>
        <v/>
      </c>
      <c r="DR10" s="597">
        <f>BD!CA171</f>
        <v/>
      </c>
      <c r="DS10" s="597">
        <f>BD!CB171</f>
        <v/>
      </c>
      <c r="DT10" s="597">
        <f>BD!CC171</f>
        <v/>
      </c>
      <c r="DU10" s="597">
        <f>BD!CD171</f>
        <v/>
      </c>
      <c r="DV10" s="597">
        <f>BD!CE171</f>
        <v/>
      </c>
      <c r="DW10" s="597">
        <f>BD!CF171</f>
        <v/>
      </c>
      <c r="DX10" s="597">
        <f>BD!CG171</f>
        <v/>
      </c>
      <c r="DY10" s="597">
        <f>BD!CH171</f>
        <v/>
      </c>
      <c r="EA10" s="597">
        <f>SUM(EC10:EN10)</f>
        <v/>
      </c>
      <c r="EB10" s="56" t="n"/>
      <c r="EC10" s="597">
        <f>_xlfn.XLOOKUP(Finan.!$B10,BD!$A$203:$A$399,BD!BW$203:BW$399,)</f>
        <v/>
      </c>
      <c r="ED10" s="597">
        <f>_xlfn.XLOOKUP(Finan.!$B10,BD!$A$203:$A$399,BD!BX$203:BX$399,)</f>
        <v/>
      </c>
      <c r="EE10" s="597">
        <f>_xlfn.XLOOKUP(Finan.!$B10,BD!$A$203:$A$399,BD!BY$203:BY$399,)</f>
        <v/>
      </c>
      <c r="EF10" s="597">
        <f>_xlfn.XLOOKUP(Finan.!$B10,BD!$A$203:$A$399,BD!BZ$203:BZ$399,)</f>
        <v/>
      </c>
      <c r="EG10" s="597">
        <f>_xlfn.XLOOKUP(Finan.!$B10,BD!$A$203:$A$399,BD!CA$203:CA$399,)</f>
        <v/>
      </c>
      <c r="EH10" s="597">
        <f>_xlfn.XLOOKUP(Finan.!$B10,BD!$A$203:$A$399,BD!CB$203:CB$399,)</f>
        <v/>
      </c>
      <c r="EI10" s="597">
        <f>_xlfn.XLOOKUP(Finan.!$B10,BD!$A$203:$A$399,BD!CC$203:CC$399,)</f>
        <v/>
      </c>
      <c r="EJ10" s="597">
        <f>_xlfn.XLOOKUP(Finan.!$B10,BD!$A$203:$A$399,BD!CD$203:CD$399,)</f>
        <v/>
      </c>
      <c r="EK10" s="597">
        <f>_xlfn.XLOOKUP(Finan.!$B10,BD!$A$203:$A$399,BD!CE$203:CE$399,)</f>
        <v/>
      </c>
      <c r="EL10" s="597">
        <f>_xlfn.XLOOKUP(Finan.!$B10,BD!$A$203:$A$399,BD!CF$203:CF$399,)</f>
        <v/>
      </c>
      <c r="EM10" s="597">
        <f>_xlfn.XLOOKUP(Finan.!$B10,BD!$A$203:$A$399,BD!CG$203:CG$399,)</f>
        <v/>
      </c>
      <c r="EN10" s="597">
        <f>_xlfn.XLOOKUP(Finan.!$B10,BD!$A$203:$A$399,BD!CH$203:CH$399,)</f>
        <v/>
      </c>
      <c r="EP10" s="597">
        <f>EH10-DS10</f>
        <v/>
      </c>
      <c r="EQ10" s="354">
        <f>(EH10/DS10)-100%</f>
        <v/>
      </c>
      <c r="ES10" s="623">
        <f>_xlfn.XLOOKUP($ES$2,$CV$6:$DG$6,$CV10:$DG10)</f>
        <v/>
      </c>
      <c r="ET10" s="4" t="n"/>
      <c r="EU10" s="626">
        <f>_xlfn.XLOOKUP($ES$4,$DN$6:$DY$6,$DN10:$DY10)</f>
        <v/>
      </c>
      <c r="EV10" s="4" t="n"/>
      <c r="EW10" s="623">
        <f>_xlfn.XLOOKUP($ES$4,$EC$6:$EN$6,$EC10:$EN10)</f>
        <v/>
      </c>
      <c r="EX10" s="4" t="n"/>
      <c r="EY10" s="625">
        <f>EW10-EU10</f>
        <v/>
      </c>
      <c r="EZ10" s="408">
        <f>EY10/EU10</f>
        <v/>
      </c>
    </row>
    <row r="11" outlineLevel="1" ht="14.85" customFormat="1" customHeight="1" s="91">
      <c r="A11" s="65" t="n">
        <v>6</v>
      </c>
      <c r="B11" s="104" t="inlineStr">
        <is>
          <t>52.04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HLOOKUP($CB$4,$AZ$6:$BK$41,$A11,0)</f>
        <v/>
      </c>
      <c r="CC11" s="622" t="n"/>
      <c r="CD11" s="622">
        <f>HLOOKUP($CB$4,$BO$6:$BZ$41,$A11,0)</f>
        <v/>
      </c>
      <c r="CE11" s="597">
        <f>SUM(CG11:CR11)</f>
        <v/>
      </c>
      <c r="CF11" s="56" t="n"/>
      <c r="CG11" s="597">
        <f>BD!BJ193</f>
        <v/>
      </c>
      <c r="CH11" s="597">
        <f>BD!BK193</f>
        <v/>
      </c>
      <c r="CI11" s="597">
        <f>BD!BL193</f>
        <v/>
      </c>
      <c r="CJ11" s="597">
        <f>BD!BM193</f>
        <v/>
      </c>
      <c r="CK11" s="597">
        <f>BD!BN193</f>
        <v/>
      </c>
      <c r="CL11" s="597">
        <f>BD!BO193</f>
        <v/>
      </c>
      <c r="CM11" s="597">
        <f>BD!BP193</f>
        <v/>
      </c>
      <c r="CN11" s="597">
        <f>BD!BQ193</f>
        <v/>
      </c>
      <c r="CO11" s="597">
        <f>BD!BR193</f>
        <v/>
      </c>
      <c r="CP11" s="597">
        <f>BD!BS193</f>
        <v/>
      </c>
      <c r="CQ11" s="597">
        <f>BD!BT193</f>
        <v/>
      </c>
      <c r="CR11" s="597">
        <f>BD!BU193</f>
        <v/>
      </c>
      <c r="CT11" s="597">
        <f>SUM(CV11:DG11)</f>
        <v/>
      </c>
      <c r="CU11" s="56" t="n"/>
      <c r="CV11" s="597">
        <f>_xlfn.XLOOKUP(Finan.!$B11,BD!$A$203:$A$399,BD!BJ$203:BJ$399,)</f>
        <v/>
      </c>
      <c r="CW11" s="597">
        <f>_xlfn.XLOOKUP(Finan.!$B11,BD!$A$203:$A$399,BD!BK$203:BK$399,)</f>
        <v/>
      </c>
      <c r="CX11" s="597">
        <f>_xlfn.XLOOKUP(Finan.!$B11,BD!$A$203:$A$399,BD!BL$203:BL$399,)</f>
        <v/>
      </c>
      <c r="CY11" s="597">
        <f>_xlfn.XLOOKUP(Finan.!$B11,BD!$A$203:$A$399,BD!BM$203:BM$399,)</f>
        <v/>
      </c>
      <c r="CZ11" s="597">
        <f>_xlfn.XLOOKUP(Finan.!$B11,BD!$A$203:$A$399,BD!BN$203:BN$399,)</f>
        <v/>
      </c>
      <c r="DA11" s="597">
        <f>_xlfn.XLOOKUP(Finan.!$B11,BD!$A$203:$A$399,BD!BO$203:BO$399,)</f>
        <v/>
      </c>
      <c r="DB11" s="597">
        <f>_xlfn.XLOOKUP(Finan.!$B11,BD!$A$203:$A$399,BD!BP$203:BP$399,)</f>
        <v/>
      </c>
      <c r="DC11" s="597">
        <f>_xlfn.XLOOKUP(Finan.!$B11,BD!$A$203:$A$399,BD!BQ$203:BQ$399,)</f>
        <v/>
      </c>
      <c r="DD11" s="597">
        <f>_xlfn.XLOOKUP(Finan.!$B11,BD!$A$203:$A$399,BD!BR$203:BR$399,)</f>
        <v/>
      </c>
      <c r="DE11" s="597">
        <f>_xlfn.XLOOKUP(Finan.!$B11,BD!$A$203:$A$399,BD!BS$203:BS$399,)</f>
        <v/>
      </c>
      <c r="DF11" s="597">
        <f>_xlfn.XLOOKUP(Finan.!$B11,BD!$A$203:$A$399,BD!BT$203:BT$399,)</f>
        <v/>
      </c>
      <c r="DG11" s="597">
        <f>_xlfn.XLOOKUP(Finan.!$B11,BD!$A$203:$A$399,BD!BU$203:BU$399,)</f>
        <v/>
      </c>
      <c r="DI11" s="597">
        <f>DA11-CL11</f>
        <v/>
      </c>
      <c r="DJ11" s="337">
        <f>(DA11/CL11)-100%</f>
        <v/>
      </c>
      <c r="DL11" s="597">
        <f>SUM(DN11:DY11)</f>
        <v/>
      </c>
      <c r="DM11" s="56" t="n"/>
      <c r="DN11" s="597">
        <f>BD!BW193</f>
        <v/>
      </c>
      <c r="DO11" s="597">
        <f>BD!BX193</f>
        <v/>
      </c>
      <c r="DP11" s="597">
        <f>BD!BY193</f>
        <v/>
      </c>
      <c r="DQ11" s="597">
        <f>BD!BZ193</f>
        <v/>
      </c>
      <c r="DR11" s="597">
        <f>BD!CA193</f>
        <v/>
      </c>
      <c r="DS11" s="597">
        <f>BD!CB193</f>
        <v/>
      </c>
      <c r="DT11" s="597">
        <f>BD!CC193</f>
        <v/>
      </c>
      <c r="DU11" s="597">
        <f>BD!CD193</f>
        <v/>
      </c>
      <c r="DV11" s="597">
        <f>BD!CE193</f>
        <v/>
      </c>
      <c r="DW11" s="597">
        <f>BD!CF193</f>
        <v/>
      </c>
      <c r="DX11" s="597">
        <f>BD!CG193</f>
        <v/>
      </c>
      <c r="DY11" s="597">
        <f>BD!CH193</f>
        <v/>
      </c>
      <c r="EA11" s="597">
        <f>SUM(EC11:EN11)</f>
        <v/>
      </c>
      <c r="EB11" s="56" t="n"/>
      <c r="EC11" s="597">
        <f>_xlfn.XLOOKUP(Finan.!$B11,BD!$A$203:$A$399,BD!BW$203:BW$399,)</f>
        <v/>
      </c>
      <c r="ED11" s="597">
        <f>_xlfn.XLOOKUP(Finan.!$B11,BD!$A$203:$A$399,BD!BX$203:BX$399,)</f>
        <v/>
      </c>
      <c r="EE11" s="597">
        <f>_xlfn.XLOOKUP(Finan.!$B11,BD!$A$203:$A$399,BD!BY$203:BY$399,)</f>
        <v/>
      </c>
      <c r="EF11" s="597">
        <f>_xlfn.XLOOKUP(Finan.!$B11,BD!$A$203:$A$399,BD!BZ$203:BZ$399,)</f>
        <v/>
      </c>
      <c r="EG11" s="597">
        <f>_xlfn.XLOOKUP(Finan.!$B11,BD!$A$203:$A$399,BD!CA$203:CA$399,)</f>
        <v/>
      </c>
      <c r="EH11" s="597">
        <f>_xlfn.XLOOKUP(Finan.!$B11,BD!$A$203:$A$399,BD!CB$203:CB$399,)</f>
        <v/>
      </c>
      <c r="EI11" s="597">
        <f>_xlfn.XLOOKUP(Finan.!$B11,BD!$A$203:$A$399,BD!CC$203:CC$399,)</f>
        <v/>
      </c>
      <c r="EJ11" s="597">
        <f>_xlfn.XLOOKUP(Finan.!$B11,BD!$A$203:$A$399,BD!CD$203:CD$399,)</f>
        <v/>
      </c>
      <c r="EK11" s="597">
        <f>_xlfn.XLOOKUP(Finan.!$B11,BD!$A$203:$A$399,BD!CE$203:CE$399,)</f>
        <v/>
      </c>
      <c r="EL11" s="597">
        <f>_xlfn.XLOOKUP(Finan.!$B11,BD!$A$203:$A$399,BD!CF$203:CF$399,)</f>
        <v/>
      </c>
      <c r="EM11" s="597">
        <f>_xlfn.XLOOKUP(Finan.!$B11,BD!$A$203:$A$399,BD!CG$203:CG$399,)</f>
        <v/>
      </c>
      <c r="EN11" s="597">
        <f>_xlfn.XLOOKUP(Finan.!$B11,BD!$A$203:$A$399,BD!CH$203:CH$399,)</f>
        <v/>
      </c>
      <c r="EP11" s="597">
        <f>EH11-DS11</f>
        <v/>
      </c>
      <c r="EQ11" s="354">
        <f>(EH11/DS11)-100%</f>
        <v/>
      </c>
      <c r="ES11" s="623">
        <f>_xlfn.XLOOKUP($ES$2,$CV$6:$DG$6,$CV11:$DG11)</f>
        <v/>
      </c>
      <c r="ET11" s="4" t="n"/>
      <c r="EU11" s="626">
        <f>_xlfn.XLOOKUP($ES$4,$DN$6:$DY$6,$DN11:$DY11)</f>
        <v/>
      </c>
      <c r="EV11" s="4" t="n"/>
      <c r="EW11" s="623">
        <f>_xlfn.XLOOKUP($ES$4,$EC$6:$EN$6,$EC11:$EN11)</f>
        <v/>
      </c>
      <c r="EX11" s="4" t="n"/>
      <c r="EY11" s="625">
        <f>EW11-EU11</f>
        <v/>
      </c>
      <c r="EZ11" s="408">
        <f>EY11/EU11</f>
        <v/>
      </c>
    </row>
    <row r="12" ht="4.5" customFormat="1" customHeight="1" s="43">
      <c r="A12" s="1" t="n">
        <v>7</v>
      </c>
      <c r="B12" s="66" t="n"/>
      <c r="C12" s="67" t="n"/>
      <c r="D12" s="67" t="n"/>
      <c r="E12" s="597" t="n"/>
      <c r="F12" s="597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 t="n"/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 t="n"/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 t="n"/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 t="n"/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597" t="n"/>
      <c r="CC12" s="622" t="n"/>
      <c r="CD12" s="597" t="n"/>
      <c r="CE12" s="597" t="n"/>
      <c r="CF12" s="56" t="n"/>
      <c r="CG12" s="597" t="n"/>
      <c r="CH12" s="597" t="n"/>
      <c r="CI12" s="597" t="n"/>
      <c r="CJ12" s="597" t="n"/>
      <c r="CK12" s="597" t="n"/>
      <c r="CL12" s="597" t="n"/>
      <c r="CM12" s="597" t="n"/>
      <c r="CN12" s="597" t="n"/>
      <c r="CO12" s="597" t="n"/>
      <c r="CP12" s="597" t="n"/>
      <c r="CQ12" s="597" t="n"/>
      <c r="CR12" s="597" t="n"/>
      <c r="CT12" s="597" t="n"/>
      <c r="CU12" s="56" t="n"/>
      <c r="CV12" s="597" t="n"/>
      <c r="CW12" s="597" t="n"/>
      <c r="CX12" s="597" t="n"/>
      <c r="CY12" s="597" t="n"/>
      <c r="CZ12" s="597" t="n"/>
      <c r="DA12" s="597" t="n"/>
      <c r="DB12" s="597" t="n"/>
      <c r="DC12" s="597" t="n"/>
      <c r="DD12" s="597" t="n"/>
      <c r="DE12" s="597" t="n"/>
      <c r="DF12" s="597" t="n"/>
      <c r="DG12" s="597" t="n"/>
      <c r="DI12" s="597" t="n"/>
      <c r="DJ12" s="337" t="n"/>
      <c r="DL12" s="597" t="n"/>
      <c r="DM12" s="56" t="n"/>
      <c r="DN12" s="597" t="n"/>
      <c r="DO12" s="597" t="n"/>
      <c r="DP12" s="597" t="n"/>
      <c r="DQ12" s="597" t="n"/>
      <c r="DR12" s="597" t="n"/>
      <c r="DS12" s="597" t="n"/>
      <c r="DT12" s="597" t="n"/>
      <c r="DU12" s="597" t="n"/>
      <c r="DV12" s="597" t="n"/>
      <c r="DW12" s="597" t="n"/>
      <c r="DX12" s="597" t="n"/>
      <c r="DY12" s="597" t="n"/>
      <c r="EA12" s="597" t="n"/>
      <c r="EB12" s="56" t="n"/>
      <c r="EC12" s="597" t="n"/>
      <c r="ED12" s="597" t="n"/>
      <c r="EE12" s="597" t="n"/>
      <c r="EF12" s="597" t="n"/>
      <c r="EG12" s="597" t="n"/>
      <c r="EH12" s="597" t="n"/>
      <c r="EI12" s="597" t="n"/>
      <c r="EJ12" s="597" t="n"/>
      <c r="EK12" s="597" t="n"/>
      <c r="EL12" s="597" t="n"/>
      <c r="EM12" s="597" t="n"/>
      <c r="EN12" s="597" t="n"/>
      <c r="EP12" s="597" t="n"/>
      <c r="EQ12" s="337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ht="14.85" customFormat="1" customHeight="1" s="65">
      <c r="A13" s="85" t="n">
        <v>8</v>
      </c>
      <c r="B13" s="76" t="n"/>
      <c r="C13" s="76" t="inlineStr">
        <is>
          <t>Receitas Financeiras</t>
        </is>
      </c>
      <c r="D13" s="75" t="n"/>
      <c r="E13" s="587">
        <f>SUM(G13:R13)</f>
        <v/>
      </c>
      <c r="F13" s="617" t="n"/>
      <c r="G13" s="618">
        <f>SUM(G15:G17)</f>
        <v/>
      </c>
      <c r="H13" s="618">
        <f>SUM(H15:H17)</f>
        <v/>
      </c>
      <c r="I13" s="618">
        <f>SUM(I15:I17)</f>
        <v/>
      </c>
      <c r="J13" s="618">
        <f>SUM(J15:J17)</f>
        <v/>
      </c>
      <c r="K13" s="618">
        <f>SUM(K15:K17)</f>
        <v/>
      </c>
      <c r="L13" s="618">
        <f>SUM(L15:L17)</f>
        <v/>
      </c>
      <c r="M13" s="618">
        <f>SUM(M15:M17)</f>
        <v/>
      </c>
      <c r="N13" s="618">
        <f>SUM(N15:N17)</f>
        <v/>
      </c>
      <c r="O13" s="618">
        <f>SUM(O15:O17)</f>
        <v/>
      </c>
      <c r="P13" s="618">
        <f>SUM(P15:P17)</f>
        <v/>
      </c>
      <c r="Q13" s="618">
        <f>SUM(Q15:Q17)</f>
        <v/>
      </c>
      <c r="R13" s="618">
        <f>SUM(R15:R17)</f>
        <v/>
      </c>
      <c r="S13" s="617" t="n"/>
      <c r="T13" s="587">
        <f>SUM(V13:AG13)</f>
        <v/>
      </c>
      <c r="U13" s="617" t="n"/>
      <c r="V13" s="618">
        <f>SUM(V15:V17)</f>
        <v/>
      </c>
      <c r="W13" s="618">
        <f>SUM(W15:W17)</f>
        <v/>
      </c>
      <c r="X13" s="618">
        <f>SUM(X15:X17)</f>
        <v/>
      </c>
      <c r="Y13" s="618">
        <f>SUM(Y15:Y17)</f>
        <v/>
      </c>
      <c r="Z13" s="618">
        <f>SUM(Z15:Z17)</f>
        <v/>
      </c>
      <c r="AA13" s="618">
        <f>SUM(AA15:AA17)</f>
        <v/>
      </c>
      <c r="AB13" s="618">
        <f>SUM(AB15:AB17)</f>
        <v/>
      </c>
      <c r="AC13" s="618">
        <f>SUM(AC15:AC17)</f>
        <v/>
      </c>
      <c r="AD13" s="618">
        <f>SUM(AD15:AD17)</f>
        <v/>
      </c>
      <c r="AE13" s="618">
        <f>SUM(AE15:AE17)</f>
        <v/>
      </c>
      <c r="AF13" s="618">
        <f>SUM(AF15:AF17)</f>
        <v/>
      </c>
      <c r="AG13" s="618">
        <f>SUM(AG15:AG17)</f>
        <v/>
      </c>
      <c r="AH13" s="617" t="n"/>
      <c r="AI13" s="587">
        <f>SUM(AK13:AV13)</f>
        <v/>
      </c>
      <c r="AJ13" s="617" t="n"/>
      <c r="AK13" s="618">
        <f>SUM(AK15:AK17)</f>
        <v/>
      </c>
      <c r="AL13" s="618">
        <f>SUM(AL15:AL17)</f>
        <v/>
      </c>
      <c r="AM13" s="618">
        <f>SUM(AM15:AM17)</f>
        <v/>
      </c>
      <c r="AN13" s="618">
        <f>SUM(AN15:AN17)</f>
        <v/>
      </c>
      <c r="AO13" s="618">
        <f>SUM(AO15:AO17)</f>
        <v/>
      </c>
      <c r="AP13" s="618">
        <f>SUM(AP15:AP17)</f>
        <v/>
      </c>
      <c r="AQ13" s="618">
        <f>SUM(AQ15:AQ17)</f>
        <v/>
      </c>
      <c r="AR13" s="618">
        <f>SUM(AR15:AR17)</f>
        <v/>
      </c>
      <c r="AS13" s="618">
        <f>SUM(AS15:AS17)</f>
        <v/>
      </c>
      <c r="AT13" s="618">
        <f>SUM(AT15:AT17)</f>
        <v/>
      </c>
      <c r="AU13" s="618">
        <f>SUM(AU15:AU17)</f>
        <v/>
      </c>
      <c r="AV13" s="618">
        <f>SUM(AV15:AV17)</f>
        <v/>
      </c>
      <c r="AW13" s="617" t="n"/>
      <c r="AX13" s="587">
        <f>SUM(AZ13:BK13)</f>
        <v/>
      </c>
      <c r="AY13" s="617" t="n"/>
      <c r="AZ13" s="618">
        <f>SUM(AZ15:AZ17)</f>
        <v/>
      </c>
      <c r="BA13" s="618">
        <f>SUM(BA15:BA17)</f>
        <v/>
      </c>
      <c r="BB13" s="618">
        <f>SUM(BB15:BB17)</f>
        <v/>
      </c>
      <c r="BC13" s="618">
        <f>SUM(BC15:BC17)</f>
        <v/>
      </c>
      <c r="BD13" s="618">
        <f>SUM(BD15:BD17)</f>
        <v/>
      </c>
      <c r="BE13" s="618">
        <f>SUM(BE15:BE17)</f>
        <v/>
      </c>
      <c r="BF13" s="618">
        <f>SUM(BF15:BF17)</f>
        <v/>
      </c>
      <c r="BG13" s="618">
        <f>SUM(BG15:BG17)</f>
        <v/>
      </c>
      <c r="BH13" s="618">
        <f>SUM(BH15:BH17)</f>
        <v/>
      </c>
      <c r="BI13" s="618">
        <f>SUM(BI15:BI17)</f>
        <v/>
      </c>
      <c r="BJ13" s="618">
        <f>SUM(BJ15:BJ17)</f>
        <v/>
      </c>
      <c r="BK13" s="618">
        <f>SUM(BK15:BK17)</f>
        <v/>
      </c>
      <c r="BL13" s="617" t="n"/>
      <c r="BM13" s="587">
        <f>SUM(BO13:BZ13)</f>
        <v/>
      </c>
      <c r="BN13" s="617" t="n"/>
      <c r="BO13" s="618">
        <f>SUM(BO15:BO17)</f>
        <v/>
      </c>
      <c r="BP13" s="618">
        <f>SUM(BP15:BP17)</f>
        <v/>
      </c>
      <c r="BQ13" s="618">
        <f>SUM(BQ15:BQ17)</f>
        <v/>
      </c>
      <c r="BR13" s="618">
        <f>SUM(BR15:BR17)</f>
        <v/>
      </c>
      <c r="BS13" s="618">
        <f>SUM(BS15:BS17)</f>
        <v/>
      </c>
      <c r="BT13" s="618">
        <f>SUM(BT15:BT17)</f>
        <v/>
      </c>
      <c r="BU13" s="618">
        <f>SUM(BU15:BU17)</f>
        <v/>
      </c>
      <c r="BV13" s="618">
        <f>SUM(BV15:BV17)</f>
        <v/>
      </c>
      <c r="BW13" s="618">
        <f>SUM(BW15:BW17)</f>
        <v/>
      </c>
      <c r="BX13" s="618">
        <f>SUM(BX15:BX17)</f>
        <v/>
      </c>
      <c r="BY13" s="618">
        <f>SUM(BY15:BY17)</f>
        <v/>
      </c>
      <c r="BZ13" s="618">
        <f>SUM(BZ15:BZ17)</f>
        <v/>
      </c>
      <c r="CB13" s="618">
        <f>SUM(CB15:CB17)</f>
        <v/>
      </c>
      <c r="CC13" s="619" t="n"/>
      <c r="CD13" s="618">
        <f>SUM(CD15:CD17)</f>
        <v/>
      </c>
      <c r="CE13" s="587">
        <f>SUM(CG13:CR13)</f>
        <v/>
      </c>
      <c r="CF13" s="56" t="n"/>
      <c r="CG13" s="618">
        <f>SUM(CG15:CG17)</f>
        <v/>
      </c>
      <c r="CH13" s="618">
        <f>SUM(CH15:CH17)</f>
        <v/>
      </c>
      <c r="CI13" s="618">
        <f>SUM(CI15:CI17)</f>
        <v/>
      </c>
      <c r="CJ13" s="618">
        <f>SUM(CJ15:CJ17)</f>
        <v/>
      </c>
      <c r="CK13" s="618">
        <f>SUM(CK15:CK17)</f>
        <v/>
      </c>
      <c r="CL13" s="618">
        <f>SUM(CL15:CL17)</f>
        <v/>
      </c>
      <c r="CM13" s="618">
        <f>SUM(CM15:CM17)</f>
        <v/>
      </c>
      <c r="CN13" s="618">
        <f>SUM(CN15:CN17)</f>
        <v/>
      </c>
      <c r="CO13" s="618">
        <f>SUM(CO15:CO17)</f>
        <v/>
      </c>
      <c r="CP13" s="618">
        <f>SUM(CP15:CP17)</f>
        <v/>
      </c>
      <c r="CQ13" s="618">
        <f>SUM(CQ15:CQ17)</f>
        <v/>
      </c>
      <c r="CR13" s="618">
        <f>SUM(CR15:CR17)</f>
        <v/>
      </c>
      <c r="CT13" s="587">
        <f>SUM(CV13:DG13)</f>
        <v/>
      </c>
      <c r="CU13" s="56" t="n"/>
      <c r="CV13" s="618">
        <f>SUM(CV15:CV17)</f>
        <v/>
      </c>
      <c r="CW13" s="618">
        <f>SUM(CW15:CW17)</f>
        <v/>
      </c>
      <c r="CX13" s="618">
        <f>SUM(CX15:CX17)</f>
        <v/>
      </c>
      <c r="CY13" s="618">
        <f>SUM(CY15:CY17)</f>
        <v/>
      </c>
      <c r="CZ13" s="618">
        <f>SUM(CZ15:CZ17)</f>
        <v/>
      </c>
      <c r="DA13" s="618">
        <f>SUM(DA15:DA17)</f>
        <v/>
      </c>
      <c r="DB13" s="618">
        <f>SUM(DB15:DB17)</f>
        <v/>
      </c>
      <c r="DC13" s="618">
        <f>SUM(DC15:DC17)</f>
        <v/>
      </c>
      <c r="DD13" s="618">
        <f>SUM(DD15:DD17)</f>
        <v/>
      </c>
      <c r="DE13" s="618">
        <f>SUM(DE15:DE17)</f>
        <v/>
      </c>
      <c r="DF13" s="618">
        <f>SUM(DF15:DF17)</f>
        <v/>
      </c>
      <c r="DG13" s="618">
        <f>SUM(DG15:DG17)</f>
        <v/>
      </c>
      <c r="DI13" s="618">
        <f>DA13-CL13</f>
        <v/>
      </c>
      <c r="DJ13" s="333">
        <f>(DA13/CL13)-100%</f>
        <v/>
      </c>
      <c r="DL13" s="587">
        <f>SUM(DN13:DY13)</f>
        <v/>
      </c>
      <c r="DM13" s="56" t="n"/>
      <c r="DN13" s="618">
        <f>SUM(DN15:DN17)</f>
        <v/>
      </c>
      <c r="DO13" s="618">
        <f>SUM(DO15:DO17)</f>
        <v/>
      </c>
      <c r="DP13" s="618">
        <f>SUM(DP15:DP17)</f>
        <v/>
      </c>
      <c r="DQ13" s="618">
        <f>SUM(DQ15:DQ17)</f>
        <v/>
      </c>
      <c r="DR13" s="618">
        <f>SUM(DR15:DR17)</f>
        <v/>
      </c>
      <c r="DS13" s="618">
        <f>SUM(DS15:DS17)</f>
        <v/>
      </c>
      <c r="DT13" s="618">
        <f>SUM(DT15:DT17)</f>
        <v/>
      </c>
      <c r="DU13" s="618">
        <f>SUM(DU15:DU17)</f>
        <v/>
      </c>
      <c r="DV13" s="618">
        <f>SUM(DV15:DV17)</f>
        <v/>
      </c>
      <c r="DW13" s="618">
        <f>SUM(DW15:DW17)</f>
        <v/>
      </c>
      <c r="DX13" s="618">
        <f>SUM(DX15:DX17)</f>
        <v/>
      </c>
      <c r="DY13" s="618">
        <f>SUM(DY15:DY17)</f>
        <v/>
      </c>
      <c r="EA13" s="587">
        <f>SUM(EC13:EN13)</f>
        <v/>
      </c>
      <c r="EB13" s="56" t="n"/>
      <c r="EC13" s="618">
        <f>SUM(EC15:EC17)</f>
        <v/>
      </c>
      <c r="ED13" s="618">
        <f>SUM(ED15:ED17)</f>
        <v/>
      </c>
      <c r="EE13" s="618">
        <f>SUM(EE15:EE17)</f>
        <v/>
      </c>
      <c r="EF13" s="618">
        <f>SUM(EF15:EF17)</f>
        <v/>
      </c>
      <c r="EG13" s="618">
        <f>SUM(EG15:EG17)</f>
        <v/>
      </c>
      <c r="EH13" s="618">
        <f>SUM(EH15:EH17)</f>
        <v/>
      </c>
      <c r="EI13" s="618">
        <f>SUM(EI15:EI17)</f>
        <v/>
      </c>
      <c r="EJ13" s="618">
        <f>SUM(EJ15:EJ17)</f>
        <v/>
      </c>
      <c r="EK13" s="618">
        <f>SUM(EK15:EK17)</f>
        <v/>
      </c>
      <c r="EL13" s="618">
        <f>SUM(EL15:EL17)</f>
        <v/>
      </c>
      <c r="EM13" s="618">
        <f>SUM(EM15:EM17)</f>
        <v/>
      </c>
      <c r="EN13" s="618">
        <f>SUM(EN15:EN17)</f>
        <v/>
      </c>
      <c r="EP13" s="618">
        <f>EH13-DS13</f>
        <v/>
      </c>
      <c r="EQ13" s="333">
        <f>(EH13/DS13)-100%</f>
        <v/>
      </c>
      <c r="ES13" s="618">
        <f>SUM(ES15:ES17)</f>
        <v/>
      </c>
      <c r="ET13" s="422" t="n"/>
      <c r="EU13" s="618">
        <f>SUM(EU15:EU17)</f>
        <v/>
      </c>
      <c r="EV13" s="422" t="n"/>
      <c r="EW13" s="618">
        <f>SUM(EW15:EW17)</f>
        <v/>
      </c>
      <c r="EX13" s="422" t="n"/>
      <c r="EY13" s="618">
        <f>EW13-EU13</f>
        <v/>
      </c>
      <c r="EZ13" s="415">
        <f>EY13/EU13</f>
        <v/>
      </c>
    </row>
    <row r="14" ht="4.5" customFormat="1" customHeight="1" s="43">
      <c r="A14" s="65" t="n">
        <v>9</v>
      </c>
      <c r="B14" s="66" t="n"/>
      <c r="C14" s="67" t="n"/>
      <c r="D14" s="67" t="n"/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597" t="n"/>
      <c r="CC14" s="622" t="n"/>
      <c r="CD14" s="597" t="n"/>
      <c r="CE14" s="597" t="n"/>
      <c r="CF14" s="56" t="n"/>
      <c r="CG14" s="597" t="n"/>
      <c r="CH14" s="597" t="n"/>
      <c r="CI14" s="597" t="n"/>
      <c r="CJ14" s="597" t="n"/>
      <c r="CK14" s="597" t="n"/>
      <c r="CL14" s="597" t="n"/>
      <c r="CM14" s="597" t="n"/>
      <c r="CN14" s="597" t="n"/>
      <c r="CO14" s="597" t="n"/>
      <c r="CP14" s="597" t="n"/>
      <c r="CQ14" s="597" t="n"/>
      <c r="CR14" s="597" t="n"/>
      <c r="CT14" s="597" t="n"/>
      <c r="CU14" s="56" t="n"/>
      <c r="CV14" s="597" t="n"/>
      <c r="CW14" s="597" t="n"/>
      <c r="CX14" s="597" t="n"/>
      <c r="CY14" s="597" t="n"/>
      <c r="CZ14" s="597" t="n"/>
      <c r="DA14" s="597" t="n"/>
      <c r="DB14" s="597" t="n"/>
      <c r="DC14" s="597" t="n"/>
      <c r="DD14" s="597" t="n"/>
      <c r="DE14" s="597" t="n"/>
      <c r="DF14" s="597" t="n"/>
      <c r="DG14" s="597" t="n"/>
      <c r="DI14" s="597" t="n"/>
      <c r="DJ14" s="337" t="n"/>
      <c r="DL14" s="597" t="n"/>
      <c r="DM14" s="56" t="n"/>
      <c r="DN14" s="597" t="n"/>
      <c r="DO14" s="597" t="n"/>
      <c r="DP14" s="597" t="n"/>
      <c r="DQ14" s="597" t="n"/>
      <c r="DR14" s="597" t="n"/>
      <c r="DS14" s="597" t="n"/>
      <c r="DT14" s="597" t="n"/>
      <c r="DU14" s="597" t="n"/>
      <c r="DV14" s="597" t="n"/>
      <c r="DW14" s="597" t="n"/>
      <c r="DX14" s="597" t="n"/>
      <c r="DY14" s="597" t="n"/>
      <c r="EA14" s="597" t="n"/>
      <c r="EB14" s="56" t="n"/>
      <c r="EC14" s="597" t="n"/>
      <c r="ED14" s="597" t="n"/>
      <c r="EE14" s="597" t="n"/>
      <c r="EF14" s="597" t="n"/>
      <c r="EG14" s="597" t="n"/>
      <c r="EH14" s="597" t="n"/>
      <c r="EI14" s="597" t="n"/>
      <c r="EJ14" s="597" t="n"/>
      <c r="EK14" s="597" t="n"/>
      <c r="EL14" s="597" t="n"/>
      <c r="EM14" s="597" t="n"/>
      <c r="EN14" s="597" t="n"/>
      <c r="EP14" s="597" t="n"/>
      <c r="EQ14" s="337" t="n"/>
      <c r="ES14" s="623" t="n"/>
      <c r="ET14" s="422" t="n"/>
      <c r="EU14" s="626" t="n"/>
      <c r="EV14" s="422" t="n"/>
      <c r="EW14" s="623" t="n"/>
      <c r="EX14" s="422" t="n"/>
      <c r="EY14" s="625" t="n"/>
      <c r="EZ14" s="408" t="n"/>
    </row>
    <row r="15" outlineLevel="1" ht="14.85" customFormat="1" customHeight="1" s="91">
      <c r="A15" s="1" t="n">
        <v>10</v>
      </c>
      <c r="B15" s="104" t="inlineStr">
        <is>
          <t>48.02</t>
        </is>
      </c>
      <c r="C15" s="50">
        <f>VLOOKUP(B15,BD!A:B,2,0)</f>
        <v/>
      </c>
      <c r="D15" s="597" t="n"/>
      <c r="E15" s="597">
        <f>SUM(G15:R15)</f>
        <v/>
      </c>
      <c r="F15" s="597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L15" s="597" t="n"/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HLOOKUP($CB$4,$AZ$6:$BK$41,$A15,0)</f>
        <v/>
      </c>
      <c r="CC15" s="622" t="n"/>
      <c r="CD15" s="622">
        <f>HLOOKUP($CB$4,$BO$6:$BZ$41,$A15,0)</f>
        <v/>
      </c>
      <c r="CE15" s="597">
        <f>SUM(CG15:CR15)</f>
        <v/>
      </c>
      <c r="CF15" s="56" t="n"/>
      <c r="CG15" s="597">
        <f>BD!BJ172</f>
        <v/>
      </c>
      <c r="CH15" s="597">
        <f>BD!BK172</f>
        <v/>
      </c>
      <c r="CI15" s="597">
        <f>BD!BL172</f>
        <v/>
      </c>
      <c r="CJ15" s="597">
        <f>BD!BM172</f>
        <v/>
      </c>
      <c r="CK15" s="597">
        <f>BD!BN172</f>
        <v/>
      </c>
      <c r="CL15" s="597">
        <f>BD!BO172</f>
        <v/>
      </c>
      <c r="CM15" s="597">
        <f>BD!BP172</f>
        <v/>
      </c>
      <c r="CN15" s="597">
        <f>BD!BQ172</f>
        <v/>
      </c>
      <c r="CO15" s="597">
        <f>BD!BR172</f>
        <v/>
      </c>
      <c r="CP15" s="597">
        <f>BD!BS172</f>
        <v/>
      </c>
      <c r="CQ15" s="597">
        <f>BD!BT172</f>
        <v/>
      </c>
      <c r="CR15" s="597">
        <f>BD!BU172</f>
        <v/>
      </c>
      <c r="CT15" s="597">
        <f>SUM(CV15:DG15)</f>
        <v/>
      </c>
      <c r="CU15" s="56" t="n"/>
      <c r="CV15" s="597">
        <f>_xlfn.XLOOKUP(Finan.!$B15,BD!$A$203:$A$399,BD!BJ$203:BJ$399,)</f>
        <v/>
      </c>
      <c r="CW15" s="597">
        <f>_xlfn.XLOOKUP(Finan.!$B15,BD!$A$203:$A$399,BD!BK$203:BK$399,)</f>
        <v/>
      </c>
      <c r="CX15" s="597">
        <f>_xlfn.XLOOKUP(Finan.!$B15,BD!$A$203:$A$399,BD!BL$203:BL$399,)</f>
        <v/>
      </c>
      <c r="CY15" s="597">
        <f>_xlfn.XLOOKUP(Finan.!$B15,BD!$A$203:$A$399,BD!BM$203:BM$399,)</f>
        <v/>
      </c>
      <c r="CZ15" s="597">
        <f>_xlfn.XLOOKUP(Finan.!$B15,BD!$A$203:$A$399,BD!BN$203:BN$399,)</f>
        <v/>
      </c>
      <c r="DA15" s="597">
        <f>_xlfn.XLOOKUP(Finan.!$B15,BD!$A$203:$A$399,BD!BO$203:BO$399,)</f>
        <v/>
      </c>
      <c r="DB15" s="597">
        <f>_xlfn.XLOOKUP(Finan.!$B15,BD!$A$203:$A$399,BD!BP$203:BP$399,)</f>
        <v/>
      </c>
      <c r="DC15" s="597">
        <f>_xlfn.XLOOKUP(Finan.!$B15,BD!$A$203:$A$399,BD!BQ$203:BQ$399,)</f>
        <v/>
      </c>
      <c r="DD15" s="597">
        <f>_xlfn.XLOOKUP(Finan.!$B15,BD!$A$203:$A$399,BD!BR$203:BR$399,)</f>
        <v/>
      </c>
      <c r="DE15" s="597">
        <f>_xlfn.XLOOKUP(Finan.!$B15,BD!$A$203:$A$399,BD!BS$203:BS$399,)</f>
        <v/>
      </c>
      <c r="DF15" s="597">
        <f>_xlfn.XLOOKUP(Finan.!$B15,BD!$A$203:$A$399,BD!BT$203:BT$399,)</f>
        <v/>
      </c>
      <c r="DG15" s="597">
        <f>_xlfn.XLOOKUP(Finan.!$B15,BD!$A$203:$A$399,BD!BU$203:BU$399,)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56" t="n"/>
      <c r="DN15" s="597">
        <f>BD!BW172</f>
        <v/>
      </c>
      <c r="DO15" s="597">
        <f>BD!BX172</f>
        <v/>
      </c>
      <c r="DP15" s="597">
        <f>BD!BY172</f>
        <v/>
      </c>
      <c r="DQ15" s="597">
        <f>BD!BZ172</f>
        <v/>
      </c>
      <c r="DR15" s="597">
        <f>BD!CA172</f>
        <v/>
      </c>
      <c r="DS15" s="597">
        <f>BD!CB172</f>
        <v/>
      </c>
      <c r="DT15" s="597">
        <f>BD!CC172</f>
        <v/>
      </c>
      <c r="DU15" s="597">
        <f>BD!CD172</f>
        <v/>
      </c>
      <c r="DV15" s="597">
        <f>BD!CE172</f>
        <v/>
      </c>
      <c r="DW15" s="597">
        <f>BD!CF172</f>
        <v/>
      </c>
      <c r="DX15" s="597">
        <f>BD!CG172</f>
        <v/>
      </c>
      <c r="DY15" s="597">
        <f>BD!CH172</f>
        <v/>
      </c>
      <c r="EA15" s="597">
        <f>SUM(EC15:EN15)</f>
        <v/>
      </c>
      <c r="EB15" s="56" t="n"/>
      <c r="EC15" s="597">
        <f>_xlfn.XLOOKUP(Finan.!$B15,BD!$A$203:$A$399,BD!BW$203:BW$399,)</f>
        <v/>
      </c>
      <c r="ED15" s="597">
        <f>_xlfn.XLOOKUP(Finan.!$B15,BD!$A$203:$A$399,BD!BX$203:BX$399,)</f>
        <v/>
      </c>
      <c r="EE15" s="597">
        <f>_xlfn.XLOOKUP(Finan.!$B15,BD!$A$203:$A$399,BD!BY$203:BY$399,)</f>
        <v/>
      </c>
      <c r="EF15" s="597">
        <f>_xlfn.XLOOKUP(Finan.!$B15,BD!$A$203:$A$399,BD!BZ$203:BZ$399,)</f>
        <v/>
      </c>
      <c r="EG15" s="597">
        <f>_xlfn.XLOOKUP(Finan.!$B15,BD!$A$203:$A$399,BD!CA$203:CA$399,)</f>
        <v/>
      </c>
      <c r="EH15" s="597">
        <f>_xlfn.XLOOKUP(Finan.!$B15,BD!$A$203:$A$399,BD!CB$203:CB$399,)</f>
        <v/>
      </c>
      <c r="EI15" s="597">
        <f>_xlfn.XLOOKUP(Finan.!$B15,BD!$A$203:$A$399,BD!CC$203:CC$399,)</f>
        <v/>
      </c>
      <c r="EJ15" s="597">
        <f>_xlfn.XLOOKUP(Finan.!$B15,BD!$A$203:$A$399,BD!CD$203:CD$399,)</f>
        <v/>
      </c>
      <c r="EK15" s="597">
        <f>_xlfn.XLOOKUP(Finan.!$B15,BD!$A$203:$A$399,BD!CE$203:CE$399,)</f>
        <v/>
      </c>
      <c r="EL15" s="597">
        <f>_xlfn.XLOOKUP(Finan.!$B15,BD!$A$203:$A$399,BD!CF$203:CF$399,)</f>
        <v/>
      </c>
      <c r="EM15" s="597">
        <f>_xlfn.XLOOKUP(Finan.!$B15,BD!$A$203:$A$399,BD!CG$203:CG$399,)</f>
        <v/>
      </c>
      <c r="EN15" s="597">
        <f>_xlfn.XLOOKUP(Finan.!$B15,BD!$A$203:$A$399,BD!CH$203:CH$399,)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" t="n"/>
      <c r="EU15" s="626">
        <f>_xlfn.XLOOKUP($ES$4,$DN$6:$DY$6,$DN15:$DY15)</f>
        <v/>
      </c>
      <c r="EV15" s="4" t="n"/>
      <c r="EW15" s="658">
        <f>_xlfn.XLOOKUP($ES$4,$EC$6:$EN$6,$EC15:$EN15)</f>
        <v/>
      </c>
      <c r="EX15" s="4" t="n"/>
      <c r="EY15" s="625">
        <f>EW15-EU15</f>
        <v/>
      </c>
      <c r="EZ15" s="408">
        <f>EY15/EU15</f>
        <v/>
      </c>
    </row>
    <row r="16" outlineLevel="1" ht="14.85" customFormat="1" customHeight="1" s="91">
      <c r="A16" s="85" t="n">
        <v>11</v>
      </c>
      <c r="B16" s="104" t="inlineStr">
        <is>
          <t>48.03</t>
        </is>
      </c>
      <c r="C16" s="50">
        <f>VLOOKUP(B16,BD!A:B,2,0)</f>
        <v/>
      </c>
      <c r="D16" s="597" t="n"/>
      <c r="E16" s="597">
        <f>SUM(G16:R16)</f>
        <v/>
      </c>
      <c r="F16" s="597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L16" s="597" t="n"/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HLOOKUP($CB$4,$AZ$6:$BK$41,$A16,0)</f>
        <v/>
      </c>
      <c r="CC16" s="622" t="n"/>
      <c r="CD16" s="622">
        <f>HLOOKUP($CB$4,$BO$6:$BZ$41,$A16,0)</f>
        <v/>
      </c>
      <c r="CE16" s="597">
        <f>SUM(CG16:CR16)</f>
        <v/>
      </c>
      <c r="CF16" s="56" t="n"/>
      <c r="CG16" s="597">
        <f>BD!BJ173</f>
        <v/>
      </c>
      <c r="CH16" s="597">
        <f>BD!BK173</f>
        <v/>
      </c>
      <c r="CI16" s="597">
        <f>BD!BL173</f>
        <v/>
      </c>
      <c r="CJ16" s="597">
        <f>BD!BM173</f>
        <v/>
      </c>
      <c r="CK16" s="597">
        <f>BD!BN173</f>
        <v/>
      </c>
      <c r="CL16" s="597">
        <f>BD!BO173</f>
        <v/>
      </c>
      <c r="CM16" s="597">
        <f>BD!BP173</f>
        <v/>
      </c>
      <c r="CN16" s="597">
        <f>BD!BQ173</f>
        <v/>
      </c>
      <c r="CO16" s="597">
        <f>BD!BR173</f>
        <v/>
      </c>
      <c r="CP16" s="597">
        <f>BD!BS173</f>
        <v/>
      </c>
      <c r="CQ16" s="597">
        <f>BD!BT173</f>
        <v/>
      </c>
      <c r="CR16" s="597">
        <f>BD!BU173</f>
        <v/>
      </c>
      <c r="CT16" s="597">
        <f>SUM(CV16:DG16)</f>
        <v/>
      </c>
      <c r="CU16" s="56" t="n"/>
      <c r="CV16" s="597">
        <f>_xlfn.XLOOKUP(Finan.!$B16,BD!$A$203:$A$399,BD!BJ$203:BJ$399,)</f>
        <v/>
      </c>
      <c r="CW16" s="597">
        <f>_xlfn.XLOOKUP(Finan.!$B16,BD!$A$203:$A$399,BD!BK$203:BK$399,)</f>
        <v/>
      </c>
      <c r="CX16" s="597">
        <f>_xlfn.XLOOKUP(Finan.!$B16,BD!$A$203:$A$399,BD!BL$203:BL$399,)</f>
        <v/>
      </c>
      <c r="CY16" s="597">
        <f>_xlfn.XLOOKUP(Finan.!$B16,BD!$A$203:$A$399,BD!BM$203:BM$399,)</f>
        <v/>
      </c>
      <c r="CZ16" s="597">
        <f>_xlfn.XLOOKUP(Finan.!$B16,BD!$A$203:$A$399,BD!BN$203:BN$399,)</f>
        <v/>
      </c>
      <c r="DA16" s="597">
        <f>_xlfn.XLOOKUP(Finan.!$B16,BD!$A$203:$A$399,BD!BO$203:BO$399,)</f>
        <v/>
      </c>
      <c r="DB16" s="597">
        <f>_xlfn.XLOOKUP(Finan.!$B16,BD!$A$203:$A$399,BD!BP$203:BP$399,)</f>
        <v/>
      </c>
      <c r="DC16" s="597">
        <f>_xlfn.XLOOKUP(Finan.!$B16,BD!$A$203:$A$399,BD!BQ$203:BQ$399,)</f>
        <v/>
      </c>
      <c r="DD16" s="597">
        <f>_xlfn.XLOOKUP(Finan.!$B16,BD!$A$203:$A$399,BD!BR$203:BR$399,)</f>
        <v/>
      </c>
      <c r="DE16" s="597">
        <f>_xlfn.XLOOKUP(Finan.!$B16,BD!$A$203:$A$399,BD!BS$203:BS$399,)</f>
        <v/>
      </c>
      <c r="DF16" s="597">
        <f>_xlfn.XLOOKUP(Finan.!$B16,BD!$A$203:$A$399,BD!BT$203:BT$399,)</f>
        <v/>
      </c>
      <c r="DG16" s="597">
        <f>_xlfn.XLOOKUP(Finan.!$B16,BD!$A$203:$A$399,BD!BU$203:BU$399,)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56" t="n"/>
      <c r="DN16" s="597">
        <f>BD!BW173</f>
        <v/>
      </c>
      <c r="DO16" s="597">
        <f>BD!BX173</f>
        <v/>
      </c>
      <c r="DP16" s="597">
        <f>BD!BY173</f>
        <v/>
      </c>
      <c r="DQ16" s="597">
        <f>BD!BZ173</f>
        <v/>
      </c>
      <c r="DR16" s="597">
        <f>BD!CA173</f>
        <v/>
      </c>
      <c r="DS16" s="597">
        <f>BD!CB173</f>
        <v/>
      </c>
      <c r="DT16" s="597">
        <f>BD!CC173</f>
        <v/>
      </c>
      <c r="DU16" s="597">
        <f>BD!CD173</f>
        <v/>
      </c>
      <c r="DV16" s="597">
        <f>BD!CE173</f>
        <v/>
      </c>
      <c r="DW16" s="597">
        <f>BD!CF173</f>
        <v/>
      </c>
      <c r="DX16" s="597">
        <f>BD!CG173</f>
        <v/>
      </c>
      <c r="DY16" s="597">
        <f>BD!CH173</f>
        <v/>
      </c>
      <c r="EA16" s="597">
        <f>SUM(EC16:EN16)</f>
        <v/>
      </c>
      <c r="EB16" s="56" t="n"/>
      <c r="EC16" s="597">
        <f>_xlfn.XLOOKUP(Finan.!$B16,BD!$A$203:$A$399,BD!BW$203:BW$399,)</f>
        <v/>
      </c>
      <c r="ED16" s="597">
        <f>_xlfn.XLOOKUP(Finan.!$B16,BD!$A$203:$A$399,BD!BX$203:BX$399,)</f>
        <v/>
      </c>
      <c r="EE16" s="597">
        <f>_xlfn.XLOOKUP(Finan.!$B16,BD!$A$203:$A$399,BD!BY$203:BY$399,)</f>
        <v/>
      </c>
      <c r="EF16" s="597">
        <f>_xlfn.XLOOKUP(Finan.!$B16,BD!$A$203:$A$399,BD!BZ$203:BZ$399,)</f>
        <v/>
      </c>
      <c r="EG16" s="597">
        <f>_xlfn.XLOOKUP(Finan.!$B16,BD!$A$203:$A$399,BD!CA$203:CA$399,)</f>
        <v/>
      </c>
      <c r="EH16" s="597">
        <f>_xlfn.XLOOKUP(Finan.!$B16,BD!$A$203:$A$399,BD!CB$203:CB$399,)</f>
        <v/>
      </c>
      <c r="EI16" s="597">
        <f>_xlfn.XLOOKUP(Finan.!$B16,BD!$A$203:$A$399,BD!CC$203:CC$399,)</f>
        <v/>
      </c>
      <c r="EJ16" s="597">
        <f>_xlfn.XLOOKUP(Finan.!$B16,BD!$A$203:$A$399,BD!CD$203:CD$399,)</f>
        <v/>
      </c>
      <c r="EK16" s="597">
        <f>_xlfn.XLOOKUP(Finan.!$B16,BD!$A$203:$A$399,BD!CE$203:CE$399,)</f>
        <v/>
      </c>
      <c r="EL16" s="597">
        <f>_xlfn.XLOOKUP(Finan.!$B16,BD!$A$203:$A$399,BD!CF$203:CF$399,)</f>
        <v/>
      </c>
      <c r="EM16" s="597">
        <f>_xlfn.XLOOKUP(Finan.!$B16,BD!$A$203:$A$399,BD!CG$203:CG$399,)</f>
        <v/>
      </c>
      <c r="EN16" s="597">
        <f>_xlfn.XLOOKUP(Finan.!$B16,BD!$A$203:$A$399,BD!CH$203:CH$399,)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T16" s="4" t="n"/>
      <c r="EU16" s="626">
        <f>_xlfn.XLOOKUP($ES$4,$DN$6:$DY$6,$DN16:$DY16)</f>
        <v/>
      </c>
      <c r="EV16" s="4" t="n"/>
      <c r="EW16" s="648">
        <f>_xlfn.XLOOKUP($ES$4,$EC$6:$EN$6,$EC16:$EN16)</f>
        <v/>
      </c>
      <c r="EX16" s="4" t="n"/>
      <c r="EY16" s="625">
        <f>EW16-EU16</f>
        <v/>
      </c>
      <c r="EZ16" s="408">
        <f>EY16/EU16</f>
        <v/>
      </c>
      <c r="FC16" s="648" t="n"/>
    </row>
    <row r="17" outlineLevel="1" ht="14.85" customFormat="1" customHeight="1" s="91">
      <c r="A17" s="65" t="n">
        <v>12</v>
      </c>
      <c r="B17" s="104" t="inlineStr">
        <is>
          <t>52.03</t>
        </is>
      </c>
      <c r="C17" s="50">
        <f>VLOOKUP(B17,BD!A:B,2,0)</f>
        <v/>
      </c>
      <c r="D17" s="597" t="n"/>
      <c r="E17" s="597">
        <f>SUM(G17:R17)</f>
        <v/>
      </c>
      <c r="F17" s="597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L17" s="597" t="n"/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HLOOKUP($CB$4,$AZ$6:$BK$41,$A17,0)</f>
        <v/>
      </c>
      <c r="CC17" s="622" t="n"/>
      <c r="CD17" s="622">
        <f>HLOOKUP($CB$4,$BO$6:$BZ$41,$A17,0)</f>
        <v/>
      </c>
      <c r="CE17" s="597">
        <f>SUM(CG17:CR17)</f>
        <v/>
      </c>
      <c r="CF17" s="56" t="n"/>
      <c r="CG17" s="597">
        <f>BD!BJ192</f>
        <v/>
      </c>
      <c r="CH17" s="597">
        <f>BD!BK192</f>
        <v/>
      </c>
      <c r="CI17" s="597">
        <f>BD!BL192</f>
        <v/>
      </c>
      <c r="CJ17" s="597">
        <f>BD!BM192</f>
        <v/>
      </c>
      <c r="CK17" s="597">
        <f>BD!BN192</f>
        <v/>
      </c>
      <c r="CL17" s="597">
        <f>BD!BO192</f>
        <v/>
      </c>
      <c r="CM17" s="597">
        <f>BD!BP192</f>
        <v/>
      </c>
      <c r="CN17" s="597">
        <f>BD!BQ192</f>
        <v/>
      </c>
      <c r="CO17" s="597">
        <f>BD!BR192</f>
        <v/>
      </c>
      <c r="CP17" s="597">
        <f>BD!BS192</f>
        <v/>
      </c>
      <c r="CQ17" s="597">
        <f>BD!BT192</f>
        <v/>
      </c>
      <c r="CR17" s="597">
        <f>BD!BU192</f>
        <v/>
      </c>
      <c r="CT17" s="597">
        <f>SUM(CV17:DG17)</f>
        <v/>
      </c>
      <c r="CU17" s="56" t="n"/>
      <c r="CV17" s="597">
        <f>_xlfn.XLOOKUP(Finan.!$B17,BD!$A$203:$A$399,BD!BJ$203:BJ$399,)</f>
        <v/>
      </c>
      <c r="CW17" s="597">
        <f>_xlfn.XLOOKUP(Finan.!$B17,BD!$A$203:$A$399,BD!BK$203:BK$399,)</f>
        <v/>
      </c>
      <c r="CX17" s="597">
        <f>_xlfn.XLOOKUP(Finan.!$B17,BD!$A$203:$A$399,BD!BL$203:BL$399,)</f>
        <v/>
      </c>
      <c r="CY17" s="597">
        <f>_xlfn.XLOOKUP(Finan.!$B17,BD!$A$203:$A$399,BD!BM$203:BM$399,)</f>
        <v/>
      </c>
      <c r="CZ17" s="597">
        <f>_xlfn.XLOOKUP(Finan.!$B17,BD!$A$203:$A$399,BD!BN$203:BN$399,)</f>
        <v/>
      </c>
      <c r="DA17" s="597">
        <f>_xlfn.XLOOKUP(Finan.!$B17,BD!$A$203:$A$399,BD!BO$203:BO$399,)</f>
        <v/>
      </c>
      <c r="DB17" s="597">
        <f>_xlfn.XLOOKUP(Finan.!$B17,BD!$A$203:$A$399,BD!BP$203:BP$399,)</f>
        <v/>
      </c>
      <c r="DC17" s="597">
        <f>_xlfn.XLOOKUP(Finan.!$B17,BD!$A$203:$A$399,BD!BQ$203:BQ$399,)</f>
        <v/>
      </c>
      <c r="DD17" s="597">
        <f>_xlfn.XLOOKUP(Finan.!$B17,BD!$A$203:$A$399,BD!BR$203:BR$399,)</f>
        <v/>
      </c>
      <c r="DE17" s="597">
        <f>_xlfn.XLOOKUP(Finan.!$B17,BD!$A$203:$A$399,BD!BS$203:BS$399,)</f>
        <v/>
      </c>
      <c r="DF17" s="597">
        <f>_xlfn.XLOOKUP(Finan.!$B17,BD!$A$203:$A$399,BD!BT$203:BT$399,)</f>
        <v/>
      </c>
      <c r="DG17" s="597">
        <f>_xlfn.XLOOKUP(Finan.!$B17,BD!$A$203:$A$399,BD!BU$203:BU$399,)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56" t="n"/>
      <c r="DN17" s="597">
        <f>BD!BW192</f>
        <v/>
      </c>
      <c r="DO17" s="597">
        <f>BD!BX192</f>
        <v/>
      </c>
      <c r="DP17" s="597">
        <f>BD!BY192</f>
        <v/>
      </c>
      <c r="DQ17" s="597">
        <f>BD!BZ192</f>
        <v/>
      </c>
      <c r="DR17" s="597">
        <f>BD!CA192</f>
        <v/>
      </c>
      <c r="DS17" s="597">
        <f>BD!CB192</f>
        <v/>
      </c>
      <c r="DT17" s="597">
        <f>BD!CC192</f>
        <v/>
      </c>
      <c r="DU17" s="597">
        <f>BD!CD192</f>
        <v/>
      </c>
      <c r="DV17" s="597">
        <f>BD!CE192</f>
        <v/>
      </c>
      <c r="DW17" s="597">
        <f>BD!CF192</f>
        <v/>
      </c>
      <c r="DX17" s="597">
        <f>BD!CG192</f>
        <v/>
      </c>
      <c r="DY17" s="597">
        <f>BD!CH192</f>
        <v/>
      </c>
      <c r="EA17" s="597">
        <f>SUM(EC17:EN17)</f>
        <v/>
      </c>
      <c r="EB17" s="56" t="n"/>
      <c r="EC17" s="597">
        <f>_xlfn.XLOOKUP(Finan.!$B17,BD!$A$203:$A$399,BD!BW$203:BW$399,)</f>
        <v/>
      </c>
      <c r="ED17" s="597">
        <f>_xlfn.XLOOKUP(Finan.!$B17,BD!$A$203:$A$399,BD!BX$203:BX$399,)</f>
        <v/>
      </c>
      <c r="EE17" s="597">
        <f>_xlfn.XLOOKUP(Finan.!$B17,BD!$A$203:$A$399,BD!BY$203:BY$399,)</f>
        <v/>
      </c>
      <c r="EF17" s="597">
        <f>_xlfn.XLOOKUP(Finan.!$B17,BD!$A$203:$A$399,BD!BZ$203:BZ$399,)</f>
        <v/>
      </c>
      <c r="EG17" s="597">
        <f>_xlfn.XLOOKUP(Finan.!$B17,BD!$A$203:$A$399,BD!CA$203:CA$399,)</f>
        <v/>
      </c>
      <c r="EH17" s="597">
        <f>_xlfn.XLOOKUP(Finan.!$B17,BD!$A$203:$A$399,BD!CB$203:CB$399,)</f>
        <v/>
      </c>
      <c r="EI17" s="597">
        <f>_xlfn.XLOOKUP(Finan.!$B17,BD!$A$203:$A$399,BD!CC$203:CC$399,)</f>
        <v/>
      </c>
      <c r="EJ17" s="597">
        <f>_xlfn.XLOOKUP(Finan.!$B17,BD!$A$203:$A$399,BD!CD$203:CD$399,)</f>
        <v/>
      </c>
      <c r="EK17" s="597">
        <f>_xlfn.XLOOKUP(Finan.!$B17,BD!$A$203:$A$399,BD!CE$203:CE$399,)</f>
        <v/>
      </c>
      <c r="EL17" s="597">
        <f>_xlfn.XLOOKUP(Finan.!$B17,BD!$A$203:$A$399,BD!CF$203:CF$399,)</f>
        <v/>
      </c>
      <c r="EM17" s="597">
        <f>_xlfn.XLOOKUP(Finan.!$B17,BD!$A$203:$A$399,BD!CG$203:CG$399,)</f>
        <v/>
      </c>
      <c r="EN17" s="597">
        <f>_xlfn.XLOOKUP(Finan.!$B17,BD!$A$203:$A$399,BD!CH$203:CH$399,)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T17" s="4" t="n"/>
      <c r="EU17" s="626">
        <f>_xlfn.XLOOKUP($ES$4,$DN$6:$DY$6,$DN17:$DY17)</f>
        <v/>
      </c>
      <c r="EV17" s="4" t="n"/>
      <c r="EW17" s="623">
        <f>_xlfn.XLOOKUP($ES$4,$EC$6:$EN$6,$EC17:$EN17)</f>
        <v/>
      </c>
      <c r="EX17" s="4" t="n"/>
      <c r="EY17" s="625">
        <f>EW17-EU17</f>
        <v/>
      </c>
      <c r="EZ17" s="408">
        <f>EY17/EU17</f>
        <v/>
      </c>
    </row>
    <row r="18" ht="4.5" customFormat="1" customHeight="1" s="43">
      <c r="A18" s="1" t="n">
        <v>13</v>
      </c>
      <c r="B18" s="66" t="n"/>
      <c r="C18" s="67" t="n"/>
      <c r="D18" s="67" t="n"/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597" t="n"/>
      <c r="CC18" s="622" t="n"/>
      <c r="CD18" s="597" t="n"/>
      <c r="CE18" s="597" t="n"/>
      <c r="CF18" s="56" t="n"/>
      <c r="CG18" s="597" t="n"/>
      <c r="CH18" s="597" t="n"/>
      <c r="CI18" s="597" t="n"/>
      <c r="CJ18" s="597" t="n"/>
      <c r="CK18" s="597" t="n"/>
      <c r="CL18" s="597" t="n"/>
      <c r="CM18" s="597" t="n"/>
      <c r="CN18" s="597" t="n"/>
      <c r="CO18" s="597" t="n"/>
      <c r="CP18" s="597" t="n"/>
      <c r="CQ18" s="597" t="n"/>
      <c r="CR18" s="597" t="n"/>
      <c r="CT18" s="597" t="n"/>
      <c r="CU18" s="56" t="n"/>
      <c r="CV18" s="597" t="n"/>
      <c r="CW18" s="597" t="n"/>
      <c r="CX18" s="597" t="n"/>
      <c r="CY18" s="597" t="n"/>
      <c r="CZ18" s="597" t="n"/>
      <c r="DA18" s="597" t="n"/>
      <c r="DB18" s="597" t="n"/>
      <c r="DC18" s="597" t="n"/>
      <c r="DD18" s="597" t="n"/>
      <c r="DE18" s="597" t="n"/>
      <c r="DF18" s="597" t="n"/>
      <c r="DG18" s="597" t="n"/>
      <c r="DI18" s="597" t="n"/>
      <c r="DJ18" s="337" t="n"/>
      <c r="DL18" s="597" t="n"/>
      <c r="DM18" s="56" t="n"/>
      <c r="DN18" s="597" t="n"/>
      <c r="DO18" s="597" t="n"/>
      <c r="DP18" s="597" t="n"/>
      <c r="DQ18" s="597" t="n"/>
      <c r="DR18" s="597" t="n"/>
      <c r="DS18" s="597" t="n"/>
      <c r="DT18" s="597" t="n"/>
      <c r="DU18" s="597" t="n"/>
      <c r="DV18" s="597" t="n"/>
      <c r="DW18" s="597" t="n"/>
      <c r="DX18" s="597" t="n"/>
      <c r="DY18" s="597" t="n"/>
      <c r="EA18" s="597" t="n"/>
      <c r="EB18" s="56" t="n"/>
      <c r="EC18" s="597" t="n"/>
      <c r="ED18" s="597" t="n"/>
      <c r="EE18" s="597" t="n"/>
      <c r="EF18" s="597" t="n"/>
      <c r="EG18" s="597" t="n"/>
      <c r="EH18" s="597" t="n"/>
      <c r="EI18" s="597" t="n"/>
      <c r="EJ18" s="597" t="n"/>
      <c r="EK18" s="597" t="n"/>
      <c r="EL18" s="597" t="n"/>
      <c r="EM18" s="597" t="n"/>
      <c r="EN18" s="597" t="n"/>
      <c r="EP18" s="597" t="n"/>
      <c r="EQ18" s="337" t="n"/>
      <c r="ES18" s="623" t="n"/>
      <c r="ET18" s="4" t="n"/>
      <c r="EU18" s="626" t="n"/>
      <c r="EV18" s="4" t="n"/>
      <c r="EW18" s="623" t="n"/>
      <c r="EX18" s="4" t="n"/>
      <c r="EY18" s="625" t="n"/>
      <c r="EZ18" s="408" t="n"/>
    </row>
    <row r="19" outlineLevel="1" ht="14.85" customFormat="1" customHeight="1" s="87">
      <c r="A19" s="85" t="n">
        <v>14</v>
      </c>
      <c r="B19" s="92" t="n"/>
      <c r="C19" s="92" t="inlineStr">
        <is>
          <t>Saída de recurso a terceiros</t>
        </is>
      </c>
      <c r="D19" s="617" t="n"/>
      <c r="E19" s="618">
        <f>SUM(G19:R19)</f>
        <v/>
      </c>
      <c r="F19" s="617" t="n"/>
      <c r="G19" s="618">
        <f>G21+G26</f>
        <v/>
      </c>
      <c r="H19" s="618">
        <f>H21+H26</f>
        <v/>
      </c>
      <c r="I19" s="618">
        <f>I21+I26</f>
        <v/>
      </c>
      <c r="J19" s="618">
        <f>J21+J26</f>
        <v/>
      </c>
      <c r="K19" s="618">
        <f>K21+K26</f>
        <v/>
      </c>
      <c r="L19" s="618">
        <f>L21+L26</f>
        <v/>
      </c>
      <c r="M19" s="618">
        <f>M21+M26</f>
        <v/>
      </c>
      <c r="N19" s="618">
        <f>N21+N26</f>
        <v/>
      </c>
      <c r="O19" s="618">
        <f>O21+O26</f>
        <v/>
      </c>
      <c r="P19" s="618">
        <f>P21+P26</f>
        <v/>
      </c>
      <c r="Q19" s="618">
        <f>Q21+Q26</f>
        <v/>
      </c>
      <c r="R19" s="618">
        <f>R21+R26</f>
        <v/>
      </c>
      <c r="S19" s="617" t="n"/>
      <c r="T19" s="618">
        <f>SUM(V19:AG19)</f>
        <v/>
      </c>
      <c r="U19" s="617" t="n"/>
      <c r="V19" s="618">
        <f>V21+V26</f>
        <v/>
      </c>
      <c r="W19" s="618">
        <f>W21+W26</f>
        <v/>
      </c>
      <c r="X19" s="618">
        <f>X21+X26</f>
        <v/>
      </c>
      <c r="Y19" s="618">
        <f>Y21+Y26</f>
        <v/>
      </c>
      <c r="Z19" s="618">
        <f>Z21+Z26</f>
        <v/>
      </c>
      <c r="AA19" s="618">
        <f>AA21+AA26</f>
        <v/>
      </c>
      <c r="AB19" s="618">
        <f>AB21+AB26</f>
        <v/>
      </c>
      <c r="AC19" s="618">
        <f>AC21+AC26</f>
        <v/>
      </c>
      <c r="AD19" s="618">
        <f>AD21+AD26</f>
        <v/>
      </c>
      <c r="AE19" s="618">
        <f>AE21+AE26</f>
        <v/>
      </c>
      <c r="AF19" s="618">
        <f>AF21+AF26</f>
        <v/>
      </c>
      <c r="AG19" s="618">
        <f>AG21+AG26</f>
        <v/>
      </c>
      <c r="AH19" s="617" t="n"/>
      <c r="AI19" s="618">
        <f>SUM(AK19:AV19)</f>
        <v/>
      </c>
      <c r="AJ19" s="617" t="n"/>
      <c r="AK19" s="618">
        <f>AK21+AK26</f>
        <v/>
      </c>
      <c r="AL19" s="618">
        <f>AL21+AL26</f>
        <v/>
      </c>
      <c r="AM19" s="618">
        <f>AM21+AM26</f>
        <v/>
      </c>
      <c r="AN19" s="618">
        <f>AN21+AN26</f>
        <v/>
      </c>
      <c r="AO19" s="618">
        <f>AO21+AO26</f>
        <v/>
      </c>
      <c r="AP19" s="618">
        <f>AP21+AP26</f>
        <v/>
      </c>
      <c r="AQ19" s="618">
        <f>AQ21+AQ26</f>
        <v/>
      </c>
      <c r="AR19" s="618">
        <f>AR21+AR26</f>
        <v/>
      </c>
      <c r="AS19" s="618">
        <f>AS21+AS26</f>
        <v/>
      </c>
      <c r="AT19" s="618">
        <f>AT21+AT26</f>
        <v/>
      </c>
      <c r="AU19" s="618">
        <f>AU21+AU26</f>
        <v/>
      </c>
      <c r="AV19" s="618">
        <f>AV21+AV26</f>
        <v/>
      </c>
      <c r="AW19" s="617" t="n"/>
      <c r="AX19" s="618">
        <f>SUM(AZ19:BK19)</f>
        <v/>
      </c>
      <c r="AY19" s="617" t="n"/>
      <c r="AZ19" s="618">
        <f>AZ21+AZ26</f>
        <v/>
      </c>
      <c r="BA19" s="618">
        <f>BA21+BA26</f>
        <v/>
      </c>
      <c r="BB19" s="618">
        <f>BB21+BB26</f>
        <v/>
      </c>
      <c r="BC19" s="618">
        <f>BC21+BC26</f>
        <v/>
      </c>
      <c r="BD19" s="618">
        <f>BD21+BD26</f>
        <v/>
      </c>
      <c r="BE19" s="618">
        <f>BE21+BE26</f>
        <v/>
      </c>
      <c r="BF19" s="618">
        <f>BF21+BF26</f>
        <v/>
      </c>
      <c r="BG19" s="618">
        <f>BG21+BG26</f>
        <v/>
      </c>
      <c r="BH19" s="618">
        <f>BH21+BH26</f>
        <v/>
      </c>
      <c r="BI19" s="618">
        <f>BI21+BI26</f>
        <v/>
      </c>
      <c r="BJ19" s="618">
        <f>BJ21+BJ26</f>
        <v/>
      </c>
      <c r="BK19" s="618">
        <f>BK21+BK26</f>
        <v/>
      </c>
      <c r="BL19" s="617" t="n"/>
      <c r="BM19" s="618">
        <f>SUM(BO19:BZ19)</f>
        <v/>
      </c>
      <c r="BN19" s="617" t="n"/>
      <c r="BO19" s="618">
        <f>BO21+BO26</f>
        <v/>
      </c>
      <c r="BP19" s="618">
        <f>BP21+BP26</f>
        <v/>
      </c>
      <c r="BQ19" s="618">
        <f>BQ21+BQ26</f>
        <v/>
      </c>
      <c r="BR19" s="618">
        <f>BR21+BR26</f>
        <v/>
      </c>
      <c r="BS19" s="618">
        <f>BS21+BS26</f>
        <v/>
      </c>
      <c r="BT19" s="618">
        <f>BT21+BT26</f>
        <v/>
      </c>
      <c r="BU19" s="618">
        <f>BU21+BU26</f>
        <v/>
      </c>
      <c r="BV19" s="618">
        <f>BV21+BV26</f>
        <v/>
      </c>
      <c r="BW19" s="618">
        <f>BW21+BW26</f>
        <v/>
      </c>
      <c r="BX19" s="618">
        <f>BX21+BX26</f>
        <v/>
      </c>
      <c r="BY19" s="618">
        <f>BY21+BY26</f>
        <v/>
      </c>
      <c r="BZ19" s="618">
        <f>BZ21+BZ26</f>
        <v/>
      </c>
      <c r="CB19" s="618">
        <f>CB21+CB26</f>
        <v/>
      </c>
      <c r="CC19" s="628" t="n"/>
      <c r="CD19" s="618">
        <f>CD21+CD26</f>
        <v/>
      </c>
      <c r="CE19" s="618">
        <f>SUM(CG19:CR19)</f>
        <v/>
      </c>
      <c r="CF19" s="56" t="n"/>
      <c r="CG19" s="618">
        <f>CG21+CG26</f>
        <v/>
      </c>
      <c r="CH19" s="618">
        <f>CH21+CH26</f>
        <v/>
      </c>
      <c r="CI19" s="618">
        <f>CI21+CI26</f>
        <v/>
      </c>
      <c r="CJ19" s="618">
        <f>CJ21+CJ26</f>
        <v/>
      </c>
      <c r="CK19" s="618">
        <f>CK21+CK26</f>
        <v/>
      </c>
      <c r="CL19" s="618">
        <f>CL21+CL26</f>
        <v/>
      </c>
      <c r="CM19" s="618">
        <f>CM21+CM26</f>
        <v/>
      </c>
      <c r="CN19" s="618">
        <f>CN21+CN26</f>
        <v/>
      </c>
      <c r="CO19" s="618">
        <f>CO21+CO26</f>
        <v/>
      </c>
      <c r="CP19" s="618">
        <f>CP21+CP26</f>
        <v/>
      </c>
      <c r="CQ19" s="618">
        <f>CQ21+CQ26</f>
        <v/>
      </c>
      <c r="CR19" s="618">
        <f>CR21+CR26</f>
        <v/>
      </c>
      <c r="CT19" s="618">
        <f>SUM(CV19:DG19)</f>
        <v/>
      </c>
      <c r="CU19" s="56" t="n"/>
      <c r="CV19" s="618">
        <f>CV21+CV26</f>
        <v/>
      </c>
      <c r="CW19" s="618">
        <f>CW21+CW26</f>
        <v/>
      </c>
      <c r="CX19" s="618">
        <f>CX21+CX26</f>
        <v/>
      </c>
      <c r="CY19" s="618">
        <f>CY21+CY26</f>
        <v/>
      </c>
      <c r="CZ19" s="618">
        <f>CZ21+CZ26</f>
        <v/>
      </c>
      <c r="DA19" s="618">
        <f>DA21+DA26</f>
        <v/>
      </c>
      <c r="DB19" s="618">
        <f>DB21+DB26</f>
        <v/>
      </c>
      <c r="DC19" s="618">
        <f>DC21+DC26</f>
        <v/>
      </c>
      <c r="DD19" s="618">
        <f>DD21+DD26</f>
        <v/>
      </c>
      <c r="DE19" s="618">
        <f>DE21+DE26</f>
        <v/>
      </c>
      <c r="DF19" s="618">
        <f>DF21+DF26</f>
        <v/>
      </c>
      <c r="DG19" s="618">
        <f>DG21+DG26</f>
        <v/>
      </c>
      <c r="DI19" s="618">
        <f>DA19-CL19</f>
        <v/>
      </c>
      <c r="DJ19" s="333">
        <f>(DA19/CL19)-100%</f>
        <v/>
      </c>
      <c r="DL19" s="618">
        <f>SUM(DN19:DY19)</f>
        <v/>
      </c>
      <c r="DM19" s="56" t="n"/>
      <c r="DN19" s="618">
        <f>DN21+DN26</f>
        <v/>
      </c>
      <c r="DO19" s="618">
        <f>DO21+DO26</f>
        <v/>
      </c>
      <c r="DP19" s="618">
        <f>DP21+DP26</f>
        <v/>
      </c>
      <c r="DQ19" s="618">
        <f>DQ21+DQ26</f>
        <v/>
      </c>
      <c r="DR19" s="618">
        <f>DR21+DR26</f>
        <v/>
      </c>
      <c r="DS19" s="618">
        <f>DS21+DS26</f>
        <v/>
      </c>
      <c r="DT19" s="618">
        <f>DT21+DT26</f>
        <v/>
      </c>
      <c r="DU19" s="618">
        <f>DU21+DU26</f>
        <v/>
      </c>
      <c r="DV19" s="618">
        <f>DV21+DV26</f>
        <v/>
      </c>
      <c r="DW19" s="618">
        <f>DW21+DW26</f>
        <v/>
      </c>
      <c r="DX19" s="618">
        <f>DX21+DX26</f>
        <v/>
      </c>
      <c r="DY19" s="618">
        <f>DY21+DY26</f>
        <v/>
      </c>
      <c r="EA19" s="618">
        <f>SUM(EC19:EN19)</f>
        <v/>
      </c>
      <c r="EB19" s="56" t="n"/>
      <c r="EC19" s="618">
        <f>EC21+EC26</f>
        <v/>
      </c>
      <c r="ED19" s="618">
        <f>ED21+ED26</f>
        <v/>
      </c>
      <c r="EE19" s="618">
        <f>EE21+EE26</f>
        <v/>
      </c>
      <c r="EF19" s="618">
        <f>EF21+EF26</f>
        <v/>
      </c>
      <c r="EG19" s="618">
        <f>EG21+EG26</f>
        <v/>
      </c>
      <c r="EH19" s="618">
        <f>EH21+EH26</f>
        <v/>
      </c>
      <c r="EI19" s="618">
        <f>EI21+EI26</f>
        <v/>
      </c>
      <c r="EJ19" s="618">
        <f>EJ21+EJ26</f>
        <v/>
      </c>
      <c r="EK19" s="618">
        <f>EK21+EK26</f>
        <v/>
      </c>
      <c r="EL19" s="618">
        <f>EL21+EL26</f>
        <v/>
      </c>
      <c r="EM19" s="618">
        <f>EM21+EM26</f>
        <v/>
      </c>
      <c r="EN19" s="618">
        <f>EN21+EN26</f>
        <v/>
      </c>
      <c r="EP19" s="618">
        <f>EH19-DS19</f>
        <v/>
      </c>
      <c r="EQ19" s="333">
        <f>(EH19/DS19)-100%</f>
        <v/>
      </c>
      <c r="ES19" s="618">
        <f>ES21+ES26</f>
        <v/>
      </c>
      <c r="ET19" s="422" t="n"/>
      <c r="EU19" s="618">
        <f>EU21+EU26</f>
        <v/>
      </c>
      <c r="EV19" s="422" t="n"/>
      <c r="EW19" s="618">
        <f>EW21+EW26</f>
        <v/>
      </c>
      <c r="EX19" s="422" t="n"/>
      <c r="EY19" s="618">
        <f>EW19-EU19</f>
        <v/>
      </c>
      <c r="EZ19" s="415">
        <f>EY19/EU19</f>
        <v/>
      </c>
    </row>
    <row r="20" outlineLevel="1" ht="4.5" customFormat="1" customHeight="1" s="87">
      <c r="A20" s="65" t="n">
        <v>15</v>
      </c>
      <c r="B20" s="93" t="n"/>
      <c r="C20" s="94" t="n"/>
      <c r="D20" s="95" t="n"/>
      <c r="E20" s="629" t="n"/>
      <c r="F20" s="630" t="n"/>
      <c r="G20" s="631" t="n"/>
      <c r="H20" s="631" t="n"/>
      <c r="I20" s="631" t="n"/>
      <c r="J20" s="631" t="n"/>
      <c r="K20" s="631" t="n"/>
      <c r="L20" s="631" t="n"/>
      <c r="M20" s="631" t="n"/>
      <c r="N20" s="631" t="n"/>
      <c r="O20" s="631" t="n"/>
      <c r="P20" s="631" t="n"/>
      <c r="Q20" s="631" t="n"/>
      <c r="R20" s="631" t="n"/>
      <c r="S20" s="95" t="n"/>
      <c r="T20" s="629" t="n"/>
      <c r="U20" s="95" t="n"/>
      <c r="V20" s="631" t="n"/>
      <c r="W20" s="631" t="n"/>
      <c r="X20" s="631" t="n"/>
      <c r="Y20" s="631" t="n"/>
      <c r="Z20" s="631" t="n"/>
      <c r="AA20" s="631" t="n"/>
      <c r="AB20" s="631" t="n"/>
      <c r="AC20" s="631" t="n"/>
      <c r="AD20" s="631" t="n"/>
      <c r="AE20" s="631" t="n"/>
      <c r="AF20" s="631" t="n"/>
      <c r="AG20" s="631" t="n"/>
      <c r="AH20" s="95" t="n"/>
      <c r="AI20" s="629" t="n"/>
      <c r="AJ20" s="95" t="n"/>
      <c r="AK20" s="631" t="n"/>
      <c r="AL20" s="631" t="n"/>
      <c r="AM20" s="631" t="n"/>
      <c r="AN20" s="631" t="n"/>
      <c r="AO20" s="631" t="n"/>
      <c r="AP20" s="631" t="n"/>
      <c r="AQ20" s="631" t="n"/>
      <c r="AR20" s="631" t="n"/>
      <c r="AS20" s="631" t="n"/>
      <c r="AT20" s="631" t="n"/>
      <c r="AU20" s="631" t="n"/>
      <c r="AV20" s="631" t="n"/>
      <c r="AW20" s="95" t="n"/>
      <c r="AX20" s="629" t="n"/>
      <c r="AY20" s="95" t="n"/>
      <c r="AZ20" s="631" t="n"/>
      <c r="BA20" s="631" t="n"/>
      <c r="BB20" s="631" t="n"/>
      <c r="BC20" s="631" t="n"/>
      <c r="BD20" s="631" t="n"/>
      <c r="BE20" s="631" t="n"/>
      <c r="BF20" s="631" t="n"/>
      <c r="BG20" s="631" t="n"/>
      <c r="BH20" s="631" t="n"/>
      <c r="BI20" s="631" t="n"/>
      <c r="BJ20" s="631" t="n"/>
      <c r="BK20" s="631" t="n"/>
      <c r="BL20" s="95" t="n"/>
      <c r="BM20" s="629" t="n"/>
      <c r="BN20" s="95" t="n"/>
      <c r="BO20" s="631" t="n"/>
      <c r="BP20" s="631" t="n"/>
      <c r="BQ20" s="631" t="n"/>
      <c r="BR20" s="631" t="n"/>
      <c r="BS20" s="631" t="n"/>
      <c r="BT20" s="631" t="n"/>
      <c r="BU20" s="631" t="n"/>
      <c r="BV20" s="631" t="n"/>
      <c r="BW20" s="631" t="n"/>
      <c r="BX20" s="631" t="n"/>
      <c r="BY20" s="631" t="n"/>
      <c r="BZ20" s="631" t="n"/>
      <c r="CB20" s="631" t="n"/>
      <c r="CC20" s="622" t="n"/>
      <c r="CD20" s="631" t="n"/>
      <c r="CE20" s="629" t="n"/>
      <c r="CF20" s="56" t="n"/>
      <c r="CG20" s="631" t="n"/>
      <c r="CH20" s="631" t="n"/>
      <c r="CI20" s="631" t="n"/>
      <c r="CJ20" s="631" t="n"/>
      <c r="CK20" s="631" t="n"/>
      <c r="CL20" s="631" t="n"/>
      <c r="CM20" s="631" t="n"/>
      <c r="CN20" s="631" t="n"/>
      <c r="CO20" s="631" t="n"/>
      <c r="CP20" s="631" t="n"/>
      <c r="CQ20" s="631" t="n"/>
      <c r="CR20" s="631" t="n"/>
      <c r="CT20" s="629" t="n"/>
      <c r="CU20" s="56" t="n"/>
      <c r="CV20" s="631" t="n"/>
      <c r="CW20" s="631" t="n"/>
      <c r="CX20" s="631" t="n"/>
      <c r="CY20" s="631" t="n"/>
      <c r="CZ20" s="631" t="n"/>
      <c r="DA20" s="631" t="n"/>
      <c r="DB20" s="631" t="n"/>
      <c r="DC20" s="631" t="n"/>
      <c r="DD20" s="631" t="n"/>
      <c r="DE20" s="631" t="n"/>
      <c r="DF20" s="631" t="n"/>
      <c r="DG20" s="631" t="n"/>
      <c r="DI20" s="631">
        <f>CY20-CJ20</f>
        <v/>
      </c>
      <c r="DJ20" s="339">
        <f>(CY20/CJ20)-100%</f>
        <v/>
      </c>
      <c r="DL20" s="629" t="n"/>
      <c r="DM20" s="56" t="n"/>
      <c r="DN20" s="631" t="n"/>
      <c r="DO20" s="631" t="n"/>
      <c r="DP20" s="631" t="n"/>
      <c r="DQ20" s="631" t="n"/>
      <c r="DR20" s="631" t="n"/>
      <c r="DS20" s="631" t="n"/>
      <c r="DT20" s="631" t="n"/>
      <c r="DU20" s="631" t="n"/>
      <c r="DV20" s="631" t="n"/>
      <c r="DW20" s="631" t="n"/>
      <c r="DX20" s="631" t="n"/>
      <c r="DY20" s="631" t="n"/>
      <c r="EA20" s="629" t="n"/>
      <c r="EB20" s="56" t="n"/>
      <c r="EC20" s="631" t="n"/>
      <c r="ED20" s="631" t="n"/>
      <c r="EE20" s="631" t="n"/>
      <c r="EF20" s="631" t="n"/>
      <c r="EG20" s="631" t="n"/>
      <c r="EH20" s="631" t="n"/>
      <c r="EI20" s="631" t="n"/>
      <c r="EJ20" s="631" t="n"/>
      <c r="EK20" s="631" t="n"/>
      <c r="EL20" s="631" t="n"/>
      <c r="EM20" s="631" t="n"/>
      <c r="EN20" s="631" t="n"/>
      <c r="EP20" s="631">
        <f>EF20-DQ20</f>
        <v/>
      </c>
      <c r="EQ20" s="339">
        <f>(EF20/DQ20)-100%</f>
        <v/>
      </c>
      <c r="ES20" s="623" t="n"/>
      <c r="ET20" s="4" t="n"/>
      <c r="EU20" s="626" t="n"/>
      <c r="EV20" s="4" t="n"/>
      <c r="EW20" s="623" t="n"/>
      <c r="EX20" s="4" t="n"/>
      <c r="EY20" s="625" t="n"/>
      <c r="EZ20" s="408" t="n"/>
    </row>
    <row r="21" outlineLevel="1" ht="14.85" customFormat="1" customHeight="1" s="87">
      <c r="A21" s="1" t="n">
        <v>16</v>
      </c>
      <c r="B21" s="42" t="inlineStr">
        <is>
          <t>Empréstimos a terceiros</t>
        </is>
      </c>
      <c r="C21" s="49" t="n"/>
      <c r="D21" s="596" t="n"/>
      <c r="E21" s="633">
        <f>SUM(G21:R21)</f>
        <v/>
      </c>
      <c r="F21" s="596" t="n"/>
      <c r="G21" s="633">
        <f>SUM(G23:G24)</f>
        <v/>
      </c>
      <c r="H21" s="633">
        <f>SUM(H23:H24)</f>
        <v/>
      </c>
      <c r="I21" s="633">
        <f>SUM(I23:I24)</f>
        <v/>
      </c>
      <c r="J21" s="633">
        <f>SUM(J23:J24)</f>
        <v/>
      </c>
      <c r="K21" s="633">
        <f>SUM(K23:K24)</f>
        <v/>
      </c>
      <c r="L21" s="633">
        <f>SUM(L23:L24)</f>
        <v/>
      </c>
      <c r="M21" s="633">
        <f>SUM(M23:M24)</f>
        <v/>
      </c>
      <c r="N21" s="633">
        <f>SUM(N23:N24)</f>
        <v/>
      </c>
      <c r="O21" s="633">
        <f>SUM(O23:O24)</f>
        <v/>
      </c>
      <c r="P21" s="633">
        <f>SUM(P23:P24)</f>
        <v/>
      </c>
      <c r="Q21" s="633">
        <f>SUM(Q23:Q24)</f>
        <v/>
      </c>
      <c r="R21" s="633">
        <f>SUM(R23:R24)</f>
        <v/>
      </c>
      <c r="S21" s="596" t="n"/>
      <c r="T21" s="633">
        <f>SUM(V21:AG21)</f>
        <v/>
      </c>
      <c r="U21" s="596" t="n"/>
      <c r="V21" s="633">
        <f>SUM(V23:V24)</f>
        <v/>
      </c>
      <c r="W21" s="633">
        <f>SUM(W23:W24)</f>
        <v/>
      </c>
      <c r="X21" s="633">
        <f>SUM(X23:X24)</f>
        <v/>
      </c>
      <c r="Y21" s="633">
        <f>SUM(Y23:Y24)</f>
        <v/>
      </c>
      <c r="Z21" s="633">
        <f>SUM(Z23:Z24)</f>
        <v/>
      </c>
      <c r="AA21" s="633">
        <f>SUM(AA23:AA24)</f>
        <v/>
      </c>
      <c r="AB21" s="633">
        <f>SUM(AB23:AB24)</f>
        <v/>
      </c>
      <c r="AC21" s="633">
        <f>SUM(AC23:AC24)</f>
        <v/>
      </c>
      <c r="AD21" s="633">
        <f>SUM(AD23:AD24)</f>
        <v/>
      </c>
      <c r="AE21" s="633">
        <f>SUM(AE23:AE24)</f>
        <v/>
      </c>
      <c r="AF21" s="633">
        <f>SUM(AF23:AF24)</f>
        <v/>
      </c>
      <c r="AG21" s="633">
        <f>SUM(AG23:AG24)</f>
        <v/>
      </c>
      <c r="AH21" s="596" t="n"/>
      <c r="AI21" s="633">
        <f>SUM(AK21:AV21)</f>
        <v/>
      </c>
      <c r="AJ21" s="596" t="n"/>
      <c r="AK21" s="633">
        <f>SUM(AK23:AK24)</f>
        <v/>
      </c>
      <c r="AL21" s="633">
        <f>SUM(AL23:AL24)</f>
        <v/>
      </c>
      <c r="AM21" s="633">
        <f>SUM(AM23:AM24)</f>
        <v/>
      </c>
      <c r="AN21" s="633">
        <f>SUM(AN23:AN24)</f>
        <v/>
      </c>
      <c r="AO21" s="633">
        <f>SUM(AO23:AO24)</f>
        <v/>
      </c>
      <c r="AP21" s="633">
        <f>SUM(AP23:AP24)</f>
        <v/>
      </c>
      <c r="AQ21" s="633">
        <f>SUM(AQ23:AQ24)</f>
        <v/>
      </c>
      <c r="AR21" s="633">
        <f>SUM(AR23:AR24)</f>
        <v/>
      </c>
      <c r="AS21" s="633">
        <f>SUM(AS23:AS24)</f>
        <v/>
      </c>
      <c r="AT21" s="633">
        <f>SUM(AT23:AT24)</f>
        <v/>
      </c>
      <c r="AU21" s="633">
        <f>SUM(AU23:AU24)</f>
        <v/>
      </c>
      <c r="AV21" s="633">
        <f>SUM(AV23:AV24)</f>
        <v/>
      </c>
      <c r="AW21" s="596" t="n"/>
      <c r="AX21" s="633">
        <f>SUM(AZ21:BK21)</f>
        <v/>
      </c>
      <c r="AY21" s="596" t="n"/>
      <c r="AZ21" s="633">
        <f>SUM(AZ23:AZ24)</f>
        <v/>
      </c>
      <c r="BA21" s="633">
        <f>SUM(BA23:BA24)</f>
        <v/>
      </c>
      <c r="BB21" s="633">
        <f>SUM(BB23:BB24)</f>
        <v/>
      </c>
      <c r="BC21" s="633">
        <f>SUM(BC23:BC24)</f>
        <v/>
      </c>
      <c r="BD21" s="633">
        <f>SUM(BD23:BD24)</f>
        <v/>
      </c>
      <c r="BE21" s="633">
        <f>SUM(BE23:BE24)</f>
        <v/>
      </c>
      <c r="BF21" s="633">
        <f>SUM(BF23:BF24)</f>
        <v/>
      </c>
      <c r="BG21" s="633">
        <f>SUM(BG23:BG24)</f>
        <v/>
      </c>
      <c r="BH21" s="633">
        <f>SUM(BH23:BH24)</f>
        <v/>
      </c>
      <c r="BI21" s="633">
        <f>SUM(BI23:BI24)</f>
        <v/>
      </c>
      <c r="BJ21" s="633">
        <f>SUM(BJ23:BJ24)</f>
        <v/>
      </c>
      <c r="BK21" s="633">
        <f>SUM(BK23:BK24)</f>
        <v/>
      </c>
      <c r="BL21" s="596" t="n"/>
      <c r="BM21" s="633">
        <f>SUM(BO21:BZ21)</f>
        <v/>
      </c>
      <c r="BN21" s="596" t="n"/>
      <c r="BO21" s="633">
        <f>SUM(BO23:BO24)</f>
        <v/>
      </c>
      <c r="BP21" s="633">
        <f>SUM(BP23:BP24)</f>
        <v/>
      </c>
      <c r="BQ21" s="633">
        <f>SUM(BQ23:BQ24)</f>
        <v/>
      </c>
      <c r="BR21" s="633">
        <f>SUM(BR23:BR24)</f>
        <v/>
      </c>
      <c r="BS21" s="633">
        <f>SUM(BS23:BS24)</f>
        <v/>
      </c>
      <c r="BT21" s="633">
        <f>SUM(BT23:BT24)</f>
        <v/>
      </c>
      <c r="BU21" s="633">
        <f>SUM(BU23:BU24)</f>
        <v/>
      </c>
      <c r="BV21" s="633">
        <f>SUM(BV23:BV24)</f>
        <v/>
      </c>
      <c r="BW21" s="633">
        <f>SUM(BW23:BW24)</f>
        <v/>
      </c>
      <c r="BX21" s="633">
        <f>SUM(BX23:BX24)</f>
        <v/>
      </c>
      <c r="BY21" s="633">
        <f>SUM(BY23:BY24)</f>
        <v/>
      </c>
      <c r="BZ21" s="633">
        <f>SUM(BZ23:BZ24)</f>
        <v/>
      </c>
      <c r="CB21" s="633">
        <f>SUM(CB23:CB24)</f>
        <v/>
      </c>
      <c r="CC21" s="622" t="n"/>
      <c r="CD21" s="633">
        <f>SUM(CD23:CD24)</f>
        <v/>
      </c>
      <c r="CE21" s="633">
        <f>SUM(CG21:CR21)</f>
        <v/>
      </c>
      <c r="CF21" s="56" t="n"/>
      <c r="CG21" s="633">
        <f>SUM(CG23:CG24)</f>
        <v/>
      </c>
      <c r="CH21" s="633">
        <f>SUM(CH23:CH24)</f>
        <v/>
      </c>
      <c r="CI21" s="633">
        <f>SUM(CI23:CI24)</f>
        <v/>
      </c>
      <c r="CJ21" s="633">
        <f>SUM(CJ23:CJ24)</f>
        <v/>
      </c>
      <c r="CK21" s="633">
        <f>SUM(CK23:CK24)</f>
        <v/>
      </c>
      <c r="CL21" s="633">
        <f>SUM(CL23:CL24)</f>
        <v/>
      </c>
      <c r="CM21" s="633">
        <f>SUM(CM23:CM24)</f>
        <v/>
      </c>
      <c r="CN21" s="633">
        <f>SUM(CN23:CN24)</f>
        <v/>
      </c>
      <c r="CO21" s="633">
        <f>SUM(CO23:CO24)</f>
        <v/>
      </c>
      <c r="CP21" s="633">
        <f>SUM(CP23:CP24)</f>
        <v/>
      </c>
      <c r="CQ21" s="633">
        <f>SUM(CQ23:CQ24)</f>
        <v/>
      </c>
      <c r="CR21" s="633">
        <f>SUM(CR23:CR24)</f>
        <v/>
      </c>
      <c r="CT21" s="633">
        <f>SUM(CV21:DG21)</f>
        <v/>
      </c>
      <c r="CU21" s="56" t="n"/>
      <c r="CV21" s="633">
        <f>SUM(CV23:CV24)</f>
        <v/>
      </c>
      <c r="CW21" s="633">
        <f>SUM(CW23:CW24)</f>
        <v/>
      </c>
      <c r="CX21" s="633">
        <f>SUM(CX23:CX24)</f>
        <v/>
      </c>
      <c r="CY21" s="633">
        <f>SUM(CY23:CY24)</f>
        <v/>
      </c>
      <c r="CZ21" s="633">
        <f>SUM(CZ23:CZ24)</f>
        <v/>
      </c>
      <c r="DA21" s="633">
        <f>SUM(DA23:DA24)</f>
        <v/>
      </c>
      <c r="DB21" s="633">
        <f>SUM(DB23:DB24)</f>
        <v/>
      </c>
      <c r="DC21" s="633">
        <f>SUM(DC23:DC24)</f>
        <v/>
      </c>
      <c r="DD21" s="633">
        <f>SUM(DD23:DD24)</f>
        <v/>
      </c>
      <c r="DE21" s="633">
        <f>SUM(DE23:DE24)</f>
        <v/>
      </c>
      <c r="DF21" s="633">
        <f>SUM(DF23:DF24)</f>
        <v/>
      </c>
      <c r="DG21" s="633">
        <f>SUM(DG23:DG24)</f>
        <v/>
      </c>
      <c r="DI21" s="633">
        <f>DA21-CL21</f>
        <v/>
      </c>
      <c r="DJ21" s="335">
        <f>(DA21/CL21)-100%</f>
        <v/>
      </c>
      <c r="DL21" s="633">
        <f>SUM(DN21:DY21)</f>
        <v/>
      </c>
      <c r="DM21" s="56" t="n"/>
      <c r="DN21" s="633">
        <f>SUM(DN23:DN24)</f>
        <v/>
      </c>
      <c r="DO21" s="633">
        <f>SUM(DO23:DO24)</f>
        <v/>
      </c>
      <c r="DP21" s="633">
        <f>SUM(DP23:DP24)</f>
        <v/>
      </c>
      <c r="DQ21" s="633">
        <f>SUM(DQ23:DQ24)</f>
        <v/>
      </c>
      <c r="DR21" s="633">
        <f>SUM(DR23:DR24)</f>
        <v/>
      </c>
      <c r="DS21" s="633">
        <f>SUM(DS23:DS24)</f>
        <v/>
      </c>
      <c r="DT21" s="633">
        <f>SUM(DT23:DT24)</f>
        <v/>
      </c>
      <c r="DU21" s="633">
        <f>SUM(DU23:DU24)</f>
        <v/>
      </c>
      <c r="DV21" s="633">
        <f>SUM(DV23:DV24)</f>
        <v/>
      </c>
      <c r="DW21" s="633">
        <f>SUM(DW23:DW24)</f>
        <v/>
      </c>
      <c r="DX21" s="633">
        <f>SUM(DX23:DX24)</f>
        <v/>
      </c>
      <c r="DY21" s="633">
        <f>SUM(DY23:DY24)</f>
        <v/>
      </c>
      <c r="EA21" s="633">
        <f>SUM(EC21:EN21)</f>
        <v/>
      </c>
      <c r="EB21" s="56" t="n"/>
      <c r="EC21" s="633">
        <f>SUM(EC23:EC24)</f>
        <v/>
      </c>
      <c r="ED21" s="633">
        <f>SUM(ED23:ED24)</f>
        <v/>
      </c>
      <c r="EE21" s="633">
        <f>SUM(EE23:EE24)</f>
        <v/>
      </c>
      <c r="EF21" s="633">
        <f>SUM(EF23:EF24)</f>
        <v/>
      </c>
      <c r="EG21" s="633">
        <f>SUM(EG23:EG24)</f>
        <v/>
      </c>
      <c r="EH21" s="633">
        <f>SUM(EH23:EH24)</f>
        <v/>
      </c>
      <c r="EI21" s="633">
        <f>SUM(EI23:EI24)</f>
        <v/>
      </c>
      <c r="EJ21" s="633">
        <f>SUM(EJ23:EJ24)</f>
        <v/>
      </c>
      <c r="EK21" s="633">
        <f>SUM(EK23:EK24)</f>
        <v/>
      </c>
      <c r="EL21" s="633">
        <f>SUM(EL23:EL24)</f>
        <v/>
      </c>
      <c r="EM21" s="633">
        <f>SUM(EM23:EM24)</f>
        <v/>
      </c>
      <c r="EN21" s="633">
        <f>SUM(EN23:EN24)</f>
        <v/>
      </c>
      <c r="EP21" s="633">
        <f>EH21-DS21</f>
        <v/>
      </c>
      <c r="EQ21" s="335">
        <f>(EH21/DS21)-100%</f>
        <v/>
      </c>
      <c r="ES21" s="633">
        <f>SUM(ES23:ES24)</f>
        <v/>
      </c>
      <c r="ET21" s="419" t="n"/>
      <c r="EU21" s="633">
        <f>SUM(EU23:EU24)</f>
        <v/>
      </c>
      <c r="EV21" s="419" t="n"/>
      <c r="EW21" s="633">
        <f>SUM(EW23:EW24)</f>
        <v/>
      </c>
      <c r="EX21" s="419" t="n"/>
      <c r="EY21" s="636">
        <f>EW21-EU21</f>
        <v/>
      </c>
      <c r="EZ21" s="412">
        <f>-EY21/EU21</f>
        <v/>
      </c>
    </row>
    <row r="22" ht="6" customFormat="1" customHeight="1" s="1">
      <c r="A22" s="85" t="n">
        <v>17</v>
      </c>
      <c r="B22" s="72" t="n"/>
      <c r="C22" s="57" t="n"/>
      <c r="D22" s="57" t="n"/>
      <c r="E22" s="597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  <c r="AO22" s="596" t="n"/>
      <c r="AP22" s="596" t="n"/>
      <c r="AQ22" s="596" t="n"/>
      <c r="AR22" s="596" t="n"/>
      <c r="AS22" s="596" t="n"/>
      <c r="AT22" s="596" t="n"/>
      <c r="AU22" s="596" t="n"/>
      <c r="AV22" s="596" t="n"/>
      <c r="AW22" s="596" t="n"/>
      <c r="AX22" s="596" t="n"/>
      <c r="AY22" s="596" t="n"/>
      <c r="AZ22" s="596" t="n"/>
      <c r="BA22" s="596" t="n"/>
      <c r="BB22" s="596" t="n"/>
      <c r="BC22" s="596" t="n"/>
      <c r="BD22" s="596" t="n"/>
      <c r="BE22" s="596" t="n"/>
      <c r="BF22" s="596" t="n"/>
      <c r="BG22" s="596" t="n"/>
      <c r="BH22" s="596" t="n"/>
      <c r="BI22" s="596" t="n"/>
      <c r="BJ22" s="596" t="n"/>
      <c r="BK22" s="596" t="n"/>
      <c r="BL22" s="596" t="n"/>
      <c r="BM22" s="596" t="n"/>
      <c r="BN22" s="596" t="n"/>
      <c r="BO22" s="596" t="n"/>
      <c r="BP22" s="596" t="n"/>
      <c r="BQ22" s="596" t="n"/>
      <c r="BR22" s="596" t="n"/>
      <c r="BS22" s="596" t="n"/>
      <c r="BT22" s="596" t="n"/>
      <c r="BU22" s="596" t="n"/>
      <c r="BV22" s="596" t="n"/>
      <c r="BW22" s="596" t="n"/>
      <c r="BX22" s="596" t="n"/>
      <c r="BY22" s="596" t="n"/>
      <c r="BZ22" s="596" t="n"/>
      <c r="CB22" s="622" t="n"/>
      <c r="CC22" s="622" t="n"/>
      <c r="CD22" s="622" t="n"/>
      <c r="CE22" s="596" t="n"/>
      <c r="CF22" s="56" t="n"/>
      <c r="CG22" s="596" t="n"/>
      <c r="CH22" s="596" t="n"/>
      <c r="CI22" s="596" t="n"/>
      <c r="CJ22" s="596" t="n"/>
      <c r="CK22" s="596" t="n"/>
      <c r="CL22" s="596" t="n"/>
      <c r="CM22" s="596" t="n"/>
      <c r="CN22" s="596" t="n"/>
      <c r="CO22" s="596" t="n"/>
      <c r="CP22" s="596" t="n"/>
      <c r="CQ22" s="596" t="n"/>
      <c r="CR22" s="596" t="n"/>
      <c r="CT22" s="596" t="n"/>
      <c r="CU22" s="56" t="n"/>
      <c r="CV22" s="596" t="n"/>
      <c r="CW22" s="596" t="n"/>
      <c r="CX22" s="596" t="n"/>
      <c r="CY22" s="596" t="n"/>
      <c r="CZ22" s="596" t="n"/>
      <c r="DA22" s="596" t="n"/>
      <c r="DB22" s="596" t="n"/>
      <c r="DC22" s="596" t="n"/>
      <c r="DD22" s="596" t="n"/>
      <c r="DE22" s="596" t="n"/>
      <c r="DF22" s="596" t="n"/>
      <c r="DG22" s="596" t="n"/>
      <c r="DI22" s="596" t="n"/>
      <c r="DJ22" s="336" t="n"/>
      <c r="DL22" s="596" t="n"/>
      <c r="DM22" s="56" t="n"/>
      <c r="DN22" s="596" t="n"/>
      <c r="DO22" s="596" t="n"/>
      <c r="DP22" s="596" t="n"/>
      <c r="DQ22" s="596" t="n"/>
      <c r="DR22" s="596" t="n"/>
      <c r="DS22" s="596" t="n"/>
      <c r="DT22" s="596" t="n"/>
      <c r="DU22" s="596" t="n"/>
      <c r="DV22" s="596" t="n"/>
      <c r="DW22" s="596" t="n"/>
      <c r="DX22" s="596" t="n"/>
      <c r="DY22" s="596" t="n"/>
      <c r="EA22" s="596" t="n"/>
      <c r="EB22" s="56" t="n"/>
      <c r="EC22" s="596" t="n"/>
      <c r="ED22" s="596" t="n"/>
      <c r="EE22" s="596" t="n"/>
      <c r="EF22" s="596" t="n"/>
      <c r="EG22" s="596" t="n"/>
      <c r="EH22" s="596" t="n"/>
      <c r="EI22" s="596" t="n"/>
      <c r="EJ22" s="596" t="n"/>
      <c r="EK22" s="596" t="n"/>
      <c r="EL22" s="596" t="n"/>
      <c r="EM22" s="596" t="n"/>
      <c r="EN22" s="596" t="n"/>
      <c r="EP22" s="596" t="n"/>
      <c r="EQ22" s="336" t="n"/>
      <c r="ES22" s="623" t="n"/>
      <c r="ET22" s="4" t="n"/>
      <c r="EU22" s="626" t="n"/>
      <c r="EV22" s="4" t="n"/>
      <c r="EW22" s="623" t="n"/>
      <c r="EX22" s="4" t="n"/>
      <c r="EY22" s="625" t="n"/>
      <c r="EZ22" s="408" t="n"/>
    </row>
    <row r="23" outlineLevel="1" ht="14.85" customFormat="1" customHeight="1" s="91">
      <c r="A23" s="65" t="n">
        <v>18</v>
      </c>
      <c r="B23" s="104" t="inlineStr">
        <is>
          <t>51.06</t>
        </is>
      </c>
      <c r="C23" s="50">
        <f>VLOOKUP(B23,BD!A:B,2,0)</f>
        <v/>
      </c>
      <c r="D23" s="597" t="n"/>
      <c r="E23" s="597">
        <f>SUM(G23:R23)</f>
        <v/>
      </c>
      <c r="F23" s="597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L23" s="597" t="n"/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HLOOKUP($CB$4,$AZ$6:$BK$41,$A23,0)</f>
        <v/>
      </c>
      <c r="CC23" s="622" t="n"/>
      <c r="CD23" s="622">
        <f>HLOOKUP($CB$4,$BO$6:$BZ$41,$A23,0)</f>
        <v/>
      </c>
      <c r="CE23" s="597">
        <f>SUM(CG23:CR23)</f>
        <v/>
      </c>
      <c r="CF23" s="56" t="n"/>
      <c r="CG23" s="597">
        <f>BD!BJ187</f>
        <v/>
      </c>
      <c r="CH23" s="597">
        <f>BD!BK187</f>
        <v/>
      </c>
      <c r="CI23" s="597">
        <f>BD!BL187</f>
        <v/>
      </c>
      <c r="CJ23" s="597">
        <f>BD!BM187</f>
        <v/>
      </c>
      <c r="CK23" s="597">
        <f>BD!BN187</f>
        <v/>
      </c>
      <c r="CL23" s="597">
        <f>BD!BO187</f>
        <v/>
      </c>
      <c r="CM23" s="597">
        <f>BD!BP187</f>
        <v/>
      </c>
      <c r="CN23" s="597">
        <f>BD!BQ187</f>
        <v/>
      </c>
      <c r="CO23" s="597">
        <f>BD!BR187</f>
        <v/>
      </c>
      <c r="CP23" s="597">
        <f>BD!BS187</f>
        <v/>
      </c>
      <c r="CQ23" s="597">
        <f>BD!BT187</f>
        <v/>
      </c>
      <c r="CR23" s="597">
        <f>BD!BU187</f>
        <v/>
      </c>
      <c r="CT23" s="597">
        <f>SUM(CV23:DG23)</f>
        <v/>
      </c>
      <c r="CU23" s="56" t="n"/>
      <c r="CV23" s="597">
        <f>_xlfn.XLOOKUP(Finan.!$B23,BD!$A$203:$A$399,BD!BJ$203:BJ$399,)</f>
        <v/>
      </c>
      <c r="CW23" s="597">
        <f>_xlfn.XLOOKUP(Finan.!$B23,BD!$A$203:$A$399,BD!BK$203:BK$399,)</f>
        <v/>
      </c>
      <c r="CX23" s="597">
        <f>_xlfn.XLOOKUP(Finan.!$B23,BD!$A$203:$A$399,BD!BL$203:BL$399,)</f>
        <v/>
      </c>
      <c r="CY23" s="597">
        <f>_xlfn.XLOOKUP(Finan.!$B23,BD!$A$203:$A$399,BD!BM$203:BM$399,)</f>
        <v/>
      </c>
      <c r="CZ23" s="597">
        <f>_xlfn.XLOOKUP(Finan.!$B23,BD!$A$203:$A$399,BD!BN$203:BN$399,)</f>
        <v/>
      </c>
      <c r="DA23" s="597">
        <f>_xlfn.XLOOKUP(Finan.!$B23,BD!$A$203:$A$399,BD!BO$203:BO$399,)</f>
        <v/>
      </c>
      <c r="DB23" s="597">
        <f>_xlfn.XLOOKUP(Finan.!$B23,BD!$A$203:$A$399,BD!BP$203:BP$399,)</f>
        <v/>
      </c>
      <c r="DC23" s="597">
        <f>_xlfn.XLOOKUP(Finan.!$B23,BD!$A$203:$A$399,BD!BQ$203:BQ$399,)</f>
        <v/>
      </c>
      <c r="DD23" s="597">
        <f>_xlfn.XLOOKUP(Finan.!$B23,BD!$A$203:$A$399,BD!BR$203:BR$399,)</f>
        <v/>
      </c>
      <c r="DE23" s="597">
        <f>_xlfn.XLOOKUP(Finan.!$B23,BD!$A$203:$A$399,BD!BS$203:BS$399,)</f>
        <v/>
      </c>
      <c r="DF23" s="597">
        <f>_xlfn.XLOOKUP(Finan.!$B23,BD!$A$203:$A$399,BD!BT$203:BT$399,)</f>
        <v/>
      </c>
      <c r="DG23" s="597">
        <f>_xlfn.XLOOKUP(Finan.!$B23,BD!$A$203:$A$399,BD!BU$203:BU$399,)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56" t="n"/>
      <c r="DN23" s="597">
        <f>BD!BW187</f>
        <v/>
      </c>
      <c r="DO23" s="597">
        <f>BD!BX187</f>
        <v/>
      </c>
      <c r="DP23" s="597">
        <f>BD!BY187</f>
        <v/>
      </c>
      <c r="DQ23" s="597">
        <f>BD!BZ187</f>
        <v/>
      </c>
      <c r="DR23" s="597">
        <f>BD!CA187</f>
        <v/>
      </c>
      <c r="DS23" s="597">
        <f>BD!CB187</f>
        <v/>
      </c>
      <c r="DT23" s="597">
        <f>BD!CC187</f>
        <v/>
      </c>
      <c r="DU23" s="597">
        <f>BD!CD187</f>
        <v/>
      </c>
      <c r="DV23" s="597">
        <f>BD!CE187</f>
        <v/>
      </c>
      <c r="DW23" s="597">
        <f>BD!CF187</f>
        <v/>
      </c>
      <c r="DX23" s="597">
        <f>BD!CG187</f>
        <v/>
      </c>
      <c r="DY23" s="597">
        <f>BD!CH187</f>
        <v/>
      </c>
      <c r="EA23" s="597">
        <f>SUM(EC23:EN23)</f>
        <v/>
      </c>
      <c r="EB23" s="56" t="n"/>
      <c r="EC23" s="597">
        <f>_xlfn.XLOOKUP(Finan.!$B23,BD!$A$203:$A$399,BD!BW$203:BW$399,)</f>
        <v/>
      </c>
      <c r="ED23" s="597">
        <f>_xlfn.XLOOKUP(Finan.!$B23,BD!$A$203:$A$399,BD!BX$203:BX$399,)</f>
        <v/>
      </c>
      <c r="EE23" s="597">
        <f>_xlfn.XLOOKUP(Finan.!$B23,BD!$A$203:$A$399,BD!BY$203:BY$399,)</f>
        <v/>
      </c>
      <c r="EF23" s="597">
        <f>_xlfn.XLOOKUP(Finan.!$B23,BD!$A$203:$A$399,BD!BZ$203:BZ$399,)</f>
        <v/>
      </c>
      <c r="EG23" s="597">
        <f>_xlfn.XLOOKUP(Finan.!$B23,BD!$A$203:$A$399,BD!CA$203:CA$399,)</f>
        <v/>
      </c>
      <c r="EH23" s="597">
        <f>_xlfn.XLOOKUP(Finan.!$B23,BD!$A$203:$A$399,BD!CB$203:CB$399,)</f>
        <v/>
      </c>
      <c r="EI23" s="597">
        <f>_xlfn.XLOOKUP(Finan.!$B23,BD!$A$203:$A$399,BD!CC$203:CC$399,)</f>
        <v/>
      </c>
      <c r="EJ23" s="597">
        <f>_xlfn.XLOOKUP(Finan.!$B23,BD!$A$203:$A$399,BD!CD$203:CD$399,)</f>
        <v/>
      </c>
      <c r="EK23" s="597">
        <f>_xlfn.XLOOKUP(Finan.!$B23,BD!$A$203:$A$399,BD!CE$203:CE$399,)</f>
        <v/>
      </c>
      <c r="EL23" s="597">
        <f>_xlfn.XLOOKUP(Finan.!$B23,BD!$A$203:$A$399,BD!CF$203:CF$399,)</f>
        <v/>
      </c>
      <c r="EM23" s="597">
        <f>_xlfn.XLOOKUP(Finan.!$B23,BD!$A$203:$A$399,BD!CG$203:CG$399,)</f>
        <v/>
      </c>
      <c r="EN23" s="597">
        <f>_xlfn.XLOOKUP(Finan.!$B23,BD!$A$203:$A$399,BD!CH$203:CH$399,)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" t="n"/>
      <c r="EU23" s="626">
        <f>_xlfn.XLOOKUP($ES$4,$DN$6:$DY$6,$DN23:$DY23)</f>
        <v/>
      </c>
      <c r="EV23" s="4" t="n"/>
      <c r="EW23" s="623">
        <f>_xlfn.XLOOKUP($ES$4,$EC$6:$EN$6,$EC23:$EN23)</f>
        <v/>
      </c>
      <c r="EX23" s="4" t="n"/>
      <c r="EY23" s="625">
        <f>EW23-EU23</f>
        <v/>
      </c>
      <c r="EZ23" s="408">
        <f>EY23/EU23</f>
        <v/>
      </c>
    </row>
    <row r="24" outlineLevel="1" ht="14.85" customFormat="1" customHeight="1" s="91">
      <c r="A24" s="1" t="n">
        <v>19</v>
      </c>
      <c r="B24" s="104" t="inlineStr">
        <is>
          <t>51.08</t>
        </is>
      </c>
      <c r="C24" s="50">
        <f>VLOOKUP(B24,BD!A:B,2,0)</f>
        <v/>
      </c>
      <c r="D24" s="597" t="n"/>
      <c r="E24" s="597">
        <f>SUM(G24:R24)</f>
        <v/>
      </c>
      <c r="F24" s="597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HLOOKUP($CB$4,$AZ$6:$BK$41,$A24,0)</f>
        <v/>
      </c>
      <c r="CC24" s="622" t="n"/>
      <c r="CD24" s="622">
        <f>HLOOKUP($CB$4,$BO$6:$BZ$41,$A24,0)</f>
        <v/>
      </c>
      <c r="CE24" s="597">
        <f>SUM(CG24:CR24)</f>
        <v/>
      </c>
      <c r="CF24" s="56" t="n"/>
      <c r="CG24" s="597">
        <f>BD!BJ189</f>
        <v/>
      </c>
      <c r="CH24" s="597">
        <f>BD!BK189</f>
        <v/>
      </c>
      <c r="CI24" s="597">
        <f>BD!BL189</f>
        <v/>
      </c>
      <c r="CJ24" s="597">
        <f>BD!BM189</f>
        <v/>
      </c>
      <c r="CK24" s="597">
        <f>BD!BN189</f>
        <v/>
      </c>
      <c r="CL24" s="597">
        <f>BD!BO189</f>
        <v/>
      </c>
      <c r="CM24" s="597">
        <f>BD!BP189</f>
        <v/>
      </c>
      <c r="CN24" s="597">
        <f>BD!BQ189</f>
        <v/>
      </c>
      <c r="CO24" s="597">
        <f>BD!BR189</f>
        <v/>
      </c>
      <c r="CP24" s="597">
        <f>BD!BS189</f>
        <v/>
      </c>
      <c r="CQ24" s="597">
        <f>BD!BT189</f>
        <v/>
      </c>
      <c r="CR24" s="597">
        <f>BD!BU189</f>
        <v/>
      </c>
      <c r="CT24" s="597">
        <f>SUM(CV24:DG24)</f>
        <v/>
      </c>
      <c r="CU24" s="56" t="n"/>
      <c r="CV24" s="597">
        <f>_xlfn.XLOOKUP(Finan.!$B24,BD!$A$203:$A$399,BD!BJ$203:BJ$399,)</f>
        <v/>
      </c>
      <c r="CW24" s="597">
        <f>_xlfn.XLOOKUP(Finan.!$B24,BD!$A$203:$A$399,BD!BK$203:BK$399,)</f>
        <v/>
      </c>
      <c r="CX24" s="597">
        <f>_xlfn.XLOOKUP(Finan.!$B24,BD!$A$203:$A$399,BD!BL$203:BL$399,)</f>
        <v/>
      </c>
      <c r="CY24" s="597">
        <f>_xlfn.XLOOKUP(Finan.!$B24,BD!$A$203:$A$399,BD!BM$203:BM$399,)</f>
        <v/>
      </c>
      <c r="CZ24" s="597">
        <f>_xlfn.XLOOKUP(Finan.!$B24,BD!$A$203:$A$399,BD!BN$203:BN$399,)</f>
        <v/>
      </c>
      <c r="DA24" s="597">
        <f>_xlfn.XLOOKUP(Finan.!$B24,BD!$A$203:$A$399,BD!BO$203:BO$399,)</f>
        <v/>
      </c>
      <c r="DB24" s="597">
        <f>_xlfn.XLOOKUP(Finan.!$B24,BD!$A$203:$A$399,BD!BP$203:BP$399,)</f>
        <v/>
      </c>
      <c r="DC24" s="597">
        <f>_xlfn.XLOOKUP(Finan.!$B24,BD!$A$203:$A$399,BD!BQ$203:BQ$399,)</f>
        <v/>
      </c>
      <c r="DD24" s="597">
        <f>_xlfn.XLOOKUP(Finan.!$B24,BD!$A$203:$A$399,BD!BR$203:BR$399,)</f>
        <v/>
      </c>
      <c r="DE24" s="597">
        <f>_xlfn.XLOOKUP(Finan.!$B24,BD!$A$203:$A$399,BD!BS$203:BS$399,)</f>
        <v/>
      </c>
      <c r="DF24" s="597">
        <f>_xlfn.XLOOKUP(Finan.!$B24,BD!$A$203:$A$399,BD!BT$203:BT$399,)</f>
        <v/>
      </c>
      <c r="DG24" s="597">
        <f>_xlfn.XLOOKUP(Finan.!$B24,BD!$A$203:$A$399,BD!BU$203:BU$399,)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56" t="n"/>
      <c r="DN24" s="597">
        <f>BD!BW189</f>
        <v/>
      </c>
      <c r="DO24" s="597">
        <f>BD!BX189</f>
        <v/>
      </c>
      <c r="DP24" s="597">
        <f>BD!BY189</f>
        <v/>
      </c>
      <c r="DQ24" s="597">
        <f>BD!BZ189</f>
        <v/>
      </c>
      <c r="DR24" s="597">
        <f>BD!CA189</f>
        <v/>
      </c>
      <c r="DS24" s="597">
        <f>BD!CB189</f>
        <v/>
      </c>
      <c r="DT24" s="597">
        <f>BD!CC189</f>
        <v/>
      </c>
      <c r="DU24" s="597">
        <f>BD!CD189</f>
        <v/>
      </c>
      <c r="DV24" s="597">
        <f>BD!CE189</f>
        <v/>
      </c>
      <c r="DW24" s="597">
        <f>BD!CF189</f>
        <v/>
      </c>
      <c r="DX24" s="597">
        <f>BD!CG189</f>
        <v/>
      </c>
      <c r="DY24" s="597">
        <f>BD!CH189</f>
        <v/>
      </c>
      <c r="EA24" s="597">
        <f>SUM(EC24:EN24)</f>
        <v/>
      </c>
      <c r="EB24" s="56" t="n"/>
      <c r="EC24" s="597">
        <f>_xlfn.XLOOKUP(Finan.!$B24,BD!$A$203:$A$399,BD!BW$203:BW$399,)</f>
        <v/>
      </c>
      <c r="ED24" s="597">
        <f>_xlfn.XLOOKUP(Finan.!$B24,BD!$A$203:$A$399,BD!BX$203:BX$399,)</f>
        <v/>
      </c>
      <c r="EE24" s="597">
        <f>_xlfn.XLOOKUP(Finan.!$B24,BD!$A$203:$A$399,BD!BY$203:BY$399,)</f>
        <v/>
      </c>
      <c r="EF24" s="597">
        <f>_xlfn.XLOOKUP(Finan.!$B24,BD!$A$203:$A$399,BD!BZ$203:BZ$399,)</f>
        <v/>
      </c>
      <c r="EG24" s="597">
        <f>_xlfn.XLOOKUP(Finan.!$B24,BD!$A$203:$A$399,BD!CA$203:CA$399,)</f>
        <v/>
      </c>
      <c r="EH24" s="597">
        <f>_xlfn.XLOOKUP(Finan.!$B24,BD!$A$203:$A$399,BD!CB$203:CB$399,)</f>
        <v/>
      </c>
      <c r="EI24" s="597">
        <f>_xlfn.XLOOKUP(Finan.!$B24,BD!$A$203:$A$399,BD!CC$203:CC$399,)</f>
        <v/>
      </c>
      <c r="EJ24" s="597">
        <f>_xlfn.XLOOKUP(Finan.!$B24,BD!$A$203:$A$399,BD!CD$203:CD$399,)</f>
        <v/>
      </c>
      <c r="EK24" s="597">
        <f>_xlfn.XLOOKUP(Finan.!$B24,BD!$A$203:$A$399,BD!CE$203:CE$399,)</f>
        <v/>
      </c>
      <c r="EL24" s="597">
        <f>_xlfn.XLOOKUP(Finan.!$B24,BD!$A$203:$A$399,BD!CF$203:CF$399,)</f>
        <v/>
      </c>
      <c r="EM24" s="597">
        <f>_xlfn.XLOOKUP(Finan.!$B24,BD!$A$203:$A$399,BD!CG$203:CG$399,)</f>
        <v/>
      </c>
      <c r="EN24" s="597">
        <f>_xlfn.XLOOKUP(Finan.!$B24,BD!$A$203:$A$399,BD!CH$203:CH$399,)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" t="n"/>
      <c r="EU24" s="626">
        <f>_xlfn.XLOOKUP($ES$4,$DN$6:$DY$6,$DN24:$DY24)</f>
        <v/>
      </c>
      <c r="EV24" s="4" t="n"/>
      <c r="EW24" s="623">
        <f>_xlfn.XLOOKUP($ES$4,$EC$6:$EN$6,$EC24:$EN24)</f>
        <v/>
      </c>
      <c r="EX24" s="4" t="n"/>
      <c r="EY24" s="625">
        <f>EW24-EU24</f>
        <v/>
      </c>
      <c r="EZ24" s="408">
        <f>EY24/EU24</f>
        <v/>
      </c>
    </row>
    <row r="25" outlineLevel="1" ht="6" customFormat="1" customHeight="1" s="91">
      <c r="A25" s="85" t="n">
        <v>20</v>
      </c>
      <c r="B25" s="90" t="n"/>
      <c r="C25" s="90" t="n"/>
      <c r="D25" s="597" t="n"/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622" t="n"/>
      <c r="CC25" s="628" t="n"/>
      <c r="CD25" s="622" t="n"/>
      <c r="CE25" s="597" t="n"/>
      <c r="CF25" s="56" t="n"/>
      <c r="CG25" s="597" t="n"/>
      <c r="CH25" s="597" t="n"/>
      <c r="CI25" s="597" t="n"/>
      <c r="CJ25" s="597" t="n"/>
      <c r="CK25" s="597" t="n"/>
      <c r="CL25" s="597" t="n"/>
      <c r="CM25" s="597" t="n"/>
      <c r="CN25" s="597" t="n"/>
      <c r="CO25" s="597" t="n"/>
      <c r="CP25" s="597" t="n"/>
      <c r="CQ25" s="597" t="n"/>
      <c r="CR25" s="597" t="n"/>
      <c r="CT25" s="597" t="n"/>
      <c r="CU25" s="56" t="n"/>
      <c r="CV25" s="597" t="n"/>
      <c r="CW25" s="597" t="n"/>
      <c r="CX25" s="597" t="n"/>
      <c r="CY25" s="597" t="n"/>
      <c r="CZ25" s="597" t="n"/>
      <c r="DA25" s="597" t="n"/>
      <c r="DB25" s="597" t="n"/>
      <c r="DC25" s="597" t="n"/>
      <c r="DD25" s="597" t="n"/>
      <c r="DE25" s="597" t="n"/>
      <c r="DF25" s="597" t="n"/>
      <c r="DG25" s="597" t="n"/>
      <c r="DI25" s="597" t="n"/>
      <c r="DJ25" s="337" t="n"/>
      <c r="DL25" s="597" t="n"/>
      <c r="DM25" s="56" t="n"/>
      <c r="DN25" s="597" t="n"/>
      <c r="DO25" s="597" t="n"/>
      <c r="DP25" s="597" t="n"/>
      <c r="DQ25" s="597" t="n"/>
      <c r="DR25" s="597" t="n"/>
      <c r="DS25" s="597" t="n"/>
      <c r="DT25" s="597" t="n"/>
      <c r="DU25" s="597" t="n"/>
      <c r="DV25" s="597" t="n"/>
      <c r="DW25" s="597" t="n"/>
      <c r="DX25" s="597" t="n"/>
      <c r="DY25" s="597" t="n"/>
      <c r="EA25" s="597" t="n"/>
      <c r="EB25" s="56" t="n"/>
      <c r="EC25" s="597" t="n"/>
      <c r="ED25" s="597" t="n"/>
      <c r="EE25" s="597" t="n"/>
      <c r="EF25" s="597" t="n"/>
      <c r="EG25" s="597" t="n"/>
      <c r="EH25" s="597" t="n"/>
      <c r="EI25" s="597" t="n"/>
      <c r="EJ25" s="597" t="n"/>
      <c r="EK25" s="597" t="n"/>
      <c r="EL25" s="597" t="n"/>
      <c r="EM25" s="597" t="n"/>
      <c r="EN25" s="597" t="n"/>
      <c r="EP25" s="597" t="n"/>
      <c r="EQ25" s="337" t="n"/>
      <c r="ES25" s="623" t="n"/>
      <c r="ET25" s="4" t="n"/>
      <c r="EU25" s="626" t="n"/>
      <c r="EV25" s="4" t="n"/>
      <c r="EW25" s="623" t="n"/>
      <c r="EX25" s="4" t="n"/>
      <c r="EY25" s="625" t="n"/>
      <c r="EZ25" s="408" t="n"/>
    </row>
    <row r="26" outlineLevel="1" ht="14.85" customFormat="1" customHeight="1" s="87">
      <c r="A26" s="65" t="n">
        <v>21</v>
      </c>
      <c r="B26" s="42" t="inlineStr">
        <is>
          <t>Amortização de empréstimos</t>
        </is>
      </c>
      <c r="C26" s="49" t="n"/>
      <c r="D26" s="596" t="n"/>
      <c r="E26" s="633">
        <f>SUM(G26:R26)</f>
        <v/>
      </c>
      <c r="F26" s="596" t="n"/>
      <c r="G26" s="633">
        <f>SUM(G28:G30)</f>
        <v/>
      </c>
      <c r="H26" s="633">
        <f>SUM(H28:H30)</f>
        <v/>
      </c>
      <c r="I26" s="633">
        <f>SUM(I28:I30)</f>
        <v/>
      </c>
      <c r="J26" s="633">
        <f>SUM(J28:J30)</f>
        <v/>
      </c>
      <c r="K26" s="633">
        <f>SUM(K28:K30)</f>
        <v/>
      </c>
      <c r="L26" s="633">
        <f>SUM(L28:L30)</f>
        <v/>
      </c>
      <c r="M26" s="633">
        <f>SUM(M28:M30)</f>
        <v/>
      </c>
      <c r="N26" s="633">
        <f>SUM(N28:N30)</f>
        <v/>
      </c>
      <c r="O26" s="633">
        <f>SUM(O28:O30)</f>
        <v/>
      </c>
      <c r="P26" s="633">
        <f>SUM(P28:P30)</f>
        <v/>
      </c>
      <c r="Q26" s="633">
        <f>SUM(Q28:Q30)</f>
        <v/>
      </c>
      <c r="R26" s="633">
        <f>SUM(R28:R30)</f>
        <v/>
      </c>
      <c r="S26" s="596" t="n"/>
      <c r="T26" s="633">
        <f>SUM(V26:AG26)</f>
        <v/>
      </c>
      <c r="U26" s="596" t="n"/>
      <c r="V26" s="633">
        <f>SUM(V28:V30)</f>
        <v/>
      </c>
      <c r="W26" s="633">
        <f>SUM(W28:W30)</f>
        <v/>
      </c>
      <c r="X26" s="633">
        <f>SUM(X28:X30)</f>
        <v/>
      </c>
      <c r="Y26" s="633">
        <f>SUM(Y28:Y30)</f>
        <v/>
      </c>
      <c r="Z26" s="633">
        <f>SUM(Z28:Z30)</f>
        <v/>
      </c>
      <c r="AA26" s="633">
        <f>SUM(AA28:AA30)</f>
        <v/>
      </c>
      <c r="AB26" s="633">
        <f>SUM(AB28:AB30)</f>
        <v/>
      </c>
      <c r="AC26" s="633">
        <f>SUM(AC28:AC30)</f>
        <v/>
      </c>
      <c r="AD26" s="633">
        <f>SUM(AD28:AD30)</f>
        <v/>
      </c>
      <c r="AE26" s="633">
        <f>SUM(AE28:AE30)</f>
        <v/>
      </c>
      <c r="AF26" s="633">
        <f>SUM(AF28:AF30)</f>
        <v/>
      </c>
      <c r="AG26" s="633">
        <f>SUM(AG28:AG30)</f>
        <v/>
      </c>
      <c r="AH26" s="596" t="n"/>
      <c r="AI26" s="633">
        <f>SUM(AK26:AV26)</f>
        <v/>
      </c>
      <c r="AJ26" s="596" t="n"/>
      <c r="AK26" s="633">
        <f>SUM(AK28:AK30)</f>
        <v/>
      </c>
      <c r="AL26" s="633">
        <f>SUM(AL28:AL30)</f>
        <v/>
      </c>
      <c r="AM26" s="633">
        <f>SUM(AM28:AM30)</f>
        <v/>
      </c>
      <c r="AN26" s="633">
        <f>SUM(AN28:AN30)</f>
        <v/>
      </c>
      <c r="AO26" s="633">
        <f>SUM(AO28:AO30)</f>
        <v/>
      </c>
      <c r="AP26" s="633">
        <f>SUM(AP28:AP30)</f>
        <v/>
      </c>
      <c r="AQ26" s="633">
        <f>SUM(AQ28:AQ30)</f>
        <v/>
      </c>
      <c r="AR26" s="633">
        <f>SUM(AR28:AR30)</f>
        <v/>
      </c>
      <c r="AS26" s="633">
        <f>SUM(AS28:AS30)</f>
        <v/>
      </c>
      <c r="AT26" s="633">
        <f>SUM(AT28:AT30)</f>
        <v/>
      </c>
      <c r="AU26" s="633">
        <f>SUM(AU28:AU30)</f>
        <v/>
      </c>
      <c r="AV26" s="633">
        <f>SUM(AV28:AV30)</f>
        <v/>
      </c>
      <c r="AW26" s="596" t="n"/>
      <c r="AX26" s="633">
        <f>SUM(AZ26:BK26)</f>
        <v/>
      </c>
      <c r="AY26" s="596" t="n"/>
      <c r="AZ26" s="633">
        <f>SUM(AZ28:AZ30)</f>
        <v/>
      </c>
      <c r="BA26" s="633">
        <f>SUM(BA28:BA30)</f>
        <v/>
      </c>
      <c r="BB26" s="633">
        <f>SUM(BB28:BB30)</f>
        <v/>
      </c>
      <c r="BC26" s="633">
        <f>SUM(BC28:BC30)</f>
        <v/>
      </c>
      <c r="BD26" s="633">
        <f>SUM(BD28:BD30)</f>
        <v/>
      </c>
      <c r="BE26" s="633">
        <f>SUM(BE28:BE30)</f>
        <v/>
      </c>
      <c r="BF26" s="633">
        <f>SUM(BF28:BF30)</f>
        <v/>
      </c>
      <c r="BG26" s="633">
        <f>SUM(BG28:BG30)</f>
        <v/>
      </c>
      <c r="BH26" s="633">
        <f>SUM(BH28:BH30)</f>
        <v/>
      </c>
      <c r="BI26" s="633">
        <f>SUM(BI28:BI30)</f>
        <v/>
      </c>
      <c r="BJ26" s="633">
        <f>SUM(BJ28:BJ30)</f>
        <v/>
      </c>
      <c r="BK26" s="633">
        <f>SUM(BK28:BK30)</f>
        <v/>
      </c>
      <c r="BL26" s="596" t="n"/>
      <c r="BM26" s="633">
        <f>SUM(BO26:BZ26)</f>
        <v/>
      </c>
      <c r="BN26" s="596" t="n"/>
      <c r="BO26" s="633">
        <f>SUM(BO28:BO30)</f>
        <v/>
      </c>
      <c r="BP26" s="633">
        <f>SUM(BP28:BP30)</f>
        <v/>
      </c>
      <c r="BQ26" s="633">
        <f>SUM(BQ28:BQ30)</f>
        <v/>
      </c>
      <c r="BR26" s="633">
        <f>SUM(BR28:BR30)</f>
        <v/>
      </c>
      <c r="BS26" s="633">
        <f>SUM(BS28:BS30)</f>
        <v/>
      </c>
      <c r="BT26" s="633">
        <f>SUM(BT28:BT30)</f>
        <v/>
      </c>
      <c r="BU26" s="633">
        <f>SUM(BU28:BU30)</f>
        <v/>
      </c>
      <c r="BV26" s="633">
        <f>SUM(BV28:BV30)</f>
        <v/>
      </c>
      <c r="BW26" s="633">
        <f>SUM(BW28:BW30)</f>
        <v/>
      </c>
      <c r="BX26" s="633">
        <f>SUM(BX28:BX30)</f>
        <v/>
      </c>
      <c r="BY26" s="633">
        <f>SUM(BY28:BY30)</f>
        <v/>
      </c>
      <c r="BZ26" s="633">
        <f>SUM(BZ28:BZ30)</f>
        <v/>
      </c>
      <c r="CB26" s="633">
        <f>SUM(CB28:CB30)</f>
        <v/>
      </c>
      <c r="CC26" s="622" t="n"/>
      <c r="CD26" s="633">
        <f>SUM(CD28:CD30)</f>
        <v/>
      </c>
      <c r="CE26" s="633">
        <f>SUM(CG26:CR26)</f>
        <v/>
      </c>
      <c r="CF26" s="56" t="n"/>
      <c r="CG26" s="633">
        <f>SUM(CG28:CG30)</f>
        <v/>
      </c>
      <c r="CH26" s="633">
        <f>SUM(CH28:CH30)</f>
        <v/>
      </c>
      <c r="CI26" s="633">
        <f>SUM(CI28:CI30)</f>
        <v/>
      </c>
      <c r="CJ26" s="633">
        <f>SUM(CJ28:CJ30)</f>
        <v/>
      </c>
      <c r="CK26" s="633">
        <f>SUM(CK28:CK30)</f>
        <v/>
      </c>
      <c r="CL26" s="633">
        <f>SUM(CL28:CL30)</f>
        <v/>
      </c>
      <c r="CM26" s="633">
        <f>SUM(CM28:CM30)</f>
        <v/>
      </c>
      <c r="CN26" s="633">
        <f>SUM(CN28:CN30)</f>
        <v/>
      </c>
      <c r="CO26" s="633">
        <f>SUM(CO28:CO30)</f>
        <v/>
      </c>
      <c r="CP26" s="633">
        <f>SUM(CP28:CP30)</f>
        <v/>
      </c>
      <c r="CQ26" s="633">
        <f>SUM(CQ28:CQ30)</f>
        <v/>
      </c>
      <c r="CR26" s="633">
        <f>SUM(CR28:CR30)</f>
        <v/>
      </c>
      <c r="CT26" s="633">
        <f>SUM(CV26:DG26)</f>
        <v/>
      </c>
      <c r="CU26" s="56" t="n"/>
      <c r="CV26" s="633">
        <f>SUM(CV28:CV30)</f>
        <v/>
      </c>
      <c r="CW26" s="633">
        <f>SUM(CW28:CW30)</f>
        <v/>
      </c>
      <c r="CX26" s="633">
        <f>SUM(CX28:CX30)</f>
        <v/>
      </c>
      <c r="CY26" s="633">
        <f>SUM(CY28:CY30)</f>
        <v/>
      </c>
      <c r="CZ26" s="633">
        <f>SUM(CZ28:CZ30)</f>
        <v/>
      </c>
      <c r="DA26" s="633">
        <f>SUM(DA28:DA30)</f>
        <v/>
      </c>
      <c r="DB26" s="633">
        <f>SUM(DB28:DB30)</f>
        <v/>
      </c>
      <c r="DC26" s="633">
        <f>SUM(DC28:DC30)</f>
        <v/>
      </c>
      <c r="DD26" s="633">
        <f>SUM(DD28:DD30)</f>
        <v/>
      </c>
      <c r="DE26" s="633">
        <f>SUM(DE28:DE30)</f>
        <v/>
      </c>
      <c r="DF26" s="633">
        <f>SUM(DF28:DF30)</f>
        <v/>
      </c>
      <c r="DG26" s="633">
        <f>SUM(DG28:DG30)</f>
        <v/>
      </c>
      <c r="DI26" s="633">
        <f>DA26-CL26</f>
        <v/>
      </c>
      <c r="DJ26" s="335">
        <f>(DA26/CL26)-100%</f>
        <v/>
      </c>
      <c r="DL26" s="633">
        <f>SUM(DN26:DY26)</f>
        <v/>
      </c>
      <c r="DM26" s="56" t="n"/>
      <c r="DN26" s="633">
        <f>SUM(DN28:DN30)</f>
        <v/>
      </c>
      <c r="DO26" s="633">
        <f>SUM(DO28:DO30)</f>
        <v/>
      </c>
      <c r="DP26" s="633">
        <f>SUM(DP28:DP30)</f>
        <v/>
      </c>
      <c r="DQ26" s="633">
        <f>SUM(DQ28:DQ30)</f>
        <v/>
      </c>
      <c r="DR26" s="633">
        <f>SUM(DR28:DR30)</f>
        <v/>
      </c>
      <c r="DS26" s="633">
        <f>SUM(DS28:DS30)</f>
        <v/>
      </c>
      <c r="DT26" s="633">
        <f>SUM(DT28:DT30)</f>
        <v/>
      </c>
      <c r="DU26" s="633">
        <f>SUM(DU28:DU30)</f>
        <v/>
      </c>
      <c r="DV26" s="633">
        <f>SUM(DV28:DV30)</f>
        <v/>
      </c>
      <c r="DW26" s="633">
        <f>SUM(DW28:DW30)</f>
        <v/>
      </c>
      <c r="DX26" s="633">
        <f>SUM(DX28:DX30)</f>
        <v/>
      </c>
      <c r="DY26" s="633">
        <f>SUM(DY28:DY30)</f>
        <v/>
      </c>
      <c r="EA26" s="633">
        <f>SUM(EC26:EN26)</f>
        <v/>
      </c>
      <c r="EB26" s="56" t="n"/>
      <c r="EC26" s="633">
        <f>SUM(EC28:EC30)</f>
        <v/>
      </c>
      <c r="ED26" s="633">
        <f>SUM(ED28:ED30)</f>
        <v/>
      </c>
      <c r="EE26" s="633">
        <f>SUM(EE28:EE30)</f>
        <v/>
      </c>
      <c r="EF26" s="633">
        <f>SUM(EF28:EF30)</f>
        <v/>
      </c>
      <c r="EG26" s="633">
        <f>SUM(EG28:EG30)</f>
        <v/>
      </c>
      <c r="EH26" s="633">
        <f>SUM(EH28:EH30)</f>
        <v/>
      </c>
      <c r="EI26" s="633">
        <f>SUM(EI28:EI30)</f>
        <v/>
      </c>
      <c r="EJ26" s="633">
        <f>SUM(EJ28:EJ30)</f>
        <v/>
      </c>
      <c r="EK26" s="633">
        <f>SUM(EK28:EK30)</f>
        <v/>
      </c>
      <c r="EL26" s="633">
        <f>SUM(EL28:EL30)</f>
        <v/>
      </c>
      <c r="EM26" s="633">
        <f>SUM(EM28:EM30)</f>
        <v/>
      </c>
      <c r="EN26" s="633">
        <f>SUM(EN28:EN30)</f>
        <v/>
      </c>
      <c r="EP26" s="633">
        <f>EH26-DS26</f>
        <v/>
      </c>
      <c r="EQ26" s="335">
        <f>(EH26/DS26)-100%</f>
        <v/>
      </c>
      <c r="ES26" s="633">
        <f>SUM(ES28:ES30)</f>
        <v/>
      </c>
      <c r="ET26" s="419" t="n"/>
      <c r="EU26" s="633">
        <f>SUM(EU28:EU30)</f>
        <v/>
      </c>
      <c r="EV26" s="419" t="n"/>
      <c r="EW26" s="633">
        <f>SUM(EW28:EW30)</f>
        <v/>
      </c>
      <c r="EX26" s="419" t="n"/>
      <c r="EY26" s="636">
        <f>EW26-EU26</f>
        <v/>
      </c>
      <c r="EZ26" s="412">
        <f>-EY26/EU26</f>
        <v/>
      </c>
    </row>
    <row r="27" ht="6" customFormat="1" customHeight="1" s="1">
      <c r="A27" s="1" t="n">
        <v>22</v>
      </c>
      <c r="B27" s="72" t="n"/>
      <c r="C27" s="57" t="n"/>
      <c r="D27" s="57" t="n"/>
      <c r="E27" s="597" t="n"/>
      <c r="F27" s="596" t="n"/>
      <c r="G27" s="596" t="n"/>
      <c r="H27" s="596" t="n"/>
      <c r="I27" s="596" t="n"/>
      <c r="J27" s="596" t="n"/>
      <c r="K27" s="596" t="n"/>
      <c r="L27" s="596" t="n"/>
      <c r="M27" s="596" t="n"/>
      <c r="N27" s="596" t="n"/>
      <c r="O27" s="596" t="n"/>
      <c r="P27" s="596" t="n"/>
      <c r="Q27" s="596" t="n"/>
      <c r="R27" s="596" t="n"/>
      <c r="S27" s="596" t="n"/>
      <c r="T27" s="596" t="n"/>
      <c r="U27" s="596" t="n"/>
      <c r="V27" s="596" t="n"/>
      <c r="W27" s="596" t="n"/>
      <c r="X27" s="596" t="n"/>
      <c r="Y27" s="596" t="n"/>
      <c r="Z27" s="596" t="n"/>
      <c r="AA27" s="596" t="n"/>
      <c r="AB27" s="596" t="n"/>
      <c r="AC27" s="596" t="n"/>
      <c r="AD27" s="596" t="n"/>
      <c r="AE27" s="596" t="n"/>
      <c r="AF27" s="596" t="n"/>
      <c r="AG27" s="596" t="n"/>
      <c r="AH27" s="596" t="n"/>
      <c r="AI27" s="596" t="n"/>
      <c r="AJ27" s="596" t="n"/>
      <c r="AK27" s="596" t="n"/>
      <c r="AL27" s="596" t="n"/>
      <c r="AM27" s="596" t="n"/>
      <c r="AN27" s="596" t="n"/>
      <c r="AO27" s="596" t="n"/>
      <c r="AP27" s="596" t="n"/>
      <c r="AQ27" s="596" t="n"/>
      <c r="AR27" s="596" t="n"/>
      <c r="AS27" s="596" t="n"/>
      <c r="AT27" s="596" t="n"/>
      <c r="AU27" s="596" t="n"/>
      <c r="AV27" s="596" t="n"/>
      <c r="AW27" s="596" t="n"/>
      <c r="AX27" s="596" t="n"/>
      <c r="AY27" s="596" t="n"/>
      <c r="AZ27" s="596" t="n"/>
      <c r="BA27" s="596" t="n"/>
      <c r="BB27" s="596" t="n"/>
      <c r="BC27" s="596" t="n"/>
      <c r="BD27" s="596" t="n"/>
      <c r="BE27" s="596" t="n"/>
      <c r="BF27" s="596" t="n"/>
      <c r="BG27" s="596" t="n"/>
      <c r="BH27" s="596" t="n"/>
      <c r="BI27" s="596" t="n"/>
      <c r="BJ27" s="596" t="n"/>
      <c r="BK27" s="596" t="n"/>
      <c r="BL27" s="596" t="n"/>
      <c r="BM27" s="596" t="n"/>
      <c r="BN27" s="596" t="n"/>
      <c r="BO27" s="596" t="n"/>
      <c r="BP27" s="596" t="n"/>
      <c r="BQ27" s="596" t="n"/>
      <c r="BR27" s="596" t="n"/>
      <c r="BS27" s="596" t="n"/>
      <c r="BT27" s="596" t="n"/>
      <c r="BU27" s="596" t="n"/>
      <c r="BV27" s="596" t="n"/>
      <c r="BW27" s="596" t="n"/>
      <c r="BX27" s="596" t="n"/>
      <c r="BY27" s="596" t="n"/>
      <c r="BZ27" s="596" t="n"/>
      <c r="CB27" s="622" t="n"/>
      <c r="CC27" s="622" t="n"/>
      <c r="CD27" s="622" t="n"/>
      <c r="CE27" s="596" t="n"/>
      <c r="CF27" s="56" t="n"/>
      <c r="CG27" s="596" t="n"/>
      <c r="CH27" s="596" t="n"/>
      <c r="CI27" s="596" t="n"/>
      <c r="CJ27" s="596" t="n"/>
      <c r="CK27" s="596" t="n"/>
      <c r="CL27" s="596" t="n"/>
      <c r="CM27" s="596" t="n"/>
      <c r="CN27" s="596" t="n"/>
      <c r="CO27" s="596" t="n"/>
      <c r="CP27" s="596" t="n"/>
      <c r="CQ27" s="596" t="n"/>
      <c r="CR27" s="596" t="n"/>
      <c r="CT27" s="596" t="n"/>
      <c r="CU27" s="56" t="n"/>
      <c r="CV27" s="596" t="n"/>
      <c r="CW27" s="596" t="n"/>
      <c r="CX27" s="596" t="n"/>
      <c r="CY27" s="596" t="n"/>
      <c r="CZ27" s="596" t="n"/>
      <c r="DA27" s="596" t="n"/>
      <c r="DB27" s="596" t="n"/>
      <c r="DC27" s="596" t="n"/>
      <c r="DD27" s="596" t="n"/>
      <c r="DE27" s="596" t="n"/>
      <c r="DF27" s="596" t="n"/>
      <c r="DG27" s="596" t="n"/>
      <c r="DI27" s="596" t="n"/>
      <c r="DJ27" s="336" t="n"/>
      <c r="DL27" s="596" t="n"/>
      <c r="DM27" s="56" t="n"/>
      <c r="DN27" s="596" t="n"/>
      <c r="DO27" s="596" t="n"/>
      <c r="DP27" s="596" t="n"/>
      <c r="DQ27" s="596" t="n"/>
      <c r="DR27" s="596" t="n"/>
      <c r="DS27" s="596" t="n"/>
      <c r="DT27" s="596" t="n"/>
      <c r="DU27" s="596" t="n"/>
      <c r="DV27" s="596" t="n"/>
      <c r="DW27" s="596" t="n"/>
      <c r="DX27" s="596" t="n"/>
      <c r="DY27" s="596" t="n"/>
      <c r="EA27" s="596" t="n"/>
      <c r="EB27" s="56" t="n"/>
      <c r="EC27" s="596" t="n"/>
      <c r="ED27" s="596" t="n"/>
      <c r="EE27" s="596" t="n"/>
      <c r="EF27" s="596" t="n"/>
      <c r="EG27" s="596" t="n"/>
      <c r="EH27" s="596" t="n"/>
      <c r="EI27" s="596" t="n"/>
      <c r="EJ27" s="596" t="n"/>
      <c r="EK27" s="596" t="n"/>
      <c r="EL27" s="596" t="n"/>
      <c r="EM27" s="596" t="n"/>
      <c r="EN27" s="596" t="n"/>
      <c r="EP27" s="596" t="n"/>
      <c r="EQ27" s="336" t="n"/>
      <c r="ES27" s="4" t="n"/>
      <c r="ET27" s="4" t="n"/>
      <c r="EU27" s="4" t="n"/>
      <c r="EV27" s="4" t="n"/>
      <c r="EW27" s="4" t="n"/>
      <c r="EX27" s="4" t="n"/>
      <c r="EY27" s="4" t="n"/>
      <c r="EZ27" s="4" t="n"/>
    </row>
    <row r="28" outlineLevel="1" ht="14.85" customFormat="1" customHeight="1" s="91">
      <c r="A28" s="85" t="n">
        <v>23</v>
      </c>
      <c r="B28" s="104" t="inlineStr">
        <is>
          <t>51.02</t>
        </is>
      </c>
      <c r="C28" s="50">
        <f>VLOOKUP(B28,BD!A:B,2,0)</f>
        <v/>
      </c>
      <c r="D28" s="597" t="n"/>
      <c r="E28" s="597">
        <f>SUM(G28:R28)</f>
        <v/>
      </c>
      <c r="F28" s="597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L28" s="597" t="n"/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HLOOKUP($CB$4,$AZ$6:$BK$41,$A28,0)</f>
        <v/>
      </c>
      <c r="CC28" s="622" t="n"/>
      <c r="CD28" s="622">
        <f>HLOOKUP($CB$4,$BO$6:$BZ$41,$A28,0)</f>
        <v/>
      </c>
      <c r="CE28" s="597">
        <f>SUM(CG28:CR28)</f>
        <v/>
      </c>
      <c r="CF28" s="56" t="n"/>
      <c r="CG28" s="597">
        <f>BD!BJ183</f>
        <v/>
      </c>
      <c r="CH28" s="597">
        <f>BD!BK183</f>
        <v/>
      </c>
      <c r="CI28" s="597">
        <f>BD!BL183</f>
        <v/>
      </c>
      <c r="CJ28" s="597">
        <f>BD!BM183</f>
        <v/>
      </c>
      <c r="CK28" s="597">
        <f>BD!BN183</f>
        <v/>
      </c>
      <c r="CL28" s="597">
        <f>BD!BO183</f>
        <v/>
      </c>
      <c r="CM28" s="597">
        <f>BD!BP183</f>
        <v/>
      </c>
      <c r="CN28" s="597">
        <f>BD!BQ183</f>
        <v/>
      </c>
      <c r="CO28" s="597">
        <f>BD!BR183</f>
        <v/>
      </c>
      <c r="CP28" s="597">
        <f>BD!BS183</f>
        <v/>
      </c>
      <c r="CQ28" s="597">
        <f>BD!BT183</f>
        <v/>
      </c>
      <c r="CR28" s="597">
        <f>BD!BU183</f>
        <v/>
      </c>
      <c r="CT28" s="597">
        <f>SUM(CV28:DG28)</f>
        <v/>
      </c>
      <c r="CU28" s="56" t="n"/>
      <c r="CV28" s="597">
        <f>_xlfn.XLOOKUP(Finan.!$B28,BD!$A$203:$A$399,BD!BJ$203:BJ$399,)</f>
        <v/>
      </c>
      <c r="CW28" s="597">
        <f>_xlfn.XLOOKUP(Finan.!$B28,BD!$A$203:$A$399,BD!BK$203:BK$399,)</f>
        <v/>
      </c>
      <c r="CX28" s="597">
        <f>_xlfn.XLOOKUP(Finan.!$B28,BD!$A$203:$A$399,BD!BL$203:BL$399,)</f>
        <v/>
      </c>
      <c r="CY28" s="597">
        <f>_xlfn.XLOOKUP(Finan.!$B28,BD!$A$203:$A$399,BD!BM$203:BM$399,)</f>
        <v/>
      </c>
      <c r="CZ28" s="597">
        <f>_xlfn.XLOOKUP(Finan.!$B28,BD!$A$203:$A$399,BD!BN$203:BN$399,)</f>
        <v/>
      </c>
      <c r="DA28" s="597">
        <f>_xlfn.XLOOKUP(Finan.!$B28,BD!$A$203:$A$399,BD!BO$203:BO$399,)</f>
        <v/>
      </c>
      <c r="DB28" s="597">
        <f>_xlfn.XLOOKUP(Finan.!$B28,BD!$A$203:$A$399,BD!BP$203:BP$399,)</f>
        <v/>
      </c>
      <c r="DC28" s="597">
        <f>_xlfn.XLOOKUP(Finan.!$B28,BD!$A$203:$A$399,BD!BQ$203:BQ$399,)</f>
        <v/>
      </c>
      <c r="DD28" s="597">
        <f>_xlfn.XLOOKUP(Finan.!$B28,BD!$A$203:$A$399,BD!BR$203:BR$399,)</f>
        <v/>
      </c>
      <c r="DE28" s="597">
        <f>_xlfn.XLOOKUP(Finan.!$B28,BD!$A$203:$A$399,BD!BS$203:BS$399,)</f>
        <v/>
      </c>
      <c r="DF28" s="597">
        <f>_xlfn.XLOOKUP(Finan.!$B28,BD!$A$203:$A$399,BD!BT$203:BT$399,)</f>
        <v/>
      </c>
      <c r="DG28" s="597">
        <f>_xlfn.XLOOKUP(Finan.!$B28,BD!$A$203:$A$399,BD!BU$203:BU$399,)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56" t="n"/>
      <c r="DN28" s="597">
        <f>BD!BW183</f>
        <v/>
      </c>
      <c r="DO28" s="597">
        <f>BD!BX183</f>
        <v/>
      </c>
      <c r="DP28" s="597">
        <f>BD!BY183</f>
        <v/>
      </c>
      <c r="DQ28" s="597">
        <f>BD!BZ183</f>
        <v/>
      </c>
      <c r="DR28" s="597">
        <f>BD!CA183</f>
        <v/>
      </c>
      <c r="DS28" s="597">
        <f>BD!CB183</f>
        <v/>
      </c>
      <c r="DT28" s="597">
        <f>BD!CC183</f>
        <v/>
      </c>
      <c r="DU28" s="597">
        <f>BD!CD183</f>
        <v/>
      </c>
      <c r="DV28" s="597">
        <f>BD!CE183</f>
        <v/>
      </c>
      <c r="DW28" s="597">
        <f>BD!CF183</f>
        <v/>
      </c>
      <c r="DX28" s="597">
        <f>BD!CG183</f>
        <v/>
      </c>
      <c r="DY28" s="597">
        <f>BD!CH183</f>
        <v/>
      </c>
      <c r="EA28" s="597">
        <f>SUM(EC28:EN28)</f>
        <v/>
      </c>
      <c r="EB28" s="56" t="n"/>
      <c r="EC28" s="597">
        <f>_xlfn.XLOOKUP(Finan.!$B28,BD!$A$203:$A$399,BD!BW$203:BW$399,)</f>
        <v/>
      </c>
      <c r="ED28" s="597">
        <f>_xlfn.XLOOKUP(Finan.!$B28,BD!$A$203:$A$399,BD!BX$203:BX$399,)</f>
        <v/>
      </c>
      <c r="EE28" s="597">
        <f>_xlfn.XLOOKUP(Finan.!$B28,BD!$A$203:$A$399,BD!BY$203:BY$399,)</f>
        <v/>
      </c>
      <c r="EF28" s="597">
        <f>_xlfn.XLOOKUP(Finan.!$B28,BD!$A$203:$A$399,BD!BZ$203:BZ$399,)</f>
        <v/>
      </c>
      <c r="EG28" s="597">
        <f>_xlfn.XLOOKUP(Finan.!$B28,BD!$A$203:$A$399,BD!CA$203:CA$399,)</f>
        <v/>
      </c>
      <c r="EH28" s="597">
        <f>_xlfn.XLOOKUP(Finan.!$B28,BD!$A$203:$A$399,BD!CB$203:CB$399,)</f>
        <v/>
      </c>
      <c r="EI28" s="597">
        <f>_xlfn.XLOOKUP(Finan.!$B28,BD!$A$203:$A$399,BD!CC$203:CC$399,)</f>
        <v/>
      </c>
      <c r="EJ28" s="597">
        <f>_xlfn.XLOOKUP(Finan.!$B28,BD!$A$203:$A$399,BD!CD$203:CD$399,)</f>
        <v/>
      </c>
      <c r="EK28" s="597">
        <f>_xlfn.XLOOKUP(Finan.!$B28,BD!$A$203:$A$399,BD!CE$203:CE$399,)</f>
        <v/>
      </c>
      <c r="EL28" s="597">
        <f>_xlfn.XLOOKUP(Finan.!$B28,BD!$A$203:$A$399,BD!CF$203:CF$399,)</f>
        <v/>
      </c>
      <c r="EM28" s="597">
        <f>_xlfn.XLOOKUP(Finan.!$B28,BD!$A$203:$A$399,BD!CG$203:CG$399,)</f>
        <v/>
      </c>
      <c r="EN28" s="597">
        <f>_xlfn.XLOOKUP(Finan.!$B28,BD!$A$203:$A$399,BD!CH$203:CH$399,)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</row>
    <row r="29" outlineLevel="1" ht="14.85" customFormat="1" customHeight="1" s="91">
      <c r="A29" s="65" t="n">
        <v>24</v>
      </c>
      <c r="B29" s="104" t="inlineStr">
        <is>
          <t>51.04</t>
        </is>
      </c>
      <c r="C29" s="50">
        <f>VLOOKUP(B29,BD!A:B,2,0)</f>
        <v/>
      </c>
      <c r="D29" s="597" t="n"/>
      <c r="E29" s="597">
        <f>SUM(G29:R29)</f>
        <v/>
      </c>
      <c r="F29" s="597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L29" s="597" t="n"/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HLOOKUP($CB$4,$AZ$6:$BK$41,$A29,0)</f>
        <v/>
      </c>
      <c r="CC29" s="622" t="n"/>
      <c r="CD29" s="622">
        <f>HLOOKUP($CB$4,$BO$6:$BZ$41,$A29,0)</f>
        <v/>
      </c>
      <c r="CE29" s="597">
        <f>SUM(CG29:CR29)</f>
        <v/>
      </c>
      <c r="CF29" s="56" t="n"/>
      <c r="CG29" s="597">
        <f>BD!BJ185</f>
        <v/>
      </c>
      <c r="CH29" s="597">
        <f>BD!BK185</f>
        <v/>
      </c>
      <c r="CI29" s="597">
        <f>BD!BL185</f>
        <v/>
      </c>
      <c r="CJ29" s="597">
        <f>BD!BM185</f>
        <v/>
      </c>
      <c r="CK29" s="597">
        <f>BD!BN185</f>
        <v/>
      </c>
      <c r="CL29" s="597">
        <f>BD!BO185</f>
        <v/>
      </c>
      <c r="CM29" s="597">
        <f>BD!BP185</f>
        <v/>
      </c>
      <c r="CN29" s="597">
        <f>BD!BQ185</f>
        <v/>
      </c>
      <c r="CO29" s="597">
        <f>BD!BR185</f>
        <v/>
      </c>
      <c r="CP29" s="597">
        <f>BD!BS185</f>
        <v/>
      </c>
      <c r="CQ29" s="597">
        <f>BD!BT185</f>
        <v/>
      </c>
      <c r="CR29" s="597">
        <f>BD!BU185</f>
        <v/>
      </c>
      <c r="CT29" s="597">
        <f>SUM(CV29:DG29)</f>
        <v/>
      </c>
      <c r="CU29" s="56" t="n"/>
      <c r="CV29" s="597">
        <f>_xlfn.XLOOKUP(Finan.!$B29,BD!$A$203:$A$399,BD!BJ$203:BJ$399,)</f>
        <v/>
      </c>
      <c r="CW29" s="597">
        <f>_xlfn.XLOOKUP(Finan.!$B29,BD!$A$203:$A$399,BD!BK$203:BK$399,)</f>
        <v/>
      </c>
      <c r="CX29" s="597">
        <f>_xlfn.XLOOKUP(Finan.!$B29,BD!$A$203:$A$399,BD!BL$203:BL$399,)</f>
        <v/>
      </c>
      <c r="CY29" s="597">
        <f>_xlfn.XLOOKUP(Finan.!$B29,BD!$A$203:$A$399,BD!BM$203:BM$399,)</f>
        <v/>
      </c>
      <c r="CZ29" s="597">
        <f>_xlfn.XLOOKUP(Finan.!$B29,BD!$A$203:$A$399,BD!BN$203:BN$399,)</f>
        <v/>
      </c>
      <c r="DA29" s="597">
        <f>_xlfn.XLOOKUP(Finan.!$B29,BD!$A$203:$A$399,BD!BO$203:BO$399,)</f>
        <v/>
      </c>
      <c r="DB29" s="597">
        <f>_xlfn.XLOOKUP(Finan.!$B29,BD!$A$203:$A$399,BD!BP$203:BP$399,)</f>
        <v/>
      </c>
      <c r="DC29" s="597">
        <f>_xlfn.XLOOKUP(Finan.!$B29,BD!$A$203:$A$399,BD!BQ$203:BQ$399,)</f>
        <v/>
      </c>
      <c r="DD29" s="597">
        <f>_xlfn.XLOOKUP(Finan.!$B29,BD!$A$203:$A$399,BD!BR$203:BR$399,)</f>
        <v/>
      </c>
      <c r="DE29" s="597">
        <f>_xlfn.XLOOKUP(Finan.!$B29,BD!$A$203:$A$399,BD!BS$203:BS$399,)</f>
        <v/>
      </c>
      <c r="DF29" s="597">
        <f>_xlfn.XLOOKUP(Finan.!$B29,BD!$A$203:$A$399,BD!BT$203:BT$399,)</f>
        <v/>
      </c>
      <c r="DG29" s="597">
        <f>_xlfn.XLOOKUP(Finan.!$B29,BD!$A$203:$A$399,BD!BU$203:BU$399,)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56" t="n"/>
      <c r="DN29" s="597">
        <f>BD!BW185</f>
        <v/>
      </c>
      <c r="DO29" s="597">
        <f>BD!BX185</f>
        <v/>
      </c>
      <c r="DP29" s="597">
        <f>BD!BY185</f>
        <v/>
      </c>
      <c r="DQ29" s="597">
        <f>BD!BZ185</f>
        <v/>
      </c>
      <c r="DR29" s="597">
        <f>BD!CA185</f>
        <v/>
      </c>
      <c r="DS29" s="597">
        <f>BD!CB185</f>
        <v/>
      </c>
      <c r="DT29" s="597">
        <f>BD!CC185</f>
        <v/>
      </c>
      <c r="DU29" s="597">
        <f>BD!CD185</f>
        <v/>
      </c>
      <c r="DV29" s="597">
        <f>BD!CE185</f>
        <v/>
      </c>
      <c r="DW29" s="597">
        <f>BD!CF185</f>
        <v/>
      </c>
      <c r="DX29" s="597">
        <f>BD!CG185</f>
        <v/>
      </c>
      <c r="DY29" s="597">
        <f>BD!CH185</f>
        <v/>
      </c>
      <c r="EA29" s="597">
        <f>SUM(EC29:EN29)</f>
        <v/>
      </c>
      <c r="EB29" s="56" t="n"/>
      <c r="EC29" s="597">
        <f>_xlfn.XLOOKUP(Finan.!$B29,BD!$A$203:$A$399,BD!BW$203:BW$399,)</f>
        <v/>
      </c>
      <c r="ED29" s="597">
        <f>_xlfn.XLOOKUP(Finan.!$B29,BD!$A$203:$A$399,BD!BX$203:BX$399,)</f>
        <v/>
      </c>
      <c r="EE29" s="597">
        <f>_xlfn.XLOOKUP(Finan.!$B29,BD!$A$203:$A$399,BD!BY$203:BY$399,)</f>
        <v/>
      </c>
      <c r="EF29" s="597">
        <f>_xlfn.XLOOKUP(Finan.!$B29,BD!$A$203:$A$399,BD!BZ$203:BZ$399,)</f>
        <v/>
      </c>
      <c r="EG29" s="597">
        <f>_xlfn.XLOOKUP(Finan.!$B29,BD!$A$203:$A$399,BD!CA$203:CA$399,)</f>
        <v/>
      </c>
      <c r="EH29" s="597">
        <f>_xlfn.XLOOKUP(Finan.!$B29,BD!$A$203:$A$399,BD!CB$203:CB$399,)</f>
        <v/>
      </c>
      <c r="EI29" s="597">
        <f>_xlfn.XLOOKUP(Finan.!$B29,BD!$A$203:$A$399,BD!CC$203:CC$399,)</f>
        <v/>
      </c>
      <c r="EJ29" s="597">
        <f>_xlfn.XLOOKUP(Finan.!$B29,BD!$A$203:$A$399,BD!CD$203:CD$399,)</f>
        <v/>
      </c>
      <c r="EK29" s="597">
        <f>_xlfn.XLOOKUP(Finan.!$B29,BD!$A$203:$A$399,BD!CE$203:CE$399,)</f>
        <v/>
      </c>
      <c r="EL29" s="597">
        <f>_xlfn.XLOOKUP(Finan.!$B29,BD!$A$203:$A$399,BD!CF$203:CF$399,)</f>
        <v/>
      </c>
      <c r="EM29" s="597">
        <f>_xlfn.XLOOKUP(Finan.!$B29,BD!$A$203:$A$399,BD!CG$203:CG$399,)</f>
        <v/>
      </c>
      <c r="EN29" s="597">
        <f>_xlfn.XLOOKUP(Finan.!$B29,BD!$A$203:$A$399,BD!CH$203:CH$399,)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 t="n"/>
    </row>
    <row r="30" outlineLevel="1" ht="14.85" customFormat="1" customHeight="1" s="91">
      <c r="A30" s="1" t="n">
        <v>25</v>
      </c>
      <c r="B30" s="104" t="inlineStr">
        <is>
          <t>51.05</t>
        </is>
      </c>
      <c r="C30" s="50">
        <f>VLOOKUP(B30,BD!A:B,2,0)</f>
        <v/>
      </c>
      <c r="D30" s="597" t="n"/>
      <c r="E30" s="597">
        <f>SUM(G30:R30)</f>
        <v/>
      </c>
      <c r="F30" s="597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HLOOKUP($CB$4,$AZ$6:$BK$41,$A30,0)</f>
        <v/>
      </c>
      <c r="CC30" s="622" t="n"/>
      <c r="CD30" s="622">
        <f>HLOOKUP($CB$4,$BO$6:$BZ$41,$A30,0)</f>
        <v/>
      </c>
      <c r="CE30" s="597">
        <f>SUM(CG30:CR30)</f>
        <v/>
      </c>
      <c r="CF30" s="56" t="n"/>
      <c r="CG30" s="597">
        <f>BD!BJ186</f>
        <v/>
      </c>
      <c r="CH30" s="597">
        <f>BD!BK186</f>
        <v/>
      </c>
      <c r="CI30" s="597">
        <f>BD!BL186</f>
        <v/>
      </c>
      <c r="CJ30" s="597">
        <f>BD!BM186</f>
        <v/>
      </c>
      <c r="CK30" s="597">
        <f>BD!BN186</f>
        <v/>
      </c>
      <c r="CL30" s="597">
        <f>BD!BO186</f>
        <v/>
      </c>
      <c r="CM30" s="597">
        <f>BD!BP186</f>
        <v/>
      </c>
      <c r="CN30" s="597">
        <f>BD!BQ186</f>
        <v/>
      </c>
      <c r="CO30" s="597">
        <f>BD!BR186</f>
        <v/>
      </c>
      <c r="CP30" s="597">
        <f>BD!BS186</f>
        <v/>
      </c>
      <c r="CQ30" s="597">
        <f>BD!BT186</f>
        <v/>
      </c>
      <c r="CR30" s="597">
        <f>BD!BU186</f>
        <v/>
      </c>
      <c r="CT30" s="597">
        <f>SUM(CV30:DG30)</f>
        <v/>
      </c>
      <c r="CU30" s="56" t="n"/>
      <c r="CV30" s="597">
        <f>_xlfn.XLOOKUP(Finan.!$B30,BD!$A$203:$A$399,BD!BJ$203:BJ$399,)</f>
        <v/>
      </c>
      <c r="CW30" s="597">
        <f>_xlfn.XLOOKUP(Finan.!$B30,BD!$A$203:$A$399,BD!BK$203:BK$399,)</f>
        <v/>
      </c>
      <c r="CX30" s="597">
        <f>_xlfn.XLOOKUP(Finan.!$B30,BD!$A$203:$A$399,BD!BL$203:BL$399,)</f>
        <v/>
      </c>
      <c r="CY30" s="597">
        <f>_xlfn.XLOOKUP(Finan.!$B30,BD!$A$203:$A$399,BD!BM$203:BM$399,)</f>
        <v/>
      </c>
      <c r="CZ30" s="597">
        <f>_xlfn.XLOOKUP(Finan.!$B30,BD!$A$203:$A$399,BD!BN$203:BN$399,)</f>
        <v/>
      </c>
      <c r="DA30" s="597">
        <f>_xlfn.XLOOKUP(Finan.!$B30,BD!$A$203:$A$399,BD!BO$203:BO$399,)</f>
        <v/>
      </c>
      <c r="DB30" s="597">
        <f>_xlfn.XLOOKUP(Finan.!$B30,BD!$A$203:$A$399,BD!BP$203:BP$399,)</f>
        <v/>
      </c>
      <c r="DC30" s="597">
        <f>_xlfn.XLOOKUP(Finan.!$B30,BD!$A$203:$A$399,BD!BQ$203:BQ$399,)</f>
        <v/>
      </c>
      <c r="DD30" s="597">
        <f>_xlfn.XLOOKUP(Finan.!$B30,BD!$A$203:$A$399,BD!BR$203:BR$399,)</f>
        <v/>
      </c>
      <c r="DE30" s="597">
        <f>_xlfn.XLOOKUP(Finan.!$B30,BD!$A$203:$A$399,BD!BS$203:BS$399,)</f>
        <v/>
      </c>
      <c r="DF30" s="597">
        <f>_xlfn.XLOOKUP(Finan.!$B30,BD!$A$203:$A$399,BD!BT$203:BT$399,)</f>
        <v/>
      </c>
      <c r="DG30" s="597">
        <f>_xlfn.XLOOKUP(Finan.!$B30,BD!$A$203:$A$399,BD!BU$203:BU$399,)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56" t="n"/>
      <c r="DN30" s="597">
        <f>BD!BW186</f>
        <v/>
      </c>
      <c r="DO30" s="597">
        <f>BD!BX186</f>
        <v/>
      </c>
      <c r="DP30" s="597">
        <f>BD!BY186</f>
        <v/>
      </c>
      <c r="DQ30" s="597">
        <f>BD!BZ186</f>
        <v/>
      </c>
      <c r="DR30" s="597">
        <f>BD!CA186</f>
        <v/>
      </c>
      <c r="DS30" s="597">
        <f>BD!CB186</f>
        <v/>
      </c>
      <c r="DT30" s="597">
        <f>BD!CC186</f>
        <v/>
      </c>
      <c r="DU30" s="597">
        <f>BD!CD186</f>
        <v/>
      </c>
      <c r="DV30" s="597">
        <f>BD!CE186</f>
        <v/>
      </c>
      <c r="DW30" s="597">
        <f>BD!CF186</f>
        <v/>
      </c>
      <c r="DX30" s="597">
        <f>BD!CG186</f>
        <v/>
      </c>
      <c r="DY30" s="597">
        <f>BD!CH186</f>
        <v/>
      </c>
      <c r="EA30" s="597">
        <f>SUM(EC30:EN30)</f>
        <v/>
      </c>
      <c r="EB30" s="56" t="n"/>
      <c r="EC30" s="597">
        <f>_xlfn.XLOOKUP(Finan.!$B30,BD!$A$203:$A$399,BD!BW$203:BW$399,)</f>
        <v/>
      </c>
      <c r="ED30" s="597">
        <f>_xlfn.XLOOKUP(Finan.!$B30,BD!$A$203:$A$399,BD!BX$203:BX$399,)</f>
        <v/>
      </c>
      <c r="EE30" s="597">
        <f>_xlfn.XLOOKUP(Finan.!$B30,BD!$A$203:$A$399,BD!BY$203:BY$399,)</f>
        <v/>
      </c>
      <c r="EF30" s="597">
        <f>_xlfn.XLOOKUP(Finan.!$B30,BD!$A$203:$A$399,BD!BZ$203:BZ$399,)</f>
        <v/>
      </c>
      <c r="EG30" s="597">
        <f>_xlfn.XLOOKUP(Finan.!$B30,BD!$A$203:$A$399,BD!CA$203:CA$399,)</f>
        <v/>
      </c>
      <c r="EH30" s="597">
        <f>_xlfn.XLOOKUP(Finan.!$B30,BD!$A$203:$A$399,BD!CB$203:CB$399,)</f>
        <v/>
      </c>
      <c r="EI30" s="597">
        <f>_xlfn.XLOOKUP(Finan.!$B30,BD!$A$203:$A$399,BD!CC$203:CC$399,)</f>
        <v/>
      </c>
      <c r="EJ30" s="597">
        <f>_xlfn.XLOOKUP(Finan.!$B30,BD!$A$203:$A$399,BD!CD$203:CD$399,)</f>
        <v/>
      </c>
      <c r="EK30" s="597">
        <f>_xlfn.XLOOKUP(Finan.!$B30,BD!$A$203:$A$399,BD!CE$203:CE$399,)</f>
        <v/>
      </c>
      <c r="EL30" s="597">
        <f>_xlfn.XLOOKUP(Finan.!$B30,BD!$A$203:$A$399,BD!CF$203:CF$399,)</f>
        <v/>
      </c>
      <c r="EM30" s="597">
        <f>_xlfn.XLOOKUP(Finan.!$B30,BD!$A$203:$A$399,BD!CG$203:CG$399,)</f>
        <v/>
      </c>
      <c r="EN30" s="597">
        <f>_xlfn.XLOOKUP(Finan.!$B30,BD!$A$203:$A$399,BD!CH$203:CH$399,)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ht="6" customHeight="1">
      <c r="A31" s="85" t="n">
        <v>26</v>
      </c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 t="n"/>
      <c r="CC31" s="237" t="n"/>
      <c r="CD31" s="622" t="n"/>
      <c r="CE31" s="597" t="n"/>
      <c r="CG31" s="597" t="n"/>
      <c r="CH31" s="597" t="n"/>
      <c r="CI31" s="597" t="n"/>
      <c r="CJ31" s="597" t="n"/>
      <c r="CK31" s="597" t="n"/>
      <c r="CL31" s="597" t="n"/>
      <c r="CM31" s="597" t="n"/>
      <c r="CN31" s="597" t="n"/>
      <c r="CO31" s="597" t="n"/>
      <c r="CP31" s="597" t="n"/>
      <c r="CQ31" s="597" t="n"/>
      <c r="CR31" s="597" t="n"/>
      <c r="CT31" s="597" t="n"/>
      <c r="CV31" s="597" t="n"/>
      <c r="CW31" s="597" t="n"/>
      <c r="CX31" s="597" t="n"/>
      <c r="CY31" s="597" t="n"/>
      <c r="CZ31" s="597" t="n"/>
      <c r="DA31" s="597" t="n"/>
      <c r="DB31" s="597" t="n"/>
      <c r="DC31" s="597" t="n"/>
      <c r="DD31" s="597" t="n"/>
      <c r="DE31" s="597" t="n"/>
      <c r="DF31" s="597" t="n"/>
      <c r="DG31" s="597" t="n"/>
      <c r="DI31" s="597" t="n"/>
      <c r="DJ31" s="337" t="n"/>
      <c r="DL31" s="597" t="n"/>
      <c r="DN31" s="597" t="n"/>
      <c r="DO31" s="597" t="n"/>
      <c r="DP31" s="597" t="n"/>
      <c r="DQ31" s="597" t="n"/>
      <c r="DR31" s="597" t="n"/>
      <c r="DS31" s="597" t="n"/>
      <c r="DT31" s="597" t="n"/>
      <c r="DU31" s="597" t="n"/>
      <c r="DV31" s="597" t="n"/>
      <c r="DW31" s="597" t="n"/>
      <c r="DX31" s="597" t="n"/>
      <c r="DY31" s="597" t="n"/>
      <c r="EA31" s="597" t="n"/>
      <c r="EC31" s="597" t="n"/>
      <c r="ED31" s="597" t="n"/>
      <c r="EE31" s="597" t="n"/>
      <c r="EF31" s="597" t="n"/>
      <c r="EG31" s="597" t="n"/>
      <c r="EH31" s="597" t="n"/>
      <c r="EI31" s="597" t="n"/>
      <c r="EJ31" s="597" t="n"/>
      <c r="EK31" s="597" t="n"/>
      <c r="EL31" s="597" t="n"/>
      <c r="EM31" s="597" t="n"/>
      <c r="EN31" s="597" t="n"/>
      <c r="EP31" s="597" t="n"/>
      <c r="EQ31" s="337" t="n"/>
      <c r="ES31" s="623" t="n"/>
      <c r="ET31" s="419" t="n"/>
      <c r="EU31" s="626" t="n"/>
      <c r="EV31" s="419" t="n"/>
      <c r="EW31" s="623" t="n"/>
      <c r="EX31" s="419" t="n"/>
      <c r="EY31" s="625" t="n"/>
      <c r="EZ31" s="408" t="n"/>
    </row>
    <row r="32" outlineLevel="1" ht="14.85" customFormat="1" customHeight="1" s="87">
      <c r="A32" s="65" t="n">
        <v>27</v>
      </c>
      <c r="B32" s="92" t="n"/>
      <c r="C32" s="92" t="inlineStr">
        <is>
          <t>Entrada de recurso de terceiros</t>
        </is>
      </c>
      <c r="D32" s="617" t="n"/>
      <c r="E32" s="618">
        <f>SUM(G32:R32)</f>
        <v/>
      </c>
      <c r="F32" s="617" t="n"/>
      <c r="G32" s="618">
        <f>G34+G39</f>
        <v/>
      </c>
      <c r="H32" s="618">
        <f>H34+H39</f>
        <v/>
      </c>
      <c r="I32" s="618">
        <f>I34+I39</f>
        <v/>
      </c>
      <c r="J32" s="618">
        <f>J34+J39</f>
        <v/>
      </c>
      <c r="K32" s="618">
        <f>K34+K39</f>
        <v/>
      </c>
      <c r="L32" s="618">
        <f>L34+L39</f>
        <v/>
      </c>
      <c r="M32" s="618">
        <f>M34+M39</f>
        <v/>
      </c>
      <c r="N32" s="618">
        <f>N34+N39</f>
        <v/>
      </c>
      <c r="O32" s="618">
        <f>O34+O39</f>
        <v/>
      </c>
      <c r="P32" s="618">
        <f>P34+P39</f>
        <v/>
      </c>
      <c r="Q32" s="618">
        <f>Q34+Q39</f>
        <v/>
      </c>
      <c r="R32" s="618">
        <f>R34+R39</f>
        <v/>
      </c>
      <c r="S32" s="617" t="n"/>
      <c r="T32" s="618">
        <f>SUM(V32:AG32)</f>
        <v/>
      </c>
      <c r="U32" s="617" t="n"/>
      <c r="V32" s="618">
        <f>V34+V39</f>
        <v/>
      </c>
      <c r="W32" s="618">
        <f>W34+W39</f>
        <v/>
      </c>
      <c r="X32" s="618">
        <f>X34+X39</f>
        <v/>
      </c>
      <c r="Y32" s="618">
        <f>Y34+Y39</f>
        <v/>
      </c>
      <c r="Z32" s="618">
        <f>Z34+Z39</f>
        <v/>
      </c>
      <c r="AA32" s="618">
        <f>AA34+AA39</f>
        <v/>
      </c>
      <c r="AB32" s="618">
        <f>AB34+AB39</f>
        <v/>
      </c>
      <c r="AC32" s="618">
        <f>AC34+AC39</f>
        <v/>
      </c>
      <c r="AD32" s="618">
        <f>AD34+AD39</f>
        <v/>
      </c>
      <c r="AE32" s="618">
        <f>AE34+AE39</f>
        <v/>
      </c>
      <c r="AF32" s="618">
        <f>AF34+AF39</f>
        <v/>
      </c>
      <c r="AG32" s="618">
        <f>AG34+AG39</f>
        <v/>
      </c>
      <c r="AH32" s="617" t="n"/>
      <c r="AI32" s="618">
        <f>SUM(AK32:AV32)</f>
        <v/>
      </c>
      <c r="AJ32" s="617" t="n"/>
      <c r="AK32" s="618">
        <f>AK34+AK39</f>
        <v/>
      </c>
      <c r="AL32" s="618">
        <f>AL34+AL39</f>
        <v/>
      </c>
      <c r="AM32" s="618">
        <f>AM34+AM39</f>
        <v/>
      </c>
      <c r="AN32" s="618">
        <f>AN34+AN39</f>
        <v/>
      </c>
      <c r="AO32" s="618">
        <f>AO34+AO39</f>
        <v/>
      </c>
      <c r="AP32" s="618">
        <f>AP34+AP39</f>
        <v/>
      </c>
      <c r="AQ32" s="618">
        <f>AQ34+AQ39</f>
        <v/>
      </c>
      <c r="AR32" s="618">
        <f>AR34+AR39</f>
        <v/>
      </c>
      <c r="AS32" s="618">
        <f>AS34+AS39</f>
        <v/>
      </c>
      <c r="AT32" s="618">
        <f>AT34+AT39</f>
        <v/>
      </c>
      <c r="AU32" s="618">
        <f>AU34+AU39</f>
        <v/>
      </c>
      <c r="AV32" s="618">
        <f>AV34+AV39</f>
        <v/>
      </c>
      <c r="AW32" s="617" t="n"/>
      <c r="AX32" s="618">
        <f>SUM(AZ32:BK32)</f>
        <v/>
      </c>
      <c r="AY32" s="617" t="n"/>
      <c r="AZ32" s="618">
        <f>AZ34+AZ39</f>
        <v/>
      </c>
      <c r="BA32" s="618">
        <f>BA34+BA39</f>
        <v/>
      </c>
      <c r="BB32" s="618">
        <f>BB34+BB39</f>
        <v/>
      </c>
      <c r="BC32" s="618">
        <f>BC34+BC39</f>
        <v/>
      </c>
      <c r="BD32" s="618">
        <f>BD34+BD39</f>
        <v/>
      </c>
      <c r="BE32" s="618">
        <f>BE34+BE39</f>
        <v/>
      </c>
      <c r="BF32" s="618">
        <f>BF34+BF39</f>
        <v/>
      </c>
      <c r="BG32" s="618">
        <f>BG34+BG39</f>
        <v/>
      </c>
      <c r="BH32" s="618">
        <f>BH34+BH39</f>
        <v/>
      </c>
      <c r="BI32" s="618">
        <f>BI34+BI39</f>
        <v/>
      </c>
      <c r="BJ32" s="618">
        <f>BJ34+BJ39</f>
        <v/>
      </c>
      <c r="BK32" s="618">
        <f>BK34+BK39</f>
        <v/>
      </c>
      <c r="BL32" s="617" t="n"/>
      <c r="BM32" s="618">
        <f>SUM(BO32:BZ32)</f>
        <v/>
      </c>
      <c r="BN32" s="617" t="n"/>
      <c r="BO32" s="618">
        <f>BO34+BO39</f>
        <v/>
      </c>
      <c r="BP32" s="618">
        <f>BP34+BP39</f>
        <v/>
      </c>
      <c r="BQ32" s="618">
        <f>BQ34+BQ39</f>
        <v/>
      </c>
      <c r="BR32" s="618">
        <f>BR34+BR39</f>
        <v/>
      </c>
      <c r="BS32" s="618">
        <f>BS34+BS39</f>
        <v/>
      </c>
      <c r="BT32" s="618">
        <f>BT34+BT39</f>
        <v/>
      </c>
      <c r="BU32" s="618">
        <f>BU34+BU39</f>
        <v/>
      </c>
      <c r="BV32" s="618">
        <f>BV34+BV39</f>
        <v/>
      </c>
      <c r="BW32" s="618">
        <f>BW34+BW39</f>
        <v/>
      </c>
      <c r="BX32" s="618">
        <f>BX34+BX39</f>
        <v/>
      </c>
      <c r="BY32" s="618">
        <f>BY34+BY39</f>
        <v/>
      </c>
      <c r="BZ32" s="618">
        <f>BZ34+BZ39</f>
        <v/>
      </c>
      <c r="CB32" s="618">
        <f>CB34+CB39</f>
        <v/>
      </c>
      <c r="CC32" s="628" t="n"/>
      <c r="CD32" s="618">
        <f>CD34+CD39</f>
        <v/>
      </c>
      <c r="CE32" s="618">
        <f>SUM(CG32:CR32)</f>
        <v/>
      </c>
      <c r="CF32" s="56" t="n"/>
      <c r="CG32" s="618">
        <f>CG34+CG39</f>
        <v/>
      </c>
      <c r="CH32" s="618">
        <f>CH34+CH39</f>
        <v/>
      </c>
      <c r="CI32" s="618">
        <f>CI34+CI39</f>
        <v/>
      </c>
      <c r="CJ32" s="618">
        <f>CJ34+CJ39</f>
        <v/>
      </c>
      <c r="CK32" s="618">
        <f>CK34+CK39</f>
        <v/>
      </c>
      <c r="CL32" s="618">
        <f>CL34+CL39</f>
        <v/>
      </c>
      <c r="CM32" s="618">
        <f>CM34+CM39</f>
        <v/>
      </c>
      <c r="CN32" s="618">
        <f>CN34+CN39</f>
        <v/>
      </c>
      <c r="CO32" s="618">
        <f>CO34+CO39</f>
        <v/>
      </c>
      <c r="CP32" s="618">
        <f>CP34+CP39</f>
        <v/>
      </c>
      <c r="CQ32" s="618">
        <f>CQ34+CQ39</f>
        <v/>
      </c>
      <c r="CR32" s="618">
        <f>CR34+CR39</f>
        <v/>
      </c>
      <c r="CT32" s="618">
        <f>SUM(CV32:DG32)</f>
        <v/>
      </c>
      <c r="CU32" s="56" t="n"/>
      <c r="CV32" s="618">
        <f>CV34+CV39</f>
        <v/>
      </c>
      <c r="CW32" s="618">
        <f>CW34+CW39</f>
        <v/>
      </c>
      <c r="CX32" s="618">
        <f>CX34+CX39</f>
        <v/>
      </c>
      <c r="CY32" s="618">
        <f>CY34+CY39</f>
        <v/>
      </c>
      <c r="CZ32" s="618">
        <f>CZ34+CZ39</f>
        <v/>
      </c>
      <c r="DA32" s="618">
        <f>DA34+DA39</f>
        <v/>
      </c>
      <c r="DB32" s="618">
        <f>DB34+DB39</f>
        <v/>
      </c>
      <c r="DC32" s="618">
        <f>DC34+DC39</f>
        <v/>
      </c>
      <c r="DD32" s="618">
        <f>DD34+DD39</f>
        <v/>
      </c>
      <c r="DE32" s="618">
        <f>DE34+DE39</f>
        <v/>
      </c>
      <c r="DF32" s="618">
        <f>DF34+DF39</f>
        <v/>
      </c>
      <c r="DG32" s="618">
        <f>DG34+DG39</f>
        <v/>
      </c>
      <c r="DI32" s="618">
        <f>DA32-CL32</f>
        <v/>
      </c>
      <c r="DJ32" s="333">
        <f>(DA32/CL32)-100%</f>
        <v/>
      </c>
      <c r="DL32" s="618">
        <f>SUM(DN32:DY32)</f>
        <v/>
      </c>
      <c r="DM32" s="56" t="n"/>
      <c r="DN32" s="618">
        <f>DN34+DN39</f>
        <v/>
      </c>
      <c r="DO32" s="618">
        <f>DO34+DO39</f>
        <v/>
      </c>
      <c r="DP32" s="618">
        <f>DP34+DP39</f>
        <v/>
      </c>
      <c r="DQ32" s="618">
        <f>DQ34+DQ39</f>
        <v/>
      </c>
      <c r="DR32" s="618">
        <f>DR34+DR39</f>
        <v/>
      </c>
      <c r="DS32" s="618">
        <f>DS34+DS39</f>
        <v/>
      </c>
      <c r="DT32" s="618">
        <f>DT34+DT39</f>
        <v/>
      </c>
      <c r="DU32" s="618">
        <f>DU34+DU39</f>
        <v/>
      </c>
      <c r="DV32" s="618">
        <f>DV34+DV39</f>
        <v/>
      </c>
      <c r="DW32" s="618">
        <f>DW34+DW39</f>
        <v/>
      </c>
      <c r="DX32" s="618">
        <f>DX34+DX39</f>
        <v/>
      </c>
      <c r="DY32" s="618">
        <f>DY34+DY39</f>
        <v/>
      </c>
      <c r="EA32" s="618">
        <f>SUM(EC32:EN32)</f>
        <v/>
      </c>
      <c r="EB32" s="56" t="n"/>
      <c r="EC32" s="618">
        <f>EC34+EC39</f>
        <v/>
      </c>
      <c r="ED32" s="618">
        <f>ED34+ED39</f>
        <v/>
      </c>
      <c r="EE32" s="618">
        <f>EE34+EE39</f>
        <v/>
      </c>
      <c r="EF32" s="618">
        <f>EF34+EF39</f>
        <v/>
      </c>
      <c r="EG32" s="618">
        <f>EG34+EG39</f>
        <v/>
      </c>
      <c r="EH32" s="618">
        <f>EH34+EH39</f>
        <v/>
      </c>
      <c r="EI32" s="618">
        <f>EI34+EI39</f>
        <v/>
      </c>
      <c r="EJ32" s="618">
        <f>EJ34+EJ39</f>
        <v/>
      </c>
      <c r="EK32" s="618">
        <f>EK34+EK39</f>
        <v/>
      </c>
      <c r="EL32" s="618">
        <f>EL34+EL39</f>
        <v/>
      </c>
      <c r="EM32" s="618">
        <f>EM34+EM39</f>
        <v/>
      </c>
      <c r="EN32" s="618">
        <f>EN34+EN39</f>
        <v/>
      </c>
      <c r="EP32" s="618">
        <f>EH32-DS32</f>
        <v/>
      </c>
      <c r="EQ32" s="333">
        <f>(EH32/DS32)-100%</f>
        <v/>
      </c>
      <c r="ES32" s="618">
        <f>ES34+ES39</f>
        <v/>
      </c>
      <c r="ET32" s="422" t="n"/>
      <c r="EU32" s="618">
        <f>EU34+EU39</f>
        <v/>
      </c>
      <c r="EV32" s="422" t="n"/>
      <c r="EW32" s="618">
        <f>EW34+EW39</f>
        <v/>
      </c>
      <c r="EX32" s="422" t="n"/>
      <c r="EY32" s="618">
        <f>EW32-EU32</f>
        <v/>
      </c>
      <c r="EZ32" s="415">
        <f>EY32/EU32</f>
        <v/>
      </c>
    </row>
    <row r="33" outlineLevel="1" ht="4.5" customFormat="1" customHeight="1" s="87">
      <c r="A33" s="1" t="n">
        <v>28</v>
      </c>
      <c r="B33" s="93" t="n"/>
      <c r="C33" s="94" t="n"/>
      <c r="D33" s="95" t="n"/>
      <c r="E33" s="629" t="n"/>
      <c r="F33" s="630" t="n"/>
      <c r="G33" s="631" t="n"/>
      <c r="H33" s="631" t="n"/>
      <c r="I33" s="631" t="n"/>
      <c r="J33" s="631" t="n"/>
      <c r="K33" s="631" t="n"/>
      <c r="L33" s="631" t="n"/>
      <c r="M33" s="631" t="n"/>
      <c r="N33" s="631" t="n"/>
      <c r="O33" s="631" t="n"/>
      <c r="P33" s="631" t="n"/>
      <c r="Q33" s="631" t="n"/>
      <c r="R33" s="631" t="n"/>
      <c r="S33" s="95" t="n"/>
      <c r="T33" s="629" t="n"/>
      <c r="U33" s="95" t="n"/>
      <c r="V33" s="631" t="n"/>
      <c r="W33" s="631" t="n"/>
      <c r="X33" s="631" t="n"/>
      <c r="Y33" s="631" t="n"/>
      <c r="Z33" s="631" t="n"/>
      <c r="AA33" s="631" t="n"/>
      <c r="AB33" s="631" t="n"/>
      <c r="AC33" s="631" t="n"/>
      <c r="AD33" s="631" t="n"/>
      <c r="AE33" s="631" t="n"/>
      <c r="AF33" s="631" t="n"/>
      <c r="AG33" s="631" t="n"/>
      <c r="AH33" s="95" t="n"/>
      <c r="AI33" s="629" t="n"/>
      <c r="AJ33" s="95" t="n"/>
      <c r="AK33" s="631" t="n"/>
      <c r="AL33" s="631" t="n"/>
      <c r="AM33" s="631" t="n"/>
      <c r="AN33" s="631" t="n"/>
      <c r="AO33" s="631" t="n"/>
      <c r="AP33" s="631" t="n"/>
      <c r="AQ33" s="631" t="n"/>
      <c r="AR33" s="631" t="n"/>
      <c r="AS33" s="631" t="n"/>
      <c r="AT33" s="631" t="n"/>
      <c r="AU33" s="631" t="n"/>
      <c r="AV33" s="631" t="n"/>
      <c r="AW33" s="95" t="n"/>
      <c r="AX33" s="629" t="n"/>
      <c r="AY33" s="95" t="n"/>
      <c r="AZ33" s="631" t="n"/>
      <c r="BA33" s="631" t="n"/>
      <c r="BB33" s="631" t="n"/>
      <c r="BC33" s="631" t="n"/>
      <c r="BD33" s="631" t="n"/>
      <c r="BE33" s="631" t="n"/>
      <c r="BF33" s="631" t="n"/>
      <c r="BG33" s="631" t="n"/>
      <c r="BH33" s="631" t="n"/>
      <c r="BI33" s="631" t="n"/>
      <c r="BJ33" s="631" t="n"/>
      <c r="BK33" s="631" t="n"/>
      <c r="BL33" s="95" t="n"/>
      <c r="BM33" s="629" t="n"/>
      <c r="BN33" s="95" t="n"/>
      <c r="BO33" s="631" t="n"/>
      <c r="BP33" s="631" t="n"/>
      <c r="BQ33" s="631" t="n"/>
      <c r="BR33" s="631" t="n"/>
      <c r="BS33" s="631" t="n"/>
      <c r="BT33" s="631" t="n"/>
      <c r="BU33" s="631" t="n"/>
      <c r="BV33" s="631" t="n"/>
      <c r="BW33" s="631" t="n"/>
      <c r="BX33" s="631" t="n"/>
      <c r="BY33" s="631" t="n"/>
      <c r="BZ33" s="631" t="n"/>
      <c r="CB33" s="631" t="n"/>
      <c r="CC33" s="622" t="n"/>
      <c r="CD33" s="631" t="n"/>
      <c r="CE33" s="629" t="n"/>
      <c r="CF33" s="56" t="n"/>
      <c r="CG33" s="631" t="n"/>
      <c r="CH33" s="631" t="n"/>
      <c r="CI33" s="631" t="n"/>
      <c r="CJ33" s="631" t="n"/>
      <c r="CK33" s="631" t="n"/>
      <c r="CL33" s="631" t="n"/>
      <c r="CM33" s="631" t="n"/>
      <c r="CN33" s="631" t="n"/>
      <c r="CO33" s="631" t="n"/>
      <c r="CP33" s="631" t="n"/>
      <c r="CQ33" s="631" t="n"/>
      <c r="CR33" s="631" t="n"/>
      <c r="CT33" s="629" t="n"/>
      <c r="CU33" s="56" t="n"/>
      <c r="CV33" s="631" t="n"/>
      <c r="CW33" s="631" t="n"/>
      <c r="CX33" s="631" t="n"/>
      <c r="CY33" s="631" t="n"/>
      <c r="CZ33" s="631" t="n"/>
      <c r="DA33" s="631" t="n"/>
      <c r="DB33" s="631" t="n"/>
      <c r="DC33" s="631" t="n"/>
      <c r="DD33" s="631" t="n"/>
      <c r="DE33" s="631" t="n"/>
      <c r="DF33" s="631" t="n"/>
      <c r="DG33" s="631" t="n"/>
      <c r="DI33" s="631">
        <f>CY33-CJ33</f>
        <v/>
      </c>
      <c r="DJ33" s="339" t="n"/>
      <c r="DL33" s="629" t="n"/>
      <c r="DM33" s="56" t="n"/>
      <c r="DN33" s="631" t="n"/>
      <c r="DO33" s="631" t="n"/>
      <c r="DP33" s="631" t="n"/>
      <c r="DQ33" s="631" t="n"/>
      <c r="DR33" s="631" t="n"/>
      <c r="DS33" s="631" t="n"/>
      <c r="DT33" s="631" t="n"/>
      <c r="DU33" s="631" t="n"/>
      <c r="DV33" s="631" t="n"/>
      <c r="DW33" s="631" t="n"/>
      <c r="DX33" s="631" t="n"/>
      <c r="DY33" s="631" t="n"/>
      <c r="EA33" s="629" t="n"/>
      <c r="EB33" s="56" t="n"/>
      <c r="EC33" s="631" t="n"/>
      <c r="ED33" s="631" t="n"/>
      <c r="EE33" s="631" t="n"/>
      <c r="EF33" s="631" t="n"/>
      <c r="EG33" s="631" t="n"/>
      <c r="EH33" s="631" t="n"/>
      <c r="EI33" s="631" t="n"/>
      <c r="EJ33" s="631" t="n"/>
      <c r="EK33" s="631" t="n"/>
      <c r="EL33" s="631" t="n"/>
      <c r="EM33" s="631" t="n"/>
      <c r="EN33" s="631" t="n"/>
      <c r="EP33" s="631">
        <f>EF33-DQ33</f>
        <v/>
      </c>
      <c r="EQ33" s="339" t="n"/>
    </row>
    <row r="34" outlineLevel="1" ht="14.85" customFormat="1" customHeight="1" s="87">
      <c r="A34" s="85" t="n">
        <v>29</v>
      </c>
      <c r="B34" s="42" t="inlineStr">
        <is>
          <t>Empréstimos com terceiros</t>
        </is>
      </c>
      <c r="C34" s="49" t="n"/>
      <c r="D34" s="596" t="n"/>
      <c r="E34" s="633">
        <f>SUM(G34:R34)</f>
        <v/>
      </c>
      <c r="F34" s="596" t="n"/>
      <c r="G34" s="633">
        <f>SUM(G36:G37)</f>
        <v/>
      </c>
      <c r="H34" s="633">
        <f>SUM(H36:H37)</f>
        <v/>
      </c>
      <c r="I34" s="633">
        <f>SUM(I36:I37)</f>
        <v/>
      </c>
      <c r="J34" s="633">
        <f>SUM(J36:J37)</f>
        <v/>
      </c>
      <c r="K34" s="633">
        <f>SUM(K36:K37)</f>
        <v/>
      </c>
      <c r="L34" s="633">
        <f>SUM(L36:L37)</f>
        <v/>
      </c>
      <c r="M34" s="633">
        <f>SUM(M36:M37)</f>
        <v/>
      </c>
      <c r="N34" s="633">
        <f>SUM(N36:N37)</f>
        <v/>
      </c>
      <c r="O34" s="633">
        <f>SUM(O36:O37)</f>
        <v/>
      </c>
      <c r="P34" s="633">
        <f>SUM(P36:P37)</f>
        <v/>
      </c>
      <c r="Q34" s="633">
        <f>SUM(Q36:Q37)</f>
        <v/>
      </c>
      <c r="R34" s="633">
        <f>SUM(R36:R37)</f>
        <v/>
      </c>
      <c r="S34" s="596" t="n"/>
      <c r="T34" s="633">
        <f>SUM(V34:AG34)</f>
        <v/>
      </c>
      <c r="U34" s="596" t="n"/>
      <c r="V34" s="633">
        <f>SUM(V36:V37)</f>
        <v/>
      </c>
      <c r="W34" s="633">
        <f>SUM(W36:W37)</f>
        <v/>
      </c>
      <c r="X34" s="633">
        <f>SUM(X36:X37)</f>
        <v/>
      </c>
      <c r="Y34" s="633">
        <f>SUM(Y36:Y37)</f>
        <v/>
      </c>
      <c r="Z34" s="633">
        <f>SUM(Z36:Z37)</f>
        <v/>
      </c>
      <c r="AA34" s="633">
        <f>SUM(AA36:AA37)</f>
        <v/>
      </c>
      <c r="AB34" s="633">
        <f>SUM(AB36:AB37)</f>
        <v/>
      </c>
      <c r="AC34" s="633">
        <f>SUM(AC36:AC37)</f>
        <v/>
      </c>
      <c r="AD34" s="633">
        <f>SUM(AD36:AD37)</f>
        <v/>
      </c>
      <c r="AE34" s="633">
        <f>SUM(AE36:AE37)</f>
        <v/>
      </c>
      <c r="AF34" s="633">
        <f>SUM(AF36:AF37)</f>
        <v/>
      </c>
      <c r="AG34" s="633">
        <f>SUM(AG36:AG37)</f>
        <v/>
      </c>
      <c r="AH34" s="596" t="n"/>
      <c r="AI34" s="633">
        <f>SUM(AK34:AV34)</f>
        <v/>
      </c>
      <c r="AJ34" s="596" t="n"/>
      <c r="AK34" s="633">
        <f>SUM(AK36:AK37)</f>
        <v/>
      </c>
      <c r="AL34" s="633">
        <f>SUM(AL36:AL37)</f>
        <v/>
      </c>
      <c r="AM34" s="633">
        <f>SUM(AM36:AM37)</f>
        <v/>
      </c>
      <c r="AN34" s="633">
        <f>SUM(AN36:AN37)</f>
        <v/>
      </c>
      <c r="AO34" s="633">
        <f>SUM(AO36:AO37)</f>
        <v/>
      </c>
      <c r="AP34" s="633">
        <f>SUM(AP36:AP37)</f>
        <v/>
      </c>
      <c r="AQ34" s="633">
        <f>SUM(AQ36:AQ37)</f>
        <v/>
      </c>
      <c r="AR34" s="633">
        <f>SUM(AR36:AR37)</f>
        <v/>
      </c>
      <c r="AS34" s="633">
        <f>SUM(AS36:AS37)</f>
        <v/>
      </c>
      <c r="AT34" s="633">
        <f>SUM(AT36:AT37)</f>
        <v/>
      </c>
      <c r="AU34" s="633">
        <f>SUM(AU36:AU37)</f>
        <v/>
      </c>
      <c r="AV34" s="633">
        <f>SUM(AV36:AV37)</f>
        <v/>
      </c>
      <c r="AW34" s="596" t="n"/>
      <c r="AX34" s="633">
        <f>SUM(AZ34:BK34)</f>
        <v/>
      </c>
      <c r="AY34" s="596" t="n"/>
      <c r="AZ34" s="633">
        <f>SUM(AZ36:AZ37)</f>
        <v/>
      </c>
      <c r="BA34" s="633">
        <f>SUM(BA36:BA37)</f>
        <v/>
      </c>
      <c r="BB34" s="633">
        <f>SUM(BB36:BB37)</f>
        <v/>
      </c>
      <c r="BC34" s="633">
        <f>SUM(BC36:BC37)</f>
        <v/>
      </c>
      <c r="BD34" s="633">
        <f>SUM(BD36:BD37)</f>
        <v/>
      </c>
      <c r="BE34" s="633">
        <f>SUM(BE36:BE37)</f>
        <v/>
      </c>
      <c r="BF34" s="633">
        <f>SUM(BF36:BF37)</f>
        <v/>
      </c>
      <c r="BG34" s="633">
        <f>SUM(BG36:BG37)</f>
        <v/>
      </c>
      <c r="BH34" s="633">
        <f>SUM(BH36:BH37)</f>
        <v/>
      </c>
      <c r="BI34" s="633">
        <f>SUM(BI36:BI37)</f>
        <v/>
      </c>
      <c r="BJ34" s="633">
        <f>SUM(BJ36:BJ37)</f>
        <v/>
      </c>
      <c r="BK34" s="633">
        <f>SUM(BK36:BK37)</f>
        <v/>
      </c>
      <c r="BL34" s="596" t="n"/>
      <c r="BM34" s="633">
        <f>SUM(BO34:BZ34)</f>
        <v/>
      </c>
      <c r="BN34" s="596" t="n"/>
      <c r="BO34" s="633">
        <f>SUM(BO36:BO37)</f>
        <v/>
      </c>
      <c r="BP34" s="633">
        <f>SUM(BP36:BP37)</f>
        <v/>
      </c>
      <c r="BQ34" s="633">
        <f>SUM(BQ36:BQ37)</f>
        <v/>
      </c>
      <c r="BR34" s="633">
        <f>SUM(BR36:BR37)</f>
        <v/>
      </c>
      <c r="BS34" s="633">
        <f>SUM(BS36:BS37)</f>
        <v/>
      </c>
      <c r="BT34" s="633">
        <f>SUM(BT36:BT37)</f>
        <v/>
      </c>
      <c r="BU34" s="633">
        <f>SUM(BU36:BU37)</f>
        <v/>
      </c>
      <c r="BV34" s="633">
        <f>SUM(BV36:BV37)</f>
        <v/>
      </c>
      <c r="BW34" s="633">
        <f>SUM(BW36:BW37)</f>
        <v/>
      </c>
      <c r="BX34" s="633">
        <f>SUM(BX36:BX37)</f>
        <v/>
      </c>
      <c r="BY34" s="633">
        <f>SUM(BY36:BY37)</f>
        <v/>
      </c>
      <c r="BZ34" s="633">
        <f>SUM(BZ36:BZ37)</f>
        <v/>
      </c>
      <c r="CB34" s="633">
        <f>SUM(CB36:CB37)</f>
        <v/>
      </c>
      <c r="CC34" s="622" t="n"/>
      <c r="CD34" s="633">
        <f>SUM(CD36:CD37)</f>
        <v/>
      </c>
      <c r="CE34" s="633">
        <f>SUM(CG34:CR34)</f>
        <v/>
      </c>
      <c r="CF34" s="56" t="n"/>
      <c r="CG34" s="633">
        <f>SUM(CG36:CG37)</f>
        <v/>
      </c>
      <c r="CH34" s="633">
        <f>SUM(CH36:CH37)</f>
        <v/>
      </c>
      <c r="CI34" s="633">
        <f>SUM(CI36:CI37)</f>
        <v/>
      </c>
      <c r="CJ34" s="633">
        <f>SUM(CJ36:CJ37)</f>
        <v/>
      </c>
      <c r="CK34" s="633">
        <f>SUM(CK36:CK37)</f>
        <v/>
      </c>
      <c r="CL34" s="633">
        <f>SUM(CL36:CL37)</f>
        <v/>
      </c>
      <c r="CM34" s="633">
        <f>SUM(CM36:CM37)</f>
        <v/>
      </c>
      <c r="CN34" s="633">
        <f>SUM(CN36:CN37)</f>
        <v/>
      </c>
      <c r="CO34" s="633">
        <f>SUM(CO36:CO37)</f>
        <v/>
      </c>
      <c r="CP34" s="633">
        <f>SUM(CP36:CP37)</f>
        <v/>
      </c>
      <c r="CQ34" s="633">
        <f>SUM(CQ36:CQ37)</f>
        <v/>
      </c>
      <c r="CR34" s="633">
        <f>SUM(CR36:CR37)</f>
        <v/>
      </c>
      <c r="CT34" s="633">
        <f>SUM(CV34:DG34)</f>
        <v/>
      </c>
      <c r="CU34" s="56" t="n"/>
      <c r="CV34" s="633">
        <f>SUM(CV36:CV37)</f>
        <v/>
      </c>
      <c r="CW34" s="633">
        <f>SUM(CW36:CW37)</f>
        <v/>
      </c>
      <c r="CX34" s="633">
        <f>SUM(CX36:CX37)</f>
        <v/>
      </c>
      <c r="CY34" s="633">
        <f>SUM(CY36:CY37)</f>
        <v/>
      </c>
      <c r="CZ34" s="633">
        <f>SUM(CZ36:CZ37)</f>
        <v/>
      </c>
      <c r="DA34" s="633">
        <f>SUM(DA36:DA37)</f>
        <v/>
      </c>
      <c r="DB34" s="633">
        <f>SUM(DB36:DB37)</f>
        <v/>
      </c>
      <c r="DC34" s="633">
        <f>SUM(DC36:DC37)</f>
        <v/>
      </c>
      <c r="DD34" s="633">
        <f>SUM(DD36:DD37)</f>
        <v/>
      </c>
      <c r="DE34" s="633">
        <f>SUM(DE36:DE37)</f>
        <v/>
      </c>
      <c r="DF34" s="633">
        <f>SUM(DF36:DF37)</f>
        <v/>
      </c>
      <c r="DG34" s="633">
        <f>SUM(DG36:DG37)</f>
        <v/>
      </c>
      <c r="DI34" s="633">
        <f>DA34-CL34</f>
        <v/>
      </c>
      <c r="DJ34" s="335">
        <f>(DA34/CL34)-100%</f>
        <v/>
      </c>
      <c r="DL34" s="633">
        <f>SUM(DN34:DY34)</f>
        <v/>
      </c>
      <c r="DM34" s="56" t="n"/>
      <c r="DN34" s="633">
        <f>SUM(DN36:DN37)</f>
        <v/>
      </c>
      <c r="DO34" s="633">
        <f>SUM(DO36:DO37)</f>
        <v/>
      </c>
      <c r="DP34" s="633">
        <f>SUM(DP36:DP37)</f>
        <v/>
      </c>
      <c r="DQ34" s="633">
        <f>SUM(DQ36:DQ37)</f>
        <v/>
      </c>
      <c r="DR34" s="633">
        <f>SUM(DR36:DR37)</f>
        <v/>
      </c>
      <c r="DS34" s="633">
        <f>SUM(DS36:DS37)</f>
        <v/>
      </c>
      <c r="DT34" s="633">
        <f>SUM(DT36:DT37)</f>
        <v/>
      </c>
      <c r="DU34" s="633">
        <f>SUM(DU36:DU37)</f>
        <v/>
      </c>
      <c r="DV34" s="633">
        <f>SUM(DV36:DV37)</f>
        <v/>
      </c>
      <c r="DW34" s="633">
        <f>SUM(DW36:DW37)</f>
        <v/>
      </c>
      <c r="DX34" s="633">
        <f>SUM(DX36:DX37)</f>
        <v/>
      </c>
      <c r="DY34" s="633">
        <f>SUM(DY36:DY37)</f>
        <v/>
      </c>
      <c r="EA34" s="633">
        <f>SUM(EC34:EN34)</f>
        <v/>
      </c>
      <c r="EB34" s="56" t="n"/>
      <c r="EC34" s="633">
        <f>SUM(EC36:EC37)</f>
        <v/>
      </c>
      <c r="ED34" s="633">
        <f>SUM(ED36:ED37)</f>
        <v/>
      </c>
      <c r="EE34" s="633">
        <f>SUM(EE36:EE37)</f>
        <v/>
      </c>
      <c r="EF34" s="633">
        <f>SUM(EF36:EF37)</f>
        <v/>
      </c>
      <c r="EG34" s="633">
        <f>SUM(EG36:EG37)</f>
        <v/>
      </c>
      <c r="EH34" s="633">
        <f>SUM(EH36:EH37)</f>
        <v/>
      </c>
      <c r="EI34" s="633">
        <f>SUM(EI36:EI37)</f>
        <v/>
      </c>
      <c r="EJ34" s="633">
        <f>SUM(EJ36:EJ37)</f>
        <v/>
      </c>
      <c r="EK34" s="633">
        <f>SUM(EK36:EK37)</f>
        <v/>
      </c>
      <c r="EL34" s="633">
        <f>SUM(EL36:EL37)</f>
        <v/>
      </c>
      <c r="EM34" s="633">
        <f>SUM(EM36:EM37)</f>
        <v/>
      </c>
      <c r="EN34" s="633">
        <f>SUM(EN36:EN37)</f>
        <v/>
      </c>
      <c r="EP34" s="633">
        <f>EH34-DS34</f>
        <v/>
      </c>
      <c r="EQ34" s="335">
        <f>(EH34/DS34)-100%</f>
        <v/>
      </c>
      <c r="ES34" s="633">
        <f>SUM(ES36:ES37)</f>
        <v/>
      </c>
      <c r="ET34" s="419" t="n"/>
      <c r="EU34" s="633">
        <f>SUM(EU36:EU37)</f>
        <v/>
      </c>
      <c r="EV34" s="419" t="n"/>
      <c r="EW34" s="633">
        <f>SUM(EW36:EW37)</f>
        <v/>
      </c>
      <c r="EX34" s="419" t="n"/>
      <c r="EY34" s="636">
        <f>EW34-EU34</f>
        <v/>
      </c>
      <c r="EZ34" s="412">
        <f>-EY34/EU34</f>
        <v/>
      </c>
    </row>
    <row r="35" ht="6" customFormat="1" customHeight="1" s="1">
      <c r="A35" s="65" t="n">
        <v>30</v>
      </c>
      <c r="B35" s="72" t="n"/>
      <c r="C35" s="57" t="n"/>
      <c r="D35" s="57" t="n"/>
      <c r="E35" s="597" t="n"/>
      <c r="F35" s="596" t="n"/>
      <c r="G35" s="596" t="n"/>
      <c r="H35" s="596" t="n"/>
      <c r="I35" s="596" t="n"/>
      <c r="J35" s="596" t="n"/>
      <c r="K35" s="596" t="n"/>
      <c r="L35" s="596" t="n"/>
      <c r="M35" s="596" t="n"/>
      <c r="N35" s="596" t="n"/>
      <c r="O35" s="596" t="n"/>
      <c r="P35" s="596" t="n"/>
      <c r="Q35" s="596" t="n"/>
      <c r="R35" s="596" t="n"/>
      <c r="S35" s="596" t="n"/>
      <c r="T35" s="596" t="n"/>
      <c r="U35" s="596" t="n"/>
      <c r="V35" s="596" t="n"/>
      <c r="W35" s="596" t="n"/>
      <c r="X35" s="596" t="n"/>
      <c r="Y35" s="596" t="n"/>
      <c r="Z35" s="596" t="n"/>
      <c r="AA35" s="596" t="n"/>
      <c r="AB35" s="596" t="n"/>
      <c r="AC35" s="596" t="n"/>
      <c r="AD35" s="596" t="n"/>
      <c r="AE35" s="596" t="n"/>
      <c r="AF35" s="596" t="n"/>
      <c r="AG35" s="596" t="n"/>
      <c r="AH35" s="596" t="n"/>
      <c r="AI35" s="596" t="n"/>
      <c r="AJ35" s="596" t="n"/>
      <c r="AK35" s="596" t="n"/>
      <c r="AL35" s="596" t="n"/>
      <c r="AM35" s="596" t="n"/>
      <c r="AN35" s="596" t="n"/>
      <c r="AO35" s="596" t="n"/>
      <c r="AP35" s="596" t="n"/>
      <c r="AQ35" s="596" t="n"/>
      <c r="AR35" s="596" t="n"/>
      <c r="AS35" s="596" t="n"/>
      <c r="AT35" s="596" t="n"/>
      <c r="AU35" s="596" t="n"/>
      <c r="AV35" s="596" t="n"/>
      <c r="AW35" s="596" t="n"/>
      <c r="AX35" s="596" t="n"/>
      <c r="AY35" s="596" t="n"/>
      <c r="AZ35" s="596" t="n"/>
      <c r="BA35" s="596" t="n"/>
      <c r="BB35" s="596" t="n"/>
      <c r="BC35" s="596" t="n"/>
      <c r="BD35" s="596" t="n"/>
      <c r="BE35" s="596" t="n"/>
      <c r="BF35" s="596" t="n"/>
      <c r="BG35" s="596" t="n"/>
      <c r="BH35" s="596" t="n"/>
      <c r="BI35" s="596" t="n"/>
      <c r="BJ35" s="596" t="n"/>
      <c r="BK35" s="596" t="n"/>
      <c r="BL35" s="596" t="n"/>
      <c r="BM35" s="596" t="n"/>
      <c r="BN35" s="596" t="n"/>
      <c r="BO35" s="596" t="n"/>
      <c r="BP35" s="596" t="n"/>
      <c r="BQ35" s="596" t="n"/>
      <c r="BR35" s="596" t="n"/>
      <c r="BS35" s="596" t="n"/>
      <c r="BT35" s="596" t="n"/>
      <c r="BU35" s="596" t="n"/>
      <c r="BV35" s="596" t="n"/>
      <c r="BW35" s="596" t="n"/>
      <c r="BX35" s="596" t="n"/>
      <c r="BY35" s="596" t="n"/>
      <c r="BZ35" s="596" t="n"/>
      <c r="CB35" s="622" t="n"/>
      <c r="CC35" s="622" t="n"/>
      <c r="CD35" s="622" t="n"/>
      <c r="CE35" s="596" t="n"/>
      <c r="CF35" s="56" t="n"/>
      <c r="CG35" s="596" t="n"/>
      <c r="CH35" s="596" t="n"/>
      <c r="CI35" s="596" t="n"/>
      <c r="CJ35" s="596" t="n"/>
      <c r="CK35" s="596" t="n"/>
      <c r="CL35" s="596" t="n"/>
      <c r="CM35" s="596" t="n"/>
      <c r="CN35" s="596" t="n"/>
      <c r="CO35" s="596" t="n"/>
      <c r="CP35" s="596" t="n"/>
      <c r="CQ35" s="596" t="n"/>
      <c r="CR35" s="596" t="n"/>
      <c r="CT35" s="596" t="n"/>
      <c r="CU35" s="56" t="n"/>
      <c r="CV35" s="596" t="n"/>
      <c r="CW35" s="596" t="n"/>
      <c r="CX35" s="596" t="n"/>
      <c r="CY35" s="596" t="n"/>
      <c r="CZ35" s="596" t="n"/>
      <c r="DA35" s="596" t="n"/>
      <c r="DB35" s="596" t="n"/>
      <c r="DC35" s="596" t="n"/>
      <c r="DD35" s="596" t="n"/>
      <c r="DE35" s="596" t="n"/>
      <c r="DF35" s="596" t="n"/>
      <c r="DG35" s="596" t="n"/>
      <c r="DI35" s="596" t="n"/>
      <c r="DJ35" s="336" t="n"/>
      <c r="DL35" s="596" t="n"/>
      <c r="DM35" s="56" t="n"/>
      <c r="DN35" s="596" t="n"/>
      <c r="DO35" s="596" t="n"/>
      <c r="DP35" s="596" t="n"/>
      <c r="DQ35" s="596" t="n"/>
      <c r="DR35" s="596" t="n"/>
      <c r="DS35" s="596" t="n"/>
      <c r="DT35" s="596" t="n"/>
      <c r="DU35" s="596" t="n"/>
      <c r="DV35" s="596" t="n"/>
      <c r="DW35" s="596" t="n"/>
      <c r="DX35" s="596" t="n"/>
      <c r="DY35" s="596" t="n"/>
      <c r="EA35" s="596" t="n"/>
      <c r="EB35" s="56" t="n"/>
      <c r="EC35" s="596" t="n"/>
      <c r="ED35" s="596" t="n"/>
      <c r="EE35" s="596" t="n"/>
      <c r="EF35" s="596" t="n"/>
      <c r="EG35" s="596" t="n"/>
      <c r="EH35" s="596" t="n"/>
      <c r="EI35" s="596" t="n"/>
      <c r="EJ35" s="596" t="n"/>
      <c r="EK35" s="596" t="n"/>
      <c r="EL35" s="596" t="n"/>
      <c r="EM35" s="596" t="n"/>
      <c r="EN35" s="596" t="n"/>
      <c r="EP35" s="596" t="n"/>
      <c r="EQ35" s="336" t="n"/>
      <c r="ES35" s="623" t="n"/>
      <c r="ET35" s="409" t="n"/>
      <c r="EU35" s="626" t="n"/>
      <c r="EV35" s="409" t="n"/>
      <c r="EW35" s="623" t="n"/>
      <c r="EX35" s="409" t="n"/>
      <c r="EY35" s="625" t="n"/>
      <c r="EZ35" s="408" t="n"/>
    </row>
    <row r="36" outlineLevel="1" ht="14.85" customFormat="1" customHeight="1" s="91">
      <c r="A36" s="1" t="n">
        <v>31</v>
      </c>
      <c r="B36" s="104" t="inlineStr">
        <is>
          <t>51.01</t>
        </is>
      </c>
      <c r="C36" s="50">
        <f>VLOOKUP(B36,BD!A:B,2,0)</f>
        <v/>
      </c>
      <c r="D36" s="597" t="n"/>
      <c r="E36" s="597">
        <f>SUM(G36:R36)</f>
        <v/>
      </c>
      <c r="F36" s="597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L36" s="597" t="n"/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HLOOKUP($CB$4,$AZ$6:$BK$41,$A36,0)</f>
        <v/>
      </c>
      <c r="CC36" s="622" t="n"/>
      <c r="CD36" s="622">
        <f>HLOOKUP($CB$4,$BO$6:$BZ$41,$A36,0)</f>
        <v/>
      </c>
      <c r="CE36" s="597">
        <f>SUM(CG36:CR36)</f>
        <v/>
      </c>
      <c r="CF36" s="56" t="n"/>
      <c r="CG36" s="597">
        <f>BD!BJ182</f>
        <v/>
      </c>
      <c r="CH36" s="597">
        <f>BD!BK182</f>
        <v/>
      </c>
      <c r="CI36" s="597">
        <f>BD!BL182</f>
        <v/>
      </c>
      <c r="CJ36" s="597">
        <f>BD!BM182</f>
        <v/>
      </c>
      <c r="CK36" s="597">
        <f>BD!BN182</f>
        <v/>
      </c>
      <c r="CL36" s="597">
        <f>BD!BO182</f>
        <v/>
      </c>
      <c r="CM36" s="597">
        <f>BD!BP182</f>
        <v/>
      </c>
      <c r="CN36" s="597">
        <f>BD!BQ182</f>
        <v/>
      </c>
      <c r="CO36" s="597">
        <f>BD!BR182</f>
        <v/>
      </c>
      <c r="CP36" s="597">
        <f>BD!BS182</f>
        <v/>
      </c>
      <c r="CQ36" s="597">
        <f>BD!BT182</f>
        <v/>
      </c>
      <c r="CR36" s="597">
        <f>BD!BU182</f>
        <v/>
      </c>
      <c r="CT36" s="597">
        <f>SUM(CV36:DG36)</f>
        <v/>
      </c>
      <c r="CU36" s="56" t="n"/>
      <c r="CV36" s="597">
        <f>_xlfn.XLOOKUP(Finan.!$B36,BD!$A$203:$A$399,BD!BJ$203:BJ$399,)</f>
        <v/>
      </c>
      <c r="CW36" s="597">
        <f>_xlfn.XLOOKUP(Finan.!$B36,BD!$A$203:$A$399,BD!BK$203:BK$399,)</f>
        <v/>
      </c>
      <c r="CX36" s="597">
        <f>_xlfn.XLOOKUP(Finan.!$B36,BD!$A$203:$A$399,BD!BL$203:BL$399,)</f>
        <v/>
      </c>
      <c r="CY36" s="597">
        <f>_xlfn.XLOOKUP(Finan.!$B36,BD!$A$203:$A$399,BD!BM$203:BM$399,)</f>
        <v/>
      </c>
      <c r="CZ36" s="597">
        <f>_xlfn.XLOOKUP(Finan.!$B36,BD!$A$203:$A$399,BD!BN$203:BN$399,)</f>
        <v/>
      </c>
      <c r="DA36" s="597">
        <f>_xlfn.XLOOKUP(Finan.!$B36,BD!$A$203:$A$399,BD!BO$203:BO$399,)</f>
        <v/>
      </c>
      <c r="DB36" s="597">
        <f>_xlfn.XLOOKUP(Finan.!$B36,BD!$A$203:$A$399,BD!BP$203:BP$399,)</f>
        <v/>
      </c>
      <c r="DC36" s="597">
        <f>_xlfn.XLOOKUP(Finan.!$B36,BD!$A$203:$A$399,BD!BQ$203:BQ$399,)</f>
        <v/>
      </c>
      <c r="DD36" s="597">
        <f>_xlfn.XLOOKUP(Finan.!$B36,BD!$A$203:$A$399,BD!BR$203:BR$399,)</f>
        <v/>
      </c>
      <c r="DE36" s="597">
        <f>_xlfn.XLOOKUP(Finan.!$B36,BD!$A$203:$A$399,BD!BS$203:BS$399,)</f>
        <v/>
      </c>
      <c r="DF36" s="597">
        <f>_xlfn.XLOOKUP(Finan.!$B36,BD!$A$203:$A$399,BD!BT$203:BT$399,)</f>
        <v/>
      </c>
      <c r="DG36" s="597">
        <f>_xlfn.XLOOKUP(Finan.!$B36,BD!$A$203:$A$399,BD!BU$203:BU$399,)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56" t="n"/>
      <c r="DN36" s="597">
        <f>BD!BW182</f>
        <v/>
      </c>
      <c r="DO36" s="597">
        <f>BD!BX182</f>
        <v/>
      </c>
      <c r="DP36" s="597">
        <f>BD!BY182</f>
        <v/>
      </c>
      <c r="DQ36" s="597">
        <f>BD!BZ182</f>
        <v/>
      </c>
      <c r="DR36" s="597">
        <f>BD!CA182</f>
        <v/>
      </c>
      <c r="DS36" s="597">
        <f>BD!CB182</f>
        <v/>
      </c>
      <c r="DT36" s="597">
        <f>BD!CC182</f>
        <v/>
      </c>
      <c r="DU36" s="597">
        <f>BD!CD182</f>
        <v/>
      </c>
      <c r="DV36" s="597">
        <f>BD!CE182</f>
        <v/>
      </c>
      <c r="DW36" s="597">
        <f>BD!CF182</f>
        <v/>
      </c>
      <c r="DX36" s="597">
        <f>BD!CG182</f>
        <v/>
      </c>
      <c r="DY36" s="597">
        <f>BD!CH182</f>
        <v/>
      </c>
      <c r="EA36" s="597">
        <f>SUM(EC36:EN36)</f>
        <v/>
      </c>
      <c r="EB36" s="56" t="n"/>
      <c r="EC36" s="597">
        <f>_xlfn.XLOOKUP(Finan.!$B36,BD!$A$203:$A$399,BD!BW$203:BW$399,)</f>
        <v/>
      </c>
      <c r="ED36" s="597">
        <f>_xlfn.XLOOKUP(Finan.!$B36,BD!$A$203:$A$399,BD!BX$203:BX$399,)</f>
        <v/>
      </c>
      <c r="EE36" s="597">
        <f>_xlfn.XLOOKUP(Finan.!$B36,BD!$A$203:$A$399,BD!BY$203:BY$399,)</f>
        <v/>
      </c>
      <c r="EF36" s="597">
        <f>_xlfn.XLOOKUP(Finan.!$B36,BD!$A$203:$A$399,BD!BZ$203:BZ$399,)</f>
        <v/>
      </c>
      <c r="EG36" s="597">
        <f>_xlfn.XLOOKUP(Finan.!$B36,BD!$A$203:$A$399,BD!CA$203:CA$399,)</f>
        <v/>
      </c>
      <c r="EH36" s="597">
        <f>_xlfn.XLOOKUP(Finan.!$B36,BD!$A$203:$A$399,BD!CB$203:CB$399,)</f>
        <v/>
      </c>
      <c r="EI36" s="597">
        <f>_xlfn.XLOOKUP(Finan.!$B36,BD!$A$203:$A$399,BD!CC$203:CC$399,)</f>
        <v/>
      </c>
      <c r="EJ36" s="597">
        <f>_xlfn.XLOOKUP(Finan.!$B36,BD!$A$203:$A$399,BD!CD$203:CD$399,)</f>
        <v/>
      </c>
      <c r="EK36" s="597">
        <f>_xlfn.XLOOKUP(Finan.!$B36,BD!$A$203:$A$399,BD!CE$203:CE$399,)</f>
        <v/>
      </c>
      <c r="EL36" s="597">
        <f>_xlfn.XLOOKUP(Finan.!$B36,BD!$A$203:$A$399,BD!CF$203:CF$399,)</f>
        <v/>
      </c>
      <c r="EM36" s="597">
        <f>_xlfn.XLOOKUP(Finan.!$B36,BD!$A$203:$A$399,BD!CG$203:CG$399,)</f>
        <v/>
      </c>
      <c r="EN36" s="597">
        <f>_xlfn.XLOOKUP(Finan.!$B36,BD!$A$203:$A$399,BD!CH$203:CH$399,)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91">
      <c r="A37" s="85" t="n">
        <v>32</v>
      </c>
      <c r="B37" s="104" t="inlineStr">
        <is>
          <t>51.03</t>
        </is>
      </c>
      <c r="C37" s="50">
        <f>VLOOKUP(B37,BD!A:B,2,0)</f>
        <v/>
      </c>
      <c r="D37" s="597" t="n"/>
      <c r="E37" s="597">
        <f>SUM(G37:R37)</f>
        <v/>
      </c>
      <c r="F37" s="597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L37" s="597" t="n"/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HLOOKUP($CB$4,$AZ$6:$BK$41,$A37,0)</f>
        <v/>
      </c>
      <c r="CC37" s="622" t="n"/>
      <c r="CD37" s="622">
        <f>HLOOKUP($CB$4,$BO$6:$BZ$41,$A37,0)</f>
        <v/>
      </c>
      <c r="CE37" s="597">
        <f>SUM(CG37:CR37)</f>
        <v/>
      </c>
      <c r="CF37" s="56" t="n"/>
      <c r="CG37" s="597">
        <f>BD!BJ184</f>
        <v/>
      </c>
      <c r="CH37" s="597">
        <f>BD!BK184</f>
        <v/>
      </c>
      <c r="CI37" s="597">
        <f>BD!BL184</f>
        <v/>
      </c>
      <c r="CJ37" s="597">
        <f>BD!BM184</f>
        <v/>
      </c>
      <c r="CK37" s="597">
        <f>BD!BN184</f>
        <v/>
      </c>
      <c r="CL37" s="597">
        <f>BD!BO184</f>
        <v/>
      </c>
      <c r="CM37" s="597">
        <f>BD!BP184</f>
        <v/>
      </c>
      <c r="CN37" s="597">
        <f>BD!BQ184</f>
        <v/>
      </c>
      <c r="CO37" s="597">
        <f>BD!BR184</f>
        <v/>
      </c>
      <c r="CP37" s="597">
        <f>BD!BS184</f>
        <v/>
      </c>
      <c r="CQ37" s="597">
        <f>BD!BT184</f>
        <v/>
      </c>
      <c r="CR37" s="597">
        <f>BD!BU184</f>
        <v/>
      </c>
      <c r="CT37" s="597">
        <f>SUM(CV37:DG37)</f>
        <v/>
      </c>
      <c r="CU37" s="56" t="n"/>
      <c r="CV37" s="597">
        <f>_xlfn.XLOOKUP(Finan.!$B37,BD!$A$203:$A$399,BD!BJ$203:BJ$399,)</f>
        <v/>
      </c>
      <c r="CW37" s="597">
        <f>_xlfn.XLOOKUP(Finan.!$B37,BD!$A$203:$A$399,BD!BK$203:BK$399,)</f>
        <v/>
      </c>
      <c r="CX37" s="597">
        <f>_xlfn.XLOOKUP(Finan.!$B37,BD!$A$203:$A$399,BD!BL$203:BL$399,)</f>
        <v/>
      </c>
      <c r="CY37" s="597">
        <f>_xlfn.XLOOKUP(Finan.!$B37,BD!$A$203:$A$399,BD!BM$203:BM$399,)</f>
        <v/>
      </c>
      <c r="CZ37" s="597">
        <f>_xlfn.XLOOKUP(Finan.!$B37,BD!$A$203:$A$399,BD!BN$203:BN$399,)</f>
        <v/>
      </c>
      <c r="DA37" s="597">
        <f>_xlfn.XLOOKUP(Finan.!$B37,BD!$A$203:$A$399,BD!BO$203:BO$399,)</f>
        <v/>
      </c>
      <c r="DB37" s="597">
        <f>_xlfn.XLOOKUP(Finan.!$B37,BD!$A$203:$A$399,BD!BP$203:BP$399,)</f>
        <v/>
      </c>
      <c r="DC37" s="597">
        <f>_xlfn.XLOOKUP(Finan.!$B37,BD!$A$203:$A$399,BD!BQ$203:BQ$399,)</f>
        <v/>
      </c>
      <c r="DD37" s="597">
        <f>_xlfn.XLOOKUP(Finan.!$B37,BD!$A$203:$A$399,BD!BR$203:BR$399,)</f>
        <v/>
      </c>
      <c r="DE37" s="597">
        <f>_xlfn.XLOOKUP(Finan.!$B37,BD!$A$203:$A$399,BD!BS$203:BS$399,)</f>
        <v/>
      </c>
      <c r="DF37" s="597">
        <f>_xlfn.XLOOKUP(Finan.!$B37,BD!$A$203:$A$399,BD!BT$203:BT$399,)</f>
        <v/>
      </c>
      <c r="DG37" s="597">
        <f>_xlfn.XLOOKUP(Finan.!$B37,BD!$A$203:$A$399,BD!BU$203:BU$399,)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56" t="n"/>
      <c r="DN37" s="597">
        <f>BD!BW184</f>
        <v/>
      </c>
      <c r="DO37" s="597">
        <f>BD!BX184</f>
        <v/>
      </c>
      <c r="DP37" s="597">
        <f>BD!BY184</f>
        <v/>
      </c>
      <c r="DQ37" s="597">
        <f>BD!BZ184</f>
        <v/>
      </c>
      <c r="DR37" s="597">
        <f>BD!CA184</f>
        <v/>
      </c>
      <c r="DS37" s="597">
        <f>BD!CB184</f>
        <v/>
      </c>
      <c r="DT37" s="597">
        <f>BD!CC184</f>
        <v/>
      </c>
      <c r="DU37" s="597">
        <f>BD!CD184</f>
        <v/>
      </c>
      <c r="DV37" s="597">
        <f>BD!CE184</f>
        <v/>
      </c>
      <c r="DW37" s="597">
        <f>BD!CF184</f>
        <v/>
      </c>
      <c r="DX37" s="597">
        <f>BD!CG184</f>
        <v/>
      </c>
      <c r="DY37" s="597">
        <f>BD!CH184</f>
        <v/>
      </c>
      <c r="EA37" s="597">
        <f>SUM(EC37:EN37)</f>
        <v/>
      </c>
      <c r="EB37" s="56" t="n"/>
      <c r="EC37" s="597">
        <f>_xlfn.XLOOKUP(Finan.!$B37,BD!$A$203:$A$399,BD!BW$203:BW$399,)</f>
        <v/>
      </c>
      <c r="ED37" s="597">
        <f>_xlfn.XLOOKUP(Finan.!$B37,BD!$A$203:$A$399,BD!BX$203:BX$399,)</f>
        <v/>
      </c>
      <c r="EE37" s="597">
        <f>_xlfn.XLOOKUP(Finan.!$B37,BD!$A$203:$A$399,BD!BY$203:BY$399,)</f>
        <v/>
      </c>
      <c r="EF37" s="597">
        <f>_xlfn.XLOOKUP(Finan.!$B37,BD!$A$203:$A$399,BD!BZ$203:BZ$399,)</f>
        <v/>
      </c>
      <c r="EG37" s="597">
        <f>_xlfn.XLOOKUP(Finan.!$B37,BD!$A$203:$A$399,BD!CA$203:CA$399,)</f>
        <v/>
      </c>
      <c r="EH37" s="597">
        <f>_xlfn.XLOOKUP(Finan.!$B37,BD!$A$203:$A$399,BD!CB$203:CB$399,)</f>
        <v/>
      </c>
      <c r="EI37" s="597">
        <f>_xlfn.XLOOKUP(Finan.!$B37,BD!$A$203:$A$399,BD!CC$203:CC$399,)</f>
        <v/>
      </c>
      <c r="EJ37" s="597">
        <f>_xlfn.XLOOKUP(Finan.!$B37,BD!$A$203:$A$399,BD!CD$203:CD$399,)</f>
        <v/>
      </c>
      <c r="EK37" s="597">
        <f>_xlfn.XLOOKUP(Finan.!$B37,BD!$A$203:$A$399,BD!CE$203:CE$399,)</f>
        <v/>
      </c>
      <c r="EL37" s="597">
        <f>_xlfn.XLOOKUP(Finan.!$B37,BD!$A$203:$A$399,BD!CF$203:CF$399,)</f>
        <v/>
      </c>
      <c r="EM37" s="597">
        <f>_xlfn.XLOOKUP(Finan.!$B37,BD!$A$203:$A$399,BD!CG$203:CG$399,)</f>
        <v/>
      </c>
      <c r="EN37" s="597">
        <f>_xlfn.XLOOKUP(Finan.!$B37,BD!$A$203:$A$399,BD!CH$203:CH$399,)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6" customFormat="1" customHeight="1" s="91">
      <c r="A38" s="65" t="n">
        <v>33</v>
      </c>
      <c r="B38" s="90" t="n"/>
      <c r="C38" s="90" t="n"/>
      <c r="D38" s="597" t="n"/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622" t="n"/>
      <c r="CC38" s="628" t="n"/>
      <c r="CD38" s="622" t="n"/>
      <c r="CE38" s="597" t="n"/>
      <c r="CF38" s="56" t="n"/>
      <c r="CG38" s="597" t="n"/>
      <c r="CH38" s="597" t="n"/>
      <c r="CI38" s="597" t="n"/>
      <c r="CJ38" s="597" t="n"/>
      <c r="CK38" s="597" t="n"/>
      <c r="CL38" s="597" t="n"/>
      <c r="CM38" s="597" t="n"/>
      <c r="CN38" s="597" t="n"/>
      <c r="CO38" s="597" t="n"/>
      <c r="CP38" s="597" t="n"/>
      <c r="CQ38" s="597" t="n"/>
      <c r="CR38" s="597" t="n"/>
      <c r="CT38" s="597" t="n"/>
      <c r="CU38" s="56" t="n"/>
      <c r="CV38" s="597" t="n"/>
      <c r="CW38" s="597" t="n"/>
      <c r="CX38" s="597" t="n"/>
      <c r="CY38" s="597" t="n"/>
      <c r="CZ38" s="597" t="n"/>
      <c r="DA38" s="597" t="n"/>
      <c r="DB38" s="597" t="n"/>
      <c r="DC38" s="597" t="n"/>
      <c r="DD38" s="597" t="n"/>
      <c r="DE38" s="597" t="n"/>
      <c r="DF38" s="597" t="n"/>
      <c r="DG38" s="597" t="n"/>
      <c r="DI38" s="597" t="n"/>
      <c r="DJ38" s="337" t="n"/>
      <c r="DL38" s="597" t="n"/>
      <c r="DM38" s="56" t="n"/>
      <c r="DN38" s="597" t="n"/>
      <c r="DO38" s="597" t="n"/>
      <c r="DP38" s="597" t="n"/>
      <c r="DQ38" s="597" t="n"/>
      <c r="DR38" s="597" t="n"/>
      <c r="DS38" s="597" t="n"/>
      <c r="DT38" s="597" t="n"/>
      <c r="DU38" s="597" t="n"/>
      <c r="DV38" s="597" t="n"/>
      <c r="DW38" s="597" t="n"/>
      <c r="DX38" s="597" t="n"/>
      <c r="DY38" s="597" t="n"/>
      <c r="EA38" s="597" t="n"/>
      <c r="EB38" s="56" t="n"/>
      <c r="EC38" s="597" t="n"/>
      <c r="ED38" s="597" t="n"/>
      <c r="EE38" s="597" t="n"/>
      <c r="EF38" s="597" t="n"/>
      <c r="EG38" s="597" t="n"/>
      <c r="EH38" s="597" t="n"/>
      <c r="EI38" s="597" t="n"/>
      <c r="EJ38" s="597" t="n"/>
      <c r="EK38" s="597" t="n"/>
      <c r="EL38" s="597" t="n"/>
      <c r="EM38" s="597" t="n"/>
      <c r="EN38" s="597" t="n"/>
      <c r="EP38" s="597" t="n"/>
      <c r="EQ38" s="337" t="n"/>
      <c r="ES38" s="623" t="n"/>
      <c r="ET38" s="419" t="n"/>
      <c r="EU38" s="626" t="n"/>
      <c r="EV38" s="419" t="n"/>
      <c r="EW38" s="623" t="n"/>
      <c r="EX38" s="419" t="n"/>
      <c r="EY38" s="625" t="n"/>
      <c r="EZ38" s="408" t="n"/>
    </row>
    <row r="39" outlineLevel="1" ht="14.85" customFormat="1" customHeight="1" s="87">
      <c r="A39" s="1" t="n">
        <v>34</v>
      </c>
      <c r="B39" s="42" t="inlineStr">
        <is>
          <t>Recebimento de amortização de empréstimos</t>
        </is>
      </c>
      <c r="C39" s="49" t="n"/>
      <c r="D39" s="596" t="n"/>
      <c r="E39" s="633">
        <f>SUM(G39:R39)</f>
        <v/>
      </c>
      <c r="F39" s="596" t="n"/>
      <c r="G39" s="633">
        <f>SUM(G41:G41)</f>
        <v/>
      </c>
      <c r="H39" s="633">
        <f>SUM(H41:H41)</f>
        <v/>
      </c>
      <c r="I39" s="633">
        <f>SUM(I41:I41)</f>
        <v/>
      </c>
      <c r="J39" s="633">
        <f>SUM(J41:J41)</f>
        <v/>
      </c>
      <c r="K39" s="633">
        <f>SUM(K41:K41)</f>
        <v/>
      </c>
      <c r="L39" s="633">
        <f>SUM(L41:L41)</f>
        <v/>
      </c>
      <c r="M39" s="633">
        <f>SUM(M41:M41)</f>
        <v/>
      </c>
      <c r="N39" s="633">
        <f>SUM(N41:N41)</f>
        <v/>
      </c>
      <c r="O39" s="633">
        <f>SUM(O41:O41)</f>
        <v/>
      </c>
      <c r="P39" s="633">
        <f>SUM(P41:P41)</f>
        <v/>
      </c>
      <c r="Q39" s="633">
        <f>SUM(Q41:Q41)</f>
        <v/>
      </c>
      <c r="R39" s="633">
        <f>SUM(R41:R41)</f>
        <v/>
      </c>
      <c r="S39" s="596" t="n"/>
      <c r="T39" s="633">
        <f>SUM(V39:AG39)</f>
        <v/>
      </c>
      <c r="U39" s="596" t="n"/>
      <c r="V39" s="633">
        <f>SUM(V41:V41)</f>
        <v/>
      </c>
      <c r="W39" s="633">
        <f>SUM(W41:W41)</f>
        <v/>
      </c>
      <c r="X39" s="633">
        <f>SUM(X41:X41)</f>
        <v/>
      </c>
      <c r="Y39" s="633">
        <f>SUM(Y41:Y41)</f>
        <v/>
      </c>
      <c r="Z39" s="633">
        <f>SUM(Z41:Z41)</f>
        <v/>
      </c>
      <c r="AA39" s="633">
        <f>SUM(AA41:AA41)</f>
        <v/>
      </c>
      <c r="AB39" s="633">
        <f>SUM(AB41:AB41)</f>
        <v/>
      </c>
      <c r="AC39" s="633">
        <f>SUM(AC41:AC41)</f>
        <v/>
      </c>
      <c r="AD39" s="633">
        <f>SUM(AD41:AD41)</f>
        <v/>
      </c>
      <c r="AE39" s="633">
        <f>SUM(AE41:AE41)</f>
        <v/>
      </c>
      <c r="AF39" s="633">
        <f>SUM(AF41:AF41)</f>
        <v/>
      </c>
      <c r="AG39" s="633">
        <f>SUM(AG41:AG41)</f>
        <v/>
      </c>
      <c r="AH39" s="596" t="n"/>
      <c r="AI39" s="633">
        <f>SUM(AK39:AV39)</f>
        <v/>
      </c>
      <c r="AJ39" s="596" t="n"/>
      <c r="AK39" s="633">
        <f>SUM(AK41:AK41)</f>
        <v/>
      </c>
      <c r="AL39" s="633">
        <f>SUM(AL41:AL41)</f>
        <v/>
      </c>
      <c r="AM39" s="633">
        <f>SUM(AM41:AM41)</f>
        <v/>
      </c>
      <c r="AN39" s="633">
        <f>SUM(AN41:AN41)</f>
        <v/>
      </c>
      <c r="AO39" s="633">
        <f>SUM(AO41:AO41)</f>
        <v/>
      </c>
      <c r="AP39" s="633">
        <f>SUM(AP41:AP41)</f>
        <v/>
      </c>
      <c r="AQ39" s="633">
        <f>SUM(AQ41:AQ41)</f>
        <v/>
      </c>
      <c r="AR39" s="633">
        <f>SUM(AR41:AR41)</f>
        <v/>
      </c>
      <c r="AS39" s="633">
        <f>SUM(AS41:AS41)</f>
        <v/>
      </c>
      <c r="AT39" s="633">
        <f>SUM(AT41:AT41)</f>
        <v/>
      </c>
      <c r="AU39" s="633">
        <f>SUM(AU41:AU41)</f>
        <v/>
      </c>
      <c r="AV39" s="633">
        <f>SUM(AV41:AV41)</f>
        <v/>
      </c>
      <c r="AW39" s="596" t="n"/>
      <c r="AX39" s="633">
        <f>SUM(AZ39:BK39)</f>
        <v/>
      </c>
      <c r="AY39" s="596" t="n"/>
      <c r="AZ39" s="633">
        <f>SUM(AZ41:AZ41)</f>
        <v/>
      </c>
      <c r="BA39" s="633">
        <f>SUM(BA41:BA41)</f>
        <v/>
      </c>
      <c r="BB39" s="633">
        <f>SUM(BB41:BB41)</f>
        <v/>
      </c>
      <c r="BC39" s="633">
        <f>SUM(BC41:BC41)</f>
        <v/>
      </c>
      <c r="BD39" s="633">
        <f>SUM(BD41:BD41)</f>
        <v/>
      </c>
      <c r="BE39" s="633">
        <f>SUM(BE41:BE41)</f>
        <v/>
      </c>
      <c r="BF39" s="633">
        <f>SUM(BF41:BF41)</f>
        <v/>
      </c>
      <c r="BG39" s="633">
        <f>SUM(BG41:BG41)</f>
        <v/>
      </c>
      <c r="BH39" s="633">
        <f>SUM(BH41:BH41)</f>
        <v/>
      </c>
      <c r="BI39" s="633">
        <f>SUM(BI41:BI41)</f>
        <v/>
      </c>
      <c r="BJ39" s="633">
        <f>SUM(BJ41:BJ41)</f>
        <v/>
      </c>
      <c r="BK39" s="633">
        <f>SUM(BK41:BK41)</f>
        <v/>
      </c>
      <c r="BL39" s="596" t="n"/>
      <c r="BM39" s="633">
        <f>SUM(BO39:BZ39)</f>
        <v/>
      </c>
      <c r="BN39" s="596" t="n"/>
      <c r="BO39" s="633">
        <f>SUM(BO41:BO41)</f>
        <v/>
      </c>
      <c r="BP39" s="633">
        <f>SUM(BP41:BP41)</f>
        <v/>
      </c>
      <c r="BQ39" s="633">
        <f>SUM(BQ41:BQ41)</f>
        <v/>
      </c>
      <c r="BR39" s="633">
        <f>SUM(BR41:BR41)</f>
        <v/>
      </c>
      <c r="BS39" s="633">
        <f>SUM(BS41:BS41)</f>
        <v/>
      </c>
      <c r="BT39" s="633">
        <f>SUM(BT41:BT41)</f>
        <v/>
      </c>
      <c r="BU39" s="633">
        <f>SUM(BU41:BU41)</f>
        <v/>
      </c>
      <c r="BV39" s="633">
        <f>SUM(BV41:BV41)</f>
        <v/>
      </c>
      <c r="BW39" s="633">
        <f>SUM(BW41:BW41)</f>
        <v/>
      </c>
      <c r="BX39" s="633">
        <f>SUM(BX41:BX41)</f>
        <v/>
      </c>
      <c r="BY39" s="633">
        <f>SUM(BY41:BY41)</f>
        <v/>
      </c>
      <c r="BZ39" s="633">
        <f>SUM(BZ41:BZ41)</f>
        <v/>
      </c>
      <c r="CB39" s="633">
        <f>SUM(CB41:CB41)</f>
        <v/>
      </c>
      <c r="CC39" s="622" t="n"/>
      <c r="CD39" s="633">
        <f>SUM(CD41:CD41)</f>
        <v/>
      </c>
      <c r="CE39" s="633">
        <f>SUM(CG39:CR39)</f>
        <v/>
      </c>
      <c r="CF39" s="56" t="n"/>
      <c r="CG39" s="633">
        <f>SUM(CG41:CG41)</f>
        <v/>
      </c>
      <c r="CH39" s="633">
        <f>SUM(CH41:CH41)</f>
        <v/>
      </c>
      <c r="CI39" s="633">
        <f>SUM(CI41:CI41)</f>
        <v/>
      </c>
      <c r="CJ39" s="633">
        <f>SUM(CJ41:CJ41)</f>
        <v/>
      </c>
      <c r="CK39" s="633">
        <f>SUM(CK41:CK41)</f>
        <v/>
      </c>
      <c r="CL39" s="633">
        <f>SUM(CL41:CL41)</f>
        <v/>
      </c>
      <c r="CM39" s="633">
        <f>SUM(CM41:CM41)</f>
        <v/>
      </c>
      <c r="CN39" s="633">
        <f>SUM(CN41:CN41)</f>
        <v/>
      </c>
      <c r="CO39" s="633">
        <f>SUM(CO41:CO41)</f>
        <v/>
      </c>
      <c r="CP39" s="633">
        <f>SUM(CP41:CP41)</f>
        <v/>
      </c>
      <c r="CQ39" s="633">
        <f>SUM(CQ41:CQ41)</f>
        <v/>
      </c>
      <c r="CR39" s="633">
        <f>SUM(CR41:CR41)</f>
        <v/>
      </c>
      <c r="CT39" s="633">
        <f>SUM(CV39:DG39)</f>
        <v/>
      </c>
      <c r="CU39" s="56" t="n"/>
      <c r="CV39" s="633">
        <f>SUM(CV41:CV41)</f>
        <v/>
      </c>
      <c r="CW39" s="633">
        <f>SUM(CW41:CW41)</f>
        <v/>
      </c>
      <c r="CX39" s="633">
        <f>SUM(CX41:CX41)</f>
        <v/>
      </c>
      <c r="CY39" s="633">
        <f>SUM(CY41:CY41)</f>
        <v/>
      </c>
      <c r="CZ39" s="633">
        <f>SUM(CZ41:CZ41)</f>
        <v/>
      </c>
      <c r="DA39" s="633">
        <f>SUM(DA41:DA41)</f>
        <v/>
      </c>
      <c r="DB39" s="633">
        <f>SUM(DB41:DB41)</f>
        <v/>
      </c>
      <c r="DC39" s="633">
        <f>SUM(DC41:DC41)</f>
        <v/>
      </c>
      <c r="DD39" s="633">
        <f>SUM(DD41:DD41)</f>
        <v/>
      </c>
      <c r="DE39" s="633">
        <f>SUM(DE41:DE41)</f>
        <v/>
      </c>
      <c r="DF39" s="633">
        <f>SUM(DF41:DF41)</f>
        <v/>
      </c>
      <c r="DG39" s="633">
        <f>SUM(DG41:DG41)</f>
        <v/>
      </c>
      <c r="DI39" s="633">
        <f>DA39-CL39</f>
        <v/>
      </c>
      <c r="DJ39" s="335">
        <f>(DA39/CL39)-100%</f>
        <v/>
      </c>
      <c r="DL39" s="633">
        <f>SUM(DN39:DY39)</f>
        <v/>
      </c>
      <c r="DM39" s="56" t="n"/>
      <c r="DN39" s="633">
        <f>SUM(DN41:DN41)</f>
        <v/>
      </c>
      <c r="DO39" s="633">
        <f>SUM(DO41:DO41)</f>
        <v/>
      </c>
      <c r="DP39" s="633">
        <f>SUM(DP41:DP41)</f>
        <v/>
      </c>
      <c r="DQ39" s="633">
        <f>SUM(DQ41:DQ41)</f>
        <v/>
      </c>
      <c r="DR39" s="633">
        <f>SUM(DR41:DR41)</f>
        <v/>
      </c>
      <c r="DS39" s="633">
        <f>SUM(DS41:DS41)</f>
        <v/>
      </c>
      <c r="DT39" s="633">
        <f>SUM(DT41:DT41)</f>
        <v/>
      </c>
      <c r="DU39" s="633">
        <f>SUM(DU41:DU41)</f>
        <v/>
      </c>
      <c r="DV39" s="633">
        <f>SUM(DV41:DV41)</f>
        <v/>
      </c>
      <c r="DW39" s="633">
        <f>SUM(DW41:DW41)</f>
        <v/>
      </c>
      <c r="DX39" s="633">
        <f>SUM(DX41:DX41)</f>
        <v/>
      </c>
      <c r="DY39" s="633">
        <f>SUM(DY41:DY41)</f>
        <v/>
      </c>
      <c r="EA39" s="633">
        <f>SUM(EC39:EN39)</f>
        <v/>
      </c>
      <c r="EB39" s="56" t="n"/>
      <c r="EC39" s="633">
        <f>SUM(EC41:EC41)</f>
        <v/>
      </c>
      <c r="ED39" s="633">
        <f>SUM(ED41:ED41)</f>
        <v/>
      </c>
      <c r="EE39" s="633">
        <f>SUM(EE41:EE41)</f>
        <v/>
      </c>
      <c r="EF39" s="633">
        <f>SUM(EF41:EF41)</f>
        <v/>
      </c>
      <c r="EG39" s="633">
        <f>SUM(EG41:EG41)</f>
        <v/>
      </c>
      <c r="EH39" s="633">
        <f>SUM(EH41:EH41)</f>
        <v/>
      </c>
      <c r="EI39" s="633">
        <f>SUM(EI41:EI41)</f>
        <v/>
      </c>
      <c r="EJ39" s="633">
        <f>SUM(EJ41:EJ41)</f>
        <v/>
      </c>
      <c r="EK39" s="633">
        <f>SUM(EK41:EK41)</f>
        <v/>
      </c>
      <c r="EL39" s="633">
        <f>SUM(EL41:EL41)</f>
        <v/>
      </c>
      <c r="EM39" s="633">
        <f>SUM(EM41:EM41)</f>
        <v/>
      </c>
      <c r="EN39" s="633">
        <f>SUM(EN41:EN41)</f>
        <v/>
      </c>
      <c r="EP39" s="633">
        <f>EH39-DS39</f>
        <v/>
      </c>
      <c r="EQ39" s="335">
        <f>(EH39/DS39)-100%</f>
        <v/>
      </c>
      <c r="ES39" s="633">
        <f>SUM(ES41:ES41)</f>
        <v/>
      </c>
      <c r="ET39" s="419" t="n"/>
      <c r="EU39" s="633">
        <f>SUM(EU41:EU41)</f>
        <v/>
      </c>
      <c r="EV39" s="419" t="n"/>
      <c r="EW39" s="633">
        <f>SUM(EW41:EW41)</f>
        <v/>
      </c>
      <c r="EX39" s="419" t="n"/>
      <c r="EY39" s="636">
        <f>EW39-EU39</f>
        <v/>
      </c>
      <c r="EZ39" s="412">
        <f>-EY39/EU39</f>
        <v/>
      </c>
    </row>
    <row r="40" ht="6" customFormat="1" customHeight="1" s="1">
      <c r="A40" s="85" t="n">
        <v>35</v>
      </c>
      <c r="B40" s="72" t="n"/>
      <c r="C40" s="57" t="n"/>
      <c r="D40" s="57" t="n"/>
      <c r="E40" s="597" t="n"/>
      <c r="F40" s="596" t="n"/>
      <c r="G40" s="596" t="n"/>
      <c r="H40" s="596" t="n"/>
      <c r="I40" s="596" t="n"/>
      <c r="J40" s="596" t="n"/>
      <c r="K40" s="596" t="n"/>
      <c r="L40" s="596" t="n"/>
      <c r="M40" s="596" t="n"/>
      <c r="N40" s="596" t="n"/>
      <c r="O40" s="596" t="n"/>
      <c r="P40" s="596" t="n"/>
      <c r="Q40" s="596" t="n"/>
      <c r="R40" s="596" t="n"/>
      <c r="S40" s="596" t="n"/>
      <c r="T40" s="596" t="n"/>
      <c r="U40" s="596" t="n"/>
      <c r="V40" s="596" t="n"/>
      <c r="W40" s="596" t="n"/>
      <c r="X40" s="596" t="n"/>
      <c r="Y40" s="596" t="n"/>
      <c r="Z40" s="596" t="n"/>
      <c r="AA40" s="596" t="n"/>
      <c r="AB40" s="596" t="n"/>
      <c r="AC40" s="596" t="n"/>
      <c r="AD40" s="596" t="n"/>
      <c r="AE40" s="596" t="n"/>
      <c r="AF40" s="596" t="n"/>
      <c r="AG40" s="596" t="n"/>
      <c r="AH40" s="596" t="n"/>
      <c r="AI40" s="596" t="n"/>
      <c r="AJ40" s="596" t="n"/>
      <c r="AK40" s="596" t="n"/>
      <c r="AL40" s="596" t="n"/>
      <c r="AM40" s="596" t="n"/>
      <c r="AN40" s="596" t="n"/>
      <c r="AO40" s="596" t="n"/>
      <c r="AP40" s="596" t="n"/>
      <c r="AQ40" s="596" t="n"/>
      <c r="AR40" s="596" t="n"/>
      <c r="AS40" s="596" t="n"/>
      <c r="AT40" s="596" t="n"/>
      <c r="AU40" s="596" t="n"/>
      <c r="AV40" s="596" t="n"/>
      <c r="AW40" s="596" t="n"/>
      <c r="AX40" s="596" t="n"/>
      <c r="AY40" s="596" t="n"/>
      <c r="AZ40" s="596" t="n"/>
      <c r="BA40" s="596" t="n"/>
      <c r="BB40" s="596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L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B40" s="622" t="n"/>
      <c r="CC40" s="622" t="n"/>
      <c r="CD40" s="622" t="n"/>
      <c r="CE40" s="596" t="n"/>
      <c r="CF40" s="56" t="n"/>
      <c r="CG40" s="596" t="n"/>
      <c r="CH40" s="596" t="n"/>
      <c r="CI40" s="596" t="n"/>
      <c r="CJ40" s="596" t="n"/>
      <c r="CK40" s="596" t="n"/>
      <c r="CL40" s="596" t="n"/>
      <c r="CM40" s="596" t="n"/>
      <c r="CN40" s="596" t="n"/>
      <c r="CO40" s="596" t="n"/>
      <c r="CP40" s="596" t="n"/>
      <c r="CQ40" s="596" t="n"/>
      <c r="CR40" s="596" t="n"/>
      <c r="CT40" s="596" t="n"/>
      <c r="CU40" s="56" t="n"/>
      <c r="CV40" s="596" t="n"/>
      <c r="CW40" s="596" t="n"/>
      <c r="CX40" s="596" t="n"/>
      <c r="CY40" s="596" t="n"/>
      <c r="CZ40" s="596" t="n"/>
      <c r="DA40" s="596" t="n"/>
      <c r="DB40" s="596" t="n"/>
      <c r="DC40" s="596" t="n"/>
      <c r="DD40" s="596" t="n"/>
      <c r="DE40" s="596" t="n"/>
      <c r="DF40" s="596" t="n"/>
      <c r="DG40" s="596" t="n"/>
      <c r="DI40" s="596" t="n"/>
      <c r="DJ40" s="336" t="n"/>
      <c r="DL40" s="596" t="n"/>
      <c r="DM40" s="56" t="n"/>
      <c r="DN40" s="596" t="n"/>
      <c r="DO40" s="596" t="n"/>
      <c r="DP40" s="596" t="n"/>
      <c r="DQ40" s="596" t="n"/>
      <c r="DR40" s="596" t="n"/>
      <c r="DS40" s="596" t="n"/>
      <c r="DT40" s="596" t="n"/>
      <c r="DU40" s="596" t="n"/>
      <c r="DV40" s="596" t="n"/>
      <c r="DW40" s="596" t="n"/>
      <c r="DX40" s="596" t="n"/>
      <c r="DY40" s="596" t="n"/>
      <c r="EA40" s="596" t="n"/>
      <c r="EB40" s="56" t="n"/>
      <c r="EC40" s="596" t="n"/>
      <c r="ED40" s="596" t="n"/>
      <c r="EE40" s="596" t="n"/>
      <c r="EF40" s="596" t="n"/>
      <c r="EG40" s="596" t="n"/>
      <c r="EH40" s="596" t="n"/>
      <c r="EI40" s="596" t="n"/>
      <c r="EJ40" s="596" t="n"/>
      <c r="EK40" s="596" t="n"/>
      <c r="EL40" s="596" t="n"/>
      <c r="EM40" s="596" t="n"/>
      <c r="EN40" s="596" t="n"/>
      <c r="EP40" s="596" t="n"/>
      <c r="EQ40" s="336" t="n"/>
      <c r="ES40" s="85" t="n"/>
      <c r="ET40" s="85" t="n"/>
      <c r="EU40" s="85" t="n"/>
      <c r="EV40" s="85" t="n"/>
      <c r="EW40" s="85" t="n"/>
      <c r="EX40" s="85" t="n"/>
      <c r="EY40" s="85" t="n"/>
      <c r="EZ40" s="85" t="n"/>
    </row>
    <row r="41" outlineLevel="1" ht="14.85" customFormat="1" customHeight="1" s="91">
      <c r="A41" s="65" t="n">
        <v>36</v>
      </c>
      <c r="B41" s="104" t="inlineStr">
        <is>
          <t>51.07</t>
        </is>
      </c>
      <c r="C41" s="50">
        <f>VLOOKUP(B41,BD!A:B,2,0)</f>
        <v/>
      </c>
      <c r="D41" s="597" t="n"/>
      <c r="E41" s="597">
        <f>SUM(G41:R41)</f>
        <v/>
      </c>
      <c r="F41" s="597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L41" s="597" t="n"/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HLOOKUP($CB$4,$AZ$6:$BK$41,$A41,0)</f>
        <v/>
      </c>
      <c r="CC41" s="622" t="n"/>
      <c r="CD41" s="622">
        <f>HLOOKUP($CB$4,$BO$6:$BZ$41,$A41,0)</f>
        <v/>
      </c>
      <c r="CE41" s="597">
        <f>SUM(CG41:CR41)</f>
        <v/>
      </c>
      <c r="CF41" s="56" t="n"/>
      <c r="CG41" s="597">
        <f>BD!BJ188</f>
        <v/>
      </c>
      <c r="CH41" s="597">
        <f>BD!BK188</f>
        <v/>
      </c>
      <c r="CI41" s="597">
        <f>BD!BL188</f>
        <v/>
      </c>
      <c r="CJ41" s="597">
        <f>BD!BM188</f>
        <v/>
      </c>
      <c r="CK41" s="597">
        <f>BD!BN188</f>
        <v/>
      </c>
      <c r="CL41" s="597">
        <f>BD!BO188</f>
        <v/>
      </c>
      <c r="CM41" s="597">
        <f>BD!BP188</f>
        <v/>
      </c>
      <c r="CN41" s="597">
        <f>BD!BQ188</f>
        <v/>
      </c>
      <c r="CO41" s="597">
        <f>BD!BR188</f>
        <v/>
      </c>
      <c r="CP41" s="597">
        <f>BD!BS188</f>
        <v/>
      </c>
      <c r="CQ41" s="597">
        <f>BD!BT188</f>
        <v/>
      </c>
      <c r="CR41" s="597">
        <f>BD!BU188</f>
        <v/>
      </c>
      <c r="CT41" s="597">
        <f>SUM(CV41:DG41)</f>
        <v/>
      </c>
      <c r="CU41" s="56" t="n"/>
      <c r="CV41" s="597">
        <f>_xlfn.XLOOKUP(Finan.!$B41,BD!$A$203:$A$399,BD!BJ$203:BJ$399,)</f>
        <v/>
      </c>
      <c r="CW41" s="597">
        <f>_xlfn.XLOOKUP(Finan.!$B41,BD!$A$203:$A$399,BD!BK$203:BK$399,)</f>
        <v/>
      </c>
      <c r="CX41" s="597">
        <f>_xlfn.XLOOKUP(Finan.!$B41,BD!$A$203:$A$399,BD!BL$203:BL$399,)</f>
        <v/>
      </c>
      <c r="CY41" s="597">
        <f>_xlfn.XLOOKUP(Finan.!$B41,BD!$A$203:$A$399,BD!BM$203:BM$399,)</f>
        <v/>
      </c>
      <c r="CZ41" s="597">
        <f>_xlfn.XLOOKUP(Finan.!$B41,BD!$A$203:$A$399,BD!BN$203:BN$399,)</f>
        <v/>
      </c>
      <c r="DA41" s="597">
        <f>_xlfn.XLOOKUP(Finan.!$B41,BD!$A$203:$A$399,BD!BO$203:BO$399,)</f>
        <v/>
      </c>
      <c r="DB41" s="597">
        <f>_xlfn.XLOOKUP(Finan.!$B41,BD!$A$203:$A$399,BD!BP$203:BP$399,)</f>
        <v/>
      </c>
      <c r="DC41" s="597">
        <f>_xlfn.XLOOKUP(Finan.!$B41,BD!$A$203:$A$399,BD!BQ$203:BQ$399,)</f>
        <v/>
      </c>
      <c r="DD41" s="597">
        <f>_xlfn.XLOOKUP(Finan.!$B41,BD!$A$203:$A$399,BD!BR$203:BR$399,)</f>
        <v/>
      </c>
      <c r="DE41" s="597">
        <f>_xlfn.XLOOKUP(Finan.!$B41,BD!$A$203:$A$399,BD!BS$203:BS$399,)</f>
        <v/>
      </c>
      <c r="DF41" s="597">
        <f>_xlfn.XLOOKUP(Finan.!$B41,BD!$A$203:$A$399,BD!BT$203:BT$399,)</f>
        <v/>
      </c>
      <c r="DG41" s="597">
        <f>_xlfn.XLOOKUP(Finan.!$B41,BD!$A$203:$A$399,BD!BU$203:BU$399,)</f>
        <v/>
      </c>
      <c r="DI41" s="597">
        <f>DA41-CL41</f>
        <v/>
      </c>
      <c r="DJ41" s="337">
        <f>(DA41/CL41)-100%</f>
        <v/>
      </c>
      <c r="DL41" s="597">
        <f>SUM(DN41:DY41)</f>
        <v/>
      </c>
      <c r="DM41" s="56" t="n"/>
      <c r="DN41" s="597">
        <f>BD!BW188</f>
        <v/>
      </c>
      <c r="DO41" s="597">
        <f>BD!BX188</f>
        <v/>
      </c>
      <c r="DP41" s="597">
        <f>BD!BY188</f>
        <v/>
      </c>
      <c r="DQ41" s="597">
        <f>BD!BZ188</f>
        <v/>
      </c>
      <c r="DR41" s="597">
        <f>BD!CA188</f>
        <v/>
      </c>
      <c r="DS41" s="597">
        <f>BD!CB188</f>
        <v/>
      </c>
      <c r="DT41" s="597">
        <f>BD!CC188</f>
        <v/>
      </c>
      <c r="DU41" s="597">
        <f>BD!CD188</f>
        <v/>
      </c>
      <c r="DV41" s="597">
        <f>BD!CE188</f>
        <v/>
      </c>
      <c r="DW41" s="597">
        <f>BD!CF188</f>
        <v/>
      </c>
      <c r="DX41" s="597">
        <f>BD!CG188</f>
        <v/>
      </c>
      <c r="DY41" s="597">
        <f>BD!CH188</f>
        <v/>
      </c>
      <c r="EA41" s="597">
        <f>SUM(EC41:EN41)</f>
        <v/>
      </c>
      <c r="EB41" s="56" t="n"/>
      <c r="EC41" s="597">
        <f>_xlfn.XLOOKUP(Finan.!$B41,BD!$A$203:$A$399,BD!BW$203:BW$399,)</f>
        <v/>
      </c>
      <c r="ED41" s="597">
        <f>_xlfn.XLOOKUP(Finan.!$B41,BD!$A$203:$A$399,BD!BX$203:BX$399,)</f>
        <v/>
      </c>
      <c r="EE41" s="597">
        <f>_xlfn.XLOOKUP(Finan.!$B41,BD!$A$203:$A$399,BD!BY$203:BY$399,)</f>
        <v/>
      </c>
      <c r="EF41" s="597">
        <f>_xlfn.XLOOKUP(Finan.!$B41,BD!$A$203:$A$399,BD!BZ$203:BZ$399,)</f>
        <v/>
      </c>
      <c r="EG41" s="597">
        <f>_xlfn.XLOOKUP(Finan.!$B41,BD!$A$203:$A$399,BD!CA$203:CA$399,)</f>
        <v/>
      </c>
      <c r="EH41" s="597">
        <f>_xlfn.XLOOKUP(Finan.!$B41,BD!$A$203:$A$399,BD!CB$203:CB$399,)</f>
        <v/>
      </c>
      <c r="EI41" s="597">
        <f>_xlfn.XLOOKUP(Finan.!$B41,BD!$A$203:$A$399,BD!CC$203:CC$399,)</f>
        <v/>
      </c>
      <c r="EJ41" s="597">
        <f>_xlfn.XLOOKUP(Finan.!$B41,BD!$A$203:$A$399,BD!CD$203:CD$399,)</f>
        <v/>
      </c>
      <c r="EK41" s="597">
        <f>_xlfn.XLOOKUP(Finan.!$B41,BD!$A$203:$A$399,BD!CE$203:CE$399,)</f>
        <v/>
      </c>
      <c r="EL41" s="597">
        <f>_xlfn.XLOOKUP(Finan.!$B41,BD!$A$203:$A$399,BD!CF$203:CF$399,)</f>
        <v/>
      </c>
      <c r="EM41" s="597">
        <f>_xlfn.XLOOKUP(Finan.!$B41,BD!$A$203:$A$399,BD!CG$203:CG$399,)</f>
        <v/>
      </c>
      <c r="EN41" s="597">
        <f>_xlfn.XLOOKUP(Finan.!$B41,BD!$A$203:$A$399,BD!CH$203:CH$399,)</f>
        <v/>
      </c>
      <c r="EP41" s="597">
        <f>EH41-DS41</f>
        <v/>
      </c>
      <c r="EQ41" s="337">
        <f>(EH41/DS41)-100%</f>
        <v/>
      </c>
      <c r="ES41" s="623">
        <f>_xlfn.XLOOKUP($ES$2,$CV$6:$DG$6,$CV41:$DG41)</f>
        <v/>
      </c>
      <c r="ET41" s="107" t="n"/>
      <c r="EU41" s="623">
        <f>_xlfn.XLOOKUP($ES$4,$DN$6:$DY$6,$DN41:$DY41)</f>
        <v/>
      </c>
      <c r="EV41" s="107" t="n"/>
      <c r="EW41" s="623">
        <f>_xlfn.XLOOKUP($ES$4,$EC$6:$EN$6,$EC41:$EN41)</f>
        <v/>
      </c>
      <c r="EX41" s="107" t="n"/>
      <c r="EY41" s="650" t="n"/>
      <c r="EZ41" s="431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CG42" s="43" t="n"/>
      <c r="CH42" s="43" t="n"/>
      <c r="CI42" s="43" t="n"/>
      <c r="CJ42" s="43" t="n"/>
      <c r="CK42" s="43" t="n"/>
      <c r="CL42" s="43" t="n"/>
      <c r="CM42" s="43" t="n"/>
      <c r="CN42" s="43" t="n"/>
      <c r="DN42" s="43" t="n"/>
      <c r="DO42" s="43" t="n"/>
      <c r="DP42" s="43" t="n"/>
      <c r="DQ42" s="43" t="n"/>
      <c r="DR42" s="43" t="n"/>
      <c r="DS42" s="43" t="n"/>
      <c r="DT42" s="43" t="n"/>
      <c r="DU42" s="43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CG43" s="43" t="n"/>
      <c r="CH43" s="43" t="n"/>
      <c r="CI43" s="43" t="n"/>
      <c r="CJ43" s="43" t="n"/>
      <c r="CK43" s="43" t="n"/>
      <c r="CL43" s="43" t="n"/>
      <c r="CM43" s="43" t="n"/>
      <c r="CN43" s="43" t="n"/>
      <c r="DN43" s="43" t="n"/>
      <c r="DO43" s="43" t="n"/>
      <c r="DP43" s="43" t="n"/>
      <c r="DQ43" s="43" t="n"/>
      <c r="DR43" s="43" t="n"/>
      <c r="DS43" s="43" t="n"/>
      <c r="DT43" s="43" t="n"/>
      <c r="DU43" s="43" t="n"/>
      <c r="ES43" s="332" t="n"/>
      <c r="EU43" s="332" t="n"/>
      <c r="EW43" s="332" t="n"/>
      <c r="EY43" s="332" t="n"/>
      <c r="EZ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4.85" customHeight="1">
      <c r="E235" s="597" t="n"/>
      <c r="F235" s="597" t="n"/>
      <c r="G235" s="597" t="n"/>
      <c r="H235" s="597" t="n"/>
      <c r="I235" s="597" t="n"/>
      <c r="J235" s="597" t="n"/>
      <c r="K235" s="597" t="n"/>
      <c r="L235" s="597" t="n"/>
      <c r="M235" s="597" t="n"/>
      <c r="N235" s="597" t="n"/>
      <c r="O235" s="597" t="n"/>
      <c r="P235" s="597" t="n"/>
      <c r="Q235" s="597" t="n"/>
      <c r="R235" s="597" t="n"/>
      <c r="S235" s="597" t="n"/>
      <c r="T235" s="597" t="n"/>
      <c r="U235" s="597" t="n"/>
      <c r="V235" s="597" t="n"/>
      <c r="W235" s="597" t="n"/>
      <c r="X235" s="597" t="n"/>
      <c r="Y235" s="597" t="n"/>
      <c r="Z235" s="597" t="n"/>
      <c r="AA235" s="597" t="n"/>
      <c r="AB235" s="597" t="n"/>
      <c r="AC235" s="597" t="n"/>
      <c r="AD235" s="597" t="n"/>
      <c r="AE235" s="597" t="n"/>
      <c r="AF235" s="597" t="n"/>
      <c r="AG235" s="597" t="n"/>
      <c r="AH235" s="597" t="n"/>
      <c r="AI235" s="597" t="n"/>
      <c r="AJ235" s="597" t="n"/>
      <c r="AK235" s="597" t="n"/>
      <c r="AL235" s="597" t="n"/>
      <c r="AM235" s="597" t="n"/>
      <c r="AN235" s="597" t="n"/>
      <c r="AO235" s="597" t="n"/>
      <c r="AP235" s="597" t="n"/>
      <c r="AQ235" s="597" t="n"/>
      <c r="AR235" s="597" t="n"/>
      <c r="AS235" s="597" t="n"/>
      <c r="AT235" s="597" t="n"/>
      <c r="AU235" s="597" t="n"/>
      <c r="AV235" s="597" t="n"/>
      <c r="AW235" s="597" t="n"/>
      <c r="AX235" s="597" t="n"/>
      <c r="AY235" s="597" t="n"/>
      <c r="AZ235" s="597" t="n"/>
      <c r="BA235" s="597" t="n"/>
      <c r="BB235" s="597" t="n"/>
      <c r="BC235" s="597" t="n"/>
      <c r="BD235" s="597" t="n"/>
      <c r="BE235" s="597" t="n"/>
      <c r="BF235" s="597" t="n"/>
      <c r="BG235" s="597" t="n"/>
      <c r="BH235" s="597" t="n"/>
      <c r="BI235" s="597" t="n"/>
      <c r="BJ235" s="597" t="n"/>
      <c r="BK235" s="597" t="n"/>
      <c r="BL235" s="597" t="n"/>
      <c r="BM235" s="597" t="n"/>
      <c r="BN235" s="597" t="n"/>
      <c r="BO235" s="597" t="n"/>
      <c r="BP235" s="597" t="n"/>
      <c r="BQ235" s="597" t="n"/>
      <c r="BR235" s="597" t="n"/>
      <c r="BS235" s="597" t="n"/>
      <c r="BT235" s="597" t="n"/>
      <c r="BU235" s="597" t="n"/>
      <c r="BV235" s="597" t="n"/>
      <c r="BW235" s="597" t="n"/>
      <c r="BX235" s="597" t="n"/>
      <c r="BY235" s="597" t="n"/>
      <c r="BZ235" s="597" t="n"/>
      <c r="CB235" s="1" t="n"/>
      <c r="CC235" s="237" t="n"/>
      <c r="CD235" s="1" t="n"/>
    </row>
    <row r="236" ht="14.85" customHeight="1">
      <c r="E236" s="597" t="n"/>
      <c r="F236" s="597" t="n"/>
      <c r="G236" s="597" t="n"/>
      <c r="H236" s="597" t="n"/>
      <c r="I236" s="597" t="n"/>
      <c r="J236" s="597" t="n"/>
      <c r="K236" s="597" t="n"/>
      <c r="L236" s="597" t="n"/>
      <c r="M236" s="597" t="n"/>
      <c r="N236" s="597" t="n"/>
      <c r="O236" s="597" t="n"/>
      <c r="P236" s="597" t="n"/>
      <c r="Q236" s="597" t="n"/>
      <c r="R236" s="597" t="n"/>
      <c r="S236" s="597" t="n"/>
      <c r="T236" s="597" t="n"/>
      <c r="U236" s="597" t="n"/>
      <c r="V236" s="597" t="n"/>
      <c r="W236" s="597" t="n"/>
      <c r="X236" s="597" t="n"/>
      <c r="Y236" s="597" t="n"/>
      <c r="Z236" s="597" t="n"/>
      <c r="AA236" s="597" t="n"/>
      <c r="AB236" s="597" t="n"/>
      <c r="AC236" s="597" t="n"/>
      <c r="AD236" s="597" t="n"/>
      <c r="AE236" s="597" t="n"/>
      <c r="AF236" s="597" t="n"/>
      <c r="AG236" s="597" t="n"/>
      <c r="AH236" s="597" t="n"/>
      <c r="AI236" s="597" t="n"/>
      <c r="AJ236" s="597" t="n"/>
      <c r="AK236" s="597" t="n"/>
      <c r="AL236" s="597" t="n"/>
      <c r="AM236" s="597" t="n"/>
      <c r="AN236" s="597" t="n"/>
      <c r="AO236" s="597" t="n"/>
      <c r="AP236" s="597" t="n"/>
      <c r="AQ236" s="597" t="n"/>
      <c r="AR236" s="597" t="n"/>
      <c r="AS236" s="597" t="n"/>
      <c r="AT236" s="597" t="n"/>
      <c r="AU236" s="597" t="n"/>
      <c r="AV236" s="597" t="n"/>
      <c r="AW236" s="597" t="n"/>
      <c r="AX236" s="597" t="n"/>
      <c r="AY236" s="597" t="n"/>
      <c r="AZ236" s="597" t="n"/>
      <c r="BA236" s="597" t="n"/>
      <c r="BB236" s="597" t="n"/>
      <c r="BC236" s="597" t="n"/>
      <c r="BD236" s="597" t="n"/>
      <c r="BE236" s="597" t="n"/>
      <c r="BF236" s="597" t="n"/>
      <c r="BG236" s="597" t="n"/>
      <c r="BH236" s="597" t="n"/>
      <c r="BI236" s="597" t="n"/>
      <c r="BJ236" s="597" t="n"/>
      <c r="BK236" s="597" t="n"/>
      <c r="BL236" s="597" t="n"/>
      <c r="BM236" s="597" t="n"/>
      <c r="BN236" s="597" t="n"/>
      <c r="BO236" s="597" t="n"/>
      <c r="BP236" s="597" t="n"/>
      <c r="BQ236" s="597" t="n"/>
      <c r="BR236" s="597" t="n"/>
      <c r="BS236" s="597" t="n"/>
      <c r="BT236" s="597" t="n"/>
      <c r="BU236" s="597" t="n"/>
      <c r="BV236" s="597" t="n"/>
      <c r="BW236" s="597" t="n"/>
      <c r="BX236" s="597" t="n"/>
      <c r="BY236" s="597" t="n"/>
      <c r="BZ236" s="597" t="n"/>
      <c r="CB236" s="1" t="n"/>
      <c r="CC236" s="237" t="n"/>
      <c r="CD236" s="1" t="n"/>
    </row>
    <row r="237" ht="14.85" customHeight="1">
      <c r="E237" s="597" t="n"/>
      <c r="F237" s="597" t="n"/>
      <c r="G237" s="597" t="n"/>
      <c r="H237" s="597" t="n"/>
      <c r="I237" s="597" t="n"/>
      <c r="J237" s="597" t="n"/>
      <c r="K237" s="597" t="n"/>
      <c r="L237" s="597" t="n"/>
      <c r="M237" s="597" t="n"/>
      <c r="N237" s="597" t="n"/>
      <c r="O237" s="597" t="n"/>
      <c r="P237" s="597" t="n"/>
      <c r="Q237" s="597" t="n"/>
      <c r="R237" s="597" t="n"/>
      <c r="S237" s="597" t="n"/>
      <c r="T237" s="597" t="n"/>
      <c r="U237" s="597" t="n"/>
      <c r="V237" s="597" t="n"/>
      <c r="W237" s="597" t="n"/>
      <c r="X237" s="597" t="n"/>
      <c r="Y237" s="597" t="n"/>
      <c r="Z237" s="597" t="n"/>
      <c r="AA237" s="597" t="n"/>
      <c r="AB237" s="597" t="n"/>
      <c r="AC237" s="597" t="n"/>
      <c r="AD237" s="597" t="n"/>
      <c r="AE237" s="597" t="n"/>
      <c r="AF237" s="597" t="n"/>
      <c r="AG237" s="597" t="n"/>
      <c r="AH237" s="597" t="n"/>
      <c r="AI237" s="597" t="n"/>
      <c r="AJ237" s="597" t="n"/>
      <c r="AK237" s="597" t="n"/>
      <c r="AL237" s="597" t="n"/>
      <c r="AM237" s="597" t="n"/>
      <c r="AN237" s="597" t="n"/>
      <c r="AO237" s="597" t="n"/>
      <c r="AP237" s="597" t="n"/>
      <c r="AQ237" s="597" t="n"/>
      <c r="AR237" s="597" t="n"/>
      <c r="AS237" s="597" t="n"/>
      <c r="AT237" s="597" t="n"/>
      <c r="AU237" s="597" t="n"/>
      <c r="AV237" s="597" t="n"/>
      <c r="AW237" s="597" t="n"/>
      <c r="AX237" s="597" t="n"/>
      <c r="AY237" s="597" t="n"/>
      <c r="AZ237" s="597" t="n"/>
      <c r="BA237" s="597" t="n"/>
      <c r="BB237" s="597" t="n"/>
      <c r="BC237" s="597" t="n"/>
      <c r="BD237" s="597" t="n"/>
      <c r="BE237" s="597" t="n"/>
      <c r="BF237" s="597" t="n"/>
      <c r="BG237" s="597" t="n"/>
      <c r="BH237" s="597" t="n"/>
      <c r="BI237" s="597" t="n"/>
      <c r="BJ237" s="597" t="n"/>
      <c r="BK237" s="597" t="n"/>
      <c r="BL237" s="597" t="n"/>
      <c r="BM237" s="597" t="n"/>
      <c r="BN237" s="597" t="n"/>
      <c r="BO237" s="597" t="n"/>
      <c r="BP237" s="597" t="n"/>
      <c r="BQ237" s="597" t="n"/>
      <c r="BR237" s="597" t="n"/>
      <c r="BS237" s="597" t="n"/>
      <c r="BT237" s="597" t="n"/>
      <c r="BU237" s="597" t="n"/>
      <c r="BV237" s="597" t="n"/>
      <c r="BW237" s="597" t="n"/>
      <c r="BX237" s="597" t="n"/>
      <c r="BY237" s="597" t="n"/>
      <c r="BZ237" s="597" t="n"/>
      <c r="CB237" s="1" t="n"/>
      <c r="CC237" s="237" t="n"/>
      <c r="CD237" s="1" t="n"/>
    </row>
    <row r="238" ht="14.85" customHeight="1">
      <c r="E238" s="597" t="n"/>
      <c r="F238" s="597" t="n"/>
      <c r="G238" s="597" t="n"/>
      <c r="H238" s="597" t="n"/>
      <c r="I238" s="597" t="n"/>
      <c r="J238" s="597" t="n"/>
      <c r="K238" s="597" t="n"/>
      <c r="L238" s="597" t="n"/>
      <c r="M238" s="597" t="n"/>
      <c r="N238" s="597" t="n"/>
      <c r="O238" s="597" t="n"/>
      <c r="P238" s="597" t="n"/>
      <c r="Q238" s="597" t="n"/>
      <c r="R238" s="597" t="n"/>
      <c r="S238" s="597" t="n"/>
      <c r="T238" s="597" t="n"/>
      <c r="U238" s="597" t="n"/>
      <c r="V238" s="597" t="n"/>
      <c r="W238" s="597" t="n"/>
      <c r="X238" s="597" t="n"/>
      <c r="Y238" s="597" t="n"/>
      <c r="Z238" s="597" t="n"/>
      <c r="AA238" s="597" t="n"/>
      <c r="AB238" s="597" t="n"/>
      <c r="AC238" s="597" t="n"/>
      <c r="AD238" s="597" t="n"/>
      <c r="AE238" s="597" t="n"/>
      <c r="AF238" s="597" t="n"/>
      <c r="AG238" s="597" t="n"/>
      <c r="AH238" s="597" t="n"/>
      <c r="AI238" s="597" t="n"/>
      <c r="AJ238" s="597" t="n"/>
      <c r="AK238" s="597" t="n"/>
      <c r="AL238" s="597" t="n"/>
      <c r="AM238" s="597" t="n"/>
      <c r="AN238" s="597" t="n"/>
      <c r="AO238" s="597" t="n"/>
      <c r="AP238" s="597" t="n"/>
      <c r="AQ238" s="597" t="n"/>
      <c r="AR238" s="597" t="n"/>
      <c r="AS238" s="597" t="n"/>
      <c r="AT238" s="597" t="n"/>
      <c r="AU238" s="597" t="n"/>
      <c r="AV238" s="597" t="n"/>
      <c r="AW238" s="597" t="n"/>
      <c r="AX238" s="597" t="n"/>
      <c r="AY238" s="597" t="n"/>
      <c r="AZ238" s="597" t="n"/>
      <c r="BA238" s="597" t="n"/>
      <c r="BB238" s="597" t="n"/>
      <c r="BC238" s="597" t="n"/>
      <c r="BD238" s="597" t="n"/>
      <c r="BE238" s="597" t="n"/>
      <c r="BF238" s="597" t="n"/>
      <c r="BG238" s="597" t="n"/>
      <c r="BH238" s="597" t="n"/>
      <c r="BI238" s="597" t="n"/>
      <c r="BJ238" s="597" t="n"/>
      <c r="BK238" s="597" t="n"/>
      <c r="BL238" s="597" t="n"/>
      <c r="BM238" s="597" t="n"/>
      <c r="BN238" s="597" t="n"/>
      <c r="BO238" s="597" t="n"/>
      <c r="BP238" s="597" t="n"/>
      <c r="BQ238" s="597" t="n"/>
      <c r="BR238" s="597" t="n"/>
      <c r="BS238" s="597" t="n"/>
      <c r="BT238" s="597" t="n"/>
      <c r="BU238" s="597" t="n"/>
      <c r="BV238" s="597" t="n"/>
      <c r="BW238" s="597" t="n"/>
      <c r="BX238" s="597" t="n"/>
      <c r="BY238" s="597" t="n"/>
      <c r="BZ238" s="597" t="n"/>
      <c r="CB238" s="1" t="n"/>
      <c r="CC238" s="237" t="n"/>
      <c r="CD238" s="1" t="n"/>
    </row>
    <row r="239" ht="14.85" customHeight="1">
      <c r="E239" s="597" t="n"/>
      <c r="F239" s="597" t="n"/>
      <c r="G239" s="597" t="n"/>
      <c r="H239" s="597" t="n"/>
      <c r="I239" s="597" t="n"/>
      <c r="J239" s="597" t="n"/>
      <c r="K239" s="597" t="n"/>
      <c r="L239" s="597" t="n"/>
      <c r="M239" s="597" t="n"/>
      <c r="N239" s="597" t="n"/>
      <c r="O239" s="597" t="n"/>
      <c r="P239" s="597" t="n"/>
      <c r="Q239" s="597" t="n"/>
      <c r="R239" s="597" t="n"/>
      <c r="S239" s="597" t="n"/>
      <c r="T239" s="597" t="n"/>
      <c r="U239" s="597" t="n"/>
      <c r="V239" s="597" t="n"/>
      <c r="W239" s="597" t="n"/>
      <c r="X239" s="597" t="n"/>
      <c r="Y239" s="597" t="n"/>
      <c r="Z239" s="597" t="n"/>
      <c r="AA239" s="597" t="n"/>
      <c r="AB239" s="597" t="n"/>
      <c r="AC239" s="597" t="n"/>
      <c r="AD239" s="597" t="n"/>
      <c r="AE239" s="597" t="n"/>
      <c r="AF239" s="597" t="n"/>
      <c r="AG239" s="597" t="n"/>
      <c r="AH239" s="597" t="n"/>
      <c r="AI239" s="597" t="n"/>
      <c r="AJ239" s="597" t="n"/>
      <c r="AK239" s="597" t="n"/>
      <c r="AL239" s="597" t="n"/>
      <c r="AM239" s="597" t="n"/>
      <c r="AN239" s="597" t="n"/>
      <c r="AO239" s="597" t="n"/>
      <c r="AP239" s="597" t="n"/>
      <c r="AQ239" s="597" t="n"/>
      <c r="AR239" s="597" t="n"/>
      <c r="AS239" s="597" t="n"/>
      <c r="AT239" s="597" t="n"/>
      <c r="AU239" s="597" t="n"/>
      <c r="AV239" s="597" t="n"/>
      <c r="AW239" s="597" t="n"/>
      <c r="AX239" s="597" t="n"/>
      <c r="AY239" s="597" t="n"/>
      <c r="AZ239" s="597" t="n"/>
      <c r="BA239" s="597" t="n"/>
      <c r="BB239" s="597" t="n"/>
      <c r="BC239" s="597" t="n"/>
      <c r="BD239" s="597" t="n"/>
      <c r="BE239" s="597" t="n"/>
      <c r="BF239" s="597" t="n"/>
      <c r="BG239" s="597" t="n"/>
      <c r="BH239" s="597" t="n"/>
      <c r="BI239" s="597" t="n"/>
      <c r="BJ239" s="597" t="n"/>
      <c r="BK239" s="597" t="n"/>
      <c r="BL239" s="597" t="n"/>
      <c r="BM239" s="597" t="n"/>
      <c r="BN239" s="597" t="n"/>
      <c r="BO239" s="597" t="n"/>
      <c r="BP239" s="597" t="n"/>
      <c r="BQ239" s="597" t="n"/>
      <c r="BR239" s="597" t="n"/>
      <c r="BS239" s="597" t="n"/>
      <c r="BT239" s="597" t="n"/>
      <c r="BU239" s="597" t="n"/>
      <c r="BV239" s="597" t="n"/>
      <c r="BW239" s="597" t="n"/>
      <c r="BX239" s="597" t="n"/>
      <c r="BY239" s="597" t="n"/>
      <c r="BZ239" s="597" t="n"/>
      <c r="CB239" s="1" t="n"/>
      <c r="CC239" s="237" t="n"/>
      <c r="CD239" s="1" t="n"/>
    </row>
    <row r="240" ht="14.85" customHeight="1">
      <c r="E240" s="597" t="n"/>
      <c r="F240" s="597" t="n"/>
      <c r="G240" s="597" t="n"/>
      <c r="H240" s="597" t="n"/>
      <c r="I240" s="597" t="n"/>
      <c r="J240" s="597" t="n"/>
      <c r="K240" s="597" t="n"/>
      <c r="L240" s="597" t="n"/>
      <c r="M240" s="597" t="n"/>
      <c r="N240" s="597" t="n"/>
      <c r="O240" s="597" t="n"/>
      <c r="P240" s="597" t="n"/>
      <c r="Q240" s="597" t="n"/>
      <c r="R240" s="597" t="n"/>
      <c r="S240" s="597" t="n"/>
      <c r="T240" s="597" t="n"/>
      <c r="U240" s="597" t="n"/>
      <c r="V240" s="597" t="n"/>
      <c r="W240" s="597" t="n"/>
      <c r="X240" s="597" t="n"/>
      <c r="Y240" s="597" t="n"/>
      <c r="Z240" s="597" t="n"/>
      <c r="AA240" s="597" t="n"/>
      <c r="AB240" s="597" t="n"/>
      <c r="AC240" s="597" t="n"/>
      <c r="AD240" s="597" t="n"/>
      <c r="AE240" s="597" t="n"/>
      <c r="AF240" s="597" t="n"/>
      <c r="AG240" s="597" t="n"/>
      <c r="AH240" s="597" t="n"/>
      <c r="AI240" s="597" t="n"/>
      <c r="AJ240" s="597" t="n"/>
      <c r="AK240" s="597" t="n"/>
      <c r="AL240" s="597" t="n"/>
      <c r="AM240" s="597" t="n"/>
      <c r="AN240" s="597" t="n"/>
      <c r="AO240" s="597" t="n"/>
      <c r="AP240" s="597" t="n"/>
      <c r="AQ240" s="597" t="n"/>
      <c r="AR240" s="597" t="n"/>
      <c r="AS240" s="597" t="n"/>
      <c r="AT240" s="597" t="n"/>
      <c r="AU240" s="597" t="n"/>
      <c r="AV240" s="597" t="n"/>
      <c r="AW240" s="597" t="n"/>
      <c r="AX240" s="597" t="n"/>
      <c r="AY240" s="597" t="n"/>
      <c r="AZ240" s="597" t="n"/>
      <c r="BA240" s="597" t="n"/>
      <c r="BB240" s="597" t="n"/>
      <c r="BC240" s="597" t="n"/>
      <c r="BD240" s="597" t="n"/>
      <c r="BE240" s="597" t="n"/>
      <c r="BF240" s="597" t="n"/>
      <c r="BG240" s="597" t="n"/>
      <c r="BH240" s="597" t="n"/>
      <c r="BI240" s="597" t="n"/>
      <c r="BJ240" s="597" t="n"/>
      <c r="BK240" s="597" t="n"/>
      <c r="BL240" s="597" t="n"/>
      <c r="BM240" s="597" t="n"/>
      <c r="BN240" s="597" t="n"/>
      <c r="BO240" s="597" t="n"/>
      <c r="BP240" s="597" t="n"/>
      <c r="BQ240" s="597" t="n"/>
      <c r="BR240" s="597" t="n"/>
      <c r="BS240" s="597" t="n"/>
      <c r="BT240" s="597" t="n"/>
      <c r="BU240" s="597" t="n"/>
      <c r="BV240" s="597" t="n"/>
      <c r="BW240" s="597" t="n"/>
      <c r="BX240" s="597" t="n"/>
      <c r="BY240" s="597" t="n"/>
      <c r="BZ240" s="597" t="n"/>
      <c r="CB240" s="1" t="n"/>
      <c r="CC240" s="237" t="n"/>
      <c r="CD240" s="1" t="n"/>
    </row>
    <row r="241" ht="14.85" customHeight="1">
      <c r="E241" s="597" t="n"/>
      <c r="F241" s="597" t="n"/>
      <c r="G241" s="597" t="n"/>
      <c r="H241" s="597" t="n"/>
      <c r="I241" s="597" t="n"/>
      <c r="J241" s="597" t="n"/>
      <c r="K241" s="597" t="n"/>
      <c r="L241" s="597" t="n"/>
      <c r="M241" s="597" t="n"/>
      <c r="N241" s="597" t="n"/>
      <c r="O241" s="597" t="n"/>
      <c r="P241" s="597" t="n"/>
      <c r="Q241" s="597" t="n"/>
      <c r="R241" s="597" t="n"/>
      <c r="S241" s="597" t="n"/>
      <c r="T241" s="597" t="n"/>
      <c r="U241" s="597" t="n"/>
      <c r="V241" s="597" t="n"/>
      <c r="W241" s="597" t="n"/>
      <c r="X241" s="597" t="n"/>
      <c r="Y241" s="597" t="n"/>
      <c r="Z241" s="597" t="n"/>
      <c r="AA241" s="597" t="n"/>
      <c r="AB241" s="597" t="n"/>
      <c r="AC241" s="597" t="n"/>
      <c r="AD241" s="597" t="n"/>
      <c r="AE241" s="597" t="n"/>
      <c r="AF241" s="597" t="n"/>
      <c r="AG241" s="597" t="n"/>
      <c r="AH241" s="597" t="n"/>
      <c r="AI241" s="597" t="n"/>
      <c r="AJ241" s="597" t="n"/>
      <c r="AK241" s="597" t="n"/>
      <c r="AL241" s="597" t="n"/>
      <c r="AM241" s="597" t="n"/>
      <c r="AN241" s="597" t="n"/>
      <c r="AO241" s="597" t="n"/>
      <c r="AP241" s="597" t="n"/>
      <c r="AQ241" s="597" t="n"/>
      <c r="AR241" s="597" t="n"/>
      <c r="AS241" s="597" t="n"/>
      <c r="AT241" s="597" t="n"/>
      <c r="AU241" s="597" t="n"/>
      <c r="AV241" s="597" t="n"/>
      <c r="AW241" s="597" t="n"/>
      <c r="AX241" s="597" t="n"/>
      <c r="AY241" s="597" t="n"/>
      <c r="AZ241" s="597" t="n"/>
      <c r="BA241" s="597" t="n"/>
      <c r="BB241" s="597" t="n"/>
      <c r="BC241" s="597" t="n"/>
      <c r="BD241" s="597" t="n"/>
      <c r="BE241" s="597" t="n"/>
      <c r="BF241" s="597" t="n"/>
      <c r="BG241" s="597" t="n"/>
      <c r="BH241" s="597" t="n"/>
      <c r="BI241" s="597" t="n"/>
      <c r="BJ241" s="597" t="n"/>
      <c r="BK241" s="597" t="n"/>
      <c r="BL241" s="597" t="n"/>
      <c r="BM241" s="597" t="n"/>
      <c r="BN241" s="597" t="n"/>
      <c r="BO241" s="597" t="n"/>
      <c r="BP241" s="597" t="n"/>
      <c r="BQ241" s="597" t="n"/>
      <c r="BR241" s="597" t="n"/>
      <c r="BS241" s="597" t="n"/>
      <c r="BT241" s="597" t="n"/>
      <c r="BU241" s="597" t="n"/>
      <c r="BV241" s="597" t="n"/>
      <c r="BW241" s="597" t="n"/>
      <c r="BX241" s="597" t="n"/>
      <c r="BY241" s="597" t="n"/>
      <c r="BZ241" s="597" t="n"/>
      <c r="CB241" s="1" t="n"/>
      <c r="CC241" s="237" t="n"/>
      <c r="CD241" s="1" t="n"/>
    </row>
    <row r="242" ht="14.85" customHeight="1">
      <c r="E242" s="597" t="n"/>
      <c r="F242" s="597" t="n"/>
      <c r="G242" s="597" t="n"/>
      <c r="H242" s="597" t="n"/>
      <c r="I242" s="597" t="n"/>
      <c r="J242" s="597" t="n"/>
      <c r="K242" s="597" t="n"/>
      <c r="L242" s="597" t="n"/>
      <c r="M242" s="597" t="n"/>
      <c r="N242" s="597" t="n"/>
      <c r="O242" s="597" t="n"/>
      <c r="P242" s="597" t="n"/>
      <c r="Q242" s="597" t="n"/>
      <c r="R242" s="597" t="n"/>
      <c r="S242" s="597" t="n"/>
      <c r="T242" s="597" t="n"/>
      <c r="U242" s="597" t="n"/>
      <c r="V242" s="597" t="n"/>
      <c r="W242" s="597" t="n"/>
      <c r="X242" s="597" t="n"/>
      <c r="Y242" s="597" t="n"/>
      <c r="Z242" s="597" t="n"/>
      <c r="AA242" s="597" t="n"/>
      <c r="AB242" s="597" t="n"/>
      <c r="AC242" s="597" t="n"/>
      <c r="AD242" s="597" t="n"/>
      <c r="AE242" s="597" t="n"/>
      <c r="AF242" s="597" t="n"/>
      <c r="AG242" s="597" t="n"/>
      <c r="AH242" s="597" t="n"/>
      <c r="AI242" s="597" t="n"/>
      <c r="AJ242" s="597" t="n"/>
      <c r="AK242" s="597" t="n"/>
      <c r="AL242" s="597" t="n"/>
      <c r="AM242" s="597" t="n"/>
      <c r="AN242" s="597" t="n"/>
      <c r="AO242" s="597" t="n"/>
      <c r="AP242" s="597" t="n"/>
      <c r="AQ242" s="597" t="n"/>
      <c r="AR242" s="597" t="n"/>
      <c r="AS242" s="597" t="n"/>
      <c r="AT242" s="597" t="n"/>
      <c r="AU242" s="597" t="n"/>
      <c r="AV242" s="597" t="n"/>
      <c r="AW242" s="597" t="n"/>
      <c r="AX242" s="597" t="n"/>
      <c r="AY242" s="597" t="n"/>
      <c r="AZ242" s="597" t="n"/>
      <c r="BA242" s="597" t="n"/>
      <c r="BB242" s="597" t="n"/>
      <c r="BC242" s="597" t="n"/>
      <c r="BD242" s="597" t="n"/>
      <c r="BE242" s="597" t="n"/>
      <c r="BF242" s="597" t="n"/>
      <c r="BG242" s="597" t="n"/>
      <c r="BH242" s="597" t="n"/>
      <c r="BI242" s="597" t="n"/>
      <c r="BJ242" s="597" t="n"/>
      <c r="BK242" s="597" t="n"/>
      <c r="BL242" s="597" t="n"/>
      <c r="BM242" s="597" t="n"/>
      <c r="BN242" s="597" t="n"/>
      <c r="BO242" s="597" t="n"/>
      <c r="BP242" s="597" t="n"/>
      <c r="BQ242" s="597" t="n"/>
      <c r="BR242" s="597" t="n"/>
      <c r="BS242" s="597" t="n"/>
      <c r="BT242" s="597" t="n"/>
      <c r="BU242" s="597" t="n"/>
      <c r="BV242" s="597" t="n"/>
      <c r="BW242" s="597" t="n"/>
      <c r="BX242" s="597" t="n"/>
      <c r="BY242" s="597" t="n"/>
      <c r="BZ242" s="597" t="n"/>
      <c r="CB242" s="1" t="n"/>
      <c r="CC242" s="237" t="n"/>
      <c r="CD242" s="1" t="n"/>
    </row>
    <row r="243" ht="14.85" customHeight="1">
      <c r="E243" s="597" t="n"/>
      <c r="F243" s="597" t="n"/>
      <c r="G243" s="597" t="n"/>
      <c r="H243" s="597" t="n"/>
      <c r="I243" s="597" t="n"/>
      <c r="J243" s="597" t="n"/>
      <c r="K243" s="597" t="n"/>
      <c r="L243" s="597" t="n"/>
      <c r="M243" s="597" t="n"/>
      <c r="N243" s="597" t="n"/>
      <c r="O243" s="597" t="n"/>
      <c r="P243" s="597" t="n"/>
      <c r="Q243" s="597" t="n"/>
      <c r="R243" s="597" t="n"/>
      <c r="S243" s="597" t="n"/>
      <c r="T243" s="597" t="n"/>
      <c r="U243" s="597" t="n"/>
      <c r="V243" s="597" t="n"/>
      <c r="W243" s="597" t="n"/>
      <c r="X243" s="597" t="n"/>
      <c r="Y243" s="597" t="n"/>
      <c r="Z243" s="597" t="n"/>
      <c r="AA243" s="597" t="n"/>
      <c r="AB243" s="597" t="n"/>
      <c r="AC243" s="597" t="n"/>
      <c r="AD243" s="597" t="n"/>
      <c r="AE243" s="597" t="n"/>
      <c r="AF243" s="597" t="n"/>
      <c r="AG243" s="597" t="n"/>
      <c r="AH243" s="597" t="n"/>
      <c r="AI243" s="597" t="n"/>
      <c r="AJ243" s="597" t="n"/>
      <c r="AK243" s="597" t="n"/>
      <c r="AL243" s="597" t="n"/>
      <c r="AM243" s="597" t="n"/>
      <c r="AN243" s="597" t="n"/>
      <c r="AO243" s="597" t="n"/>
      <c r="AP243" s="597" t="n"/>
      <c r="AQ243" s="597" t="n"/>
      <c r="AR243" s="597" t="n"/>
      <c r="AS243" s="597" t="n"/>
      <c r="AT243" s="597" t="n"/>
      <c r="AU243" s="597" t="n"/>
      <c r="AV243" s="597" t="n"/>
      <c r="AW243" s="597" t="n"/>
      <c r="AX243" s="597" t="n"/>
      <c r="AY243" s="597" t="n"/>
      <c r="AZ243" s="597" t="n"/>
      <c r="BA243" s="597" t="n"/>
      <c r="BB243" s="597" t="n"/>
      <c r="BC243" s="597" t="n"/>
      <c r="BD243" s="597" t="n"/>
      <c r="BE243" s="597" t="n"/>
      <c r="BF243" s="597" t="n"/>
      <c r="BG243" s="597" t="n"/>
      <c r="BH243" s="597" t="n"/>
      <c r="BI243" s="597" t="n"/>
      <c r="BJ243" s="597" t="n"/>
      <c r="BK243" s="597" t="n"/>
      <c r="BL243" s="597" t="n"/>
      <c r="BM243" s="597" t="n"/>
      <c r="BN243" s="597" t="n"/>
      <c r="BO243" s="597" t="n"/>
      <c r="BP243" s="597" t="n"/>
      <c r="BQ243" s="597" t="n"/>
      <c r="BR243" s="597" t="n"/>
      <c r="BS243" s="597" t="n"/>
      <c r="BT243" s="597" t="n"/>
      <c r="BU243" s="597" t="n"/>
      <c r="BV243" s="597" t="n"/>
      <c r="BW243" s="597" t="n"/>
      <c r="BX243" s="597" t="n"/>
      <c r="BY243" s="597" t="n"/>
      <c r="BZ243" s="597" t="n"/>
      <c r="CB243" s="1" t="n"/>
      <c r="CC243" s="237" t="n"/>
      <c r="CD243" s="1" t="n"/>
    </row>
    <row r="244" ht="14.85" customHeight="1">
      <c r="E244" s="597" t="n"/>
      <c r="F244" s="597" t="n"/>
      <c r="G244" s="597" t="n"/>
      <c r="H244" s="597" t="n"/>
      <c r="I244" s="597" t="n"/>
      <c r="J244" s="597" t="n"/>
      <c r="K244" s="597" t="n"/>
      <c r="L244" s="597" t="n"/>
      <c r="M244" s="597" t="n"/>
      <c r="N244" s="597" t="n"/>
      <c r="O244" s="597" t="n"/>
      <c r="P244" s="597" t="n"/>
      <c r="Q244" s="597" t="n"/>
      <c r="R244" s="597" t="n"/>
      <c r="S244" s="597" t="n"/>
      <c r="T244" s="597" t="n"/>
      <c r="U244" s="597" t="n"/>
      <c r="V244" s="597" t="n"/>
      <c r="W244" s="597" t="n"/>
      <c r="X244" s="597" t="n"/>
      <c r="Y244" s="597" t="n"/>
      <c r="Z244" s="597" t="n"/>
      <c r="AA244" s="597" t="n"/>
      <c r="AB244" s="597" t="n"/>
      <c r="AC244" s="597" t="n"/>
      <c r="AD244" s="597" t="n"/>
      <c r="AE244" s="597" t="n"/>
      <c r="AF244" s="597" t="n"/>
      <c r="AG244" s="597" t="n"/>
      <c r="AH244" s="597" t="n"/>
      <c r="AI244" s="597" t="n"/>
      <c r="AJ244" s="597" t="n"/>
      <c r="AK244" s="597" t="n"/>
      <c r="AL244" s="597" t="n"/>
      <c r="AM244" s="597" t="n"/>
      <c r="AN244" s="597" t="n"/>
      <c r="AO244" s="597" t="n"/>
      <c r="AP244" s="597" t="n"/>
      <c r="AQ244" s="597" t="n"/>
      <c r="AR244" s="597" t="n"/>
      <c r="AS244" s="597" t="n"/>
      <c r="AT244" s="597" t="n"/>
      <c r="AU244" s="597" t="n"/>
      <c r="AV244" s="597" t="n"/>
      <c r="AW244" s="597" t="n"/>
      <c r="AX244" s="597" t="n"/>
      <c r="AY244" s="597" t="n"/>
      <c r="AZ244" s="597" t="n"/>
      <c r="BA244" s="597" t="n"/>
      <c r="BB244" s="597" t="n"/>
      <c r="BC244" s="597" t="n"/>
      <c r="BD244" s="597" t="n"/>
      <c r="BE244" s="597" t="n"/>
      <c r="BF244" s="597" t="n"/>
      <c r="BG244" s="597" t="n"/>
      <c r="BH244" s="597" t="n"/>
      <c r="BI244" s="597" t="n"/>
      <c r="BJ244" s="597" t="n"/>
      <c r="BK244" s="597" t="n"/>
      <c r="BL244" s="597" t="n"/>
      <c r="BM244" s="597" t="n"/>
      <c r="BN244" s="597" t="n"/>
      <c r="BO244" s="597" t="n"/>
      <c r="BP244" s="597" t="n"/>
      <c r="BQ244" s="597" t="n"/>
      <c r="BR244" s="597" t="n"/>
      <c r="BS244" s="597" t="n"/>
      <c r="BT244" s="597" t="n"/>
      <c r="BU244" s="597" t="n"/>
      <c r="BV244" s="597" t="n"/>
      <c r="BW244" s="597" t="n"/>
      <c r="BX244" s="597" t="n"/>
      <c r="BY244" s="597" t="n"/>
      <c r="BZ244" s="597" t="n"/>
      <c r="CB244" s="1" t="n"/>
      <c r="CC244" s="237" t="n"/>
      <c r="CD244" s="1" t="n"/>
    </row>
    <row r="245" ht="14.85" customHeight="1">
      <c r="E245" s="597" t="n"/>
      <c r="F245" s="597" t="n"/>
      <c r="G245" s="597" t="n"/>
      <c r="H245" s="597" t="n"/>
      <c r="I245" s="597" t="n"/>
      <c r="J245" s="597" t="n"/>
      <c r="K245" s="597" t="n"/>
      <c r="L245" s="597" t="n"/>
      <c r="M245" s="597" t="n"/>
      <c r="N245" s="597" t="n"/>
      <c r="O245" s="597" t="n"/>
      <c r="P245" s="597" t="n"/>
      <c r="Q245" s="597" t="n"/>
      <c r="R245" s="597" t="n"/>
      <c r="S245" s="597" t="n"/>
      <c r="T245" s="597" t="n"/>
      <c r="U245" s="597" t="n"/>
      <c r="V245" s="597" t="n"/>
      <c r="W245" s="597" t="n"/>
      <c r="X245" s="597" t="n"/>
      <c r="Y245" s="597" t="n"/>
      <c r="Z245" s="597" t="n"/>
      <c r="AA245" s="597" t="n"/>
      <c r="AB245" s="597" t="n"/>
      <c r="AC245" s="597" t="n"/>
      <c r="AD245" s="597" t="n"/>
      <c r="AE245" s="597" t="n"/>
      <c r="AF245" s="597" t="n"/>
      <c r="AG245" s="597" t="n"/>
      <c r="AH245" s="597" t="n"/>
      <c r="AI245" s="597" t="n"/>
      <c r="AJ245" s="597" t="n"/>
      <c r="AK245" s="597" t="n"/>
      <c r="AL245" s="597" t="n"/>
      <c r="AM245" s="597" t="n"/>
      <c r="AN245" s="597" t="n"/>
      <c r="AO245" s="597" t="n"/>
      <c r="AP245" s="597" t="n"/>
      <c r="AQ245" s="597" t="n"/>
      <c r="AR245" s="597" t="n"/>
      <c r="AS245" s="597" t="n"/>
      <c r="AT245" s="597" t="n"/>
      <c r="AU245" s="597" t="n"/>
      <c r="AV245" s="597" t="n"/>
      <c r="AW245" s="597" t="n"/>
      <c r="AX245" s="597" t="n"/>
      <c r="AY245" s="597" t="n"/>
      <c r="AZ245" s="597" t="n"/>
      <c r="BA245" s="597" t="n"/>
      <c r="BB245" s="597" t="n"/>
      <c r="BC245" s="597" t="n"/>
      <c r="BD245" s="597" t="n"/>
      <c r="BE245" s="597" t="n"/>
      <c r="BF245" s="597" t="n"/>
      <c r="BG245" s="597" t="n"/>
      <c r="BH245" s="597" t="n"/>
      <c r="BI245" s="597" t="n"/>
      <c r="BJ245" s="597" t="n"/>
      <c r="BK245" s="597" t="n"/>
      <c r="BL245" s="597" t="n"/>
      <c r="BM245" s="597" t="n"/>
      <c r="BN245" s="597" t="n"/>
      <c r="BO245" s="597" t="n"/>
      <c r="BP245" s="597" t="n"/>
      <c r="BQ245" s="597" t="n"/>
      <c r="BR245" s="597" t="n"/>
      <c r="BS245" s="597" t="n"/>
      <c r="BT245" s="597" t="n"/>
      <c r="BU245" s="597" t="n"/>
      <c r="BV245" s="597" t="n"/>
      <c r="BW245" s="597" t="n"/>
      <c r="BX245" s="597" t="n"/>
      <c r="BY245" s="597" t="n"/>
      <c r="BZ245" s="597" t="n"/>
      <c r="CB245" s="1" t="n"/>
      <c r="CC245" s="237" t="n"/>
      <c r="CD245" s="1" t="n"/>
    </row>
    <row r="246" ht="14.85" customHeight="1">
      <c r="E246" s="597" t="n"/>
      <c r="F246" s="597" t="n"/>
      <c r="G246" s="597" t="n"/>
      <c r="H246" s="597" t="n"/>
      <c r="I246" s="597" t="n"/>
      <c r="J246" s="597" t="n"/>
      <c r="K246" s="597" t="n"/>
      <c r="L246" s="597" t="n"/>
      <c r="M246" s="597" t="n"/>
      <c r="N246" s="597" t="n"/>
      <c r="O246" s="597" t="n"/>
      <c r="P246" s="597" t="n"/>
      <c r="Q246" s="597" t="n"/>
      <c r="R246" s="597" t="n"/>
      <c r="S246" s="597" t="n"/>
      <c r="T246" s="597" t="n"/>
      <c r="U246" s="597" t="n"/>
      <c r="V246" s="597" t="n"/>
      <c r="W246" s="597" t="n"/>
      <c r="X246" s="597" t="n"/>
      <c r="Y246" s="597" t="n"/>
      <c r="Z246" s="597" t="n"/>
      <c r="AA246" s="597" t="n"/>
      <c r="AB246" s="597" t="n"/>
      <c r="AC246" s="597" t="n"/>
      <c r="AD246" s="597" t="n"/>
      <c r="AE246" s="597" t="n"/>
      <c r="AF246" s="597" t="n"/>
      <c r="AG246" s="597" t="n"/>
      <c r="AH246" s="597" t="n"/>
      <c r="AI246" s="597" t="n"/>
      <c r="AJ246" s="597" t="n"/>
      <c r="AK246" s="597" t="n"/>
      <c r="AL246" s="597" t="n"/>
      <c r="AM246" s="597" t="n"/>
      <c r="AN246" s="597" t="n"/>
      <c r="AO246" s="597" t="n"/>
      <c r="AP246" s="597" t="n"/>
      <c r="AQ246" s="597" t="n"/>
      <c r="AR246" s="597" t="n"/>
      <c r="AS246" s="597" t="n"/>
      <c r="AT246" s="597" t="n"/>
      <c r="AU246" s="597" t="n"/>
      <c r="AV246" s="597" t="n"/>
      <c r="AW246" s="597" t="n"/>
      <c r="AX246" s="597" t="n"/>
      <c r="AY246" s="597" t="n"/>
      <c r="AZ246" s="597" t="n"/>
      <c r="BA246" s="597" t="n"/>
      <c r="BB246" s="597" t="n"/>
      <c r="BC246" s="597" t="n"/>
      <c r="BD246" s="597" t="n"/>
      <c r="BE246" s="597" t="n"/>
      <c r="BF246" s="597" t="n"/>
      <c r="BG246" s="597" t="n"/>
      <c r="BH246" s="597" t="n"/>
      <c r="BI246" s="597" t="n"/>
      <c r="BJ246" s="597" t="n"/>
      <c r="BK246" s="597" t="n"/>
      <c r="BL246" s="597" t="n"/>
      <c r="BM246" s="597" t="n"/>
      <c r="BN246" s="597" t="n"/>
      <c r="BO246" s="597" t="n"/>
      <c r="BP246" s="597" t="n"/>
      <c r="BQ246" s="597" t="n"/>
      <c r="BR246" s="597" t="n"/>
      <c r="BS246" s="597" t="n"/>
      <c r="BT246" s="597" t="n"/>
      <c r="BU246" s="597" t="n"/>
      <c r="BV246" s="597" t="n"/>
      <c r="BW246" s="597" t="n"/>
      <c r="BX246" s="597" t="n"/>
      <c r="BY246" s="597" t="n"/>
      <c r="BZ246" s="597" t="n"/>
      <c r="CB246" s="1" t="n"/>
      <c r="CC246" s="237" t="n"/>
      <c r="CD246" s="1" t="n"/>
    </row>
    <row r="247" ht="14.85" customHeight="1">
      <c r="E247" s="597" t="n"/>
      <c r="F247" s="597" t="n"/>
      <c r="G247" s="597" t="n"/>
      <c r="H247" s="597" t="n"/>
      <c r="I247" s="597" t="n"/>
      <c r="J247" s="597" t="n"/>
      <c r="K247" s="597" t="n"/>
      <c r="L247" s="597" t="n"/>
      <c r="M247" s="597" t="n"/>
      <c r="N247" s="597" t="n"/>
      <c r="O247" s="597" t="n"/>
      <c r="P247" s="597" t="n"/>
      <c r="Q247" s="597" t="n"/>
      <c r="R247" s="597" t="n"/>
      <c r="S247" s="597" t="n"/>
      <c r="T247" s="597" t="n"/>
      <c r="U247" s="597" t="n"/>
      <c r="V247" s="597" t="n"/>
      <c r="W247" s="597" t="n"/>
      <c r="X247" s="597" t="n"/>
      <c r="Y247" s="597" t="n"/>
      <c r="Z247" s="597" t="n"/>
      <c r="AA247" s="597" t="n"/>
      <c r="AB247" s="597" t="n"/>
      <c r="AC247" s="597" t="n"/>
      <c r="AD247" s="597" t="n"/>
      <c r="AE247" s="597" t="n"/>
      <c r="AF247" s="597" t="n"/>
      <c r="AG247" s="597" t="n"/>
      <c r="AH247" s="597" t="n"/>
      <c r="AI247" s="597" t="n"/>
      <c r="AJ247" s="597" t="n"/>
      <c r="AK247" s="597" t="n"/>
      <c r="AL247" s="597" t="n"/>
      <c r="AM247" s="597" t="n"/>
      <c r="AN247" s="597" t="n"/>
      <c r="AO247" s="597" t="n"/>
      <c r="AP247" s="597" t="n"/>
      <c r="AQ247" s="597" t="n"/>
      <c r="AR247" s="597" t="n"/>
      <c r="AS247" s="597" t="n"/>
      <c r="AT247" s="597" t="n"/>
      <c r="AU247" s="597" t="n"/>
      <c r="AV247" s="597" t="n"/>
      <c r="AW247" s="597" t="n"/>
      <c r="AX247" s="597" t="n"/>
      <c r="AY247" s="597" t="n"/>
      <c r="AZ247" s="597" t="n"/>
      <c r="BA247" s="597" t="n"/>
      <c r="BB247" s="597" t="n"/>
      <c r="BC247" s="597" t="n"/>
      <c r="BD247" s="597" t="n"/>
      <c r="BE247" s="597" t="n"/>
      <c r="BF247" s="597" t="n"/>
      <c r="BG247" s="597" t="n"/>
      <c r="BH247" s="597" t="n"/>
      <c r="BI247" s="597" t="n"/>
      <c r="BJ247" s="597" t="n"/>
      <c r="BK247" s="597" t="n"/>
      <c r="BL247" s="597" t="n"/>
      <c r="BM247" s="597" t="n"/>
      <c r="BN247" s="597" t="n"/>
      <c r="BO247" s="597" t="n"/>
      <c r="BP247" s="597" t="n"/>
      <c r="BQ247" s="597" t="n"/>
      <c r="BR247" s="597" t="n"/>
      <c r="BS247" s="597" t="n"/>
      <c r="BT247" s="597" t="n"/>
      <c r="BU247" s="597" t="n"/>
      <c r="BV247" s="597" t="n"/>
      <c r="BW247" s="597" t="n"/>
      <c r="BX247" s="597" t="n"/>
      <c r="BY247" s="597" t="n"/>
      <c r="BZ247" s="597" t="n"/>
      <c r="CB247" s="1" t="n"/>
      <c r="CC247" s="237" t="n"/>
      <c r="CD247" s="1" t="n"/>
    </row>
    <row r="248" ht="14.85" customHeight="1">
      <c r="E248" s="597" t="n"/>
      <c r="F248" s="597" t="n"/>
      <c r="G248" s="597" t="n"/>
      <c r="H248" s="597" t="n"/>
      <c r="I248" s="597" t="n"/>
      <c r="J248" s="597" t="n"/>
      <c r="K248" s="597" t="n"/>
      <c r="L248" s="597" t="n"/>
      <c r="M248" s="597" t="n"/>
      <c r="N248" s="597" t="n"/>
      <c r="O248" s="597" t="n"/>
      <c r="P248" s="597" t="n"/>
      <c r="Q248" s="597" t="n"/>
      <c r="R248" s="597" t="n"/>
      <c r="S248" s="597" t="n"/>
      <c r="T248" s="597" t="n"/>
      <c r="U248" s="597" t="n"/>
      <c r="V248" s="597" t="n"/>
      <c r="W248" s="597" t="n"/>
      <c r="X248" s="597" t="n"/>
      <c r="Y248" s="597" t="n"/>
      <c r="Z248" s="597" t="n"/>
      <c r="AA248" s="597" t="n"/>
      <c r="AB248" s="597" t="n"/>
      <c r="AC248" s="597" t="n"/>
      <c r="AD248" s="597" t="n"/>
      <c r="AE248" s="597" t="n"/>
      <c r="AF248" s="597" t="n"/>
      <c r="AG248" s="597" t="n"/>
      <c r="AH248" s="597" t="n"/>
      <c r="AI248" s="597" t="n"/>
      <c r="AJ248" s="597" t="n"/>
      <c r="AK248" s="597" t="n"/>
      <c r="AL248" s="597" t="n"/>
      <c r="AM248" s="597" t="n"/>
      <c r="AN248" s="597" t="n"/>
      <c r="AO248" s="597" t="n"/>
      <c r="AP248" s="597" t="n"/>
      <c r="AQ248" s="597" t="n"/>
      <c r="AR248" s="597" t="n"/>
      <c r="AS248" s="597" t="n"/>
      <c r="AT248" s="597" t="n"/>
      <c r="AU248" s="597" t="n"/>
      <c r="AV248" s="597" t="n"/>
      <c r="AW248" s="597" t="n"/>
      <c r="AX248" s="597" t="n"/>
      <c r="AY248" s="597" t="n"/>
      <c r="AZ248" s="597" t="n"/>
      <c r="BA248" s="597" t="n"/>
      <c r="BB248" s="597" t="n"/>
      <c r="BC248" s="597" t="n"/>
      <c r="BD248" s="597" t="n"/>
      <c r="BE248" s="597" t="n"/>
      <c r="BF248" s="597" t="n"/>
      <c r="BG248" s="597" t="n"/>
      <c r="BH248" s="597" t="n"/>
      <c r="BI248" s="597" t="n"/>
      <c r="BJ248" s="597" t="n"/>
      <c r="BK248" s="597" t="n"/>
      <c r="BL248" s="597" t="n"/>
      <c r="BM248" s="597" t="n"/>
      <c r="BN248" s="597" t="n"/>
      <c r="BO248" s="597" t="n"/>
      <c r="BP248" s="597" t="n"/>
      <c r="BQ248" s="597" t="n"/>
      <c r="BR248" s="597" t="n"/>
      <c r="BS248" s="597" t="n"/>
      <c r="BT248" s="597" t="n"/>
      <c r="BU248" s="597" t="n"/>
      <c r="BV248" s="597" t="n"/>
      <c r="BW248" s="597" t="n"/>
      <c r="BX248" s="597" t="n"/>
      <c r="BY248" s="597" t="n"/>
      <c r="BZ248" s="597" t="n"/>
      <c r="CB248" s="1" t="n"/>
      <c r="CC248" s="237" t="n"/>
      <c r="CD248" s="1" t="n"/>
    </row>
    <row r="249" ht="14.85" customHeight="1">
      <c r="E249" s="597" t="n"/>
      <c r="F249" s="597" t="n"/>
      <c r="G249" s="597" t="n"/>
      <c r="H249" s="597" t="n"/>
      <c r="I249" s="597" t="n"/>
      <c r="J249" s="597" t="n"/>
      <c r="K249" s="597" t="n"/>
      <c r="L249" s="597" t="n"/>
      <c r="M249" s="597" t="n"/>
      <c r="N249" s="597" t="n"/>
      <c r="O249" s="597" t="n"/>
      <c r="P249" s="597" t="n"/>
      <c r="Q249" s="597" t="n"/>
      <c r="R249" s="597" t="n"/>
      <c r="S249" s="597" t="n"/>
      <c r="T249" s="597" t="n"/>
      <c r="U249" s="597" t="n"/>
      <c r="V249" s="597" t="n"/>
      <c r="W249" s="597" t="n"/>
      <c r="X249" s="597" t="n"/>
      <c r="Y249" s="597" t="n"/>
      <c r="Z249" s="597" t="n"/>
      <c r="AA249" s="597" t="n"/>
      <c r="AB249" s="597" t="n"/>
      <c r="AC249" s="597" t="n"/>
      <c r="AD249" s="597" t="n"/>
      <c r="AE249" s="597" t="n"/>
      <c r="AF249" s="597" t="n"/>
      <c r="AG249" s="597" t="n"/>
      <c r="AH249" s="597" t="n"/>
      <c r="AI249" s="597" t="n"/>
      <c r="AJ249" s="597" t="n"/>
      <c r="AK249" s="597" t="n"/>
      <c r="AL249" s="597" t="n"/>
      <c r="AM249" s="597" t="n"/>
      <c r="AN249" s="597" t="n"/>
      <c r="AO249" s="597" t="n"/>
      <c r="AP249" s="597" t="n"/>
      <c r="AQ249" s="597" t="n"/>
      <c r="AR249" s="597" t="n"/>
      <c r="AS249" s="597" t="n"/>
      <c r="AT249" s="597" t="n"/>
      <c r="AU249" s="597" t="n"/>
      <c r="AV249" s="597" t="n"/>
      <c r="AW249" s="597" t="n"/>
      <c r="AX249" s="597" t="n"/>
      <c r="AY249" s="597" t="n"/>
      <c r="AZ249" s="597" t="n"/>
      <c r="BA249" s="597" t="n"/>
      <c r="BB249" s="597" t="n"/>
      <c r="BC249" s="597" t="n"/>
      <c r="BD249" s="597" t="n"/>
      <c r="BE249" s="597" t="n"/>
      <c r="BF249" s="597" t="n"/>
      <c r="BG249" s="597" t="n"/>
      <c r="BH249" s="597" t="n"/>
      <c r="BI249" s="597" t="n"/>
      <c r="BJ249" s="597" t="n"/>
      <c r="BK249" s="597" t="n"/>
      <c r="BL249" s="597" t="n"/>
      <c r="BM249" s="597" t="n"/>
      <c r="BN249" s="597" t="n"/>
      <c r="BO249" s="597" t="n"/>
      <c r="BP249" s="597" t="n"/>
      <c r="BQ249" s="597" t="n"/>
      <c r="BR249" s="597" t="n"/>
      <c r="BS249" s="597" t="n"/>
      <c r="BT249" s="597" t="n"/>
      <c r="BU249" s="597" t="n"/>
      <c r="BV249" s="597" t="n"/>
      <c r="BW249" s="597" t="n"/>
      <c r="BX249" s="597" t="n"/>
      <c r="BY249" s="597" t="n"/>
      <c r="BZ249" s="597" t="n"/>
      <c r="CB249" s="1" t="n"/>
      <c r="CC249" s="237" t="n"/>
      <c r="CD249" s="1" t="n"/>
    </row>
    <row r="250" ht="14.85" customHeight="1">
      <c r="E250" s="597" t="n"/>
      <c r="F250" s="597" t="n"/>
      <c r="G250" s="597" t="n"/>
      <c r="H250" s="597" t="n"/>
      <c r="I250" s="597" t="n"/>
      <c r="J250" s="597" t="n"/>
      <c r="K250" s="597" t="n"/>
      <c r="L250" s="597" t="n"/>
      <c r="M250" s="597" t="n"/>
      <c r="N250" s="597" t="n"/>
      <c r="O250" s="597" t="n"/>
      <c r="P250" s="597" t="n"/>
      <c r="Q250" s="597" t="n"/>
      <c r="R250" s="597" t="n"/>
      <c r="S250" s="597" t="n"/>
      <c r="T250" s="597" t="n"/>
      <c r="U250" s="597" t="n"/>
      <c r="V250" s="597" t="n"/>
      <c r="W250" s="597" t="n"/>
      <c r="X250" s="597" t="n"/>
      <c r="Y250" s="597" t="n"/>
      <c r="Z250" s="597" t="n"/>
      <c r="AA250" s="597" t="n"/>
      <c r="AB250" s="597" t="n"/>
      <c r="AC250" s="597" t="n"/>
      <c r="AD250" s="597" t="n"/>
      <c r="AE250" s="597" t="n"/>
      <c r="AF250" s="597" t="n"/>
      <c r="AG250" s="597" t="n"/>
      <c r="AH250" s="597" t="n"/>
      <c r="AI250" s="597" t="n"/>
      <c r="AJ250" s="597" t="n"/>
      <c r="AK250" s="597" t="n"/>
      <c r="AL250" s="597" t="n"/>
      <c r="AM250" s="597" t="n"/>
      <c r="AN250" s="597" t="n"/>
      <c r="AO250" s="597" t="n"/>
      <c r="AP250" s="597" t="n"/>
      <c r="AQ250" s="597" t="n"/>
      <c r="AR250" s="597" t="n"/>
      <c r="AS250" s="597" t="n"/>
      <c r="AT250" s="597" t="n"/>
      <c r="AU250" s="597" t="n"/>
      <c r="AV250" s="597" t="n"/>
      <c r="AW250" s="597" t="n"/>
      <c r="AX250" s="597" t="n"/>
      <c r="AY250" s="597" t="n"/>
      <c r="AZ250" s="597" t="n"/>
      <c r="BA250" s="597" t="n"/>
      <c r="BB250" s="597" t="n"/>
      <c r="BC250" s="597" t="n"/>
      <c r="BD250" s="597" t="n"/>
      <c r="BE250" s="597" t="n"/>
      <c r="BF250" s="597" t="n"/>
      <c r="BG250" s="597" t="n"/>
      <c r="BH250" s="597" t="n"/>
      <c r="BI250" s="597" t="n"/>
      <c r="BJ250" s="597" t="n"/>
      <c r="BK250" s="597" t="n"/>
      <c r="BL250" s="597" t="n"/>
      <c r="BM250" s="597" t="n"/>
      <c r="BN250" s="597" t="n"/>
      <c r="BO250" s="597" t="n"/>
      <c r="BP250" s="597" t="n"/>
      <c r="BQ250" s="597" t="n"/>
      <c r="BR250" s="597" t="n"/>
      <c r="BS250" s="597" t="n"/>
      <c r="BT250" s="597" t="n"/>
      <c r="BU250" s="597" t="n"/>
      <c r="BV250" s="597" t="n"/>
      <c r="BW250" s="597" t="n"/>
      <c r="BX250" s="597" t="n"/>
      <c r="BY250" s="597" t="n"/>
      <c r="BZ250" s="597" t="n"/>
      <c r="CB250" s="1" t="n"/>
      <c r="CC250" s="237" t="n"/>
      <c r="CD250" s="1" t="n"/>
    </row>
    <row r="251" ht="14.85" customHeight="1">
      <c r="E251" s="597" t="n"/>
      <c r="F251" s="597" t="n"/>
      <c r="G251" s="597" t="n"/>
      <c r="H251" s="597" t="n"/>
      <c r="I251" s="597" t="n"/>
      <c r="J251" s="597" t="n"/>
      <c r="K251" s="597" t="n"/>
      <c r="L251" s="597" t="n"/>
      <c r="M251" s="597" t="n"/>
      <c r="N251" s="597" t="n"/>
      <c r="O251" s="597" t="n"/>
      <c r="P251" s="597" t="n"/>
      <c r="Q251" s="597" t="n"/>
      <c r="R251" s="597" t="n"/>
      <c r="S251" s="597" t="n"/>
      <c r="T251" s="597" t="n"/>
      <c r="U251" s="597" t="n"/>
      <c r="V251" s="597" t="n"/>
      <c r="W251" s="597" t="n"/>
      <c r="X251" s="597" t="n"/>
      <c r="Y251" s="597" t="n"/>
      <c r="Z251" s="597" t="n"/>
      <c r="AA251" s="597" t="n"/>
      <c r="AB251" s="597" t="n"/>
      <c r="AC251" s="597" t="n"/>
      <c r="AD251" s="597" t="n"/>
      <c r="AE251" s="597" t="n"/>
      <c r="AF251" s="597" t="n"/>
      <c r="AG251" s="597" t="n"/>
      <c r="AH251" s="597" t="n"/>
      <c r="AI251" s="597" t="n"/>
      <c r="AJ251" s="597" t="n"/>
      <c r="AK251" s="597" t="n"/>
      <c r="AL251" s="597" t="n"/>
      <c r="AM251" s="597" t="n"/>
      <c r="AN251" s="597" t="n"/>
      <c r="AO251" s="597" t="n"/>
      <c r="AP251" s="597" t="n"/>
      <c r="AQ251" s="597" t="n"/>
      <c r="AR251" s="597" t="n"/>
      <c r="AS251" s="597" t="n"/>
      <c r="AT251" s="597" t="n"/>
      <c r="AU251" s="597" t="n"/>
      <c r="AV251" s="597" t="n"/>
      <c r="AW251" s="597" t="n"/>
      <c r="AX251" s="597" t="n"/>
      <c r="AY251" s="597" t="n"/>
      <c r="AZ251" s="597" t="n"/>
      <c r="BA251" s="597" t="n"/>
      <c r="BB251" s="597" t="n"/>
      <c r="BC251" s="597" t="n"/>
      <c r="BD251" s="597" t="n"/>
      <c r="BE251" s="597" t="n"/>
      <c r="BF251" s="597" t="n"/>
      <c r="BG251" s="597" t="n"/>
      <c r="BH251" s="597" t="n"/>
      <c r="BI251" s="597" t="n"/>
      <c r="BJ251" s="597" t="n"/>
      <c r="BK251" s="597" t="n"/>
      <c r="BL251" s="597" t="n"/>
      <c r="BM251" s="597" t="n"/>
      <c r="BN251" s="597" t="n"/>
      <c r="BO251" s="597" t="n"/>
      <c r="BP251" s="597" t="n"/>
      <c r="BQ251" s="597" t="n"/>
      <c r="BR251" s="597" t="n"/>
      <c r="BS251" s="597" t="n"/>
      <c r="BT251" s="597" t="n"/>
      <c r="BU251" s="597" t="n"/>
      <c r="BV251" s="597" t="n"/>
      <c r="BW251" s="597" t="n"/>
      <c r="BX251" s="597" t="n"/>
      <c r="BY251" s="597" t="n"/>
      <c r="BZ251" s="597" t="n"/>
      <c r="CB251" s="1" t="n"/>
      <c r="CC251" s="237" t="n"/>
      <c r="CD251" s="1" t="n"/>
    </row>
    <row r="252" ht="14.85" customHeight="1">
      <c r="E252" s="597" t="n"/>
      <c r="F252" s="597" t="n"/>
      <c r="G252" s="597" t="n"/>
      <c r="H252" s="597" t="n"/>
      <c r="I252" s="597" t="n"/>
      <c r="J252" s="597" t="n"/>
      <c r="K252" s="597" t="n"/>
      <c r="L252" s="597" t="n"/>
      <c r="M252" s="597" t="n"/>
      <c r="N252" s="597" t="n"/>
      <c r="O252" s="597" t="n"/>
      <c r="P252" s="597" t="n"/>
      <c r="Q252" s="597" t="n"/>
      <c r="R252" s="597" t="n"/>
      <c r="S252" s="597" t="n"/>
      <c r="T252" s="597" t="n"/>
      <c r="U252" s="597" t="n"/>
      <c r="V252" s="597" t="n"/>
      <c r="W252" s="597" t="n"/>
      <c r="X252" s="597" t="n"/>
      <c r="Y252" s="597" t="n"/>
      <c r="Z252" s="597" t="n"/>
      <c r="AA252" s="597" t="n"/>
      <c r="AB252" s="597" t="n"/>
      <c r="AC252" s="597" t="n"/>
      <c r="AD252" s="597" t="n"/>
      <c r="AE252" s="597" t="n"/>
      <c r="AF252" s="597" t="n"/>
      <c r="AG252" s="597" t="n"/>
      <c r="AH252" s="597" t="n"/>
      <c r="AI252" s="597" t="n"/>
      <c r="AJ252" s="597" t="n"/>
      <c r="AK252" s="597" t="n"/>
      <c r="AL252" s="597" t="n"/>
      <c r="AM252" s="597" t="n"/>
      <c r="AN252" s="597" t="n"/>
      <c r="AO252" s="597" t="n"/>
      <c r="AP252" s="597" t="n"/>
      <c r="AQ252" s="597" t="n"/>
      <c r="AR252" s="597" t="n"/>
      <c r="AS252" s="597" t="n"/>
      <c r="AT252" s="597" t="n"/>
      <c r="AU252" s="597" t="n"/>
      <c r="AV252" s="597" t="n"/>
      <c r="AW252" s="597" t="n"/>
      <c r="AX252" s="597" t="n"/>
      <c r="AY252" s="597" t="n"/>
      <c r="AZ252" s="597" t="n"/>
      <c r="BA252" s="597" t="n"/>
      <c r="BB252" s="597" t="n"/>
      <c r="BC252" s="597" t="n"/>
      <c r="BD252" s="597" t="n"/>
      <c r="BE252" s="597" t="n"/>
      <c r="BF252" s="597" t="n"/>
      <c r="BG252" s="597" t="n"/>
      <c r="BH252" s="597" t="n"/>
      <c r="BI252" s="597" t="n"/>
      <c r="BJ252" s="597" t="n"/>
      <c r="BK252" s="597" t="n"/>
      <c r="BL252" s="597" t="n"/>
      <c r="BM252" s="597" t="n"/>
      <c r="BN252" s="597" t="n"/>
      <c r="BO252" s="597" t="n"/>
      <c r="BP252" s="597" t="n"/>
      <c r="BQ252" s="597" t="n"/>
      <c r="BR252" s="597" t="n"/>
      <c r="BS252" s="597" t="n"/>
      <c r="BT252" s="597" t="n"/>
      <c r="BU252" s="597" t="n"/>
      <c r="BV252" s="597" t="n"/>
      <c r="BW252" s="597" t="n"/>
      <c r="BX252" s="597" t="n"/>
      <c r="BY252" s="597" t="n"/>
      <c r="BZ252" s="597" t="n"/>
      <c r="CB252" s="1" t="n"/>
      <c r="CC252" s="237" t="n"/>
      <c r="CD252" s="1" t="n"/>
    </row>
    <row r="253" ht="14.85" customHeight="1">
      <c r="E253" s="597" t="n"/>
      <c r="F253" s="597" t="n"/>
      <c r="G253" s="597" t="n"/>
      <c r="H253" s="597" t="n"/>
      <c r="I253" s="597" t="n"/>
      <c r="J253" s="597" t="n"/>
      <c r="K253" s="597" t="n"/>
      <c r="L253" s="597" t="n"/>
      <c r="M253" s="597" t="n"/>
      <c r="N253" s="597" t="n"/>
      <c r="O253" s="597" t="n"/>
      <c r="P253" s="597" t="n"/>
      <c r="Q253" s="597" t="n"/>
      <c r="R253" s="597" t="n"/>
      <c r="S253" s="597" t="n"/>
      <c r="T253" s="597" t="n"/>
      <c r="U253" s="597" t="n"/>
      <c r="V253" s="597" t="n"/>
      <c r="W253" s="597" t="n"/>
      <c r="X253" s="597" t="n"/>
      <c r="Y253" s="597" t="n"/>
      <c r="Z253" s="597" t="n"/>
      <c r="AA253" s="597" t="n"/>
      <c r="AB253" s="597" t="n"/>
      <c r="AC253" s="597" t="n"/>
      <c r="AD253" s="597" t="n"/>
      <c r="AE253" s="597" t="n"/>
      <c r="AF253" s="597" t="n"/>
      <c r="AG253" s="597" t="n"/>
      <c r="AH253" s="597" t="n"/>
      <c r="AI253" s="597" t="n"/>
      <c r="AJ253" s="597" t="n"/>
      <c r="AK253" s="597" t="n"/>
      <c r="AL253" s="597" t="n"/>
      <c r="AM253" s="597" t="n"/>
      <c r="AN253" s="597" t="n"/>
      <c r="AO253" s="597" t="n"/>
      <c r="AP253" s="597" t="n"/>
      <c r="AQ253" s="597" t="n"/>
      <c r="AR253" s="597" t="n"/>
      <c r="AS253" s="597" t="n"/>
      <c r="AT253" s="597" t="n"/>
      <c r="AU253" s="597" t="n"/>
      <c r="AV253" s="597" t="n"/>
      <c r="AW253" s="597" t="n"/>
      <c r="AX253" s="597" t="n"/>
      <c r="AY253" s="597" t="n"/>
      <c r="AZ253" s="597" t="n"/>
      <c r="BA253" s="597" t="n"/>
      <c r="BB253" s="597" t="n"/>
      <c r="BC253" s="597" t="n"/>
      <c r="BD253" s="597" t="n"/>
      <c r="BE253" s="597" t="n"/>
      <c r="BF253" s="597" t="n"/>
      <c r="BG253" s="597" t="n"/>
      <c r="BH253" s="597" t="n"/>
      <c r="BI253" s="597" t="n"/>
      <c r="BJ253" s="597" t="n"/>
      <c r="BK253" s="597" t="n"/>
      <c r="BL253" s="597" t="n"/>
      <c r="BM253" s="597" t="n"/>
      <c r="BN253" s="597" t="n"/>
      <c r="BO253" s="597" t="n"/>
      <c r="BP253" s="597" t="n"/>
      <c r="BQ253" s="597" t="n"/>
      <c r="BR253" s="597" t="n"/>
      <c r="BS253" s="597" t="n"/>
      <c r="BT253" s="597" t="n"/>
      <c r="BU253" s="597" t="n"/>
      <c r="BV253" s="597" t="n"/>
      <c r="BW253" s="597" t="n"/>
      <c r="BX253" s="597" t="n"/>
      <c r="BY253" s="597" t="n"/>
      <c r="BZ253" s="597" t="n"/>
      <c r="CB253" s="1" t="n"/>
      <c r="CC253" s="237" t="n"/>
      <c r="CD253" s="1" t="n"/>
    </row>
    <row r="254" ht="14.85" customHeight="1">
      <c r="E254" s="597" t="n"/>
      <c r="F254" s="597" t="n"/>
      <c r="G254" s="597" t="n"/>
      <c r="H254" s="597" t="n"/>
      <c r="I254" s="597" t="n"/>
      <c r="J254" s="597" t="n"/>
      <c r="K254" s="597" t="n"/>
      <c r="L254" s="597" t="n"/>
      <c r="M254" s="597" t="n"/>
      <c r="N254" s="597" t="n"/>
      <c r="O254" s="597" t="n"/>
      <c r="P254" s="597" t="n"/>
      <c r="Q254" s="597" t="n"/>
      <c r="R254" s="597" t="n"/>
      <c r="S254" s="597" t="n"/>
      <c r="T254" s="597" t="n"/>
      <c r="U254" s="597" t="n"/>
      <c r="V254" s="597" t="n"/>
      <c r="W254" s="597" t="n"/>
      <c r="X254" s="597" t="n"/>
      <c r="Y254" s="597" t="n"/>
      <c r="Z254" s="597" t="n"/>
      <c r="AA254" s="597" t="n"/>
      <c r="AB254" s="597" t="n"/>
      <c r="AC254" s="597" t="n"/>
      <c r="AD254" s="597" t="n"/>
      <c r="AE254" s="597" t="n"/>
      <c r="AF254" s="597" t="n"/>
      <c r="AG254" s="597" t="n"/>
      <c r="AH254" s="597" t="n"/>
      <c r="AI254" s="597" t="n"/>
      <c r="AJ254" s="597" t="n"/>
      <c r="AK254" s="597" t="n"/>
      <c r="AL254" s="597" t="n"/>
      <c r="AM254" s="597" t="n"/>
      <c r="AN254" s="597" t="n"/>
      <c r="AO254" s="597" t="n"/>
      <c r="AP254" s="597" t="n"/>
      <c r="AQ254" s="597" t="n"/>
      <c r="AR254" s="597" t="n"/>
      <c r="AS254" s="597" t="n"/>
      <c r="AT254" s="597" t="n"/>
      <c r="AU254" s="597" t="n"/>
      <c r="AV254" s="597" t="n"/>
      <c r="AW254" s="597" t="n"/>
      <c r="AX254" s="597" t="n"/>
      <c r="AY254" s="597" t="n"/>
      <c r="AZ254" s="597" t="n"/>
      <c r="BA254" s="597" t="n"/>
      <c r="BB254" s="597" t="n"/>
      <c r="BC254" s="597" t="n"/>
      <c r="BD254" s="597" t="n"/>
      <c r="BE254" s="597" t="n"/>
      <c r="BF254" s="597" t="n"/>
      <c r="BG254" s="597" t="n"/>
      <c r="BH254" s="597" t="n"/>
      <c r="BI254" s="597" t="n"/>
      <c r="BJ254" s="597" t="n"/>
      <c r="BK254" s="597" t="n"/>
      <c r="BL254" s="597" t="n"/>
      <c r="BM254" s="597" t="n"/>
      <c r="BN254" s="597" t="n"/>
      <c r="BO254" s="597" t="n"/>
      <c r="BP254" s="597" t="n"/>
      <c r="BQ254" s="597" t="n"/>
      <c r="BR254" s="597" t="n"/>
      <c r="BS254" s="597" t="n"/>
      <c r="BT254" s="597" t="n"/>
      <c r="BU254" s="597" t="n"/>
      <c r="BV254" s="597" t="n"/>
      <c r="BW254" s="597" t="n"/>
      <c r="BX254" s="597" t="n"/>
      <c r="BY254" s="597" t="n"/>
      <c r="BZ254" s="597" t="n"/>
      <c r="CB254" s="1" t="n"/>
      <c r="CC254" s="237" t="n"/>
      <c r="CD254" s="1" t="n"/>
    </row>
    <row r="255" ht="14.85" customHeight="1">
      <c r="E255" s="597" t="n"/>
      <c r="F255" s="597" t="n"/>
      <c r="G255" s="597" t="n"/>
      <c r="H255" s="597" t="n"/>
      <c r="I255" s="597" t="n"/>
      <c r="J255" s="597" t="n"/>
      <c r="K255" s="597" t="n"/>
      <c r="L255" s="597" t="n"/>
      <c r="M255" s="597" t="n"/>
      <c r="N255" s="597" t="n"/>
      <c r="O255" s="597" t="n"/>
      <c r="P255" s="597" t="n"/>
      <c r="Q255" s="597" t="n"/>
      <c r="R255" s="597" t="n"/>
      <c r="S255" s="597" t="n"/>
      <c r="T255" s="597" t="n"/>
      <c r="U255" s="597" t="n"/>
      <c r="V255" s="597" t="n"/>
      <c r="W255" s="597" t="n"/>
      <c r="X255" s="597" t="n"/>
      <c r="Y255" s="597" t="n"/>
      <c r="Z255" s="597" t="n"/>
      <c r="AA255" s="597" t="n"/>
      <c r="AB255" s="597" t="n"/>
      <c r="AC255" s="597" t="n"/>
      <c r="AD255" s="597" t="n"/>
      <c r="AE255" s="597" t="n"/>
      <c r="AF255" s="597" t="n"/>
      <c r="AG255" s="597" t="n"/>
      <c r="AH255" s="597" t="n"/>
      <c r="AI255" s="597" t="n"/>
      <c r="AJ255" s="597" t="n"/>
      <c r="AK255" s="597" t="n"/>
      <c r="AL255" s="597" t="n"/>
      <c r="AM255" s="597" t="n"/>
      <c r="AN255" s="597" t="n"/>
      <c r="AO255" s="597" t="n"/>
      <c r="AP255" s="597" t="n"/>
      <c r="AQ255" s="597" t="n"/>
      <c r="AR255" s="597" t="n"/>
      <c r="AS255" s="597" t="n"/>
      <c r="AT255" s="597" t="n"/>
      <c r="AU255" s="597" t="n"/>
      <c r="AV255" s="597" t="n"/>
      <c r="AW255" s="597" t="n"/>
      <c r="AX255" s="597" t="n"/>
      <c r="AY255" s="597" t="n"/>
      <c r="AZ255" s="597" t="n"/>
      <c r="BA255" s="597" t="n"/>
      <c r="BB255" s="597" t="n"/>
      <c r="BC255" s="597" t="n"/>
      <c r="BD255" s="597" t="n"/>
      <c r="BE255" s="597" t="n"/>
      <c r="BF255" s="597" t="n"/>
      <c r="BG255" s="597" t="n"/>
      <c r="BH255" s="597" t="n"/>
      <c r="BI255" s="597" t="n"/>
      <c r="BJ255" s="597" t="n"/>
      <c r="BK255" s="597" t="n"/>
      <c r="BL255" s="597" t="n"/>
      <c r="BM255" s="597" t="n"/>
      <c r="BN255" s="597" t="n"/>
      <c r="BO255" s="597" t="n"/>
      <c r="BP255" s="597" t="n"/>
      <c r="BQ255" s="597" t="n"/>
      <c r="BR255" s="597" t="n"/>
      <c r="BS255" s="597" t="n"/>
      <c r="BT255" s="597" t="n"/>
      <c r="BU255" s="597" t="n"/>
      <c r="BV255" s="597" t="n"/>
      <c r="BW255" s="597" t="n"/>
      <c r="BX255" s="597" t="n"/>
      <c r="BY255" s="597" t="n"/>
      <c r="BZ255" s="597" t="n"/>
      <c r="CB255" s="1" t="n"/>
      <c r="CC255" s="237" t="n"/>
      <c r="CD255" s="1" t="n"/>
    </row>
    <row r="256" ht="14.85" customHeight="1">
      <c r="E256" s="597" t="n"/>
      <c r="F256" s="597" t="n"/>
      <c r="G256" s="597" t="n"/>
      <c r="H256" s="597" t="n"/>
      <c r="I256" s="597" t="n"/>
      <c r="J256" s="597" t="n"/>
      <c r="K256" s="597" t="n"/>
      <c r="L256" s="597" t="n"/>
      <c r="M256" s="597" t="n"/>
      <c r="N256" s="597" t="n"/>
      <c r="O256" s="597" t="n"/>
      <c r="P256" s="597" t="n"/>
      <c r="Q256" s="597" t="n"/>
      <c r="R256" s="597" t="n"/>
      <c r="S256" s="597" t="n"/>
      <c r="T256" s="597" t="n"/>
      <c r="U256" s="597" t="n"/>
      <c r="V256" s="597" t="n"/>
      <c r="W256" s="597" t="n"/>
      <c r="X256" s="597" t="n"/>
      <c r="Y256" s="597" t="n"/>
      <c r="Z256" s="597" t="n"/>
      <c r="AA256" s="597" t="n"/>
      <c r="AB256" s="597" t="n"/>
      <c r="AC256" s="597" t="n"/>
      <c r="AD256" s="597" t="n"/>
      <c r="AE256" s="597" t="n"/>
      <c r="AF256" s="597" t="n"/>
      <c r="AG256" s="597" t="n"/>
      <c r="AH256" s="597" t="n"/>
      <c r="AI256" s="597" t="n"/>
      <c r="AJ256" s="597" t="n"/>
      <c r="AK256" s="597" t="n"/>
      <c r="AL256" s="597" t="n"/>
      <c r="AM256" s="597" t="n"/>
      <c r="AN256" s="597" t="n"/>
      <c r="AO256" s="597" t="n"/>
      <c r="AP256" s="597" t="n"/>
      <c r="AQ256" s="597" t="n"/>
      <c r="AR256" s="597" t="n"/>
      <c r="AS256" s="597" t="n"/>
      <c r="AT256" s="597" t="n"/>
      <c r="AU256" s="597" t="n"/>
      <c r="AV256" s="597" t="n"/>
      <c r="AW256" s="597" t="n"/>
      <c r="AX256" s="597" t="n"/>
      <c r="AY256" s="597" t="n"/>
      <c r="AZ256" s="597" t="n"/>
      <c r="BA256" s="597" t="n"/>
      <c r="BB256" s="597" t="n"/>
      <c r="BC256" s="597" t="n"/>
      <c r="BD256" s="597" t="n"/>
      <c r="BE256" s="597" t="n"/>
      <c r="BF256" s="597" t="n"/>
      <c r="BG256" s="597" t="n"/>
      <c r="BH256" s="597" t="n"/>
      <c r="BI256" s="597" t="n"/>
      <c r="BJ256" s="597" t="n"/>
      <c r="BK256" s="597" t="n"/>
      <c r="BL256" s="597" t="n"/>
      <c r="BM256" s="597" t="n"/>
      <c r="BN256" s="597" t="n"/>
      <c r="BO256" s="597" t="n"/>
      <c r="BP256" s="597" t="n"/>
      <c r="BQ256" s="597" t="n"/>
      <c r="BR256" s="597" t="n"/>
      <c r="BS256" s="597" t="n"/>
      <c r="BT256" s="597" t="n"/>
      <c r="BU256" s="597" t="n"/>
      <c r="BV256" s="597" t="n"/>
      <c r="BW256" s="597" t="n"/>
      <c r="BX256" s="597" t="n"/>
      <c r="BY256" s="597" t="n"/>
      <c r="BZ256" s="597" t="n"/>
      <c r="CB256" s="1" t="n"/>
      <c r="CC256" s="237" t="n"/>
      <c r="CD256" s="1" t="n"/>
    </row>
    <row r="257" ht="14.85" customHeight="1">
      <c r="E257" s="597" t="n"/>
      <c r="F257" s="597" t="n"/>
      <c r="G257" s="597" t="n"/>
      <c r="H257" s="597" t="n"/>
      <c r="I257" s="597" t="n"/>
      <c r="J257" s="597" t="n"/>
      <c r="K257" s="597" t="n"/>
      <c r="L257" s="597" t="n"/>
      <c r="M257" s="597" t="n"/>
      <c r="N257" s="597" t="n"/>
      <c r="O257" s="597" t="n"/>
      <c r="P257" s="597" t="n"/>
      <c r="Q257" s="597" t="n"/>
      <c r="R257" s="597" t="n"/>
      <c r="S257" s="597" t="n"/>
      <c r="T257" s="597" t="n"/>
      <c r="U257" s="597" t="n"/>
      <c r="V257" s="597" t="n"/>
      <c r="W257" s="597" t="n"/>
      <c r="X257" s="597" t="n"/>
      <c r="Y257" s="597" t="n"/>
      <c r="Z257" s="597" t="n"/>
      <c r="AA257" s="597" t="n"/>
      <c r="AB257" s="597" t="n"/>
      <c r="AC257" s="597" t="n"/>
      <c r="AD257" s="597" t="n"/>
      <c r="AE257" s="597" t="n"/>
      <c r="AF257" s="597" t="n"/>
      <c r="AG257" s="597" t="n"/>
      <c r="AH257" s="597" t="n"/>
      <c r="AI257" s="597" t="n"/>
      <c r="AJ257" s="597" t="n"/>
      <c r="AK257" s="597" t="n"/>
      <c r="AL257" s="597" t="n"/>
      <c r="AM257" s="597" t="n"/>
      <c r="AN257" s="597" t="n"/>
      <c r="AO257" s="597" t="n"/>
      <c r="AP257" s="597" t="n"/>
      <c r="AQ257" s="597" t="n"/>
      <c r="AR257" s="597" t="n"/>
      <c r="AS257" s="597" t="n"/>
      <c r="AT257" s="597" t="n"/>
      <c r="AU257" s="597" t="n"/>
      <c r="AV257" s="597" t="n"/>
      <c r="AW257" s="597" t="n"/>
      <c r="AX257" s="597" t="n"/>
      <c r="AY257" s="597" t="n"/>
      <c r="AZ257" s="597" t="n"/>
      <c r="BA257" s="597" t="n"/>
      <c r="BB257" s="597" t="n"/>
      <c r="BC257" s="597" t="n"/>
      <c r="BD257" s="597" t="n"/>
      <c r="BE257" s="597" t="n"/>
      <c r="BF257" s="597" t="n"/>
      <c r="BG257" s="597" t="n"/>
      <c r="BH257" s="597" t="n"/>
      <c r="BI257" s="597" t="n"/>
      <c r="BJ257" s="597" t="n"/>
      <c r="BK257" s="597" t="n"/>
      <c r="BL257" s="597" t="n"/>
      <c r="BM257" s="597" t="n"/>
      <c r="BN257" s="597" t="n"/>
      <c r="BO257" s="597" t="n"/>
      <c r="BP257" s="597" t="n"/>
      <c r="BQ257" s="597" t="n"/>
      <c r="BR257" s="597" t="n"/>
      <c r="BS257" s="597" t="n"/>
      <c r="BT257" s="597" t="n"/>
      <c r="BU257" s="597" t="n"/>
      <c r="BV257" s="597" t="n"/>
      <c r="BW257" s="597" t="n"/>
      <c r="BX257" s="597" t="n"/>
      <c r="BY257" s="597" t="n"/>
      <c r="BZ257" s="597" t="n"/>
      <c r="CB257" s="1" t="n"/>
      <c r="CC257" s="237" t="n"/>
      <c r="CD257" s="1" t="n"/>
    </row>
    <row r="258" ht="14.85" customHeight="1">
      <c r="E258" s="597" t="n"/>
      <c r="F258" s="597" t="n"/>
      <c r="G258" s="597" t="n"/>
      <c r="H258" s="597" t="n"/>
      <c r="I258" s="597" t="n"/>
      <c r="J258" s="597" t="n"/>
      <c r="K258" s="597" t="n"/>
      <c r="L258" s="597" t="n"/>
      <c r="M258" s="597" t="n"/>
      <c r="N258" s="597" t="n"/>
      <c r="O258" s="597" t="n"/>
      <c r="P258" s="597" t="n"/>
      <c r="Q258" s="597" t="n"/>
      <c r="R258" s="597" t="n"/>
      <c r="S258" s="597" t="n"/>
      <c r="T258" s="597" t="n"/>
      <c r="U258" s="597" t="n"/>
      <c r="V258" s="597" t="n"/>
      <c r="W258" s="597" t="n"/>
      <c r="X258" s="597" t="n"/>
      <c r="Y258" s="597" t="n"/>
      <c r="Z258" s="597" t="n"/>
      <c r="AA258" s="597" t="n"/>
      <c r="AB258" s="597" t="n"/>
      <c r="AC258" s="597" t="n"/>
      <c r="AD258" s="597" t="n"/>
      <c r="AE258" s="597" t="n"/>
      <c r="AF258" s="597" t="n"/>
      <c r="AG258" s="597" t="n"/>
      <c r="AH258" s="597" t="n"/>
      <c r="AI258" s="597" t="n"/>
      <c r="AJ258" s="597" t="n"/>
      <c r="AK258" s="597" t="n"/>
      <c r="AL258" s="597" t="n"/>
      <c r="AM258" s="597" t="n"/>
      <c r="AN258" s="597" t="n"/>
      <c r="AO258" s="597" t="n"/>
      <c r="AP258" s="597" t="n"/>
      <c r="AQ258" s="597" t="n"/>
      <c r="AR258" s="597" t="n"/>
      <c r="AS258" s="597" t="n"/>
      <c r="AT258" s="597" t="n"/>
      <c r="AU258" s="597" t="n"/>
      <c r="AV258" s="597" t="n"/>
      <c r="AW258" s="597" t="n"/>
      <c r="AX258" s="597" t="n"/>
      <c r="AY258" s="597" t="n"/>
      <c r="AZ258" s="597" t="n"/>
      <c r="BA258" s="597" t="n"/>
      <c r="BB258" s="597" t="n"/>
      <c r="BC258" s="597" t="n"/>
      <c r="BD258" s="597" t="n"/>
      <c r="BE258" s="597" t="n"/>
      <c r="BF258" s="597" t="n"/>
      <c r="BG258" s="597" t="n"/>
      <c r="BH258" s="597" t="n"/>
      <c r="BI258" s="597" t="n"/>
      <c r="BJ258" s="597" t="n"/>
      <c r="BK258" s="597" t="n"/>
      <c r="BL258" s="597" t="n"/>
      <c r="BM258" s="597" t="n"/>
      <c r="BN258" s="597" t="n"/>
      <c r="BO258" s="597" t="n"/>
      <c r="BP258" s="597" t="n"/>
      <c r="BQ258" s="597" t="n"/>
      <c r="BR258" s="597" t="n"/>
      <c r="BS258" s="597" t="n"/>
      <c r="BT258" s="597" t="n"/>
      <c r="BU258" s="597" t="n"/>
      <c r="BV258" s="597" t="n"/>
      <c r="BW258" s="597" t="n"/>
      <c r="BX258" s="597" t="n"/>
      <c r="BY258" s="597" t="n"/>
      <c r="BZ258" s="597" t="n"/>
      <c r="CB258" s="1" t="n"/>
      <c r="CC258" s="237" t="n"/>
      <c r="CD258" s="1" t="n"/>
    </row>
    <row r="259" ht="14.85" customHeight="1">
      <c r="E259" s="597" t="n"/>
      <c r="F259" s="597" t="n"/>
      <c r="G259" s="597" t="n"/>
      <c r="H259" s="597" t="n"/>
      <c r="I259" s="597" t="n"/>
      <c r="J259" s="597" t="n"/>
      <c r="K259" s="597" t="n"/>
      <c r="L259" s="597" t="n"/>
      <c r="M259" s="597" t="n"/>
      <c r="N259" s="597" t="n"/>
      <c r="O259" s="597" t="n"/>
      <c r="P259" s="597" t="n"/>
      <c r="Q259" s="597" t="n"/>
      <c r="R259" s="597" t="n"/>
      <c r="S259" s="597" t="n"/>
      <c r="T259" s="597" t="n"/>
      <c r="U259" s="597" t="n"/>
      <c r="V259" s="597" t="n"/>
      <c r="W259" s="597" t="n"/>
      <c r="X259" s="597" t="n"/>
      <c r="Y259" s="597" t="n"/>
      <c r="Z259" s="597" t="n"/>
      <c r="AA259" s="597" t="n"/>
      <c r="AB259" s="597" t="n"/>
      <c r="AC259" s="597" t="n"/>
      <c r="AD259" s="597" t="n"/>
      <c r="AE259" s="597" t="n"/>
      <c r="AF259" s="597" t="n"/>
      <c r="AG259" s="597" t="n"/>
      <c r="AH259" s="597" t="n"/>
      <c r="AI259" s="597" t="n"/>
      <c r="AJ259" s="597" t="n"/>
      <c r="AK259" s="597" t="n"/>
      <c r="AL259" s="597" t="n"/>
      <c r="AM259" s="597" t="n"/>
      <c r="AN259" s="597" t="n"/>
      <c r="AO259" s="597" t="n"/>
      <c r="AP259" s="597" t="n"/>
      <c r="AQ259" s="597" t="n"/>
      <c r="AR259" s="597" t="n"/>
      <c r="AS259" s="597" t="n"/>
      <c r="AT259" s="597" t="n"/>
      <c r="AU259" s="597" t="n"/>
      <c r="AV259" s="597" t="n"/>
      <c r="AW259" s="597" t="n"/>
      <c r="AX259" s="597" t="n"/>
      <c r="AY259" s="597" t="n"/>
      <c r="AZ259" s="597" t="n"/>
      <c r="BA259" s="597" t="n"/>
      <c r="BB259" s="597" t="n"/>
      <c r="BC259" s="597" t="n"/>
      <c r="BD259" s="597" t="n"/>
      <c r="BE259" s="597" t="n"/>
      <c r="BF259" s="597" t="n"/>
      <c r="BG259" s="597" t="n"/>
      <c r="BH259" s="597" t="n"/>
      <c r="BI259" s="597" t="n"/>
      <c r="BJ259" s="597" t="n"/>
      <c r="BK259" s="597" t="n"/>
      <c r="BL259" s="597" t="n"/>
      <c r="BM259" s="597" t="n"/>
      <c r="BN259" s="597" t="n"/>
      <c r="BO259" s="597" t="n"/>
      <c r="BP259" s="597" t="n"/>
      <c r="BQ259" s="597" t="n"/>
      <c r="BR259" s="597" t="n"/>
      <c r="BS259" s="597" t="n"/>
      <c r="BT259" s="597" t="n"/>
      <c r="BU259" s="597" t="n"/>
      <c r="BV259" s="597" t="n"/>
      <c r="BW259" s="597" t="n"/>
      <c r="BX259" s="597" t="n"/>
      <c r="BY259" s="597" t="n"/>
      <c r="BZ259" s="597" t="n"/>
      <c r="CB259" s="1" t="n"/>
      <c r="CC259" s="237" t="n"/>
      <c r="CD259" s="1" t="n"/>
    </row>
    <row r="260" ht="14.85" customHeight="1">
      <c r="E260" s="597" t="n"/>
      <c r="F260" s="597" t="n"/>
      <c r="G260" s="597" t="n"/>
      <c r="H260" s="597" t="n"/>
      <c r="I260" s="597" t="n"/>
      <c r="J260" s="597" t="n"/>
      <c r="K260" s="597" t="n"/>
      <c r="L260" s="597" t="n"/>
      <c r="M260" s="597" t="n"/>
      <c r="N260" s="597" t="n"/>
      <c r="O260" s="597" t="n"/>
      <c r="P260" s="597" t="n"/>
      <c r="Q260" s="597" t="n"/>
      <c r="R260" s="597" t="n"/>
      <c r="S260" s="597" t="n"/>
      <c r="T260" s="597" t="n"/>
      <c r="U260" s="597" t="n"/>
      <c r="V260" s="597" t="n"/>
      <c r="W260" s="597" t="n"/>
      <c r="X260" s="597" t="n"/>
      <c r="Y260" s="597" t="n"/>
      <c r="Z260" s="597" t="n"/>
      <c r="AA260" s="597" t="n"/>
      <c r="AB260" s="597" t="n"/>
      <c r="AC260" s="597" t="n"/>
      <c r="AD260" s="597" t="n"/>
      <c r="AE260" s="597" t="n"/>
      <c r="AF260" s="597" t="n"/>
      <c r="AG260" s="597" t="n"/>
      <c r="AH260" s="597" t="n"/>
      <c r="AI260" s="597" t="n"/>
      <c r="AJ260" s="597" t="n"/>
      <c r="AK260" s="597" t="n"/>
      <c r="AL260" s="597" t="n"/>
      <c r="AM260" s="597" t="n"/>
      <c r="AN260" s="597" t="n"/>
      <c r="AO260" s="597" t="n"/>
      <c r="AP260" s="597" t="n"/>
      <c r="AQ260" s="597" t="n"/>
      <c r="AR260" s="597" t="n"/>
      <c r="AS260" s="597" t="n"/>
      <c r="AT260" s="597" t="n"/>
      <c r="AU260" s="597" t="n"/>
      <c r="AV260" s="597" t="n"/>
      <c r="AW260" s="597" t="n"/>
      <c r="AX260" s="597" t="n"/>
      <c r="AY260" s="597" t="n"/>
      <c r="AZ260" s="597" t="n"/>
      <c r="BA260" s="597" t="n"/>
      <c r="BB260" s="597" t="n"/>
      <c r="BC260" s="597" t="n"/>
      <c r="BD260" s="597" t="n"/>
      <c r="BE260" s="597" t="n"/>
      <c r="BF260" s="597" t="n"/>
      <c r="BG260" s="597" t="n"/>
      <c r="BH260" s="597" t="n"/>
      <c r="BI260" s="597" t="n"/>
      <c r="BJ260" s="597" t="n"/>
      <c r="BK260" s="597" t="n"/>
      <c r="BL260" s="597" t="n"/>
      <c r="BM260" s="597" t="n"/>
      <c r="BN260" s="597" t="n"/>
      <c r="BO260" s="597" t="n"/>
      <c r="BP260" s="597" t="n"/>
      <c r="BQ260" s="597" t="n"/>
      <c r="BR260" s="597" t="n"/>
      <c r="BS260" s="597" t="n"/>
      <c r="BT260" s="597" t="n"/>
      <c r="BU260" s="597" t="n"/>
      <c r="BV260" s="597" t="n"/>
      <c r="BW260" s="597" t="n"/>
      <c r="BX260" s="597" t="n"/>
      <c r="BY260" s="597" t="n"/>
      <c r="BZ260" s="597" t="n"/>
      <c r="CB260" s="1" t="n"/>
      <c r="CC260" s="237" t="n"/>
      <c r="CD260" s="1" t="n"/>
    </row>
    <row r="261" ht="14.85" customHeight="1">
      <c r="E261" s="597" t="n"/>
      <c r="F261" s="597" t="n"/>
      <c r="G261" s="597" t="n"/>
      <c r="H261" s="597" t="n"/>
      <c r="I261" s="597" t="n"/>
      <c r="J261" s="597" t="n"/>
      <c r="K261" s="597" t="n"/>
      <c r="L261" s="597" t="n"/>
      <c r="M261" s="597" t="n"/>
      <c r="N261" s="597" t="n"/>
      <c r="O261" s="597" t="n"/>
      <c r="P261" s="597" t="n"/>
      <c r="Q261" s="597" t="n"/>
      <c r="R261" s="597" t="n"/>
      <c r="S261" s="597" t="n"/>
      <c r="T261" s="597" t="n"/>
      <c r="U261" s="597" t="n"/>
      <c r="V261" s="597" t="n"/>
      <c r="W261" s="597" t="n"/>
      <c r="X261" s="597" t="n"/>
      <c r="Y261" s="597" t="n"/>
      <c r="Z261" s="597" t="n"/>
      <c r="AA261" s="597" t="n"/>
      <c r="AB261" s="597" t="n"/>
      <c r="AC261" s="597" t="n"/>
      <c r="AD261" s="597" t="n"/>
      <c r="AE261" s="597" t="n"/>
      <c r="AF261" s="597" t="n"/>
      <c r="AG261" s="597" t="n"/>
      <c r="AH261" s="597" t="n"/>
      <c r="AI261" s="597" t="n"/>
      <c r="AJ261" s="597" t="n"/>
      <c r="AK261" s="597" t="n"/>
      <c r="AL261" s="597" t="n"/>
      <c r="AM261" s="597" t="n"/>
      <c r="AN261" s="597" t="n"/>
      <c r="AO261" s="597" t="n"/>
      <c r="AP261" s="597" t="n"/>
      <c r="AQ261" s="597" t="n"/>
      <c r="AR261" s="597" t="n"/>
      <c r="AS261" s="597" t="n"/>
      <c r="AT261" s="597" t="n"/>
      <c r="AU261" s="597" t="n"/>
      <c r="AV261" s="597" t="n"/>
      <c r="AW261" s="597" t="n"/>
      <c r="AX261" s="597" t="n"/>
      <c r="AY261" s="597" t="n"/>
      <c r="AZ261" s="597" t="n"/>
      <c r="BA261" s="597" t="n"/>
      <c r="BB261" s="597" t="n"/>
      <c r="BC261" s="597" t="n"/>
      <c r="BD261" s="597" t="n"/>
      <c r="BE261" s="597" t="n"/>
      <c r="BF261" s="597" t="n"/>
      <c r="BG261" s="597" t="n"/>
      <c r="BH261" s="597" t="n"/>
      <c r="BI261" s="597" t="n"/>
      <c r="BJ261" s="597" t="n"/>
      <c r="BK261" s="597" t="n"/>
      <c r="BL261" s="597" t="n"/>
      <c r="BM261" s="597" t="n"/>
      <c r="BN261" s="597" t="n"/>
      <c r="BO261" s="597" t="n"/>
      <c r="BP261" s="597" t="n"/>
      <c r="BQ261" s="597" t="n"/>
      <c r="BR261" s="597" t="n"/>
      <c r="BS261" s="597" t="n"/>
      <c r="BT261" s="597" t="n"/>
      <c r="BU261" s="597" t="n"/>
      <c r="BV261" s="597" t="n"/>
      <c r="BW261" s="597" t="n"/>
      <c r="BX261" s="597" t="n"/>
      <c r="BY261" s="597" t="n"/>
      <c r="BZ261" s="597" t="n"/>
      <c r="CB261" s="1" t="n"/>
      <c r="CC261" s="237" t="n"/>
      <c r="CD261" s="1" t="n"/>
    </row>
    <row r="262" ht="14.85" customHeight="1">
      <c r="E262" s="597" t="n"/>
      <c r="F262" s="597" t="n"/>
      <c r="G262" s="597" t="n"/>
      <c r="H262" s="597" t="n"/>
      <c r="I262" s="597" t="n"/>
      <c r="J262" s="597" t="n"/>
      <c r="K262" s="597" t="n"/>
      <c r="L262" s="597" t="n"/>
      <c r="M262" s="597" t="n"/>
      <c r="N262" s="597" t="n"/>
      <c r="O262" s="597" t="n"/>
      <c r="P262" s="597" t="n"/>
      <c r="Q262" s="597" t="n"/>
      <c r="R262" s="597" t="n"/>
      <c r="S262" s="597" t="n"/>
      <c r="T262" s="597" t="n"/>
      <c r="U262" s="597" t="n"/>
      <c r="V262" s="597" t="n"/>
      <c r="W262" s="597" t="n"/>
      <c r="X262" s="597" t="n"/>
      <c r="Y262" s="597" t="n"/>
      <c r="Z262" s="597" t="n"/>
      <c r="AA262" s="597" t="n"/>
      <c r="AB262" s="597" t="n"/>
      <c r="AC262" s="597" t="n"/>
      <c r="AD262" s="597" t="n"/>
      <c r="AE262" s="597" t="n"/>
      <c r="AF262" s="597" t="n"/>
      <c r="AG262" s="597" t="n"/>
      <c r="AH262" s="597" t="n"/>
      <c r="AI262" s="597" t="n"/>
      <c r="AJ262" s="597" t="n"/>
      <c r="AK262" s="597" t="n"/>
      <c r="AL262" s="597" t="n"/>
      <c r="AM262" s="597" t="n"/>
      <c r="AN262" s="597" t="n"/>
      <c r="AO262" s="597" t="n"/>
      <c r="AP262" s="597" t="n"/>
      <c r="AQ262" s="597" t="n"/>
      <c r="AR262" s="597" t="n"/>
      <c r="AS262" s="597" t="n"/>
      <c r="AT262" s="597" t="n"/>
      <c r="AU262" s="597" t="n"/>
      <c r="AV262" s="597" t="n"/>
      <c r="AW262" s="597" t="n"/>
      <c r="AX262" s="597" t="n"/>
      <c r="AY262" s="597" t="n"/>
      <c r="AZ262" s="597" t="n"/>
      <c r="BA262" s="597" t="n"/>
      <c r="BB262" s="597" t="n"/>
      <c r="BC262" s="597" t="n"/>
      <c r="BD262" s="597" t="n"/>
      <c r="BE262" s="597" t="n"/>
      <c r="BF262" s="597" t="n"/>
      <c r="BG262" s="597" t="n"/>
      <c r="BH262" s="597" t="n"/>
      <c r="BI262" s="597" t="n"/>
      <c r="BJ262" s="597" t="n"/>
      <c r="BK262" s="597" t="n"/>
      <c r="BL262" s="597" t="n"/>
      <c r="BM262" s="597" t="n"/>
      <c r="BN262" s="597" t="n"/>
      <c r="BO262" s="597" t="n"/>
      <c r="BP262" s="597" t="n"/>
      <c r="BQ262" s="597" t="n"/>
      <c r="BR262" s="597" t="n"/>
      <c r="BS262" s="597" t="n"/>
      <c r="BT262" s="597" t="n"/>
      <c r="BU262" s="597" t="n"/>
      <c r="BV262" s="597" t="n"/>
      <c r="BW262" s="597" t="n"/>
      <c r="BX262" s="597" t="n"/>
      <c r="BY262" s="597" t="n"/>
      <c r="BZ262" s="597" t="n"/>
      <c r="CB262" s="1" t="n"/>
      <c r="CC262" s="237" t="n"/>
      <c r="CD262" s="1" t="n"/>
    </row>
    <row r="263" ht="14.85" customHeight="1">
      <c r="E263" s="597" t="n"/>
      <c r="F263" s="597" t="n"/>
      <c r="G263" s="597" t="n"/>
      <c r="H263" s="597" t="n"/>
      <c r="I263" s="597" t="n"/>
      <c r="J263" s="597" t="n"/>
      <c r="K263" s="597" t="n"/>
      <c r="L263" s="597" t="n"/>
      <c r="M263" s="597" t="n"/>
      <c r="N263" s="597" t="n"/>
      <c r="O263" s="597" t="n"/>
      <c r="P263" s="597" t="n"/>
      <c r="Q263" s="597" t="n"/>
      <c r="R263" s="597" t="n"/>
      <c r="S263" s="597" t="n"/>
      <c r="T263" s="597" t="n"/>
      <c r="U263" s="597" t="n"/>
      <c r="V263" s="597" t="n"/>
      <c r="W263" s="597" t="n"/>
      <c r="X263" s="597" t="n"/>
      <c r="Y263" s="597" t="n"/>
      <c r="Z263" s="597" t="n"/>
      <c r="AA263" s="597" t="n"/>
      <c r="AB263" s="597" t="n"/>
      <c r="AC263" s="597" t="n"/>
      <c r="AD263" s="597" t="n"/>
      <c r="AE263" s="597" t="n"/>
      <c r="AF263" s="597" t="n"/>
      <c r="AG263" s="597" t="n"/>
      <c r="AH263" s="597" t="n"/>
      <c r="AI263" s="597" t="n"/>
      <c r="AJ263" s="597" t="n"/>
      <c r="AK263" s="597" t="n"/>
      <c r="AL263" s="597" t="n"/>
      <c r="AM263" s="597" t="n"/>
      <c r="AN263" s="597" t="n"/>
      <c r="AO263" s="597" t="n"/>
      <c r="AP263" s="597" t="n"/>
      <c r="AQ263" s="597" t="n"/>
      <c r="AR263" s="597" t="n"/>
      <c r="AS263" s="597" t="n"/>
      <c r="AT263" s="597" t="n"/>
      <c r="AU263" s="597" t="n"/>
      <c r="AV263" s="597" t="n"/>
      <c r="AW263" s="597" t="n"/>
      <c r="AX263" s="597" t="n"/>
      <c r="AY263" s="597" t="n"/>
      <c r="AZ263" s="597" t="n"/>
      <c r="BA263" s="597" t="n"/>
      <c r="BB263" s="597" t="n"/>
      <c r="BC263" s="597" t="n"/>
      <c r="BD263" s="597" t="n"/>
      <c r="BE263" s="597" t="n"/>
      <c r="BF263" s="597" t="n"/>
      <c r="BG263" s="597" t="n"/>
      <c r="BH263" s="597" t="n"/>
      <c r="BI263" s="597" t="n"/>
      <c r="BJ263" s="597" t="n"/>
      <c r="BK263" s="597" t="n"/>
      <c r="BL263" s="597" t="n"/>
      <c r="BM263" s="597" t="n"/>
      <c r="BN263" s="597" t="n"/>
      <c r="BO263" s="597" t="n"/>
      <c r="BP263" s="597" t="n"/>
      <c r="BQ263" s="597" t="n"/>
      <c r="BR263" s="597" t="n"/>
      <c r="BS263" s="597" t="n"/>
      <c r="BT263" s="597" t="n"/>
      <c r="BU263" s="597" t="n"/>
      <c r="BV263" s="597" t="n"/>
      <c r="BW263" s="597" t="n"/>
      <c r="BX263" s="597" t="n"/>
      <c r="BY263" s="597" t="n"/>
      <c r="BZ263" s="597" t="n"/>
      <c r="CB263" s="1" t="n"/>
      <c r="CC263" s="237" t="n"/>
      <c r="CD263" s="1" t="n"/>
    </row>
    <row r="264" ht="14.85" customHeight="1">
      <c r="E264" s="597" t="n"/>
      <c r="F264" s="597" t="n"/>
      <c r="G264" s="597" t="n"/>
      <c r="H264" s="597" t="n"/>
      <c r="I264" s="597" t="n"/>
      <c r="J264" s="597" t="n"/>
      <c r="K264" s="597" t="n"/>
      <c r="L264" s="597" t="n"/>
      <c r="M264" s="597" t="n"/>
      <c r="N264" s="597" t="n"/>
      <c r="O264" s="597" t="n"/>
      <c r="P264" s="597" t="n"/>
      <c r="Q264" s="597" t="n"/>
      <c r="R264" s="597" t="n"/>
      <c r="S264" s="597" t="n"/>
      <c r="T264" s="597" t="n"/>
      <c r="U264" s="597" t="n"/>
      <c r="V264" s="597" t="n"/>
      <c r="W264" s="597" t="n"/>
      <c r="X264" s="597" t="n"/>
      <c r="Y264" s="597" t="n"/>
      <c r="Z264" s="597" t="n"/>
      <c r="AA264" s="597" t="n"/>
      <c r="AB264" s="597" t="n"/>
      <c r="AC264" s="597" t="n"/>
      <c r="AD264" s="597" t="n"/>
      <c r="AE264" s="597" t="n"/>
      <c r="AF264" s="597" t="n"/>
      <c r="AG264" s="597" t="n"/>
      <c r="AH264" s="597" t="n"/>
      <c r="AI264" s="597" t="n"/>
      <c r="AJ264" s="597" t="n"/>
      <c r="AK264" s="597" t="n"/>
      <c r="AL264" s="597" t="n"/>
      <c r="AM264" s="597" t="n"/>
      <c r="AN264" s="597" t="n"/>
      <c r="AO264" s="597" t="n"/>
      <c r="AP264" s="597" t="n"/>
      <c r="AQ264" s="597" t="n"/>
      <c r="AR264" s="597" t="n"/>
      <c r="AS264" s="597" t="n"/>
      <c r="AT264" s="597" t="n"/>
      <c r="AU264" s="597" t="n"/>
      <c r="AV264" s="597" t="n"/>
      <c r="AW264" s="597" t="n"/>
      <c r="AX264" s="597" t="n"/>
      <c r="AY264" s="597" t="n"/>
      <c r="AZ264" s="597" t="n"/>
      <c r="BA264" s="597" t="n"/>
      <c r="BB264" s="597" t="n"/>
      <c r="BC264" s="597" t="n"/>
      <c r="BD264" s="597" t="n"/>
      <c r="BE264" s="597" t="n"/>
      <c r="BF264" s="597" t="n"/>
      <c r="BG264" s="597" t="n"/>
      <c r="BH264" s="597" t="n"/>
      <c r="BI264" s="597" t="n"/>
      <c r="BJ264" s="597" t="n"/>
      <c r="BK264" s="597" t="n"/>
      <c r="BL264" s="597" t="n"/>
      <c r="BM264" s="597" t="n"/>
      <c r="BN264" s="597" t="n"/>
      <c r="BO264" s="597" t="n"/>
      <c r="BP264" s="597" t="n"/>
      <c r="BQ264" s="597" t="n"/>
      <c r="BR264" s="597" t="n"/>
      <c r="BS264" s="597" t="n"/>
      <c r="BT264" s="597" t="n"/>
      <c r="BU264" s="597" t="n"/>
      <c r="BV264" s="597" t="n"/>
      <c r="BW264" s="597" t="n"/>
      <c r="BX264" s="597" t="n"/>
      <c r="BY264" s="597" t="n"/>
      <c r="BZ264" s="597" t="n"/>
      <c r="CB264" s="1" t="n"/>
      <c r="CC264" s="237" t="n"/>
      <c r="CD264" s="1" t="n"/>
    </row>
    <row r="265" ht="14.85" customHeight="1">
      <c r="E265" s="597" t="n"/>
      <c r="F265" s="597" t="n"/>
      <c r="G265" s="597" t="n"/>
      <c r="H265" s="597" t="n"/>
      <c r="I265" s="597" t="n"/>
      <c r="J265" s="597" t="n"/>
      <c r="K265" s="597" t="n"/>
      <c r="L265" s="597" t="n"/>
      <c r="M265" s="597" t="n"/>
      <c r="N265" s="597" t="n"/>
      <c r="O265" s="597" t="n"/>
      <c r="P265" s="597" t="n"/>
      <c r="Q265" s="597" t="n"/>
      <c r="R265" s="597" t="n"/>
      <c r="S265" s="597" t="n"/>
      <c r="T265" s="597" t="n"/>
      <c r="U265" s="597" t="n"/>
      <c r="V265" s="597" t="n"/>
      <c r="W265" s="597" t="n"/>
      <c r="X265" s="597" t="n"/>
      <c r="Y265" s="597" t="n"/>
      <c r="Z265" s="597" t="n"/>
      <c r="AA265" s="597" t="n"/>
      <c r="AB265" s="597" t="n"/>
      <c r="AC265" s="597" t="n"/>
      <c r="AD265" s="597" t="n"/>
      <c r="AE265" s="597" t="n"/>
      <c r="AF265" s="597" t="n"/>
      <c r="AG265" s="597" t="n"/>
      <c r="AH265" s="597" t="n"/>
      <c r="AI265" s="597" t="n"/>
      <c r="AJ265" s="597" t="n"/>
      <c r="AK265" s="597" t="n"/>
      <c r="AL265" s="597" t="n"/>
      <c r="AM265" s="597" t="n"/>
      <c r="AN265" s="597" t="n"/>
      <c r="AO265" s="597" t="n"/>
      <c r="AP265" s="597" t="n"/>
      <c r="AQ265" s="597" t="n"/>
      <c r="AR265" s="597" t="n"/>
      <c r="AS265" s="597" t="n"/>
      <c r="AT265" s="597" t="n"/>
      <c r="AU265" s="597" t="n"/>
      <c r="AV265" s="597" t="n"/>
      <c r="AW265" s="597" t="n"/>
      <c r="AX265" s="597" t="n"/>
      <c r="AY265" s="597" t="n"/>
      <c r="AZ265" s="597" t="n"/>
      <c r="BA265" s="597" t="n"/>
      <c r="BB265" s="597" t="n"/>
      <c r="BC265" s="597" t="n"/>
      <c r="BD265" s="597" t="n"/>
      <c r="BE265" s="597" t="n"/>
      <c r="BF265" s="597" t="n"/>
      <c r="BG265" s="597" t="n"/>
      <c r="BH265" s="597" t="n"/>
      <c r="BI265" s="597" t="n"/>
      <c r="BJ265" s="597" t="n"/>
      <c r="BK265" s="597" t="n"/>
      <c r="BL265" s="597" t="n"/>
      <c r="BM265" s="597" t="n"/>
      <c r="BN265" s="597" t="n"/>
      <c r="BO265" s="597" t="n"/>
      <c r="BP265" s="597" t="n"/>
      <c r="BQ265" s="597" t="n"/>
      <c r="BR265" s="597" t="n"/>
      <c r="BS265" s="597" t="n"/>
      <c r="BT265" s="597" t="n"/>
      <c r="BU265" s="597" t="n"/>
      <c r="BV265" s="597" t="n"/>
      <c r="BW265" s="597" t="n"/>
      <c r="BX265" s="597" t="n"/>
      <c r="BY265" s="597" t="n"/>
      <c r="BZ265" s="597" t="n"/>
      <c r="CB265" s="1" t="n"/>
      <c r="CC265" s="237" t="n"/>
      <c r="CD265" s="1" t="n"/>
    </row>
    <row r="266" ht="14.85" customHeight="1">
      <c r="E266" s="597" t="n"/>
      <c r="F266" s="597" t="n"/>
      <c r="G266" s="597" t="n"/>
      <c r="H266" s="597" t="n"/>
      <c r="I266" s="597" t="n"/>
      <c r="J266" s="597" t="n"/>
      <c r="K266" s="597" t="n"/>
      <c r="L266" s="597" t="n"/>
      <c r="M266" s="597" t="n"/>
      <c r="N266" s="597" t="n"/>
      <c r="O266" s="597" t="n"/>
      <c r="P266" s="597" t="n"/>
      <c r="Q266" s="597" t="n"/>
      <c r="R266" s="597" t="n"/>
      <c r="S266" s="597" t="n"/>
      <c r="T266" s="597" t="n"/>
      <c r="U266" s="597" t="n"/>
      <c r="V266" s="597" t="n"/>
      <c r="W266" s="597" t="n"/>
      <c r="X266" s="597" t="n"/>
      <c r="Y266" s="597" t="n"/>
      <c r="Z266" s="597" t="n"/>
      <c r="AA266" s="597" t="n"/>
      <c r="AB266" s="597" t="n"/>
      <c r="AC266" s="597" t="n"/>
      <c r="AD266" s="597" t="n"/>
      <c r="AE266" s="597" t="n"/>
      <c r="AF266" s="597" t="n"/>
      <c r="AG266" s="597" t="n"/>
      <c r="AH266" s="597" t="n"/>
      <c r="AI266" s="597" t="n"/>
      <c r="AJ266" s="597" t="n"/>
      <c r="AK266" s="597" t="n"/>
      <c r="AL266" s="597" t="n"/>
      <c r="AM266" s="597" t="n"/>
      <c r="AN266" s="597" t="n"/>
      <c r="AO266" s="597" t="n"/>
      <c r="AP266" s="597" t="n"/>
      <c r="AQ266" s="597" t="n"/>
      <c r="AR266" s="597" t="n"/>
      <c r="AS266" s="597" t="n"/>
      <c r="AT266" s="597" t="n"/>
      <c r="AU266" s="597" t="n"/>
      <c r="AV266" s="597" t="n"/>
      <c r="AW266" s="597" t="n"/>
      <c r="AX266" s="597" t="n"/>
      <c r="AY266" s="597" t="n"/>
      <c r="AZ266" s="597" t="n"/>
      <c r="BA266" s="597" t="n"/>
      <c r="BB266" s="597" t="n"/>
      <c r="BC266" s="597" t="n"/>
      <c r="BD266" s="597" t="n"/>
      <c r="BE266" s="597" t="n"/>
      <c r="BF266" s="597" t="n"/>
      <c r="BG266" s="597" t="n"/>
      <c r="BH266" s="597" t="n"/>
      <c r="BI266" s="597" t="n"/>
      <c r="BJ266" s="597" t="n"/>
      <c r="BK266" s="597" t="n"/>
      <c r="BL266" s="597" t="n"/>
      <c r="BM266" s="597" t="n"/>
      <c r="BN266" s="597" t="n"/>
      <c r="BO266" s="597" t="n"/>
      <c r="BP266" s="597" t="n"/>
      <c r="BQ266" s="597" t="n"/>
      <c r="BR266" s="597" t="n"/>
      <c r="BS266" s="597" t="n"/>
      <c r="BT266" s="597" t="n"/>
      <c r="BU266" s="597" t="n"/>
      <c r="BV266" s="597" t="n"/>
      <c r="BW266" s="597" t="n"/>
      <c r="BX266" s="597" t="n"/>
      <c r="BY266" s="597" t="n"/>
      <c r="BZ266" s="597" t="n"/>
      <c r="CB266" s="1" t="n"/>
      <c r="CC266" s="237" t="n"/>
      <c r="CD266" s="1" t="n"/>
    </row>
    <row r="267" ht="14.85" customHeight="1">
      <c r="E267" s="597" t="n"/>
      <c r="F267" s="597" t="n"/>
      <c r="G267" s="597" t="n"/>
      <c r="H267" s="597" t="n"/>
      <c r="I267" s="597" t="n"/>
      <c r="J267" s="597" t="n"/>
      <c r="K267" s="597" t="n"/>
      <c r="L267" s="597" t="n"/>
      <c r="M267" s="597" t="n"/>
      <c r="N267" s="597" t="n"/>
      <c r="O267" s="597" t="n"/>
      <c r="P267" s="597" t="n"/>
      <c r="Q267" s="597" t="n"/>
      <c r="R267" s="597" t="n"/>
      <c r="S267" s="597" t="n"/>
      <c r="T267" s="597" t="n"/>
      <c r="U267" s="597" t="n"/>
      <c r="V267" s="597" t="n"/>
      <c r="W267" s="597" t="n"/>
      <c r="X267" s="597" t="n"/>
      <c r="Y267" s="597" t="n"/>
      <c r="Z267" s="597" t="n"/>
      <c r="AA267" s="597" t="n"/>
      <c r="AB267" s="597" t="n"/>
      <c r="AC267" s="597" t="n"/>
      <c r="AD267" s="597" t="n"/>
      <c r="AE267" s="597" t="n"/>
      <c r="AF267" s="597" t="n"/>
      <c r="AG267" s="597" t="n"/>
      <c r="AH267" s="597" t="n"/>
      <c r="AI267" s="597" t="n"/>
      <c r="AJ267" s="597" t="n"/>
      <c r="AK267" s="597" t="n"/>
      <c r="AL267" s="597" t="n"/>
      <c r="AM267" s="597" t="n"/>
      <c r="AN267" s="597" t="n"/>
      <c r="AO267" s="597" t="n"/>
      <c r="AP267" s="597" t="n"/>
      <c r="AQ267" s="597" t="n"/>
      <c r="AR267" s="597" t="n"/>
      <c r="AS267" s="597" t="n"/>
      <c r="AT267" s="597" t="n"/>
      <c r="AU267" s="597" t="n"/>
      <c r="AV267" s="597" t="n"/>
      <c r="AW267" s="597" t="n"/>
      <c r="AX267" s="597" t="n"/>
      <c r="AY267" s="597" t="n"/>
      <c r="AZ267" s="597" t="n"/>
      <c r="BA267" s="597" t="n"/>
      <c r="BB267" s="597" t="n"/>
      <c r="BC267" s="597" t="n"/>
      <c r="BD267" s="597" t="n"/>
      <c r="BE267" s="597" t="n"/>
      <c r="BF267" s="597" t="n"/>
      <c r="BG267" s="597" t="n"/>
      <c r="BH267" s="597" t="n"/>
      <c r="BI267" s="597" t="n"/>
      <c r="BJ267" s="597" t="n"/>
      <c r="BK267" s="597" t="n"/>
      <c r="BL267" s="597" t="n"/>
      <c r="BM267" s="597" t="n"/>
      <c r="BN267" s="597" t="n"/>
      <c r="BO267" s="597" t="n"/>
      <c r="BP267" s="597" t="n"/>
      <c r="BQ267" s="597" t="n"/>
      <c r="BR267" s="597" t="n"/>
      <c r="BS267" s="597" t="n"/>
      <c r="BT267" s="597" t="n"/>
      <c r="BU267" s="597" t="n"/>
      <c r="BV267" s="597" t="n"/>
      <c r="BW267" s="597" t="n"/>
      <c r="BX267" s="597" t="n"/>
      <c r="BY267" s="597" t="n"/>
      <c r="BZ267" s="597" t="n"/>
      <c r="CB267" s="1" t="n"/>
      <c r="CC267" s="237" t="n"/>
      <c r="CD267" s="1" t="n"/>
    </row>
    <row r="268" ht="13.5" customHeight="1">
      <c r="CB268" s="1" t="n"/>
      <c r="CC268" s="237" t="n"/>
      <c r="CD268" s="1" t="n"/>
    </row>
    <row r="269" ht="13.5" customHeight="1">
      <c r="CB269" s="1" t="n"/>
      <c r="CC269" s="237" t="n"/>
      <c r="CD269" s="1" t="n"/>
    </row>
    <row r="270" ht="13.5" customHeight="1">
      <c r="CB270" s="1" t="n"/>
      <c r="CC270" s="237" t="n"/>
      <c r="CD270" s="1" t="n"/>
    </row>
    <row r="271" ht="13.5" customHeight="1">
      <c r="CB271" s="1" t="n"/>
      <c r="CC271" s="237" t="n"/>
      <c r="CD271" s="1" t="n"/>
    </row>
    <row r="272" ht="13.5" customHeight="1">
      <c r="CB272" s="1" t="n"/>
      <c r="CC272" s="237" t="n"/>
      <c r="CD272" s="1" t="n"/>
    </row>
    <row r="273" ht="13.5" customHeight="1">
      <c r="CB273" s="1" t="n"/>
      <c r="CC273" s="237" t="n"/>
      <c r="CD273" s="1" t="n"/>
    </row>
    <row r="274" ht="13.5" customHeight="1">
      <c r="CB274" s="1" t="n"/>
      <c r="CC274" s="237" t="n"/>
      <c r="CD274" s="1" t="n"/>
    </row>
    <row r="275" ht="13.5" customHeight="1">
      <c r="CB275" s="1" t="n"/>
      <c r="CC275" s="237" t="n"/>
      <c r="CD275" s="1" t="n"/>
    </row>
    <row r="276" ht="13.5" customHeight="1">
      <c r="CB276" s="1" t="n"/>
      <c r="CC276" s="237" t="n"/>
      <c r="CD276" s="1" t="n"/>
    </row>
    <row r="277" ht="13.5" customHeight="1">
      <c r="CB277" s="1" t="n"/>
      <c r="CC277" s="237" t="n"/>
      <c r="CD277" s="1" t="n"/>
    </row>
    <row r="278" ht="13.5" customHeight="1">
      <c r="CB278" s="1" t="n"/>
      <c r="CC278" s="237" t="n"/>
      <c r="CD278" s="1" t="n"/>
    </row>
    <row r="279" ht="13.5" customHeight="1">
      <c r="CB279" s="1" t="n"/>
      <c r="CC279" s="237" t="n"/>
      <c r="CD279" s="1" t="n"/>
    </row>
  </sheetData>
  <mergeCells count="3">
    <mergeCell ref="CB2:CD2"/>
    <mergeCell ref="CB4:CD4"/>
    <mergeCell ref="ES4:EZ4"/>
  </mergeCells>
  <conditionalFormatting sqref="EY10:EY12 EY14:EY18 EY20 EY22:EY2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28:EY3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35:EY38 EY41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6.xml><?xml version="1.0" encoding="utf-8"?>
<worksheet xmlns="http://schemas.openxmlformats.org/spreadsheetml/2006/main">
  <sheetPr codeName="Planilha21">
    <tabColor rgb="FFFFC000"/>
    <outlinePr summaryBelow="1" summaryRight="1"/>
    <pageSetUpPr/>
  </sheetPr>
  <dimension ref="A1:FA299"/>
  <sheetViews>
    <sheetView showGridLines="0" zoomScaleNormal="100" workbookViewId="0">
      <pane xSplit="3" ySplit="8" topLeftCell="ES49" activePane="bottomRight" state="frozenSplit"/>
      <selection activeCell="ES8" sqref="ES8"/>
      <selection pane="topRight" activeCell="ES8" sqref="ES8"/>
      <selection pane="bottomLeft" activeCell="ES8" sqref="ES8"/>
      <selection pane="bottomRight" activeCell="ES5" sqref="ES5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375" customWidth="1" style="1" min="97" max="97"/>
    <col width="11.375" customWidth="1" style="1" min="98" max="98"/>
    <col hidden="1" outlineLevel="1" width="2.125" customWidth="1" style="1" min="99" max="99"/>
    <col hidden="1" outlineLevel="1" width="13.75" customWidth="1" style="1" min="100" max="100"/>
    <col hidden="1" outlineLevel="1" width="11.375" customWidth="1" style="1" min="101" max="111"/>
    <col collapsed="1" width="2.375" customWidth="1" style="1" min="112" max="112"/>
    <col hidden="1" width="11.375" customWidth="1" style="1" min="113" max="113"/>
    <col hidden="1" width="11.375" customWidth="1" style="331" min="114" max="114"/>
    <col hidden="1" width="2.75" customWidth="1" style="1" min="115" max="115"/>
    <col width="11.375" customWidth="1" style="1" min="116" max="116"/>
    <col hidden="1" outlineLevel="1" width="5" customWidth="1" style="1" min="117" max="117"/>
    <col hidden="1" outlineLevel="1" width="11.375" customWidth="1" style="1" min="118" max="129"/>
    <col collapsed="1" width="2.375" customWidth="1" style="1" min="130" max="130"/>
    <col width="11.375" customWidth="1" style="1" min="131" max="131"/>
    <col hidden="1" outlineLevel="1" width="2.125" customWidth="1" style="1" min="132" max="132"/>
    <col hidden="1" outlineLevel="1" width="13.75" customWidth="1" style="1" min="133" max="133"/>
    <col hidden="1" outlineLevel="1" width="11.375" customWidth="1" style="1" min="134" max="144"/>
    <col collapsed="1" width="3.5" customWidth="1" style="1" min="145" max="145"/>
    <col width="11.375" customWidth="1" style="1" min="146" max="146"/>
    <col width="11.375" customWidth="1" style="331" min="147" max="147"/>
    <col width="7.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1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1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J5" s="332" t="n"/>
      <c r="DL5" s="89" t="n"/>
      <c r="DM5" s="1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1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Q5" s="332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SUM(G10,G26,G32,G46,G55,G69)</f>
        <v/>
      </c>
      <c r="H8" s="618">
        <f>SUM(H10,H26,H32,H46,H55,H69)</f>
        <v/>
      </c>
      <c r="I8" s="618">
        <f>SUM(I10,I26,I32,I46,I55,I69)</f>
        <v/>
      </c>
      <c r="J8" s="618">
        <f>SUM(J10,J26,J32,J46,J55,J69)</f>
        <v/>
      </c>
      <c r="K8" s="618">
        <f>SUM(K10,K26,K32,K46,K55,K69)</f>
        <v/>
      </c>
      <c r="L8" s="618">
        <f>SUM(L10,L26,L32,L46,L55,L69)</f>
        <v/>
      </c>
      <c r="M8" s="618">
        <f>SUM(M10,M26,M32,M46,M55,M69)</f>
        <v/>
      </c>
      <c r="N8" s="618">
        <f>SUM(N10,N26,N32,N46,N55,N69)</f>
        <v/>
      </c>
      <c r="O8" s="618">
        <f>SUM(O10,O26,O32,O46,O55,O69)</f>
        <v/>
      </c>
      <c r="P8" s="618">
        <f>SUM(P10,P26,P32,P46,P55,P69)</f>
        <v/>
      </c>
      <c r="Q8" s="618">
        <f>SUM(Q10,Q26,Q32,Q46,Q55,Q69)</f>
        <v/>
      </c>
      <c r="R8" s="618">
        <f>SUM(R10,R26,R32,R46,R55,R69)</f>
        <v/>
      </c>
      <c r="S8" s="617" t="n"/>
      <c r="T8" s="618">
        <f>SUM(V8:AG8)</f>
        <v/>
      </c>
      <c r="U8" s="617" t="n"/>
      <c r="V8" s="618">
        <f>SUM(V10,V26,V32,V46,V55,V69)</f>
        <v/>
      </c>
      <c r="W8" s="618">
        <f>SUM(W10,W26,W32,W46,W55,W69)</f>
        <v/>
      </c>
      <c r="X8" s="618">
        <f>SUM(X10,X26,X32,X46,X55,X69)</f>
        <v/>
      </c>
      <c r="Y8" s="618">
        <f>SUM(Y10,Y26,Y32,Y46,Y55,Y69)</f>
        <v/>
      </c>
      <c r="Z8" s="618">
        <f>SUM(Z10,Z26,Z32,Z46,Z55,Z69)</f>
        <v/>
      </c>
      <c r="AA8" s="618">
        <f>SUM(AA10,AA26,AA32,AA46,AA55,AA69)</f>
        <v/>
      </c>
      <c r="AB8" s="618">
        <f>SUM(AB10,AB26,AB32,AB46,AB55,AB69)</f>
        <v/>
      </c>
      <c r="AC8" s="618">
        <f>SUM(AC10,AC26,AC32,AC46,AC55,AC69)</f>
        <v/>
      </c>
      <c r="AD8" s="618">
        <f>SUM(AD10,AD26,AD32,AD46,AD55,AD69)</f>
        <v/>
      </c>
      <c r="AE8" s="618">
        <f>SUM(AE10,AE26,AE32,AE46,AE55,AE69)</f>
        <v/>
      </c>
      <c r="AF8" s="618">
        <f>SUM(AF10,AF26,AF32,AF46,AF55,AF69)</f>
        <v/>
      </c>
      <c r="AG8" s="618">
        <f>SUM(AG10,AG26,AG32,AG46,AG55,AG69)</f>
        <v/>
      </c>
      <c r="AH8" s="617" t="n"/>
      <c r="AI8" s="618">
        <f>SUM(AK8:AV8)</f>
        <v/>
      </c>
      <c r="AJ8" s="617" t="n"/>
      <c r="AK8" s="618">
        <f>SUM(AK10,AK26,AK32,AK46,AK55,AK69)</f>
        <v/>
      </c>
      <c r="AL8" s="618">
        <f>SUM(AL10,AL26,AL32,AL46,AL55,AL69)</f>
        <v/>
      </c>
      <c r="AM8" s="618">
        <f>SUM(AM10,AM26,AM32,AM46,AM55,AM69)</f>
        <v/>
      </c>
      <c r="AN8" s="618">
        <f>SUM(AN10,AN26,AN32,AN46,AN55,AN69)</f>
        <v/>
      </c>
      <c r="AO8" s="618">
        <f>SUM(AO10,AO26,AO32,AO46,AO55,AO69)</f>
        <v/>
      </c>
      <c r="AP8" s="618">
        <f>SUM(AP10,AP26,AP32,AP46,AP55,AP69)</f>
        <v/>
      </c>
      <c r="AQ8" s="618">
        <f>SUM(AQ10,AQ26,AQ32,AQ46,AQ55,AQ69)</f>
        <v/>
      </c>
      <c r="AR8" s="618">
        <f>SUM(AR10,AR26,AR32,AR46,AR55,AR69)</f>
        <v/>
      </c>
      <c r="AS8" s="618">
        <f>SUM(AS10,AS26,AS32,AS46,AS55,AS69)</f>
        <v/>
      </c>
      <c r="AT8" s="618">
        <f>SUM(AT10,AT26,AT32,AT46,AT55,AT69)</f>
        <v/>
      </c>
      <c r="AU8" s="618">
        <f>SUM(AU10,AU26,AU32,AU46,AU55,AU69)</f>
        <v/>
      </c>
      <c r="AV8" s="618">
        <f>SUM(AV10,AV26,AV32,AV46,AV55,AV69)</f>
        <v/>
      </c>
      <c r="AW8" s="617" t="n"/>
      <c r="AX8" s="618">
        <f>SUM(AZ8:BK8)</f>
        <v/>
      </c>
      <c r="AY8" s="617" t="n"/>
      <c r="AZ8" s="618">
        <f>SUM(AZ10,AZ26,AZ32,AZ46,AZ55,AZ69)</f>
        <v/>
      </c>
      <c r="BA8" s="618">
        <f>SUM(BA10,BA26,BA32,BA46,BA55,BA69)</f>
        <v/>
      </c>
      <c r="BB8" s="618">
        <f>SUM(BB10,BB26,BB32,BB46,BB55,BB69)</f>
        <v/>
      </c>
      <c r="BC8" s="618">
        <f>SUM(BC10,BC26,BC32,BC46,BC55,BC69)</f>
        <v/>
      </c>
      <c r="BD8" s="618">
        <f>SUM(BD10,BD26,BD32,BD46,BD55,BD69)</f>
        <v/>
      </c>
      <c r="BE8" s="618">
        <f>SUM(BE10,BE26,BE32,BE46,BE55,BE69)</f>
        <v/>
      </c>
      <c r="BF8" s="618">
        <f>SUM(BF10,BF26,BF32,BF46,BF55,BF69)</f>
        <v/>
      </c>
      <c r="BG8" s="618">
        <f>SUM(BG10,BG26,BG32,BG46,BG55,BG69)</f>
        <v/>
      </c>
      <c r="BH8" s="618">
        <f>SUM(BH10,BH26,BH32,BH46,BH55,BH69)</f>
        <v/>
      </c>
      <c r="BI8" s="618">
        <f>SUM(BI10,BI26,BI32,BI46,BI55,BI69)</f>
        <v/>
      </c>
      <c r="BJ8" s="618">
        <f>SUM(BJ10,BJ26,BJ32,BJ46,BJ55,BJ69)</f>
        <v/>
      </c>
      <c r="BK8" s="618">
        <f>SUM(BK10,BK26,BK32,BK46,BK55,BK69)</f>
        <v/>
      </c>
      <c r="BM8" s="618">
        <f>SUM(BO8:BZ8)</f>
        <v/>
      </c>
      <c r="BN8" s="617" t="n"/>
      <c r="BO8" s="618">
        <f>SUM(BO10,BO26,BO32,BO46,BO55,BO69)</f>
        <v/>
      </c>
      <c r="BP8" s="618">
        <f>SUM(BP10,BP26,BP32,BP46,BP55,BP69)</f>
        <v/>
      </c>
      <c r="BQ8" s="618">
        <f>SUM(BQ10,BQ26,BQ32,BQ46,BQ55,BQ69)</f>
        <v/>
      </c>
      <c r="BR8" s="618">
        <f>SUM(BR10,BR26,BR32,BR46,BR55,BR69)</f>
        <v/>
      </c>
      <c r="BS8" s="618">
        <f>SUM(BS10,BS26,BS32,BS46,BS55,BS69)</f>
        <v/>
      </c>
      <c r="BT8" s="618">
        <f>SUM(BT10,BT26,BT32,BT46,BT55,BT69)</f>
        <v/>
      </c>
      <c r="BU8" s="618">
        <f>SUM(BU10,BU26,BU32,BU46,BU55,BU69)</f>
        <v/>
      </c>
      <c r="BV8" s="618">
        <f>SUM(BV10,BV26,BV32,BV46,BV55,BV69)</f>
        <v/>
      </c>
      <c r="BW8" s="618">
        <f>SUM(BW10,BW26,BW32,BW46,BW55,BW69)</f>
        <v/>
      </c>
      <c r="BX8" s="618">
        <f>SUM(BX10,BX26,BX32,BX46,BX55,BX69)</f>
        <v/>
      </c>
      <c r="BY8" s="618">
        <f>SUM(BY10,BY26,BY32,BY46,BY55,BY69)</f>
        <v/>
      </c>
      <c r="BZ8" s="618">
        <f>SUM(BZ10,BZ26,BZ32,BZ46,BZ55,BZ69)</f>
        <v/>
      </c>
      <c r="CB8" s="618">
        <f>CB10+CB26+CB32+CB55+CB46+CB69</f>
        <v/>
      </c>
      <c r="CC8" s="619" t="n"/>
      <c r="CD8" s="618">
        <f>CD10+CD26+CD32+CD46+CD55+CD69</f>
        <v/>
      </c>
      <c r="CE8" s="618">
        <f>SUM(CG8:CR8)</f>
        <v/>
      </c>
      <c r="CG8" s="618">
        <f>SUM(CG10,CG26,CG32,CG46,CG55,CG69)</f>
        <v/>
      </c>
      <c r="CH8" s="618">
        <f>SUM(CH10,CH26,CH32,CH46,CH55,CH69)</f>
        <v/>
      </c>
      <c r="CI8" s="618">
        <f>SUM(CI10,CI26,CI32,CI46,CI55,CI69)</f>
        <v/>
      </c>
      <c r="CJ8" s="618">
        <f>SUM(CJ10,CJ26,CJ32,CJ46,CJ55,CJ69)</f>
        <v/>
      </c>
      <c r="CK8" s="618">
        <f>SUM(CK10,CK26,CK32,CK46,CK55,CK69)</f>
        <v/>
      </c>
      <c r="CL8" s="618">
        <f>SUM(CL10,CL26,CL32,CL46,CL55,CL69)</f>
        <v/>
      </c>
      <c r="CM8" s="618">
        <f>SUM(CM10,CM26,CM32,CM46,CM55,CM69)</f>
        <v/>
      </c>
      <c r="CN8" s="618">
        <f>SUM(CN10,CN26,CN32,CN46,CN55,CN69)</f>
        <v/>
      </c>
      <c r="CO8" s="618">
        <f>SUM(CO10,CO26,CO32,CO46,CO55,CO69)</f>
        <v/>
      </c>
      <c r="CP8" s="618">
        <f>SUM(CP10,CP26,CP32,CP46,CP55,CP69)</f>
        <v/>
      </c>
      <c r="CQ8" s="618">
        <f>SUM(CQ10,CQ26,CQ32,CQ46,CQ55,CQ69)</f>
        <v/>
      </c>
      <c r="CR8" s="618">
        <f>SUM(CR10,CR26,CR32,CR46,CR55,CR69)</f>
        <v/>
      </c>
      <c r="CT8" s="618">
        <f>SUM(CV8:DG8)</f>
        <v/>
      </c>
      <c r="CV8" s="618">
        <f>SUM(CV10,CV26,CV32,CV46,CV55,CV69)</f>
        <v/>
      </c>
      <c r="CW8" s="618">
        <f>SUM(CW10,CW26,CW32,CW46,CW55,CW69)</f>
        <v/>
      </c>
      <c r="CX8" s="618">
        <f>SUM(CX10,CX26,CX32,CX46,CX55,CX69)</f>
        <v/>
      </c>
      <c r="CY8" s="618">
        <f>SUM(CY10,CY26,CY32,CY46,CY55,CY69)</f>
        <v/>
      </c>
      <c r="CZ8" s="618">
        <f>SUM(CZ10,CZ26,CZ32,CZ46,CZ55,CZ69)</f>
        <v/>
      </c>
      <c r="DA8" s="618">
        <f>SUM(DA10,DA26,DA32,DA46,DA55,DA69)</f>
        <v/>
      </c>
      <c r="DB8" s="618">
        <f>SUM(DB10,DB26,DB32,DB46,DB55,DB69)</f>
        <v/>
      </c>
      <c r="DC8" s="618">
        <f>SUM(DC10,DC26,DC32,DC46,DC55,DC69)</f>
        <v/>
      </c>
      <c r="DD8" s="618">
        <f>SUM(DD10,DD26,DD32,DD46,DD55,DD69)</f>
        <v/>
      </c>
      <c r="DE8" s="618">
        <f>SUM(DE10,DE26,DE32,DE46,DE55,DE69)</f>
        <v/>
      </c>
      <c r="DF8" s="618">
        <f>SUM(DF10,DF26,DF32,DF46,DF55,DF69)</f>
        <v/>
      </c>
      <c r="DG8" s="618">
        <f>SUM(DG10,DG26,DG32,DG46,DG55,DG69)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SUM(DN10,DN26,DN32,DN46,DN55,DN69)</f>
        <v/>
      </c>
      <c r="DO8" s="618">
        <f>SUM(DO10,DO26,DO32,DO46,DO55,DO69)</f>
        <v/>
      </c>
      <c r="DP8" s="618">
        <f>SUM(DP10,DP26,DP32,DP46,DP55,DP69)</f>
        <v/>
      </c>
      <c r="DQ8" s="618">
        <f>SUM(DQ10,DQ26,DQ32,DQ46,DQ55,DQ69)</f>
        <v/>
      </c>
      <c r="DR8" s="618">
        <f>SUM(DR10,DR26,DR32,DR46,DR55,DR69)</f>
        <v/>
      </c>
      <c r="DS8" s="618">
        <f>SUM(DS10,DS26,DS32,DS46,DS55,DS69)</f>
        <v/>
      </c>
      <c r="DT8" s="618">
        <f>SUM(DT10,DT26,DT32,DT46,DT55,DT69)</f>
        <v/>
      </c>
      <c r="DU8" s="618">
        <f>SUM(DU10,DU26,DU32,DU46,DU55,DU69)</f>
        <v/>
      </c>
      <c r="DV8" s="618">
        <f>SUM(DV10,DV26,DV32,DV46,DV55,DV69)</f>
        <v/>
      </c>
      <c r="DW8" s="618">
        <f>SUM(DW10,DW26,DW32,DW46,DW55,DW69)</f>
        <v/>
      </c>
      <c r="DX8" s="618">
        <f>SUM(DX10,DX26,DX32,DX46,DX55,DX69)</f>
        <v/>
      </c>
      <c r="DY8" s="618">
        <f>SUM(DY10,DY26,DY32,DY46,DY55,DY69)</f>
        <v/>
      </c>
      <c r="EA8" s="618">
        <f>SUM(EC8:EN8)</f>
        <v/>
      </c>
      <c r="EC8" s="618">
        <f>SUM(EC10,EC26,EC32,EC46,EC55,EC69)</f>
        <v/>
      </c>
      <c r="ED8" s="618">
        <f>SUM(ED10,ED26,ED32,ED46,ED55,ED69)</f>
        <v/>
      </c>
      <c r="EE8" s="618">
        <f>SUM(EE10,EE26,EE32,EE46,EE55,EE69)</f>
        <v/>
      </c>
      <c r="EF8" s="618">
        <f>SUM(EF10,EF26,EF32,EF46,EF55,EF69)</f>
        <v/>
      </c>
      <c r="EG8" s="618">
        <f>SUM(EG10,EG26,EG32,EG46,EG55,EG69)</f>
        <v/>
      </c>
      <c r="EH8" s="618">
        <f>SUM(EH10,EH26,EH32,EH46,EH55,EH69)</f>
        <v/>
      </c>
      <c r="EI8" s="618">
        <f>SUM(EI10,EI26,EI32,EI46,EI55,EI69)</f>
        <v/>
      </c>
      <c r="EJ8" s="618">
        <f>SUM(EJ10,EJ26,EJ32,EJ46,EJ55,EJ69)</f>
        <v/>
      </c>
      <c r="EK8" s="618">
        <f>SUM(EK10,EK26,EK32,EK46,EK55,EK69)</f>
        <v/>
      </c>
      <c r="EL8" s="618">
        <f>SUM(EL10,EL26,EL32,EL46,EL55,EL69)</f>
        <v/>
      </c>
      <c r="EM8" s="618">
        <f>SUM(EM10,EM26,EM32,EM46,EM55,EM69)</f>
        <v/>
      </c>
      <c r="EN8" s="618">
        <f>SUM(EN10,EN26,EN32,EN46,EN55,EN69)</f>
        <v/>
      </c>
      <c r="EP8" s="618">
        <f>EH8-DS8</f>
        <v/>
      </c>
      <c r="EQ8" s="333">
        <f>(EH8/DS8)-100%</f>
        <v/>
      </c>
      <c r="ES8" s="618">
        <f>SUM(ES10,ES26,ES32,ES46,ES55,ES69)</f>
        <v/>
      </c>
      <c r="ET8" s="422" t="n"/>
      <c r="EU8" s="618">
        <f>SUM(EU10,EU26,EU32,EU46,EU55,EU69)</f>
        <v/>
      </c>
      <c r="EV8" s="422" t="n"/>
      <c r="EW8" s="618">
        <f>SUM(EW10,EW26,EW32,EW46,EW55,EW69)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Despesas com Pessoal - Administração</t>
        </is>
      </c>
      <c r="D10" s="57" t="n"/>
      <c r="E10" s="633">
        <f>SUM(G10:R10)</f>
        <v/>
      </c>
      <c r="F10" s="596" t="n"/>
      <c r="G10" s="633">
        <f>SUM(G12:G24)</f>
        <v/>
      </c>
      <c r="H10" s="633">
        <f>SUM(H12:H24)</f>
        <v/>
      </c>
      <c r="I10" s="633">
        <f>SUM(I12:I24)</f>
        <v/>
      </c>
      <c r="J10" s="633">
        <f>SUM(J12:J24)</f>
        <v/>
      </c>
      <c r="K10" s="633">
        <f>SUM(K12:K24)</f>
        <v/>
      </c>
      <c r="L10" s="633">
        <f>SUM(L12:L24)</f>
        <v/>
      </c>
      <c r="M10" s="633">
        <f>SUM(M12:M24)</f>
        <v/>
      </c>
      <c r="N10" s="633">
        <f>SUM(N12:N24)</f>
        <v/>
      </c>
      <c r="O10" s="633">
        <f>SUM(O12:O24)</f>
        <v/>
      </c>
      <c r="P10" s="633">
        <f>SUM(P12:P24)</f>
        <v/>
      </c>
      <c r="Q10" s="633">
        <f>SUM(Q12:Q24)</f>
        <v/>
      </c>
      <c r="R10" s="633">
        <f>SUM(R12:R24)</f>
        <v/>
      </c>
      <c r="S10" s="596" t="n"/>
      <c r="T10" s="633">
        <f>SUM(V10:AG10)</f>
        <v/>
      </c>
      <c r="U10" s="596" t="n"/>
      <c r="V10" s="633">
        <f>SUM(V12:V24)</f>
        <v/>
      </c>
      <c r="W10" s="633">
        <f>SUM(W12:W24)</f>
        <v/>
      </c>
      <c r="X10" s="633">
        <f>SUM(X12:X24)</f>
        <v/>
      </c>
      <c r="Y10" s="633">
        <f>SUM(Y12:Y24)</f>
        <v/>
      </c>
      <c r="Z10" s="633">
        <f>SUM(Z12:Z24)</f>
        <v/>
      </c>
      <c r="AA10" s="633">
        <f>SUM(AA12:AA24)</f>
        <v/>
      </c>
      <c r="AB10" s="633">
        <f>SUM(AB12:AB24)</f>
        <v/>
      </c>
      <c r="AC10" s="633">
        <f>SUM(AC12:AC24)</f>
        <v/>
      </c>
      <c r="AD10" s="633">
        <f>SUM(AD12:AD24)</f>
        <v/>
      </c>
      <c r="AE10" s="633">
        <f>SUM(AE12:AE24)</f>
        <v/>
      </c>
      <c r="AF10" s="633">
        <f>SUM(AF12:AF24)</f>
        <v/>
      </c>
      <c r="AG10" s="633">
        <f>SUM(AG12:AG24)</f>
        <v/>
      </c>
      <c r="AH10" s="596" t="n"/>
      <c r="AI10" s="633">
        <f>SUM(AK10:AV10)</f>
        <v/>
      </c>
      <c r="AJ10" s="596" t="n"/>
      <c r="AK10" s="633">
        <f>SUM(AK12:AK24)</f>
        <v/>
      </c>
      <c r="AL10" s="633">
        <f>SUM(AL12:AL24)</f>
        <v/>
      </c>
      <c r="AM10" s="633">
        <f>SUM(AM12:AM24)</f>
        <v/>
      </c>
      <c r="AN10" s="633">
        <f>SUM(AN12:AN24)</f>
        <v/>
      </c>
      <c r="AO10" s="633">
        <f>SUM(AO12:AO24)</f>
        <v/>
      </c>
      <c r="AP10" s="633">
        <f>SUM(AP12:AP24)</f>
        <v/>
      </c>
      <c r="AQ10" s="633">
        <f>SUM(AQ12:AQ24)</f>
        <v/>
      </c>
      <c r="AR10" s="633">
        <f>SUM(AR12:AR24)</f>
        <v/>
      </c>
      <c r="AS10" s="633">
        <f>SUM(AS12:AS24)</f>
        <v/>
      </c>
      <c r="AT10" s="633">
        <f>SUM(AT12:AT24)</f>
        <v/>
      </c>
      <c r="AU10" s="633">
        <f>SUM(AU12:AU24)</f>
        <v/>
      </c>
      <c r="AV10" s="633">
        <f>SUM(AV12:AV24)</f>
        <v/>
      </c>
      <c r="AW10" s="596" t="n"/>
      <c r="AX10" s="633">
        <f>SUM(AZ10:BK10)</f>
        <v/>
      </c>
      <c r="AY10" s="596" t="n"/>
      <c r="AZ10" s="633">
        <f>SUM(AZ12:AZ24)</f>
        <v/>
      </c>
      <c r="BA10" s="633">
        <f>SUM(BA12:BA24)</f>
        <v/>
      </c>
      <c r="BB10" s="633">
        <f>SUM(BB12:BB24)</f>
        <v/>
      </c>
      <c r="BC10" s="633">
        <f>SUM(BC12:BC24)</f>
        <v/>
      </c>
      <c r="BD10" s="633">
        <f>SUM(BD12:BD24)</f>
        <v/>
      </c>
      <c r="BE10" s="633">
        <f>SUM(BE12:BE24)</f>
        <v/>
      </c>
      <c r="BF10" s="633">
        <f>SUM(BF12:BF24)</f>
        <v/>
      </c>
      <c r="BG10" s="633">
        <f>SUM(BG12:BG24)</f>
        <v/>
      </c>
      <c r="BH10" s="633">
        <f>SUM(BH12:BH24)</f>
        <v/>
      </c>
      <c r="BI10" s="633">
        <f>SUM(BI12:BI24)</f>
        <v/>
      </c>
      <c r="BJ10" s="633">
        <f>SUM(BJ12:BJ24)</f>
        <v/>
      </c>
      <c r="BK10" s="633">
        <f>SUM(BK12:BK24)</f>
        <v/>
      </c>
      <c r="BM10" s="633">
        <f>SUM(BO10:BZ10)</f>
        <v/>
      </c>
      <c r="BN10" s="596" t="n"/>
      <c r="BO10" s="633">
        <f>SUM(BO12:BO24)</f>
        <v/>
      </c>
      <c r="BP10" s="633">
        <f>SUM(BP12:BP24)</f>
        <v/>
      </c>
      <c r="BQ10" s="633">
        <f>SUM(BQ12:BQ24)</f>
        <v/>
      </c>
      <c r="BR10" s="633">
        <f>SUM(BR12:BR24)</f>
        <v/>
      </c>
      <c r="BS10" s="633">
        <f>SUM(BS12:BS24)</f>
        <v/>
      </c>
      <c r="BT10" s="633">
        <f>SUM(BT12:BT24)</f>
        <v/>
      </c>
      <c r="BU10" s="633">
        <f>SUM(BU12:BU24)</f>
        <v/>
      </c>
      <c r="BV10" s="633">
        <f>SUM(BV12:BV24)</f>
        <v/>
      </c>
      <c r="BW10" s="633">
        <f>SUM(BW12:BW24)</f>
        <v/>
      </c>
      <c r="BX10" s="633">
        <f>SUM(BX12:BX24)</f>
        <v/>
      </c>
      <c r="BY10" s="633">
        <f>SUM(BY12:BY24)</f>
        <v/>
      </c>
      <c r="BZ10" s="633">
        <f>SUM(BZ12:BZ24)</f>
        <v/>
      </c>
      <c r="CB10" s="633">
        <f>SUM(CB11:CB24)</f>
        <v/>
      </c>
      <c r="CC10" s="628" t="n"/>
      <c r="CD10" s="633">
        <f>SUM(CD11:CD24)</f>
        <v/>
      </c>
      <c r="CE10" s="633">
        <f>SUM(CG10:CR10)</f>
        <v/>
      </c>
      <c r="CG10" s="633">
        <f>SUM(CG12:CG24)</f>
        <v/>
      </c>
      <c r="CH10" s="633">
        <f>SUM(CH12:CH24)</f>
        <v/>
      </c>
      <c r="CI10" s="633">
        <f>SUM(CI12:CI24)</f>
        <v/>
      </c>
      <c r="CJ10" s="633">
        <f>SUM(CJ12:CJ24)</f>
        <v/>
      </c>
      <c r="CK10" s="633">
        <f>SUM(CK12:CK24)</f>
        <v/>
      </c>
      <c r="CL10" s="633">
        <f>SUM(CL12:CL24)</f>
        <v/>
      </c>
      <c r="CM10" s="633">
        <f>SUM(CM12:CM24)</f>
        <v/>
      </c>
      <c r="CN10" s="633">
        <f>SUM(CN12:CN24)</f>
        <v/>
      </c>
      <c r="CO10" s="633">
        <f>SUM(CO12:CO24)</f>
        <v/>
      </c>
      <c r="CP10" s="633">
        <f>SUM(CP12:CP24)</f>
        <v/>
      </c>
      <c r="CQ10" s="633">
        <f>SUM(CQ12:CQ24)</f>
        <v/>
      </c>
      <c r="CR10" s="633">
        <f>SUM(CR12:CR24)</f>
        <v/>
      </c>
      <c r="CT10" s="633">
        <f>SUM(CV10:DG10)</f>
        <v/>
      </c>
      <c r="CV10" s="633">
        <f>SUM(CV12:CV24)</f>
        <v/>
      </c>
      <c r="CW10" s="633">
        <f>SUM(CW12:CW24)</f>
        <v/>
      </c>
      <c r="CX10" s="633">
        <f>SUM(CX12:CX24)</f>
        <v/>
      </c>
      <c r="CY10" s="633">
        <f>SUM(CY12:CY24)</f>
        <v/>
      </c>
      <c r="CZ10" s="633">
        <f>SUM(CZ12:CZ24)</f>
        <v/>
      </c>
      <c r="DA10" s="633">
        <f>SUM(DA12:DA24)</f>
        <v/>
      </c>
      <c r="DB10" s="633">
        <f>SUM(DB12:DB24)</f>
        <v/>
      </c>
      <c r="DC10" s="633">
        <f>SUM(DC12:DC24)</f>
        <v/>
      </c>
      <c r="DD10" s="633">
        <f>SUM(DD12:DD24)</f>
        <v/>
      </c>
      <c r="DE10" s="633">
        <f>SUM(DE12:DE24)</f>
        <v/>
      </c>
      <c r="DF10" s="633">
        <f>SUM(DF12:DF24)</f>
        <v/>
      </c>
      <c r="DG10" s="633">
        <f>SUM(DG12:DG24)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SUM(DN12:DN24)</f>
        <v/>
      </c>
      <c r="DO10" s="633">
        <f>SUM(DO12:DO24)</f>
        <v/>
      </c>
      <c r="DP10" s="633">
        <f>SUM(DP12:DP24)</f>
        <v/>
      </c>
      <c r="DQ10" s="633">
        <f>SUM(DQ12:DQ24)</f>
        <v/>
      </c>
      <c r="DR10" s="633">
        <f>SUM(DR12:DR24)</f>
        <v/>
      </c>
      <c r="DS10" s="633">
        <f>SUM(DS12:DS24)</f>
        <v/>
      </c>
      <c r="DT10" s="633">
        <f>SUM(DT12:DT24)</f>
        <v/>
      </c>
      <c r="DU10" s="633">
        <f>SUM(DU12:DU24)</f>
        <v/>
      </c>
      <c r="DV10" s="633">
        <f>SUM(DV12:DV24)</f>
        <v/>
      </c>
      <c r="DW10" s="633">
        <f>SUM(DW12:DW24)</f>
        <v/>
      </c>
      <c r="DX10" s="633">
        <f>SUM(DX12:DX24)</f>
        <v/>
      </c>
      <c r="DY10" s="633">
        <f>SUM(DY12:DY24)</f>
        <v/>
      </c>
      <c r="EA10" s="633">
        <f>SUM(EC10:EN10)</f>
        <v/>
      </c>
      <c r="EC10" s="633">
        <f>SUM(EC12:EC24)</f>
        <v/>
      </c>
      <c r="ED10" s="633">
        <f>SUM(ED12:ED24)</f>
        <v/>
      </c>
      <c r="EE10" s="633">
        <f>SUM(EE12:EE24)</f>
        <v/>
      </c>
      <c r="EF10" s="633">
        <f>SUM(EF12:EF24)</f>
        <v/>
      </c>
      <c r="EG10" s="633">
        <f>SUM(EG12:EG24)</f>
        <v/>
      </c>
      <c r="EH10" s="633">
        <f>SUM(EH12:EH24)</f>
        <v/>
      </c>
      <c r="EI10" s="633">
        <f>SUM(EI12:EI24)</f>
        <v/>
      </c>
      <c r="EJ10" s="633">
        <f>SUM(EJ12:EJ24)</f>
        <v/>
      </c>
      <c r="EK10" s="633">
        <f>SUM(EK12:EK24)</f>
        <v/>
      </c>
      <c r="EL10" s="633">
        <f>SUM(EL12:EL24)</f>
        <v/>
      </c>
      <c r="EM10" s="633">
        <f>SUM(EM12:EM24)</f>
        <v/>
      </c>
      <c r="EN10" s="633">
        <f>SUM(EN12:EN24)</f>
        <v/>
      </c>
      <c r="EP10" s="633">
        <f>EH10-DS10</f>
        <v/>
      </c>
      <c r="EQ10" s="335">
        <f>(EH10/DS10)-100%</f>
        <v/>
      </c>
      <c r="ES10" s="633">
        <f>SUM(ES12:ES24)</f>
        <v/>
      </c>
      <c r="ET10" s="419" t="n"/>
      <c r="EU10" s="633">
        <f>SUM(EU12:EU24)</f>
        <v/>
      </c>
      <c r="EV10" s="419" t="n"/>
      <c r="EW10" s="633">
        <f>SUM(EW12:EW24)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4" t="inlineStr">
        <is>
          <t>41.01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HLOOKUP($CB$4,$AZ$6:$BK$78,$A12,0)</f>
        <v/>
      </c>
      <c r="CC12" s="622" t="n"/>
      <c r="CD12" s="622">
        <f>HLOOKUP($CB$4,$BO$6:$BZ$78,$A12,0)</f>
        <v/>
      </c>
      <c r="CE12" s="597">
        <f>SUM(CG12:CR12)</f>
        <v/>
      </c>
      <c r="CF12" s="1" t="n"/>
      <c r="CG12" s="597">
        <f>BD!BJ116</f>
        <v/>
      </c>
      <c r="CH12" s="597">
        <f>BD!BK116</f>
        <v/>
      </c>
      <c r="CI12" s="597">
        <f>BD!BL116</f>
        <v/>
      </c>
      <c r="CJ12" s="597">
        <f>BD!BM116</f>
        <v/>
      </c>
      <c r="CK12" s="597">
        <f>BD!BN116</f>
        <v/>
      </c>
      <c r="CL12" s="597">
        <f>BD!BO116</f>
        <v/>
      </c>
      <c r="CM12" s="597">
        <f>BD!BP116</f>
        <v/>
      </c>
      <c r="CN12" s="597">
        <f>BD!BQ116</f>
        <v/>
      </c>
      <c r="CO12" s="597">
        <f>BD!BR116</f>
        <v/>
      </c>
      <c r="CP12" s="597">
        <f>BD!BS116</f>
        <v/>
      </c>
      <c r="CQ12" s="597">
        <f>BD!BT116</f>
        <v/>
      </c>
      <c r="CR12" s="597">
        <f>BD!BU116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1" t="n"/>
      <c r="DN12" s="597">
        <f>BD!BW116</f>
        <v/>
      </c>
      <c r="DO12" s="597">
        <f>BD!BX116</f>
        <v/>
      </c>
      <c r="DP12" s="597">
        <f>BD!BY116</f>
        <v/>
      </c>
      <c r="DQ12" s="597">
        <f>BD!BZ116</f>
        <v/>
      </c>
      <c r="DR12" s="597">
        <f>BD!CA116</f>
        <v/>
      </c>
      <c r="DS12" s="597">
        <f>BD!CB116</f>
        <v/>
      </c>
      <c r="DT12" s="597">
        <f>BD!CC116</f>
        <v/>
      </c>
      <c r="DU12" s="597">
        <f>BD!CD116</f>
        <v/>
      </c>
      <c r="DV12" s="597">
        <f>BD!CE116</f>
        <v/>
      </c>
      <c r="DW12" s="597">
        <f>BD!CF116</f>
        <v/>
      </c>
      <c r="DX12" s="597">
        <f>BD!CG116</f>
        <v/>
      </c>
      <c r="DY12" s="597">
        <f>BD!CH116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4" t="inlineStr">
        <is>
          <t>41.02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HLOOKUP($CB$4,$AZ$6:$BK$78,$A13,0)</f>
        <v/>
      </c>
      <c r="CC13" s="622" t="n"/>
      <c r="CD13" s="622">
        <f>HLOOKUP($CB$4,$BO$6:$BZ$78,$A13,0)</f>
        <v/>
      </c>
      <c r="CE13" s="597">
        <f>SUM(CG13:CR13)</f>
        <v/>
      </c>
      <c r="CF13" s="1" t="n"/>
      <c r="CG13" s="597">
        <f>BD!BJ117</f>
        <v/>
      </c>
      <c r="CH13" s="597">
        <f>BD!BK117</f>
        <v/>
      </c>
      <c r="CI13" s="597">
        <f>BD!BL117</f>
        <v/>
      </c>
      <c r="CJ13" s="597">
        <f>BD!BM117</f>
        <v/>
      </c>
      <c r="CK13" s="597">
        <f>BD!BN117</f>
        <v/>
      </c>
      <c r="CL13" s="597">
        <f>BD!BO117</f>
        <v/>
      </c>
      <c r="CM13" s="597">
        <f>BD!BP117</f>
        <v/>
      </c>
      <c r="CN13" s="597">
        <f>BD!BQ117</f>
        <v/>
      </c>
      <c r="CO13" s="597">
        <f>BD!BR117</f>
        <v/>
      </c>
      <c r="CP13" s="597">
        <f>BD!BS117</f>
        <v/>
      </c>
      <c r="CQ13" s="597">
        <f>BD!BT117</f>
        <v/>
      </c>
      <c r="CR13" s="597">
        <f>BD!BU117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54">
        <f>(DA13/CL13)-100%</f>
        <v/>
      </c>
      <c r="DL13" s="597">
        <f>SUM(DN13:DY13)</f>
        <v/>
      </c>
      <c r="DM13" s="1" t="n"/>
      <c r="DN13" s="597">
        <f>BD!BW117</f>
        <v/>
      </c>
      <c r="DO13" s="597">
        <f>BD!BX117</f>
        <v/>
      </c>
      <c r="DP13" s="597">
        <f>BD!BY117</f>
        <v/>
      </c>
      <c r="DQ13" s="597">
        <f>BD!BZ117</f>
        <v/>
      </c>
      <c r="DR13" s="597">
        <f>BD!CA117</f>
        <v/>
      </c>
      <c r="DS13" s="597">
        <f>BD!CB117</f>
        <v/>
      </c>
      <c r="DT13" s="597">
        <f>BD!CC117</f>
        <v/>
      </c>
      <c r="DU13" s="597">
        <f>BD!CD117</f>
        <v/>
      </c>
      <c r="DV13" s="597">
        <f>BD!CE117</f>
        <v/>
      </c>
      <c r="DW13" s="597">
        <f>BD!CF117</f>
        <v/>
      </c>
      <c r="DX13" s="597">
        <f>BD!CG117</f>
        <v/>
      </c>
      <c r="DY13" s="597">
        <f>BD!CH117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54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4" t="inlineStr">
        <is>
          <t>41.03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HLOOKUP($CB$4,$AZ$6:$BK$78,$A14,0)</f>
        <v/>
      </c>
      <c r="CC14" s="622" t="n"/>
      <c r="CD14" s="622">
        <f>HLOOKUP($CB$4,$BO$6:$BZ$78,$A14,0)</f>
        <v/>
      </c>
      <c r="CE14" s="597">
        <f>SUM(CG14:CR14)</f>
        <v/>
      </c>
      <c r="CF14" s="1" t="n"/>
      <c r="CG14" s="597">
        <f>BD!BJ118</f>
        <v/>
      </c>
      <c r="CH14" s="597">
        <f>BD!BK118</f>
        <v/>
      </c>
      <c r="CI14" s="597">
        <f>BD!BL118</f>
        <v/>
      </c>
      <c r="CJ14" s="597">
        <f>BD!BM118</f>
        <v/>
      </c>
      <c r="CK14" s="597">
        <f>BD!BN118</f>
        <v/>
      </c>
      <c r="CL14" s="597">
        <f>BD!BO118</f>
        <v/>
      </c>
      <c r="CM14" s="597">
        <f>BD!BP118</f>
        <v/>
      </c>
      <c r="CN14" s="597">
        <f>BD!BQ118</f>
        <v/>
      </c>
      <c r="CO14" s="597">
        <f>BD!BR118</f>
        <v/>
      </c>
      <c r="CP14" s="597">
        <f>BD!BS118</f>
        <v/>
      </c>
      <c r="CQ14" s="597">
        <f>BD!BT118</f>
        <v/>
      </c>
      <c r="CR14" s="597">
        <f>BD!BU118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54">
        <f>(DA14/CL14)-100%</f>
        <v/>
      </c>
      <c r="DL14" s="597">
        <f>SUM(DN14:DY14)</f>
        <v/>
      </c>
      <c r="DM14" s="1" t="n"/>
      <c r="DN14" s="597">
        <f>BD!BW118</f>
        <v/>
      </c>
      <c r="DO14" s="597">
        <f>BD!BX118</f>
        <v/>
      </c>
      <c r="DP14" s="597">
        <f>BD!BY118</f>
        <v/>
      </c>
      <c r="DQ14" s="597">
        <f>BD!BZ118</f>
        <v/>
      </c>
      <c r="DR14" s="597">
        <f>BD!CA118</f>
        <v/>
      </c>
      <c r="DS14" s="597">
        <f>BD!CB118</f>
        <v/>
      </c>
      <c r="DT14" s="597">
        <f>BD!CC118</f>
        <v/>
      </c>
      <c r="DU14" s="597">
        <f>BD!CD118</f>
        <v/>
      </c>
      <c r="DV14" s="597">
        <f>BD!CE118</f>
        <v/>
      </c>
      <c r="DW14" s="597">
        <f>BD!CF118</f>
        <v/>
      </c>
      <c r="DX14" s="597">
        <f>BD!CG118</f>
        <v/>
      </c>
      <c r="DY14" s="597">
        <f>BD!CH118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54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4" t="inlineStr">
        <is>
          <t>41.04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HLOOKUP($CB$4,$AZ$6:$BK$78,$A15,0)</f>
        <v/>
      </c>
      <c r="CC15" s="622" t="n"/>
      <c r="CD15" s="622">
        <f>HLOOKUP($CB$4,$BO$6:$BZ$78,$A15,0)</f>
        <v/>
      </c>
      <c r="CE15" s="597">
        <f>SUM(CG15:CR15)</f>
        <v/>
      </c>
      <c r="CF15" s="1" t="n"/>
      <c r="CG15" s="597">
        <f>BD!BJ119</f>
        <v/>
      </c>
      <c r="CH15" s="597">
        <f>BD!BK119</f>
        <v/>
      </c>
      <c r="CI15" s="597">
        <f>BD!BL119</f>
        <v/>
      </c>
      <c r="CJ15" s="597">
        <f>BD!BM119</f>
        <v/>
      </c>
      <c r="CK15" s="597">
        <f>BD!BN119</f>
        <v/>
      </c>
      <c r="CL15" s="597">
        <f>BD!BO119</f>
        <v/>
      </c>
      <c r="CM15" s="597">
        <f>BD!BP119</f>
        <v/>
      </c>
      <c r="CN15" s="597">
        <f>BD!BQ119</f>
        <v/>
      </c>
      <c r="CO15" s="597">
        <f>BD!BR119</f>
        <v/>
      </c>
      <c r="CP15" s="597">
        <f>BD!BS119</f>
        <v/>
      </c>
      <c r="CQ15" s="597">
        <f>BD!BT119</f>
        <v/>
      </c>
      <c r="CR15" s="597">
        <f>BD!BU119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645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54">
        <f>(DA15/CL15)-100%</f>
        <v/>
      </c>
      <c r="DL15" s="597">
        <f>SUM(DN15:DY15)</f>
        <v/>
      </c>
      <c r="DM15" s="1" t="n"/>
      <c r="DN15" s="597">
        <f>BD!BW119</f>
        <v/>
      </c>
      <c r="DO15" s="597">
        <f>BD!BX119</f>
        <v/>
      </c>
      <c r="DP15" s="597">
        <f>BD!BY119</f>
        <v/>
      </c>
      <c r="DQ15" s="597">
        <f>BD!BZ119</f>
        <v/>
      </c>
      <c r="DR15" s="597">
        <f>BD!CA119</f>
        <v/>
      </c>
      <c r="DS15" s="597">
        <f>BD!CB119</f>
        <v/>
      </c>
      <c r="DT15" s="597">
        <f>BD!CC119</f>
        <v/>
      </c>
      <c r="DU15" s="597">
        <f>BD!CD119</f>
        <v/>
      </c>
      <c r="DV15" s="597">
        <f>BD!CE119</f>
        <v/>
      </c>
      <c r="DW15" s="597">
        <f>BD!CF119</f>
        <v/>
      </c>
      <c r="DX15" s="597">
        <f>BD!CG119</f>
        <v/>
      </c>
      <c r="DY15" s="597">
        <f>BD!CH119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54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4" t="inlineStr">
        <is>
          <t>41.05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HLOOKUP($CB$4,$AZ$6:$BK$78,$A16,0)</f>
        <v/>
      </c>
      <c r="CC16" s="628" t="n"/>
      <c r="CD16" s="622">
        <f>HLOOKUP($CB$4,$BO$6:$BZ$78,$A16,0)</f>
        <v/>
      </c>
      <c r="CE16" s="597">
        <f>SUM(CG16:CR16)</f>
        <v/>
      </c>
      <c r="CF16" s="1" t="n"/>
      <c r="CG16" s="597">
        <f>BD!BJ120</f>
        <v/>
      </c>
      <c r="CH16" s="597">
        <f>BD!BK120</f>
        <v/>
      </c>
      <c r="CI16" s="597">
        <f>BD!BL120</f>
        <v/>
      </c>
      <c r="CJ16" s="597">
        <f>BD!BM120</f>
        <v/>
      </c>
      <c r="CK16" s="597">
        <f>BD!BN120</f>
        <v/>
      </c>
      <c r="CL16" s="597">
        <f>BD!BO120</f>
        <v/>
      </c>
      <c r="CM16" s="597">
        <f>BD!BP120</f>
        <v/>
      </c>
      <c r="CN16" s="597">
        <f>BD!BQ120</f>
        <v/>
      </c>
      <c r="CO16" s="597">
        <f>BD!BR120</f>
        <v/>
      </c>
      <c r="CP16" s="597">
        <f>BD!BS120</f>
        <v/>
      </c>
      <c r="CQ16" s="597">
        <f>BD!BT120</f>
        <v/>
      </c>
      <c r="CR16" s="597">
        <f>BD!BU120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645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54">
        <f>(DA16/CL16)-100%</f>
        <v/>
      </c>
      <c r="DL16" s="597">
        <f>SUM(DN16:DY16)</f>
        <v/>
      </c>
      <c r="DM16" s="1" t="n"/>
      <c r="DN16" s="597">
        <f>BD!BW120</f>
        <v/>
      </c>
      <c r="DO16" s="597">
        <f>BD!BX120</f>
        <v/>
      </c>
      <c r="DP16" s="597">
        <f>BD!BY120</f>
        <v/>
      </c>
      <c r="DQ16" s="597">
        <f>BD!BZ120</f>
        <v/>
      </c>
      <c r="DR16" s="597">
        <f>BD!CA120</f>
        <v/>
      </c>
      <c r="DS16" s="597">
        <f>BD!CB120</f>
        <v/>
      </c>
      <c r="DT16" s="597">
        <f>BD!CC120</f>
        <v/>
      </c>
      <c r="DU16" s="597">
        <f>BD!CD120</f>
        <v/>
      </c>
      <c r="DV16" s="597">
        <f>BD!CE120</f>
        <v/>
      </c>
      <c r="DW16" s="597">
        <f>BD!CF120</f>
        <v/>
      </c>
      <c r="DX16" s="597">
        <f>BD!CG120</f>
        <v/>
      </c>
      <c r="DY16" s="597">
        <f>BD!CH120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54">
        <f>(EH16/DS16)-100%</f>
        <v/>
      </c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4" t="inlineStr">
        <is>
          <t>41.06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HLOOKUP($CB$4,$AZ$6:$BK$78,$A17,0)</f>
        <v/>
      </c>
      <c r="CC17" s="622" t="n"/>
      <c r="CD17" s="622">
        <f>HLOOKUP($CB$4,$BO$6:$BZ$78,$A17,0)</f>
        <v/>
      </c>
      <c r="CE17" s="597">
        <f>SUM(CG17:CR17)</f>
        <v/>
      </c>
      <c r="CF17" s="1" t="n"/>
      <c r="CG17" s="597">
        <f>BD!BJ121</f>
        <v/>
      </c>
      <c r="CH17" s="597">
        <f>BD!BK121</f>
        <v/>
      </c>
      <c r="CI17" s="597">
        <f>BD!BL121</f>
        <v/>
      </c>
      <c r="CJ17" s="597">
        <f>BD!BM121</f>
        <v/>
      </c>
      <c r="CK17" s="597">
        <f>BD!BN121</f>
        <v/>
      </c>
      <c r="CL17" s="597">
        <f>BD!BO121</f>
        <v/>
      </c>
      <c r="CM17" s="597">
        <f>BD!BP121</f>
        <v/>
      </c>
      <c r="CN17" s="597">
        <f>BD!BQ121</f>
        <v/>
      </c>
      <c r="CO17" s="597">
        <f>BD!BR121</f>
        <v/>
      </c>
      <c r="CP17" s="597">
        <f>BD!BS121</f>
        <v/>
      </c>
      <c r="CQ17" s="597">
        <f>BD!BT121</f>
        <v/>
      </c>
      <c r="CR17" s="597">
        <f>BD!BU121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BD!BW121</f>
        <v/>
      </c>
      <c r="DO17" s="597">
        <f>BD!BX121</f>
        <v/>
      </c>
      <c r="DP17" s="597">
        <f>BD!BY121</f>
        <v/>
      </c>
      <c r="DQ17" s="597">
        <f>BD!BZ121</f>
        <v/>
      </c>
      <c r="DR17" s="597">
        <f>BD!CA121</f>
        <v/>
      </c>
      <c r="DS17" s="597">
        <f>BD!CB121</f>
        <v/>
      </c>
      <c r="DT17" s="597">
        <f>BD!CC121</f>
        <v/>
      </c>
      <c r="DU17" s="597">
        <f>BD!CD121</f>
        <v/>
      </c>
      <c r="DV17" s="597">
        <f>BD!CE121</f>
        <v/>
      </c>
      <c r="DW17" s="597">
        <f>BD!CF121</f>
        <v/>
      </c>
      <c r="DX17" s="597">
        <f>BD!CG121</f>
        <v/>
      </c>
      <c r="DY17" s="597">
        <f>BD!CH121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4" t="inlineStr">
        <is>
          <t>41.07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HLOOKUP($CB$4,$AZ$6:$BK$78,$A18,0)</f>
        <v/>
      </c>
      <c r="CC18" s="628" t="n"/>
      <c r="CD18" s="622">
        <f>HLOOKUP($CB$4,$BO$6:$BZ$78,$A18,0)</f>
        <v/>
      </c>
      <c r="CE18" s="597">
        <f>SUM(CG18:CR18)</f>
        <v/>
      </c>
      <c r="CF18" s="1" t="n"/>
      <c r="CG18" s="597">
        <f>BD!BJ122</f>
        <v/>
      </c>
      <c r="CH18" s="597">
        <f>BD!BK122</f>
        <v/>
      </c>
      <c r="CI18" s="597">
        <f>BD!BL122</f>
        <v/>
      </c>
      <c r="CJ18" s="597">
        <f>BD!BM122</f>
        <v/>
      </c>
      <c r="CK18" s="597">
        <f>BD!BN122</f>
        <v/>
      </c>
      <c r="CL18" s="597">
        <f>BD!BO122</f>
        <v/>
      </c>
      <c r="CM18" s="597">
        <f>BD!BP122</f>
        <v/>
      </c>
      <c r="CN18" s="597">
        <f>BD!BQ122</f>
        <v/>
      </c>
      <c r="CO18" s="597">
        <f>BD!BR122</f>
        <v/>
      </c>
      <c r="CP18" s="597">
        <f>BD!BS122</f>
        <v/>
      </c>
      <c r="CQ18" s="597">
        <f>BD!BT122</f>
        <v/>
      </c>
      <c r="CR18" s="597">
        <f>BD!BU122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BD!BW122</f>
        <v/>
      </c>
      <c r="DO18" s="597">
        <f>BD!BX122</f>
        <v/>
      </c>
      <c r="DP18" s="597">
        <f>BD!BY122</f>
        <v/>
      </c>
      <c r="DQ18" s="597">
        <f>BD!BZ122</f>
        <v/>
      </c>
      <c r="DR18" s="597">
        <f>BD!CA122</f>
        <v/>
      </c>
      <c r="DS18" s="597">
        <f>BD!CB122</f>
        <v/>
      </c>
      <c r="DT18" s="597">
        <f>BD!CC122</f>
        <v/>
      </c>
      <c r="DU18" s="597">
        <f>BD!CD122</f>
        <v/>
      </c>
      <c r="DV18" s="597">
        <f>BD!CE122</f>
        <v/>
      </c>
      <c r="DW18" s="597">
        <f>BD!CF122</f>
        <v/>
      </c>
      <c r="DX18" s="597">
        <f>BD!CG122</f>
        <v/>
      </c>
      <c r="DY18" s="597">
        <f>BD!CH122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4" t="inlineStr">
        <is>
          <t>41.08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HLOOKUP($CB$4,$AZ$6:$BK$78,$A19,0)</f>
        <v/>
      </c>
      <c r="CC19" s="622" t="n"/>
      <c r="CD19" s="622">
        <f>HLOOKUP($CB$4,$BO$6:$BZ$78,$A19,0)</f>
        <v/>
      </c>
      <c r="CE19" s="597">
        <f>SUM(CG19:CR19)</f>
        <v/>
      </c>
      <c r="CF19" s="1" t="n"/>
      <c r="CG19" s="597">
        <f>BD!BJ123</f>
        <v/>
      </c>
      <c r="CH19" s="597">
        <f>BD!BK123</f>
        <v/>
      </c>
      <c r="CI19" s="597">
        <f>BD!BL123</f>
        <v/>
      </c>
      <c r="CJ19" s="597">
        <f>BD!BM123</f>
        <v/>
      </c>
      <c r="CK19" s="597">
        <f>BD!BN123</f>
        <v/>
      </c>
      <c r="CL19" s="597">
        <f>BD!BO123</f>
        <v/>
      </c>
      <c r="CM19" s="597">
        <f>BD!BP123</f>
        <v/>
      </c>
      <c r="CN19" s="597">
        <f>BD!BQ123</f>
        <v/>
      </c>
      <c r="CO19" s="597">
        <f>BD!BR123</f>
        <v/>
      </c>
      <c r="CP19" s="597">
        <f>BD!BS123</f>
        <v/>
      </c>
      <c r="CQ19" s="597">
        <f>BD!BT123</f>
        <v/>
      </c>
      <c r="CR19" s="597">
        <f>BD!BU123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BD!BW123</f>
        <v/>
      </c>
      <c r="DO19" s="597">
        <f>BD!BX123</f>
        <v/>
      </c>
      <c r="DP19" s="597">
        <f>BD!BY123</f>
        <v/>
      </c>
      <c r="DQ19" s="597">
        <f>BD!BZ123</f>
        <v/>
      </c>
      <c r="DR19" s="597">
        <f>BD!CA123</f>
        <v/>
      </c>
      <c r="DS19" s="597">
        <f>BD!CB123</f>
        <v/>
      </c>
      <c r="DT19" s="597">
        <f>BD!CC123</f>
        <v/>
      </c>
      <c r="DU19" s="597">
        <f>BD!CD123</f>
        <v/>
      </c>
      <c r="DV19" s="597">
        <f>BD!CE123</f>
        <v/>
      </c>
      <c r="DW19" s="597">
        <f>BD!CF123</f>
        <v/>
      </c>
      <c r="DX19" s="597">
        <f>BD!CG123</f>
        <v/>
      </c>
      <c r="DY19" s="597">
        <f>BD!CH123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4" t="inlineStr">
        <is>
          <t>41.09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HLOOKUP($CB$4,$AZ$6:$BK$78,$A20,0)</f>
        <v/>
      </c>
      <c r="CC20" s="622" t="n"/>
      <c r="CD20" s="622">
        <f>HLOOKUP($CB$4,$BO$6:$BZ$78,$A20,0)</f>
        <v/>
      </c>
      <c r="CE20" s="597">
        <f>SUM(CG20:CR20)</f>
        <v/>
      </c>
      <c r="CF20" s="1" t="n"/>
      <c r="CG20" s="597">
        <f>BD!BJ124</f>
        <v/>
      </c>
      <c r="CH20" s="597">
        <f>BD!BK124</f>
        <v/>
      </c>
      <c r="CI20" s="597">
        <f>BD!BL124</f>
        <v/>
      </c>
      <c r="CJ20" s="597">
        <f>BD!BM124</f>
        <v/>
      </c>
      <c r="CK20" s="597">
        <f>BD!BN124</f>
        <v/>
      </c>
      <c r="CL20" s="597">
        <f>BD!BO124</f>
        <v/>
      </c>
      <c r="CM20" s="597">
        <f>BD!BP124</f>
        <v/>
      </c>
      <c r="CN20" s="597">
        <f>BD!BQ124</f>
        <v/>
      </c>
      <c r="CO20" s="597">
        <f>BD!BR124</f>
        <v/>
      </c>
      <c r="CP20" s="597">
        <f>BD!BS124</f>
        <v/>
      </c>
      <c r="CQ20" s="597">
        <f>BD!BT124</f>
        <v/>
      </c>
      <c r="CR20" s="597">
        <f>BD!BU124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1" t="n"/>
      <c r="DN20" s="597">
        <f>BD!BW124</f>
        <v/>
      </c>
      <c r="DO20" s="597">
        <f>BD!BX124</f>
        <v/>
      </c>
      <c r="DP20" s="597">
        <f>BD!BY124</f>
        <v/>
      </c>
      <c r="DQ20" s="597">
        <f>BD!BZ124</f>
        <v/>
      </c>
      <c r="DR20" s="597">
        <f>BD!CA124</f>
        <v/>
      </c>
      <c r="DS20" s="597">
        <f>BD!CB124</f>
        <v/>
      </c>
      <c r="DT20" s="597">
        <f>BD!CC124</f>
        <v/>
      </c>
      <c r="DU20" s="597">
        <f>BD!CD124</f>
        <v/>
      </c>
      <c r="DV20" s="597">
        <f>BD!CE124</f>
        <v/>
      </c>
      <c r="DW20" s="597">
        <f>BD!CF124</f>
        <v/>
      </c>
      <c r="DX20" s="597">
        <f>BD!CG124</f>
        <v/>
      </c>
      <c r="DY20" s="597">
        <f>BD!CH124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4" t="inlineStr">
        <is>
          <t>41.13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HLOOKUP($CB$4,$AZ$6:$BK$78,$A21,0)</f>
        <v/>
      </c>
      <c r="CC21" s="622" t="n"/>
      <c r="CD21" s="622">
        <f>HLOOKUP($CB$4,$BO$6:$BZ$78,$A21,0)</f>
        <v/>
      </c>
      <c r="CE21" s="597">
        <f>SUM(CG21:CR21)</f>
        <v/>
      </c>
      <c r="CF21" s="1" t="n"/>
      <c r="CG21" s="597">
        <f>BD!BJ128</f>
        <v/>
      </c>
      <c r="CH21" s="597">
        <f>BD!BK128</f>
        <v/>
      </c>
      <c r="CI21" s="597">
        <f>BD!BL128</f>
        <v/>
      </c>
      <c r="CJ21" s="597">
        <f>BD!BM128</f>
        <v/>
      </c>
      <c r="CK21" s="597">
        <f>BD!BN128</f>
        <v/>
      </c>
      <c r="CL21" s="597">
        <f>BD!BO128</f>
        <v/>
      </c>
      <c r="CM21" s="597">
        <f>BD!BP128</f>
        <v/>
      </c>
      <c r="CN21" s="597">
        <f>BD!BQ128</f>
        <v/>
      </c>
      <c r="CO21" s="597">
        <f>BD!BR128</f>
        <v/>
      </c>
      <c r="CP21" s="597">
        <f>BD!BS128</f>
        <v/>
      </c>
      <c r="CQ21" s="597">
        <f>BD!BT128</f>
        <v/>
      </c>
      <c r="CR21" s="597">
        <f>BD!BU128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BD!BW128</f>
        <v/>
      </c>
      <c r="DO21" s="597">
        <f>BD!BX128</f>
        <v/>
      </c>
      <c r="DP21" s="597">
        <f>BD!BY128</f>
        <v/>
      </c>
      <c r="DQ21" s="597">
        <f>BD!BZ128</f>
        <v/>
      </c>
      <c r="DR21" s="597">
        <f>BD!CA128</f>
        <v/>
      </c>
      <c r="DS21" s="597">
        <f>BD!CB128</f>
        <v/>
      </c>
      <c r="DT21" s="597">
        <f>BD!CC128</f>
        <v/>
      </c>
      <c r="DU21" s="597">
        <f>BD!CD128</f>
        <v/>
      </c>
      <c r="DV21" s="597">
        <f>BD!CE128</f>
        <v/>
      </c>
      <c r="DW21" s="597">
        <f>BD!CF128</f>
        <v/>
      </c>
      <c r="DX21" s="597">
        <f>BD!CG128</f>
        <v/>
      </c>
      <c r="DY21" s="597">
        <f>BD!CH128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U21" s="626">
        <f>_xlfn.XLOOKUP($ES$4,$DN$6:$DY$6,$DN21:$DY21)</f>
        <v/>
      </c>
      <c r="EW21" s="623">
        <f>_xlfn.XLOOKUP($ES$4,$EC$6:$EN$6,$EC21:$EN21)</f>
        <v/>
      </c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4" t="inlineStr">
        <is>
          <t>41.17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HLOOKUP($CB$4,$AZ$6:$BK$78,$A22,0)</f>
        <v/>
      </c>
      <c r="CC22" s="237" t="n"/>
      <c r="CD22" s="622">
        <f>HLOOKUP($CB$4,$BO$6:$BZ$78,$A22,0)</f>
        <v/>
      </c>
      <c r="CE22" s="597">
        <f>SUM(CG22:CR22)</f>
        <v/>
      </c>
      <c r="CF22" s="1" t="n"/>
      <c r="CG22" s="597">
        <f>BD!BJ132</f>
        <v/>
      </c>
      <c r="CH22" s="597">
        <f>BD!BK132</f>
        <v/>
      </c>
      <c r="CI22" s="597">
        <f>BD!BL132</f>
        <v/>
      </c>
      <c r="CJ22" s="597">
        <f>BD!BM132</f>
        <v/>
      </c>
      <c r="CK22" s="597">
        <f>BD!BN132</f>
        <v/>
      </c>
      <c r="CL22" s="597">
        <f>BD!BO132</f>
        <v/>
      </c>
      <c r="CM22" s="597">
        <f>BD!BP132</f>
        <v/>
      </c>
      <c r="CN22" s="597">
        <f>BD!BQ132</f>
        <v/>
      </c>
      <c r="CO22" s="597">
        <f>BD!BR132</f>
        <v/>
      </c>
      <c r="CP22" s="597">
        <f>BD!BS132</f>
        <v/>
      </c>
      <c r="CQ22" s="597">
        <f>BD!BT132</f>
        <v/>
      </c>
      <c r="CR22" s="597">
        <f>BD!BU132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BD!BW132</f>
        <v/>
      </c>
      <c r="DO22" s="597">
        <f>BD!BX132</f>
        <v/>
      </c>
      <c r="DP22" s="597">
        <f>BD!BY132</f>
        <v/>
      </c>
      <c r="DQ22" s="597">
        <f>BD!BZ132</f>
        <v/>
      </c>
      <c r="DR22" s="597">
        <f>BD!CA132</f>
        <v/>
      </c>
      <c r="DS22" s="597">
        <f>BD!CB132</f>
        <v/>
      </c>
      <c r="DT22" s="597">
        <f>BD!CC132</f>
        <v/>
      </c>
      <c r="DU22" s="597">
        <f>BD!CD132</f>
        <v/>
      </c>
      <c r="DV22" s="597">
        <f>BD!CE132</f>
        <v/>
      </c>
      <c r="DW22" s="597">
        <f>BD!CF132</f>
        <v/>
      </c>
      <c r="DX22" s="597">
        <f>BD!CG132</f>
        <v/>
      </c>
      <c r="DY22" s="597">
        <f>BD!CH132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U22" s="626">
        <f>_xlfn.XLOOKUP($ES$4,$DN$6:$DY$6,$DN22:$DY22)</f>
        <v/>
      </c>
      <c r="EW22" s="623">
        <f>_xlfn.XLOOKUP($ES$4,$EC$6:$EN$6,$EC22:$EN22)</f>
        <v/>
      </c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4" t="inlineStr">
        <is>
          <t>41.18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HLOOKUP($CB$4,$AZ$6:$BK$78,$A23,0)</f>
        <v/>
      </c>
      <c r="CC23" s="237" t="n"/>
      <c r="CD23" s="622">
        <f>HLOOKUP($CB$4,$BO$6:$BZ$78,$A23,0)</f>
        <v/>
      </c>
      <c r="CE23" s="597">
        <f>SUM(CG23:CR23)</f>
        <v/>
      </c>
      <c r="CF23" s="1" t="n"/>
      <c r="CG23" s="597">
        <f>BD!BJ133</f>
        <v/>
      </c>
      <c r="CH23" s="597">
        <f>BD!BK133</f>
        <v/>
      </c>
      <c r="CI23" s="597">
        <f>BD!BL133</f>
        <v/>
      </c>
      <c r="CJ23" s="597">
        <f>BD!BM133</f>
        <v/>
      </c>
      <c r="CK23" s="597">
        <f>BD!BN133</f>
        <v/>
      </c>
      <c r="CL23" s="597">
        <f>BD!BO133</f>
        <v/>
      </c>
      <c r="CM23" s="597">
        <f>BD!BP133</f>
        <v/>
      </c>
      <c r="CN23" s="597">
        <f>BD!BQ133</f>
        <v/>
      </c>
      <c r="CO23" s="597">
        <f>BD!BR133</f>
        <v/>
      </c>
      <c r="CP23" s="597">
        <f>BD!BS133</f>
        <v/>
      </c>
      <c r="CQ23" s="597">
        <f>BD!BT133</f>
        <v/>
      </c>
      <c r="CR23" s="597">
        <f>BD!BU133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BD!BW133</f>
        <v/>
      </c>
      <c r="DO23" s="597">
        <f>BD!BX133</f>
        <v/>
      </c>
      <c r="DP23" s="597">
        <f>BD!BY133</f>
        <v/>
      </c>
      <c r="DQ23" s="597">
        <f>BD!BZ133</f>
        <v/>
      </c>
      <c r="DR23" s="597">
        <f>BD!CA133</f>
        <v/>
      </c>
      <c r="DS23" s="597">
        <f>BD!CB133</f>
        <v/>
      </c>
      <c r="DT23" s="597">
        <f>BD!CC133</f>
        <v/>
      </c>
      <c r="DU23" s="597">
        <f>BD!CD133</f>
        <v/>
      </c>
      <c r="DV23" s="597">
        <f>BD!CE133</f>
        <v/>
      </c>
      <c r="DW23" s="597">
        <f>BD!CF133</f>
        <v/>
      </c>
      <c r="DX23" s="597">
        <f>BD!CG133</f>
        <v/>
      </c>
      <c r="DY23" s="597">
        <f>BD!CH133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4" t="inlineStr">
        <is>
          <t>41.19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HLOOKUP($CB$4,$AZ$6:$BK$78,$A24,0)</f>
        <v/>
      </c>
      <c r="CC24" s="237" t="n"/>
      <c r="CD24" s="622">
        <f>HLOOKUP($CB$4,$BO$6:$BZ$78,$A24,0)</f>
        <v/>
      </c>
      <c r="CE24" s="597">
        <f>SUM(CG24:CR24)</f>
        <v/>
      </c>
      <c r="CF24" s="1" t="n"/>
      <c r="CG24" s="597">
        <f>BD!BJ134</f>
        <v/>
      </c>
      <c r="CH24" s="597">
        <f>BD!BK134</f>
        <v/>
      </c>
      <c r="CI24" s="597">
        <f>BD!BL134</f>
        <v/>
      </c>
      <c r="CJ24" s="597">
        <f>BD!BM134</f>
        <v/>
      </c>
      <c r="CK24" s="597">
        <f>BD!BN134</f>
        <v/>
      </c>
      <c r="CL24" s="597">
        <f>BD!BO134</f>
        <v/>
      </c>
      <c r="CM24" s="597">
        <f>BD!BP134</f>
        <v/>
      </c>
      <c r="CN24" s="597">
        <f>BD!BQ134</f>
        <v/>
      </c>
      <c r="CO24" s="597">
        <f>BD!BR134</f>
        <v/>
      </c>
      <c r="CP24" s="597">
        <f>BD!BS134</f>
        <v/>
      </c>
      <c r="CQ24" s="597">
        <f>BD!BT134</f>
        <v/>
      </c>
      <c r="CR24" s="597">
        <f>BD!BU134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BD!BW134</f>
        <v/>
      </c>
      <c r="DO24" s="597">
        <f>BD!BX134</f>
        <v/>
      </c>
      <c r="DP24" s="597">
        <f>BD!BY134</f>
        <v/>
      </c>
      <c r="DQ24" s="597">
        <f>BD!BZ134</f>
        <v/>
      </c>
      <c r="DR24" s="597">
        <f>BD!CA134</f>
        <v/>
      </c>
      <c r="DS24" s="597">
        <f>BD!CB134</f>
        <v/>
      </c>
      <c r="DT24" s="597">
        <f>BD!CC134</f>
        <v/>
      </c>
      <c r="DU24" s="597">
        <f>BD!CD134</f>
        <v/>
      </c>
      <c r="DV24" s="597">
        <f>BD!CE134</f>
        <v/>
      </c>
      <c r="DW24" s="597">
        <f>BD!CF134</f>
        <v/>
      </c>
      <c r="DX24" s="597">
        <f>BD!CG134</f>
        <v/>
      </c>
      <c r="DY24" s="597">
        <f>BD!CH134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ht="6" customFormat="1" customHeight="1" s="4">
      <c r="A25" s="1" t="n">
        <v>20</v>
      </c>
      <c r="B25" s="33" t="n"/>
      <c r="D25" s="34" t="n"/>
      <c r="E25" s="33" t="n"/>
      <c r="F25" s="64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T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I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X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  <c r="BH25" s="33" t="n"/>
      <c r="BI25" s="33" t="n"/>
      <c r="BJ25" s="33" t="n"/>
      <c r="BK25" s="33" t="n"/>
      <c r="BM25" s="33" t="n"/>
      <c r="BO25" s="33" t="n"/>
      <c r="BP25" s="33" t="n"/>
      <c r="BQ25" s="33" t="n"/>
      <c r="BR25" s="33" t="n"/>
      <c r="BS25" s="33" t="n"/>
      <c r="BT25" s="33" t="n"/>
      <c r="BU25" s="33" t="n"/>
      <c r="BV25" s="33" t="n"/>
      <c r="BW25" s="33" t="n"/>
      <c r="BX25" s="33" t="n"/>
      <c r="BY25" s="33" t="n"/>
      <c r="BZ25" s="33" t="n"/>
      <c r="CB25" s="622" t="n"/>
      <c r="CC25" s="622" t="n"/>
      <c r="CD25" s="622" t="n"/>
      <c r="CE25" s="33" t="n"/>
      <c r="CF25" s="1" t="n"/>
      <c r="CG25" s="33" t="n"/>
      <c r="CH25" s="33" t="n"/>
      <c r="CI25" s="33" t="n"/>
      <c r="CJ25" s="33" t="n"/>
      <c r="CK25" s="33" t="n"/>
      <c r="CL25" s="33" t="n"/>
      <c r="CM25" s="33" t="n"/>
      <c r="CN25" s="33" t="n"/>
      <c r="CO25" s="33" t="n"/>
      <c r="CP25" s="33" t="n"/>
      <c r="CQ25" s="33" t="n"/>
      <c r="CR25" s="33" t="n"/>
      <c r="CT25" s="33" t="n"/>
      <c r="CU25" s="1" t="n"/>
      <c r="CV25" s="33" t="n"/>
      <c r="CW25" s="33" t="n"/>
      <c r="CX25" s="33" t="n"/>
      <c r="CY25" s="33" t="n"/>
      <c r="CZ25" s="33" t="n"/>
      <c r="DA25" s="33" t="n"/>
      <c r="DB25" s="33" t="n"/>
      <c r="DC25" s="33" t="n"/>
      <c r="DD25" s="33" t="n"/>
      <c r="DE25" s="33" t="n"/>
      <c r="DF25" s="33" t="n"/>
      <c r="DG25" s="33" t="n"/>
      <c r="DI25" s="33" t="n"/>
      <c r="DJ25" s="334" t="n"/>
      <c r="DL25" s="33" t="n"/>
      <c r="DM25" s="1" t="n"/>
      <c r="DN25" s="33" t="n"/>
      <c r="DO25" s="33" t="n"/>
      <c r="DP25" s="33" t="n"/>
      <c r="DQ25" s="33" t="n"/>
      <c r="DR25" s="33" t="n"/>
      <c r="DS25" s="33" t="n"/>
      <c r="DT25" s="33" t="n"/>
      <c r="DU25" s="33" t="n"/>
      <c r="DV25" s="33" t="n"/>
      <c r="DW25" s="33" t="n"/>
      <c r="DX25" s="33" t="n"/>
      <c r="DY25" s="33" t="n"/>
      <c r="EA25" s="33" t="n"/>
      <c r="EB25" s="1" t="n"/>
      <c r="EC25" s="33" t="n"/>
      <c r="ED25" s="33" t="n"/>
      <c r="EE25" s="33" t="n"/>
      <c r="EF25" s="33" t="n"/>
      <c r="EG25" s="33" t="n"/>
      <c r="EH25" s="33" t="n"/>
      <c r="EI25" s="33" t="n"/>
      <c r="EJ25" s="33" t="n"/>
      <c r="EK25" s="33" t="n"/>
      <c r="EL25" s="33" t="n"/>
      <c r="EM25" s="33" t="n"/>
      <c r="EN25" s="33" t="n"/>
      <c r="EP25" s="33" t="n"/>
      <c r="EQ25" s="334" t="n"/>
      <c r="ES25" s="623" t="n"/>
      <c r="EU25" s="626" t="n"/>
      <c r="EW25" s="623" t="n"/>
      <c r="EY25" s="625" t="n"/>
      <c r="EZ25" s="408" t="n"/>
    </row>
    <row r="26" ht="14.85" customHeight="1">
      <c r="A26" s="1" t="n">
        <v>21</v>
      </c>
      <c r="B26" s="71" t="n"/>
      <c r="C26" s="48" t="inlineStr">
        <is>
          <t>Infra-estrutura Administrativa</t>
        </is>
      </c>
      <c r="D26" s="57" t="n"/>
      <c r="E26" s="633">
        <f>SUM(G26:R26)</f>
        <v/>
      </c>
      <c r="F26" s="596" t="n"/>
      <c r="G26" s="633">
        <f>SUM(G28:G30)</f>
        <v/>
      </c>
      <c r="H26" s="633">
        <f>SUM(H28:H30)</f>
        <v/>
      </c>
      <c r="I26" s="633">
        <f>SUM(I28:I30)</f>
        <v/>
      </c>
      <c r="J26" s="633">
        <f>SUM(J28:J30)</f>
        <v/>
      </c>
      <c r="K26" s="633">
        <f>SUM(K28:K30)</f>
        <v/>
      </c>
      <c r="L26" s="633">
        <f>SUM(L28:L30)</f>
        <v/>
      </c>
      <c r="M26" s="633">
        <f>SUM(M28:M30)</f>
        <v/>
      </c>
      <c r="N26" s="633">
        <f>SUM(N28:N30)</f>
        <v/>
      </c>
      <c r="O26" s="633">
        <f>SUM(O28:O30)</f>
        <v/>
      </c>
      <c r="P26" s="633">
        <f>SUM(P28:P30)</f>
        <v/>
      </c>
      <c r="Q26" s="633">
        <f>SUM(Q28:Q30)</f>
        <v/>
      </c>
      <c r="R26" s="633">
        <f>SUM(R28:R30)</f>
        <v/>
      </c>
      <c r="S26" s="596" t="n"/>
      <c r="T26" s="633">
        <f>SUM(V26:AG26)</f>
        <v/>
      </c>
      <c r="U26" s="596" t="n"/>
      <c r="V26" s="633">
        <f>SUM(V28:V30)</f>
        <v/>
      </c>
      <c r="W26" s="633">
        <f>SUM(W28:W30)</f>
        <v/>
      </c>
      <c r="X26" s="633">
        <f>SUM(X28:X30)</f>
        <v/>
      </c>
      <c r="Y26" s="633">
        <f>SUM(Y28:Y30)</f>
        <v/>
      </c>
      <c r="Z26" s="633">
        <f>SUM(Z28:Z30)</f>
        <v/>
      </c>
      <c r="AA26" s="633">
        <f>SUM(AA28:AA30)</f>
        <v/>
      </c>
      <c r="AB26" s="633">
        <f>SUM(AB28:AB30)</f>
        <v/>
      </c>
      <c r="AC26" s="633">
        <f>SUM(AC28:AC30)</f>
        <v/>
      </c>
      <c r="AD26" s="633">
        <f>SUM(AD28:AD30)</f>
        <v/>
      </c>
      <c r="AE26" s="633">
        <f>SUM(AE28:AE30)</f>
        <v/>
      </c>
      <c r="AF26" s="633">
        <f>SUM(AF28:AF30)</f>
        <v/>
      </c>
      <c r="AG26" s="633">
        <f>SUM(AG28:AG30)</f>
        <v/>
      </c>
      <c r="AH26" s="596" t="n"/>
      <c r="AI26" s="633">
        <f>SUM(AK26:AV26)</f>
        <v/>
      </c>
      <c r="AJ26" s="596" t="n"/>
      <c r="AK26" s="633">
        <f>SUM(AK28:AK30)</f>
        <v/>
      </c>
      <c r="AL26" s="633">
        <f>SUM(AL28:AL30)</f>
        <v/>
      </c>
      <c r="AM26" s="633">
        <f>SUM(AM28:AM30)</f>
        <v/>
      </c>
      <c r="AN26" s="633">
        <f>SUM(AN28:AN30)</f>
        <v/>
      </c>
      <c r="AO26" s="633">
        <f>SUM(AO28:AO30)</f>
        <v/>
      </c>
      <c r="AP26" s="633">
        <f>SUM(AP28:AP30)</f>
        <v/>
      </c>
      <c r="AQ26" s="633">
        <f>SUM(AQ28:AQ30)</f>
        <v/>
      </c>
      <c r="AR26" s="633">
        <f>SUM(AR28:AR30)</f>
        <v/>
      </c>
      <c r="AS26" s="633">
        <f>SUM(AS28:AS30)</f>
        <v/>
      </c>
      <c r="AT26" s="633">
        <f>SUM(AT28:AT30)</f>
        <v/>
      </c>
      <c r="AU26" s="633">
        <f>SUM(AU28:AU30)</f>
        <v/>
      </c>
      <c r="AV26" s="633">
        <f>SUM(AV28:AV30)</f>
        <v/>
      </c>
      <c r="AW26" s="596" t="n"/>
      <c r="AX26" s="633">
        <f>SUM(AZ26:BK26)</f>
        <v/>
      </c>
      <c r="AY26" s="596" t="n"/>
      <c r="AZ26" s="633">
        <f>SUM(AZ28:AZ30)</f>
        <v/>
      </c>
      <c r="BA26" s="633">
        <f>SUM(BA28:BA30)</f>
        <v/>
      </c>
      <c r="BB26" s="633">
        <f>SUM(BB28:BB30)</f>
        <v/>
      </c>
      <c r="BC26" s="633">
        <f>SUM(BC28:BC30)</f>
        <v/>
      </c>
      <c r="BD26" s="633">
        <f>SUM(BD28:BD30)</f>
        <v/>
      </c>
      <c r="BE26" s="633">
        <f>SUM(BE28:BE30)</f>
        <v/>
      </c>
      <c r="BF26" s="633">
        <f>SUM(BF28:BF30)</f>
        <v/>
      </c>
      <c r="BG26" s="633">
        <f>SUM(BG28:BG30)</f>
        <v/>
      </c>
      <c r="BH26" s="633">
        <f>SUM(BH28:BH30)</f>
        <v/>
      </c>
      <c r="BI26" s="633">
        <f>SUM(BI28:BI30)</f>
        <v/>
      </c>
      <c r="BJ26" s="633">
        <f>SUM(BJ28:BJ30)</f>
        <v/>
      </c>
      <c r="BK26" s="633">
        <f>SUM(BK28:BK30)</f>
        <v/>
      </c>
      <c r="BM26" s="633">
        <f>SUM(BO26:BZ26)</f>
        <v/>
      </c>
      <c r="BN26" s="596" t="n"/>
      <c r="BO26" s="633">
        <f>SUM(BO28:BO30)</f>
        <v/>
      </c>
      <c r="BP26" s="633">
        <f>SUM(BP28:BP30)</f>
        <v/>
      </c>
      <c r="BQ26" s="633">
        <f>SUM(BQ28:BQ30)</f>
        <v/>
      </c>
      <c r="BR26" s="633">
        <f>SUM(BR28:BR30)</f>
        <v/>
      </c>
      <c r="BS26" s="633">
        <f>SUM(BS28:BS30)</f>
        <v/>
      </c>
      <c r="BT26" s="633">
        <f>SUM(BT28:BT30)</f>
        <v/>
      </c>
      <c r="BU26" s="633">
        <f>SUM(BU28:BU30)</f>
        <v/>
      </c>
      <c r="BV26" s="633">
        <f>SUM(BV28:BV30)</f>
        <v/>
      </c>
      <c r="BW26" s="633">
        <f>SUM(BW28:BW30)</f>
        <v/>
      </c>
      <c r="BX26" s="633">
        <f>SUM(BX28:BX30)</f>
        <v/>
      </c>
      <c r="BY26" s="633">
        <f>SUM(BY28:BY30)</f>
        <v/>
      </c>
      <c r="BZ26" s="633">
        <f>SUM(BZ28:BZ30)</f>
        <v/>
      </c>
      <c r="CB26" s="633">
        <f>SUM(CB27:CB30)</f>
        <v/>
      </c>
      <c r="CC26" s="628" t="n"/>
      <c r="CD26" s="633">
        <f>SUM(CD27:CD30)</f>
        <v/>
      </c>
      <c r="CE26" s="633">
        <f>SUM(CG26:CR26)</f>
        <v/>
      </c>
      <c r="CG26" s="633">
        <f>SUM(CG28:CG30)</f>
        <v/>
      </c>
      <c r="CH26" s="633">
        <f>SUM(CH28:CH30)</f>
        <v/>
      </c>
      <c r="CI26" s="633">
        <f>SUM(CI28:CI30)</f>
        <v/>
      </c>
      <c r="CJ26" s="633">
        <f>SUM(CJ28:CJ30)</f>
        <v/>
      </c>
      <c r="CK26" s="633">
        <f>SUM(CK28:CK30)</f>
        <v/>
      </c>
      <c r="CL26" s="633">
        <f>SUM(CL28:CL30)</f>
        <v/>
      </c>
      <c r="CM26" s="633">
        <f>SUM(CM28:CM30)</f>
        <v/>
      </c>
      <c r="CN26" s="633">
        <f>SUM(CN28:CN30)</f>
        <v/>
      </c>
      <c r="CO26" s="633">
        <f>SUM(CO28:CO30)</f>
        <v/>
      </c>
      <c r="CP26" s="633">
        <f>SUM(CP28:CP30)</f>
        <v/>
      </c>
      <c r="CQ26" s="633">
        <f>SUM(CQ28:CQ30)</f>
        <v/>
      </c>
      <c r="CR26" s="633">
        <f>SUM(CR28:CR30)</f>
        <v/>
      </c>
      <c r="CT26" s="633">
        <f>SUM(CV26:DG26)</f>
        <v/>
      </c>
      <c r="CV26" s="633">
        <f>SUM(CV28:CV30)</f>
        <v/>
      </c>
      <c r="CW26" s="633">
        <f>SUM(CW28:CW30)</f>
        <v/>
      </c>
      <c r="CX26" s="633">
        <f>SUM(CX28:CX30)</f>
        <v/>
      </c>
      <c r="CY26" s="633">
        <f>SUM(CY28:CY30)</f>
        <v/>
      </c>
      <c r="CZ26" s="633">
        <f>SUM(CZ28:CZ30)</f>
        <v/>
      </c>
      <c r="DA26" s="633">
        <f>SUM(DA28:DA30)</f>
        <v/>
      </c>
      <c r="DB26" s="633">
        <f>SUM(DB28:DB30)</f>
        <v/>
      </c>
      <c r="DC26" s="633">
        <f>SUM(DC28:DC30)</f>
        <v/>
      </c>
      <c r="DD26" s="633">
        <f>SUM(DD28:DD30)</f>
        <v/>
      </c>
      <c r="DE26" s="633">
        <f>SUM(DE28:DE30)</f>
        <v/>
      </c>
      <c r="DF26" s="633">
        <f>SUM(DF28:DF30)</f>
        <v/>
      </c>
      <c r="DG26" s="633">
        <f>SUM(DG28:DG30)</f>
        <v/>
      </c>
      <c r="DI26" s="633">
        <f>DA26-CL26</f>
        <v/>
      </c>
      <c r="DJ26" s="335">
        <f>(DA26/CL26)-100%</f>
        <v/>
      </c>
      <c r="DL26" s="633">
        <f>SUM(DN26:DY26)</f>
        <v/>
      </c>
      <c r="DN26" s="633">
        <f>SUM(DN28:DN30)</f>
        <v/>
      </c>
      <c r="DO26" s="633">
        <f>SUM(DO28:DO30)</f>
        <v/>
      </c>
      <c r="DP26" s="633">
        <f>SUM(DP28:DP30)</f>
        <v/>
      </c>
      <c r="DQ26" s="633">
        <f>SUM(DQ28:DQ30)</f>
        <v/>
      </c>
      <c r="DR26" s="633">
        <f>SUM(DR28:DR30)</f>
        <v/>
      </c>
      <c r="DS26" s="633">
        <f>SUM(DS28:DS30)</f>
        <v/>
      </c>
      <c r="DT26" s="633">
        <f>SUM(DT28:DT30)</f>
        <v/>
      </c>
      <c r="DU26" s="633">
        <f>SUM(DU28:DU30)</f>
        <v/>
      </c>
      <c r="DV26" s="633">
        <f>SUM(DV28:DV30)</f>
        <v/>
      </c>
      <c r="DW26" s="633">
        <f>SUM(DW28:DW30)</f>
        <v/>
      </c>
      <c r="DX26" s="633">
        <f>SUM(DX28:DX30)</f>
        <v/>
      </c>
      <c r="DY26" s="633">
        <f>SUM(DY28:DY30)</f>
        <v/>
      </c>
      <c r="EA26" s="633">
        <f>SUM(EC26:EN26)</f>
        <v/>
      </c>
      <c r="EC26" s="633">
        <f>SUM(EC28:EC30)</f>
        <v/>
      </c>
      <c r="ED26" s="633">
        <f>SUM(ED28:ED30)</f>
        <v/>
      </c>
      <c r="EE26" s="633">
        <f>SUM(EE28:EE30)</f>
        <v/>
      </c>
      <c r="EF26" s="633">
        <f>SUM(EF28:EF30)</f>
        <v/>
      </c>
      <c r="EG26" s="633">
        <f>SUM(EG28:EG30)</f>
        <v/>
      </c>
      <c r="EH26" s="633">
        <f>SUM(EH28:EH30)</f>
        <v/>
      </c>
      <c r="EI26" s="633">
        <f>SUM(EI28:EI30)</f>
        <v/>
      </c>
      <c r="EJ26" s="633">
        <f>SUM(EJ28:EJ30)</f>
        <v/>
      </c>
      <c r="EK26" s="633">
        <f>SUM(EK28:EK30)</f>
        <v/>
      </c>
      <c r="EL26" s="633">
        <f>SUM(EL28:EL30)</f>
        <v/>
      </c>
      <c r="EM26" s="633">
        <f>SUM(EM28:EM30)</f>
        <v/>
      </c>
      <c r="EN26" s="633">
        <f>SUM(EN28:EN30)</f>
        <v/>
      </c>
      <c r="EP26" s="633">
        <f>EH26-DS26</f>
        <v/>
      </c>
      <c r="EQ26" s="335">
        <f>(EH26/DS26)-100%</f>
        <v/>
      </c>
      <c r="ES26" s="633">
        <f>SUM(ES28:ES30)</f>
        <v/>
      </c>
      <c r="ET26" s="419" t="n"/>
      <c r="EU26" s="633">
        <f>SUM(EU28:EU30)</f>
        <v/>
      </c>
      <c r="EV26" s="419" t="n"/>
      <c r="EW26" s="633">
        <f>SUM(EW28:EW30)</f>
        <v/>
      </c>
      <c r="EX26" s="419" t="n"/>
      <c r="EY26" s="636">
        <f>EW26-EU26</f>
        <v/>
      </c>
      <c r="EZ26" s="412">
        <f>-EY26/EU26</f>
        <v/>
      </c>
    </row>
    <row r="27" ht="6" customHeight="1">
      <c r="A27" s="1" t="n">
        <v>22</v>
      </c>
      <c r="B27" s="72" t="n"/>
      <c r="C27" s="57" t="n"/>
      <c r="D27" s="57" t="n"/>
      <c r="E27" s="597" t="n"/>
      <c r="F27" s="596" t="n"/>
      <c r="G27" s="596" t="n"/>
      <c r="H27" s="596" t="n"/>
      <c r="I27" s="596" t="n"/>
      <c r="J27" s="596" t="n"/>
      <c r="K27" s="596" t="n"/>
      <c r="L27" s="596" t="n"/>
      <c r="M27" s="596" t="n"/>
      <c r="N27" s="596" t="n"/>
      <c r="O27" s="596" t="n"/>
      <c r="P27" s="596" t="n"/>
      <c r="Q27" s="596" t="n"/>
      <c r="R27" s="596" t="n"/>
      <c r="S27" s="596" t="n"/>
      <c r="T27" s="596" t="n"/>
      <c r="U27" s="596" t="n"/>
      <c r="V27" s="596" t="n"/>
      <c r="W27" s="596" t="n"/>
      <c r="X27" s="596" t="n"/>
      <c r="Y27" s="596" t="n"/>
      <c r="Z27" s="596" t="n"/>
      <c r="AA27" s="596" t="n"/>
      <c r="AB27" s="596" t="n"/>
      <c r="AC27" s="596" t="n"/>
      <c r="AD27" s="596" t="n"/>
      <c r="AE27" s="596" t="n"/>
      <c r="AF27" s="596" t="n"/>
      <c r="AG27" s="596" t="n"/>
      <c r="AH27" s="596" t="n"/>
      <c r="AI27" s="596" t="n"/>
      <c r="AJ27" s="596" t="n"/>
      <c r="AK27" s="596" t="n"/>
      <c r="AL27" s="596" t="n"/>
      <c r="AM27" s="596" t="n"/>
      <c r="AN27" s="596" t="n"/>
      <c r="AO27" s="596" t="n"/>
      <c r="AP27" s="596" t="n"/>
      <c r="AQ27" s="596" t="n"/>
      <c r="AR27" s="596" t="n"/>
      <c r="AS27" s="596" t="n"/>
      <c r="AT27" s="596" t="n"/>
      <c r="AU27" s="596" t="n"/>
      <c r="AV27" s="596" t="n"/>
      <c r="AW27" s="596" t="n"/>
      <c r="AX27" s="596" t="n"/>
      <c r="AY27" s="596" t="n"/>
      <c r="AZ27" s="596" t="n"/>
      <c r="BA27" s="596" t="n"/>
      <c r="BB27" s="596" t="n"/>
      <c r="BC27" s="596" t="n"/>
      <c r="BD27" s="596" t="n"/>
      <c r="BE27" s="596" t="n"/>
      <c r="BF27" s="596" t="n"/>
      <c r="BG27" s="596" t="n"/>
      <c r="BH27" s="596" t="n"/>
      <c r="BI27" s="596" t="n"/>
      <c r="BJ27" s="596" t="n"/>
      <c r="BK27" s="596" t="n"/>
      <c r="BM27" s="596" t="n"/>
      <c r="BN27" s="596" t="n"/>
      <c r="BO27" s="596" t="n"/>
      <c r="BP27" s="596" t="n"/>
      <c r="BQ27" s="596" t="n"/>
      <c r="BR27" s="596" t="n"/>
      <c r="BS27" s="596" t="n"/>
      <c r="BT27" s="596" t="n"/>
      <c r="BU27" s="596" t="n"/>
      <c r="BV27" s="596" t="n"/>
      <c r="BW27" s="596" t="n"/>
      <c r="BX27" s="596" t="n"/>
      <c r="BY27" s="596" t="n"/>
      <c r="BZ27" s="596" t="n"/>
      <c r="CB27" s="622" t="n"/>
      <c r="CC27" s="622" t="n"/>
      <c r="CD27" s="622" t="n"/>
      <c r="CE27" s="596" t="n"/>
      <c r="CG27" s="596" t="n"/>
      <c r="CH27" s="596" t="n"/>
      <c r="CI27" s="596" t="n"/>
      <c r="CJ27" s="596" t="n"/>
      <c r="CK27" s="596" t="n"/>
      <c r="CL27" s="596" t="n"/>
      <c r="CM27" s="596" t="n"/>
      <c r="CN27" s="596" t="n"/>
      <c r="CO27" s="596" t="n"/>
      <c r="CP27" s="596" t="n"/>
      <c r="CQ27" s="596" t="n"/>
      <c r="CR27" s="596" t="n"/>
      <c r="CT27" s="596" t="n"/>
      <c r="CV27" s="596" t="n"/>
      <c r="CW27" s="596" t="n"/>
      <c r="CX27" s="596" t="n"/>
      <c r="CY27" s="596" t="n"/>
      <c r="CZ27" s="596" t="n"/>
      <c r="DA27" s="596" t="n"/>
      <c r="DB27" s="596" t="n"/>
      <c r="DC27" s="596" t="n"/>
      <c r="DD27" s="596" t="n"/>
      <c r="DE27" s="596" t="n"/>
      <c r="DF27" s="596" t="n"/>
      <c r="DG27" s="596" t="n"/>
      <c r="DI27" s="596" t="n"/>
      <c r="DJ27" s="336" t="n"/>
      <c r="DL27" s="596" t="n"/>
      <c r="DN27" s="596" t="n"/>
      <c r="DO27" s="596" t="n"/>
      <c r="DP27" s="596" t="n"/>
      <c r="DQ27" s="596" t="n"/>
      <c r="DR27" s="596" t="n"/>
      <c r="DS27" s="596" t="n"/>
      <c r="DT27" s="596" t="n"/>
      <c r="DU27" s="596" t="n"/>
      <c r="DV27" s="596" t="n"/>
      <c r="DW27" s="596" t="n"/>
      <c r="DX27" s="596" t="n"/>
      <c r="DY27" s="596" t="n"/>
      <c r="EA27" s="596" t="n"/>
      <c r="EC27" s="596" t="n"/>
      <c r="ED27" s="596" t="n"/>
      <c r="EE27" s="596" t="n"/>
      <c r="EF27" s="596" t="n"/>
      <c r="EG27" s="596" t="n"/>
      <c r="EH27" s="596" t="n"/>
      <c r="EI27" s="596" t="n"/>
      <c r="EJ27" s="596" t="n"/>
      <c r="EK27" s="596" t="n"/>
      <c r="EL27" s="596" t="n"/>
      <c r="EM27" s="596" t="n"/>
      <c r="EN27" s="596" t="n"/>
      <c r="EP27" s="596" t="n"/>
      <c r="EQ27" s="336" t="n"/>
      <c r="ES27" s="4" t="n"/>
      <c r="ET27" s="4" t="n"/>
      <c r="EU27" s="4" t="n"/>
      <c r="EV27" s="4" t="n"/>
      <c r="EW27" s="4" t="n"/>
      <c r="EX27" s="4" t="n"/>
      <c r="EY27" s="4" t="n"/>
      <c r="EZ27" s="4" t="n"/>
    </row>
    <row r="28" outlineLevel="1" ht="14.85" customFormat="1" customHeight="1" s="4">
      <c r="A28" s="1" t="n">
        <v>23</v>
      </c>
      <c r="B28" s="74" t="inlineStr">
        <is>
          <t>42.01</t>
        </is>
      </c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HLOOKUP($CB$4,$AZ$6:$BK$78,$A28,0)</f>
        <v/>
      </c>
      <c r="CC28" s="622" t="n"/>
      <c r="CD28" s="622">
        <f>HLOOKUP($CB$4,$BO$6:$BZ$78,$A28,0)</f>
        <v/>
      </c>
      <c r="CE28" s="597">
        <f>SUM(CG28:CR28)</f>
        <v/>
      </c>
      <c r="CF28" s="1" t="n"/>
      <c r="CG28" s="597">
        <f>BD!BJ135</f>
        <v/>
      </c>
      <c r="CH28" s="597">
        <f>BD!BK135</f>
        <v/>
      </c>
      <c r="CI28" s="597">
        <f>BD!BL135</f>
        <v/>
      </c>
      <c r="CJ28" s="597">
        <f>BD!BM135</f>
        <v/>
      </c>
      <c r="CK28" s="597">
        <f>BD!BN135</f>
        <v/>
      </c>
      <c r="CL28" s="597">
        <f>BD!BO135</f>
        <v/>
      </c>
      <c r="CM28" s="597">
        <f>BD!BP135</f>
        <v/>
      </c>
      <c r="CN28" s="597">
        <f>BD!BQ135</f>
        <v/>
      </c>
      <c r="CO28" s="597">
        <f>BD!BR135</f>
        <v/>
      </c>
      <c r="CP28" s="597">
        <f>BD!BS135</f>
        <v/>
      </c>
      <c r="CQ28" s="597">
        <f>BD!BT135</f>
        <v/>
      </c>
      <c r="CR28" s="597">
        <f>BD!BU135</f>
        <v/>
      </c>
      <c r="CT28" s="597">
        <f>SUM(CV28:DG28)</f>
        <v/>
      </c>
      <c r="CU28" s="1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1" t="n"/>
      <c r="DN28" s="597">
        <f>BD!BW135</f>
        <v/>
      </c>
      <c r="DO28" s="597">
        <f>BD!BX135</f>
        <v/>
      </c>
      <c r="DP28" s="597">
        <f>BD!BY135</f>
        <v/>
      </c>
      <c r="DQ28" s="597">
        <f>BD!BZ135</f>
        <v/>
      </c>
      <c r="DR28" s="597">
        <f>BD!CA135</f>
        <v/>
      </c>
      <c r="DS28" s="597">
        <f>BD!CB135</f>
        <v/>
      </c>
      <c r="DT28" s="597">
        <f>BD!CC135</f>
        <v/>
      </c>
      <c r="DU28" s="597">
        <f>BD!CD135</f>
        <v/>
      </c>
      <c r="DV28" s="597">
        <f>BD!CE135</f>
        <v/>
      </c>
      <c r="DW28" s="597">
        <f>BD!CF135</f>
        <v/>
      </c>
      <c r="DX28" s="597">
        <f>BD!CG135</f>
        <v/>
      </c>
      <c r="DY28" s="597">
        <f>BD!CH135</f>
        <v/>
      </c>
      <c r="EA28" s="597">
        <f>SUM(EC28:EN28)</f>
        <v/>
      </c>
      <c r="EB28" s="1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T28" s="419" t="n"/>
      <c r="EU28" s="626">
        <f>_xlfn.XLOOKUP($ES$4,$DN$6:$DY$6,$DN28:$DY28)</f>
        <v/>
      </c>
      <c r="EV28" s="419" t="n"/>
      <c r="EW28" s="623">
        <f>_xlfn.XLOOKUP($ES$4,$EC$6:$EN$6,$EC28:$EN28)</f>
        <v/>
      </c>
      <c r="EX28" s="419" t="n"/>
      <c r="EY28" s="625">
        <f>EW28-EU28</f>
        <v/>
      </c>
      <c r="EZ28" s="408">
        <f>EY28/EU28</f>
        <v/>
      </c>
    </row>
    <row r="29" outlineLevel="1" ht="14.85" customFormat="1" customHeight="1" s="4">
      <c r="A29" s="1" t="n">
        <v>24</v>
      </c>
      <c r="B29" s="74" t="inlineStr">
        <is>
          <t>42.02</t>
        </is>
      </c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HLOOKUP($CB$4,$AZ$6:$BK$78,$A29,0)</f>
        <v/>
      </c>
      <c r="CC29" s="622" t="n"/>
      <c r="CD29" s="622">
        <f>HLOOKUP($CB$4,$BO$6:$BZ$78,$A29,0)</f>
        <v/>
      </c>
      <c r="CE29" s="597">
        <f>SUM(CG29:CR29)</f>
        <v/>
      </c>
      <c r="CF29" s="1" t="n"/>
      <c r="CG29" s="597">
        <f>BD!BJ136</f>
        <v/>
      </c>
      <c r="CH29" s="597">
        <f>BD!BK136</f>
        <v/>
      </c>
      <c r="CI29" s="597">
        <f>BD!BL136</f>
        <v/>
      </c>
      <c r="CJ29" s="597">
        <f>BD!BM136</f>
        <v/>
      </c>
      <c r="CK29" s="597">
        <f>BD!BN136</f>
        <v/>
      </c>
      <c r="CL29" s="597">
        <f>BD!BO136</f>
        <v/>
      </c>
      <c r="CM29" s="597">
        <f>BD!BP136</f>
        <v/>
      </c>
      <c r="CN29" s="597">
        <f>BD!BQ136</f>
        <v/>
      </c>
      <c r="CO29" s="597">
        <f>BD!BR136</f>
        <v/>
      </c>
      <c r="CP29" s="597">
        <f>BD!BS136</f>
        <v/>
      </c>
      <c r="CQ29" s="597">
        <f>BD!BT136</f>
        <v/>
      </c>
      <c r="CR29" s="597">
        <f>BD!BU136</f>
        <v/>
      </c>
      <c r="CT29" s="597">
        <f>SUM(CV29:DG29)</f>
        <v/>
      </c>
      <c r="CU29" s="1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1" t="n"/>
      <c r="DN29" s="597">
        <f>BD!BW136</f>
        <v/>
      </c>
      <c r="DO29" s="597">
        <f>BD!BX136</f>
        <v/>
      </c>
      <c r="DP29" s="597">
        <f>BD!BY136</f>
        <v/>
      </c>
      <c r="DQ29" s="597">
        <f>BD!BZ136</f>
        <v/>
      </c>
      <c r="DR29" s="597">
        <f>BD!CA136</f>
        <v/>
      </c>
      <c r="DS29" s="597">
        <f>BD!CB136</f>
        <v/>
      </c>
      <c r="DT29" s="597">
        <f>BD!CC136</f>
        <v/>
      </c>
      <c r="DU29" s="597">
        <f>BD!CD136</f>
        <v/>
      </c>
      <c r="DV29" s="597">
        <f>BD!CE136</f>
        <v/>
      </c>
      <c r="DW29" s="597">
        <f>BD!CF136</f>
        <v/>
      </c>
      <c r="DX29" s="597">
        <f>BD!CG136</f>
        <v/>
      </c>
      <c r="DY29" s="597">
        <f>BD!CH136</f>
        <v/>
      </c>
      <c r="EA29" s="597">
        <f>SUM(EC29:EN29)</f>
        <v/>
      </c>
      <c r="EB29" s="1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>
        <f>EY29/EU29</f>
        <v/>
      </c>
    </row>
    <row r="30" outlineLevel="1" ht="14.85" customFormat="1" customHeight="1" s="4">
      <c r="A30" s="1" t="n">
        <v>25</v>
      </c>
      <c r="B30" s="74" t="inlineStr">
        <is>
          <t>42.03</t>
        </is>
      </c>
      <c r="C30" s="50">
        <f>VLOOKUP(B30,BD!A:B,2,0)</f>
        <v/>
      </c>
      <c r="D30" s="58" t="n"/>
      <c r="E30" s="597">
        <f>SUM(G30:R30)</f>
        <v/>
      </c>
      <c r="F30" s="644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HLOOKUP($CB$4,$AZ$6:$BK$78,$A30,0)</f>
        <v/>
      </c>
      <c r="CC30" s="622" t="n"/>
      <c r="CD30" s="622">
        <f>HLOOKUP($CB$4,$BO$6:$BZ$78,$A30,0)</f>
        <v/>
      </c>
      <c r="CE30" s="597">
        <f>SUM(CG30:CR30)</f>
        <v/>
      </c>
      <c r="CF30" s="1" t="n"/>
      <c r="CG30" s="597">
        <f>BD!BJ137</f>
        <v/>
      </c>
      <c r="CH30" s="597">
        <f>BD!BK137</f>
        <v/>
      </c>
      <c r="CI30" s="597">
        <f>BD!BL137</f>
        <v/>
      </c>
      <c r="CJ30" s="597">
        <f>BD!BM137</f>
        <v/>
      </c>
      <c r="CK30" s="597">
        <f>BD!BN137</f>
        <v/>
      </c>
      <c r="CL30" s="597">
        <f>BD!BO137</f>
        <v/>
      </c>
      <c r="CM30" s="597">
        <f>BD!BP137</f>
        <v/>
      </c>
      <c r="CN30" s="597">
        <f>BD!BQ137</f>
        <v/>
      </c>
      <c r="CO30" s="597">
        <f>BD!BR137</f>
        <v/>
      </c>
      <c r="CP30" s="597">
        <f>BD!BS137</f>
        <v/>
      </c>
      <c r="CQ30" s="597">
        <f>BD!BT137</f>
        <v/>
      </c>
      <c r="CR30" s="597">
        <f>BD!BU137</f>
        <v/>
      </c>
      <c r="CT30" s="597">
        <f>SUM(CV30:DG30)</f>
        <v/>
      </c>
      <c r="CU30" s="1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1" t="n"/>
      <c r="DN30" s="597">
        <f>BD!BW137</f>
        <v/>
      </c>
      <c r="DO30" s="597">
        <f>BD!BX137</f>
        <v/>
      </c>
      <c r="DP30" s="597">
        <f>BD!BY137</f>
        <v/>
      </c>
      <c r="DQ30" s="597">
        <f>BD!BZ137</f>
        <v/>
      </c>
      <c r="DR30" s="597">
        <f>BD!CA137</f>
        <v/>
      </c>
      <c r="DS30" s="597">
        <f>BD!CB137</f>
        <v/>
      </c>
      <c r="DT30" s="597">
        <f>BD!CC137</f>
        <v/>
      </c>
      <c r="DU30" s="597">
        <f>BD!CD137</f>
        <v/>
      </c>
      <c r="DV30" s="597">
        <f>BD!CE137</f>
        <v/>
      </c>
      <c r="DW30" s="597">
        <f>BD!CF137</f>
        <v/>
      </c>
      <c r="DX30" s="597">
        <f>BD!CG137</f>
        <v/>
      </c>
      <c r="DY30" s="597">
        <f>BD!CH137</f>
        <v/>
      </c>
      <c r="EA30" s="597">
        <f>SUM(EC30:EN30)</f>
        <v/>
      </c>
      <c r="EB30" s="1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ht="6" customFormat="1" customHeight="1" s="4">
      <c r="A31" s="1" t="n">
        <v>26</v>
      </c>
      <c r="B31" s="33" t="n"/>
      <c r="D31" s="34" t="n"/>
      <c r="E31" s="33" t="n"/>
      <c r="F31" s="64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T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I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X31" s="33" t="n"/>
      <c r="AZ31" s="33" t="n"/>
      <c r="BA31" s="33" t="n"/>
      <c r="BB31" s="33" t="n"/>
      <c r="BC31" s="33" t="n"/>
      <c r="BD31" s="33" t="n"/>
      <c r="BE31" s="33" t="n"/>
      <c r="BF31" s="33" t="n"/>
      <c r="BG31" s="33" t="n"/>
      <c r="BH31" s="33" t="n"/>
      <c r="BI31" s="33" t="n"/>
      <c r="BJ31" s="33" t="n"/>
      <c r="BK31" s="33" t="n"/>
      <c r="BM31" s="33" t="n"/>
      <c r="BO31" s="33" t="n"/>
      <c r="BP31" s="33" t="n"/>
      <c r="BQ31" s="33" t="n"/>
      <c r="BR31" s="33" t="n"/>
      <c r="BS31" s="33" t="n"/>
      <c r="BT31" s="33" t="n"/>
      <c r="BU31" s="33" t="n"/>
      <c r="BV31" s="33" t="n"/>
      <c r="BW31" s="33" t="n"/>
      <c r="BX31" s="33" t="n"/>
      <c r="BY31" s="33" t="n"/>
      <c r="BZ31" s="33" t="n"/>
      <c r="CB31" s="622" t="n"/>
      <c r="CC31" s="622" t="n"/>
      <c r="CD31" s="622" t="n"/>
      <c r="CE31" s="33" t="n"/>
      <c r="CF31" s="1" t="n"/>
      <c r="CG31" s="33" t="n"/>
      <c r="CH31" s="33" t="n"/>
      <c r="CI31" s="33" t="n"/>
      <c r="CJ31" s="33" t="n"/>
      <c r="CK31" s="33" t="n"/>
      <c r="CL31" s="33" t="n"/>
      <c r="CM31" s="33" t="n"/>
      <c r="CN31" s="33" t="n"/>
      <c r="CO31" s="33" t="n"/>
      <c r="CP31" s="33" t="n"/>
      <c r="CQ31" s="33" t="n"/>
      <c r="CR31" s="33" t="n"/>
      <c r="CT31" s="33" t="n"/>
      <c r="CU31" s="1" t="n"/>
      <c r="CV31" s="33" t="n"/>
      <c r="CW31" s="33" t="n"/>
      <c r="CX31" s="33" t="n"/>
      <c r="CY31" s="33" t="n"/>
      <c r="CZ31" s="33" t="n"/>
      <c r="DA31" s="33" t="n"/>
      <c r="DB31" s="33" t="n"/>
      <c r="DC31" s="33" t="n"/>
      <c r="DD31" s="33" t="n"/>
      <c r="DE31" s="33" t="n"/>
      <c r="DF31" s="33" t="n"/>
      <c r="DG31" s="33" t="n"/>
      <c r="DI31" s="33" t="n"/>
      <c r="DJ31" s="334" t="n"/>
      <c r="DL31" s="33" t="n"/>
      <c r="DM31" s="1" t="n"/>
      <c r="DN31" s="33" t="n"/>
      <c r="DO31" s="33" t="n"/>
      <c r="DP31" s="33" t="n"/>
      <c r="DQ31" s="33" t="n"/>
      <c r="DR31" s="33" t="n"/>
      <c r="DS31" s="33" t="n"/>
      <c r="DT31" s="33" t="n"/>
      <c r="DU31" s="33" t="n"/>
      <c r="DV31" s="33" t="n"/>
      <c r="DW31" s="33" t="n"/>
      <c r="DX31" s="33" t="n"/>
      <c r="DY31" s="33" t="n"/>
      <c r="EA31" s="33" t="n"/>
      <c r="EB31" s="1" t="n"/>
      <c r="EC31" s="33" t="n"/>
      <c r="ED31" s="33" t="n"/>
      <c r="EE31" s="33" t="n"/>
      <c r="EF31" s="33" t="n"/>
      <c r="EG31" s="33" t="n"/>
      <c r="EH31" s="33" t="n"/>
      <c r="EI31" s="33" t="n"/>
      <c r="EJ31" s="33" t="n"/>
      <c r="EK31" s="33" t="n"/>
      <c r="EL31" s="33" t="n"/>
      <c r="EM31" s="33" t="n"/>
      <c r="EN31" s="33" t="n"/>
      <c r="EP31" s="33" t="n"/>
      <c r="EQ31" s="334" t="n"/>
      <c r="ES31" s="623" t="n"/>
      <c r="ET31" s="419" t="n"/>
      <c r="EU31" s="626" t="n"/>
      <c r="EV31" s="419" t="n"/>
      <c r="EW31" s="623" t="n"/>
      <c r="EX31" s="419" t="n"/>
      <c r="EY31" s="625" t="n"/>
      <c r="EZ31" s="408" t="n"/>
    </row>
    <row r="32" ht="14.85" customHeight="1">
      <c r="A32" s="1" t="n">
        <v>27</v>
      </c>
      <c r="B32" s="71" t="n"/>
      <c r="C32" s="48" t="inlineStr">
        <is>
          <t>Serviços de apoio à operação</t>
        </is>
      </c>
      <c r="D32" s="57" t="n"/>
      <c r="E32" s="633">
        <f>SUM(G32:R32)</f>
        <v/>
      </c>
      <c r="F32" s="596" t="n"/>
      <c r="G32" s="633">
        <f>SUM(G34:G44)</f>
        <v/>
      </c>
      <c r="H32" s="633">
        <f>SUM(H34:H44)</f>
        <v/>
      </c>
      <c r="I32" s="633">
        <f>SUM(I34:I44)</f>
        <v/>
      </c>
      <c r="J32" s="633">
        <f>SUM(J34:J44)</f>
        <v/>
      </c>
      <c r="K32" s="633">
        <f>SUM(K34:K44)</f>
        <v/>
      </c>
      <c r="L32" s="633">
        <f>SUM(L34:L44)</f>
        <v/>
      </c>
      <c r="M32" s="633">
        <f>SUM(M34:M44)</f>
        <v/>
      </c>
      <c r="N32" s="633">
        <f>SUM(N34:N44)</f>
        <v/>
      </c>
      <c r="O32" s="633">
        <f>SUM(O34:O44)</f>
        <v/>
      </c>
      <c r="P32" s="633">
        <f>SUM(P34:P44)</f>
        <v/>
      </c>
      <c r="Q32" s="633">
        <f>SUM(Q34:Q44)</f>
        <v/>
      </c>
      <c r="R32" s="633">
        <f>SUM(R34:R44)</f>
        <v/>
      </c>
      <c r="S32" s="596" t="n"/>
      <c r="T32" s="633">
        <f>SUM(V32:AG32)</f>
        <v/>
      </c>
      <c r="U32" s="596" t="n"/>
      <c r="V32" s="633">
        <f>SUM(V34:V44)</f>
        <v/>
      </c>
      <c r="W32" s="633">
        <f>SUM(W34:W44)</f>
        <v/>
      </c>
      <c r="X32" s="633">
        <f>SUM(X34:X44)</f>
        <v/>
      </c>
      <c r="Y32" s="633">
        <f>SUM(Y34:Y44)</f>
        <v/>
      </c>
      <c r="Z32" s="633">
        <f>SUM(Z34:Z44)</f>
        <v/>
      </c>
      <c r="AA32" s="633">
        <f>SUM(AA34:AA44)</f>
        <v/>
      </c>
      <c r="AB32" s="633">
        <f>SUM(AB34:AB44)</f>
        <v/>
      </c>
      <c r="AC32" s="633">
        <f>SUM(AC34:AC44)</f>
        <v/>
      </c>
      <c r="AD32" s="633">
        <f>SUM(AD34:AD44)</f>
        <v/>
      </c>
      <c r="AE32" s="633">
        <f>SUM(AE34:AE44)</f>
        <v/>
      </c>
      <c r="AF32" s="633">
        <f>SUM(AF34:AF44)</f>
        <v/>
      </c>
      <c r="AG32" s="633">
        <f>SUM(AG34:AG44)</f>
        <v/>
      </c>
      <c r="AH32" s="596" t="n"/>
      <c r="AI32" s="633">
        <f>SUM(AK32:AV32)</f>
        <v/>
      </c>
      <c r="AJ32" s="596" t="n"/>
      <c r="AK32" s="633">
        <f>SUM(AK34:AK44)</f>
        <v/>
      </c>
      <c r="AL32" s="633">
        <f>SUM(AL34:AL44)</f>
        <v/>
      </c>
      <c r="AM32" s="633">
        <f>SUM(AM34:AM44)</f>
        <v/>
      </c>
      <c r="AN32" s="633">
        <f>SUM(AN34:AN44)</f>
        <v/>
      </c>
      <c r="AO32" s="633">
        <f>SUM(AO34:AO44)</f>
        <v/>
      </c>
      <c r="AP32" s="633">
        <f>SUM(AP34:AP44)</f>
        <v/>
      </c>
      <c r="AQ32" s="633">
        <f>SUM(AQ34:AQ44)</f>
        <v/>
      </c>
      <c r="AR32" s="633">
        <f>SUM(AR34:AR44)</f>
        <v/>
      </c>
      <c r="AS32" s="633">
        <f>SUM(AS34:AS44)</f>
        <v/>
      </c>
      <c r="AT32" s="633">
        <f>SUM(AT34:AT44)</f>
        <v/>
      </c>
      <c r="AU32" s="633">
        <f>SUM(AU34:AU44)</f>
        <v/>
      </c>
      <c r="AV32" s="633">
        <f>SUM(AV34:AV44)</f>
        <v/>
      </c>
      <c r="AW32" s="596" t="n"/>
      <c r="AX32" s="633">
        <f>SUM(AZ32:BK32)</f>
        <v/>
      </c>
      <c r="AY32" s="596" t="n"/>
      <c r="AZ32" s="633">
        <f>SUM(AZ34:AZ44)</f>
        <v/>
      </c>
      <c r="BA32" s="633">
        <f>SUM(BA34:BA44)</f>
        <v/>
      </c>
      <c r="BB32" s="633">
        <f>SUM(BB34:BB44)</f>
        <v/>
      </c>
      <c r="BC32" s="633">
        <f>SUM(BC34:BC44)</f>
        <v/>
      </c>
      <c r="BD32" s="633">
        <f>SUM(BD34:BD44)</f>
        <v/>
      </c>
      <c r="BE32" s="633">
        <f>SUM(BE34:BE44)</f>
        <v/>
      </c>
      <c r="BF32" s="633">
        <f>SUM(BF34:BF44)</f>
        <v/>
      </c>
      <c r="BG32" s="633">
        <f>SUM(BG34:BG44)</f>
        <v/>
      </c>
      <c r="BH32" s="633">
        <f>SUM(BH34:BH44)</f>
        <v/>
      </c>
      <c r="BI32" s="633">
        <f>SUM(BI34:BI44)</f>
        <v/>
      </c>
      <c r="BJ32" s="633">
        <f>SUM(BJ34:BJ44)</f>
        <v/>
      </c>
      <c r="BK32" s="633">
        <f>SUM(BK34:BK44)</f>
        <v/>
      </c>
      <c r="BM32" s="633">
        <f>SUM(BO32:BZ32)</f>
        <v/>
      </c>
      <c r="BN32" s="596" t="n"/>
      <c r="BO32" s="633">
        <f>SUM(BO34:BO44)</f>
        <v/>
      </c>
      <c r="BP32" s="633">
        <f>SUM(BP34:BP44)</f>
        <v/>
      </c>
      <c r="BQ32" s="633">
        <f>SUM(BQ34:BQ44)</f>
        <v/>
      </c>
      <c r="BR32" s="633">
        <f>SUM(BR34:BR44)</f>
        <v/>
      </c>
      <c r="BS32" s="633">
        <f>SUM(BS34:BS44)</f>
        <v/>
      </c>
      <c r="BT32" s="633">
        <f>SUM(BT34:BT44)</f>
        <v/>
      </c>
      <c r="BU32" s="633">
        <f>SUM(BU34:BU44)</f>
        <v/>
      </c>
      <c r="BV32" s="633">
        <f>SUM(BV34:BV44)</f>
        <v/>
      </c>
      <c r="BW32" s="633">
        <f>SUM(BW34:BW44)</f>
        <v/>
      </c>
      <c r="BX32" s="633">
        <f>SUM(BX34:BX44)</f>
        <v/>
      </c>
      <c r="BY32" s="633">
        <f>SUM(BY34:BY44)</f>
        <v/>
      </c>
      <c r="BZ32" s="633">
        <f>SUM(BZ34:BZ44)</f>
        <v/>
      </c>
      <c r="CB32" s="633">
        <f>SUM(CB33:CB44)</f>
        <v/>
      </c>
      <c r="CC32" s="628" t="n"/>
      <c r="CD32" s="633">
        <f>SUM(CD33:CD45)</f>
        <v/>
      </c>
      <c r="CE32" s="633">
        <f>SUM(CG32:CR32)</f>
        <v/>
      </c>
      <c r="CG32" s="633">
        <f>SUM(CG34:CG44)</f>
        <v/>
      </c>
      <c r="CH32" s="633">
        <f>SUM(CH34:CH44)</f>
        <v/>
      </c>
      <c r="CI32" s="633">
        <f>SUM(CI34:CI44)</f>
        <v/>
      </c>
      <c r="CJ32" s="633">
        <f>SUM(CJ34:CJ44)</f>
        <v/>
      </c>
      <c r="CK32" s="633">
        <f>SUM(CK34:CK44)</f>
        <v/>
      </c>
      <c r="CL32" s="633">
        <f>SUM(CL34:CL44)</f>
        <v/>
      </c>
      <c r="CM32" s="633">
        <f>SUM(CM34:CM44)</f>
        <v/>
      </c>
      <c r="CN32" s="633">
        <f>SUM(CN34:CN44)</f>
        <v/>
      </c>
      <c r="CO32" s="633">
        <f>SUM(CO34:CO44)</f>
        <v/>
      </c>
      <c r="CP32" s="633">
        <f>SUM(CP34:CP44)</f>
        <v/>
      </c>
      <c r="CQ32" s="633">
        <f>SUM(CQ34:CQ44)</f>
        <v/>
      </c>
      <c r="CR32" s="633">
        <f>SUM(CR34:CR44)</f>
        <v/>
      </c>
      <c r="CT32" s="633">
        <f>SUM(CV32:DG32)</f>
        <v/>
      </c>
      <c r="CV32" s="633">
        <f>SUM(CV34:CV44)</f>
        <v/>
      </c>
      <c r="CW32" s="633">
        <f>SUM(CW34:CW44)</f>
        <v/>
      </c>
      <c r="CX32" s="633">
        <f>SUM(CX34:CX44)</f>
        <v/>
      </c>
      <c r="CY32" s="633">
        <f>SUM(CY34:CY44)</f>
        <v/>
      </c>
      <c r="CZ32" s="633">
        <f>SUM(CZ34:CZ44)</f>
        <v/>
      </c>
      <c r="DA32" s="633">
        <f>SUM(DA34:DA44)</f>
        <v/>
      </c>
      <c r="DB32" s="633">
        <f>SUM(DB34:DB44)</f>
        <v/>
      </c>
      <c r="DC32" s="633">
        <f>SUM(DC34:DC44)</f>
        <v/>
      </c>
      <c r="DD32" s="633">
        <f>SUM(DD34:DD44)</f>
        <v/>
      </c>
      <c r="DE32" s="633">
        <f>SUM(DE34:DE44)</f>
        <v/>
      </c>
      <c r="DF32" s="633">
        <f>SUM(DF34:DF44)</f>
        <v/>
      </c>
      <c r="DG32" s="633">
        <f>SUM(DG34:DG44)</f>
        <v/>
      </c>
      <c r="DI32" s="633">
        <f>DA32-CL32</f>
        <v/>
      </c>
      <c r="DJ32" s="335">
        <f>(DA32/CL32)-100%</f>
        <v/>
      </c>
      <c r="DL32" s="633">
        <f>SUM(DN32:DY32)</f>
        <v/>
      </c>
      <c r="DN32" s="633">
        <f>SUM(DN34:DN44)</f>
        <v/>
      </c>
      <c r="DO32" s="633">
        <f>SUM(DO34:DO44)</f>
        <v/>
      </c>
      <c r="DP32" s="633">
        <f>SUM(DP34:DP44)</f>
        <v/>
      </c>
      <c r="DQ32" s="633">
        <f>SUM(DQ34:DQ44)</f>
        <v/>
      </c>
      <c r="DR32" s="633">
        <f>SUM(DR34:DR44)</f>
        <v/>
      </c>
      <c r="DS32" s="633">
        <f>SUM(DS34:DS44)</f>
        <v/>
      </c>
      <c r="DT32" s="633">
        <f>SUM(DT34:DT44)</f>
        <v/>
      </c>
      <c r="DU32" s="633">
        <f>SUM(DU34:DU44)</f>
        <v/>
      </c>
      <c r="DV32" s="633">
        <f>SUM(DV34:DV44)</f>
        <v/>
      </c>
      <c r="DW32" s="633">
        <f>SUM(DW34:DW44)</f>
        <v/>
      </c>
      <c r="DX32" s="633">
        <f>SUM(DX34:DX44)</f>
        <v/>
      </c>
      <c r="DY32" s="633">
        <f>SUM(DY34:DY44)</f>
        <v/>
      </c>
      <c r="EA32" s="633">
        <f>SUM(EC32:EN32)</f>
        <v/>
      </c>
      <c r="EC32" s="633">
        <f>SUM(EC34:EC44)</f>
        <v/>
      </c>
      <c r="ED32" s="633">
        <f>SUM(ED34:ED44)</f>
        <v/>
      </c>
      <c r="EE32" s="633">
        <f>SUM(EE34:EE44)</f>
        <v/>
      </c>
      <c r="EF32" s="633">
        <f>SUM(EF34:EF44)</f>
        <v/>
      </c>
      <c r="EG32" s="633">
        <f>SUM(EG34:EG44)</f>
        <v/>
      </c>
      <c r="EH32" s="633">
        <f>SUM(EH34:EH44)</f>
        <v/>
      </c>
      <c r="EI32" s="633">
        <f>SUM(EI34:EI44)</f>
        <v/>
      </c>
      <c r="EJ32" s="633">
        <f>SUM(EJ34:EJ44)</f>
        <v/>
      </c>
      <c r="EK32" s="633">
        <f>SUM(EK34:EK44)</f>
        <v/>
      </c>
      <c r="EL32" s="633">
        <f>SUM(EL34:EL44)</f>
        <v/>
      </c>
      <c r="EM32" s="633">
        <f>SUM(EM34:EM44)</f>
        <v/>
      </c>
      <c r="EN32" s="633">
        <f>SUM(EN34:EN44)</f>
        <v/>
      </c>
      <c r="EP32" s="633">
        <f>EH32-DS32</f>
        <v/>
      </c>
      <c r="EQ32" s="335">
        <f>(EH32/DS32)-100%</f>
        <v/>
      </c>
      <c r="ES32" s="633">
        <f>SUM(ES34:ES44)</f>
        <v/>
      </c>
      <c r="ET32" s="419" t="n"/>
      <c r="EU32" s="633">
        <f>SUM(EU34:EU44)</f>
        <v/>
      </c>
      <c r="EV32" s="419" t="n"/>
      <c r="EW32" s="633">
        <f>SUM(EW34:EW44)</f>
        <v/>
      </c>
      <c r="EX32" s="419" t="n"/>
      <c r="EY32" s="636">
        <f>EW32-EU32</f>
        <v/>
      </c>
      <c r="EZ32" s="412">
        <f>-EY32/EU32</f>
        <v/>
      </c>
    </row>
    <row r="33" ht="6" customHeight="1">
      <c r="A33" s="1" t="n">
        <v>28</v>
      </c>
      <c r="B33" s="72" t="n"/>
      <c r="C33" s="57" t="n"/>
      <c r="D33" s="57" t="n"/>
      <c r="E33" s="597" t="n"/>
      <c r="F33" s="596" t="n"/>
      <c r="G33" s="596" t="n"/>
      <c r="H33" s="596" t="n"/>
      <c r="I33" s="596" t="n"/>
      <c r="J33" s="596" t="n"/>
      <c r="K33" s="596" t="n"/>
      <c r="L33" s="596" t="n"/>
      <c r="M33" s="596" t="n"/>
      <c r="N33" s="596" t="n"/>
      <c r="O33" s="596" t="n"/>
      <c r="P33" s="596" t="n"/>
      <c r="Q33" s="596" t="n"/>
      <c r="R33" s="596" t="n"/>
      <c r="S33" s="596" t="n"/>
      <c r="T33" s="596" t="n"/>
      <c r="U33" s="596" t="n"/>
      <c r="V33" s="596" t="n"/>
      <c r="W33" s="596" t="n"/>
      <c r="X33" s="596" t="n"/>
      <c r="Y33" s="596" t="n"/>
      <c r="Z33" s="596" t="n"/>
      <c r="AA33" s="596" t="n"/>
      <c r="AB33" s="596" t="n"/>
      <c r="AC33" s="596" t="n"/>
      <c r="AD33" s="596" t="n"/>
      <c r="AE33" s="596" t="n"/>
      <c r="AF33" s="596" t="n"/>
      <c r="AG33" s="596" t="n"/>
      <c r="AH33" s="596" t="n"/>
      <c r="AI33" s="596" t="n"/>
      <c r="AJ33" s="596" t="n"/>
      <c r="AK33" s="596" t="n"/>
      <c r="AL33" s="596" t="n"/>
      <c r="AM33" s="596" t="n"/>
      <c r="AN33" s="596" t="n"/>
      <c r="AO33" s="596" t="n"/>
      <c r="AP33" s="596" t="n"/>
      <c r="AQ33" s="596" t="n"/>
      <c r="AR33" s="596" t="n"/>
      <c r="AS33" s="596" t="n"/>
      <c r="AT33" s="596" t="n"/>
      <c r="AU33" s="596" t="n"/>
      <c r="AV33" s="596" t="n"/>
      <c r="AW33" s="596" t="n"/>
      <c r="AX33" s="596" t="n"/>
      <c r="AY33" s="596" t="n"/>
      <c r="AZ33" s="596" t="n"/>
      <c r="BA33" s="596" t="n"/>
      <c r="BB33" s="596" t="n"/>
      <c r="BC33" s="596" t="n"/>
      <c r="BD33" s="596" t="n"/>
      <c r="BE33" s="596" t="n"/>
      <c r="BF33" s="596" t="n"/>
      <c r="BG33" s="596" t="n"/>
      <c r="BH33" s="596" t="n"/>
      <c r="BI33" s="596" t="n"/>
      <c r="BJ33" s="596" t="n"/>
      <c r="BK33" s="596" t="n"/>
      <c r="BM33" s="596" t="n"/>
      <c r="BN33" s="596" t="n"/>
      <c r="BO33" s="596" t="n"/>
      <c r="BP33" s="596" t="n"/>
      <c r="BQ33" s="596" t="n"/>
      <c r="BR33" s="596" t="n"/>
      <c r="BS33" s="596" t="n"/>
      <c r="BT33" s="596" t="n"/>
      <c r="BU33" s="596" t="n"/>
      <c r="BV33" s="596" t="n"/>
      <c r="BW33" s="596" t="n"/>
      <c r="BX33" s="596" t="n"/>
      <c r="BY33" s="596" t="n"/>
      <c r="BZ33" s="596" t="n"/>
      <c r="CB33" s="622" t="n"/>
      <c r="CC33" s="622" t="n"/>
      <c r="CD33" s="622" t="n"/>
      <c r="CE33" s="596" t="n"/>
      <c r="CG33" s="596" t="n"/>
      <c r="CH33" s="596" t="n"/>
      <c r="CI33" s="596" t="n"/>
      <c r="CJ33" s="596" t="n"/>
      <c r="CK33" s="596" t="n"/>
      <c r="CL33" s="596" t="n"/>
      <c r="CM33" s="596" t="n"/>
      <c r="CN33" s="596" t="n"/>
      <c r="CO33" s="596" t="n"/>
      <c r="CP33" s="596" t="n"/>
      <c r="CQ33" s="596" t="n"/>
      <c r="CR33" s="596" t="n"/>
      <c r="CT33" s="596" t="n"/>
      <c r="CV33" s="596" t="n"/>
      <c r="CW33" s="596" t="n"/>
      <c r="CX33" s="596" t="n"/>
      <c r="CY33" s="596" t="n"/>
      <c r="CZ33" s="596" t="n"/>
      <c r="DA33" s="596" t="n"/>
      <c r="DB33" s="596" t="n"/>
      <c r="DC33" s="596" t="n"/>
      <c r="DD33" s="596" t="n"/>
      <c r="DE33" s="596" t="n"/>
      <c r="DF33" s="596" t="n"/>
      <c r="DG33" s="596" t="n"/>
      <c r="DI33" s="596" t="n"/>
      <c r="DJ33" s="336" t="n"/>
      <c r="DL33" s="596" t="n"/>
      <c r="DN33" s="596" t="n"/>
      <c r="DO33" s="596" t="n"/>
      <c r="DP33" s="596" t="n"/>
      <c r="DQ33" s="596" t="n"/>
      <c r="DR33" s="596" t="n"/>
      <c r="DS33" s="596" t="n"/>
      <c r="DT33" s="596" t="n"/>
      <c r="DU33" s="596" t="n"/>
      <c r="DV33" s="596" t="n"/>
      <c r="DW33" s="596" t="n"/>
      <c r="DX33" s="596" t="n"/>
      <c r="DY33" s="596" t="n"/>
      <c r="EA33" s="596" t="n"/>
      <c r="EC33" s="596" t="n"/>
      <c r="ED33" s="596" t="n"/>
      <c r="EE33" s="596" t="n"/>
      <c r="EF33" s="596" t="n"/>
      <c r="EG33" s="596" t="n"/>
      <c r="EH33" s="596" t="n"/>
      <c r="EI33" s="596" t="n"/>
      <c r="EJ33" s="596" t="n"/>
      <c r="EK33" s="596" t="n"/>
      <c r="EL33" s="596" t="n"/>
      <c r="EM33" s="596" t="n"/>
      <c r="EN33" s="596" t="n"/>
      <c r="EP33" s="596" t="n"/>
      <c r="EQ33" s="336" t="n"/>
      <c r="ES33" s="596" t="n"/>
      <c r="ET33" s="419" t="n"/>
      <c r="EU33" s="596" t="n"/>
      <c r="EV33" s="419" t="n"/>
      <c r="EW33" s="596" t="n"/>
      <c r="EX33" s="419" t="n"/>
      <c r="EY33" s="625" t="n"/>
      <c r="EZ33" s="406" t="n"/>
    </row>
    <row r="34" outlineLevel="1" ht="14.85" customFormat="1" customHeight="1" s="4">
      <c r="A34" s="1" t="n">
        <v>29</v>
      </c>
      <c r="B34" s="74" t="inlineStr">
        <is>
          <t>43.01</t>
        </is>
      </c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HLOOKUP($CB$4,$AZ$6:$BK$78,$A34,0)</f>
        <v/>
      </c>
      <c r="CC34" s="622" t="n"/>
      <c r="CD34" s="622">
        <f>HLOOKUP($CB$4,$BO$6:$BZ$78,$A34,0)</f>
        <v/>
      </c>
      <c r="CE34" s="597">
        <f>SUM(CG34:CR34)</f>
        <v/>
      </c>
      <c r="CF34" s="1" t="n"/>
      <c r="CG34" s="597">
        <f>BD!BJ139</f>
        <v/>
      </c>
      <c r="CH34" s="597">
        <f>BD!BK139</f>
        <v/>
      </c>
      <c r="CI34" s="597">
        <f>BD!BL139</f>
        <v/>
      </c>
      <c r="CJ34" s="597">
        <f>BD!BM139</f>
        <v/>
      </c>
      <c r="CK34" s="597">
        <f>BD!BN139</f>
        <v/>
      </c>
      <c r="CL34" s="597">
        <f>BD!BO139</f>
        <v/>
      </c>
      <c r="CM34" s="597">
        <f>BD!BP139</f>
        <v/>
      </c>
      <c r="CN34" s="597">
        <f>BD!BQ139</f>
        <v/>
      </c>
      <c r="CO34" s="597">
        <f>BD!BR139</f>
        <v/>
      </c>
      <c r="CP34" s="597">
        <f>BD!BS139</f>
        <v/>
      </c>
      <c r="CQ34" s="597">
        <f>BD!BT139</f>
        <v/>
      </c>
      <c r="CR34" s="597">
        <f>BD!BU139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37">
        <f>(DA34/CL34)-100%</f>
        <v/>
      </c>
      <c r="DL34" s="597">
        <f>SUM(DN34:DY34)</f>
        <v/>
      </c>
      <c r="DM34" s="1" t="n"/>
      <c r="DN34" s="597">
        <f>BD!BW139</f>
        <v/>
      </c>
      <c r="DO34" s="597">
        <f>BD!BX139</f>
        <v/>
      </c>
      <c r="DP34" s="597">
        <f>BD!BY139</f>
        <v/>
      </c>
      <c r="DQ34" s="597">
        <f>BD!BZ139</f>
        <v/>
      </c>
      <c r="DR34" s="597">
        <f>BD!CA139</f>
        <v/>
      </c>
      <c r="DS34" s="597">
        <f>BD!CB139</f>
        <v/>
      </c>
      <c r="DT34" s="597">
        <f>BD!CC139</f>
        <v/>
      </c>
      <c r="DU34" s="597">
        <f>BD!CD139</f>
        <v/>
      </c>
      <c r="DV34" s="597">
        <f>BD!CE139</f>
        <v/>
      </c>
      <c r="DW34" s="597">
        <f>BD!CF139</f>
        <v/>
      </c>
      <c r="DX34" s="597">
        <f>BD!CG139</f>
        <v/>
      </c>
      <c r="DY34" s="597">
        <f>BD!CH139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37">
        <f>(EH34/DS34)-100%</f>
        <v/>
      </c>
      <c r="ES34" s="623">
        <f>_xlfn.XLOOKUP($ES$2,$CV$6:$DG$6,$CV34:$DG34)</f>
        <v/>
      </c>
      <c r="ET34" s="85" t="n"/>
      <c r="EU34" s="626">
        <f>_xlfn.XLOOKUP($ES$4,$DN$6:$DY$6,$DN34:$DY34)</f>
        <v/>
      </c>
      <c r="EV34" s="85" t="n"/>
      <c r="EW34" s="623">
        <f>_xlfn.XLOOKUP($ES$4,$EC$6:$EN$6,$EC34:$EN34)</f>
        <v/>
      </c>
      <c r="EX34" s="85" t="n"/>
      <c r="EY34" s="625">
        <f>EW34-EU34</f>
        <v/>
      </c>
      <c r="EZ34" s="408">
        <f>EY34/EU34</f>
        <v/>
      </c>
    </row>
    <row r="35" outlineLevel="1" ht="14.85" customFormat="1" customHeight="1" s="4">
      <c r="A35" s="1" t="n">
        <v>30</v>
      </c>
      <c r="B35" s="74" t="inlineStr">
        <is>
          <t>43.02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HLOOKUP($CB$4,$AZ$6:$BK$78,$A35,0)</f>
        <v/>
      </c>
      <c r="CC35" s="622" t="n"/>
      <c r="CD35" s="622">
        <f>HLOOKUP($CB$4,$BO$6:$BZ$78,$A35,0)</f>
        <v/>
      </c>
      <c r="CE35" s="597">
        <f>SUM(CG35:CR35)</f>
        <v/>
      </c>
      <c r="CF35" s="1" t="n"/>
      <c r="CG35" s="597">
        <f>BD!BJ140</f>
        <v/>
      </c>
      <c r="CH35" s="597">
        <f>BD!BK140</f>
        <v/>
      </c>
      <c r="CI35" s="597">
        <f>BD!BL140</f>
        <v/>
      </c>
      <c r="CJ35" s="597">
        <f>BD!BM140</f>
        <v/>
      </c>
      <c r="CK35" s="597">
        <f>BD!BN140</f>
        <v/>
      </c>
      <c r="CL35" s="597">
        <f>BD!BO140</f>
        <v/>
      </c>
      <c r="CM35" s="597">
        <f>BD!BP140</f>
        <v/>
      </c>
      <c r="CN35" s="597">
        <f>BD!BQ140</f>
        <v/>
      </c>
      <c r="CO35" s="597">
        <f>BD!BR140</f>
        <v/>
      </c>
      <c r="CP35" s="597">
        <f>BD!BS140</f>
        <v/>
      </c>
      <c r="CQ35" s="597">
        <f>BD!BT140</f>
        <v/>
      </c>
      <c r="CR35" s="597">
        <f>BD!BU140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54">
        <f>(DA35/CL35)-100%</f>
        <v/>
      </c>
      <c r="DL35" s="597">
        <f>SUM(DN35:DY35)</f>
        <v/>
      </c>
      <c r="DM35" s="1" t="n"/>
      <c r="DN35" s="597">
        <f>BD!BW140</f>
        <v/>
      </c>
      <c r="DO35" s="597">
        <f>BD!BX140</f>
        <v/>
      </c>
      <c r="DP35" s="597">
        <f>BD!BY140</f>
        <v/>
      </c>
      <c r="DQ35" s="597">
        <f>BD!BZ140</f>
        <v/>
      </c>
      <c r="DR35" s="597">
        <f>BD!CA140</f>
        <v/>
      </c>
      <c r="DS35" s="597">
        <f>BD!CB140</f>
        <v/>
      </c>
      <c r="DT35" s="597">
        <f>BD!CC140</f>
        <v/>
      </c>
      <c r="DU35" s="597">
        <f>BD!CD140</f>
        <v/>
      </c>
      <c r="DV35" s="597">
        <f>BD!CE140</f>
        <v/>
      </c>
      <c r="DW35" s="597">
        <f>BD!CF140</f>
        <v/>
      </c>
      <c r="DX35" s="597">
        <f>BD!CG140</f>
        <v/>
      </c>
      <c r="DY35" s="597">
        <f>BD!CH140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54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4" t="inlineStr">
        <is>
          <t>43.03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HLOOKUP($CB$4,$AZ$6:$BK$78,$A36,0)</f>
        <v/>
      </c>
      <c r="CC36" s="622" t="n"/>
      <c r="CD36" s="622">
        <f>HLOOKUP($CB$4,$BO$6:$BZ$78,$A36,0)</f>
        <v/>
      </c>
      <c r="CE36" s="597">
        <f>SUM(CG36:CR36)</f>
        <v/>
      </c>
      <c r="CF36" s="1" t="n"/>
      <c r="CG36" s="597">
        <f>BD!BJ141</f>
        <v/>
      </c>
      <c r="CH36" s="597">
        <f>BD!BK141</f>
        <v/>
      </c>
      <c r="CI36" s="597">
        <f>BD!BL141</f>
        <v/>
      </c>
      <c r="CJ36" s="597">
        <f>BD!BM141</f>
        <v/>
      </c>
      <c r="CK36" s="597">
        <f>BD!BN141</f>
        <v/>
      </c>
      <c r="CL36" s="597">
        <f>BD!BO141</f>
        <v/>
      </c>
      <c r="CM36" s="597">
        <f>BD!BP141</f>
        <v/>
      </c>
      <c r="CN36" s="597">
        <f>BD!BQ141</f>
        <v/>
      </c>
      <c r="CO36" s="597">
        <f>BD!BR141</f>
        <v/>
      </c>
      <c r="CP36" s="597">
        <f>BD!BS141</f>
        <v/>
      </c>
      <c r="CQ36" s="597">
        <f>BD!BT141</f>
        <v/>
      </c>
      <c r="CR36" s="597">
        <f>BD!BU141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BD!BW141</f>
        <v/>
      </c>
      <c r="DO36" s="597">
        <f>BD!BX141</f>
        <v/>
      </c>
      <c r="DP36" s="597">
        <f>BD!BY141</f>
        <v/>
      </c>
      <c r="DQ36" s="597">
        <f>BD!BZ141</f>
        <v/>
      </c>
      <c r="DR36" s="597">
        <f>BD!CA141</f>
        <v/>
      </c>
      <c r="DS36" s="597">
        <f>BD!CB141</f>
        <v/>
      </c>
      <c r="DT36" s="597">
        <f>BD!CC141</f>
        <v/>
      </c>
      <c r="DU36" s="597">
        <f>BD!CD141</f>
        <v/>
      </c>
      <c r="DV36" s="597">
        <f>BD!CE141</f>
        <v/>
      </c>
      <c r="DW36" s="597">
        <f>BD!CF141</f>
        <v/>
      </c>
      <c r="DX36" s="597">
        <f>BD!CG141</f>
        <v/>
      </c>
      <c r="DY36" s="597">
        <f>BD!CH141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4" t="inlineStr">
        <is>
          <t>43.04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HLOOKUP($CB$4,$AZ$6:$BK$78,$A37,0)</f>
        <v/>
      </c>
      <c r="CC37" s="622" t="n"/>
      <c r="CD37" s="622">
        <f>HLOOKUP($CB$4,$BO$6:$BZ$78,$A37,0)</f>
        <v/>
      </c>
      <c r="CE37" s="597">
        <f>SUM(CG37:CR37)</f>
        <v/>
      </c>
      <c r="CF37" s="1" t="n"/>
      <c r="CG37" s="597">
        <f>BD!BJ142</f>
        <v/>
      </c>
      <c r="CH37" s="597">
        <f>BD!BK142</f>
        <v/>
      </c>
      <c r="CI37" s="597">
        <f>BD!BL142</f>
        <v/>
      </c>
      <c r="CJ37" s="597">
        <f>BD!BM142</f>
        <v/>
      </c>
      <c r="CK37" s="597">
        <f>BD!BN142</f>
        <v/>
      </c>
      <c r="CL37" s="597">
        <f>BD!BO142</f>
        <v/>
      </c>
      <c r="CM37" s="597">
        <f>BD!BP142</f>
        <v/>
      </c>
      <c r="CN37" s="597">
        <f>BD!BQ142</f>
        <v/>
      </c>
      <c r="CO37" s="597">
        <f>BD!BR142</f>
        <v/>
      </c>
      <c r="CP37" s="597">
        <f>BD!BS142</f>
        <v/>
      </c>
      <c r="CQ37" s="597">
        <f>BD!BT142</f>
        <v/>
      </c>
      <c r="CR37" s="597">
        <f>BD!BU142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54">
        <f>(DA37/CL37)-100%</f>
        <v/>
      </c>
      <c r="DL37" s="597">
        <f>SUM(DN37:DY37)</f>
        <v/>
      </c>
      <c r="DM37" s="1" t="n"/>
      <c r="DN37" s="597">
        <f>BD!BW142</f>
        <v/>
      </c>
      <c r="DO37" s="597">
        <f>BD!BX142</f>
        <v/>
      </c>
      <c r="DP37" s="597">
        <f>BD!BY142</f>
        <v/>
      </c>
      <c r="DQ37" s="597">
        <f>BD!BZ142</f>
        <v/>
      </c>
      <c r="DR37" s="597">
        <f>BD!CA142</f>
        <v/>
      </c>
      <c r="DS37" s="597">
        <f>BD!CB142</f>
        <v/>
      </c>
      <c r="DT37" s="597">
        <f>BD!CC142</f>
        <v/>
      </c>
      <c r="DU37" s="597">
        <f>BD!CD142</f>
        <v/>
      </c>
      <c r="DV37" s="597">
        <f>BD!CE142</f>
        <v/>
      </c>
      <c r="DW37" s="597">
        <f>BD!CF142</f>
        <v/>
      </c>
      <c r="DX37" s="597">
        <f>BD!CG142</f>
        <v/>
      </c>
      <c r="DY37" s="597">
        <f>BD!CH142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54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14.85" customFormat="1" customHeight="1" s="4">
      <c r="A38" s="1" t="n">
        <v>33</v>
      </c>
      <c r="B38" s="74" t="inlineStr">
        <is>
          <t>43.06</t>
        </is>
      </c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597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597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597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M38" s="597">
        <f>SUM(BO38:BZ38)</f>
        <v/>
      </c>
      <c r="BN38" s="597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HLOOKUP($CB$4,$AZ$6:$BK$78,$A38,0)</f>
        <v/>
      </c>
      <c r="CC38" s="628" t="n"/>
      <c r="CD38" s="622">
        <f>HLOOKUP($CB$4,$BO$6:$BZ$78,$A38,0)</f>
        <v/>
      </c>
      <c r="CE38" s="597">
        <f>SUM(CG38:CR38)</f>
        <v/>
      </c>
      <c r="CF38" s="1" t="n"/>
      <c r="CG38" s="597">
        <f>BD!BJ144</f>
        <v/>
      </c>
      <c r="CH38" s="597">
        <f>BD!BK144</f>
        <v/>
      </c>
      <c r="CI38" s="597">
        <f>BD!BL144</f>
        <v/>
      </c>
      <c r="CJ38" s="597">
        <f>BD!BM144</f>
        <v/>
      </c>
      <c r="CK38" s="597">
        <f>BD!BN144</f>
        <v/>
      </c>
      <c r="CL38" s="597">
        <f>BD!BO144</f>
        <v/>
      </c>
      <c r="CM38" s="597">
        <f>BD!BP144</f>
        <v/>
      </c>
      <c r="CN38" s="597">
        <f>BD!BQ144</f>
        <v/>
      </c>
      <c r="CO38" s="597">
        <f>BD!BR144</f>
        <v/>
      </c>
      <c r="CP38" s="597">
        <f>BD!BS144</f>
        <v/>
      </c>
      <c r="CQ38" s="597">
        <f>BD!BT144</f>
        <v/>
      </c>
      <c r="CR38" s="597">
        <f>BD!BU144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BD!BW144</f>
        <v/>
      </c>
      <c r="DO38" s="597">
        <f>BD!BX144</f>
        <v/>
      </c>
      <c r="DP38" s="597">
        <f>BD!BY144</f>
        <v/>
      </c>
      <c r="DQ38" s="597">
        <f>BD!BZ144</f>
        <v/>
      </c>
      <c r="DR38" s="597">
        <f>BD!CA144</f>
        <v/>
      </c>
      <c r="DS38" s="597">
        <f>BD!CB144</f>
        <v/>
      </c>
      <c r="DT38" s="597">
        <f>BD!CC144</f>
        <v/>
      </c>
      <c r="DU38" s="597">
        <f>BD!CD144</f>
        <v/>
      </c>
      <c r="DV38" s="597">
        <f>BD!CE144</f>
        <v/>
      </c>
      <c r="DW38" s="597">
        <f>BD!CF144</f>
        <v/>
      </c>
      <c r="DX38" s="597">
        <f>BD!CG144</f>
        <v/>
      </c>
      <c r="DY38" s="597">
        <f>BD!CH144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T38" s="419" t="n"/>
      <c r="EU38" s="626">
        <f>_xlfn.XLOOKUP($ES$4,$DN$6:$DY$6,$DN38:$DY38)</f>
        <v/>
      </c>
      <c r="EV38" s="419" t="n"/>
      <c r="EW38" s="623">
        <f>_xlfn.XLOOKUP($ES$4,$EC$6:$EN$6,$EC38:$EN38)</f>
        <v/>
      </c>
      <c r="EX38" s="419" t="n"/>
      <c r="EY38" s="625">
        <f>EW38-EU38</f>
        <v/>
      </c>
      <c r="EZ38" s="408">
        <f>EY38/EU38</f>
        <v/>
      </c>
    </row>
    <row r="39" outlineLevel="1" ht="14.85" customFormat="1" customHeight="1" s="4">
      <c r="A39" s="1" t="n">
        <v>34</v>
      </c>
      <c r="B39" s="74" t="inlineStr">
        <is>
          <t>43.07</t>
        </is>
      </c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597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597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597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M39" s="597">
        <f>SUM(BO39:BZ39)</f>
        <v/>
      </c>
      <c r="BN39" s="597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HLOOKUP($CB$4,$AZ$6:$BK$78,$A39,0)</f>
        <v/>
      </c>
      <c r="CC39" s="622" t="n"/>
      <c r="CD39" s="622">
        <f>HLOOKUP($CB$4,$BO$6:$BZ$78,$A39,0)</f>
        <v/>
      </c>
      <c r="CE39" s="597">
        <f>SUM(CG39:CR39)</f>
        <v/>
      </c>
      <c r="CF39" s="1" t="n"/>
      <c r="CG39" s="597">
        <f>BD!BJ145</f>
        <v/>
      </c>
      <c r="CH39" s="597">
        <f>BD!BK145</f>
        <v/>
      </c>
      <c r="CI39" s="597">
        <f>BD!BL145</f>
        <v/>
      </c>
      <c r="CJ39" s="597">
        <f>BD!BM145</f>
        <v/>
      </c>
      <c r="CK39" s="597">
        <f>BD!BN145</f>
        <v/>
      </c>
      <c r="CL39" s="597">
        <f>BD!BO145</f>
        <v/>
      </c>
      <c r="CM39" s="597">
        <f>BD!BP145</f>
        <v/>
      </c>
      <c r="CN39" s="597">
        <f>BD!BQ145</f>
        <v/>
      </c>
      <c r="CO39" s="597">
        <f>BD!BR145</f>
        <v/>
      </c>
      <c r="CP39" s="597">
        <f>BD!BS145</f>
        <v/>
      </c>
      <c r="CQ39" s="597">
        <f>BD!BT145</f>
        <v/>
      </c>
      <c r="CR39" s="597">
        <f>BD!BU145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54">
        <f>(DA39/CL39)-100%</f>
        <v/>
      </c>
      <c r="DL39" s="597">
        <f>SUM(DN39:DY39)</f>
        <v/>
      </c>
      <c r="DM39" s="1" t="n"/>
      <c r="DN39" s="597">
        <f>BD!BW145</f>
        <v/>
      </c>
      <c r="DO39" s="597">
        <f>BD!BX145</f>
        <v/>
      </c>
      <c r="DP39" s="597">
        <f>BD!BY145</f>
        <v/>
      </c>
      <c r="DQ39" s="597">
        <f>BD!BZ145</f>
        <v/>
      </c>
      <c r="DR39" s="597">
        <f>BD!CA145</f>
        <v/>
      </c>
      <c r="DS39" s="597">
        <f>BD!CB145</f>
        <v/>
      </c>
      <c r="DT39" s="597">
        <f>BD!CC145</f>
        <v/>
      </c>
      <c r="DU39" s="597">
        <f>BD!CD145</f>
        <v/>
      </c>
      <c r="DV39" s="597">
        <f>BD!CE145</f>
        <v/>
      </c>
      <c r="DW39" s="597">
        <f>BD!CF145</f>
        <v/>
      </c>
      <c r="DX39" s="597">
        <f>BD!CG145</f>
        <v/>
      </c>
      <c r="DY39" s="597">
        <f>BD!CH145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54">
        <f>(EH39/DS39)-100%</f>
        <v/>
      </c>
      <c r="ES39" s="623">
        <f>_xlfn.XLOOKUP($ES$2,$CV$6:$DG$6,$CV39:$DG39)</f>
        <v/>
      </c>
      <c r="ET39" s="409" t="n"/>
      <c r="EU39" s="626">
        <f>_xlfn.XLOOKUP($ES$4,$DN$6:$DY$6,$DN39:$DY39)</f>
        <v/>
      </c>
      <c r="EV39" s="409" t="n"/>
      <c r="EW39" s="623">
        <f>_xlfn.XLOOKUP($ES$4,$EC$6:$EN$6,$EC39:$EN39)</f>
        <v/>
      </c>
      <c r="EX39" s="409" t="n"/>
      <c r="EY39" s="625">
        <f>EW39-EU39</f>
        <v/>
      </c>
      <c r="EZ39" s="408">
        <f>EY39/EU39</f>
        <v/>
      </c>
    </row>
    <row r="40" outlineLevel="1" ht="14.85" customFormat="1" customHeight="1" s="4">
      <c r="A40" s="1" t="n">
        <v>35</v>
      </c>
      <c r="B40" s="74" t="inlineStr">
        <is>
          <t>43.08</t>
        </is>
      </c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SUMIFS(BD!I:I,BD!$A:$A,$B40,BD!$G:$G,$E$4)</f>
        <v/>
      </c>
      <c r="H40" s="597">
        <f>SUMIFS(BD!J:J,BD!$A:$A,$B40,BD!$G:$G,$E$4)</f>
        <v/>
      </c>
      <c r="I40" s="597">
        <f>SUMIFS(BD!K:K,BD!$A:$A,$B40,BD!$G:$G,$E$4)</f>
        <v/>
      </c>
      <c r="J40" s="597">
        <f>SUMIFS(BD!L:L,BD!$A:$A,$B40,BD!$G:$G,$E$4)</f>
        <v/>
      </c>
      <c r="K40" s="597">
        <f>SUMIFS(BD!M:M,BD!$A:$A,$B40,BD!$G:$G,$E$4)</f>
        <v/>
      </c>
      <c r="L40" s="597">
        <f>SUMIFS(BD!N:N,BD!$A:$A,$B40,BD!$G:$G,$E$4)</f>
        <v/>
      </c>
      <c r="M40" s="597">
        <f>SUMIFS(BD!O:O,BD!$A:$A,$B40,BD!$G:$G,$E$4)</f>
        <v/>
      </c>
      <c r="N40" s="597">
        <f>SUMIFS(BD!P:P,BD!$A:$A,$B40,BD!$G:$G,$E$4)</f>
        <v/>
      </c>
      <c r="O40" s="597">
        <f>SUMIFS(BD!Q:Q,BD!$A:$A,$B40,BD!$G:$G,$E$4)</f>
        <v/>
      </c>
      <c r="P40" s="597">
        <f>SUMIFS(BD!R:R,BD!$A:$A,$B40,BD!$G:$G,$E$4)</f>
        <v/>
      </c>
      <c r="Q40" s="597">
        <f>SUMIFS(BD!S:S,BD!$A:$A,$B40,BD!$G:$G,$E$4)</f>
        <v/>
      </c>
      <c r="R40" s="597">
        <f>SUMIFS(BD!T:T,BD!$A:$A,$B40,BD!$G:$G,$E$4)</f>
        <v/>
      </c>
      <c r="S40" s="597" t="n"/>
      <c r="T40" s="597">
        <f>SUM(V40:AG40)</f>
        <v/>
      </c>
      <c r="U40" s="597" t="n"/>
      <c r="V40" s="597">
        <f>SUMIFS(BD!V:V,BD!$A:$A,$B40,BD!$G:$G,$T$4)</f>
        <v/>
      </c>
      <c r="W40" s="597">
        <f>SUMIFS(BD!W:W,BD!$A:$A,$B40,BD!$G:$G,$T$4)</f>
        <v/>
      </c>
      <c r="X40" s="597">
        <f>SUMIFS(BD!X:X,BD!$A:$A,$B40,BD!$G:$G,$T$4)</f>
        <v/>
      </c>
      <c r="Y40" s="597">
        <f>SUMIFS(BD!Y:Y,BD!$A:$A,$B40,BD!$G:$G,$T$4)</f>
        <v/>
      </c>
      <c r="Z40" s="597">
        <f>SUMIFS(BD!Z:Z,BD!$A:$A,$B40,BD!$G:$G,$T$4)</f>
        <v/>
      </c>
      <c r="AA40" s="597">
        <f>SUMIFS(BD!AA:AA,BD!$A:$A,$B40,BD!$G:$G,$T$4)</f>
        <v/>
      </c>
      <c r="AB40" s="597">
        <f>SUMIFS(BD!AB:AB,BD!$A:$A,$B40,BD!$G:$G,$T$4)</f>
        <v/>
      </c>
      <c r="AC40" s="597">
        <f>SUMIFS(BD!AC:AC,BD!$A:$A,$B40,BD!$G:$G,$T$4)</f>
        <v/>
      </c>
      <c r="AD40" s="597">
        <f>SUMIFS(BD!AD:AD,BD!$A:$A,$B40,BD!$G:$G,$T$4)</f>
        <v/>
      </c>
      <c r="AE40" s="597">
        <f>SUMIFS(BD!AE:AE,BD!$A:$A,$B40,BD!$G:$G,$T$4)</f>
        <v/>
      </c>
      <c r="AF40" s="597">
        <f>SUMIFS(BD!AF:AF,BD!$A:$A,$B40,BD!$G:$G,$T$4)</f>
        <v/>
      </c>
      <c r="AG40" s="597">
        <f>SUMIFS(BD!AG:AG,BD!$A:$A,$B40,BD!$G:$G,$T$4)</f>
        <v/>
      </c>
      <c r="AH40" s="597" t="n"/>
      <c r="AI40" s="597">
        <f>SUM(AK40:AV40)</f>
        <v/>
      </c>
      <c r="AJ40" s="597" t="n"/>
      <c r="AK40" s="597">
        <f>SUMIFS(BD!AI:AI,BD!$A:$A,$B40,BD!$G:$G,$AI$4)</f>
        <v/>
      </c>
      <c r="AL40" s="597">
        <f>SUMIFS(BD!AJ:AJ,BD!$A:$A,$B40,BD!$G:$G,$AI$4)</f>
        <v/>
      </c>
      <c r="AM40" s="597">
        <f>SUMIFS(BD!AK:AK,BD!$A:$A,$B40,BD!$G:$G,$AI$4)</f>
        <v/>
      </c>
      <c r="AN40" s="597">
        <f>SUMIFS(BD!AL:AL,BD!$A:$A,$B40,BD!$G:$G,$AI$4)</f>
        <v/>
      </c>
      <c r="AO40" s="597">
        <f>SUMIFS(BD!AM:AM,BD!$A:$A,$B40,BD!$G:$G,$AI$4)</f>
        <v/>
      </c>
      <c r="AP40" s="597">
        <f>SUMIFS(BD!AN:AN,BD!$A:$A,$B40,BD!$G:$G,$AI$4)</f>
        <v/>
      </c>
      <c r="AQ40" s="597">
        <f>SUMIFS(BD!AO:AO,BD!$A:$A,$B40,BD!$G:$G,$AI$4)</f>
        <v/>
      </c>
      <c r="AR40" s="597">
        <f>SUMIFS(BD!AP:AP,BD!$A:$A,$B40,BD!$G:$G,$AI$4)</f>
        <v/>
      </c>
      <c r="AS40" s="597">
        <f>SUMIFS(BD!AQ:AQ,BD!$A:$A,$B40,BD!$G:$G,$AI$4)</f>
        <v/>
      </c>
      <c r="AT40" s="597">
        <f>SUMIFS(BD!AR:AR,BD!$A:$A,$B40,BD!$G:$G,$AI$4)</f>
        <v/>
      </c>
      <c r="AU40" s="597">
        <f>SUMIFS(BD!AS:AS,BD!$A:$A,$B40,BD!$G:$G,$AI$4)</f>
        <v/>
      </c>
      <c r="AV40" s="597">
        <f>SUMIFS(BD!AT:AT,BD!$A:$A,$B40,BD!$G:$G,$AI$4)</f>
        <v/>
      </c>
      <c r="AW40" s="597" t="n"/>
      <c r="AX40" s="597">
        <f>SUM(AZ40:BK40)</f>
        <v/>
      </c>
      <c r="AY40" s="597" t="n"/>
      <c r="AZ40" s="597">
        <f>SUMIFS(BD!AV:AV,BD!$A:$A,$B40,BD!$G:$G,$AX$4)</f>
        <v/>
      </c>
      <c r="BA40" s="597">
        <f>SUMIFS(BD!AW:AW,BD!$A:$A,$B40,BD!$G:$G,$AX$4)</f>
        <v/>
      </c>
      <c r="BB40" s="597">
        <f>SUMIFS(BD!AX:AX,BD!$A:$A,$B40,BD!$G:$G,$AX$4)</f>
        <v/>
      </c>
      <c r="BC40" s="597">
        <f>SUMIFS(BD!AY:AY,BD!$A:$A,$B40,BD!$G:$G,$AX$4)</f>
        <v/>
      </c>
      <c r="BD40" s="597">
        <f>SUMIFS(BD!AZ:AZ,BD!$A:$A,$B40,BD!$G:$G,$AX$4)</f>
        <v/>
      </c>
      <c r="BE40" s="597">
        <f>SUMIFS(BD!BA:BA,BD!$A:$A,$B40,BD!$G:$G,$AX$4)</f>
        <v/>
      </c>
      <c r="BF40" s="597">
        <f>SUMIFS(BD!BB:BB,BD!$A:$A,$B40,BD!$G:$G,$AX$4)</f>
        <v/>
      </c>
      <c r="BG40" s="597">
        <f>SUMIFS(BD!BC:BC,BD!$A:$A,$B40,BD!$G:$G,$AX$4)</f>
        <v/>
      </c>
      <c r="BH40" s="597">
        <f>SUMIFS(BD!BD:BD,BD!$A:$A,$B40,BD!$G:$G,$AX$4)</f>
        <v/>
      </c>
      <c r="BI40" s="597">
        <f>SUMIFS(BD!BE:BE,BD!$A:$A,$B40,BD!$G:$G,$AX$4)</f>
        <v/>
      </c>
      <c r="BJ40" s="597">
        <f>SUMIFS(BD!BF:BF,BD!$A:$A,$B40,BD!$G:$G,$AX$4)</f>
        <v/>
      </c>
      <c r="BK40" s="597">
        <f>SUMIFS(BD!BG:BG,BD!$A:$A,$B40,BD!$G:$G,$AX$4)</f>
        <v/>
      </c>
      <c r="BM40" s="597">
        <f>SUM(BO40:BZ40)</f>
        <v/>
      </c>
      <c r="BN40" s="597" t="n"/>
      <c r="BO40" s="597">
        <f>SUMIFS(BD!AV:AV,BD!$A:$A,$B40,BD!$G:$G,$BM$4)</f>
        <v/>
      </c>
      <c r="BP40" s="597">
        <f>SUMIFS(BD!AW:AW,BD!$A:$A,$B40,BD!$G:$G,$BM$4)</f>
        <v/>
      </c>
      <c r="BQ40" s="597">
        <f>SUMIFS(BD!AX:AX,BD!$A:$A,$B40,BD!$G:$G,$BM$4)</f>
        <v/>
      </c>
      <c r="BR40" s="597">
        <f>SUMIFS(BD!AY:AY,BD!$A:$A,$B40,BD!$G:$G,$BM$4)</f>
        <v/>
      </c>
      <c r="BS40" s="597">
        <f>SUMIFS(BD!AZ:AZ,BD!$A:$A,$B40,BD!$G:$G,$BM$4)</f>
        <v/>
      </c>
      <c r="BT40" s="597">
        <f>SUMIFS(BD!BA:BA,BD!$A:$A,$B40,BD!$G:$G,$BM$4)</f>
        <v/>
      </c>
      <c r="BU40" s="597">
        <f>SUMIFS(BD!BB:BB,BD!$A:$A,$B40,BD!$G:$G,$BM$4)</f>
        <v/>
      </c>
      <c r="BV40" s="597">
        <f>SUMIFS(BD!BC:BC,BD!$A:$A,$B40,BD!$G:$G,$BM$4)</f>
        <v/>
      </c>
      <c r="BW40" s="597">
        <f>SUMIFS(BD!BD:BD,BD!$A:$A,$B40,BD!$G:$G,$BM$4)</f>
        <v/>
      </c>
      <c r="BX40" s="597">
        <f>SUMIFS(BD!BE:BE,BD!$A:$A,$B40,BD!$G:$G,$BM$4)</f>
        <v/>
      </c>
      <c r="BY40" s="597">
        <f>SUMIFS(BD!BF:BF,BD!$A:$A,$B40,BD!$G:$G,$BM$4)</f>
        <v/>
      </c>
      <c r="BZ40" s="597">
        <f>SUMIFS(BD!BG:BG,BD!$A:$A,$B40,BD!$G:$G,$BM$4)</f>
        <v/>
      </c>
      <c r="CB40" s="622">
        <f>HLOOKUP($CB$4,$AZ$6:$BK$78,$A40,0)</f>
        <v/>
      </c>
      <c r="CC40" s="622" t="n"/>
      <c r="CD40" s="622">
        <f>HLOOKUP($CB$4,$BO$6:$BZ$78,$A40,0)</f>
        <v/>
      </c>
      <c r="CE40" s="597">
        <f>SUM(CG40:CR40)</f>
        <v/>
      </c>
      <c r="CF40" s="1" t="n"/>
      <c r="CG40" s="597">
        <f>BD!BJ146</f>
        <v/>
      </c>
      <c r="CH40" s="597">
        <f>BD!BK146</f>
        <v/>
      </c>
      <c r="CI40" s="597">
        <f>BD!BL146</f>
        <v/>
      </c>
      <c r="CJ40" s="597">
        <f>BD!BM146</f>
        <v/>
      </c>
      <c r="CK40" s="597">
        <f>BD!BN146</f>
        <v/>
      </c>
      <c r="CL40" s="597">
        <f>BD!BO146</f>
        <v/>
      </c>
      <c r="CM40" s="597">
        <f>BD!BP146</f>
        <v/>
      </c>
      <c r="CN40" s="597">
        <f>BD!BQ146</f>
        <v/>
      </c>
      <c r="CO40" s="597">
        <f>BD!BR146</f>
        <v/>
      </c>
      <c r="CP40" s="597">
        <f>BD!BS146</f>
        <v/>
      </c>
      <c r="CQ40" s="597">
        <f>BD!BT146</f>
        <v/>
      </c>
      <c r="CR40" s="597">
        <f>BD!BU146</f>
        <v/>
      </c>
      <c r="CT40" s="597">
        <f>SUM(CV40:DG40)</f>
        <v/>
      </c>
      <c r="CU40" s="1" t="n"/>
      <c r="CV40" s="597">
        <f>_xlfn.XLOOKUP($B40,BD!$A$203:$A$399,BD!BJ$203:BJ$399,)</f>
        <v/>
      </c>
      <c r="CW40" s="597">
        <f>_xlfn.XLOOKUP($B40,BD!$A$203:$A$399,BD!BK$203:BK$399,)</f>
        <v/>
      </c>
      <c r="CX40" s="597">
        <f>_xlfn.XLOOKUP($B40,BD!$A$203:$A$399,BD!BL$203:BL$399,)</f>
        <v/>
      </c>
      <c r="CY40" s="597">
        <f>_xlfn.XLOOKUP($B40,BD!$A$203:$A$399,BD!BM$203:BM$399,)</f>
        <v/>
      </c>
      <c r="CZ40" s="597">
        <f>_xlfn.XLOOKUP($B40,BD!$A$203:$A$399,BD!BN$203:BN$399,)</f>
        <v/>
      </c>
      <c r="DA40" s="597">
        <f>_xlfn.XLOOKUP($B40,BD!$A$203:$A$399,BD!BO$203:BO$399,)</f>
        <v/>
      </c>
      <c r="DB40" s="597">
        <f>_xlfn.XLOOKUP($B40,BD!$A$203:$A$399,BD!BP$203:BP$399,)</f>
        <v/>
      </c>
      <c r="DC40" s="597">
        <f>_xlfn.XLOOKUP($B40,BD!$A$203:$A$399,BD!BQ$203:BQ$399,)</f>
        <v/>
      </c>
      <c r="DD40" s="597">
        <f>_xlfn.XLOOKUP($B40,BD!$A$203:$A$399,BD!BR$203:BR$399,)</f>
        <v/>
      </c>
      <c r="DE40" s="597">
        <f>_xlfn.XLOOKUP($B40,BD!$A$203:$A$399,BD!BS$203:BS$399,)</f>
        <v/>
      </c>
      <c r="DF40" s="597">
        <f>_xlfn.XLOOKUP($B40,BD!$A$203:$A$399,BD!BT$203:BT$399,)</f>
        <v/>
      </c>
      <c r="DG40" s="597">
        <f>_xlfn.XLOOKUP($B40,BD!$A$203:$A$399,BD!BU$203:BU$399,)</f>
        <v/>
      </c>
      <c r="DI40" s="597">
        <f>DA40-CL40</f>
        <v/>
      </c>
      <c r="DJ40" s="337">
        <f>(DA40/CL40)-100%</f>
        <v/>
      </c>
      <c r="DL40" s="597">
        <f>SUM(DN40:DY40)</f>
        <v/>
      </c>
      <c r="DM40" s="1" t="n"/>
      <c r="DN40" s="597">
        <f>BD!BW146</f>
        <v/>
      </c>
      <c r="DO40" s="597">
        <f>BD!BX146</f>
        <v/>
      </c>
      <c r="DP40" s="597">
        <f>BD!BY146</f>
        <v/>
      </c>
      <c r="DQ40" s="597">
        <f>BD!BZ146</f>
        <v/>
      </c>
      <c r="DR40" s="597">
        <f>BD!CA146</f>
        <v/>
      </c>
      <c r="DS40" s="597">
        <f>BD!CB146</f>
        <v/>
      </c>
      <c r="DT40" s="597">
        <f>BD!CC146</f>
        <v/>
      </c>
      <c r="DU40" s="597">
        <f>BD!CD146</f>
        <v/>
      </c>
      <c r="DV40" s="597">
        <f>BD!CE146</f>
        <v/>
      </c>
      <c r="DW40" s="597">
        <f>BD!CF146</f>
        <v/>
      </c>
      <c r="DX40" s="597">
        <f>BD!CG146</f>
        <v/>
      </c>
      <c r="DY40" s="597">
        <f>BD!CH146</f>
        <v/>
      </c>
      <c r="EA40" s="597">
        <f>SUM(EC40:EN40)</f>
        <v/>
      </c>
      <c r="EB40" s="1" t="n"/>
      <c r="EC40" s="597">
        <f>_xlfn.XLOOKUP($B40,BD!$A$203:$A$399,BD!BW$203:BW$399,)</f>
        <v/>
      </c>
      <c r="ED40" s="597">
        <f>_xlfn.XLOOKUP($B40,BD!$A$203:$A$399,BD!BX$203:BX$399,)</f>
        <v/>
      </c>
      <c r="EE40" s="597">
        <f>_xlfn.XLOOKUP($B40,BD!$A$203:$A$399,BD!BY$203:BY$399,)</f>
        <v/>
      </c>
      <c r="EF40" s="597">
        <f>_xlfn.XLOOKUP($B40,BD!$A$203:$A$399,BD!BZ$203:BZ$399,)</f>
        <v/>
      </c>
      <c r="EG40" s="597">
        <f>_xlfn.XLOOKUP($B40,BD!$A$203:$A$399,BD!CA$203:CA$399,)</f>
        <v/>
      </c>
      <c r="EH40" s="597">
        <f>_xlfn.XLOOKUP($B40,BD!$A$203:$A$399,BD!CB$203:CB$399,)</f>
        <v/>
      </c>
      <c r="EI40" s="597">
        <f>_xlfn.XLOOKUP($B40,BD!$A$203:$A$399,BD!CC$203:CC$399,)</f>
        <v/>
      </c>
      <c r="EJ40" s="597">
        <f>_xlfn.XLOOKUP($B40,BD!$A$203:$A$399,BD!CD$203:CD$399,)</f>
        <v/>
      </c>
      <c r="EK40" s="597">
        <f>_xlfn.XLOOKUP($B40,BD!$A$203:$A$399,BD!CE$203:CE$399,)</f>
        <v/>
      </c>
      <c r="EL40" s="597">
        <f>_xlfn.XLOOKUP($B40,BD!$A$203:$A$399,BD!CF$203:CF$399,)</f>
        <v/>
      </c>
      <c r="EM40" s="597">
        <f>_xlfn.XLOOKUP($B40,BD!$A$203:$A$399,BD!CG$203:CG$399,)</f>
        <v/>
      </c>
      <c r="EN40" s="597">
        <f>_xlfn.XLOOKUP($B40,BD!$A$203:$A$399,BD!CH$203:CH$399,)</f>
        <v/>
      </c>
      <c r="EP40" s="597">
        <f>EH40-DS40</f>
        <v/>
      </c>
      <c r="EQ40" s="337">
        <f>(EH40/DS40)-100%</f>
        <v/>
      </c>
      <c r="ES40" s="623">
        <f>_xlfn.XLOOKUP($ES$2,$CV$6:$DG$6,$CV40:$DG40)</f>
        <v/>
      </c>
      <c r="ET40" s="85" t="n"/>
      <c r="EU40" s="626">
        <f>_xlfn.XLOOKUP($ES$4,$DN$6:$DY$6,$DN40:$DY40)</f>
        <v/>
      </c>
      <c r="EV40" s="85" t="n"/>
      <c r="EW40" s="623">
        <f>_xlfn.XLOOKUP($ES$4,$EC$6:$EN$6,$EC40:$EN40)</f>
        <v/>
      </c>
      <c r="EX40" s="85" t="n"/>
      <c r="EY40" s="625">
        <f>EW40-EU40</f>
        <v/>
      </c>
      <c r="EZ40" s="408">
        <f>EY40/EU40</f>
        <v/>
      </c>
    </row>
    <row r="41" outlineLevel="1" ht="14.85" customFormat="1" customHeight="1" s="4">
      <c r="A41" s="1" t="n">
        <v>36</v>
      </c>
      <c r="B41" s="74" t="inlineStr">
        <is>
          <t>43.09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HLOOKUP($CB$4,$AZ$6:$BK$78,$A41,0)</f>
        <v/>
      </c>
      <c r="CC41" s="622" t="n"/>
      <c r="CD41" s="622">
        <f>HLOOKUP($CB$4,$BO$6:$BZ$78,$A41,0)</f>
        <v/>
      </c>
      <c r="CE41" s="597">
        <f>SUM(CG41:CR41)</f>
        <v/>
      </c>
      <c r="CF41" s="1" t="n"/>
      <c r="CG41" s="597">
        <f>BD!BJ147</f>
        <v/>
      </c>
      <c r="CH41" s="597">
        <f>BD!BK147</f>
        <v/>
      </c>
      <c r="CI41" s="597">
        <f>BD!BL147</f>
        <v/>
      </c>
      <c r="CJ41" s="597">
        <f>BD!BM147</f>
        <v/>
      </c>
      <c r="CK41" s="597">
        <f>BD!BN147</f>
        <v/>
      </c>
      <c r="CL41" s="597">
        <f>BD!BO147</f>
        <v/>
      </c>
      <c r="CM41" s="597">
        <f>BD!BP147</f>
        <v/>
      </c>
      <c r="CN41" s="597">
        <f>BD!BQ147</f>
        <v/>
      </c>
      <c r="CO41" s="597">
        <f>BD!BR147</f>
        <v/>
      </c>
      <c r="CP41" s="597">
        <f>BD!BS147</f>
        <v/>
      </c>
      <c r="CQ41" s="597">
        <f>BD!BT147</f>
        <v/>
      </c>
      <c r="CR41" s="597">
        <f>BD!BU147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54">
        <f>(DA41/CL41)-100%</f>
        <v/>
      </c>
      <c r="DL41" s="597">
        <f>SUM(DN41:DY41)</f>
        <v/>
      </c>
      <c r="DM41" s="1" t="n"/>
      <c r="DN41" s="597">
        <f>BD!BW147</f>
        <v/>
      </c>
      <c r="DO41" s="597">
        <f>BD!BX147</f>
        <v/>
      </c>
      <c r="DP41" s="597">
        <f>BD!BY147</f>
        <v/>
      </c>
      <c r="DQ41" s="597">
        <f>BD!BZ147</f>
        <v/>
      </c>
      <c r="DR41" s="597">
        <f>BD!CA147</f>
        <v/>
      </c>
      <c r="DS41" s="597">
        <f>BD!CB147</f>
        <v/>
      </c>
      <c r="DT41" s="597">
        <f>BD!CC147</f>
        <v/>
      </c>
      <c r="DU41" s="597">
        <f>BD!CD147</f>
        <v/>
      </c>
      <c r="DV41" s="597">
        <f>BD!CE147</f>
        <v/>
      </c>
      <c r="DW41" s="597">
        <f>BD!CF147</f>
        <v/>
      </c>
      <c r="DX41" s="597">
        <f>BD!CG147</f>
        <v/>
      </c>
      <c r="DY41" s="597">
        <f>BD!CH147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54">
        <f>(EH41/DS41)-100%</f>
        <v/>
      </c>
      <c r="ES41" s="623">
        <f>_xlfn.XLOOKUP($ES$2,$CV$6:$DG$6,$CV41:$DG41)</f>
        <v/>
      </c>
      <c r="ET41" s="107" t="n"/>
      <c r="EU41" s="626">
        <f>_xlfn.XLOOKUP($ES$4,$DN$6:$DY$6,$DN41:$DY41)</f>
        <v/>
      </c>
      <c r="EV41" s="107" t="n"/>
      <c r="EW41" s="623">
        <f>_xlfn.XLOOKUP($ES$4,$EC$6:$EN$6,$EC41:$EN41)</f>
        <v/>
      </c>
      <c r="EX41" s="107" t="n"/>
      <c r="EY41" s="625">
        <f>EW41-EU41</f>
        <v/>
      </c>
      <c r="EZ41" s="408">
        <f>EY41/EU41</f>
        <v/>
      </c>
    </row>
    <row r="42" outlineLevel="1" ht="14.85" customFormat="1" customHeight="1" s="4">
      <c r="A42" s="1" t="n">
        <v>37</v>
      </c>
      <c r="B42" s="74" t="inlineStr">
        <is>
          <t>43.10</t>
        </is>
      </c>
      <c r="C42" s="50">
        <f>VLOOKUP(B42,BD!A:B,2,0)</f>
        <v/>
      </c>
      <c r="D42" s="58" t="n"/>
      <c r="E42" s="597">
        <f>SUM(G42:R42)</f>
        <v/>
      </c>
      <c r="F42" s="644" t="n"/>
      <c r="G42" s="597">
        <f>SUMIFS(BD!I:I,BD!$A:$A,$B42,BD!$G:$G,$E$4)</f>
        <v/>
      </c>
      <c r="H42" s="597">
        <f>SUMIFS(BD!J:J,BD!$A:$A,$B42,BD!$G:$G,$E$4)</f>
        <v/>
      </c>
      <c r="I42" s="597">
        <f>SUMIFS(BD!K:K,BD!$A:$A,$B42,BD!$G:$G,$E$4)</f>
        <v/>
      </c>
      <c r="J42" s="597">
        <f>SUMIFS(BD!L:L,BD!$A:$A,$B42,BD!$G:$G,$E$4)</f>
        <v/>
      </c>
      <c r="K42" s="597">
        <f>SUMIFS(BD!M:M,BD!$A:$A,$B42,BD!$G:$G,$E$4)</f>
        <v/>
      </c>
      <c r="L42" s="597">
        <f>SUMIFS(BD!N:N,BD!$A:$A,$B42,BD!$G:$G,$E$4)</f>
        <v/>
      </c>
      <c r="M42" s="597">
        <f>SUMIFS(BD!O:O,BD!$A:$A,$B42,BD!$G:$G,$E$4)</f>
        <v/>
      </c>
      <c r="N42" s="597">
        <f>SUMIFS(BD!P:P,BD!$A:$A,$B42,BD!$G:$G,$E$4)</f>
        <v/>
      </c>
      <c r="O42" s="597">
        <f>SUMIFS(BD!Q:Q,BD!$A:$A,$B42,BD!$G:$G,$E$4)</f>
        <v/>
      </c>
      <c r="P42" s="597">
        <f>SUMIFS(BD!R:R,BD!$A:$A,$B42,BD!$G:$G,$E$4)</f>
        <v/>
      </c>
      <c r="Q42" s="597">
        <f>SUMIFS(BD!S:S,BD!$A:$A,$B42,BD!$G:$G,$E$4)</f>
        <v/>
      </c>
      <c r="R42" s="597">
        <f>SUMIFS(BD!T:T,BD!$A:$A,$B42,BD!$G:$G,$E$4)</f>
        <v/>
      </c>
      <c r="S42" s="597" t="n"/>
      <c r="T42" s="597">
        <f>SUM(V42:AG42)</f>
        <v/>
      </c>
      <c r="U42" s="597" t="n"/>
      <c r="V42" s="597">
        <f>SUMIFS(BD!V:V,BD!$A:$A,$B42,BD!$G:$G,$T$4)</f>
        <v/>
      </c>
      <c r="W42" s="597">
        <f>SUMIFS(BD!W:W,BD!$A:$A,$B42,BD!$G:$G,$T$4)</f>
        <v/>
      </c>
      <c r="X42" s="597">
        <f>SUMIFS(BD!X:X,BD!$A:$A,$B42,BD!$G:$G,$T$4)</f>
        <v/>
      </c>
      <c r="Y42" s="597">
        <f>SUMIFS(BD!Y:Y,BD!$A:$A,$B42,BD!$G:$G,$T$4)</f>
        <v/>
      </c>
      <c r="Z42" s="597">
        <f>SUMIFS(BD!Z:Z,BD!$A:$A,$B42,BD!$G:$G,$T$4)</f>
        <v/>
      </c>
      <c r="AA42" s="597">
        <f>SUMIFS(BD!AA:AA,BD!$A:$A,$B42,BD!$G:$G,$T$4)</f>
        <v/>
      </c>
      <c r="AB42" s="597">
        <f>SUMIFS(BD!AB:AB,BD!$A:$A,$B42,BD!$G:$G,$T$4)</f>
        <v/>
      </c>
      <c r="AC42" s="597">
        <f>SUMIFS(BD!AC:AC,BD!$A:$A,$B42,BD!$G:$G,$T$4)</f>
        <v/>
      </c>
      <c r="AD42" s="597">
        <f>SUMIFS(BD!AD:AD,BD!$A:$A,$B42,BD!$G:$G,$T$4)</f>
        <v/>
      </c>
      <c r="AE42" s="597">
        <f>SUMIFS(BD!AE:AE,BD!$A:$A,$B42,BD!$G:$G,$T$4)</f>
        <v/>
      </c>
      <c r="AF42" s="597">
        <f>SUMIFS(BD!AF:AF,BD!$A:$A,$B42,BD!$G:$G,$T$4)</f>
        <v/>
      </c>
      <c r="AG42" s="597">
        <f>SUMIFS(BD!AG:AG,BD!$A:$A,$B42,BD!$G:$G,$T$4)</f>
        <v/>
      </c>
      <c r="AH42" s="597" t="n"/>
      <c r="AI42" s="597">
        <f>SUM(AK42:AV42)</f>
        <v/>
      </c>
      <c r="AJ42" s="597" t="n"/>
      <c r="AK42" s="597">
        <f>SUMIFS(BD!AI:AI,BD!$A:$A,$B42,BD!$G:$G,$AI$4)</f>
        <v/>
      </c>
      <c r="AL42" s="597">
        <f>SUMIFS(BD!AJ:AJ,BD!$A:$A,$B42,BD!$G:$G,$AI$4)</f>
        <v/>
      </c>
      <c r="AM42" s="597">
        <f>SUMIFS(BD!AK:AK,BD!$A:$A,$B42,BD!$G:$G,$AI$4)</f>
        <v/>
      </c>
      <c r="AN42" s="597">
        <f>SUMIFS(BD!AL:AL,BD!$A:$A,$B42,BD!$G:$G,$AI$4)</f>
        <v/>
      </c>
      <c r="AO42" s="597">
        <f>SUMIFS(BD!AM:AM,BD!$A:$A,$B42,BD!$G:$G,$AI$4)</f>
        <v/>
      </c>
      <c r="AP42" s="597">
        <f>SUMIFS(BD!AN:AN,BD!$A:$A,$B42,BD!$G:$G,$AI$4)</f>
        <v/>
      </c>
      <c r="AQ42" s="597">
        <f>SUMIFS(BD!AO:AO,BD!$A:$A,$B42,BD!$G:$G,$AI$4)</f>
        <v/>
      </c>
      <c r="AR42" s="597">
        <f>SUMIFS(BD!AP:AP,BD!$A:$A,$B42,BD!$G:$G,$AI$4)</f>
        <v/>
      </c>
      <c r="AS42" s="597">
        <f>SUMIFS(BD!AQ:AQ,BD!$A:$A,$B42,BD!$G:$G,$AI$4)</f>
        <v/>
      </c>
      <c r="AT42" s="597">
        <f>SUMIFS(BD!AR:AR,BD!$A:$A,$B42,BD!$G:$G,$AI$4)</f>
        <v/>
      </c>
      <c r="AU42" s="597">
        <f>SUMIFS(BD!AS:AS,BD!$A:$A,$B42,BD!$G:$G,$AI$4)</f>
        <v/>
      </c>
      <c r="AV42" s="597">
        <f>SUMIFS(BD!AT:AT,BD!$A:$A,$B42,BD!$G:$G,$AI$4)</f>
        <v/>
      </c>
      <c r="AW42" s="597" t="n"/>
      <c r="AX42" s="597">
        <f>SUM(AZ42:BK42)</f>
        <v/>
      </c>
      <c r="AY42" s="597" t="n"/>
      <c r="AZ42" s="597">
        <f>SUMIFS(BD!AV:AV,BD!$A:$A,$B42,BD!$G:$G,$AX$4)</f>
        <v/>
      </c>
      <c r="BA42" s="597">
        <f>SUMIFS(BD!AW:AW,BD!$A:$A,$B42,BD!$G:$G,$AX$4)</f>
        <v/>
      </c>
      <c r="BB42" s="597">
        <f>SUMIFS(BD!AX:AX,BD!$A:$A,$B42,BD!$G:$G,$AX$4)</f>
        <v/>
      </c>
      <c r="BC42" s="597">
        <f>SUMIFS(BD!AY:AY,BD!$A:$A,$B42,BD!$G:$G,$AX$4)</f>
        <v/>
      </c>
      <c r="BD42" s="597">
        <f>SUMIFS(BD!AZ:AZ,BD!$A:$A,$B42,BD!$G:$G,$AX$4)</f>
        <v/>
      </c>
      <c r="BE42" s="597">
        <f>SUMIFS(BD!BA:BA,BD!$A:$A,$B42,BD!$G:$G,$AX$4)</f>
        <v/>
      </c>
      <c r="BF42" s="597">
        <f>SUMIFS(BD!BB:BB,BD!$A:$A,$B42,BD!$G:$G,$AX$4)</f>
        <v/>
      </c>
      <c r="BG42" s="597">
        <f>SUMIFS(BD!BC:BC,BD!$A:$A,$B42,BD!$G:$G,$AX$4)</f>
        <v/>
      </c>
      <c r="BH42" s="597">
        <f>SUMIFS(BD!BD:BD,BD!$A:$A,$B42,BD!$G:$G,$AX$4)</f>
        <v/>
      </c>
      <c r="BI42" s="597">
        <f>SUMIFS(BD!BE:BE,BD!$A:$A,$B42,BD!$G:$G,$AX$4)</f>
        <v/>
      </c>
      <c r="BJ42" s="597">
        <f>SUMIFS(BD!BF:BF,BD!$A:$A,$B42,BD!$G:$G,$AX$4)</f>
        <v/>
      </c>
      <c r="BK42" s="597">
        <f>SUMIFS(BD!BG:BG,BD!$A:$A,$B42,BD!$G:$G,$AX$4)</f>
        <v/>
      </c>
      <c r="BM42" s="597">
        <f>SUM(BO42:BZ42)</f>
        <v/>
      </c>
      <c r="BN42" s="597" t="n"/>
      <c r="BO42" s="597">
        <f>SUMIFS(BD!AV:AV,BD!$A:$A,$B42,BD!$G:$G,$BM$4)</f>
        <v/>
      </c>
      <c r="BP42" s="597">
        <f>SUMIFS(BD!AW:AW,BD!$A:$A,$B42,BD!$G:$G,$BM$4)</f>
        <v/>
      </c>
      <c r="BQ42" s="597">
        <f>SUMIFS(BD!AX:AX,BD!$A:$A,$B42,BD!$G:$G,$BM$4)</f>
        <v/>
      </c>
      <c r="BR42" s="597">
        <f>SUMIFS(BD!AY:AY,BD!$A:$A,$B42,BD!$G:$G,$BM$4)</f>
        <v/>
      </c>
      <c r="BS42" s="597">
        <f>SUMIFS(BD!AZ:AZ,BD!$A:$A,$B42,BD!$G:$G,$BM$4)</f>
        <v/>
      </c>
      <c r="BT42" s="597">
        <f>SUMIFS(BD!BA:BA,BD!$A:$A,$B42,BD!$G:$G,$BM$4)</f>
        <v/>
      </c>
      <c r="BU42" s="597">
        <f>SUMIFS(BD!BB:BB,BD!$A:$A,$B42,BD!$G:$G,$BM$4)</f>
        <v/>
      </c>
      <c r="BV42" s="597">
        <f>SUMIFS(BD!BC:BC,BD!$A:$A,$B42,BD!$G:$G,$BM$4)</f>
        <v/>
      </c>
      <c r="BW42" s="597">
        <f>SUMIFS(BD!BD:BD,BD!$A:$A,$B42,BD!$G:$G,$BM$4)</f>
        <v/>
      </c>
      <c r="BX42" s="597">
        <f>SUMIFS(BD!BE:BE,BD!$A:$A,$B42,BD!$G:$G,$BM$4)</f>
        <v/>
      </c>
      <c r="BY42" s="597">
        <f>SUMIFS(BD!BF:BF,BD!$A:$A,$B42,BD!$G:$G,$BM$4)</f>
        <v/>
      </c>
      <c r="BZ42" s="597">
        <f>SUMIFS(BD!BG:BG,BD!$A:$A,$B42,BD!$G:$G,$BM$4)</f>
        <v/>
      </c>
      <c r="CB42" s="622">
        <f>HLOOKUP($CB$4,$AZ$6:$BK$78,$A42,0)</f>
        <v/>
      </c>
      <c r="CC42" s="237" t="n"/>
      <c r="CD42" s="622">
        <f>HLOOKUP($CB$4,$BO$6:$BZ$78,$A42,0)</f>
        <v/>
      </c>
      <c r="CE42" s="597">
        <f>SUM(CG42:CR42)</f>
        <v/>
      </c>
      <c r="CF42" s="1" t="n"/>
      <c r="CG42" s="597">
        <f>BD!BJ148</f>
        <v/>
      </c>
      <c r="CH42" s="597">
        <f>BD!BK148</f>
        <v/>
      </c>
      <c r="CI42" s="597">
        <f>BD!BL148</f>
        <v/>
      </c>
      <c r="CJ42" s="597">
        <f>BD!BM148</f>
        <v/>
      </c>
      <c r="CK42" s="597">
        <f>BD!BN148</f>
        <v/>
      </c>
      <c r="CL42" s="597">
        <f>BD!BO148</f>
        <v/>
      </c>
      <c r="CM42" s="597">
        <f>BD!BP148</f>
        <v/>
      </c>
      <c r="CN42" s="597">
        <f>BD!BQ148</f>
        <v/>
      </c>
      <c r="CO42" s="597">
        <f>BD!BR148</f>
        <v/>
      </c>
      <c r="CP42" s="597">
        <f>BD!BS148</f>
        <v/>
      </c>
      <c r="CQ42" s="597">
        <f>BD!BT148</f>
        <v/>
      </c>
      <c r="CR42" s="597">
        <f>BD!BU148</f>
        <v/>
      </c>
      <c r="CT42" s="597">
        <f>SUM(CV42:DG42)</f>
        <v/>
      </c>
      <c r="CU42" s="1" t="n"/>
      <c r="CV42" s="597">
        <f>_xlfn.XLOOKUP($B42,BD!$A$203:$A$399,BD!BJ$203:BJ$399,)</f>
        <v/>
      </c>
      <c r="CW42" s="597">
        <f>_xlfn.XLOOKUP($B42,BD!$A$203:$A$399,BD!BK$203:BK$399,)</f>
        <v/>
      </c>
      <c r="CX42" s="597">
        <f>_xlfn.XLOOKUP($B42,BD!$A$203:$A$399,BD!BL$203:BL$399,)</f>
        <v/>
      </c>
      <c r="CY42" s="597">
        <f>_xlfn.XLOOKUP($B42,BD!$A$203:$A$399,BD!BM$203:BM$399,)</f>
        <v/>
      </c>
      <c r="CZ42" s="597">
        <f>_xlfn.XLOOKUP($B42,BD!$A$203:$A$399,BD!BN$203:BN$399,)</f>
        <v/>
      </c>
      <c r="DA42" s="597">
        <f>_xlfn.XLOOKUP($B42,BD!$A$203:$A$399,BD!BO$203:BO$399,)</f>
        <v/>
      </c>
      <c r="DB42" s="597">
        <f>_xlfn.XLOOKUP($B42,BD!$A$203:$A$399,BD!BP$203:BP$399,)</f>
        <v/>
      </c>
      <c r="DC42" s="597">
        <f>_xlfn.XLOOKUP($B42,BD!$A$203:$A$399,BD!BQ$203:BQ$399,)</f>
        <v/>
      </c>
      <c r="DD42" s="597">
        <f>_xlfn.XLOOKUP($B42,BD!$A$203:$A$399,BD!BR$203:BR$399,)</f>
        <v/>
      </c>
      <c r="DE42" s="597">
        <f>_xlfn.XLOOKUP($B42,BD!$A$203:$A$399,BD!BS$203:BS$399,)</f>
        <v/>
      </c>
      <c r="DF42" s="597">
        <f>_xlfn.XLOOKUP($B42,BD!$A$203:$A$399,BD!BT$203:BT$399,)</f>
        <v/>
      </c>
      <c r="DG42" s="597">
        <f>_xlfn.XLOOKUP($B42,BD!$A$203:$A$399,BD!BU$203:BU$399,)</f>
        <v/>
      </c>
      <c r="DI42" s="597">
        <f>DA42-CL42</f>
        <v/>
      </c>
      <c r="DJ42" s="337">
        <f>(DA42/CL42)-100%</f>
        <v/>
      </c>
      <c r="DL42" s="597">
        <f>SUM(DN42:DY42)</f>
        <v/>
      </c>
      <c r="DM42" s="1" t="n"/>
      <c r="DN42" s="597">
        <f>BD!BW148</f>
        <v/>
      </c>
      <c r="DO42" s="597">
        <f>BD!BX148</f>
        <v/>
      </c>
      <c r="DP42" s="597">
        <f>BD!BY148</f>
        <v/>
      </c>
      <c r="DQ42" s="597">
        <f>BD!BZ148</f>
        <v/>
      </c>
      <c r="DR42" s="597">
        <f>BD!CA148</f>
        <v/>
      </c>
      <c r="DS42" s="597">
        <f>BD!CB148</f>
        <v/>
      </c>
      <c r="DT42" s="597">
        <f>BD!CC148</f>
        <v/>
      </c>
      <c r="DU42" s="597">
        <f>BD!CD148</f>
        <v/>
      </c>
      <c r="DV42" s="597">
        <f>BD!CE148</f>
        <v/>
      </c>
      <c r="DW42" s="597">
        <f>BD!CF148</f>
        <v/>
      </c>
      <c r="DX42" s="597">
        <f>BD!CG148</f>
        <v/>
      </c>
      <c r="DY42" s="597">
        <f>BD!CH148</f>
        <v/>
      </c>
      <c r="EA42" s="597">
        <f>SUM(EC42:EN42)</f>
        <v/>
      </c>
      <c r="EB42" s="1" t="n"/>
      <c r="EC42" s="597">
        <f>_xlfn.XLOOKUP($B42,BD!$A$203:$A$399,BD!BW$203:BW$399,)</f>
        <v/>
      </c>
      <c r="ED42" s="597">
        <f>_xlfn.XLOOKUP($B42,BD!$A$203:$A$399,BD!BX$203:BX$399,)</f>
        <v/>
      </c>
      <c r="EE42" s="597">
        <f>_xlfn.XLOOKUP($B42,BD!$A$203:$A$399,BD!BY$203:BY$399,)</f>
        <v/>
      </c>
      <c r="EF42" s="597">
        <f>_xlfn.XLOOKUP($B42,BD!$A$203:$A$399,BD!BZ$203:BZ$399,)</f>
        <v/>
      </c>
      <c r="EG42" s="597">
        <f>_xlfn.XLOOKUP($B42,BD!$A$203:$A$399,BD!CA$203:CA$399,)</f>
        <v/>
      </c>
      <c r="EH42" s="597">
        <f>_xlfn.XLOOKUP($B42,BD!$A$203:$A$399,BD!CB$203:CB$399,)</f>
        <v/>
      </c>
      <c r="EI42" s="597">
        <f>_xlfn.XLOOKUP($B42,BD!$A$203:$A$399,BD!CC$203:CC$399,)</f>
        <v/>
      </c>
      <c r="EJ42" s="597">
        <f>_xlfn.XLOOKUP($B42,BD!$A$203:$A$399,BD!CD$203:CD$399,)</f>
        <v/>
      </c>
      <c r="EK42" s="597">
        <f>_xlfn.XLOOKUP($B42,BD!$A$203:$A$399,BD!CE$203:CE$399,)</f>
        <v/>
      </c>
      <c r="EL42" s="597">
        <f>_xlfn.XLOOKUP($B42,BD!$A$203:$A$399,BD!CF$203:CF$399,)</f>
        <v/>
      </c>
      <c r="EM42" s="597">
        <f>_xlfn.XLOOKUP($B42,BD!$A$203:$A$399,BD!CG$203:CG$399,)</f>
        <v/>
      </c>
      <c r="EN42" s="597">
        <f>_xlfn.XLOOKUP($B42,BD!$A$203:$A$399,BD!CH$203:CH$399,)</f>
        <v/>
      </c>
      <c r="EP42" s="597">
        <f>EH42-DS42</f>
        <v/>
      </c>
      <c r="EQ42" s="337">
        <f>(EH42/DS42)-100%</f>
        <v/>
      </c>
      <c r="ES42" s="623">
        <f>_xlfn.XLOOKUP($ES$2,$CV$6:$DG$6,$CV42:$DG42)</f>
        <v/>
      </c>
      <c r="ET42" s="420" t="n"/>
      <c r="EU42" s="626">
        <f>_xlfn.XLOOKUP($ES$4,$DN$6:$DY$6,$DN42:$DY42)</f>
        <v/>
      </c>
      <c r="EV42" s="420" t="n"/>
      <c r="EW42" s="623">
        <f>_xlfn.XLOOKUP($ES$4,$EC$6:$EN$6,$EC42:$EN42)</f>
        <v/>
      </c>
      <c r="EX42" s="420" t="n"/>
      <c r="EY42" s="625">
        <f>EW42-EU42</f>
        <v/>
      </c>
      <c r="EZ42" s="408">
        <f>EY42/EU42</f>
        <v/>
      </c>
    </row>
    <row r="43" outlineLevel="1" ht="14.85" customFormat="1" customHeight="1" s="4">
      <c r="A43" s="1" t="n">
        <v>38</v>
      </c>
      <c r="B43" s="74" t="inlineStr">
        <is>
          <t>43.11</t>
        </is>
      </c>
      <c r="C43" s="50">
        <f>VLOOKUP(B43,BD!A:B,2,0)</f>
        <v/>
      </c>
      <c r="D43" s="58" t="n"/>
      <c r="E43" s="597">
        <f>SUM(G43:R43)</f>
        <v/>
      </c>
      <c r="F43" s="644" t="n"/>
      <c r="G43" s="597">
        <f>SUMIFS(BD!I:I,BD!$A:$A,$B43,BD!$G:$G,$E$4)</f>
        <v/>
      </c>
      <c r="H43" s="597">
        <f>SUMIFS(BD!J:J,BD!$A:$A,$B43,BD!$G:$G,$E$4)</f>
        <v/>
      </c>
      <c r="I43" s="597">
        <f>SUMIFS(BD!K:K,BD!$A:$A,$B43,BD!$G:$G,$E$4)</f>
        <v/>
      </c>
      <c r="J43" s="597">
        <f>SUMIFS(BD!L:L,BD!$A:$A,$B43,BD!$G:$G,$E$4)</f>
        <v/>
      </c>
      <c r="K43" s="597">
        <f>SUMIFS(BD!M:M,BD!$A:$A,$B43,BD!$G:$G,$E$4)</f>
        <v/>
      </c>
      <c r="L43" s="597">
        <f>SUMIFS(BD!N:N,BD!$A:$A,$B43,BD!$G:$G,$E$4)</f>
        <v/>
      </c>
      <c r="M43" s="597">
        <f>SUMIFS(BD!O:O,BD!$A:$A,$B43,BD!$G:$G,$E$4)</f>
        <v/>
      </c>
      <c r="N43" s="597">
        <f>SUMIFS(BD!P:P,BD!$A:$A,$B43,BD!$G:$G,$E$4)</f>
        <v/>
      </c>
      <c r="O43" s="597">
        <f>SUMIFS(BD!Q:Q,BD!$A:$A,$B43,BD!$G:$G,$E$4)</f>
        <v/>
      </c>
      <c r="P43" s="597">
        <f>SUMIFS(BD!R:R,BD!$A:$A,$B43,BD!$G:$G,$E$4)</f>
        <v/>
      </c>
      <c r="Q43" s="597">
        <f>SUMIFS(BD!S:S,BD!$A:$A,$B43,BD!$G:$G,$E$4)</f>
        <v/>
      </c>
      <c r="R43" s="597">
        <f>SUMIFS(BD!T:T,BD!$A:$A,$B43,BD!$G:$G,$E$4)</f>
        <v/>
      </c>
      <c r="S43" s="597" t="n"/>
      <c r="T43" s="597">
        <f>SUM(V43:AG43)</f>
        <v/>
      </c>
      <c r="U43" s="597" t="n"/>
      <c r="V43" s="597">
        <f>SUMIFS(BD!V:V,BD!$A:$A,$B43,BD!$G:$G,$T$4)</f>
        <v/>
      </c>
      <c r="W43" s="597">
        <f>SUMIFS(BD!W:W,BD!$A:$A,$B43,BD!$G:$G,$T$4)</f>
        <v/>
      </c>
      <c r="X43" s="597">
        <f>SUMIFS(BD!X:X,BD!$A:$A,$B43,BD!$G:$G,$T$4)</f>
        <v/>
      </c>
      <c r="Y43" s="597">
        <f>SUMIFS(BD!Y:Y,BD!$A:$A,$B43,BD!$G:$G,$T$4)</f>
        <v/>
      </c>
      <c r="Z43" s="597">
        <f>SUMIFS(BD!Z:Z,BD!$A:$A,$B43,BD!$G:$G,$T$4)</f>
        <v/>
      </c>
      <c r="AA43" s="597">
        <f>SUMIFS(BD!AA:AA,BD!$A:$A,$B43,BD!$G:$G,$T$4)</f>
        <v/>
      </c>
      <c r="AB43" s="597">
        <f>SUMIFS(BD!AB:AB,BD!$A:$A,$B43,BD!$G:$G,$T$4)</f>
        <v/>
      </c>
      <c r="AC43" s="597">
        <f>SUMIFS(BD!AC:AC,BD!$A:$A,$B43,BD!$G:$G,$T$4)</f>
        <v/>
      </c>
      <c r="AD43" s="597">
        <f>SUMIFS(BD!AD:AD,BD!$A:$A,$B43,BD!$G:$G,$T$4)</f>
        <v/>
      </c>
      <c r="AE43" s="597">
        <f>SUMIFS(BD!AE:AE,BD!$A:$A,$B43,BD!$G:$G,$T$4)</f>
        <v/>
      </c>
      <c r="AF43" s="597">
        <f>SUMIFS(BD!AF:AF,BD!$A:$A,$B43,BD!$G:$G,$T$4)</f>
        <v/>
      </c>
      <c r="AG43" s="597">
        <f>SUMIFS(BD!AG:AG,BD!$A:$A,$B43,BD!$G:$G,$T$4)</f>
        <v/>
      </c>
      <c r="AH43" s="597" t="n"/>
      <c r="AI43" s="597">
        <f>SUM(AK43:AV43)</f>
        <v/>
      </c>
      <c r="AJ43" s="597" t="n"/>
      <c r="AK43" s="597">
        <f>SUMIFS(BD!AI:AI,BD!$A:$A,$B43,BD!$G:$G,$AI$4)</f>
        <v/>
      </c>
      <c r="AL43" s="597">
        <f>SUMIFS(BD!AJ:AJ,BD!$A:$A,$B43,BD!$G:$G,$AI$4)</f>
        <v/>
      </c>
      <c r="AM43" s="597">
        <f>SUMIFS(BD!AK:AK,BD!$A:$A,$B43,BD!$G:$G,$AI$4)</f>
        <v/>
      </c>
      <c r="AN43" s="597">
        <f>SUMIFS(BD!AL:AL,BD!$A:$A,$B43,BD!$G:$G,$AI$4)</f>
        <v/>
      </c>
      <c r="AO43" s="597">
        <f>SUMIFS(BD!AM:AM,BD!$A:$A,$B43,BD!$G:$G,$AI$4)</f>
        <v/>
      </c>
      <c r="AP43" s="597">
        <f>SUMIFS(BD!AN:AN,BD!$A:$A,$B43,BD!$G:$G,$AI$4)</f>
        <v/>
      </c>
      <c r="AQ43" s="597">
        <f>SUMIFS(BD!AO:AO,BD!$A:$A,$B43,BD!$G:$G,$AI$4)</f>
        <v/>
      </c>
      <c r="AR43" s="597">
        <f>SUMIFS(BD!AP:AP,BD!$A:$A,$B43,BD!$G:$G,$AI$4)</f>
        <v/>
      </c>
      <c r="AS43" s="597">
        <f>SUMIFS(BD!AQ:AQ,BD!$A:$A,$B43,BD!$G:$G,$AI$4)</f>
        <v/>
      </c>
      <c r="AT43" s="597">
        <f>SUMIFS(BD!AR:AR,BD!$A:$A,$B43,BD!$G:$G,$AI$4)</f>
        <v/>
      </c>
      <c r="AU43" s="597">
        <f>SUMIFS(BD!AS:AS,BD!$A:$A,$B43,BD!$G:$G,$AI$4)</f>
        <v/>
      </c>
      <c r="AV43" s="597">
        <f>SUMIFS(BD!AT:AT,BD!$A:$A,$B43,BD!$G:$G,$AI$4)</f>
        <v/>
      </c>
      <c r="AW43" s="597" t="n"/>
      <c r="AX43" s="597">
        <f>SUM(AZ43:BK43)</f>
        <v/>
      </c>
      <c r="AY43" s="597" t="n"/>
      <c r="AZ43" s="597">
        <f>SUMIFS(BD!AV:AV,BD!$A:$A,$B43,BD!$G:$G,$AX$4)</f>
        <v/>
      </c>
      <c r="BA43" s="597">
        <f>SUMIFS(BD!AW:AW,BD!$A:$A,$B43,BD!$G:$G,$AX$4)</f>
        <v/>
      </c>
      <c r="BB43" s="597">
        <f>SUMIFS(BD!AX:AX,BD!$A:$A,$B43,BD!$G:$G,$AX$4)</f>
        <v/>
      </c>
      <c r="BC43" s="597">
        <f>SUMIFS(BD!AY:AY,BD!$A:$A,$B43,BD!$G:$G,$AX$4)</f>
        <v/>
      </c>
      <c r="BD43" s="597">
        <f>SUMIFS(BD!AZ:AZ,BD!$A:$A,$B43,BD!$G:$G,$AX$4)</f>
        <v/>
      </c>
      <c r="BE43" s="597">
        <f>SUMIFS(BD!BA:BA,BD!$A:$A,$B43,BD!$G:$G,$AX$4)</f>
        <v/>
      </c>
      <c r="BF43" s="597">
        <f>SUMIFS(BD!BB:BB,BD!$A:$A,$B43,BD!$G:$G,$AX$4)</f>
        <v/>
      </c>
      <c r="BG43" s="597">
        <f>SUMIFS(BD!BC:BC,BD!$A:$A,$B43,BD!$G:$G,$AX$4)</f>
        <v/>
      </c>
      <c r="BH43" s="597">
        <f>SUMIFS(BD!BD:BD,BD!$A:$A,$B43,BD!$G:$G,$AX$4)</f>
        <v/>
      </c>
      <c r="BI43" s="597">
        <f>SUMIFS(BD!BE:BE,BD!$A:$A,$B43,BD!$G:$G,$AX$4)</f>
        <v/>
      </c>
      <c r="BJ43" s="597">
        <f>SUMIFS(BD!BF:BF,BD!$A:$A,$B43,BD!$G:$G,$AX$4)</f>
        <v/>
      </c>
      <c r="BK43" s="597">
        <f>SUMIFS(BD!BG:BG,BD!$A:$A,$B43,BD!$G:$G,$AX$4)</f>
        <v/>
      </c>
      <c r="BM43" s="597">
        <f>SUM(BO43:BZ43)</f>
        <v/>
      </c>
      <c r="BN43" s="597" t="n"/>
      <c r="BO43" s="597">
        <f>SUMIFS(BD!AV:AV,BD!$A:$A,$B43,BD!$G:$G,$BM$4)</f>
        <v/>
      </c>
      <c r="BP43" s="597">
        <f>SUMIFS(BD!AW:AW,BD!$A:$A,$B43,BD!$G:$G,$BM$4)</f>
        <v/>
      </c>
      <c r="BQ43" s="597">
        <f>SUMIFS(BD!AX:AX,BD!$A:$A,$B43,BD!$G:$G,$BM$4)</f>
        <v/>
      </c>
      <c r="BR43" s="597">
        <f>SUMIFS(BD!AY:AY,BD!$A:$A,$B43,BD!$G:$G,$BM$4)</f>
        <v/>
      </c>
      <c r="BS43" s="597">
        <f>SUMIFS(BD!AZ:AZ,BD!$A:$A,$B43,BD!$G:$G,$BM$4)</f>
        <v/>
      </c>
      <c r="BT43" s="597">
        <f>SUMIFS(BD!BA:BA,BD!$A:$A,$B43,BD!$G:$G,$BM$4)</f>
        <v/>
      </c>
      <c r="BU43" s="597">
        <f>SUMIFS(BD!BB:BB,BD!$A:$A,$B43,BD!$G:$G,$BM$4)</f>
        <v/>
      </c>
      <c r="BV43" s="597">
        <f>SUMIFS(BD!BC:BC,BD!$A:$A,$B43,BD!$G:$G,$BM$4)</f>
        <v/>
      </c>
      <c r="BW43" s="597">
        <f>SUMIFS(BD!BD:BD,BD!$A:$A,$B43,BD!$G:$G,$BM$4)</f>
        <v/>
      </c>
      <c r="BX43" s="597">
        <f>SUMIFS(BD!BE:BE,BD!$A:$A,$B43,BD!$G:$G,$BM$4)</f>
        <v/>
      </c>
      <c r="BY43" s="597">
        <f>SUMIFS(BD!BF:BF,BD!$A:$A,$B43,BD!$G:$G,$BM$4)</f>
        <v/>
      </c>
      <c r="BZ43" s="597">
        <f>SUMIFS(BD!BG:BG,BD!$A:$A,$B43,BD!$G:$G,$BM$4)</f>
        <v/>
      </c>
      <c r="CB43" s="622">
        <f>HLOOKUP($CB$4,$AZ$6:$BK$78,$A43,0)</f>
        <v/>
      </c>
      <c r="CC43" s="237" t="n"/>
      <c r="CD43" s="622">
        <f>HLOOKUP($CB$4,$BO$6:$BZ$78,$A43,0)</f>
        <v/>
      </c>
      <c r="CE43" s="597">
        <f>SUM(CG43:CR43)</f>
        <v/>
      </c>
      <c r="CF43" s="1" t="n"/>
      <c r="CG43" s="597">
        <f>BD!BJ149</f>
        <v/>
      </c>
      <c r="CH43" s="597">
        <f>BD!BK149</f>
        <v/>
      </c>
      <c r="CI43" s="597">
        <f>BD!BL149</f>
        <v/>
      </c>
      <c r="CJ43" s="597">
        <f>BD!BM149</f>
        <v/>
      </c>
      <c r="CK43" s="597">
        <f>BD!BN149</f>
        <v/>
      </c>
      <c r="CL43" s="597">
        <f>BD!BO149</f>
        <v/>
      </c>
      <c r="CM43" s="597">
        <f>BD!BP149</f>
        <v/>
      </c>
      <c r="CN43" s="597">
        <f>BD!BQ149</f>
        <v/>
      </c>
      <c r="CO43" s="597">
        <f>BD!BR149</f>
        <v/>
      </c>
      <c r="CP43" s="597">
        <f>BD!BS149</f>
        <v/>
      </c>
      <c r="CQ43" s="597">
        <f>BD!BT149</f>
        <v/>
      </c>
      <c r="CR43" s="597">
        <f>BD!BU149</f>
        <v/>
      </c>
      <c r="CT43" s="597">
        <f>SUM(CV43:DG43)</f>
        <v/>
      </c>
      <c r="CU43" s="1" t="n"/>
      <c r="CV43" s="597">
        <f>_xlfn.XLOOKUP($B43,BD!$A$203:$A$399,BD!BJ$203:BJ$399,)</f>
        <v/>
      </c>
      <c r="CW43" s="597">
        <f>_xlfn.XLOOKUP($B43,BD!$A$203:$A$399,BD!BK$203:BK$399,)</f>
        <v/>
      </c>
      <c r="CX43" s="597">
        <f>_xlfn.XLOOKUP($B43,BD!$A$203:$A$399,BD!BL$203:BL$399,)</f>
        <v/>
      </c>
      <c r="CY43" s="597">
        <f>_xlfn.XLOOKUP($B43,BD!$A$203:$A$399,BD!BM$203:BM$399,)</f>
        <v/>
      </c>
      <c r="CZ43" s="597">
        <f>_xlfn.XLOOKUP($B43,BD!$A$203:$A$399,BD!BN$203:BN$399,)</f>
        <v/>
      </c>
      <c r="DA43" s="597">
        <f>_xlfn.XLOOKUP($B43,BD!$A$203:$A$399,BD!BO$203:BO$399,)</f>
        <v/>
      </c>
      <c r="DB43" s="597">
        <f>_xlfn.XLOOKUP($B43,BD!$A$203:$A$399,BD!BP$203:BP$399,)</f>
        <v/>
      </c>
      <c r="DC43" s="597">
        <f>_xlfn.XLOOKUP($B43,BD!$A$203:$A$399,BD!BQ$203:BQ$399,)</f>
        <v/>
      </c>
      <c r="DD43" s="597">
        <f>_xlfn.XLOOKUP($B43,BD!$A$203:$A$399,BD!BR$203:BR$399,)</f>
        <v/>
      </c>
      <c r="DE43" s="597">
        <f>_xlfn.XLOOKUP($B43,BD!$A$203:$A$399,BD!BS$203:BS$399,)</f>
        <v/>
      </c>
      <c r="DF43" s="597">
        <f>_xlfn.XLOOKUP($B43,BD!$A$203:$A$399,BD!BT$203:BT$399,)</f>
        <v/>
      </c>
      <c r="DG43" s="597">
        <f>_xlfn.XLOOKUP($B43,BD!$A$203:$A$399,BD!BU$203:BU$399,)</f>
        <v/>
      </c>
      <c r="DI43" s="597">
        <f>DA43-CL43</f>
        <v/>
      </c>
      <c r="DJ43" s="337">
        <f>(DA43/CL43)-100%</f>
        <v/>
      </c>
      <c r="DL43" s="597">
        <f>SUM(DN43:DY43)</f>
        <v/>
      </c>
      <c r="DM43" s="1" t="n"/>
      <c r="DN43" s="597">
        <f>BD!BW149</f>
        <v/>
      </c>
      <c r="DO43" s="597">
        <f>BD!BX149</f>
        <v/>
      </c>
      <c r="DP43" s="597">
        <f>BD!BY149</f>
        <v/>
      </c>
      <c r="DQ43" s="597">
        <f>BD!BZ149</f>
        <v/>
      </c>
      <c r="DR43" s="597">
        <f>BD!CA149</f>
        <v/>
      </c>
      <c r="DS43" s="597">
        <f>BD!CB149</f>
        <v/>
      </c>
      <c r="DT43" s="597">
        <f>BD!CC149</f>
        <v/>
      </c>
      <c r="DU43" s="597">
        <f>BD!CD149</f>
        <v/>
      </c>
      <c r="DV43" s="597">
        <f>BD!CE149</f>
        <v/>
      </c>
      <c r="DW43" s="597">
        <f>BD!CF149</f>
        <v/>
      </c>
      <c r="DX43" s="597">
        <f>BD!CG149</f>
        <v/>
      </c>
      <c r="DY43" s="597">
        <f>BD!CH149</f>
        <v/>
      </c>
      <c r="EA43" s="597">
        <f>SUM(EC43:EN43)</f>
        <v/>
      </c>
      <c r="EB43" s="1" t="n"/>
      <c r="EC43" s="597">
        <f>_xlfn.XLOOKUP($B43,BD!$A$203:$A$399,BD!BW$203:BW$399,)</f>
        <v/>
      </c>
      <c r="ED43" s="597">
        <f>_xlfn.XLOOKUP($B43,BD!$A$203:$A$399,BD!BX$203:BX$399,)</f>
        <v/>
      </c>
      <c r="EE43" s="597">
        <f>_xlfn.XLOOKUP($B43,BD!$A$203:$A$399,BD!BY$203:BY$399,)</f>
        <v/>
      </c>
      <c r="EF43" s="597">
        <f>_xlfn.XLOOKUP($B43,BD!$A$203:$A$399,BD!BZ$203:BZ$399,)</f>
        <v/>
      </c>
      <c r="EG43" s="597">
        <f>_xlfn.XLOOKUP($B43,BD!$A$203:$A$399,BD!CA$203:CA$399,)</f>
        <v/>
      </c>
      <c r="EH43" s="597">
        <f>_xlfn.XLOOKUP($B43,BD!$A$203:$A$399,BD!CB$203:CB$399,)</f>
        <v/>
      </c>
      <c r="EI43" s="597">
        <f>_xlfn.XLOOKUP($B43,BD!$A$203:$A$399,BD!CC$203:CC$399,)</f>
        <v/>
      </c>
      <c r="EJ43" s="597">
        <f>_xlfn.XLOOKUP($B43,BD!$A$203:$A$399,BD!CD$203:CD$399,)</f>
        <v/>
      </c>
      <c r="EK43" s="597">
        <f>_xlfn.XLOOKUP($B43,BD!$A$203:$A$399,BD!CE$203:CE$399,)</f>
        <v/>
      </c>
      <c r="EL43" s="597">
        <f>_xlfn.XLOOKUP($B43,BD!$A$203:$A$399,BD!CF$203:CF$399,)</f>
        <v/>
      </c>
      <c r="EM43" s="597">
        <f>_xlfn.XLOOKUP($B43,BD!$A$203:$A$399,BD!CG$203:CG$399,)</f>
        <v/>
      </c>
      <c r="EN43" s="597">
        <f>_xlfn.XLOOKUP($B43,BD!$A$203:$A$399,BD!CH$203:CH$399,)</f>
        <v/>
      </c>
      <c r="EP43" s="597">
        <f>EH43-DS43</f>
        <v/>
      </c>
      <c r="EQ43" s="337">
        <f>(EH43/DS43)-100%</f>
        <v/>
      </c>
      <c r="ES43" s="623">
        <f>_xlfn.XLOOKUP($ES$2,$CV$6:$DG$6,$CV43:$DG43)</f>
        <v/>
      </c>
      <c r="ET43" s="85" t="n"/>
      <c r="EU43" s="626">
        <f>_xlfn.XLOOKUP($ES$4,$DN$6:$DY$6,$DN43:$DY43)</f>
        <v/>
      </c>
      <c r="EV43" s="85" t="n"/>
      <c r="EW43" s="623">
        <f>_xlfn.XLOOKUP($ES$4,$EC$6:$EN$6,$EC43:$EN43)</f>
        <v/>
      </c>
      <c r="EX43" s="85" t="n"/>
      <c r="EY43" s="625">
        <f>EW43-EU43</f>
        <v/>
      </c>
      <c r="EZ43" s="408">
        <f>EY43/EU43</f>
        <v/>
      </c>
    </row>
    <row r="44" outlineLevel="1" ht="14.85" customFormat="1" customHeight="1" s="4">
      <c r="A44" s="1" t="n">
        <v>39</v>
      </c>
      <c r="B44" s="74" t="inlineStr">
        <is>
          <t>43.12</t>
        </is>
      </c>
      <c r="C44" s="50">
        <f>VLOOKUP(B44,BD!A:B,2,0)</f>
        <v/>
      </c>
      <c r="D44" s="58" t="n"/>
      <c r="E44" s="597">
        <f>SUM(G44:R44)</f>
        <v/>
      </c>
      <c r="F44" s="644" t="n"/>
      <c r="G44" s="597">
        <f>SUMIFS(BD!I:I,BD!$A:$A,$B44,BD!$G:$G,$E$4)</f>
        <v/>
      </c>
      <c r="H44" s="597">
        <f>SUMIFS(BD!J:J,BD!$A:$A,$B44,BD!$G:$G,$E$4)</f>
        <v/>
      </c>
      <c r="I44" s="597">
        <f>SUMIFS(BD!K:K,BD!$A:$A,$B44,BD!$G:$G,$E$4)</f>
        <v/>
      </c>
      <c r="J44" s="597">
        <f>SUMIFS(BD!L:L,BD!$A:$A,$B44,BD!$G:$G,$E$4)</f>
        <v/>
      </c>
      <c r="K44" s="597">
        <f>SUMIFS(BD!M:M,BD!$A:$A,$B44,BD!$G:$G,$E$4)</f>
        <v/>
      </c>
      <c r="L44" s="597">
        <f>SUMIFS(BD!N:N,BD!$A:$A,$B44,BD!$G:$G,$E$4)</f>
        <v/>
      </c>
      <c r="M44" s="597">
        <f>SUMIFS(BD!O:O,BD!$A:$A,$B44,BD!$G:$G,$E$4)</f>
        <v/>
      </c>
      <c r="N44" s="597">
        <f>SUMIFS(BD!P:P,BD!$A:$A,$B44,BD!$G:$G,$E$4)</f>
        <v/>
      </c>
      <c r="O44" s="597">
        <f>SUMIFS(BD!Q:Q,BD!$A:$A,$B44,BD!$G:$G,$E$4)</f>
        <v/>
      </c>
      <c r="P44" s="597">
        <f>SUMIFS(BD!R:R,BD!$A:$A,$B44,BD!$G:$G,$E$4)</f>
        <v/>
      </c>
      <c r="Q44" s="597">
        <f>SUMIFS(BD!S:S,BD!$A:$A,$B44,BD!$G:$G,$E$4)</f>
        <v/>
      </c>
      <c r="R44" s="597">
        <f>SUMIFS(BD!T:T,BD!$A:$A,$B44,BD!$G:$G,$E$4)</f>
        <v/>
      </c>
      <c r="S44" s="597" t="n"/>
      <c r="T44" s="597">
        <f>SUM(V44:AG44)</f>
        <v/>
      </c>
      <c r="U44" s="597" t="n"/>
      <c r="V44" s="597">
        <f>SUMIFS(BD!V:V,BD!$A:$A,$B44,BD!$G:$G,$T$4)</f>
        <v/>
      </c>
      <c r="W44" s="597">
        <f>SUMIFS(BD!W:W,BD!$A:$A,$B44,BD!$G:$G,$T$4)</f>
        <v/>
      </c>
      <c r="X44" s="597">
        <f>SUMIFS(BD!X:X,BD!$A:$A,$B44,BD!$G:$G,$T$4)</f>
        <v/>
      </c>
      <c r="Y44" s="597">
        <f>SUMIFS(BD!Y:Y,BD!$A:$A,$B44,BD!$G:$G,$T$4)</f>
        <v/>
      </c>
      <c r="Z44" s="597">
        <f>SUMIFS(BD!Z:Z,BD!$A:$A,$B44,BD!$G:$G,$T$4)</f>
        <v/>
      </c>
      <c r="AA44" s="597">
        <f>SUMIFS(BD!AA:AA,BD!$A:$A,$B44,BD!$G:$G,$T$4)</f>
        <v/>
      </c>
      <c r="AB44" s="597">
        <f>SUMIFS(BD!AB:AB,BD!$A:$A,$B44,BD!$G:$G,$T$4)</f>
        <v/>
      </c>
      <c r="AC44" s="597">
        <f>SUMIFS(BD!AC:AC,BD!$A:$A,$B44,BD!$G:$G,$T$4)</f>
        <v/>
      </c>
      <c r="AD44" s="597">
        <f>SUMIFS(BD!AD:AD,BD!$A:$A,$B44,BD!$G:$G,$T$4)</f>
        <v/>
      </c>
      <c r="AE44" s="597">
        <f>SUMIFS(BD!AE:AE,BD!$A:$A,$B44,BD!$G:$G,$T$4)</f>
        <v/>
      </c>
      <c r="AF44" s="597">
        <f>SUMIFS(BD!AF:AF,BD!$A:$A,$B44,BD!$G:$G,$T$4)</f>
        <v/>
      </c>
      <c r="AG44" s="597">
        <f>SUMIFS(BD!AG:AG,BD!$A:$A,$B44,BD!$G:$G,$T$4)</f>
        <v/>
      </c>
      <c r="AH44" s="597" t="n"/>
      <c r="AI44" s="597">
        <f>SUM(AK44:AV44)</f>
        <v/>
      </c>
      <c r="AJ44" s="597" t="n"/>
      <c r="AK44" s="597">
        <f>SUMIFS(BD!AI:AI,BD!$A:$A,$B44,BD!$G:$G,$AI$4)</f>
        <v/>
      </c>
      <c r="AL44" s="597">
        <f>SUMIFS(BD!AJ:AJ,BD!$A:$A,$B44,BD!$G:$G,$AI$4)</f>
        <v/>
      </c>
      <c r="AM44" s="597">
        <f>SUMIFS(BD!AK:AK,BD!$A:$A,$B44,BD!$G:$G,$AI$4)</f>
        <v/>
      </c>
      <c r="AN44" s="597">
        <f>SUMIFS(BD!AL:AL,BD!$A:$A,$B44,BD!$G:$G,$AI$4)</f>
        <v/>
      </c>
      <c r="AO44" s="597">
        <f>SUMIFS(BD!AM:AM,BD!$A:$A,$B44,BD!$G:$G,$AI$4)</f>
        <v/>
      </c>
      <c r="AP44" s="597">
        <f>SUMIFS(BD!AN:AN,BD!$A:$A,$B44,BD!$G:$G,$AI$4)</f>
        <v/>
      </c>
      <c r="AQ44" s="597">
        <f>SUMIFS(BD!AO:AO,BD!$A:$A,$B44,BD!$G:$G,$AI$4)</f>
        <v/>
      </c>
      <c r="AR44" s="597">
        <f>SUMIFS(BD!AP:AP,BD!$A:$A,$B44,BD!$G:$G,$AI$4)</f>
        <v/>
      </c>
      <c r="AS44" s="597">
        <f>SUMIFS(BD!AQ:AQ,BD!$A:$A,$B44,BD!$G:$G,$AI$4)</f>
        <v/>
      </c>
      <c r="AT44" s="597">
        <f>SUMIFS(BD!AR:AR,BD!$A:$A,$B44,BD!$G:$G,$AI$4)</f>
        <v/>
      </c>
      <c r="AU44" s="597">
        <f>SUMIFS(BD!AS:AS,BD!$A:$A,$B44,BD!$G:$G,$AI$4)</f>
        <v/>
      </c>
      <c r="AV44" s="597">
        <f>SUMIFS(BD!AT:AT,BD!$A:$A,$B44,BD!$G:$G,$AI$4)</f>
        <v/>
      </c>
      <c r="AW44" s="597" t="n"/>
      <c r="AX44" s="597">
        <f>SUM(AZ44:BK44)</f>
        <v/>
      </c>
      <c r="AY44" s="597" t="n"/>
      <c r="AZ44" s="597">
        <f>SUMIFS(BD!AV:AV,BD!$A:$A,$B44,BD!$G:$G,$AX$4)</f>
        <v/>
      </c>
      <c r="BA44" s="597">
        <f>SUMIFS(BD!AW:AW,BD!$A:$A,$B44,BD!$G:$G,$AX$4)</f>
        <v/>
      </c>
      <c r="BB44" s="597">
        <f>SUMIFS(BD!AX:AX,BD!$A:$A,$B44,BD!$G:$G,$AX$4)</f>
        <v/>
      </c>
      <c r="BC44" s="597">
        <f>SUMIFS(BD!AY:AY,BD!$A:$A,$B44,BD!$G:$G,$AX$4)</f>
        <v/>
      </c>
      <c r="BD44" s="597">
        <f>SUMIFS(BD!AZ:AZ,BD!$A:$A,$B44,BD!$G:$G,$AX$4)</f>
        <v/>
      </c>
      <c r="BE44" s="597">
        <f>SUMIFS(BD!BA:BA,BD!$A:$A,$B44,BD!$G:$G,$AX$4)</f>
        <v/>
      </c>
      <c r="BF44" s="597">
        <f>SUMIFS(BD!BB:BB,BD!$A:$A,$B44,BD!$G:$G,$AX$4)</f>
        <v/>
      </c>
      <c r="BG44" s="597">
        <f>SUMIFS(BD!BC:BC,BD!$A:$A,$B44,BD!$G:$G,$AX$4)</f>
        <v/>
      </c>
      <c r="BH44" s="597">
        <f>SUMIFS(BD!BD:BD,BD!$A:$A,$B44,BD!$G:$G,$AX$4)</f>
        <v/>
      </c>
      <c r="BI44" s="597">
        <f>SUMIFS(BD!BE:BE,BD!$A:$A,$B44,BD!$G:$G,$AX$4)</f>
        <v/>
      </c>
      <c r="BJ44" s="597">
        <f>SUMIFS(BD!BF:BF,BD!$A:$A,$B44,BD!$G:$G,$AX$4)</f>
        <v/>
      </c>
      <c r="BK44" s="597">
        <f>SUMIFS(BD!BG:BG,BD!$A:$A,$B44,BD!$G:$G,$AX$4)</f>
        <v/>
      </c>
      <c r="BM44" s="597">
        <f>SUM(BO44:BZ44)</f>
        <v/>
      </c>
      <c r="BN44" s="597" t="n"/>
      <c r="BO44" s="597">
        <f>SUMIFS(BD!AV:AV,BD!$A:$A,$B44,BD!$G:$G,$BM$4)</f>
        <v/>
      </c>
      <c r="BP44" s="597">
        <f>SUMIFS(BD!AW:AW,BD!$A:$A,$B44,BD!$G:$G,$BM$4)</f>
        <v/>
      </c>
      <c r="BQ44" s="597">
        <f>SUMIFS(BD!AX:AX,BD!$A:$A,$B44,BD!$G:$G,$BM$4)</f>
        <v/>
      </c>
      <c r="BR44" s="597">
        <f>SUMIFS(BD!AY:AY,BD!$A:$A,$B44,BD!$G:$G,$BM$4)</f>
        <v/>
      </c>
      <c r="BS44" s="597">
        <f>SUMIFS(BD!AZ:AZ,BD!$A:$A,$B44,BD!$G:$G,$BM$4)</f>
        <v/>
      </c>
      <c r="BT44" s="597">
        <f>SUMIFS(BD!BA:BA,BD!$A:$A,$B44,BD!$G:$G,$BM$4)</f>
        <v/>
      </c>
      <c r="BU44" s="597">
        <f>SUMIFS(BD!BB:BB,BD!$A:$A,$B44,BD!$G:$G,$BM$4)</f>
        <v/>
      </c>
      <c r="BV44" s="597">
        <f>SUMIFS(BD!BC:BC,BD!$A:$A,$B44,BD!$G:$G,$BM$4)</f>
        <v/>
      </c>
      <c r="BW44" s="597">
        <f>SUMIFS(BD!BD:BD,BD!$A:$A,$B44,BD!$G:$G,$BM$4)</f>
        <v/>
      </c>
      <c r="BX44" s="597">
        <f>SUMIFS(BD!BE:BE,BD!$A:$A,$B44,BD!$G:$G,$BM$4)</f>
        <v/>
      </c>
      <c r="BY44" s="597">
        <f>SUMIFS(BD!BF:BF,BD!$A:$A,$B44,BD!$G:$G,$BM$4)</f>
        <v/>
      </c>
      <c r="BZ44" s="597">
        <f>SUMIFS(BD!BG:BG,BD!$A:$A,$B44,BD!$G:$G,$BM$4)</f>
        <v/>
      </c>
      <c r="CB44" s="622">
        <f>HLOOKUP($CB$4,$AZ$6:$BK$78,$A44,0)</f>
        <v/>
      </c>
      <c r="CC44" s="237" t="n"/>
      <c r="CD44" s="622">
        <f>HLOOKUP($CB$4,$BO$6:$BZ$78,$A44,0)</f>
        <v/>
      </c>
      <c r="CE44" s="597">
        <f>SUM(CG44:CR44)</f>
        <v/>
      </c>
      <c r="CF44" s="1" t="n"/>
      <c r="CG44" s="597">
        <f>BD!BJ150</f>
        <v/>
      </c>
      <c r="CH44" s="597">
        <f>BD!BK150</f>
        <v/>
      </c>
      <c r="CI44" s="597">
        <f>BD!BL150</f>
        <v/>
      </c>
      <c r="CJ44" s="597">
        <f>BD!BM150</f>
        <v/>
      </c>
      <c r="CK44" s="597">
        <f>BD!BN150</f>
        <v/>
      </c>
      <c r="CL44" s="597">
        <f>BD!BO150</f>
        <v/>
      </c>
      <c r="CM44" s="597">
        <f>BD!BP150</f>
        <v/>
      </c>
      <c r="CN44" s="597">
        <f>BD!BQ150</f>
        <v/>
      </c>
      <c r="CO44" s="597">
        <f>BD!BR150</f>
        <v/>
      </c>
      <c r="CP44" s="597">
        <f>BD!BS150</f>
        <v/>
      </c>
      <c r="CQ44" s="597">
        <f>BD!BT150</f>
        <v/>
      </c>
      <c r="CR44" s="597">
        <f>BD!BU150</f>
        <v/>
      </c>
      <c r="CT44" s="597">
        <f>SUM(CV44:DG44)</f>
        <v/>
      </c>
      <c r="CU44" s="1" t="n"/>
      <c r="CV44" s="597">
        <f>_xlfn.XLOOKUP($B44,BD!$A$203:$A$399,BD!BJ$203:BJ$399,)</f>
        <v/>
      </c>
      <c r="CW44" s="597">
        <f>_xlfn.XLOOKUP($B44,BD!$A$203:$A$399,BD!BK$203:BK$399,)</f>
        <v/>
      </c>
      <c r="CX44" s="597">
        <f>_xlfn.XLOOKUP($B44,BD!$A$203:$A$399,BD!BL$203:BL$399,)</f>
        <v/>
      </c>
      <c r="CY44" s="597">
        <f>_xlfn.XLOOKUP($B44,BD!$A$203:$A$399,BD!BM$203:BM$399,)</f>
        <v/>
      </c>
      <c r="CZ44" s="597">
        <f>_xlfn.XLOOKUP($B44,BD!$A$203:$A$399,BD!BN$203:BN$399,)</f>
        <v/>
      </c>
      <c r="DA44" s="597">
        <f>_xlfn.XLOOKUP($B44,BD!$A$203:$A$399,BD!BO$203:BO$399,)</f>
        <v/>
      </c>
      <c r="DB44" s="597">
        <f>_xlfn.XLOOKUP($B44,BD!$A$203:$A$399,BD!BP$203:BP$399,)</f>
        <v/>
      </c>
      <c r="DC44" s="597">
        <f>_xlfn.XLOOKUP($B44,BD!$A$203:$A$399,BD!BQ$203:BQ$399,)</f>
        <v/>
      </c>
      <c r="DD44" s="597">
        <f>_xlfn.XLOOKUP($B44,BD!$A$203:$A$399,BD!BR$203:BR$399,)</f>
        <v/>
      </c>
      <c r="DE44" s="597">
        <f>_xlfn.XLOOKUP($B44,BD!$A$203:$A$399,BD!BS$203:BS$399,)</f>
        <v/>
      </c>
      <c r="DF44" s="597">
        <f>_xlfn.XLOOKUP($B44,BD!$A$203:$A$399,BD!BT$203:BT$399,)</f>
        <v/>
      </c>
      <c r="DG44" s="597">
        <f>_xlfn.XLOOKUP($B44,BD!$A$203:$A$399,BD!BU$203:BU$399,)</f>
        <v/>
      </c>
      <c r="DI44" s="597">
        <f>DA44-CL44</f>
        <v/>
      </c>
      <c r="DJ44" s="337">
        <f>(DA44/CL44)-100%</f>
        <v/>
      </c>
      <c r="DL44" s="597">
        <f>SUM(DN44:DY44)</f>
        <v/>
      </c>
      <c r="DM44" s="1" t="n"/>
      <c r="DN44" s="597">
        <f>BD!BW150</f>
        <v/>
      </c>
      <c r="DO44" s="597">
        <f>BD!BX150</f>
        <v/>
      </c>
      <c r="DP44" s="597">
        <f>BD!BY150</f>
        <v/>
      </c>
      <c r="DQ44" s="597">
        <f>BD!BZ150</f>
        <v/>
      </c>
      <c r="DR44" s="597">
        <f>BD!CA150</f>
        <v/>
      </c>
      <c r="DS44" s="597">
        <f>BD!CB150</f>
        <v/>
      </c>
      <c r="DT44" s="597">
        <f>BD!CC150</f>
        <v/>
      </c>
      <c r="DU44" s="597">
        <f>BD!CD150</f>
        <v/>
      </c>
      <c r="DV44" s="597">
        <f>BD!CE150</f>
        <v/>
      </c>
      <c r="DW44" s="597">
        <f>BD!CF150</f>
        <v/>
      </c>
      <c r="DX44" s="597">
        <f>BD!CG150</f>
        <v/>
      </c>
      <c r="DY44" s="597">
        <f>BD!CH150</f>
        <v/>
      </c>
      <c r="EA44" s="597">
        <f>SUM(EC44:EN44)</f>
        <v/>
      </c>
      <c r="EB44" s="1" t="n"/>
      <c r="EC44" s="597">
        <f>_xlfn.XLOOKUP($B44,BD!$A$203:$A$399,BD!BW$203:BW$399,)</f>
        <v/>
      </c>
      <c r="ED44" s="597">
        <f>_xlfn.XLOOKUP($B44,BD!$A$203:$A$399,BD!BX$203:BX$399,)</f>
        <v/>
      </c>
      <c r="EE44" s="597">
        <f>_xlfn.XLOOKUP($B44,BD!$A$203:$A$399,BD!BY$203:BY$399,)</f>
        <v/>
      </c>
      <c r="EF44" s="597">
        <f>_xlfn.XLOOKUP($B44,BD!$A$203:$A$399,BD!BZ$203:BZ$399,)</f>
        <v/>
      </c>
      <c r="EG44" s="597">
        <f>_xlfn.XLOOKUP($B44,BD!$A$203:$A$399,BD!CA$203:CA$399,)</f>
        <v/>
      </c>
      <c r="EH44" s="597">
        <f>_xlfn.XLOOKUP($B44,BD!$A$203:$A$399,BD!CB$203:CB$399,)</f>
        <v/>
      </c>
      <c r="EI44" s="597">
        <f>_xlfn.XLOOKUP($B44,BD!$A$203:$A$399,BD!CC$203:CC$399,)</f>
        <v/>
      </c>
      <c r="EJ44" s="597">
        <f>_xlfn.XLOOKUP($B44,BD!$A$203:$A$399,BD!CD$203:CD$399,)</f>
        <v/>
      </c>
      <c r="EK44" s="597">
        <f>_xlfn.XLOOKUP($B44,BD!$A$203:$A$399,BD!CE$203:CE$399,)</f>
        <v/>
      </c>
      <c r="EL44" s="597">
        <f>_xlfn.XLOOKUP($B44,BD!$A$203:$A$399,BD!CF$203:CF$399,)</f>
        <v/>
      </c>
      <c r="EM44" s="597">
        <f>_xlfn.XLOOKUP($B44,BD!$A$203:$A$399,BD!CG$203:CG$399,)</f>
        <v/>
      </c>
      <c r="EN44" s="597">
        <f>_xlfn.XLOOKUP($B44,BD!$A$203:$A$399,BD!CH$203:CH$399,)</f>
        <v/>
      </c>
      <c r="EP44" s="597">
        <f>EH44-DS44</f>
        <v/>
      </c>
      <c r="EQ44" s="337">
        <f>(EH44/DS44)-100%</f>
        <v/>
      </c>
      <c r="ES44" s="623">
        <f>_xlfn.XLOOKUP($ES$2,$CV$6:$DG$6,$CV44:$DG44)</f>
        <v/>
      </c>
      <c r="ET44" s="85" t="n"/>
      <c r="EU44" s="626">
        <f>_xlfn.XLOOKUP($ES$4,$DN$6:$DY$6,$DN44:$DY44)</f>
        <v/>
      </c>
      <c r="EV44" s="85" t="n"/>
      <c r="EW44" s="623">
        <f>_xlfn.XLOOKUP($ES$4,$EC$6:$EN$6,$EC44:$EN44)</f>
        <v/>
      </c>
      <c r="EX44" s="85" t="n"/>
      <c r="EY44" s="625">
        <f>EW44-EU44</f>
        <v/>
      </c>
      <c r="EZ44" s="408">
        <f>EY44/EU44</f>
        <v/>
      </c>
    </row>
    <row r="45" ht="6" customFormat="1" customHeight="1" s="4">
      <c r="A45" s="1" t="n">
        <v>40</v>
      </c>
      <c r="B45" s="33" t="n"/>
      <c r="D45" s="34" t="n"/>
      <c r="E45" s="33" t="n"/>
      <c r="F45" s="64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T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I45" s="33" t="n"/>
      <c r="AK45" s="33" t="n"/>
      <c r="AL45" s="33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  <c r="AX45" s="33" t="n"/>
      <c r="AZ45" s="33" t="n"/>
      <c r="BA45" s="33" t="n"/>
      <c r="BB45" s="33" t="n"/>
      <c r="BC45" s="33" t="n"/>
      <c r="BD45" s="33" t="n"/>
      <c r="BE45" s="33" t="n"/>
      <c r="BF45" s="33" t="n"/>
      <c r="BG45" s="33" t="n"/>
      <c r="BH45" s="33" t="n"/>
      <c r="BI45" s="33" t="n"/>
      <c r="BJ45" s="33" t="n"/>
      <c r="BK45" s="33" t="n"/>
      <c r="BM45" s="33" t="n"/>
      <c r="BO45" s="33" t="n"/>
      <c r="BP45" s="33" t="n"/>
      <c r="BQ45" s="33" t="n"/>
      <c r="BR45" s="33" t="n"/>
      <c r="BS45" s="33" t="n"/>
      <c r="BT45" s="33" t="n"/>
      <c r="BU45" s="33" t="n"/>
      <c r="BV45" s="33" t="n"/>
      <c r="BW45" s="33" t="n"/>
      <c r="BX45" s="33" t="n"/>
      <c r="BY45" s="33" t="n"/>
      <c r="BZ45" s="33" t="n"/>
      <c r="CB45" s="622" t="n"/>
      <c r="CC45" s="622" t="n"/>
      <c r="CD45" s="622" t="n"/>
      <c r="CE45" s="33" t="n"/>
      <c r="CF45" s="1" t="n"/>
      <c r="CG45" s="33" t="n"/>
      <c r="CH45" s="33" t="n"/>
      <c r="CI45" s="33" t="n"/>
      <c r="CJ45" s="33" t="n"/>
      <c r="CK45" s="33" t="n"/>
      <c r="CL45" s="33" t="n"/>
      <c r="CM45" s="33" t="n"/>
      <c r="CN45" s="33" t="n"/>
      <c r="CO45" s="33" t="n"/>
      <c r="CP45" s="33" t="n"/>
      <c r="CQ45" s="33" t="n"/>
      <c r="CR45" s="33" t="n"/>
      <c r="CT45" s="33" t="n"/>
      <c r="CU45" s="1" t="n"/>
      <c r="CV45" s="33" t="n"/>
      <c r="CW45" s="33" t="n"/>
      <c r="CX45" s="33" t="n"/>
      <c r="CY45" s="33" t="n"/>
      <c r="CZ45" s="33" t="n"/>
      <c r="DA45" s="33" t="n"/>
      <c r="DB45" s="33" t="n"/>
      <c r="DC45" s="33" t="n"/>
      <c r="DD45" s="33" t="n"/>
      <c r="DE45" s="33" t="n"/>
      <c r="DF45" s="33" t="n"/>
      <c r="DG45" s="33" t="n"/>
      <c r="DI45" s="33" t="n"/>
      <c r="DJ45" s="334" t="n"/>
      <c r="DL45" s="33" t="n"/>
      <c r="DM45" s="1" t="n"/>
      <c r="DN45" s="33" t="n"/>
      <c r="DO45" s="33" t="n"/>
      <c r="DP45" s="33" t="n"/>
      <c r="DQ45" s="33" t="n"/>
      <c r="DR45" s="33" t="n"/>
      <c r="DS45" s="33" t="n"/>
      <c r="DT45" s="33" t="n"/>
      <c r="DU45" s="33" t="n"/>
      <c r="DV45" s="33" t="n"/>
      <c r="DW45" s="33" t="n"/>
      <c r="DX45" s="33" t="n"/>
      <c r="DY45" s="33" t="n"/>
      <c r="EA45" s="33" t="n"/>
      <c r="EB45" s="1" t="n"/>
      <c r="EC45" s="33" t="n"/>
      <c r="ED45" s="33" t="n"/>
      <c r="EE45" s="33" t="n"/>
      <c r="EF45" s="33" t="n"/>
      <c r="EG45" s="33" t="n"/>
      <c r="EH45" s="33" t="n"/>
      <c r="EI45" s="33" t="n"/>
      <c r="EJ45" s="33" t="n"/>
      <c r="EK45" s="33" t="n"/>
      <c r="EL45" s="33" t="n"/>
      <c r="EM45" s="33" t="n"/>
      <c r="EN45" s="33" t="n"/>
      <c r="EP45" s="33" t="n"/>
      <c r="EQ45" s="334" t="n"/>
      <c r="ES45" s="332" t="n"/>
      <c r="ET45" s="85" t="n"/>
      <c r="EU45" s="332" t="n"/>
      <c r="EV45" s="85" t="n"/>
      <c r="EW45" s="623" t="n"/>
      <c r="EX45" s="85" t="n"/>
      <c r="EY45" s="332" t="n"/>
      <c r="EZ45" s="332" t="n"/>
    </row>
    <row r="46" ht="14.85" customHeight="1">
      <c r="A46" s="1" t="n">
        <v>41</v>
      </c>
      <c r="B46" s="71" t="n"/>
      <c r="C46" s="48" t="inlineStr">
        <is>
          <t>Transporte próprio da Administração</t>
        </is>
      </c>
      <c r="D46" s="57" t="n"/>
      <c r="E46" s="633">
        <f>SUM(G46:R46)</f>
        <v/>
      </c>
      <c r="F46" s="596" t="n"/>
      <c r="G46" s="633">
        <f>SUM(G48:G53)</f>
        <v/>
      </c>
      <c r="H46" s="633">
        <f>SUM(H48:H53)</f>
        <v/>
      </c>
      <c r="I46" s="633">
        <f>SUM(I48:I53)</f>
        <v/>
      </c>
      <c r="J46" s="633">
        <f>SUM(J48:J53)</f>
        <v/>
      </c>
      <c r="K46" s="633">
        <f>SUM(K48:K53)</f>
        <v/>
      </c>
      <c r="L46" s="633">
        <f>SUM(L48:L53)</f>
        <v/>
      </c>
      <c r="M46" s="633">
        <f>SUM(M48:M53)</f>
        <v/>
      </c>
      <c r="N46" s="633">
        <f>SUM(N48:N53)</f>
        <v/>
      </c>
      <c r="O46" s="633">
        <f>SUM(O48:O53)</f>
        <v/>
      </c>
      <c r="P46" s="633">
        <f>SUM(P48:P53)</f>
        <v/>
      </c>
      <c r="Q46" s="633">
        <f>SUM(Q48:Q53)</f>
        <v/>
      </c>
      <c r="R46" s="633">
        <f>SUM(R48:R53)</f>
        <v/>
      </c>
      <c r="S46" s="596" t="n"/>
      <c r="T46" s="633">
        <f>SUM(V46:AG46)</f>
        <v/>
      </c>
      <c r="U46" s="596" t="n"/>
      <c r="V46" s="633">
        <f>SUM(V48:V53)</f>
        <v/>
      </c>
      <c r="W46" s="633">
        <f>SUM(W48:W53)</f>
        <v/>
      </c>
      <c r="X46" s="633">
        <f>SUM(X48:X53)</f>
        <v/>
      </c>
      <c r="Y46" s="633">
        <f>SUM(Y48:Y53)</f>
        <v/>
      </c>
      <c r="Z46" s="633">
        <f>SUM(Z48:Z53)</f>
        <v/>
      </c>
      <c r="AA46" s="633">
        <f>SUM(AA48:AA53)</f>
        <v/>
      </c>
      <c r="AB46" s="633">
        <f>SUM(AB48:AB53)</f>
        <v/>
      </c>
      <c r="AC46" s="633">
        <f>SUM(AC48:AC53)</f>
        <v/>
      </c>
      <c r="AD46" s="633">
        <f>SUM(AD48:AD53)</f>
        <v/>
      </c>
      <c r="AE46" s="633">
        <f>SUM(AE48:AE53)</f>
        <v/>
      </c>
      <c r="AF46" s="633">
        <f>SUM(AF48:AF53)</f>
        <v/>
      </c>
      <c r="AG46" s="633">
        <f>SUM(AG48:AG53)</f>
        <v/>
      </c>
      <c r="AH46" s="596" t="n"/>
      <c r="AI46" s="633">
        <f>SUM(AK46:AV46)</f>
        <v/>
      </c>
      <c r="AJ46" s="596" t="n"/>
      <c r="AK46" s="633">
        <f>SUM(AK48:AK53)</f>
        <v/>
      </c>
      <c r="AL46" s="633">
        <f>SUM(AL48:AL53)</f>
        <v/>
      </c>
      <c r="AM46" s="633">
        <f>SUM(AM48:AM53)</f>
        <v/>
      </c>
      <c r="AN46" s="633">
        <f>SUM(AN48:AN53)</f>
        <v/>
      </c>
      <c r="AO46" s="633">
        <f>SUM(AO48:AO53)</f>
        <v/>
      </c>
      <c r="AP46" s="633">
        <f>SUM(AP48:AP53)</f>
        <v/>
      </c>
      <c r="AQ46" s="633">
        <f>SUM(AQ48:AQ53)</f>
        <v/>
      </c>
      <c r="AR46" s="633">
        <f>SUM(AR48:AR53)</f>
        <v/>
      </c>
      <c r="AS46" s="633">
        <f>SUM(AS48:AS53)</f>
        <v/>
      </c>
      <c r="AT46" s="633">
        <f>SUM(AT48:AT53)</f>
        <v/>
      </c>
      <c r="AU46" s="633">
        <f>SUM(AU48:AU53)</f>
        <v/>
      </c>
      <c r="AV46" s="633">
        <f>SUM(AV48:AV53)</f>
        <v/>
      </c>
      <c r="AW46" s="596" t="n"/>
      <c r="AX46" s="633">
        <f>SUM(AZ46:BK46)</f>
        <v/>
      </c>
      <c r="AY46" s="596" t="n"/>
      <c r="AZ46" s="633">
        <f>SUM(AZ48:AZ53)</f>
        <v/>
      </c>
      <c r="BA46" s="633">
        <f>SUM(BA48:BA53)</f>
        <v/>
      </c>
      <c r="BB46" s="633">
        <f>SUM(BB48:BB53)</f>
        <v/>
      </c>
      <c r="BC46" s="633">
        <f>SUM(BC48:BC53)</f>
        <v/>
      </c>
      <c r="BD46" s="633">
        <f>SUM(BD48:BD53)</f>
        <v/>
      </c>
      <c r="BE46" s="633">
        <f>SUM(BE48:BE53)</f>
        <v/>
      </c>
      <c r="BF46" s="633">
        <f>SUM(BF48:BF53)</f>
        <v/>
      </c>
      <c r="BG46" s="633">
        <f>SUM(BG48:BG53)</f>
        <v/>
      </c>
      <c r="BH46" s="633">
        <f>SUM(BH48:BH53)</f>
        <v/>
      </c>
      <c r="BI46" s="633">
        <f>SUM(BI48:BI53)</f>
        <v/>
      </c>
      <c r="BJ46" s="633">
        <f>SUM(BJ48:BJ53)</f>
        <v/>
      </c>
      <c r="BK46" s="633">
        <f>SUM(BK48:BK53)</f>
        <v/>
      </c>
      <c r="BM46" s="633">
        <f>SUM(BO46:BZ46)</f>
        <v/>
      </c>
      <c r="BN46" s="596" t="n"/>
      <c r="BO46" s="633">
        <f>SUM(BO48:BO53)</f>
        <v/>
      </c>
      <c r="BP46" s="633">
        <f>SUM(BP48:BP53)</f>
        <v/>
      </c>
      <c r="BQ46" s="633">
        <f>SUM(BQ48:BQ53)</f>
        <v/>
      </c>
      <c r="BR46" s="633">
        <f>SUM(BR48:BR53)</f>
        <v/>
      </c>
      <c r="BS46" s="633">
        <f>SUM(BS48:BS53)</f>
        <v/>
      </c>
      <c r="BT46" s="633">
        <f>SUM(BT48:BT53)</f>
        <v/>
      </c>
      <c r="BU46" s="633">
        <f>SUM(BU48:BU53)</f>
        <v/>
      </c>
      <c r="BV46" s="633">
        <f>SUM(BV48:BV53)</f>
        <v/>
      </c>
      <c r="BW46" s="633">
        <f>SUM(BW48:BW53)</f>
        <v/>
      </c>
      <c r="BX46" s="633">
        <f>SUM(BX48:BX53)</f>
        <v/>
      </c>
      <c r="BY46" s="633">
        <f>SUM(BY48:BY53)</f>
        <v/>
      </c>
      <c r="BZ46" s="633">
        <f>SUM(BZ48:BZ53)</f>
        <v/>
      </c>
      <c r="CB46" s="633">
        <f>SUM(CB47:CB53)</f>
        <v/>
      </c>
      <c r="CC46" s="628" t="n"/>
      <c r="CD46" s="633">
        <f>SUM(CD47:CD53)</f>
        <v/>
      </c>
      <c r="CE46" s="633">
        <f>SUM(CG46:CR46)</f>
        <v/>
      </c>
      <c r="CG46" s="633">
        <f>SUM(CG48:CG53)</f>
        <v/>
      </c>
      <c r="CH46" s="633">
        <f>SUM(CH48:CH53)</f>
        <v/>
      </c>
      <c r="CI46" s="633">
        <f>SUM(CI48:CI53)</f>
        <v/>
      </c>
      <c r="CJ46" s="633">
        <f>SUM(CJ48:CJ53)</f>
        <v/>
      </c>
      <c r="CK46" s="633">
        <f>SUM(CK48:CK53)</f>
        <v/>
      </c>
      <c r="CL46" s="633">
        <f>SUM(CL48:CL53)</f>
        <v/>
      </c>
      <c r="CM46" s="633">
        <f>SUM(CM48:CM53)</f>
        <v/>
      </c>
      <c r="CN46" s="633">
        <f>SUM(CN48:CN53)</f>
        <v/>
      </c>
      <c r="CO46" s="633">
        <f>SUM(CO48:CO53)</f>
        <v/>
      </c>
      <c r="CP46" s="633">
        <f>SUM(CP48:CP53)</f>
        <v/>
      </c>
      <c r="CQ46" s="633">
        <f>SUM(CQ48:CQ53)</f>
        <v/>
      </c>
      <c r="CR46" s="633">
        <f>SUM(CR48:CR53)</f>
        <v/>
      </c>
      <c r="CT46" s="633">
        <f>SUM(CV46:DG46)</f>
        <v/>
      </c>
      <c r="CV46" s="633">
        <f>SUM(CV48:CV53)</f>
        <v/>
      </c>
      <c r="CW46" s="633">
        <f>SUM(CW48:CW53)</f>
        <v/>
      </c>
      <c r="CX46" s="633">
        <f>SUM(CX48:CX53)</f>
        <v/>
      </c>
      <c r="CY46" s="633">
        <f>SUM(CY48:CY53)</f>
        <v/>
      </c>
      <c r="CZ46" s="633">
        <f>SUM(CZ48:CZ53)</f>
        <v/>
      </c>
      <c r="DA46" s="633">
        <f>SUM(DA48:DA53)</f>
        <v/>
      </c>
      <c r="DB46" s="633">
        <f>SUM(DB48:DB53)</f>
        <v/>
      </c>
      <c r="DC46" s="633">
        <f>SUM(DC48:DC53)</f>
        <v/>
      </c>
      <c r="DD46" s="633">
        <f>SUM(DD48:DD53)</f>
        <v/>
      </c>
      <c r="DE46" s="633">
        <f>SUM(DE48:DE53)</f>
        <v/>
      </c>
      <c r="DF46" s="633">
        <f>SUM(DF48:DF53)</f>
        <v/>
      </c>
      <c r="DG46" s="633">
        <f>SUM(DG48:DG53)</f>
        <v/>
      </c>
      <c r="DI46" s="633">
        <f>DA46-CL46</f>
        <v/>
      </c>
      <c r="DJ46" s="355">
        <f>(DA46/CL46)-100%</f>
        <v/>
      </c>
      <c r="DL46" s="633">
        <f>SUM(DN46:DY46)</f>
        <v/>
      </c>
      <c r="DN46" s="633">
        <f>SUM(DN48:DN53)</f>
        <v/>
      </c>
      <c r="DO46" s="633">
        <f>SUM(DO48:DO53)</f>
        <v/>
      </c>
      <c r="DP46" s="633">
        <f>SUM(DP48:DP53)</f>
        <v/>
      </c>
      <c r="DQ46" s="633">
        <f>SUM(DQ48:DQ53)</f>
        <v/>
      </c>
      <c r="DR46" s="633">
        <f>SUM(DR48:DR53)</f>
        <v/>
      </c>
      <c r="DS46" s="633">
        <f>SUM(DS48:DS53)</f>
        <v/>
      </c>
      <c r="DT46" s="633">
        <f>SUM(DT48:DT53)</f>
        <v/>
      </c>
      <c r="DU46" s="633">
        <f>SUM(DU48:DU53)</f>
        <v/>
      </c>
      <c r="DV46" s="633">
        <f>SUM(DV48:DV53)</f>
        <v/>
      </c>
      <c r="DW46" s="633">
        <f>SUM(DW48:DW53)</f>
        <v/>
      </c>
      <c r="DX46" s="633">
        <f>SUM(DX48:DX53)</f>
        <v/>
      </c>
      <c r="DY46" s="633">
        <f>SUM(DY48:DY53)</f>
        <v/>
      </c>
      <c r="EA46" s="633">
        <f>SUM(EC46:EN46)</f>
        <v/>
      </c>
      <c r="EC46" s="633">
        <f>SUM(EC48:EC53)</f>
        <v/>
      </c>
      <c r="ED46" s="633">
        <f>SUM(ED48:ED53)</f>
        <v/>
      </c>
      <c r="EE46" s="633">
        <f>SUM(EE48:EE53)</f>
        <v/>
      </c>
      <c r="EF46" s="633">
        <f>SUM(EF48:EF53)</f>
        <v/>
      </c>
      <c r="EG46" s="633">
        <f>SUM(EG48:EG53)</f>
        <v/>
      </c>
      <c r="EH46" s="633">
        <f>SUM(EH48:EH53)</f>
        <v/>
      </c>
      <c r="EI46" s="633">
        <f>SUM(EI48:EI53)</f>
        <v/>
      </c>
      <c r="EJ46" s="633">
        <f>SUM(EJ48:EJ53)</f>
        <v/>
      </c>
      <c r="EK46" s="633">
        <f>SUM(EK48:EK53)</f>
        <v/>
      </c>
      <c r="EL46" s="633">
        <f>SUM(EL48:EL53)</f>
        <v/>
      </c>
      <c r="EM46" s="633">
        <f>SUM(EM48:EM53)</f>
        <v/>
      </c>
      <c r="EN46" s="633">
        <f>SUM(EN48:EN53)</f>
        <v/>
      </c>
      <c r="EP46" s="633">
        <f>EH46-DS46</f>
        <v/>
      </c>
      <c r="EQ46" s="355">
        <f>(EH46/DS46)-100%</f>
        <v/>
      </c>
      <c r="ES46" s="633">
        <f>SUM(ES48:ES53)</f>
        <v/>
      </c>
      <c r="ET46" s="419" t="n"/>
      <c r="EU46" s="633">
        <f>SUM(EU48:EU53)</f>
        <v/>
      </c>
      <c r="EV46" s="419" t="n"/>
      <c r="EW46" s="633">
        <f>SUM(EW48:EW53)</f>
        <v/>
      </c>
      <c r="EX46" s="419" t="n"/>
      <c r="EY46" s="636">
        <f>EW46-EU46</f>
        <v/>
      </c>
      <c r="EZ46" s="412">
        <f>-EY46/EU46</f>
        <v/>
      </c>
    </row>
    <row r="47" ht="6" customHeight="1">
      <c r="A47" s="1" t="n">
        <v>42</v>
      </c>
      <c r="B47" s="72" t="n"/>
      <c r="C47" s="57" t="n"/>
      <c r="D47" s="57" t="n"/>
      <c r="E47" s="597" t="n"/>
      <c r="F47" s="596" t="n"/>
      <c r="G47" s="596" t="n"/>
      <c r="H47" s="596" t="n"/>
      <c r="I47" s="596" t="n"/>
      <c r="J47" s="596" t="n"/>
      <c r="K47" s="596" t="n"/>
      <c r="L47" s="596" t="n"/>
      <c r="M47" s="596" t="n"/>
      <c r="N47" s="596" t="n"/>
      <c r="O47" s="596" t="n"/>
      <c r="P47" s="596" t="n"/>
      <c r="Q47" s="596" t="n"/>
      <c r="R47" s="596" t="n"/>
      <c r="S47" s="596" t="n"/>
      <c r="T47" s="596" t="n"/>
      <c r="U47" s="596" t="n"/>
      <c r="V47" s="596" t="n"/>
      <c r="W47" s="596" t="n"/>
      <c r="X47" s="596" t="n"/>
      <c r="Y47" s="596" t="n"/>
      <c r="Z47" s="596" t="n"/>
      <c r="AA47" s="596" t="n"/>
      <c r="AB47" s="596" t="n"/>
      <c r="AC47" s="596" t="n"/>
      <c r="AD47" s="596" t="n"/>
      <c r="AE47" s="596" t="n"/>
      <c r="AF47" s="596" t="n"/>
      <c r="AG47" s="596" t="n"/>
      <c r="AH47" s="596" t="n"/>
      <c r="AI47" s="596" t="n"/>
      <c r="AJ47" s="596" t="n"/>
      <c r="AK47" s="596" t="n"/>
      <c r="AL47" s="596" t="n"/>
      <c r="AM47" s="596" t="n"/>
      <c r="AN47" s="596" t="n"/>
      <c r="AO47" s="596" t="n"/>
      <c r="AP47" s="596" t="n"/>
      <c r="AQ47" s="596" t="n"/>
      <c r="AR47" s="596" t="n"/>
      <c r="AS47" s="596" t="n"/>
      <c r="AT47" s="596" t="n"/>
      <c r="AU47" s="596" t="n"/>
      <c r="AV47" s="596" t="n"/>
      <c r="AW47" s="596" t="n"/>
      <c r="AX47" s="596" t="n"/>
      <c r="AY47" s="596" t="n"/>
      <c r="AZ47" s="596" t="n"/>
      <c r="BA47" s="596" t="n"/>
      <c r="BB47" s="596" t="n"/>
      <c r="BC47" s="596" t="n"/>
      <c r="BD47" s="596" t="n"/>
      <c r="BE47" s="596" t="n"/>
      <c r="BF47" s="596" t="n"/>
      <c r="BG47" s="596" t="n"/>
      <c r="BH47" s="596" t="n"/>
      <c r="BI47" s="596" t="n"/>
      <c r="BJ47" s="596" t="n"/>
      <c r="BK47" s="596" t="n"/>
      <c r="BM47" s="596" t="n"/>
      <c r="BN47" s="596" t="n"/>
      <c r="BO47" s="596" t="n"/>
      <c r="BP47" s="596" t="n"/>
      <c r="BQ47" s="596" t="n"/>
      <c r="BR47" s="596" t="n"/>
      <c r="BS47" s="596" t="n"/>
      <c r="BT47" s="596" t="n"/>
      <c r="BU47" s="596" t="n"/>
      <c r="BV47" s="596" t="n"/>
      <c r="BW47" s="596" t="n"/>
      <c r="BX47" s="596" t="n"/>
      <c r="BY47" s="596" t="n"/>
      <c r="BZ47" s="596" t="n"/>
      <c r="CB47" s="622" t="n"/>
      <c r="CC47" s="622" t="n"/>
      <c r="CD47" s="622" t="n"/>
      <c r="CE47" s="596" t="n"/>
      <c r="CG47" s="596" t="n"/>
      <c r="CH47" s="596" t="n"/>
      <c r="CI47" s="596" t="n"/>
      <c r="CJ47" s="596" t="n"/>
      <c r="CK47" s="596" t="n"/>
      <c r="CL47" s="596" t="n"/>
      <c r="CM47" s="596" t="n"/>
      <c r="CN47" s="596" t="n"/>
      <c r="CO47" s="596" t="n"/>
      <c r="CP47" s="596" t="n"/>
      <c r="CQ47" s="596" t="n"/>
      <c r="CR47" s="596" t="n"/>
      <c r="CT47" s="596" t="n"/>
      <c r="CV47" s="596" t="n"/>
      <c r="CW47" s="596" t="n"/>
      <c r="CX47" s="596" t="n"/>
      <c r="CY47" s="596" t="n"/>
      <c r="CZ47" s="596" t="n"/>
      <c r="DA47" s="596" t="n"/>
      <c r="DB47" s="596" t="n"/>
      <c r="DC47" s="596" t="n"/>
      <c r="DD47" s="596" t="n"/>
      <c r="DE47" s="596" t="n"/>
      <c r="DF47" s="596" t="n"/>
      <c r="DG47" s="596" t="n"/>
      <c r="DI47" s="596" t="n"/>
      <c r="DJ47" s="336" t="n"/>
      <c r="DL47" s="596" t="n"/>
      <c r="DN47" s="596" t="n"/>
      <c r="DO47" s="596" t="n"/>
      <c r="DP47" s="596" t="n"/>
      <c r="DQ47" s="596" t="n"/>
      <c r="DR47" s="596" t="n"/>
      <c r="DS47" s="596" t="n"/>
      <c r="DT47" s="596" t="n"/>
      <c r="DU47" s="596" t="n"/>
      <c r="DV47" s="596" t="n"/>
      <c r="DW47" s="596" t="n"/>
      <c r="DX47" s="596" t="n"/>
      <c r="DY47" s="596" t="n"/>
      <c r="EA47" s="596" t="n"/>
      <c r="EC47" s="596" t="n"/>
      <c r="ED47" s="596" t="n"/>
      <c r="EE47" s="596" t="n"/>
      <c r="EF47" s="596" t="n"/>
      <c r="EG47" s="596" t="n"/>
      <c r="EH47" s="596" t="n"/>
      <c r="EI47" s="596" t="n"/>
      <c r="EJ47" s="596" t="n"/>
      <c r="EK47" s="596" t="n"/>
      <c r="EL47" s="596" t="n"/>
      <c r="EM47" s="596" t="n"/>
      <c r="EN47" s="596" t="n"/>
      <c r="EP47" s="596" t="n"/>
      <c r="EQ47" s="336" t="n"/>
    </row>
    <row r="48" outlineLevel="1" ht="14.85" customFormat="1" customHeight="1" s="4">
      <c r="A48" s="1" t="n">
        <v>43</v>
      </c>
      <c r="B48" s="74" t="inlineStr">
        <is>
          <t>44.01</t>
        </is>
      </c>
      <c r="C48" s="50">
        <f>VLOOKUP(B48,BD!A:B,2,0)</f>
        <v/>
      </c>
      <c r="D48" s="58" t="n"/>
      <c r="E48" s="597">
        <f>SUM(G48:R48)</f>
        <v/>
      </c>
      <c r="F48" s="644" t="n"/>
      <c r="G48" s="597">
        <f>SUMIFS(BD!I:I,BD!$A:$A,$B48,BD!$G:$G,$E$4)</f>
        <v/>
      </c>
      <c r="H48" s="597">
        <f>SUMIFS(BD!J:J,BD!$A:$A,$B48,BD!$G:$G,$E$4)</f>
        <v/>
      </c>
      <c r="I48" s="597">
        <f>SUMIFS(BD!K:K,BD!$A:$A,$B48,BD!$G:$G,$E$4)</f>
        <v/>
      </c>
      <c r="J48" s="597">
        <f>SUMIFS(BD!L:L,BD!$A:$A,$B48,BD!$G:$G,$E$4)</f>
        <v/>
      </c>
      <c r="K48" s="597">
        <f>SUMIFS(BD!M:M,BD!$A:$A,$B48,BD!$G:$G,$E$4)</f>
        <v/>
      </c>
      <c r="L48" s="597">
        <f>SUMIFS(BD!N:N,BD!$A:$A,$B48,BD!$G:$G,$E$4)</f>
        <v/>
      </c>
      <c r="M48" s="597">
        <f>SUMIFS(BD!O:O,BD!$A:$A,$B48,BD!$G:$G,$E$4)</f>
        <v/>
      </c>
      <c r="N48" s="597">
        <f>SUMIFS(BD!P:P,BD!$A:$A,$B48,BD!$G:$G,$E$4)</f>
        <v/>
      </c>
      <c r="O48" s="597">
        <f>SUMIFS(BD!Q:Q,BD!$A:$A,$B48,BD!$G:$G,$E$4)</f>
        <v/>
      </c>
      <c r="P48" s="597">
        <f>SUMIFS(BD!R:R,BD!$A:$A,$B48,BD!$G:$G,$E$4)</f>
        <v/>
      </c>
      <c r="Q48" s="597">
        <f>SUMIFS(BD!S:S,BD!$A:$A,$B48,BD!$G:$G,$E$4)</f>
        <v/>
      </c>
      <c r="R48" s="597">
        <f>SUMIFS(BD!T:T,BD!$A:$A,$B48,BD!$G:$G,$E$4)</f>
        <v/>
      </c>
      <c r="S48" s="597" t="n"/>
      <c r="T48" s="597">
        <f>SUM(V48:AG48)</f>
        <v/>
      </c>
      <c r="U48" s="597" t="n"/>
      <c r="V48" s="597">
        <f>SUMIFS(BD!V:V,BD!$A:$A,$B48,BD!$G:$G,$T$4)</f>
        <v/>
      </c>
      <c r="W48" s="597">
        <f>SUMIFS(BD!W:W,BD!$A:$A,$B48,BD!$G:$G,$T$4)</f>
        <v/>
      </c>
      <c r="X48" s="597">
        <f>SUMIFS(BD!X:X,BD!$A:$A,$B48,BD!$G:$G,$T$4)</f>
        <v/>
      </c>
      <c r="Y48" s="597">
        <f>SUMIFS(BD!Y:Y,BD!$A:$A,$B48,BD!$G:$G,$T$4)</f>
        <v/>
      </c>
      <c r="Z48" s="597">
        <f>SUMIFS(BD!Z:Z,BD!$A:$A,$B48,BD!$G:$G,$T$4)</f>
        <v/>
      </c>
      <c r="AA48" s="597">
        <f>SUMIFS(BD!AA:AA,BD!$A:$A,$B48,BD!$G:$G,$T$4)</f>
        <v/>
      </c>
      <c r="AB48" s="597">
        <f>SUMIFS(BD!AB:AB,BD!$A:$A,$B48,BD!$G:$G,$T$4)</f>
        <v/>
      </c>
      <c r="AC48" s="597">
        <f>SUMIFS(BD!AC:AC,BD!$A:$A,$B48,BD!$G:$G,$T$4)</f>
        <v/>
      </c>
      <c r="AD48" s="597">
        <f>SUMIFS(BD!AD:AD,BD!$A:$A,$B48,BD!$G:$G,$T$4)</f>
        <v/>
      </c>
      <c r="AE48" s="597">
        <f>SUMIFS(BD!AE:AE,BD!$A:$A,$B48,BD!$G:$G,$T$4)</f>
        <v/>
      </c>
      <c r="AF48" s="597">
        <f>SUMIFS(BD!AF:AF,BD!$A:$A,$B48,BD!$G:$G,$T$4)</f>
        <v/>
      </c>
      <c r="AG48" s="597">
        <f>SUMIFS(BD!AG:AG,BD!$A:$A,$B48,BD!$G:$G,$T$4)</f>
        <v/>
      </c>
      <c r="AH48" s="597" t="n"/>
      <c r="AI48" s="597">
        <f>SUM(AK48:AV48)</f>
        <v/>
      </c>
      <c r="AJ48" s="597" t="n"/>
      <c r="AK48" s="597">
        <f>SUMIFS(BD!AI:AI,BD!$A:$A,$B48,BD!$G:$G,$AI$4)</f>
        <v/>
      </c>
      <c r="AL48" s="597">
        <f>SUMIFS(BD!AJ:AJ,BD!$A:$A,$B48,BD!$G:$G,$AI$4)</f>
        <v/>
      </c>
      <c r="AM48" s="597">
        <f>SUMIFS(BD!AK:AK,BD!$A:$A,$B48,BD!$G:$G,$AI$4)</f>
        <v/>
      </c>
      <c r="AN48" s="597">
        <f>SUMIFS(BD!AL:AL,BD!$A:$A,$B48,BD!$G:$G,$AI$4)</f>
        <v/>
      </c>
      <c r="AO48" s="597">
        <f>SUMIFS(BD!AM:AM,BD!$A:$A,$B48,BD!$G:$G,$AI$4)</f>
        <v/>
      </c>
      <c r="AP48" s="597">
        <f>SUMIFS(BD!AN:AN,BD!$A:$A,$B48,BD!$G:$G,$AI$4)</f>
        <v/>
      </c>
      <c r="AQ48" s="597">
        <f>SUMIFS(BD!AO:AO,BD!$A:$A,$B48,BD!$G:$G,$AI$4)</f>
        <v/>
      </c>
      <c r="AR48" s="597">
        <f>SUMIFS(BD!AP:AP,BD!$A:$A,$B48,BD!$G:$G,$AI$4)</f>
        <v/>
      </c>
      <c r="AS48" s="597">
        <f>SUMIFS(BD!AQ:AQ,BD!$A:$A,$B48,BD!$G:$G,$AI$4)</f>
        <v/>
      </c>
      <c r="AT48" s="597">
        <f>SUMIFS(BD!AR:AR,BD!$A:$A,$B48,BD!$G:$G,$AI$4)</f>
        <v/>
      </c>
      <c r="AU48" s="597">
        <f>SUMIFS(BD!AS:AS,BD!$A:$A,$B48,BD!$G:$G,$AI$4)</f>
        <v/>
      </c>
      <c r="AV48" s="597">
        <f>SUMIFS(BD!AT:AT,BD!$A:$A,$B48,BD!$G:$G,$AI$4)</f>
        <v/>
      </c>
      <c r="AW48" s="597" t="n"/>
      <c r="AX48" s="597">
        <f>SUM(AZ48:BK48)</f>
        <v/>
      </c>
      <c r="AY48" s="597" t="n"/>
      <c r="AZ48" s="597">
        <f>SUMIFS(BD!AV:AV,BD!$A:$A,$B48,BD!$G:$G,$AX$4)</f>
        <v/>
      </c>
      <c r="BA48" s="597">
        <f>SUMIFS(BD!AW:AW,BD!$A:$A,$B48,BD!$G:$G,$AX$4)</f>
        <v/>
      </c>
      <c r="BB48" s="597">
        <f>SUMIFS(BD!AX:AX,BD!$A:$A,$B48,BD!$G:$G,$AX$4)</f>
        <v/>
      </c>
      <c r="BC48" s="597">
        <f>SUMIFS(BD!AY:AY,BD!$A:$A,$B48,BD!$G:$G,$AX$4)</f>
        <v/>
      </c>
      <c r="BD48" s="597">
        <f>SUMIFS(BD!AZ:AZ,BD!$A:$A,$B48,BD!$G:$G,$AX$4)</f>
        <v/>
      </c>
      <c r="BE48" s="597">
        <f>SUMIFS(BD!BA:BA,BD!$A:$A,$B48,BD!$G:$G,$AX$4)</f>
        <v/>
      </c>
      <c r="BF48" s="597">
        <f>SUMIFS(BD!BB:BB,BD!$A:$A,$B48,BD!$G:$G,$AX$4)</f>
        <v/>
      </c>
      <c r="BG48" s="597">
        <f>SUMIFS(BD!BC:BC,BD!$A:$A,$B48,BD!$G:$G,$AX$4)</f>
        <v/>
      </c>
      <c r="BH48" s="597">
        <f>SUMIFS(BD!BD:BD,BD!$A:$A,$B48,BD!$G:$G,$AX$4)</f>
        <v/>
      </c>
      <c r="BI48" s="597">
        <f>SUMIFS(BD!BE:BE,BD!$A:$A,$B48,BD!$G:$G,$AX$4)</f>
        <v/>
      </c>
      <c r="BJ48" s="597">
        <f>SUMIFS(BD!BF:BF,BD!$A:$A,$B48,BD!$G:$G,$AX$4)</f>
        <v/>
      </c>
      <c r="BK48" s="597">
        <f>SUMIFS(BD!BG:BG,BD!$A:$A,$B48,BD!$G:$G,$AX$4)</f>
        <v/>
      </c>
      <c r="BM48" s="597">
        <f>SUM(BO48:BZ48)</f>
        <v/>
      </c>
      <c r="BN48" s="597" t="n"/>
      <c r="BO48" s="597">
        <f>SUMIFS(BD!AV:AV,BD!$A:$A,$B48,BD!$G:$G,$BM$4)</f>
        <v/>
      </c>
      <c r="BP48" s="597">
        <f>SUMIFS(BD!AW:AW,BD!$A:$A,$B48,BD!$G:$G,$BM$4)</f>
        <v/>
      </c>
      <c r="BQ48" s="597">
        <f>SUMIFS(BD!AX:AX,BD!$A:$A,$B48,BD!$G:$G,$BM$4)</f>
        <v/>
      </c>
      <c r="BR48" s="597">
        <f>SUMIFS(BD!AY:AY,BD!$A:$A,$B48,BD!$G:$G,$BM$4)</f>
        <v/>
      </c>
      <c r="BS48" s="597">
        <f>SUMIFS(BD!AZ:AZ,BD!$A:$A,$B48,BD!$G:$G,$BM$4)</f>
        <v/>
      </c>
      <c r="BT48" s="597">
        <f>SUMIFS(BD!BA:BA,BD!$A:$A,$B48,BD!$G:$G,$BM$4)</f>
        <v/>
      </c>
      <c r="BU48" s="597">
        <f>SUMIFS(BD!BB:BB,BD!$A:$A,$B48,BD!$G:$G,$BM$4)</f>
        <v/>
      </c>
      <c r="BV48" s="597">
        <f>SUMIFS(BD!BC:BC,BD!$A:$A,$B48,BD!$G:$G,$BM$4)</f>
        <v/>
      </c>
      <c r="BW48" s="597">
        <f>SUMIFS(BD!BD:BD,BD!$A:$A,$B48,BD!$G:$G,$BM$4)</f>
        <v/>
      </c>
      <c r="BX48" s="597">
        <f>SUMIFS(BD!BE:BE,BD!$A:$A,$B48,BD!$G:$G,$BM$4)</f>
        <v/>
      </c>
      <c r="BY48" s="597">
        <f>SUMIFS(BD!BF:BF,BD!$A:$A,$B48,BD!$G:$G,$BM$4)</f>
        <v/>
      </c>
      <c r="BZ48" s="597">
        <f>SUMIFS(BD!BG:BG,BD!$A:$A,$B48,BD!$G:$G,$BM$4)</f>
        <v/>
      </c>
      <c r="CB48" s="622">
        <f>HLOOKUP($CB$4,$AZ$6:$BK$78,$A48,0)</f>
        <v/>
      </c>
      <c r="CC48" s="622" t="n"/>
      <c r="CD48" s="622">
        <f>HLOOKUP($CB$4,$BO$6:$BZ$78,$A48,0)</f>
        <v/>
      </c>
      <c r="CE48" s="597">
        <f>SUM(CG48:CR48)</f>
        <v/>
      </c>
      <c r="CF48" s="1" t="n"/>
      <c r="CG48" s="597">
        <f t="array" ref="CG48:CG51">BD!BJ151:BJ154</f>
        <v/>
      </c>
      <c r="CH48" s="597">
        <f t="array" ref="CH48:CH51">BD!BK151:BK154</f>
        <v/>
      </c>
      <c r="CI48" s="597">
        <f t="array" ref="CI48:CI51">BD!BL151:BL154</f>
        <v/>
      </c>
      <c r="CJ48" s="597">
        <f t="array" ref="CJ48:CJ51">BD!BM151:BM154</f>
        <v/>
      </c>
      <c r="CK48" s="597">
        <f t="array" ref="CK48:CK51">BD!BN151:BN154</f>
        <v/>
      </c>
      <c r="CL48" s="597">
        <f t="array" ref="CL48:CL51">BD!BO151:BO154</f>
        <v/>
      </c>
      <c r="CM48" s="597">
        <f t="array" ref="CM48:CM51">BD!BP151:BP154</f>
        <v/>
      </c>
      <c r="CN48" s="597">
        <f t="array" ref="CN48:CN51">BD!BQ151:BQ154</f>
        <v/>
      </c>
      <c r="CO48" s="597">
        <f t="array" ref="CO48:CO51">BD!BR151:BR154</f>
        <v/>
      </c>
      <c r="CP48" s="597">
        <f t="array" ref="CP48:CP51">BD!BS151:BS154</f>
        <v/>
      </c>
      <c r="CQ48" s="597">
        <f t="array" ref="CQ48:CQ51">BD!BT151:BT154</f>
        <v/>
      </c>
      <c r="CR48" s="597">
        <f t="array" ref="CR48:CR51">BD!BU151:BU154</f>
        <v/>
      </c>
      <c r="CT48" s="597">
        <f>SUM(CV48:DG48)</f>
        <v/>
      </c>
      <c r="CU48" s="1" t="n"/>
      <c r="CV48" s="597">
        <f>_xlfn.XLOOKUP($B48,BD!$A$203:$A$399,BD!BJ$203:BJ$399,)</f>
        <v/>
      </c>
      <c r="CW48" s="597">
        <f>_xlfn.XLOOKUP($B48,BD!$A$203:$A$399,BD!BK$203:BK$399,)</f>
        <v/>
      </c>
      <c r="CX48" s="597">
        <f>_xlfn.XLOOKUP($B48,BD!$A$203:$A$399,BD!BL$203:BL$399,)</f>
        <v/>
      </c>
      <c r="CY48" s="597">
        <f>_xlfn.XLOOKUP($B48,BD!$A$203:$A$399,BD!BM$203:BM$399,)</f>
        <v/>
      </c>
      <c r="CZ48" s="597">
        <f>_xlfn.XLOOKUP($B48,BD!$A$203:$A$399,BD!BN$203:BN$399,)</f>
        <v/>
      </c>
      <c r="DA48" s="597">
        <f>_xlfn.XLOOKUP($B48,BD!$A$203:$A$399,BD!BO$203:BO$399,)</f>
        <v/>
      </c>
      <c r="DB48" s="597">
        <f>_xlfn.XLOOKUP($B48,BD!$A$203:$A$399,BD!BP$203:BP$399,)</f>
        <v/>
      </c>
      <c r="DC48" s="597">
        <f>_xlfn.XLOOKUP($B48,BD!$A$203:$A$399,BD!BQ$203:BQ$399,)</f>
        <v/>
      </c>
      <c r="DD48" s="597">
        <f>_xlfn.XLOOKUP($B48,BD!$A$203:$A$399,BD!BR$203:BR$399,)</f>
        <v/>
      </c>
      <c r="DE48" s="597">
        <f>_xlfn.XLOOKUP($B48,BD!$A$203:$A$399,BD!BS$203:BS$399,)</f>
        <v/>
      </c>
      <c r="DF48" s="597">
        <f>_xlfn.XLOOKUP($B48,BD!$A$203:$A$399,BD!BT$203:BT$399,)</f>
        <v/>
      </c>
      <c r="DG48" s="597">
        <f>_xlfn.XLOOKUP($B48,BD!$A$203:$A$399,BD!BU$203:BU$399,)</f>
        <v/>
      </c>
      <c r="DI48" s="597">
        <f>DA48-CL48</f>
        <v/>
      </c>
      <c r="DJ48" s="354">
        <f>(DA48/CL48)-100%</f>
        <v/>
      </c>
      <c r="DL48" s="597">
        <f>SUM(DN48:DY48)</f>
        <v/>
      </c>
      <c r="DM48" s="1" t="n"/>
      <c r="DN48" s="597">
        <f>BD!BW151</f>
        <v/>
      </c>
      <c r="DO48" s="597">
        <f>BD!BX151</f>
        <v/>
      </c>
      <c r="DP48" s="597">
        <f>BD!BY151</f>
        <v/>
      </c>
      <c r="DQ48" s="597">
        <f>BD!BZ151</f>
        <v/>
      </c>
      <c r="DR48" s="597">
        <f>BD!CA151</f>
        <v/>
      </c>
      <c r="DS48" s="597">
        <f>BD!CB151</f>
        <v/>
      </c>
      <c r="DT48" s="597">
        <f>BD!CC151</f>
        <v/>
      </c>
      <c r="DU48" s="597">
        <f>BD!CD151</f>
        <v/>
      </c>
      <c r="DV48" s="597">
        <f>BD!CE151</f>
        <v/>
      </c>
      <c r="DW48" s="597">
        <f>BD!CF151</f>
        <v/>
      </c>
      <c r="DX48" s="597">
        <f>BD!CG151</f>
        <v/>
      </c>
      <c r="DY48" s="597">
        <f>BD!CH151</f>
        <v/>
      </c>
      <c r="EA48" s="597">
        <f>SUM(EC48:EN48)</f>
        <v/>
      </c>
      <c r="EB48" s="1" t="n"/>
      <c r="EC48" s="597">
        <f>_xlfn.XLOOKUP($B48,BD!$A$203:$A$399,BD!BW$203:BW$399,)</f>
        <v/>
      </c>
      <c r="ED48" s="597">
        <f>_xlfn.XLOOKUP($B48,BD!$A$203:$A$399,BD!BX$203:BX$399,)</f>
        <v/>
      </c>
      <c r="EE48" s="597">
        <f>_xlfn.XLOOKUP($B48,BD!$A$203:$A$399,BD!BY$203:BY$399,)</f>
        <v/>
      </c>
      <c r="EF48" s="597">
        <f>_xlfn.XLOOKUP($B48,BD!$A$203:$A$399,BD!BZ$203:BZ$399,)</f>
        <v/>
      </c>
      <c r="EG48" s="597">
        <f>_xlfn.XLOOKUP($B48,BD!$A$203:$A$399,BD!CA$203:CA$399,)</f>
        <v/>
      </c>
      <c r="EH48" s="597">
        <f>_xlfn.XLOOKUP($B48,BD!$A$203:$A$399,BD!CB$203:CB$399,)</f>
        <v/>
      </c>
      <c r="EI48" s="597">
        <f>_xlfn.XLOOKUP($B48,BD!$A$203:$A$399,BD!CC$203:CC$399,)</f>
        <v/>
      </c>
      <c r="EJ48" s="597">
        <f>_xlfn.XLOOKUP($B48,BD!$A$203:$A$399,BD!CD$203:CD$399,)</f>
        <v/>
      </c>
      <c r="EK48" s="597">
        <f>_xlfn.XLOOKUP($B48,BD!$A$203:$A$399,BD!CE$203:CE$399,)</f>
        <v/>
      </c>
      <c r="EL48" s="597">
        <f>_xlfn.XLOOKUP($B48,BD!$A$203:$A$399,BD!CF$203:CF$399,)</f>
        <v/>
      </c>
      <c r="EM48" s="597">
        <f>_xlfn.XLOOKUP($B48,BD!$A$203:$A$399,BD!CG$203:CG$399,)</f>
        <v/>
      </c>
      <c r="EN48" s="597">
        <f>_xlfn.XLOOKUP($B48,BD!$A$203:$A$399,BD!CH$203:CH$399,)</f>
        <v/>
      </c>
      <c r="EP48" s="597">
        <f>EH48-DS48</f>
        <v/>
      </c>
      <c r="EQ48" s="354">
        <f>(EH48/DS48)-100%</f>
        <v/>
      </c>
      <c r="ES48" s="623">
        <f>_xlfn.XLOOKUP($ES$2,$CV$6:$DG$6,$CV48:$DG48)</f>
        <v/>
      </c>
      <c r="ET48" s="85" t="n"/>
      <c r="EU48" s="626">
        <f>_xlfn.XLOOKUP($ES$4,$DN$6:$DY$6,$DN48:$DY48)</f>
        <v/>
      </c>
      <c r="EV48" s="85" t="n"/>
      <c r="EW48" s="623">
        <f>_xlfn.XLOOKUP($ES$4,$EC$6:$EN$6,$EC48:$EN48)</f>
        <v/>
      </c>
      <c r="EX48" s="85" t="n"/>
      <c r="EY48" s="625">
        <f>EW48-EU48</f>
        <v/>
      </c>
      <c r="EZ48" s="408">
        <f>EY48/EU48</f>
        <v/>
      </c>
    </row>
    <row r="49" outlineLevel="1" ht="14.85" customFormat="1" customHeight="1" s="4">
      <c r="A49" s="1" t="n">
        <v>44</v>
      </c>
      <c r="B49" s="74" t="inlineStr">
        <is>
          <t>44.02</t>
        </is>
      </c>
      <c r="C49" s="50">
        <f>VLOOKUP(B49,BD!A:B,2,0)</f>
        <v/>
      </c>
      <c r="D49" s="58" t="n"/>
      <c r="E49" s="597">
        <f>SUM(G49:R49)</f>
        <v/>
      </c>
      <c r="F49" s="644" t="n"/>
      <c r="G49" s="597">
        <f>SUMIFS(BD!I:I,BD!$A:$A,$B49,BD!$G:$G,$E$4)</f>
        <v/>
      </c>
      <c r="H49" s="597">
        <f>SUMIFS(BD!J:J,BD!$A:$A,$B49,BD!$G:$G,$E$4)</f>
        <v/>
      </c>
      <c r="I49" s="597">
        <f>SUMIFS(BD!K:K,BD!$A:$A,$B49,BD!$G:$G,$E$4)</f>
        <v/>
      </c>
      <c r="J49" s="597">
        <f>SUMIFS(BD!L:L,BD!$A:$A,$B49,BD!$G:$G,$E$4)</f>
        <v/>
      </c>
      <c r="K49" s="597">
        <f>SUMIFS(BD!M:M,BD!$A:$A,$B49,BD!$G:$G,$E$4)</f>
        <v/>
      </c>
      <c r="L49" s="597">
        <f>SUMIFS(BD!N:N,BD!$A:$A,$B49,BD!$G:$G,$E$4)</f>
        <v/>
      </c>
      <c r="M49" s="597">
        <f>SUMIFS(BD!O:O,BD!$A:$A,$B49,BD!$G:$G,$E$4)</f>
        <v/>
      </c>
      <c r="N49" s="597">
        <f>SUMIFS(BD!P:P,BD!$A:$A,$B49,BD!$G:$G,$E$4)</f>
        <v/>
      </c>
      <c r="O49" s="597">
        <f>SUMIFS(BD!Q:Q,BD!$A:$A,$B49,BD!$G:$G,$E$4)</f>
        <v/>
      </c>
      <c r="P49" s="597">
        <f>SUMIFS(BD!R:R,BD!$A:$A,$B49,BD!$G:$G,$E$4)</f>
        <v/>
      </c>
      <c r="Q49" s="597">
        <f>SUMIFS(BD!S:S,BD!$A:$A,$B49,BD!$G:$G,$E$4)</f>
        <v/>
      </c>
      <c r="R49" s="597">
        <f>SUMIFS(BD!T:T,BD!$A:$A,$B49,BD!$G:$G,$E$4)</f>
        <v/>
      </c>
      <c r="S49" s="597" t="n"/>
      <c r="T49" s="597">
        <f>SUM(V49:AG49)</f>
        <v/>
      </c>
      <c r="U49" s="597" t="n"/>
      <c r="V49" s="597">
        <f>SUMIFS(BD!V:V,BD!$A:$A,$B49,BD!$G:$G,$T$4)</f>
        <v/>
      </c>
      <c r="W49" s="597">
        <f>SUMIFS(BD!W:W,BD!$A:$A,$B49,BD!$G:$G,$T$4)</f>
        <v/>
      </c>
      <c r="X49" s="597">
        <f>SUMIFS(BD!X:X,BD!$A:$A,$B49,BD!$G:$G,$T$4)</f>
        <v/>
      </c>
      <c r="Y49" s="597">
        <f>SUMIFS(BD!Y:Y,BD!$A:$A,$B49,BD!$G:$G,$T$4)</f>
        <v/>
      </c>
      <c r="Z49" s="597">
        <f>SUMIFS(BD!Z:Z,BD!$A:$A,$B49,BD!$G:$G,$T$4)</f>
        <v/>
      </c>
      <c r="AA49" s="597">
        <f>SUMIFS(BD!AA:AA,BD!$A:$A,$B49,BD!$G:$G,$T$4)</f>
        <v/>
      </c>
      <c r="AB49" s="597">
        <f>SUMIFS(BD!AB:AB,BD!$A:$A,$B49,BD!$G:$G,$T$4)</f>
        <v/>
      </c>
      <c r="AC49" s="597">
        <f>SUMIFS(BD!AC:AC,BD!$A:$A,$B49,BD!$G:$G,$T$4)</f>
        <v/>
      </c>
      <c r="AD49" s="597">
        <f>SUMIFS(BD!AD:AD,BD!$A:$A,$B49,BD!$G:$G,$T$4)</f>
        <v/>
      </c>
      <c r="AE49" s="597">
        <f>SUMIFS(BD!AE:AE,BD!$A:$A,$B49,BD!$G:$G,$T$4)</f>
        <v/>
      </c>
      <c r="AF49" s="597">
        <f>SUMIFS(BD!AF:AF,BD!$A:$A,$B49,BD!$G:$G,$T$4)</f>
        <v/>
      </c>
      <c r="AG49" s="597">
        <f>SUMIFS(BD!AG:AG,BD!$A:$A,$B49,BD!$G:$G,$T$4)</f>
        <v/>
      </c>
      <c r="AH49" s="597" t="n"/>
      <c r="AI49" s="597">
        <f>SUM(AK49:AV49)</f>
        <v/>
      </c>
      <c r="AJ49" s="597" t="n"/>
      <c r="AK49" s="597">
        <f>SUMIFS(BD!AI:AI,BD!$A:$A,$B49,BD!$G:$G,$AI$4)</f>
        <v/>
      </c>
      <c r="AL49" s="597">
        <f>SUMIFS(BD!AJ:AJ,BD!$A:$A,$B49,BD!$G:$G,$AI$4)</f>
        <v/>
      </c>
      <c r="AM49" s="597">
        <f>SUMIFS(BD!AK:AK,BD!$A:$A,$B49,BD!$G:$G,$AI$4)</f>
        <v/>
      </c>
      <c r="AN49" s="597">
        <f>SUMIFS(BD!AL:AL,BD!$A:$A,$B49,BD!$G:$G,$AI$4)</f>
        <v/>
      </c>
      <c r="AO49" s="597">
        <f>SUMIFS(BD!AM:AM,BD!$A:$A,$B49,BD!$G:$G,$AI$4)</f>
        <v/>
      </c>
      <c r="AP49" s="597">
        <f>SUMIFS(BD!AN:AN,BD!$A:$A,$B49,BD!$G:$G,$AI$4)</f>
        <v/>
      </c>
      <c r="AQ49" s="597">
        <f>SUMIFS(BD!AO:AO,BD!$A:$A,$B49,BD!$G:$G,$AI$4)</f>
        <v/>
      </c>
      <c r="AR49" s="597">
        <f>SUMIFS(BD!AP:AP,BD!$A:$A,$B49,BD!$G:$G,$AI$4)</f>
        <v/>
      </c>
      <c r="AS49" s="597">
        <f>SUMIFS(BD!AQ:AQ,BD!$A:$A,$B49,BD!$G:$G,$AI$4)</f>
        <v/>
      </c>
      <c r="AT49" s="597">
        <f>SUMIFS(BD!AR:AR,BD!$A:$A,$B49,BD!$G:$G,$AI$4)</f>
        <v/>
      </c>
      <c r="AU49" s="597">
        <f>SUMIFS(BD!AS:AS,BD!$A:$A,$B49,BD!$G:$G,$AI$4)</f>
        <v/>
      </c>
      <c r="AV49" s="597">
        <f>SUMIFS(BD!AT:AT,BD!$A:$A,$B49,BD!$G:$G,$AI$4)</f>
        <v/>
      </c>
      <c r="AW49" s="597" t="n"/>
      <c r="AX49" s="597">
        <f>SUM(AZ49:BK49)</f>
        <v/>
      </c>
      <c r="AY49" s="597" t="n"/>
      <c r="AZ49" s="597">
        <f>SUMIFS(BD!AV:AV,BD!$A:$A,$B49,BD!$G:$G,$AX$4)</f>
        <v/>
      </c>
      <c r="BA49" s="597">
        <f>SUMIFS(BD!AW:AW,BD!$A:$A,$B49,BD!$G:$G,$AX$4)</f>
        <v/>
      </c>
      <c r="BB49" s="597">
        <f>SUMIFS(BD!AX:AX,BD!$A:$A,$B49,BD!$G:$G,$AX$4)</f>
        <v/>
      </c>
      <c r="BC49" s="597">
        <f>SUMIFS(BD!AY:AY,BD!$A:$A,$B49,BD!$G:$G,$AX$4)</f>
        <v/>
      </c>
      <c r="BD49" s="597">
        <f>SUMIFS(BD!AZ:AZ,BD!$A:$A,$B49,BD!$G:$G,$AX$4)</f>
        <v/>
      </c>
      <c r="BE49" s="597">
        <f>SUMIFS(BD!BA:BA,BD!$A:$A,$B49,BD!$G:$G,$AX$4)</f>
        <v/>
      </c>
      <c r="BF49" s="597">
        <f>SUMIFS(BD!BB:BB,BD!$A:$A,$B49,BD!$G:$G,$AX$4)</f>
        <v/>
      </c>
      <c r="BG49" s="597">
        <f>SUMIFS(BD!BC:BC,BD!$A:$A,$B49,BD!$G:$G,$AX$4)</f>
        <v/>
      </c>
      <c r="BH49" s="597">
        <f>SUMIFS(BD!BD:BD,BD!$A:$A,$B49,BD!$G:$G,$AX$4)</f>
        <v/>
      </c>
      <c r="BI49" s="597">
        <f>SUMIFS(BD!BE:BE,BD!$A:$A,$B49,BD!$G:$G,$AX$4)</f>
        <v/>
      </c>
      <c r="BJ49" s="597">
        <f>SUMIFS(BD!BF:BF,BD!$A:$A,$B49,BD!$G:$G,$AX$4)</f>
        <v/>
      </c>
      <c r="BK49" s="597">
        <f>SUMIFS(BD!BG:BG,BD!$A:$A,$B49,BD!$G:$G,$AX$4)</f>
        <v/>
      </c>
      <c r="BM49" s="597">
        <f>SUM(BO49:BZ49)</f>
        <v/>
      </c>
      <c r="BN49" s="597" t="n"/>
      <c r="BO49" s="597">
        <f>SUMIFS(BD!AV:AV,BD!$A:$A,$B49,BD!$G:$G,$BM$4)</f>
        <v/>
      </c>
      <c r="BP49" s="597">
        <f>SUMIFS(BD!AW:AW,BD!$A:$A,$B49,BD!$G:$G,$BM$4)</f>
        <v/>
      </c>
      <c r="BQ49" s="597">
        <f>SUMIFS(BD!AX:AX,BD!$A:$A,$B49,BD!$G:$G,$BM$4)</f>
        <v/>
      </c>
      <c r="BR49" s="597">
        <f>SUMIFS(BD!AY:AY,BD!$A:$A,$B49,BD!$G:$G,$BM$4)</f>
        <v/>
      </c>
      <c r="BS49" s="597">
        <f>SUMIFS(BD!AZ:AZ,BD!$A:$A,$B49,BD!$G:$G,$BM$4)</f>
        <v/>
      </c>
      <c r="BT49" s="597">
        <f>SUMIFS(BD!BA:BA,BD!$A:$A,$B49,BD!$G:$G,$BM$4)</f>
        <v/>
      </c>
      <c r="BU49" s="597">
        <f>SUMIFS(BD!BB:BB,BD!$A:$A,$B49,BD!$G:$G,$BM$4)</f>
        <v/>
      </c>
      <c r="BV49" s="597">
        <f>SUMIFS(BD!BC:BC,BD!$A:$A,$B49,BD!$G:$G,$BM$4)</f>
        <v/>
      </c>
      <c r="BW49" s="597">
        <f>SUMIFS(BD!BD:BD,BD!$A:$A,$B49,BD!$G:$G,$BM$4)</f>
        <v/>
      </c>
      <c r="BX49" s="597">
        <f>SUMIFS(BD!BE:BE,BD!$A:$A,$B49,BD!$G:$G,$BM$4)</f>
        <v/>
      </c>
      <c r="BY49" s="597">
        <f>SUMIFS(BD!BF:BF,BD!$A:$A,$B49,BD!$G:$G,$BM$4)</f>
        <v/>
      </c>
      <c r="BZ49" s="597">
        <f>SUMIFS(BD!BG:BG,BD!$A:$A,$B49,BD!$G:$G,$BM$4)</f>
        <v/>
      </c>
      <c r="CB49" s="622">
        <f>HLOOKUP($CB$4,$AZ$6:$BK$78,$A49,0)</f>
        <v/>
      </c>
      <c r="CC49" s="622" t="n"/>
      <c r="CD49" s="622">
        <f>HLOOKUP($CB$4,$BO$6:$BZ$78,$A49,0)</f>
        <v/>
      </c>
      <c r="CE49" s="597">
        <f>SUM(CG49:CR49)</f>
        <v/>
      </c>
      <c r="CF49" s="1" t="n"/>
      <c r="CG49" s="597" t="n">
        <v>0</v>
      </c>
      <c r="CH49" s="597" t="n">
        <v>0</v>
      </c>
      <c r="CI49" s="597" t="n">
        <v>0</v>
      </c>
      <c r="CJ49" s="597" t="n">
        <v>0</v>
      </c>
      <c r="CK49" s="597" t="n">
        <v>0</v>
      </c>
      <c r="CL49" s="597" t="n">
        <v>0</v>
      </c>
      <c r="CM49" s="597" t="n">
        <v>0</v>
      </c>
      <c r="CN49" s="597" t="n">
        <v>0</v>
      </c>
      <c r="CO49" s="597" t="n">
        <v>0</v>
      </c>
      <c r="CP49" s="597" t="n">
        <v>0</v>
      </c>
      <c r="CQ49" s="597" t="n">
        <v>0</v>
      </c>
      <c r="CR49" s="597" t="n">
        <v>0</v>
      </c>
      <c r="CT49" s="597">
        <f>SUM(CV49:DG49)</f>
        <v/>
      </c>
      <c r="CU49" s="1" t="n"/>
      <c r="CV49" s="597">
        <f>_xlfn.XLOOKUP($B49,BD!$A$203:$A$399,BD!BJ$203:BJ$399,)</f>
        <v/>
      </c>
      <c r="CW49" s="597">
        <f>_xlfn.XLOOKUP($B49,BD!$A$203:$A$399,BD!BK$203:BK$399,)</f>
        <v/>
      </c>
      <c r="CX49" s="597">
        <f>_xlfn.XLOOKUP($B49,BD!$A$203:$A$399,BD!BL$203:BL$399,)</f>
        <v/>
      </c>
      <c r="CY49" s="597">
        <f>_xlfn.XLOOKUP($B49,BD!$A$203:$A$399,BD!BM$203:BM$399,)</f>
        <v/>
      </c>
      <c r="CZ49" s="597">
        <f>_xlfn.XLOOKUP($B49,BD!$A$203:$A$399,BD!BN$203:BN$399,)</f>
        <v/>
      </c>
      <c r="DA49" s="597">
        <f>_xlfn.XLOOKUP($B49,BD!$A$203:$A$399,BD!BO$203:BO$399,)</f>
        <v/>
      </c>
      <c r="DB49" s="597">
        <f>_xlfn.XLOOKUP($B49,BD!$A$203:$A$399,BD!BP$203:BP$399,)</f>
        <v/>
      </c>
      <c r="DC49" s="597">
        <f>_xlfn.XLOOKUP($B49,BD!$A$203:$A$399,BD!BQ$203:BQ$399,)</f>
        <v/>
      </c>
      <c r="DD49" s="597">
        <f>_xlfn.XLOOKUP($B49,BD!$A$203:$A$399,BD!BR$203:BR$399,)</f>
        <v/>
      </c>
      <c r="DE49" s="597">
        <f>_xlfn.XLOOKUP($B49,BD!$A$203:$A$399,BD!BS$203:BS$399,)</f>
        <v/>
      </c>
      <c r="DF49" s="597">
        <f>_xlfn.XLOOKUP($B49,BD!$A$203:$A$399,BD!BT$203:BT$399,)</f>
        <v/>
      </c>
      <c r="DG49" s="597">
        <f>_xlfn.XLOOKUP($B49,BD!$A$203:$A$399,BD!BU$203:BU$399,)</f>
        <v/>
      </c>
      <c r="DI49" s="597">
        <f>DA49-CL49</f>
        <v/>
      </c>
      <c r="DJ49" s="354">
        <f>(DA49/CL49)-100%</f>
        <v/>
      </c>
      <c r="DL49" s="597">
        <f>SUM(DN49:DY49)</f>
        <v/>
      </c>
      <c r="DM49" s="1" t="n"/>
      <c r="DN49" s="597">
        <f>BD!BW152</f>
        <v/>
      </c>
      <c r="DO49" s="597">
        <f>BD!BX152</f>
        <v/>
      </c>
      <c r="DP49" s="597">
        <f>BD!BY152</f>
        <v/>
      </c>
      <c r="DQ49" s="597">
        <f>BD!BZ152</f>
        <v/>
      </c>
      <c r="DR49" s="597">
        <f>BD!CA152</f>
        <v/>
      </c>
      <c r="DS49" s="597">
        <f>BD!CB152</f>
        <v/>
      </c>
      <c r="DT49" s="597">
        <f>BD!CC152</f>
        <v/>
      </c>
      <c r="DU49" s="597">
        <f>BD!CD152</f>
        <v/>
      </c>
      <c r="DV49" s="597">
        <f>BD!CE152</f>
        <v/>
      </c>
      <c r="DW49" s="597">
        <f>BD!CF152</f>
        <v/>
      </c>
      <c r="DX49" s="597">
        <f>BD!CG152</f>
        <v/>
      </c>
      <c r="DY49" s="597">
        <f>BD!CH152</f>
        <v/>
      </c>
      <c r="EA49" s="597">
        <f>SUM(EC49:EN49)</f>
        <v/>
      </c>
      <c r="EB49" s="1" t="n"/>
      <c r="EC49" s="597">
        <f>_xlfn.XLOOKUP($B49,BD!$A$203:$A$399,BD!BW$203:BW$399,)</f>
        <v/>
      </c>
      <c r="ED49" s="597">
        <f>_xlfn.XLOOKUP($B49,BD!$A$203:$A$399,BD!BX$203:BX$399,)</f>
        <v/>
      </c>
      <c r="EE49" s="597">
        <f>_xlfn.XLOOKUP($B49,BD!$A$203:$A$399,BD!BY$203:BY$399,)</f>
        <v/>
      </c>
      <c r="EF49" s="597">
        <f>_xlfn.XLOOKUP($B49,BD!$A$203:$A$399,BD!BZ$203:BZ$399,)</f>
        <v/>
      </c>
      <c r="EG49" s="597">
        <f>_xlfn.XLOOKUP($B49,BD!$A$203:$A$399,BD!CA$203:CA$399,)</f>
        <v/>
      </c>
      <c r="EH49" s="597">
        <f>_xlfn.XLOOKUP($B49,BD!$A$203:$A$399,BD!CB$203:CB$399,)</f>
        <v/>
      </c>
      <c r="EI49" s="597">
        <f>_xlfn.XLOOKUP($B49,BD!$A$203:$A$399,BD!CC$203:CC$399,)</f>
        <v/>
      </c>
      <c r="EJ49" s="597">
        <f>_xlfn.XLOOKUP($B49,BD!$A$203:$A$399,BD!CD$203:CD$399,)</f>
        <v/>
      </c>
      <c r="EK49" s="597">
        <f>_xlfn.XLOOKUP($B49,BD!$A$203:$A$399,BD!CE$203:CE$399,)</f>
        <v/>
      </c>
      <c r="EL49" s="597">
        <f>_xlfn.XLOOKUP($B49,BD!$A$203:$A$399,BD!CF$203:CF$399,)</f>
        <v/>
      </c>
      <c r="EM49" s="597">
        <f>_xlfn.XLOOKUP($B49,BD!$A$203:$A$399,BD!CG$203:CG$399,)</f>
        <v/>
      </c>
      <c r="EN49" s="597">
        <f>_xlfn.XLOOKUP($B49,BD!$A$203:$A$399,BD!CH$203:CH$399,)</f>
        <v/>
      </c>
      <c r="EP49" s="597">
        <f>EH49-DS49</f>
        <v/>
      </c>
      <c r="EQ49" s="354">
        <f>(EH49/DS49)-100%</f>
        <v/>
      </c>
      <c r="ES49" s="623">
        <f>_xlfn.XLOOKUP($ES$2,$CV$6:$DG$6,$CV49:$DG49)</f>
        <v/>
      </c>
      <c r="ET49" s="85" t="n"/>
      <c r="EU49" s="626">
        <f>_xlfn.XLOOKUP($ES$4,$DN$6:$DY$6,$DN49:$DY49)</f>
        <v/>
      </c>
      <c r="EV49" s="85" t="n"/>
      <c r="EW49" s="623">
        <f>_xlfn.XLOOKUP($ES$4,$EC$6:$EN$6,$EC49:$EN49)</f>
        <v/>
      </c>
      <c r="EX49" s="85" t="n"/>
      <c r="EY49" s="625">
        <f>EW49-EU49</f>
        <v/>
      </c>
      <c r="EZ49" s="408">
        <f>EY49/EU49</f>
        <v/>
      </c>
    </row>
    <row r="50" outlineLevel="1" ht="14.85" customFormat="1" customHeight="1" s="4">
      <c r="A50" s="1" t="n">
        <v>45</v>
      </c>
      <c r="B50" s="74" t="inlineStr">
        <is>
          <t>44.03</t>
        </is>
      </c>
      <c r="C50" s="50">
        <f>VLOOKUP(B50,BD!A:B,2,0)</f>
        <v/>
      </c>
      <c r="D50" s="58" t="n"/>
      <c r="E50" s="597">
        <f>SUM(G50:R50)</f>
        <v/>
      </c>
      <c r="F50" s="644" t="n"/>
      <c r="G50" s="597">
        <f>SUMIFS(BD!I:I,BD!$A:$A,$B50,BD!$G:$G,$E$4)</f>
        <v/>
      </c>
      <c r="H50" s="597">
        <f>SUMIFS(BD!J:J,BD!$A:$A,$B50,BD!$G:$G,$E$4)</f>
        <v/>
      </c>
      <c r="I50" s="597">
        <f>SUMIFS(BD!K:K,BD!$A:$A,$B50,BD!$G:$G,$E$4)</f>
        <v/>
      </c>
      <c r="J50" s="597">
        <f>SUMIFS(BD!L:L,BD!$A:$A,$B50,BD!$G:$G,$E$4)</f>
        <v/>
      </c>
      <c r="K50" s="597">
        <f>SUMIFS(BD!M:M,BD!$A:$A,$B50,BD!$G:$G,$E$4)</f>
        <v/>
      </c>
      <c r="L50" s="597">
        <f>SUMIFS(BD!N:N,BD!$A:$A,$B50,BD!$G:$G,$E$4)</f>
        <v/>
      </c>
      <c r="M50" s="597">
        <f>SUMIFS(BD!O:O,BD!$A:$A,$B50,BD!$G:$G,$E$4)</f>
        <v/>
      </c>
      <c r="N50" s="597">
        <f>SUMIFS(BD!P:P,BD!$A:$A,$B50,BD!$G:$G,$E$4)</f>
        <v/>
      </c>
      <c r="O50" s="597">
        <f>SUMIFS(BD!Q:Q,BD!$A:$A,$B50,BD!$G:$G,$E$4)</f>
        <v/>
      </c>
      <c r="P50" s="597">
        <f>SUMIFS(BD!R:R,BD!$A:$A,$B50,BD!$G:$G,$E$4)</f>
        <v/>
      </c>
      <c r="Q50" s="597">
        <f>SUMIFS(BD!S:S,BD!$A:$A,$B50,BD!$G:$G,$E$4)</f>
        <v/>
      </c>
      <c r="R50" s="597">
        <f>SUMIFS(BD!T:T,BD!$A:$A,$B50,BD!$G:$G,$E$4)</f>
        <v/>
      </c>
      <c r="S50" s="597" t="n"/>
      <c r="T50" s="597">
        <f>SUM(V50:AG50)</f>
        <v/>
      </c>
      <c r="U50" s="597" t="n"/>
      <c r="V50" s="597">
        <f>SUMIFS(BD!V:V,BD!$A:$A,$B50,BD!$G:$G,$T$4)</f>
        <v/>
      </c>
      <c r="W50" s="597">
        <f>SUMIFS(BD!W:W,BD!$A:$A,$B50,BD!$G:$G,$T$4)</f>
        <v/>
      </c>
      <c r="X50" s="597">
        <f>SUMIFS(BD!X:X,BD!$A:$A,$B50,BD!$G:$G,$T$4)</f>
        <v/>
      </c>
      <c r="Y50" s="597">
        <f>SUMIFS(BD!Y:Y,BD!$A:$A,$B50,BD!$G:$G,$T$4)</f>
        <v/>
      </c>
      <c r="Z50" s="597">
        <f>SUMIFS(BD!Z:Z,BD!$A:$A,$B50,BD!$G:$G,$T$4)</f>
        <v/>
      </c>
      <c r="AA50" s="597">
        <f>SUMIFS(BD!AA:AA,BD!$A:$A,$B50,BD!$G:$G,$T$4)</f>
        <v/>
      </c>
      <c r="AB50" s="597">
        <f>SUMIFS(BD!AB:AB,BD!$A:$A,$B50,BD!$G:$G,$T$4)</f>
        <v/>
      </c>
      <c r="AC50" s="597">
        <f>SUMIFS(BD!AC:AC,BD!$A:$A,$B50,BD!$G:$G,$T$4)</f>
        <v/>
      </c>
      <c r="AD50" s="597">
        <f>SUMIFS(BD!AD:AD,BD!$A:$A,$B50,BD!$G:$G,$T$4)</f>
        <v/>
      </c>
      <c r="AE50" s="597">
        <f>SUMIFS(BD!AE:AE,BD!$A:$A,$B50,BD!$G:$G,$T$4)</f>
        <v/>
      </c>
      <c r="AF50" s="597">
        <f>SUMIFS(BD!AF:AF,BD!$A:$A,$B50,BD!$G:$G,$T$4)</f>
        <v/>
      </c>
      <c r="AG50" s="597">
        <f>SUMIFS(BD!AG:AG,BD!$A:$A,$B50,BD!$G:$G,$T$4)</f>
        <v/>
      </c>
      <c r="AH50" s="597" t="n"/>
      <c r="AI50" s="597">
        <f>SUM(AK50:AV50)</f>
        <v/>
      </c>
      <c r="AJ50" s="597" t="n"/>
      <c r="AK50" s="597">
        <f>SUMIFS(BD!AI:AI,BD!$A:$A,$B50,BD!$G:$G,$AI$4)</f>
        <v/>
      </c>
      <c r="AL50" s="597">
        <f>SUMIFS(BD!AJ:AJ,BD!$A:$A,$B50,BD!$G:$G,$AI$4)</f>
        <v/>
      </c>
      <c r="AM50" s="597">
        <f>SUMIFS(BD!AK:AK,BD!$A:$A,$B50,BD!$G:$G,$AI$4)</f>
        <v/>
      </c>
      <c r="AN50" s="597">
        <f>SUMIFS(BD!AL:AL,BD!$A:$A,$B50,BD!$G:$G,$AI$4)</f>
        <v/>
      </c>
      <c r="AO50" s="597">
        <f>SUMIFS(BD!AM:AM,BD!$A:$A,$B50,BD!$G:$G,$AI$4)</f>
        <v/>
      </c>
      <c r="AP50" s="597">
        <f>SUMIFS(BD!AN:AN,BD!$A:$A,$B50,BD!$G:$G,$AI$4)</f>
        <v/>
      </c>
      <c r="AQ50" s="597">
        <f>SUMIFS(BD!AO:AO,BD!$A:$A,$B50,BD!$G:$G,$AI$4)</f>
        <v/>
      </c>
      <c r="AR50" s="597">
        <f>SUMIFS(BD!AP:AP,BD!$A:$A,$B50,BD!$G:$G,$AI$4)</f>
        <v/>
      </c>
      <c r="AS50" s="597">
        <f>SUMIFS(BD!AQ:AQ,BD!$A:$A,$B50,BD!$G:$G,$AI$4)</f>
        <v/>
      </c>
      <c r="AT50" s="597">
        <f>SUMIFS(BD!AR:AR,BD!$A:$A,$B50,BD!$G:$G,$AI$4)</f>
        <v/>
      </c>
      <c r="AU50" s="597">
        <f>SUMIFS(BD!AS:AS,BD!$A:$A,$B50,BD!$G:$G,$AI$4)</f>
        <v/>
      </c>
      <c r="AV50" s="597">
        <f>SUMIFS(BD!AT:AT,BD!$A:$A,$B50,BD!$G:$G,$AI$4)</f>
        <v/>
      </c>
      <c r="AW50" s="597" t="n"/>
      <c r="AX50" s="597">
        <f>SUM(AZ50:BK50)</f>
        <v/>
      </c>
      <c r="AY50" s="597" t="n"/>
      <c r="AZ50" s="597">
        <f>SUMIFS(BD!AV:AV,BD!$A:$A,$B50,BD!$G:$G,$AX$4)</f>
        <v/>
      </c>
      <c r="BA50" s="597">
        <f>SUMIFS(BD!AW:AW,BD!$A:$A,$B50,BD!$G:$G,$AX$4)</f>
        <v/>
      </c>
      <c r="BB50" s="597">
        <f>SUMIFS(BD!AX:AX,BD!$A:$A,$B50,BD!$G:$G,$AX$4)</f>
        <v/>
      </c>
      <c r="BC50" s="597">
        <f>SUMIFS(BD!AY:AY,BD!$A:$A,$B50,BD!$G:$G,$AX$4)</f>
        <v/>
      </c>
      <c r="BD50" s="597">
        <f>SUMIFS(BD!AZ:AZ,BD!$A:$A,$B50,BD!$G:$G,$AX$4)</f>
        <v/>
      </c>
      <c r="BE50" s="597">
        <f>SUMIFS(BD!BA:BA,BD!$A:$A,$B50,BD!$G:$G,$AX$4)</f>
        <v/>
      </c>
      <c r="BF50" s="597">
        <f>SUMIFS(BD!BB:BB,BD!$A:$A,$B50,BD!$G:$G,$AX$4)</f>
        <v/>
      </c>
      <c r="BG50" s="597">
        <f>SUMIFS(BD!BC:BC,BD!$A:$A,$B50,BD!$G:$G,$AX$4)</f>
        <v/>
      </c>
      <c r="BH50" s="597">
        <f>SUMIFS(BD!BD:BD,BD!$A:$A,$B50,BD!$G:$G,$AX$4)</f>
        <v/>
      </c>
      <c r="BI50" s="597">
        <f>SUMIFS(BD!BE:BE,BD!$A:$A,$B50,BD!$G:$G,$AX$4)</f>
        <v/>
      </c>
      <c r="BJ50" s="597">
        <f>SUMIFS(BD!BF:BF,BD!$A:$A,$B50,BD!$G:$G,$AX$4)</f>
        <v/>
      </c>
      <c r="BK50" s="597">
        <f>SUMIFS(BD!BG:BG,BD!$A:$A,$B50,BD!$G:$G,$AX$4)</f>
        <v/>
      </c>
      <c r="BM50" s="597">
        <f>SUM(BO50:BZ50)</f>
        <v/>
      </c>
      <c r="BN50" s="597" t="n"/>
      <c r="BO50" s="597">
        <f>SUMIFS(BD!AV:AV,BD!$A:$A,$B50,BD!$G:$G,$BM$4)</f>
        <v/>
      </c>
      <c r="BP50" s="597">
        <f>SUMIFS(BD!AW:AW,BD!$A:$A,$B50,BD!$G:$G,$BM$4)</f>
        <v/>
      </c>
      <c r="BQ50" s="597">
        <f>SUMIFS(BD!AX:AX,BD!$A:$A,$B50,BD!$G:$G,$BM$4)</f>
        <v/>
      </c>
      <c r="BR50" s="597">
        <f>SUMIFS(BD!AY:AY,BD!$A:$A,$B50,BD!$G:$G,$BM$4)</f>
        <v/>
      </c>
      <c r="BS50" s="597">
        <f>SUMIFS(BD!AZ:AZ,BD!$A:$A,$B50,BD!$G:$G,$BM$4)</f>
        <v/>
      </c>
      <c r="BT50" s="597">
        <f>SUMIFS(BD!BA:BA,BD!$A:$A,$B50,BD!$G:$G,$BM$4)</f>
        <v/>
      </c>
      <c r="BU50" s="597">
        <f>SUMIFS(BD!BB:BB,BD!$A:$A,$B50,BD!$G:$G,$BM$4)</f>
        <v/>
      </c>
      <c r="BV50" s="597">
        <f>SUMIFS(BD!BC:BC,BD!$A:$A,$B50,BD!$G:$G,$BM$4)</f>
        <v/>
      </c>
      <c r="BW50" s="597">
        <f>SUMIFS(BD!BD:BD,BD!$A:$A,$B50,BD!$G:$G,$BM$4)</f>
        <v/>
      </c>
      <c r="BX50" s="597">
        <f>SUMIFS(BD!BE:BE,BD!$A:$A,$B50,BD!$G:$G,$BM$4)</f>
        <v/>
      </c>
      <c r="BY50" s="597">
        <f>SUMIFS(BD!BF:BF,BD!$A:$A,$B50,BD!$G:$G,$BM$4)</f>
        <v/>
      </c>
      <c r="BZ50" s="597">
        <f>SUMIFS(BD!BG:BG,BD!$A:$A,$B50,BD!$G:$G,$BM$4)</f>
        <v/>
      </c>
      <c r="CB50" s="622">
        <f>HLOOKUP($CB$4,$AZ$6:$BK$78,$A50,0)</f>
        <v/>
      </c>
      <c r="CC50" s="622" t="n"/>
      <c r="CD50" s="622">
        <f>HLOOKUP($CB$4,$BO$6:$BZ$78,$A50,0)</f>
        <v/>
      </c>
      <c r="CE50" s="597">
        <f>SUM(CG50:CR50)</f>
        <v/>
      </c>
      <c r="CF50" s="1" t="n"/>
      <c r="CG50" s="597" t="n">
        <v>0</v>
      </c>
      <c r="CH50" s="597" t="n">
        <v>0</v>
      </c>
      <c r="CI50" s="597" t="n">
        <v>0</v>
      </c>
      <c r="CJ50" s="597" t="n">
        <v>0</v>
      </c>
      <c r="CK50" s="597" t="n">
        <v>0</v>
      </c>
      <c r="CL50" s="597" t="n">
        <v>0</v>
      </c>
      <c r="CM50" s="597" t="n">
        <v>0</v>
      </c>
      <c r="CN50" s="597" t="n">
        <v>0</v>
      </c>
      <c r="CO50" s="597" t="n">
        <v>0</v>
      </c>
      <c r="CP50" s="597" t="n">
        <v>0</v>
      </c>
      <c r="CQ50" s="597" t="n">
        <v>0</v>
      </c>
      <c r="CR50" s="597" t="n">
        <v>0</v>
      </c>
      <c r="CT50" s="597">
        <f>SUM(CV50:DG50)</f>
        <v/>
      </c>
      <c r="CU50" s="1" t="n"/>
      <c r="CV50" s="597">
        <f>_xlfn.XLOOKUP($B50,BD!$A$203:$A$399,BD!BJ$203:BJ$399,)</f>
        <v/>
      </c>
      <c r="CW50" s="597">
        <f>_xlfn.XLOOKUP($B50,BD!$A$203:$A$399,BD!BK$203:BK$399,)</f>
        <v/>
      </c>
      <c r="CX50" s="597">
        <f>_xlfn.XLOOKUP($B50,BD!$A$203:$A$399,BD!BL$203:BL$399,)</f>
        <v/>
      </c>
      <c r="CY50" s="597">
        <f>_xlfn.XLOOKUP($B50,BD!$A$203:$A$399,BD!BM$203:BM$399,)</f>
        <v/>
      </c>
      <c r="CZ50" s="597">
        <f>_xlfn.XLOOKUP($B50,BD!$A$203:$A$399,BD!BN$203:BN$399,)</f>
        <v/>
      </c>
      <c r="DA50" s="597">
        <f>_xlfn.XLOOKUP($B50,BD!$A$203:$A$399,BD!BO$203:BO$399,)</f>
        <v/>
      </c>
      <c r="DB50" s="597">
        <f>_xlfn.XLOOKUP($B50,BD!$A$203:$A$399,BD!BP$203:BP$399,)</f>
        <v/>
      </c>
      <c r="DC50" s="597">
        <f>_xlfn.XLOOKUP($B50,BD!$A$203:$A$399,BD!BQ$203:BQ$399,)</f>
        <v/>
      </c>
      <c r="DD50" s="597">
        <f>_xlfn.XLOOKUP($B50,BD!$A$203:$A$399,BD!BR$203:BR$399,)</f>
        <v/>
      </c>
      <c r="DE50" s="597">
        <f>_xlfn.XLOOKUP($B50,BD!$A$203:$A$399,BD!BS$203:BS$399,)</f>
        <v/>
      </c>
      <c r="DF50" s="597">
        <f>_xlfn.XLOOKUP($B50,BD!$A$203:$A$399,BD!BT$203:BT$399,)</f>
        <v/>
      </c>
      <c r="DG50" s="597">
        <f>_xlfn.XLOOKUP($B50,BD!$A$203:$A$399,BD!BU$203:BU$399,)</f>
        <v/>
      </c>
      <c r="DI50" s="597">
        <f>DA50-CL50</f>
        <v/>
      </c>
      <c r="DJ50" s="354">
        <f>(DA50/CL50)-100%</f>
        <v/>
      </c>
      <c r="DL50" s="597">
        <f>SUM(DN50:DY50)</f>
        <v/>
      </c>
      <c r="DM50" s="1" t="n"/>
      <c r="DN50" s="597">
        <f>BD!BW153</f>
        <v/>
      </c>
      <c r="DO50" s="597">
        <f>BD!BX153</f>
        <v/>
      </c>
      <c r="DP50" s="597">
        <f>BD!BY153</f>
        <v/>
      </c>
      <c r="DQ50" s="597">
        <f>BD!BZ153</f>
        <v/>
      </c>
      <c r="DR50" s="597">
        <f>BD!CA153</f>
        <v/>
      </c>
      <c r="DS50" s="597">
        <f>BD!CB153</f>
        <v/>
      </c>
      <c r="DT50" s="597">
        <f>BD!CC153</f>
        <v/>
      </c>
      <c r="DU50" s="597">
        <f>BD!CD153</f>
        <v/>
      </c>
      <c r="DV50" s="597">
        <f>BD!CE153</f>
        <v/>
      </c>
      <c r="DW50" s="597">
        <f>BD!CF153</f>
        <v/>
      </c>
      <c r="DX50" s="597">
        <f>BD!CG153</f>
        <v/>
      </c>
      <c r="DY50" s="597">
        <f>BD!CH153</f>
        <v/>
      </c>
      <c r="EA50" s="597">
        <f>SUM(EC50:EN50)</f>
        <v/>
      </c>
      <c r="EB50" s="1" t="n"/>
      <c r="EC50" s="597">
        <f>_xlfn.XLOOKUP($B50,BD!$A$203:$A$399,BD!BW$203:BW$399,)</f>
        <v/>
      </c>
      <c r="ED50" s="597">
        <f>_xlfn.XLOOKUP($B50,BD!$A$203:$A$399,BD!BX$203:BX$399,)</f>
        <v/>
      </c>
      <c r="EE50" s="597">
        <f>_xlfn.XLOOKUP($B50,BD!$A$203:$A$399,BD!BY$203:BY$399,)</f>
        <v/>
      </c>
      <c r="EF50" s="597">
        <f>_xlfn.XLOOKUP($B50,BD!$A$203:$A$399,BD!BZ$203:BZ$399,)</f>
        <v/>
      </c>
      <c r="EG50" s="597">
        <f>_xlfn.XLOOKUP($B50,BD!$A$203:$A$399,BD!CA$203:CA$399,)</f>
        <v/>
      </c>
      <c r="EH50" s="597">
        <f>_xlfn.XLOOKUP($B50,BD!$A$203:$A$399,BD!CB$203:CB$399,)</f>
        <v/>
      </c>
      <c r="EI50" s="597">
        <f>_xlfn.XLOOKUP($B50,BD!$A$203:$A$399,BD!CC$203:CC$399,)</f>
        <v/>
      </c>
      <c r="EJ50" s="597">
        <f>_xlfn.XLOOKUP($B50,BD!$A$203:$A$399,BD!CD$203:CD$399,)</f>
        <v/>
      </c>
      <c r="EK50" s="597">
        <f>_xlfn.XLOOKUP($B50,BD!$A$203:$A$399,BD!CE$203:CE$399,)</f>
        <v/>
      </c>
      <c r="EL50" s="597">
        <f>_xlfn.XLOOKUP($B50,BD!$A$203:$A$399,BD!CF$203:CF$399,)</f>
        <v/>
      </c>
      <c r="EM50" s="597">
        <f>_xlfn.XLOOKUP($B50,BD!$A$203:$A$399,BD!CG$203:CG$399,)</f>
        <v/>
      </c>
      <c r="EN50" s="597">
        <f>_xlfn.XLOOKUP($B50,BD!$A$203:$A$399,BD!CH$203:CH$399,)</f>
        <v/>
      </c>
      <c r="EP50" s="597">
        <f>EH50-DS50</f>
        <v/>
      </c>
      <c r="EQ50" s="354">
        <f>(EH50/DS50)-100%</f>
        <v/>
      </c>
      <c r="ES50" s="623">
        <f>_xlfn.XLOOKUP($ES$2,$CV$6:$DG$6,$CV50:$DG50)</f>
        <v/>
      </c>
      <c r="ET50" s="85" t="n"/>
      <c r="EU50" s="626">
        <f>_xlfn.XLOOKUP($ES$4,$DN$6:$DY$6,$DN50:$DY50)</f>
        <v/>
      </c>
      <c r="EV50" s="85" t="n"/>
      <c r="EW50" s="623">
        <f>_xlfn.XLOOKUP($ES$4,$EC$6:$EN$6,$EC50:$EN50)</f>
        <v/>
      </c>
      <c r="EX50" s="85" t="n"/>
      <c r="EY50" s="625">
        <f>EW50-EU50</f>
        <v/>
      </c>
      <c r="EZ50" s="408">
        <f>EY50/EU50</f>
        <v/>
      </c>
    </row>
    <row r="51" outlineLevel="1" ht="14.85" customFormat="1" customHeight="1" s="4">
      <c r="A51" s="1" t="n">
        <v>46</v>
      </c>
      <c r="B51" s="74" t="inlineStr">
        <is>
          <t>44.04</t>
        </is>
      </c>
      <c r="C51" s="50">
        <f>VLOOKUP(B51,BD!A:B,2,0)</f>
        <v/>
      </c>
      <c r="D51" s="58" t="n"/>
      <c r="E51" s="597">
        <f>SUM(G51:R51)</f>
        <v/>
      </c>
      <c r="F51" s="644" t="n"/>
      <c r="G51" s="597">
        <f>SUMIFS(BD!I:I,BD!$A:$A,$B51,BD!$G:$G,$E$4)</f>
        <v/>
      </c>
      <c r="H51" s="597">
        <f>SUMIFS(BD!J:J,BD!$A:$A,$B51,BD!$G:$G,$E$4)</f>
        <v/>
      </c>
      <c r="I51" s="597">
        <f>SUMIFS(BD!K:K,BD!$A:$A,$B51,BD!$G:$G,$E$4)</f>
        <v/>
      </c>
      <c r="J51" s="597">
        <f>SUMIFS(BD!L:L,BD!$A:$A,$B51,BD!$G:$G,$E$4)</f>
        <v/>
      </c>
      <c r="K51" s="597">
        <f>SUMIFS(BD!M:M,BD!$A:$A,$B51,BD!$G:$G,$E$4)</f>
        <v/>
      </c>
      <c r="L51" s="597">
        <f>SUMIFS(BD!N:N,BD!$A:$A,$B51,BD!$G:$G,$E$4)</f>
        <v/>
      </c>
      <c r="M51" s="597">
        <f>SUMIFS(BD!O:O,BD!$A:$A,$B51,BD!$G:$G,$E$4)</f>
        <v/>
      </c>
      <c r="N51" s="597">
        <f>SUMIFS(BD!P:P,BD!$A:$A,$B51,BD!$G:$G,$E$4)</f>
        <v/>
      </c>
      <c r="O51" s="597">
        <f>SUMIFS(BD!Q:Q,BD!$A:$A,$B51,BD!$G:$G,$E$4)</f>
        <v/>
      </c>
      <c r="P51" s="597">
        <f>SUMIFS(BD!R:R,BD!$A:$A,$B51,BD!$G:$G,$E$4)</f>
        <v/>
      </c>
      <c r="Q51" s="597">
        <f>SUMIFS(BD!S:S,BD!$A:$A,$B51,BD!$G:$G,$E$4)</f>
        <v/>
      </c>
      <c r="R51" s="597">
        <f>SUMIFS(BD!T:T,BD!$A:$A,$B51,BD!$G:$G,$E$4)</f>
        <v/>
      </c>
      <c r="S51" s="597" t="n"/>
      <c r="T51" s="597">
        <f>SUM(V51:AG51)</f>
        <v/>
      </c>
      <c r="U51" s="597" t="n"/>
      <c r="V51" s="597">
        <f>SUMIFS(BD!V:V,BD!$A:$A,$B51,BD!$G:$G,$T$4)</f>
        <v/>
      </c>
      <c r="W51" s="597">
        <f>SUMIFS(BD!W:W,BD!$A:$A,$B51,BD!$G:$G,$T$4)</f>
        <v/>
      </c>
      <c r="X51" s="597">
        <f>SUMIFS(BD!X:X,BD!$A:$A,$B51,BD!$G:$G,$T$4)</f>
        <v/>
      </c>
      <c r="Y51" s="597">
        <f>SUMIFS(BD!Y:Y,BD!$A:$A,$B51,BD!$G:$G,$T$4)</f>
        <v/>
      </c>
      <c r="Z51" s="597">
        <f>SUMIFS(BD!Z:Z,BD!$A:$A,$B51,BD!$G:$G,$T$4)</f>
        <v/>
      </c>
      <c r="AA51" s="597">
        <f>SUMIFS(BD!AA:AA,BD!$A:$A,$B51,BD!$G:$G,$T$4)</f>
        <v/>
      </c>
      <c r="AB51" s="597">
        <f>SUMIFS(BD!AB:AB,BD!$A:$A,$B51,BD!$G:$G,$T$4)</f>
        <v/>
      </c>
      <c r="AC51" s="597">
        <f>SUMIFS(BD!AC:AC,BD!$A:$A,$B51,BD!$G:$G,$T$4)</f>
        <v/>
      </c>
      <c r="AD51" s="597">
        <f>SUMIFS(BD!AD:AD,BD!$A:$A,$B51,BD!$G:$G,$T$4)</f>
        <v/>
      </c>
      <c r="AE51" s="597">
        <f>SUMIFS(BD!AE:AE,BD!$A:$A,$B51,BD!$G:$G,$T$4)</f>
        <v/>
      </c>
      <c r="AF51" s="597">
        <f>SUMIFS(BD!AF:AF,BD!$A:$A,$B51,BD!$G:$G,$T$4)</f>
        <v/>
      </c>
      <c r="AG51" s="597">
        <f>SUMIFS(BD!AG:AG,BD!$A:$A,$B51,BD!$G:$G,$T$4)</f>
        <v/>
      </c>
      <c r="AH51" s="597" t="n"/>
      <c r="AI51" s="597">
        <f>SUM(AK51:AV51)</f>
        <v/>
      </c>
      <c r="AJ51" s="597" t="n"/>
      <c r="AK51" s="597">
        <f>SUMIFS(BD!AI:AI,BD!$A:$A,$B51,BD!$G:$G,$AI$4)</f>
        <v/>
      </c>
      <c r="AL51" s="597">
        <f>SUMIFS(BD!AJ:AJ,BD!$A:$A,$B51,BD!$G:$G,$AI$4)</f>
        <v/>
      </c>
      <c r="AM51" s="597">
        <f>SUMIFS(BD!AK:AK,BD!$A:$A,$B51,BD!$G:$G,$AI$4)</f>
        <v/>
      </c>
      <c r="AN51" s="597">
        <f>SUMIFS(BD!AL:AL,BD!$A:$A,$B51,BD!$G:$G,$AI$4)</f>
        <v/>
      </c>
      <c r="AO51" s="597">
        <f>SUMIFS(BD!AM:AM,BD!$A:$A,$B51,BD!$G:$G,$AI$4)</f>
        <v/>
      </c>
      <c r="AP51" s="597">
        <f>SUMIFS(BD!AN:AN,BD!$A:$A,$B51,BD!$G:$G,$AI$4)</f>
        <v/>
      </c>
      <c r="AQ51" s="597">
        <f>SUMIFS(BD!AO:AO,BD!$A:$A,$B51,BD!$G:$G,$AI$4)</f>
        <v/>
      </c>
      <c r="AR51" s="597">
        <f>SUMIFS(BD!AP:AP,BD!$A:$A,$B51,BD!$G:$G,$AI$4)</f>
        <v/>
      </c>
      <c r="AS51" s="597">
        <f>SUMIFS(BD!AQ:AQ,BD!$A:$A,$B51,BD!$G:$G,$AI$4)</f>
        <v/>
      </c>
      <c r="AT51" s="597">
        <f>SUMIFS(BD!AR:AR,BD!$A:$A,$B51,BD!$G:$G,$AI$4)</f>
        <v/>
      </c>
      <c r="AU51" s="597">
        <f>SUMIFS(BD!AS:AS,BD!$A:$A,$B51,BD!$G:$G,$AI$4)</f>
        <v/>
      </c>
      <c r="AV51" s="597">
        <f>SUMIFS(BD!AT:AT,BD!$A:$A,$B51,BD!$G:$G,$AI$4)</f>
        <v/>
      </c>
      <c r="AW51" s="597" t="n"/>
      <c r="AX51" s="597">
        <f>SUM(AZ51:BK51)</f>
        <v/>
      </c>
      <c r="AY51" s="597" t="n"/>
      <c r="AZ51" s="597">
        <f>SUMIFS(BD!AV:AV,BD!$A:$A,$B51,BD!$G:$G,$AX$4)</f>
        <v/>
      </c>
      <c r="BA51" s="597">
        <f>SUMIFS(BD!AW:AW,BD!$A:$A,$B51,BD!$G:$G,$AX$4)</f>
        <v/>
      </c>
      <c r="BB51" s="597">
        <f>SUMIFS(BD!AX:AX,BD!$A:$A,$B51,BD!$G:$G,$AX$4)</f>
        <v/>
      </c>
      <c r="BC51" s="597">
        <f>SUMIFS(BD!AY:AY,BD!$A:$A,$B51,BD!$G:$G,$AX$4)</f>
        <v/>
      </c>
      <c r="BD51" s="597">
        <f>SUMIFS(BD!AZ:AZ,BD!$A:$A,$B51,BD!$G:$G,$AX$4)</f>
        <v/>
      </c>
      <c r="BE51" s="597">
        <f>SUMIFS(BD!BA:BA,BD!$A:$A,$B51,BD!$G:$G,$AX$4)</f>
        <v/>
      </c>
      <c r="BF51" s="597">
        <f>SUMIFS(BD!BB:BB,BD!$A:$A,$B51,BD!$G:$G,$AX$4)</f>
        <v/>
      </c>
      <c r="BG51" s="597">
        <f>SUMIFS(BD!BC:BC,BD!$A:$A,$B51,BD!$G:$G,$AX$4)</f>
        <v/>
      </c>
      <c r="BH51" s="597">
        <f>SUMIFS(BD!BD:BD,BD!$A:$A,$B51,BD!$G:$G,$AX$4)</f>
        <v/>
      </c>
      <c r="BI51" s="597">
        <f>SUMIFS(BD!BE:BE,BD!$A:$A,$B51,BD!$G:$G,$AX$4)</f>
        <v/>
      </c>
      <c r="BJ51" s="597">
        <f>SUMIFS(BD!BF:BF,BD!$A:$A,$B51,BD!$G:$G,$AX$4)</f>
        <v/>
      </c>
      <c r="BK51" s="597">
        <f>SUMIFS(BD!BG:BG,BD!$A:$A,$B51,BD!$G:$G,$AX$4)</f>
        <v/>
      </c>
      <c r="BM51" s="597">
        <f>SUM(BO51:BZ51)</f>
        <v/>
      </c>
      <c r="BN51" s="597" t="n"/>
      <c r="BO51" s="597">
        <f>SUMIFS(BD!AV:AV,BD!$A:$A,$B51,BD!$G:$G,$BM$4)</f>
        <v/>
      </c>
      <c r="BP51" s="597">
        <f>SUMIFS(BD!AW:AW,BD!$A:$A,$B51,BD!$G:$G,$BM$4)</f>
        <v/>
      </c>
      <c r="BQ51" s="597">
        <f>SUMIFS(BD!AX:AX,BD!$A:$A,$B51,BD!$G:$G,$BM$4)</f>
        <v/>
      </c>
      <c r="BR51" s="597">
        <f>SUMIFS(BD!AY:AY,BD!$A:$A,$B51,BD!$G:$G,$BM$4)</f>
        <v/>
      </c>
      <c r="BS51" s="597">
        <f>SUMIFS(BD!AZ:AZ,BD!$A:$A,$B51,BD!$G:$G,$BM$4)</f>
        <v/>
      </c>
      <c r="BT51" s="597">
        <f>SUMIFS(BD!BA:BA,BD!$A:$A,$B51,BD!$G:$G,$BM$4)</f>
        <v/>
      </c>
      <c r="BU51" s="597">
        <f>SUMIFS(BD!BB:BB,BD!$A:$A,$B51,BD!$G:$G,$BM$4)</f>
        <v/>
      </c>
      <c r="BV51" s="597">
        <f>SUMIFS(BD!BC:BC,BD!$A:$A,$B51,BD!$G:$G,$BM$4)</f>
        <v/>
      </c>
      <c r="BW51" s="597">
        <f>SUMIFS(BD!BD:BD,BD!$A:$A,$B51,BD!$G:$G,$BM$4)</f>
        <v/>
      </c>
      <c r="BX51" s="597">
        <f>SUMIFS(BD!BE:BE,BD!$A:$A,$B51,BD!$G:$G,$BM$4)</f>
        <v/>
      </c>
      <c r="BY51" s="597">
        <f>SUMIFS(BD!BF:BF,BD!$A:$A,$B51,BD!$G:$G,$BM$4)</f>
        <v/>
      </c>
      <c r="BZ51" s="597">
        <f>SUMIFS(BD!BG:BG,BD!$A:$A,$B51,BD!$G:$G,$BM$4)</f>
        <v/>
      </c>
      <c r="CB51" s="622">
        <f>HLOOKUP($CB$4,$AZ$6:$BK$78,$A51,0)</f>
        <v/>
      </c>
      <c r="CC51" s="622" t="n"/>
      <c r="CD51" s="622">
        <f>HLOOKUP($CB$4,$BO$6:$BZ$78,$A51,0)</f>
        <v/>
      </c>
      <c r="CE51" s="597">
        <f>SUM(CG51:CR51)</f>
        <v/>
      </c>
      <c r="CF51" s="1" t="n"/>
      <c r="CG51" s="597" t="n">
        <v>0</v>
      </c>
      <c r="CH51" s="597" t="n">
        <v>0</v>
      </c>
      <c r="CI51" s="597" t="n">
        <v>0</v>
      </c>
      <c r="CJ51" s="597" t="n">
        <v>0</v>
      </c>
      <c r="CK51" s="597" t="n">
        <v>0</v>
      </c>
      <c r="CL51" s="597" t="n">
        <v>0</v>
      </c>
      <c r="CM51" s="597" t="n">
        <v>0</v>
      </c>
      <c r="CN51" s="597" t="n">
        <v>0</v>
      </c>
      <c r="CO51" s="597" t="n">
        <v>0</v>
      </c>
      <c r="CP51" s="597" t="n">
        <v>0</v>
      </c>
      <c r="CQ51" s="597" t="n">
        <v>0</v>
      </c>
      <c r="CR51" s="597" t="n">
        <v>0</v>
      </c>
      <c r="CT51" s="597">
        <f>SUM(CV51:DG51)</f>
        <v/>
      </c>
      <c r="CU51" s="1" t="n"/>
      <c r="CV51" s="597">
        <f>_xlfn.XLOOKUP($B51,BD!$A$203:$A$399,BD!BJ$203:BJ$399,)</f>
        <v/>
      </c>
      <c r="CW51" s="597">
        <f>_xlfn.XLOOKUP($B51,BD!$A$203:$A$399,BD!BK$203:BK$399,)</f>
        <v/>
      </c>
      <c r="CX51" s="597">
        <f>_xlfn.XLOOKUP($B51,BD!$A$203:$A$399,BD!BL$203:BL$399,)</f>
        <v/>
      </c>
      <c r="CY51" s="597">
        <f>_xlfn.XLOOKUP($B51,BD!$A$203:$A$399,BD!BM$203:BM$399,)</f>
        <v/>
      </c>
      <c r="CZ51" s="597">
        <f>_xlfn.XLOOKUP($B51,BD!$A$203:$A$399,BD!BN$203:BN$399,)</f>
        <v/>
      </c>
      <c r="DA51" s="597">
        <f>_xlfn.XLOOKUP($B51,BD!$A$203:$A$399,BD!BO$203:BO$399,)</f>
        <v/>
      </c>
      <c r="DB51" s="597">
        <f>_xlfn.XLOOKUP($B51,BD!$A$203:$A$399,BD!BP$203:BP$399,)</f>
        <v/>
      </c>
      <c r="DC51" s="597">
        <f>_xlfn.XLOOKUP($B51,BD!$A$203:$A$399,BD!BQ$203:BQ$399,)</f>
        <v/>
      </c>
      <c r="DD51" s="597">
        <f>_xlfn.XLOOKUP($B51,BD!$A$203:$A$399,BD!BR$203:BR$399,)</f>
        <v/>
      </c>
      <c r="DE51" s="597">
        <f>_xlfn.XLOOKUP($B51,BD!$A$203:$A$399,BD!BS$203:BS$399,)</f>
        <v/>
      </c>
      <c r="DF51" s="597">
        <f>_xlfn.XLOOKUP($B51,BD!$A$203:$A$399,BD!BT$203:BT$399,)</f>
        <v/>
      </c>
      <c r="DG51" s="597">
        <f>_xlfn.XLOOKUP($B51,BD!$A$203:$A$399,BD!BU$203:BU$399,)</f>
        <v/>
      </c>
      <c r="DI51" s="597">
        <f>DA51-CL51</f>
        <v/>
      </c>
      <c r="DJ51" s="354">
        <f>(DA51/CL51)-100%</f>
        <v/>
      </c>
      <c r="DL51" s="597">
        <f>SUM(DN51:DY51)</f>
        <v/>
      </c>
      <c r="DM51" s="1" t="n"/>
      <c r="DN51" s="597">
        <f>BD!BW154</f>
        <v/>
      </c>
      <c r="DO51" s="597">
        <f>BD!BX154</f>
        <v/>
      </c>
      <c r="DP51" s="597">
        <f>BD!BY154</f>
        <v/>
      </c>
      <c r="DQ51" s="597">
        <f>BD!BZ154</f>
        <v/>
      </c>
      <c r="DR51" s="597">
        <f>BD!CA154</f>
        <v/>
      </c>
      <c r="DS51" s="597">
        <f>BD!CB154</f>
        <v/>
      </c>
      <c r="DT51" s="597">
        <f>BD!CC154</f>
        <v/>
      </c>
      <c r="DU51" s="597">
        <f>BD!CD154</f>
        <v/>
      </c>
      <c r="DV51" s="597">
        <f>BD!CE154</f>
        <v/>
      </c>
      <c r="DW51" s="597">
        <f>BD!CF154</f>
        <v/>
      </c>
      <c r="DX51" s="597">
        <f>BD!CG154</f>
        <v/>
      </c>
      <c r="DY51" s="597">
        <f>BD!CH154</f>
        <v/>
      </c>
      <c r="EA51" s="597">
        <f>SUM(EC51:EN51)</f>
        <v/>
      </c>
      <c r="EB51" s="1" t="n"/>
      <c r="EC51" s="597">
        <f>_xlfn.XLOOKUP($B51,BD!$A$203:$A$399,BD!BW$203:BW$399,)</f>
        <v/>
      </c>
      <c r="ED51" s="597">
        <f>_xlfn.XLOOKUP($B51,BD!$A$203:$A$399,BD!BX$203:BX$399,)</f>
        <v/>
      </c>
      <c r="EE51" s="597">
        <f>_xlfn.XLOOKUP($B51,BD!$A$203:$A$399,BD!BY$203:BY$399,)</f>
        <v/>
      </c>
      <c r="EF51" s="597">
        <f>_xlfn.XLOOKUP($B51,BD!$A$203:$A$399,BD!BZ$203:BZ$399,)</f>
        <v/>
      </c>
      <c r="EG51" s="597">
        <f>_xlfn.XLOOKUP($B51,BD!$A$203:$A$399,BD!CA$203:CA$399,)</f>
        <v/>
      </c>
      <c r="EH51" s="597">
        <f>_xlfn.XLOOKUP($B51,BD!$A$203:$A$399,BD!CB$203:CB$399,)</f>
        <v/>
      </c>
      <c r="EI51" s="597">
        <f>_xlfn.XLOOKUP($B51,BD!$A$203:$A$399,BD!CC$203:CC$399,)</f>
        <v/>
      </c>
      <c r="EJ51" s="597">
        <f>_xlfn.XLOOKUP($B51,BD!$A$203:$A$399,BD!CD$203:CD$399,)</f>
        <v/>
      </c>
      <c r="EK51" s="597">
        <f>_xlfn.XLOOKUP($B51,BD!$A$203:$A$399,BD!CE$203:CE$399,)</f>
        <v/>
      </c>
      <c r="EL51" s="597">
        <f>_xlfn.XLOOKUP($B51,BD!$A$203:$A$399,BD!CF$203:CF$399,)</f>
        <v/>
      </c>
      <c r="EM51" s="597">
        <f>_xlfn.XLOOKUP($B51,BD!$A$203:$A$399,BD!CG$203:CG$399,)</f>
        <v/>
      </c>
      <c r="EN51" s="597">
        <f>_xlfn.XLOOKUP($B51,BD!$A$203:$A$399,BD!CH$203:CH$399,)</f>
        <v/>
      </c>
      <c r="EP51" s="597">
        <f>EH51-DS51</f>
        <v/>
      </c>
      <c r="EQ51" s="354">
        <f>(EH51/DS51)-100%</f>
        <v/>
      </c>
      <c r="ES51" s="623">
        <f>_xlfn.XLOOKUP($ES$2,$CV$6:$DG$6,$CV51:$DG51)</f>
        <v/>
      </c>
      <c r="ET51" s="85" t="n"/>
      <c r="EU51" s="626">
        <f>_xlfn.XLOOKUP($ES$4,$DN$6:$DY$6,$DN51:$DY51)</f>
        <v/>
      </c>
      <c r="EV51" s="85" t="n"/>
      <c r="EW51" s="623">
        <f>_xlfn.XLOOKUP($ES$4,$EC$6:$EN$6,$EC51:$EN51)</f>
        <v/>
      </c>
      <c r="EX51" s="85" t="n"/>
      <c r="EY51" s="625">
        <f>EW51-EU51</f>
        <v/>
      </c>
      <c r="EZ51" s="408">
        <f>EY51/EU51</f>
        <v/>
      </c>
    </row>
    <row r="52" outlineLevel="1" ht="14.85" customFormat="1" customHeight="1" s="4">
      <c r="A52" s="1" t="n">
        <v>47</v>
      </c>
      <c r="B52" s="74" t="inlineStr">
        <is>
          <t>44.06</t>
        </is>
      </c>
      <c r="C52" s="50">
        <f>VLOOKUP(B52,BD!A:B,2,0)</f>
        <v/>
      </c>
      <c r="D52" s="58" t="n"/>
      <c r="E52" s="597">
        <f>SUM(G52:R52)</f>
        <v/>
      </c>
      <c r="F52" s="644" t="n"/>
      <c r="G52" s="597">
        <f>SUMIFS(BD!I:I,BD!$A:$A,$B52,BD!$G:$G,$E$4)</f>
        <v/>
      </c>
      <c r="H52" s="597">
        <f>SUMIFS(BD!J:J,BD!$A:$A,$B52,BD!$G:$G,$E$4)</f>
        <v/>
      </c>
      <c r="I52" s="597">
        <f>SUMIFS(BD!K:K,BD!$A:$A,$B52,BD!$G:$G,$E$4)</f>
        <v/>
      </c>
      <c r="J52" s="597">
        <f>SUMIFS(BD!L:L,BD!$A:$A,$B52,BD!$G:$G,$E$4)</f>
        <v/>
      </c>
      <c r="K52" s="597">
        <f>SUMIFS(BD!M:M,BD!$A:$A,$B52,BD!$G:$G,$E$4)</f>
        <v/>
      </c>
      <c r="L52" s="597">
        <f>SUMIFS(BD!N:N,BD!$A:$A,$B52,BD!$G:$G,$E$4)</f>
        <v/>
      </c>
      <c r="M52" s="597">
        <f>SUMIFS(BD!O:O,BD!$A:$A,$B52,BD!$G:$G,$E$4)</f>
        <v/>
      </c>
      <c r="N52" s="597">
        <f>SUMIFS(BD!P:P,BD!$A:$A,$B52,BD!$G:$G,$E$4)</f>
        <v/>
      </c>
      <c r="O52" s="597">
        <f>SUMIFS(BD!Q:Q,BD!$A:$A,$B52,BD!$G:$G,$E$4)</f>
        <v/>
      </c>
      <c r="P52" s="597">
        <f>SUMIFS(BD!R:R,BD!$A:$A,$B52,BD!$G:$G,$E$4)</f>
        <v/>
      </c>
      <c r="Q52" s="597">
        <f>SUMIFS(BD!S:S,BD!$A:$A,$B52,BD!$G:$G,$E$4)</f>
        <v/>
      </c>
      <c r="R52" s="597">
        <f>SUMIFS(BD!T:T,BD!$A:$A,$B52,BD!$G:$G,$E$4)</f>
        <v/>
      </c>
      <c r="S52" s="597" t="n"/>
      <c r="T52" s="597">
        <f>SUM(V52:AG52)</f>
        <v/>
      </c>
      <c r="U52" s="597" t="n"/>
      <c r="V52" s="597">
        <f>SUMIFS(BD!V:V,BD!$A:$A,$B52,BD!$G:$G,$T$4)</f>
        <v/>
      </c>
      <c r="W52" s="597">
        <f>SUMIFS(BD!W:W,BD!$A:$A,$B52,BD!$G:$G,$T$4)</f>
        <v/>
      </c>
      <c r="X52" s="597">
        <f>SUMIFS(BD!X:X,BD!$A:$A,$B52,BD!$G:$G,$T$4)</f>
        <v/>
      </c>
      <c r="Y52" s="597">
        <f>SUMIFS(BD!Y:Y,BD!$A:$A,$B52,BD!$G:$G,$T$4)</f>
        <v/>
      </c>
      <c r="Z52" s="597">
        <f>SUMIFS(BD!Z:Z,BD!$A:$A,$B52,BD!$G:$G,$T$4)</f>
        <v/>
      </c>
      <c r="AA52" s="597">
        <f>SUMIFS(BD!AA:AA,BD!$A:$A,$B52,BD!$G:$G,$T$4)</f>
        <v/>
      </c>
      <c r="AB52" s="597">
        <f>SUMIFS(BD!AB:AB,BD!$A:$A,$B52,BD!$G:$G,$T$4)</f>
        <v/>
      </c>
      <c r="AC52" s="597">
        <f>SUMIFS(BD!AC:AC,BD!$A:$A,$B52,BD!$G:$G,$T$4)</f>
        <v/>
      </c>
      <c r="AD52" s="597">
        <f>SUMIFS(BD!AD:AD,BD!$A:$A,$B52,BD!$G:$G,$T$4)</f>
        <v/>
      </c>
      <c r="AE52" s="597">
        <f>SUMIFS(BD!AE:AE,BD!$A:$A,$B52,BD!$G:$G,$T$4)</f>
        <v/>
      </c>
      <c r="AF52" s="597">
        <f>SUMIFS(BD!AF:AF,BD!$A:$A,$B52,BD!$G:$G,$T$4)</f>
        <v/>
      </c>
      <c r="AG52" s="597">
        <f>SUMIFS(BD!AG:AG,BD!$A:$A,$B52,BD!$G:$G,$T$4)</f>
        <v/>
      </c>
      <c r="AH52" s="597" t="n"/>
      <c r="AI52" s="597">
        <f>SUM(AK52:AV52)</f>
        <v/>
      </c>
      <c r="AJ52" s="597" t="n"/>
      <c r="AK52" s="597">
        <f>SUMIFS(BD!AI:AI,BD!$A:$A,$B52,BD!$G:$G,$AI$4)</f>
        <v/>
      </c>
      <c r="AL52" s="597">
        <f>SUMIFS(BD!AJ:AJ,BD!$A:$A,$B52,BD!$G:$G,$AI$4)</f>
        <v/>
      </c>
      <c r="AM52" s="597">
        <f>SUMIFS(BD!AK:AK,BD!$A:$A,$B52,BD!$G:$G,$AI$4)</f>
        <v/>
      </c>
      <c r="AN52" s="597">
        <f>SUMIFS(BD!AL:AL,BD!$A:$A,$B52,BD!$G:$G,$AI$4)</f>
        <v/>
      </c>
      <c r="AO52" s="597">
        <f>SUMIFS(BD!AM:AM,BD!$A:$A,$B52,BD!$G:$G,$AI$4)</f>
        <v/>
      </c>
      <c r="AP52" s="597">
        <f>SUMIFS(BD!AN:AN,BD!$A:$A,$B52,BD!$G:$G,$AI$4)</f>
        <v/>
      </c>
      <c r="AQ52" s="597">
        <f>SUMIFS(BD!AO:AO,BD!$A:$A,$B52,BD!$G:$G,$AI$4)</f>
        <v/>
      </c>
      <c r="AR52" s="597">
        <f>SUMIFS(BD!AP:AP,BD!$A:$A,$B52,BD!$G:$G,$AI$4)</f>
        <v/>
      </c>
      <c r="AS52" s="597">
        <f>SUMIFS(BD!AQ:AQ,BD!$A:$A,$B52,BD!$G:$G,$AI$4)</f>
        <v/>
      </c>
      <c r="AT52" s="597">
        <f>SUMIFS(BD!AR:AR,BD!$A:$A,$B52,BD!$G:$G,$AI$4)</f>
        <v/>
      </c>
      <c r="AU52" s="597">
        <f>SUMIFS(BD!AS:AS,BD!$A:$A,$B52,BD!$G:$G,$AI$4)</f>
        <v/>
      </c>
      <c r="AV52" s="597">
        <f>SUMIFS(BD!AT:AT,BD!$A:$A,$B52,BD!$G:$G,$AI$4)</f>
        <v/>
      </c>
      <c r="AW52" s="597" t="n"/>
      <c r="AX52" s="597">
        <f>SUM(AZ52:BK52)</f>
        <v/>
      </c>
      <c r="AY52" s="597" t="n"/>
      <c r="AZ52" s="597">
        <f>SUMIFS(BD!AV:AV,BD!$A:$A,$B52,BD!$G:$G,$AX$4)</f>
        <v/>
      </c>
      <c r="BA52" s="597">
        <f>SUMIFS(BD!AW:AW,BD!$A:$A,$B52,BD!$G:$G,$AX$4)</f>
        <v/>
      </c>
      <c r="BB52" s="597">
        <f>SUMIFS(BD!AX:AX,BD!$A:$A,$B52,BD!$G:$G,$AX$4)</f>
        <v/>
      </c>
      <c r="BC52" s="597">
        <f>SUMIFS(BD!AY:AY,BD!$A:$A,$B52,BD!$G:$G,$AX$4)</f>
        <v/>
      </c>
      <c r="BD52" s="597">
        <f>SUMIFS(BD!AZ:AZ,BD!$A:$A,$B52,BD!$G:$G,$AX$4)</f>
        <v/>
      </c>
      <c r="BE52" s="597">
        <f>SUMIFS(BD!BA:BA,BD!$A:$A,$B52,BD!$G:$G,$AX$4)</f>
        <v/>
      </c>
      <c r="BF52" s="597">
        <f>SUMIFS(BD!BB:BB,BD!$A:$A,$B52,BD!$G:$G,$AX$4)</f>
        <v/>
      </c>
      <c r="BG52" s="597">
        <f>SUMIFS(BD!BC:BC,BD!$A:$A,$B52,BD!$G:$G,$AX$4)</f>
        <v/>
      </c>
      <c r="BH52" s="597">
        <f>SUMIFS(BD!BD:BD,BD!$A:$A,$B52,BD!$G:$G,$AX$4)</f>
        <v/>
      </c>
      <c r="BI52" s="597">
        <f>SUMIFS(BD!BE:BE,BD!$A:$A,$B52,BD!$G:$G,$AX$4)</f>
        <v/>
      </c>
      <c r="BJ52" s="597">
        <f>SUMIFS(BD!BF:BF,BD!$A:$A,$B52,BD!$G:$G,$AX$4)</f>
        <v/>
      </c>
      <c r="BK52" s="597">
        <f>SUMIFS(BD!BG:BG,BD!$A:$A,$B52,BD!$G:$G,$AX$4)</f>
        <v/>
      </c>
      <c r="BM52" s="597">
        <f>SUM(BO52:BZ52)</f>
        <v/>
      </c>
      <c r="BN52" s="597" t="n"/>
      <c r="BO52" s="597">
        <f>SUMIFS(BD!AV:AV,BD!$A:$A,$B52,BD!$G:$G,$BM$4)</f>
        <v/>
      </c>
      <c r="BP52" s="597">
        <f>SUMIFS(BD!AW:AW,BD!$A:$A,$B52,BD!$G:$G,$BM$4)</f>
        <v/>
      </c>
      <c r="BQ52" s="597">
        <f>SUMIFS(BD!AX:AX,BD!$A:$A,$B52,BD!$G:$G,$BM$4)</f>
        <v/>
      </c>
      <c r="BR52" s="597">
        <f>SUMIFS(BD!AY:AY,BD!$A:$A,$B52,BD!$G:$G,$BM$4)</f>
        <v/>
      </c>
      <c r="BS52" s="597">
        <f>SUMIFS(BD!AZ:AZ,BD!$A:$A,$B52,BD!$G:$G,$BM$4)</f>
        <v/>
      </c>
      <c r="BT52" s="597">
        <f>SUMIFS(BD!BA:BA,BD!$A:$A,$B52,BD!$G:$G,$BM$4)</f>
        <v/>
      </c>
      <c r="BU52" s="597">
        <f>SUMIFS(BD!BB:BB,BD!$A:$A,$B52,BD!$G:$G,$BM$4)</f>
        <v/>
      </c>
      <c r="BV52" s="597">
        <f>SUMIFS(BD!BC:BC,BD!$A:$A,$B52,BD!$G:$G,$BM$4)</f>
        <v/>
      </c>
      <c r="BW52" s="597">
        <f>SUMIFS(BD!BD:BD,BD!$A:$A,$B52,BD!$G:$G,$BM$4)</f>
        <v/>
      </c>
      <c r="BX52" s="597">
        <f>SUMIFS(BD!BE:BE,BD!$A:$A,$B52,BD!$G:$G,$BM$4)</f>
        <v/>
      </c>
      <c r="BY52" s="597">
        <f>SUMIFS(BD!BF:BF,BD!$A:$A,$B52,BD!$G:$G,$BM$4)</f>
        <v/>
      </c>
      <c r="BZ52" s="597">
        <f>SUMIFS(BD!BG:BG,BD!$A:$A,$B52,BD!$G:$G,$BM$4)</f>
        <v/>
      </c>
      <c r="CB52" s="622">
        <f>HLOOKUP($CB$4,$AZ$6:$BK$78,$A52,0)</f>
        <v/>
      </c>
      <c r="CC52" s="628" t="n"/>
      <c r="CD52" s="622">
        <f>HLOOKUP($CB$4,$BO$6:$BZ$78,$A52,0)</f>
        <v/>
      </c>
      <c r="CE52" s="597">
        <f>SUM(CG52:CR52)</f>
        <v/>
      </c>
      <c r="CF52" s="1" t="n"/>
      <c r="CG52" s="597">
        <f>BD!BJ156</f>
        <v/>
      </c>
      <c r="CH52" s="597">
        <f>BD!BK156</f>
        <v/>
      </c>
      <c r="CI52" s="597">
        <f>BD!BL156</f>
        <v/>
      </c>
      <c r="CJ52" s="597">
        <f>BD!BM156</f>
        <v/>
      </c>
      <c r="CK52" s="597">
        <f>BD!BN156</f>
        <v/>
      </c>
      <c r="CL52" s="597">
        <f>BD!BO156</f>
        <v/>
      </c>
      <c r="CM52" s="597">
        <f>BD!BP156</f>
        <v/>
      </c>
      <c r="CN52" s="597">
        <f>BD!BQ156</f>
        <v/>
      </c>
      <c r="CO52" s="597">
        <f>BD!BR156</f>
        <v/>
      </c>
      <c r="CP52" s="597">
        <f>BD!BS156</f>
        <v/>
      </c>
      <c r="CQ52" s="597">
        <f>BD!BT156</f>
        <v/>
      </c>
      <c r="CR52" s="597">
        <f>BD!BU156</f>
        <v/>
      </c>
      <c r="CT52" s="597">
        <f>SUM(CV52:DG52)</f>
        <v/>
      </c>
      <c r="CU52" s="1" t="n"/>
      <c r="CV52" s="597">
        <f>_xlfn.XLOOKUP($B52,BD!$A$203:$A$399,BD!BJ$203:BJ$399,)</f>
        <v/>
      </c>
      <c r="CW52" s="597">
        <f>_xlfn.XLOOKUP($B52,BD!$A$203:$A$399,BD!BK$203:BK$399,)</f>
        <v/>
      </c>
      <c r="CX52" s="597">
        <f>_xlfn.XLOOKUP($B52,BD!$A$203:$A$399,BD!BL$203:BL$399,)</f>
        <v/>
      </c>
      <c r="CY52" s="597">
        <f>_xlfn.XLOOKUP($B52,BD!$A$203:$A$399,BD!BM$203:BM$399,)</f>
        <v/>
      </c>
      <c r="CZ52" s="597">
        <f>_xlfn.XLOOKUP($B52,BD!$A$203:$A$399,BD!BN$203:BN$399,)</f>
        <v/>
      </c>
      <c r="DA52" s="597">
        <f>_xlfn.XLOOKUP($B52,BD!$A$203:$A$399,BD!BO$203:BO$399,)</f>
        <v/>
      </c>
      <c r="DB52" s="597">
        <f>_xlfn.XLOOKUP($B52,BD!$A$203:$A$399,BD!BP$203:BP$399,)</f>
        <v/>
      </c>
      <c r="DC52" s="597">
        <f>_xlfn.XLOOKUP($B52,BD!$A$203:$A$399,BD!BQ$203:BQ$399,)</f>
        <v/>
      </c>
      <c r="DD52" s="597">
        <f>_xlfn.XLOOKUP($B52,BD!$A$203:$A$399,BD!BR$203:BR$399,)</f>
        <v/>
      </c>
      <c r="DE52" s="597">
        <f>_xlfn.XLOOKUP($B52,BD!$A$203:$A$399,BD!BS$203:BS$399,)</f>
        <v/>
      </c>
      <c r="DF52" s="597">
        <f>_xlfn.XLOOKUP($B52,BD!$A$203:$A$399,BD!BT$203:BT$399,)</f>
        <v/>
      </c>
      <c r="DG52" s="597">
        <f>_xlfn.XLOOKUP($B52,BD!$A$203:$A$399,BD!BU$203:BU$399,)</f>
        <v/>
      </c>
      <c r="DI52" s="597">
        <f>DA52-CL52</f>
        <v/>
      </c>
      <c r="DJ52" s="354">
        <f>(DA52/CL52)-100%</f>
        <v/>
      </c>
      <c r="DL52" s="597">
        <f>SUM(DN52:DY52)</f>
        <v/>
      </c>
      <c r="DM52" s="1" t="n"/>
      <c r="DN52" s="597">
        <f>BD!BW156</f>
        <v/>
      </c>
      <c r="DO52" s="597">
        <f>BD!BX156</f>
        <v/>
      </c>
      <c r="DP52" s="597">
        <f>BD!BY156</f>
        <v/>
      </c>
      <c r="DQ52" s="597">
        <f>BD!BZ156</f>
        <v/>
      </c>
      <c r="DR52" s="597">
        <f>BD!CA156</f>
        <v/>
      </c>
      <c r="DS52" s="597">
        <f>BD!CB156</f>
        <v/>
      </c>
      <c r="DT52" s="597">
        <f>BD!CC156</f>
        <v/>
      </c>
      <c r="DU52" s="597">
        <f>BD!CD156</f>
        <v/>
      </c>
      <c r="DV52" s="597">
        <f>BD!CE156</f>
        <v/>
      </c>
      <c r="DW52" s="597">
        <f>BD!CF156</f>
        <v/>
      </c>
      <c r="DX52" s="597">
        <f>BD!CG156</f>
        <v/>
      </c>
      <c r="DY52" s="597">
        <f>BD!CH156</f>
        <v/>
      </c>
      <c r="EA52" s="597">
        <f>SUM(EC52:EN52)</f>
        <v/>
      </c>
      <c r="EB52" s="1" t="n"/>
      <c r="EC52" s="597">
        <f>_xlfn.XLOOKUP($B52,BD!$A$203:$A$399,BD!BW$203:BW$399,)</f>
        <v/>
      </c>
      <c r="ED52" s="597">
        <f>_xlfn.XLOOKUP($B52,BD!$A$203:$A$399,BD!BX$203:BX$399,)</f>
        <v/>
      </c>
      <c r="EE52" s="597">
        <f>_xlfn.XLOOKUP($B52,BD!$A$203:$A$399,BD!BY$203:BY$399,)</f>
        <v/>
      </c>
      <c r="EF52" s="597">
        <f>_xlfn.XLOOKUP($B52,BD!$A$203:$A$399,BD!BZ$203:BZ$399,)</f>
        <v/>
      </c>
      <c r="EG52" s="597">
        <f>_xlfn.XLOOKUP($B52,BD!$A$203:$A$399,BD!CA$203:CA$399,)</f>
        <v/>
      </c>
      <c r="EH52" s="597">
        <f>_xlfn.XLOOKUP($B52,BD!$A$203:$A$399,BD!CB$203:CB$399,)</f>
        <v/>
      </c>
      <c r="EI52" s="597">
        <f>_xlfn.XLOOKUP($B52,BD!$A$203:$A$399,BD!CC$203:CC$399,)</f>
        <v/>
      </c>
      <c r="EJ52" s="597">
        <f>_xlfn.XLOOKUP($B52,BD!$A$203:$A$399,BD!CD$203:CD$399,)</f>
        <v/>
      </c>
      <c r="EK52" s="597">
        <f>_xlfn.XLOOKUP($B52,BD!$A$203:$A$399,BD!CE$203:CE$399,)</f>
        <v/>
      </c>
      <c r="EL52" s="597">
        <f>_xlfn.XLOOKUP($B52,BD!$A$203:$A$399,BD!CF$203:CF$399,)</f>
        <v/>
      </c>
      <c r="EM52" s="597">
        <f>_xlfn.XLOOKUP($B52,BD!$A$203:$A$399,BD!CG$203:CG$399,)</f>
        <v/>
      </c>
      <c r="EN52" s="597">
        <f>_xlfn.XLOOKUP($B52,BD!$A$203:$A$399,BD!CH$203:CH$399,)</f>
        <v/>
      </c>
      <c r="EP52" s="597">
        <f>EH52-DS52</f>
        <v/>
      </c>
      <c r="EQ52" s="354">
        <f>(EH52/DS52)-100%</f>
        <v/>
      </c>
      <c r="ES52" s="623">
        <f>_xlfn.XLOOKUP($ES$2,$CV$6:$DG$6,$CV52:$DG52)</f>
        <v/>
      </c>
      <c r="ET52" s="85" t="n"/>
      <c r="EU52" s="626">
        <f>_xlfn.XLOOKUP($ES$4,$DN$6:$DY$6,$DN52:$DY52)</f>
        <v/>
      </c>
      <c r="EV52" s="85" t="n"/>
      <c r="EW52" s="623">
        <f>_xlfn.XLOOKUP($ES$4,$EC$6:$EN$6,$EC52:$EN52)</f>
        <v/>
      </c>
      <c r="EX52" s="85" t="n"/>
      <c r="EY52" s="625">
        <f>EW52-EU52</f>
        <v/>
      </c>
      <c r="EZ52" s="408">
        <f>EY52/EU52</f>
        <v/>
      </c>
    </row>
    <row r="53" outlineLevel="1" ht="14.85" customFormat="1" customHeight="1" s="4">
      <c r="A53" s="1" t="n">
        <v>48</v>
      </c>
      <c r="B53" s="74" t="inlineStr">
        <is>
          <t>44.07</t>
        </is>
      </c>
      <c r="C53" s="50">
        <f>VLOOKUP(B53,BD!A:B,2,0)</f>
        <v/>
      </c>
      <c r="D53" s="58" t="n"/>
      <c r="E53" s="597">
        <f>SUM(G53:R53)</f>
        <v/>
      </c>
      <c r="F53" s="644" t="n"/>
      <c r="G53" s="597">
        <f>SUMIFS(BD!I:I,BD!$A:$A,$B53,BD!$G:$G,$E$4)</f>
        <v/>
      </c>
      <c r="H53" s="597">
        <f>SUMIFS(BD!J:J,BD!$A:$A,$B53,BD!$G:$G,$E$4)</f>
        <v/>
      </c>
      <c r="I53" s="597">
        <f>SUMIFS(BD!K:K,BD!$A:$A,$B53,BD!$G:$G,$E$4)</f>
        <v/>
      </c>
      <c r="J53" s="597">
        <f>SUMIFS(BD!L:L,BD!$A:$A,$B53,BD!$G:$G,$E$4)</f>
        <v/>
      </c>
      <c r="K53" s="597">
        <f>SUMIFS(BD!M:M,BD!$A:$A,$B53,BD!$G:$G,$E$4)</f>
        <v/>
      </c>
      <c r="L53" s="597">
        <f>SUMIFS(BD!N:N,BD!$A:$A,$B53,BD!$G:$G,$E$4)</f>
        <v/>
      </c>
      <c r="M53" s="597">
        <f>SUMIFS(BD!O:O,BD!$A:$A,$B53,BD!$G:$G,$E$4)</f>
        <v/>
      </c>
      <c r="N53" s="597">
        <f>SUMIFS(BD!P:P,BD!$A:$A,$B53,BD!$G:$G,$E$4)</f>
        <v/>
      </c>
      <c r="O53" s="597">
        <f>SUMIFS(BD!Q:Q,BD!$A:$A,$B53,BD!$G:$G,$E$4)</f>
        <v/>
      </c>
      <c r="P53" s="597">
        <f>SUMIFS(BD!R:R,BD!$A:$A,$B53,BD!$G:$G,$E$4)</f>
        <v/>
      </c>
      <c r="Q53" s="597">
        <f>SUMIFS(BD!S:S,BD!$A:$A,$B53,BD!$G:$G,$E$4)</f>
        <v/>
      </c>
      <c r="R53" s="597">
        <f>SUMIFS(BD!T:T,BD!$A:$A,$B53,BD!$G:$G,$E$4)</f>
        <v/>
      </c>
      <c r="S53" s="597" t="n"/>
      <c r="T53" s="597">
        <f>SUM(V53:AG53)</f>
        <v/>
      </c>
      <c r="U53" s="597" t="n"/>
      <c r="V53" s="597">
        <f>SUMIFS(BD!V:V,BD!$A:$A,$B53,BD!$G:$G,$T$4)</f>
        <v/>
      </c>
      <c r="W53" s="597">
        <f>SUMIFS(BD!W:W,BD!$A:$A,$B53,BD!$G:$G,$T$4)</f>
        <v/>
      </c>
      <c r="X53" s="597">
        <f>SUMIFS(BD!X:X,BD!$A:$A,$B53,BD!$G:$G,$T$4)</f>
        <v/>
      </c>
      <c r="Y53" s="597">
        <f>SUMIFS(BD!Y:Y,BD!$A:$A,$B53,BD!$G:$G,$T$4)</f>
        <v/>
      </c>
      <c r="Z53" s="597">
        <f>SUMIFS(BD!Z:Z,BD!$A:$A,$B53,BD!$G:$G,$T$4)</f>
        <v/>
      </c>
      <c r="AA53" s="597">
        <f>SUMIFS(BD!AA:AA,BD!$A:$A,$B53,BD!$G:$G,$T$4)</f>
        <v/>
      </c>
      <c r="AB53" s="597">
        <f>SUMIFS(BD!AB:AB,BD!$A:$A,$B53,BD!$G:$G,$T$4)</f>
        <v/>
      </c>
      <c r="AC53" s="597">
        <f>SUMIFS(BD!AC:AC,BD!$A:$A,$B53,BD!$G:$G,$T$4)</f>
        <v/>
      </c>
      <c r="AD53" s="597">
        <f>SUMIFS(BD!AD:AD,BD!$A:$A,$B53,BD!$G:$G,$T$4)</f>
        <v/>
      </c>
      <c r="AE53" s="597">
        <f>SUMIFS(BD!AE:AE,BD!$A:$A,$B53,BD!$G:$G,$T$4)</f>
        <v/>
      </c>
      <c r="AF53" s="597">
        <f>SUMIFS(BD!AF:AF,BD!$A:$A,$B53,BD!$G:$G,$T$4)</f>
        <v/>
      </c>
      <c r="AG53" s="597">
        <f>SUMIFS(BD!AG:AG,BD!$A:$A,$B53,BD!$G:$G,$T$4)</f>
        <v/>
      </c>
      <c r="AH53" s="597" t="n"/>
      <c r="AI53" s="597">
        <f>SUM(AK53:AV53)</f>
        <v/>
      </c>
      <c r="AJ53" s="597" t="n"/>
      <c r="AK53" s="597">
        <f>SUMIFS(BD!AI:AI,BD!$A:$A,$B53,BD!$G:$G,$AI$4)</f>
        <v/>
      </c>
      <c r="AL53" s="597">
        <f>SUMIFS(BD!AJ:AJ,BD!$A:$A,$B53,BD!$G:$G,$AI$4)</f>
        <v/>
      </c>
      <c r="AM53" s="597">
        <f>SUMIFS(BD!AK:AK,BD!$A:$A,$B53,BD!$G:$G,$AI$4)</f>
        <v/>
      </c>
      <c r="AN53" s="597">
        <f>SUMIFS(BD!AL:AL,BD!$A:$A,$B53,BD!$G:$G,$AI$4)</f>
        <v/>
      </c>
      <c r="AO53" s="597">
        <f>SUMIFS(BD!AM:AM,BD!$A:$A,$B53,BD!$G:$G,$AI$4)</f>
        <v/>
      </c>
      <c r="AP53" s="597">
        <f>SUMIFS(BD!AN:AN,BD!$A:$A,$B53,BD!$G:$G,$AI$4)</f>
        <v/>
      </c>
      <c r="AQ53" s="597">
        <f>SUMIFS(BD!AO:AO,BD!$A:$A,$B53,BD!$G:$G,$AI$4)</f>
        <v/>
      </c>
      <c r="AR53" s="597">
        <f>SUMIFS(BD!AP:AP,BD!$A:$A,$B53,BD!$G:$G,$AI$4)</f>
        <v/>
      </c>
      <c r="AS53" s="597">
        <f>SUMIFS(BD!AQ:AQ,BD!$A:$A,$B53,BD!$G:$G,$AI$4)</f>
        <v/>
      </c>
      <c r="AT53" s="597">
        <f>SUMIFS(BD!AR:AR,BD!$A:$A,$B53,BD!$G:$G,$AI$4)</f>
        <v/>
      </c>
      <c r="AU53" s="597">
        <f>SUMIFS(BD!AS:AS,BD!$A:$A,$B53,BD!$G:$G,$AI$4)</f>
        <v/>
      </c>
      <c r="AV53" s="597">
        <f>SUMIFS(BD!AT:AT,BD!$A:$A,$B53,BD!$G:$G,$AI$4)</f>
        <v/>
      </c>
      <c r="AW53" s="597" t="n"/>
      <c r="AX53" s="597">
        <f>SUM(AZ53:BK53)</f>
        <v/>
      </c>
      <c r="AY53" s="597" t="n"/>
      <c r="AZ53" s="597">
        <f>SUMIFS(BD!AV:AV,BD!$A:$A,$B53,BD!$G:$G,$AX$4)</f>
        <v/>
      </c>
      <c r="BA53" s="597">
        <f>SUMIFS(BD!AW:AW,BD!$A:$A,$B53,BD!$G:$G,$AX$4)</f>
        <v/>
      </c>
      <c r="BB53" s="597">
        <f>SUMIFS(BD!AX:AX,BD!$A:$A,$B53,BD!$G:$G,$AX$4)</f>
        <v/>
      </c>
      <c r="BC53" s="597">
        <f>SUMIFS(BD!AY:AY,BD!$A:$A,$B53,BD!$G:$G,$AX$4)</f>
        <v/>
      </c>
      <c r="BD53" s="597">
        <f>SUMIFS(BD!AZ:AZ,BD!$A:$A,$B53,BD!$G:$G,$AX$4)</f>
        <v/>
      </c>
      <c r="BE53" s="597">
        <f>SUMIFS(BD!BA:BA,BD!$A:$A,$B53,BD!$G:$G,$AX$4)</f>
        <v/>
      </c>
      <c r="BF53" s="597">
        <f>SUMIFS(BD!BB:BB,BD!$A:$A,$B53,BD!$G:$G,$AX$4)</f>
        <v/>
      </c>
      <c r="BG53" s="597">
        <f>SUMIFS(BD!BC:BC,BD!$A:$A,$B53,BD!$G:$G,$AX$4)</f>
        <v/>
      </c>
      <c r="BH53" s="597">
        <f>SUMIFS(BD!BD:BD,BD!$A:$A,$B53,BD!$G:$G,$AX$4)</f>
        <v/>
      </c>
      <c r="BI53" s="597">
        <f>SUMIFS(BD!BE:BE,BD!$A:$A,$B53,BD!$G:$G,$AX$4)</f>
        <v/>
      </c>
      <c r="BJ53" s="597">
        <f>SUMIFS(BD!BF:BF,BD!$A:$A,$B53,BD!$G:$G,$AX$4)</f>
        <v/>
      </c>
      <c r="BK53" s="597">
        <f>SUMIFS(BD!BG:BG,BD!$A:$A,$B53,BD!$G:$G,$AX$4)</f>
        <v/>
      </c>
      <c r="BM53" s="597">
        <f>SUM(BO53:BZ53)</f>
        <v/>
      </c>
      <c r="BN53" s="597" t="n"/>
      <c r="BO53" s="597">
        <f>SUMIFS(BD!AV:AV,BD!$A:$A,$B53,BD!$G:$G,$BM$4)</f>
        <v/>
      </c>
      <c r="BP53" s="597">
        <f>SUMIFS(BD!AW:AW,BD!$A:$A,$B53,BD!$G:$G,$BM$4)</f>
        <v/>
      </c>
      <c r="BQ53" s="597">
        <f>SUMIFS(BD!AX:AX,BD!$A:$A,$B53,BD!$G:$G,$BM$4)</f>
        <v/>
      </c>
      <c r="BR53" s="597">
        <f>SUMIFS(BD!AY:AY,BD!$A:$A,$B53,BD!$G:$G,$BM$4)</f>
        <v/>
      </c>
      <c r="BS53" s="597">
        <f>SUMIFS(BD!AZ:AZ,BD!$A:$A,$B53,BD!$G:$G,$BM$4)</f>
        <v/>
      </c>
      <c r="BT53" s="597">
        <f>SUMIFS(BD!BA:BA,BD!$A:$A,$B53,BD!$G:$G,$BM$4)</f>
        <v/>
      </c>
      <c r="BU53" s="597">
        <f>SUMIFS(BD!BB:BB,BD!$A:$A,$B53,BD!$G:$G,$BM$4)</f>
        <v/>
      </c>
      <c r="BV53" s="597">
        <f>SUMIFS(BD!BC:BC,BD!$A:$A,$B53,BD!$G:$G,$BM$4)</f>
        <v/>
      </c>
      <c r="BW53" s="597">
        <f>SUMIFS(BD!BD:BD,BD!$A:$A,$B53,BD!$G:$G,$BM$4)</f>
        <v/>
      </c>
      <c r="BX53" s="597">
        <f>SUMIFS(BD!BE:BE,BD!$A:$A,$B53,BD!$G:$G,$BM$4)</f>
        <v/>
      </c>
      <c r="BY53" s="597">
        <f>SUMIFS(BD!BF:BF,BD!$A:$A,$B53,BD!$G:$G,$BM$4)</f>
        <v/>
      </c>
      <c r="BZ53" s="597">
        <f>SUMIFS(BD!BG:BG,BD!$A:$A,$B53,BD!$G:$G,$BM$4)</f>
        <v/>
      </c>
      <c r="CB53" s="622">
        <f>HLOOKUP($CB$4,$AZ$6:$BK$78,$A53,0)</f>
        <v/>
      </c>
      <c r="CC53" s="628" t="n"/>
      <c r="CD53" s="622">
        <f>HLOOKUP($CB$4,$BO$6:$BZ$78,$A53,0)</f>
        <v/>
      </c>
      <c r="CE53" s="597">
        <f>SUM(CG53:CR53)</f>
        <v/>
      </c>
      <c r="CF53" s="1" t="n"/>
      <c r="CG53" s="597">
        <f>BD!BJ157</f>
        <v/>
      </c>
      <c r="CH53" s="597">
        <f>BD!BK157</f>
        <v/>
      </c>
      <c r="CI53" s="597">
        <f>BD!BL157</f>
        <v/>
      </c>
      <c r="CJ53" s="597">
        <f>BD!BM157</f>
        <v/>
      </c>
      <c r="CK53" s="597">
        <f>BD!BN157</f>
        <v/>
      </c>
      <c r="CL53" s="597">
        <f>BD!BO157</f>
        <v/>
      </c>
      <c r="CM53" s="597">
        <f>BD!BP157</f>
        <v/>
      </c>
      <c r="CN53" s="597">
        <f>BD!BQ157</f>
        <v/>
      </c>
      <c r="CO53" s="597">
        <f>BD!BR157</f>
        <v/>
      </c>
      <c r="CP53" s="597">
        <f>BD!BS157</f>
        <v/>
      </c>
      <c r="CQ53" s="597">
        <f>BD!BT157</f>
        <v/>
      </c>
      <c r="CR53" s="597">
        <f>BD!BU157</f>
        <v/>
      </c>
      <c r="CT53" s="597">
        <f>SUM(CV53:DG53)</f>
        <v/>
      </c>
      <c r="CU53" s="1" t="n"/>
      <c r="CV53" s="597">
        <f>_xlfn.XLOOKUP($B53,BD!$A$203:$A$399,BD!BJ$203:BJ$399,)</f>
        <v/>
      </c>
      <c r="CW53" s="597">
        <f>_xlfn.XLOOKUP($B53,BD!$A$203:$A$399,BD!BK$203:BK$399,)</f>
        <v/>
      </c>
      <c r="CX53" s="597">
        <f>_xlfn.XLOOKUP($B53,BD!$A$203:$A$399,BD!BL$203:BL$399,)</f>
        <v/>
      </c>
      <c r="CY53" s="597">
        <f>_xlfn.XLOOKUP($B53,BD!$A$203:$A$399,BD!BM$203:BM$399,)</f>
        <v/>
      </c>
      <c r="CZ53" s="597">
        <f>_xlfn.XLOOKUP($B53,BD!$A$203:$A$399,BD!BN$203:BN$399,)</f>
        <v/>
      </c>
      <c r="DA53" s="597">
        <f>_xlfn.XLOOKUP($B53,BD!$A$203:$A$399,BD!BO$203:BO$399,)</f>
        <v/>
      </c>
      <c r="DB53" s="597">
        <f>_xlfn.XLOOKUP($B53,BD!$A$203:$A$399,BD!BP$203:BP$399,)</f>
        <v/>
      </c>
      <c r="DC53" s="597">
        <f>_xlfn.XLOOKUP($B53,BD!$A$203:$A$399,BD!BQ$203:BQ$399,)</f>
        <v/>
      </c>
      <c r="DD53" s="597">
        <f>_xlfn.XLOOKUP($B53,BD!$A$203:$A$399,BD!BR$203:BR$399,)</f>
        <v/>
      </c>
      <c r="DE53" s="597">
        <f>_xlfn.XLOOKUP($B53,BD!$A$203:$A$399,BD!BS$203:BS$399,)</f>
        <v/>
      </c>
      <c r="DF53" s="597">
        <f>_xlfn.XLOOKUP($B53,BD!$A$203:$A$399,BD!BT$203:BT$399,)</f>
        <v/>
      </c>
      <c r="DG53" s="597">
        <f>_xlfn.XLOOKUP($B53,BD!$A$203:$A$399,BD!BU$203:BU$399,)</f>
        <v/>
      </c>
      <c r="DI53" s="597">
        <f>DA53-CL53</f>
        <v/>
      </c>
      <c r="DJ53" s="354">
        <f>(DA53/CL53)-100%</f>
        <v/>
      </c>
      <c r="DL53" s="597">
        <f>SUM(DN53:DY53)</f>
        <v/>
      </c>
      <c r="DM53" s="1" t="n"/>
      <c r="DN53" s="597">
        <f>BD!BW157</f>
        <v/>
      </c>
      <c r="DO53" s="597">
        <f>BD!BX157</f>
        <v/>
      </c>
      <c r="DP53" s="597">
        <f>BD!BY157</f>
        <v/>
      </c>
      <c r="DQ53" s="597">
        <f>BD!BZ157</f>
        <v/>
      </c>
      <c r="DR53" s="597">
        <f>BD!CA157</f>
        <v/>
      </c>
      <c r="DS53" s="597">
        <f>BD!CB157</f>
        <v/>
      </c>
      <c r="DT53" s="597">
        <f>BD!CC157</f>
        <v/>
      </c>
      <c r="DU53" s="597">
        <f>BD!CD157</f>
        <v/>
      </c>
      <c r="DV53" s="597">
        <f>BD!CE157</f>
        <v/>
      </c>
      <c r="DW53" s="597">
        <f>BD!CF157</f>
        <v/>
      </c>
      <c r="DX53" s="597">
        <f>BD!CG157</f>
        <v/>
      </c>
      <c r="DY53" s="597">
        <f>BD!CH157</f>
        <v/>
      </c>
      <c r="EA53" s="597">
        <f>SUM(EC53:EN53)</f>
        <v/>
      </c>
      <c r="EB53" s="1" t="n"/>
      <c r="EC53" s="597">
        <f>_xlfn.XLOOKUP($B53,BD!$A$203:$A$399,BD!BW$203:BW$399,)</f>
        <v/>
      </c>
      <c r="ED53" s="597">
        <f>_xlfn.XLOOKUP($B53,BD!$A$203:$A$399,BD!BX$203:BX$399,)</f>
        <v/>
      </c>
      <c r="EE53" s="597">
        <f>_xlfn.XLOOKUP($B53,BD!$A$203:$A$399,BD!BY$203:BY$399,)</f>
        <v/>
      </c>
      <c r="EF53" s="597">
        <f>_xlfn.XLOOKUP($B53,BD!$A$203:$A$399,BD!BZ$203:BZ$399,)</f>
        <v/>
      </c>
      <c r="EG53" s="597">
        <f>_xlfn.XLOOKUP($B53,BD!$A$203:$A$399,BD!CA$203:CA$399,)</f>
        <v/>
      </c>
      <c r="EH53" s="597">
        <f>_xlfn.XLOOKUP($B53,BD!$A$203:$A$399,BD!CB$203:CB$399,)</f>
        <v/>
      </c>
      <c r="EI53" s="597">
        <f>_xlfn.XLOOKUP($B53,BD!$A$203:$A$399,BD!CC$203:CC$399,)</f>
        <v/>
      </c>
      <c r="EJ53" s="597">
        <f>_xlfn.XLOOKUP($B53,BD!$A$203:$A$399,BD!CD$203:CD$399,)</f>
        <v/>
      </c>
      <c r="EK53" s="597">
        <f>_xlfn.XLOOKUP($B53,BD!$A$203:$A$399,BD!CE$203:CE$399,)</f>
        <v/>
      </c>
      <c r="EL53" s="597">
        <f>_xlfn.XLOOKUP($B53,BD!$A$203:$A$399,BD!CF$203:CF$399,)</f>
        <v/>
      </c>
      <c r="EM53" s="597">
        <f>_xlfn.XLOOKUP($B53,BD!$A$203:$A$399,BD!CG$203:CG$399,)</f>
        <v/>
      </c>
      <c r="EN53" s="597">
        <f>_xlfn.XLOOKUP($B53,BD!$A$203:$A$399,BD!CH$203:CH$399,)</f>
        <v/>
      </c>
      <c r="EP53" s="597">
        <f>EH53-DS53</f>
        <v/>
      </c>
      <c r="EQ53" s="354">
        <f>(EH53/DS53)-100%</f>
        <v/>
      </c>
      <c r="ES53" s="623">
        <f>_xlfn.XLOOKUP($ES$2,$CV$6:$DG$6,$CV53:$DG53)</f>
        <v/>
      </c>
      <c r="ET53" s="85" t="n"/>
      <c r="EU53" s="626">
        <f>_xlfn.XLOOKUP($ES$4,$DN$6:$DY$6,$DN53:$DY53)</f>
        <v/>
      </c>
      <c r="EV53" s="85" t="n"/>
      <c r="EW53" s="623">
        <f>_xlfn.XLOOKUP($ES$4,$EC$6:$EN$6,$EC53:$EN53)</f>
        <v/>
      </c>
      <c r="EX53" s="85" t="n"/>
      <c r="EY53" s="625">
        <f>EW53-EU53</f>
        <v/>
      </c>
      <c r="EZ53" s="408">
        <f>EY53/EU53</f>
        <v/>
      </c>
    </row>
    <row r="54" outlineLevel="1" ht="6" customFormat="1" customHeight="1" s="4">
      <c r="A54" s="1" t="n">
        <v>49</v>
      </c>
      <c r="B54" s="74" t="n"/>
      <c r="C54" s="58" t="n"/>
      <c r="D54" s="58" t="n"/>
      <c r="E54" s="644" t="n"/>
      <c r="F54" s="644" t="n"/>
      <c r="G54" s="656" t="n"/>
      <c r="H54" s="656" t="n"/>
      <c r="I54" s="656" t="n"/>
      <c r="J54" s="656" t="n"/>
      <c r="K54" s="656" t="n"/>
      <c r="L54" s="656" t="n"/>
      <c r="M54" s="656" t="n"/>
      <c r="N54" s="656" t="n"/>
      <c r="O54" s="656" t="n"/>
      <c r="P54" s="656" t="n"/>
      <c r="Q54" s="656" t="n"/>
      <c r="R54" s="656" t="n"/>
      <c r="T54" s="644" t="n"/>
      <c r="V54" s="656" t="n"/>
      <c r="W54" s="656" t="n"/>
      <c r="X54" s="656" t="n"/>
      <c r="Y54" s="656" t="n"/>
      <c r="Z54" s="656" t="n"/>
      <c r="AA54" s="656" t="n"/>
      <c r="AB54" s="656" t="n"/>
      <c r="AC54" s="656" t="n"/>
      <c r="AD54" s="656" t="n"/>
      <c r="AE54" s="656" t="n"/>
      <c r="AF54" s="656" t="n"/>
      <c r="AG54" s="656" t="n"/>
      <c r="AI54" s="644" t="n"/>
      <c r="AK54" s="656" t="n"/>
      <c r="AL54" s="656" t="n"/>
      <c r="AM54" s="656" t="n"/>
      <c r="AN54" s="656" t="n"/>
      <c r="AO54" s="656" t="n"/>
      <c r="AP54" s="656" t="n"/>
      <c r="AQ54" s="656" t="n"/>
      <c r="AR54" s="656" t="n"/>
      <c r="AS54" s="656" t="n"/>
      <c r="AT54" s="656" t="n"/>
      <c r="AU54" s="656" t="n"/>
      <c r="AV54" s="656" t="n"/>
      <c r="AW54" s="657" t="n"/>
      <c r="AX54" s="644" t="n"/>
      <c r="AZ54" s="656" t="n"/>
      <c r="BA54" s="656" t="n"/>
      <c r="BB54" s="656" t="n"/>
      <c r="BC54" s="656" t="n"/>
      <c r="BD54" s="656" t="n"/>
      <c r="BE54" s="656" t="n"/>
      <c r="BF54" s="656" t="n"/>
      <c r="BG54" s="656" t="n"/>
      <c r="BH54" s="656" t="n"/>
      <c r="BI54" s="656" t="n"/>
      <c r="BJ54" s="656" t="n"/>
      <c r="BK54" s="656" t="n"/>
      <c r="BM54" s="644" t="n"/>
      <c r="BO54" s="656" t="n"/>
      <c r="BP54" s="656" t="n"/>
      <c r="BQ54" s="656" t="n"/>
      <c r="BR54" s="656" t="n"/>
      <c r="BS54" s="656" t="n"/>
      <c r="BT54" s="656" t="n"/>
      <c r="BU54" s="656" t="n"/>
      <c r="BV54" s="656" t="n"/>
      <c r="BW54" s="656" t="n"/>
      <c r="BX54" s="656" t="n"/>
      <c r="BY54" s="656" t="n"/>
      <c r="BZ54" s="656" t="n"/>
      <c r="CB54" s="622" t="n"/>
      <c r="CC54" s="237" t="n"/>
      <c r="CD54" s="1" t="n"/>
      <c r="CE54" s="644" t="n"/>
      <c r="CF54" s="1" t="n"/>
      <c r="CG54" s="656" t="n"/>
      <c r="CH54" s="656" t="n"/>
      <c r="CI54" s="656" t="n"/>
      <c r="CJ54" s="656" t="n"/>
      <c r="CK54" s="656" t="n"/>
      <c r="CL54" s="656" t="n"/>
      <c r="CM54" s="656" t="n"/>
      <c r="CN54" s="656" t="n"/>
      <c r="CO54" s="656" t="n"/>
      <c r="CP54" s="656" t="n"/>
      <c r="CQ54" s="656" t="n"/>
      <c r="CR54" s="656" t="n"/>
      <c r="CT54" s="644" t="n"/>
      <c r="CU54" s="1" t="n"/>
      <c r="CV54" s="656" t="n"/>
      <c r="CW54" s="656" t="n"/>
      <c r="CX54" s="656" t="n"/>
      <c r="CY54" s="656" t="n"/>
      <c r="CZ54" s="656" t="n"/>
      <c r="DA54" s="656" t="n"/>
      <c r="DB54" s="656" t="n"/>
      <c r="DC54" s="656" t="n"/>
      <c r="DD54" s="656" t="n"/>
      <c r="DE54" s="656" t="n"/>
      <c r="DF54" s="656" t="n"/>
      <c r="DG54" s="656" t="n"/>
      <c r="DI54" s="656" t="n"/>
      <c r="DJ54" s="338" t="n"/>
      <c r="DL54" s="644" t="n"/>
      <c r="DM54" s="1" t="n"/>
      <c r="DN54" s="656" t="n"/>
      <c r="DO54" s="656" t="n"/>
      <c r="DP54" s="656" t="n"/>
      <c r="DQ54" s="656" t="n"/>
      <c r="DR54" s="656" t="n"/>
      <c r="DS54" s="656" t="n"/>
      <c r="DT54" s="656" t="n"/>
      <c r="DU54" s="656" t="n"/>
      <c r="DV54" s="656" t="n"/>
      <c r="DW54" s="656" t="n"/>
      <c r="DX54" s="656" t="n"/>
      <c r="DY54" s="656" t="n"/>
      <c r="EA54" s="644" t="n"/>
      <c r="EB54" s="1" t="n"/>
      <c r="EC54" s="656" t="n"/>
      <c r="ED54" s="656" t="n"/>
      <c r="EE54" s="656" t="n"/>
      <c r="EF54" s="656" t="n"/>
      <c r="EG54" s="656" t="n"/>
      <c r="EH54" s="656" t="n"/>
      <c r="EI54" s="656" t="n"/>
      <c r="EJ54" s="656" t="n"/>
      <c r="EK54" s="656" t="n"/>
      <c r="EL54" s="656" t="n"/>
      <c r="EM54" s="656" t="n"/>
      <c r="EN54" s="656" t="n"/>
      <c r="EP54" s="656" t="n"/>
      <c r="EQ54" s="338" t="n"/>
      <c r="ES54" s="85" t="n"/>
      <c r="ET54" s="85" t="n"/>
      <c r="EU54" s="85" t="n"/>
      <c r="EV54" s="85" t="n"/>
      <c r="EW54" s="85" t="n"/>
      <c r="EX54" s="85" t="n"/>
      <c r="EY54" s="85" t="n"/>
      <c r="EZ54" s="85" t="n"/>
    </row>
    <row r="55" ht="14.85" customHeight="1">
      <c r="A55" s="1" t="n">
        <v>50</v>
      </c>
      <c r="B55" s="71" t="n"/>
      <c r="C55" s="48" t="inlineStr">
        <is>
          <t>Despesas administrativas</t>
        </is>
      </c>
      <c r="D55" s="57" t="n"/>
      <c r="E55" s="633">
        <f>SUM(G55:R55)</f>
        <v/>
      </c>
      <c r="F55" s="596" t="n"/>
      <c r="G55" s="633">
        <f>SUM(G57:G67)</f>
        <v/>
      </c>
      <c r="H55" s="633">
        <f>SUM(H57:H67)</f>
        <v/>
      </c>
      <c r="I55" s="633">
        <f>SUM(I57:I67)</f>
        <v/>
      </c>
      <c r="J55" s="633">
        <f>SUM(J57:J67)</f>
        <v/>
      </c>
      <c r="K55" s="633">
        <f>SUM(K57:K67)</f>
        <v/>
      </c>
      <c r="L55" s="633">
        <f>SUM(L57:L67)</f>
        <v/>
      </c>
      <c r="M55" s="633">
        <f>SUM(M57:M67)</f>
        <v/>
      </c>
      <c r="N55" s="633">
        <f>SUM(N57:N67)</f>
        <v/>
      </c>
      <c r="O55" s="633">
        <f>SUM(O57:O67)</f>
        <v/>
      </c>
      <c r="P55" s="633">
        <f>SUM(P57:P67)</f>
        <v/>
      </c>
      <c r="Q55" s="633">
        <f>SUM(Q57:Q67)</f>
        <v/>
      </c>
      <c r="R55" s="633">
        <f>SUM(R57:R67)</f>
        <v/>
      </c>
      <c r="S55" s="596" t="n"/>
      <c r="T55" s="633">
        <f>SUM(V55:AG55)</f>
        <v/>
      </c>
      <c r="U55" s="596" t="n"/>
      <c r="V55" s="633">
        <f>SUM(V57:V67)</f>
        <v/>
      </c>
      <c r="W55" s="633">
        <f>SUM(W57:W67)</f>
        <v/>
      </c>
      <c r="X55" s="633">
        <f>SUM(X57:X67)</f>
        <v/>
      </c>
      <c r="Y55" s="633">
        <f>SUM(Y57:Y67)</f>
        <v/>
      </c>
      <c r="Z55" s="633">
        <f>SUM(Z57:Z67)</f>
        <v/>
      </c>
      <c r="AA55" s="633">
        <f>SUM(AA57:AA67)</f>
        <v/>
      </c>
      <c r="AB55" s="633">
        <f>SUM(AB57:AB67)</f>
        <v/>
      </c>
      <c r="AC55" s="633">
        <f>SUM(AC57:AC67)</f>
        <v/>
      </c>
      <c r="AD55" s="633">
        <f>SUM(AD57:AD67)</f>
        <v/>
      </c>
      <c r="AE55" s="633">
        <f>SUM(AE57:AE67)</f>
        <v/>
      </c>
      <c r="AF55" s="633">
        <f>SUM(AF57:AF67)</f>
        <v/>
      </c>
      <c r="AG55" s="633">
        <f>SUM(AG57:AG67)</f>
        <v/>
      </c>
      <c r="AH55" s="596" t="n"/>
      <c r="AI55" s="633">
        <f>SUM(AK55:AV55)</f>
        <v/>
      </c>
      <c r="AJ55" s="596" t="n"/>
      <c r="AK55" s="633">
        <f>SUM(AK57:AK67)</f>
        <v/>
      </c>
      <c r="AL55" s="633">
        <f>SUM(AL57:AL67)</f>
        <v/>
      </c>
      <c r="AM55" s="633">
        <f>SUM(AM57:AM67)</f>
        <v/>
      </c>
      <c r="AN55" s="633">
        <f>SUM(AN57:AN67)</f>
        <v/>
      </c>
      <c r="AO55" s="633">
        <f>SUM(AO57:AO67)</f>
        <v/>
      </c>
      <c r="AP55" s="633">
        <f>SUM(AP57:AP67)</f>
        <v/>
      </c>
      <c r="AQ55" s="633">
        <f>SUM(AQ57:AQ67)</f>
        <v/>
      </c>
      <c r="AR55" s="633">
        <f>SUM(AR57:AR67)</f>
        <v/>
      </c>
      <c r="AS55" s="633">
        <f>SUM(AS57:AS67)</f>
        <v/>
      </c>
      <c r="AT55" s="633">
        <f>SUM(AT57:AT67)</f>
        <v/>
      </c>
      <c r="AU55" s="633">
        <f>SUM(AU57:AU67)</f>
        <v/>
      </c>
      <c r="AV55" s="633">
        <f>SUM(AV57:AV67)</f>
        <v/>
      </c>
      <c r="AW55" s="596" t="n"/>
      <c r="AX55" s="633">
        <f>SUM(AZ55:BK55)</f>
        <v/>
      </c>
      <c r="AY55" s="596" t="n"/>
      <c r="AZ55" s="633">
        <f>SUM(AZ57:AZ67)</f>
        <v/>
      </c>
      <c r="BA55" s="633">
        <f>SUM(BA57:BA67)</f>
        <v/>
      </c>
      <c r="BB55" s="633">
        <f>SUM(BB57:BB67)</f>
        <v/>
      </c>
      <c r="BC55" s="633">
        <f>SUM(BC57:BC67)</f>
        <v/>
      </c>
      <c r="BD55" s="633">
        <f>SUM(BD57:BD67)</f>
        <v/>
      </c>
      <c r="BE55" s="633">
        <f>SUM(BE57:BE67)</f>
        <v/>
      </c>
      <c r="BF55" s="633">
        <f>SUM(BF57:BF67)</f>
        <v/>
      </c>
      <c r="BG55" s="633">
        <f>SUM(BG57:BG67)</f>
        <v/>
      </c>
      <c r="BH55" s="633">
        <f>SUM(BH57:BH67)</f>
        <v/>
      </c>
      <c r="BI55" s="633">
        <f>SUM(BI57:BI67)</f>
        <v/>
      </c>
      <c r="BJ55" s="633">
        <f>SUM(BJ57:BJ67)</f>
        <v/>
      </c>
      <c r="BK55" s="633">
        <f>SUM(BK57:BK67)</f>
        <v/>
      </c>
      <c r="BM55" s="633">
        <f>SUM(BO55:BZ55)</f>
        <v/>
      </c>
      <c r="BN55" s="596" t="n"/>
      <c r="BO55" s="633">
        <f>SUM(BO57:BO67)</f>
        <v/>
      </c>
      <c r="BP55" s="633">
        <f>SUM(BP57:BP67)</f>
        <v/>
      </c>
      <c r="BQ55" s="633">
        <f>SUM(BQ57:BQ67)</f>
        <v/>
      </c>
      <c r="BR55" s="633">
        <f>SUM(BR57:BR67)</f>
        <v/>
      </c>
      <c r="BS55" s="633">
        <f>SUM(BS57:BS67)</f>
        <v/>
      </c>
      <c r="BT55" s="633">
        <f>SUM(BT57:BT67)</f>
        <v/>
      </c>
      <c r="BU55" s="633">
        <f>SUM(BU57:BU67)</f>
        <v/>
      </c>
      <c r="BV55" s="633">
        <f>SUM(BV57:BV67)</f>
        <v/>
      </c>
      <c r="BW55" s="633">
        <f>SUM(BW57:BW67)</f>
        <v/>
      </c>
      <c r="BX55" s="633">
        <f>SUM(BX57:BX67)</f>
        <v/>
      </c>
      <c r="BY55" s="633">
        <f>SUM(BY57:BY67)</f>
        <v/>
      </c>
      <c r="BZ55" s="633">
        <f>SUM(BZ57:BZ67)</f>
        <v/>
      </c>
      <c r="CB55" s="633">
        <f>SUM(CB56:CB67)</f>
        <v/>
      </c>
      <c r="CC55" s="237" t="n"/>
      <c r="CD55" s="633">
        <f>SUM(CD56:CD67)</f>
        <v/>
      </c>
      <c r="CE55" s="633">
        <f>SUM(CG55:CR55)</f>
        <v/>
      </c>
      <c r="CG55" s="633">
        <f>SUM(CG57:CG67)</f>
        <v/>
      </c>
      <c r="CH55" s="633">
        <f>SUM(CH57:CH67)</f>
        <v/>
      </c>
      <c r="CI55" s="633">
        <f>SUM(CI57:CI67)</f>
        <v/>
      </c>
      <c r="CJ55" s="633">
        <f>SUM(CJ57:CJ67)</f>
        <v/>
      </c>
      <c r="CK55" s="633">
        <f>SUM(CK57:CK67)</f>
        <v/>
      </c>
      <c r="CL55" s="633">
        <f>SUM(CL57:CL67)</f>
        <v/>
      </c>
      <c r="CM55" s="633">
        <f>SUM(CM57:CM67)</f>
        <v/>
      </c>
      <c r="CN55" s="633">
        <f>SUM(CN57:CN67)</f>
        <v/>
      </c>
      <c r="CO55" s="633">
        <f>SUM(CO57:CO67)</f>
        <v/>
      </c>
      <c r="CP55" s="633">
        <f>SUM(CP57:CP67)</f>
        <v/>
      </c>
      <c r="CQ55" s="633">
        <f>SUM(CQ57:CQ67)</f>
        <v/>
      </c>
      <c r="CR55" s="633">
        <f>SUM(CR57:CR67)</f>
        <v/>
      </c>
      <c r="CT55" s="633">
        <f>SUM(CV55:DG55)</f>
        <v/>
      </c>
      <c r="CV55" s="633">
        <f>SUM(CV57:CV67)</f>
        <v/>
      </c>
      <c r="CW55" s="633">
        <f>SUM(CW57:CW67)</f>
        <v/>
      </c>
      <c r="CX55" s="633">
        <f>SUM(CX57:CX67)</f>
        <v/>
      </c>
      <c r="CY55" s="633">
        <f>SUM(CY57:CY67)</f>
        <v/>
      </c>
      <c r="CZ55" s="633">
        <f>SUM(CZ57:CZ67)</f>
        <v/>
      </c>
      <c r="DA55" s="633">
        <f>SUM(DA57:DA67)</f>
        <v/>
      </c>
      <c r="DB55" s="633">
        <f>SUM(DB57:DB67)</f>
        <v/>
      </c>
      <c r="DC55" s="633">
        <f>SUM(DC57:DC67)</f>
        <v/>
      </c>
      <c r="DD55" s="633">
        <f>SUM(DD57:DD67)</f>
        <v/>
      </c>
      <c r="DE55" s="633">
        <f>SUM(DE57:DE67)</f>
        <v/>
      </c>
      <c r="DF55" s="633">
        <f>SUM(DF57:DF67)</f>
        <v/>
      </c>
      <c r="DG55" s="633">
        <f>SUM(DG57:DG67)</f>
        <v/>
      </c>
      <c r="DI55" s="633">
        <f>DA55-CL55</f>
        <v/>
      </c>
      <c r="DJ55" s="335">
        <f>(DA55/CL55)-100%</f>
        <v/>
      </c>
      <c r="DL55" s="633">
        <f>SUM(DN55:DY55)</f>
        <v/>
      </c>
      <c r="DN55" s="633">
        <f>SUM(DN57:DN67)</f>
        <v/>
      </c>
      <c r="DO55" s="633">
        <f>SUM(DO57:DO67)</f>
        <v/>
      </c>
      <c r="DP55" s="633">
        <f>SUM(DP57:DP67)</f>
        <v/>
      </c>
      <c r="DQ55" s="633">
        <f>SUM(DQ57:DQ67)</f>
        <v/>
      </c>
      <c r="DR55" s="633">
        <f>SUM(DR57:DR67)</f>
        <v/>
      </c>
      <c r="DS55" s="633">
        <f>SUM(DS57:DS67)</f>
        <v/>
      </c>
      <c r="DT55" s="633">
        <f>SUM(DT57:DT67)</f>
        <v/>
      </c>
      <c r="DU55" s="633">
        <f>SUM(DU57:DU67)</f>
        <v/>
      </c>
      <c r="DV55" s="633">
        <f>SUM(DV57:DV67)</f>
        <v/>
      </c>
      <c r="DW55" s="633">
        <f>SUM(DW57:DW67)</f>
        <v/>
      </c>
      <c r="DX55" s="633">
        <f>SUM(DX57:DX67)</f>
        <v/>
      </c>
      <c r="DY55" s="633">
        <f>SUM(DY57:DY67)</f>
        <v/>
      </c>
      <c r="EA55" s="633">
        <f>SUM(EC55:EN55)</f>
        <v/>
      </c>
      <c r="EC55" s="633">
        <f>SUM(EC57:EC67)</f>
        <v/>
      </c>
      <c r="ED55" s="633">
        <f>SUM(ED57:ED67)</f>
        <v/>
      </c>
      <c r="EE55" s="633">
        <f>SUM(EE57:EE67)</f>
        <v/>
      </c>
      <c r="EF55" s="633">
        <f>SUM(EF57:EF67)</f>
        <v/>
      </c>
      <c r="EG55" s="633">
        <f>SUM(EG57:EG67)</f>
        <v/>
      </c>
      <c r="EH55" s="633">
        <f>SUM(EH57:EH67)</f>
        <v/>
      </c>
      <c r="EI55" s="633">
        <f>SUM(EI57:EI67)</f>
        <v/>
      </c>
      <c r="EJ55" s="633">
        <f>SUM(EJ57:EJ67)</f>
        <v/>
      </c>
      <c r="EK55" s="633">
        <f>SUM(EK57:EK67)</f>
        <v/>
      </c>
      <c r="EL55" s="633">
        <f>SUM(EL57:EL67)</f>
        <v/>
      </c>
      <c r="EM55" s="633">
        <f>SUM(EM57:EM67)</f>
        <v/>
      </c>
      <c r="EN55" s="633">
        <f>SUM(EN57:EN67)</f>
        <v/>
      </c>
      <c r="EP55" s="633">
        <f>EH55-DS55</f>
        <v/>
      </c>
      <c r="EQ55" s="335">
        <f>(EH55/DS55)-100%</f>
        <v/>
      </c>
      <c r="ES55" s="633">
        <f>SUM(ES57:ES67)</f>
        <v/>
      </c>
      <c r="ET55" s="419" t="n"/>
      <c r="EU55" s="633">
        <f>SUM(EU57:EU67)</f>
        <v/>
      </c>
      <c r="EV55" s="419" t="n"/>
      <c r="EW55" s="633">
        <f>SUM(EW57:EW67)</f>
        <v/>
      </c>
      <c r="EX55" s="419" t="n"/>
      <c r="EY55" s="636">
        <f>EW55-EU55</f>
        <v/>
      </c>
      <c r="EZ55" s="412">
        <f>-EY55/EU55</f>
        <v/>
      </c>
    </row>
    <row r="56" ht="6" customHeight="1">
      <c r="A56" s="1" t="n">
        <v>51</v>
      </c>
      <c r="B56" s="72" t="n"/>
      <c r="C56" s="57" t="n"/>
      <c r="D56" s="57" t="n"/>
      <c r="E56" s="597" t="n"/>
      <c r="F56" s="596" t="n"/>
      <c r="G56" s="596" t="n"/>
      <c r="H56" s="596" t="n"/>
      <c r="I56" s="596" t="n"/>
      <c r="J56" s="596" t="n"/>
      <c r="K56" s="596" t="n"/>
      <c r="L56" s="596" t="n"/>
      <c r="M56" s="596" t="n"/>
      <c r="N56" s="596" t="n"/>
      <c r="O56" s="596" t="n"/>
      <c r="P56" s="596" t="n"/>
      <c r="Q56" s="596" t="n"/>
      <c r="R56" s="596" t="n"/>
      <c r="S56" s="596" t="n"/>
      <c r="T56" s="596" t="n"/>
      <c r="U56" s="596" t="n"/>
      <c r="V56" s="596" t="n"/>
      <c r="W56" s="596" t="n"/>
      <c r="X56" s="596" t="n"/>
      <c r="Y56" s="596" t="n"/>
      <c r="Z56" s="596" t="n"/>
      <c r="AA56" s="596" t="n"/>
      <c r="AB56" s="596" t="n"/>
      <c r="AC56" s="596" t="n"/>
      <c r="AD56" s="596" t="n"/>
      <c r="AE56" s="596" t="n"/>
      <c r="AF56" s="596" t="n"/>
      <c r="AG56" s="596" t="n"/>
      <c r="AH56" s="596" t="n"/>
      <c r="AI56" s="596" t="n"/>
      <c r="AJ56" s="596" t="n"/>
      <c r="AK56" s="596" t="n"/>
      <c r="AL56" s="596" t="n"/>
      <c r="AM56" s="596" t="n"/>
      <c r="AN56" s="596" t="n"/>
      <c r="AO56" s="596" t="n"/>
      <c r="AP56" s="596" t="n"/>
      <c r="AQ56" s="596" t="n"/>
      <c r="AR56" s="596" t="n"/>
      <c r="AS56" s="596" t="n"/>
      <c r="AT56" s="596" t="n"/>
      <c r="AU56" s="596" t="n"/>
      <c r="AV56" s="596" t="n"/>
      <c r="AW56" s="596" t="n"/>
      <c r="AX56" s="596" t="n"/>
      <c r="AY56" s="596" t="n"/>
      <c r="AZ56" s="596" t="n"/>
      <c r="BA56" s="596" t="n"/>
      <c r="BB56" s="596" t="n"/>
      <c r="BC56" s="596" t="n"/>
      <c r="BD56" s="596" t="n"/>
      <c r="BE56" s="596" t="n"/>
      <c r="BF56" s="596" t="n"/>
      <c r="BG56" s="596" t="n"/>
      <c r="BH56" s="596" t="n"/>
      <c r="BI56" s="596" t="n"/>
      <c r="BJ56" s="596" t="n"/>
      <c r="BK56" s="596" t="n"/>
      <c r="BM56" s="596" t="n"/>
      <c r="BN56" s="596" t="n"/>
      <c r="BO56" s="596" t="n"/>
      <c r="BP56" s="596" t="n"/>
      <c r="BQ56" s="596" t="n"/>
      <c r="BR56" s="596" t="n"/>
      <c r="BS56" s="596" t="n"/>
      <c r="BT56" s="596" t="n"/>
      <c r="BU56" s="596" t="n"/>
      <c r="BV56" s="596" t="n"/>
      <c r="BW56" s="596" t="n"/>
      <c r="BX56" s="596" t="n"/>
      <c r="BY56" s="596" t="n"/>
      <c r="BZ56" s="596" t="n"/>
      <c r="CB56" s="622" t="n"/>
      <c r="CC56" s="237" t="n"/>
      <c r="CD56" s="1" t="n"/>
      <c r="CE56" s="596" t="n"/>
      <c r="CG56" s="596" t="n"/>
      <c r="CH56" s="596" t="n"/>
      <c r="CI56" s="596" t="n"/>
      <c r="CJ56" s="596" t="n"/>
      <c r="CK56" s="596" t="n"/>
      <c r="CL56" s="596" t="n"/>
      <c r="CM56" s="596" t="n"/>
      <c r="CN56" s="596" t="n"/>
      <c r="CO56" s="596" t="n"/>
      <c r="CP56" s="596" t="n"/>
      <c r="CQ56" s="596" t="n"/>
      <c r="CR56" s="596" t="n"/>
      <c r="CT56" s="596" t="n"/>
      <c r="CV56" s="596" t="n"/>
      <c r="CW56" s="596" t="n"/>
      <c r="CX56" s="596" t="n"/>
      <c r="CY56" s="596" t="n"/>
      <c r="CZ56" s="596" t="n"/>
      <c r="DA56" s="596" t="n"/>
      <c r="DB56" s="596" t="n"/>
      <c r="DC56" s="596" t="n"/>
      <c r="DD56" s="596" t="n"/>
      <c r="DE56" s="596" t="n"/>
      <c r="DF56" s="596" t="n"/>
      <c r="DG56" s="596" t="n"/>
      <c r="DI56" s="596" t="n"/>
      <c r="DJ56" s="336" t="n"/>
      <c r="DL56" s="596" t="n"/>
      <c r="DN56" s="596" t="n"/>
      <c r="DO56" s="596" t="n"/>
      <c r="DP56" s="596" t="n"/>
      <c r="DQ56" s="596" t="n"/>
      <c r="DR56" s="596" t="n"/>
      <c r="DS56" s="596" t="n"/>
      <c r="DT56" s="596" t="n"/>
      <c r="DU56" s="596" t="n"/>
      <c r="DV56" s="596" t="n"/>
      <c r="DW56" s="596" t="n"/>
      <c r="DX56" s="596" t="n"/>
      <c r="DY56" s="596" t="n"/>
      <c r="EA56" s="596" t="n"/>
      <c r="EC56" s="596" t="n"/>
      <c r="ED56" s="596" t="n"/>
      <c r="EE56" s="596" t="n"/>
      <c r="EF56" s="596" t="n"/>
      <c r="EG56" s="596" t="n"/>
      <c r="EH56" s="596" t="n"/>
      <c r="EI56" s="596" t="n"/>
      <c r="EJ56" s="596" t="n"/>
      <c r="EK56" s="596" t="n"/>
      <c r="EL56" s="596" t="n"/>
      <c r="EM56" s="596" t="n"/>
      <c r="EN56" s="596" t="n"/>
      <c r="EP56" s="596" t="n"/>
      <c r="EQ56" s="336" t="n"/>
    </row>
    <row r="57" outlineLevel="1" ht="14.85" customFormat="1" customHeight="1" s="4">
      <c r="A57" s="1" t="n">
        <v>52</v>
      </c>
      <c r="B57" s="74" t="inlineStr">
        <is>
          <t>45.01</t>
        </is>
      </c>
      <c r="C57" s="50">
        <f>VLOOKUP(B57,BD!A:B,2,0)</f>
        <v/>
      </c>
      <c r="D57" s="58" t="n"/>
      <c r="E57" s="597">
        <f>SUM(G57:R57)</f>
        <v/>
      </c>
      <c r="F57" s="644" t="n"/>
      <c r="G57" s="597">
        <f>SUMIFS(BD!I:I,BD!$A:$A,$B57,BD!$G:$G,$E$4)</f>
        <v/>
      </c>
      <c r="H57" s="597">
        <f>SUMIFS(BD!J:J,BD!$A:$A,$B57,BD!$G:$G,$E$4)</f>
        <v/>
      </c>
      <c r="I57" s="597">
        <f>SUMIFS(BD!K:K,BD!$A:$A,$B57,BD!$G:$G,$E$4)</f>
        <v/>
      </c>
      <c r="J57" s="597">
        <f>SUMIFS(BD!L:L,BD!$A:$A,$B57,BD!$G:$G,$E$4)</f>
        <v/>
      </c>
      <c r="K57" s="597">
        <f>SUMIFS(BD!M:M,BD!$A:$A,$B57,BD!$G:$G,$E$4)</f>
        <v/>
      </c>
      <c r="L57" s="597">
        <f>SUMIFS(BD!N:N,BD!$A:$A,$B57,BD!$G:$G,$E$4)</f>
        <v/>
      </c>
      <c r="M57" s="597">
        <f>SUMIFS(BD!O:O,BD!$A:$A,$B57,BD!$G:$G,$E$4)</f>
        <v/>
      </c>
      <c r="N57" s="597">
        <f>SUMIFS(BD!P:P,BD!$A:$A,$B57,BD!$G:$G,$E$4)</f>
        <v/>
      </c>
      <c r="O57" s="597">
        <f>SUMIFS(BD!Q:Q,BD!$A:$A,$B57,BD!$G:$G,$E$4)</f>
        <v/>
      </c>
      <c r="P57" s="597">
        <f>SUMIFS(BD!R:R,BD!$A:$A,$B57,BD!$G:$G,$E$4)</f>
        <v/>
      </c>
      <c r="Q57" s="597">
        <f>SUMIFS(BD!S:S,BD!$A:$A,$B57,BD!$G:$G,$E$4)</f>
        <v/>
      </c>
      <c r="R57" s="597">
        <f>SUMIFS(BD!T:T,BD!$A:$A,$B57,BD!$G:$G,$E$4)</f>
        <v/>
      </c>
      <c r="S57" s="597" t="n"/>
      <c r="T57" s="597">
        <f>SUM(V57:AG57)</f>
        <v/>
      </c>
      <c r="U57" s="597" t="n"/>
      <c r="V57" s="597">
        <f>SUMIFS(BD!V:V,BD!$A:$A,$B57,BD!$G:$G,$T$4)</f>
        <v/>
      </c>
      <c r="W57" s="597">
        <f>SUMIFS(BD!W:W,BD!$A:$A,$B57,BD!$G:$G,$T$4)</f>
        <v/>
      </c>
      <c r="X57" s="597">
        <f>SUMIFS(BD!X:X,BD!$A:$A,$B57,BD!$G:$G,$T$4)</f>
        <v/>
      </c>
      <c r="Y57" s="597">
        <f>SUMIFS(BD!Y:Y,BD!$A:$A,$B57,BD!$G:$G,$T$4)</f>
        <v/>
      </c>
      <c r="Z57" s="597">
        <f>SUMIFS(BD!Z:Z,BD!$A:$A,$B57,BD!$G:$G,$T$4)</f>
        <v/>
      </c>
      <c r="AA57" s="597">
        <f>SUMIFS(BD!AA:AA,BD!$A:$A,$B57,BD!$G:$G,$T$4)</f>
        <v/>
      </c>
      <c r="AB57" s="597">
        <f>SUMIFS(BD!AB:AB,BD!$A:$A,$B57,BD!$G:$G,$T$4)</f>
        <v/>
      </c>
      <c r="AC57" s="597">
        <f>SUMIFS(BD!AC:AC,BD!$A:$A,$B57,BD!$G:$G,$T$4)</f>
        <v/>
      </c>
      <c r="AD57" s="597">
        <f>SUMIFS(BD!AD:AD,BD!$A:$A,$B57,BD!$G:$G,$T$4)</f>
        <v/>
      </c>
      <c r="AE57" s="597">
        <f>SUMIFS(BD!AE:AE,BD!$A:$A,$B57,BD!$G:$G,$T$4)</f>
        <v/>
      </c>
      <c r="AF57" s="597">
        <f>SUMIFS(BD!AF:AF,BD!$A:$A,$B57,BD!$G:$G,$T$4)</f>
        <v/>
      </c>
      <c r="AG57" s="597">
        <f>SUMIFS(BD!AG:AG,BD!$A:$A,$B57,BD!$G:$G,$T$4)</f>
        <v/>
      </c>
      <c r="AH57" s="597" t="n"/>
      <c r="AI57" s="597">
        <f>SUM(AK57:AV57)</f>
        <v/>
      </c>
      <c r="AJ57" s="597" t="n"/>
      <c r="AK57" s="597">
        <f>SUMIFS(BD!AI:AI,BD!$A:$A,$B57,BD!$G:$G,$AI$4)</f>
        <v/>
      </c>
      <c r="AL57" s="597">
        <f>SUMIFS(BD!AJ:AJ,BD!$A:$A,$B57,BD!$G:$G,$AI$4)</f>
        <v/>
      </c>
      <c r="AM57" s="597">
        <f>SUMIFS(BD!AK:AK,BD!$A:$A,$B57,BD!$G:$G,$AI$4)</f>
        <v/>
      </c>
      <c r="AN57" s="597">
        <f>SUMIFS(BD!AL:AL,BD!$A:$A,$B57,BD!$G:$G,$AI$4)</f>
        <v/>
      </c>
      <c r="AO57" s="597">
        <f>SUMIFS(BD!AM:AM,BD!$A:$A,$B57,BD!$G:$G,$AI$4)</f>
        <v/>
      </c>
      <c r="AP57" s="597">
        <f>SUMIFS(BD!AN:AN,BD!$A:$A,$B57,BD!$G:$G,$AI$4)</f>
        <v/>
      </c>
      <c r="AQ57" s="597">
        <f>SUMIFS(BD!AO:AO,BD!$A:$A,$B57,BD!$G:$G,$AI$4)</f>
        <v/>
      </c>
      <c r="AR57" s="597">
        <f>SUMIFS(BD!AP:AP,BD!$A:$A,$B57,BD!$G:$G,$AI$4)</f>
        <v/>
      </c>
      <c r="AS57" s="597">
        <f>SUMIFS(BD!AQ:AQ,BD!$A:$A,$B57,BD!$G:$G,$AI$4)</f>
        <v/>
      </c>
      <c r="AT57" s="597">
        <f>SUMIFS(BD!AR:AR,BD!$A:$A,$B57,BD!$G:$G,$AI$4)</f>
        <v/>
      </c>
      <c r="AU57" s="597">
        <f>SUMIFS(BD!AS:AS,BD!$A:$A,$B57,BD!$G:$G,$AI$4)</f>
        <v/>
      </c>
      <c r="AV57" s="597">
        <f>SUMIFS(BD!AT:AT,BD!$A:$A,$B57,BD!$G:$G,$AI$4)</f>
        <v/>
      </c>
      <c r="AW57" s="597" t="n"/>
      <c r="AX57" s="597">
        <f>SUM(AZ57:BK57)</f>
        <v/>
      </c>
      <c r="AY57" s="597" t="n"/>
      <c r="AZ57" s="597">
        <f>SUMIFS(BD!AV:AV,BD!$A:$A,$B57,BD!$G:$G,$AX$4)</f>
        <v/>
      </c>
      <c r="BA57" s="597">
        <f>SUMIFS(BD!AW:AW,BD!$A:$A,$B57,BD!$G:$G,$AX$4)</f>
        <v/>
      </c>
      <c r="BB57" s="597">
        <f>SUMIFS(BD!AX:AX,BD!$A:$A,$B57,BD!$G:$G,$AX$4)</f>
        <v/>
      </c>
      <c r="BC57" s="597">
        <f>SUMIFS(BD!AY:AY,BD!$A:$A,$B57,BD!$G:$G,$AX$4)</f>
        <v/>
      </c>
      <c r="BD57" s="597">
        <f>SUMIFS(BD!AZ:AZ,BD!$A:$A,$B57,BD!$G:$G,$AX$4)</f>
        <v/>
      </c>
      <c r="BE57" s="597">
        <f>SUMIFS(BD!BA:BA,BD!$A:$A,$B57,BD!$G:$G,$AX$4)</f>
        <v/>
      </c>
      <c r="BF57" s="597">
        <f>SUMIFS(BD!BB:BB,BD!$A:$A,$B57,BD!$G:$G,$AX$4)</f>
        <v/>
      </c>
      <c r="BG57" s="597">
        <f>SUMIFS(BD!BC:BC,BD!$A:$A,$B57,BD!$G:$G,$AX$4)</f>
        <v/>
      </c>
      <c r="BH57" s="597">
        <f>SUMIFS(BD!BD:BD,BD!$A:$A,$B57,BD!$G:$G,$AX$4)</f>
        <v/>
      </c>
      <c r="BI57" s="597">
        <f>SUMIFS(BD!BE:BE,BD!$A:$A,$B57,BD!$G:$G,$AX$4)</f>
        <v/>
      </c>
      <c r="BJ57" s="597">
        <f>SUMIFS(BD!BF:BF,BD!$A:$A,$B57,BD!$G:$G,$AX$4)</f>
        <v/>
      </c>
      <c r="BK57" s="597">
        <f>SUMIFS(BD!BG:BG,BD!$A:$A,$B57,BD!$G:$G,$AX$4)</f>
        <v/>
      </c>
      <c r="BM57" s="597">
        <f>SUM(BO57:BZ57)</f>
        <v/>
      </c>
      <c r="BN57" s="597" t="n"/>
      <c r="BO57" s="597">
        <f>SUMIFS(BD!AV:AV,BD!$A:$A,$B57,BD!$G:$G,$BM$4)</f>
        <v/>
      </c>
      <c r="BP57" s="597">
        <f>SUMIFS(BD!AW:AW,BD!$A:$A,$B57,BD!$G:$G,$BM$4)</f>
        <v/>
      </c>
      <c r="BQ57" s="597">
        <f>SUMIFS(BD!AX:AX,BD!$A:$A,$B57,BD!$G:$G,$BM$4)</f>
        <v/>
      </c>
      <c r="BR57" s="597">
        <f>SUMIFS(BD!AY:AY,BD!$A:$A,$B57,BD!$G:$G,$BM$4)</f>
        <v/>
      </c>
      <c r="BS57" s="597">
        <f>SUMIFS(BD!AZ:AZ,BD!$A:$A,$B57,BD!$G:$G,$BM$4)</f>
        <v/>
      </c>
      <c r="BT57" s="597">
        <f>SUMIFS(BD!BA:BA,BD!$A:$A,$B57,BD!$G:$G,$BM$4)</f>
        <v/>
      </c>
      <c r="BU57" s="597">
        <f>SUMIFS(BD!BB:BB,BD!$A:$A,$B57,BD!$G:$G,$BM$4)</f>
        <v/>
      </c>
      <c r="BV57" s="597">
        <f>SUMIFS(BD!BC:BC,BD!$A:$A,$B57,BD!$G:$G,$BM$4)</f>
        <v/>
      </c>
      <c r="BW57" s="597">
        <f>SUMIFS(BD!BD:BD,BD!$A:$A,$B57,BD!$G:$G,$BM$4)</f>
        <v/>
      </c>
      <c r="BX57" s="597">
        <f>SUMIFS(BD!BE:BE,BD!$A:$A,$B57,BD!$G:$G,$BM$4)</f>
        <v/>
      </c>
      <c r="BY57" s="597">
        <f>SUMIFS(BD!BF:BF,BD!$A:$A,$B57,BD!$G:$G,$BM$4)</f>
        <v/>
      </c>
      <c r="BZ57" s="597">
        <f>SUMIFS(BD!BG:BG,BD!$A:$A,$B57,BD!$G:$G,$BM$4)</f>
        <v/>
      </c>
      <c r="CB57" s="622">
        <f>HLOOKUP($CB$4,$AZ$6:$BK$78,$A57,0)</f>
        <v/>
      </c>
      <c r="CC57" s="237" t="n"/>
      <c r="CD57" s="622">
        <f>HLOOKUP($CB$4,$BO$6:$BZ$78,$A57,0)</f>
        <v/>
      </c>
      <c r="CE57" s="597">
        <f>SUM(CG57:CR57)</f>
        <v/>
      </c>
      <c r="CF57" s="1" t="n"/>
      <c r="CG57" s="597">
        <f>BD!BJ158</f>
        <v/>
      </c>
      <c r="CH57" s="597">
        <f>BD!BK158</f>
        <v/>
      </c>
      <c r="CI57" s="597">
        <f>BD!BL158</f>
        <v/>
      </c>
      <c r="CJ57" s="597">
        <f>BD!BM158</f>
        <v/>
      </c>
      <c r="CK57" s="597">
        <f>BD!BN158</f>
        <v/>
      </c>
      <c r="CL57" s="597">
        <f>BD!BO158</f>
        <v/>
      </c>
      <c r="CM57" s="597">
        <f>BD!BP158</f>
        <v/>
      </c>
      <c r="CN57" s="597">
        <f>BD!BQ158</f>
        <v/>
      </c>
      <c r="CO57" s="597">
        <f>BD!BR158</f>
        <v/>
      </c>
      <c r="CP57" s="597">
        <f>BD!BS158</f>
        <v/>
      </c>
      <c r="CQ57" s="597">
        <f>BD!BT158</f>
        <v/>
      </c>
      <c r="CR57" s="597">
        <f>BD!BU158</f>
        <v/>
      </c>
      <c r="CT57" s="597">
        <f>SUM(CV57:DG57)</f>
        <v/>
      </c>
      <c r="CU57" s="1" t="n"/>
      <c r="CV57" s="597">
        <f>_xlfn.XLOOKUP($B57,BD!$A$203:$A$399,BD!BJ$203:BJ$399,)</f>
        <v/>
      </c>
      <c r="CW57" s="597">
        <f>_xlfn.XLOOKUP($B57,BD!$A$203:$A$399,BD!BK$203:BK$399,)</f>
        <v/>
      </c>
      <c r="CX57" s="597">
        <f>_xlfn.XLOOKUP($B57,BD!$A$203:$A$399,BD!BL$203:BL$399,)</f>
        <v/>
      </c>
      <c r="CY57" s="597">
        <f>_xlfn.XLOOKUP($B57,BD!$A$203:$A$399,BD!BM$203:BM$399,)</f>
        <v/>
      </c>
      <c r="CZ57" s="597">
        <f>_xlfn.XLOOKUP($B57,BD!$A$203:$A$399,BD!BN$203:BN$399,)</f>
        <v/>
      </c>
      <c r="DA57" s="645">
        <f>_xlfn.XLOOKUP($B57,BD!$A$203:$A$399,BD!BO$203:BO$399,)</f>
        <v/>
      </c>
      <c r="DB57" s="597">
        <f>_xlfn.XLOOKUP($B57,BD!$A$203:$A$399,BD!BP$203:BP$399,)</f>
        <v/>
      </c>
      <c r="DC57" s="597">
        <f>_xlfn.XLOOKUP($B57,BD!$A$203:$A$399,BD!BQ$203:BQ$399,)</f>
        <v/>
      </c>
      <c r="DD57" s="597">
        <f>_xlfn.XLOOKUP($B57,BD!$A$203:$A$399,BD!BR$203:BR$399,)</f>
        <v/>
      </c>
      <c r="DE57" s="597">
        <f>_xlfn.XLOOKUP($B57,BD!$A$203:$A$399,BD!BS$203:BS$399,)</f>
        <v/>
      </c>
      <c r="DF57" s="597">
        <f>_xlfn.XLOOKUP($B57,BD!$A$203:$A$399,BD!BT$203:BT$399,)</f>
        <v/>
      </c>
      <c r="DG57" s="597">
        <f>_xlfn.XLOOKUP($B57,BD!$A$203:$A$399,BD!BU$203:BU$399,)</f>
        <v/>
      </c>
      <c r="DI57" s="597">
        <f>DA57-CL57</f>
        <v/>
      </c>
      <c r="DJ57" s="337">
        <f>(DA57/CL57)-100%</f>
        <v/>
      </c>
      <c r="DL57" s="597">
        <f>SUM(DN57:DY57)</f>
        <v/>
      </c>
      <c r="DM57" s="1" t="n"/>
      <c r="DN57" s="597">
        <f>BD!BW158</f>
        <v/>
      </c>
      <c r="DO57" s="597">
        <f>BD!BX158</f>
        <v/>
      </c>
      <c r="DP57" s="597">
        <f>BD!BY158</f>
        <v/>
      </c>
      <c r="DQ57" s="597">
        <f>BD!BZ158</f>
        <v/>
      </c>
      <c r="DR57" s="597">
        <f>BD!CA158</f>
        <v/>
      </c>
      <c r="DS57" s="597">
        <f>BD!CB158</f>
        <v/>
      </c>
      <c r="DT57" s="597">
        <f>BD!CC158</f>
        <v/>
      </c>
      <c r="DU57" s="597">
        <f>BD!CD158</f>
        <v/>
      </c>
      <c r="DV57" s="597">
        <f>BD!CE158</f>
        <v/>
      </c>
      <c r="DW57" s="597">
        <f>BD!CF158</f>
        <v/>
      </c>
      <c r="DX57" s="597">
        <f>BD!CG158</f>
        <v/>
      </c>
      <c r="DY57" s="597">
        <f>BD!CH158</f>
        <v/>
      </c>
      <c r="EA57" s="597">
        <f>SUM(EC57:EN57)</f>
        <v/>
      </c>
      <c r="EB57" s="1" t="n"/>
      <c r="EC57" s="597">
        <f>_xlfn.XLOOKUP($B57,BD!$A$203:$A$399,BD!BW$203:BW$399,)</f>
        <v/>
      </c>
      <c r="ED57" s="597">
        <f>_xlfn.XLOOKUP($B57,BD!$A$203:$A$399,BD!BX$203:BX$399,)</f>
        <v/>
      </c>
      <c r="EE57" s="597">
        <f>_xlfn.XLOOKUP($B57,BD!$A$203:$A$399,BD!BY$203:BY$399,)</f>
        <v/>
      </c>
      <c r="EF57" s="597">
        <f>_xlfn.XLOOKUP($B57,BD!$A$203:$A$399,BD!BZ$203:BZ$399,)</f>
        <v/>
      </c>
      <c r="EG57" s="597">
        <f>_xlfn.XLOOKUP($B57,BD!$A$203:$A$399,BD!CA$203:CA$399,)</f>
        <v/>
      </c>
      <c r="EH57" s="597">
        <f>_xlfn.XLOOKUP($B57,BD!$A$203:$A$399,BD!CB$203:CB$399,)</f>
        <v/>
      </c>
      <c r="EI57" s="597">
        <f>_xlfn.XLOOKUP($B57,BD!$A$203:$A$399,BD!CC$203:CC$399,)</f>
        <v/>
      </c>
      <c r="EJ57" s="597">
        <f>_xlfn.XLOOKUP($B57,BD!$A$203:$A$399,BD!CD$203:CD$399,)</f>
        <v/>
      </c>
      <c r="EK57" s="597">
        <f>_xlfn.XLOOKUP($B57,BD!$A$203:$A$399,BD!CE$203:CE$399,)</f>
        <v/>
      </c>
      <c r="EL57" s="597">
        <f>_xlfn.XLOOKUP($B57,BD!$A$203:$A$399,BD!CF$203:CF$399,)</f>
        <v/>
      </c>
      <c r="EM57" s="597">
        <f>_xlfn.XLOOKUP($B57,BD!$A$203:$A$399,BD!CG$203:CG$399,)</f>
        <v/>
      </c>
      <c r="EN57" s="597">
        <f>_xlfn.XLOOKUP($B57,BD!$A$203:$A$399,BD!CH$203:CH$399,)</f>
        <v/>
      </c>
      <c r="EP57" s="597">
        <f>EH57-DS57</f>
        <v/>
      </c>
      <c r="EQ57" s="337">
        <f>(EH57/DS57)-100%</f>
        <v/>
      </c>
      <c r="ES57" s="623">
        <f>_xlfn.XLOOKUP($ES$2,$CV$6:$DG$6,$CV57:$DG57)</f>
        <v/>
      </c>
      <c r="ET57" s="85" t="n"/>
      <c r="EU57" s="626">
        <f>_xlfn.XLOOKUP($ES$4,$DN$6:$DY$6,$DN57:$DY57)</f>
        <v/>
      </c>
      <c r="EV57" s="85" t="n"/>
      <c r="EW57" s="623">
        <f>_xlfn.XLOOKUP($ES$4,$EC$6:$EN$6,$EC57:$EN57)</f>
        <v/>
      </c>
      <c r="EX57" s="85" t="n"/>
      <c r="EY57" s="625">
        <f>EW57-EU57</f>
        <v/>
      </c>
      <c r="EZ57" s="408">
        <f>EY57/EU57</f>
        <v/>
      </c>
    </row>
    <row r="58" outlineLevel="1" ht="14.85" customFormat="1" customHeight="1" s="4">
      <c r="A58" s="1" t="n">
        <v>53</v>
      </c>
      <c r="B58" s="74" t="inlineStr">
        <is>
          <t>45.02</t>
        </is>
      </c>
      <c r="C58" s="50">
        <f>VLOOKUP(B58,BD!A:B,2,0)</f>
        <v/>
      </c>
      <c r="D58" s="58" t="n"/>
      <c r="E58" s="597">
        <f>SUM(G58:R58)</f>
        <v/>
      </c>
      <c r="F58" s="644" t="n"/>
      <c r="G58" s="597">
        <f>SUMIFS(BD!I:I,BD!$A:$A,$B58,BD!$G:$G,$E$4)</f>
        <v/>
      </c>
      <c r="H58" s="597">
        <f>SUMIFS(BD!J:J,BD!$A:$A,$B58,BD!$G:$G,$E$4)</f>
        <v/>
      </c>
      <c r="I58" s="597">
        <f>SUMIFS(BD!K:K,BD!$A:$A,$B58,BD!$G:$G,$E$4)</f>
        <v/>
      </c>
      <c r="J58" s="597">
        <f>SUMIFS(BD!L:L,BD!$A:$A,$B58,BD!$G:$G,$E$4)</f>
        <v/>
      </c>
      <c r="K58" s="597">
        <f>SUMIFS(BD!M:M,BD!$A:$A,$B58,BD!$G:$G,$E$4)</f>
        <v/>
      </c>
      <c r="L58" s="597">
        <f>SUMIFS(BD!N:N,BD!$A:$A,$B58,BD!$G:$G,$E$4)</f>
        <v/>
      </c>
      <c r="M58" s="597">
        <f>SUMIFS(BD!O:O,BD!$A:$A,$B58,BD!$G:$G,$E$4)</f>
        <v/>
      </c>
      <c r="N58" s="597">
        <f>SUMIFS(BD!P:P,BD!$A:$A,$B58,BD!$G:$G,$E$4)</f>
        <v/>
      </c>
      <c r="O58" s="597">
        <f>SUMIFS(BD!Q:Q,BD!$A:$A,$B58,BD!$G:$G,$E$4)</f>
        <v/>
      </c>
      <c r="P58" s="597">
        <f>SUMIFS(BD!R:R,BD!$A:$A,$B58,BD!$G:$G,$E$4)</f>
        <v/>
      </c>
      <c r="Q58" s="597">
        <f>SUMIFS(BD!S:S,BD!$A:$A,$B58,BD!$G:$G,$E$4)</f>
        <v/>
      </c>
      <c r="R58" s="597">
        <f>SUMIFS(BD!T:T,BD!$A:$A,$B58,BD!$G:$G,$E$4)</f>
        <v/>
      </c>
      <c r="S58" s="597" t="n"/>
      <c r="T58" s="597">
        <f>SUM(V58:AG58)</f>
        <v/>
      </c>
      <c r="U58" s="597" t="n"/>
      <c r="V58" s="597">
        <f>SUMIFS(BD!V:V,BD!$A:$A,$B58,BD!$G:$G,$T$4)</f>
        <v/>
      </c>
      <c r="W58" s="597">
        <f>SUMIFS(BD!W:W,BD!$A:$A,$B58,BD!$G:$G,$T$4)</f>
        <v/>
      </c>
      <c r="X58" s="597">
        <f>SUMIFS(BD!X:X,BD!$A:$A,$B58,BD!$G:$G,$T$4)</f>
        <v/>
      </c>
      <c r="Y58" s="597">
        <f>SUMIFS(BD!Y:Y,BD!$A:$A,$B58,BD!$G:$G,$T$4)</f>
        <v/>
      </c>
      <c r="Z58" s="597">
        <f>SUMIFS(BD!Z:Z,BD!$A:$A,$B58,BD!$G:$G,$T$4)</f>
        <v/>
      </c>
      <c r="AA58" s="597">
        <f>SUMIFS(BD!AA:AA,BD!$A:$A,$B58,BD!$G:$G,$T$4)</f>
        <v/>
      </c>
      <c r="AB58" s="597">
        <f>SUMIFS(BD!AB:AB,BD!$A:$A,$B58,BD!$G:$G,$T$4)</f>
        <v/>
      </c>
      <c r="AC58" s="597">
        <f>SUMIFS(BD!AC:AC,BD!$A:$A,$B58,BD!$G:$G,$T$4)</f>
        <v/>
      </c>
      <c r="AD58" s="597">
        <f>SUMIFS(BD!AD:AD,BD!$A:$A,$B58,BD!$G:$G,$T$4)</f>
        <v/>
      </c>
      <c r="AE58" s="597">
        <f>SUMIFS(BD!AE:AE,BD!$A:$A,$B58,BD!$G:$G,$T$4)</f>
        <v/>
      </c>
      <c r="AF58" s="597">
        <f>SUMIFS(BD!AF:AF,BD!$A:$A,$B58,BD!$G:$G,$T$4)</f>
        <v/>
      </c>
      <c r="AG58" s="597">
        <f>SUMIFS(BD!AG:AG,BD!$A:$A,$B58,BD!$G:$G,$T$4)</f>
        <v/>
      </c>
      <c r="AH58" s="597" t="n"/>
      <c r="AI58" s="597">
        <f>SUM(AK58:AV58)</f>
        <v/>
      </c>
      <c r="AJ58" s="597" t="n"/>
      <c r="AK58" s="597">
        <f>SUMIFS(BD!AI:AI,BD!$A:$A,$B58,BD!$G:$G,$AI$4)</f>
        <v/>
      </c>
      <c r="AL58" s="597">
        <f>SUMIFS(BD!AJ:AJ,BD!$A:$A,$B58,BD!$G:$G,$AI$4)</f>
        <v/>
      </c>
      <c r="AM58" s="597">
        <f>SUMIFS(BD!AK:AK,BD!$A:$A,$B58,BD!$G:$G,$AI$4)</f>
        <v/>
      </c>
      <c r="AN58" s="597">
        <f>SUMIFS(BD!AL:AL,BD!$A:$A,$B58,BD!$G:$G,$AI$4)</f>
        <v/>
      </c>
      <c r="AO58" s="597">
        <f>SUMIFS(BD!AM:AM,BD!$A:$A,$B58,BD!$G:$G,$AI$4)</f>
        <v/>
      </c>
      <c r="AP58" s="597">
        <f>SUMIFS(BD!AN:AN,BD!$A:$A,$B58,BD!$G:$G,$AI$4)</f>
        <v/>
      </c>
      <c r="AQ58" s="597">
        <f>SUMIFS(BD!AO:AO,BD!$A:$A,$B58,BD!$G:$G,$AI$4)</f>
        <v/>
      </c>
      <c r="AR58" s="597">
        <f>SUMIFS(BD!AP:AP,BD!$A:$A,$B58,BD!$G:$G,$AI$4)</f>
        <v/>
      </c>
      <c r="AS58" s="597">
        <f>SUMIFS(BD!AQ:AQ,BD!$A:$A,$B58,BD!$G:$G,$AI$4)</f>
        <v/>
      </c>
      <c r="AT58" s="597">
        <f>SUMIFS(BD!AR:AR,BD!$A:$A,$B58,BD!$G:$G,$AI$4)</f>
        <v/>
      </c>
      <c r="AU58" s="597">
        <f>SUMIFS(BD!AS:AS,BD!$A:$A,$B58,BD!$G:$G,$AI$4)</f>
        <v/>
      </c>
      <c r="AV58" s="597">
        <f>SUMIFS(BD!AT:AT,BD!$A:$A,$B58,BD!$G:$G,$AI$4)</f>
        <v/>
      </c>
      <c r="AW58" s="597" t="n"/>
      <c r="AX58" s="597">
        <f>SUM(AZ58:BK58)</f>
        <v/>
      </c>
      <c r="AY58" s="597" t="n"/>
      <c r="AZ58" s="597">
        <f>SUMIFS(BD!AV:AV,BD!$A:$A,$B58,BD!$G:$G,$AX$4)</f>
        <v/>
      </c>
      <c r="BA58" s="597">
        <f>SUMIFS(BD!AW:AW,BD!$A:$A,$B58,BD!$G:$G,$AX$4)</f>
        <v/>
      </c>
      <c r="BB58" s="597">
        <f>SUMIFS(BD!AX:AX,BD!$A:$A,$B58,BD!$G:$G,$AX$4)</f>
        <v/>
      </c>
      <c r="BC58" s="597">
        <f>SUMIFS(BD!AY:AY,BD!$A:$A,$B58,BD!$G:$G,$AX$4)</f>
        <v/>
      </c>
      <c r="BD58" s="597">
        <f>SUMIFS(BD!AZ:AZ,BD!$A:$A,$B58,BD!$G:$G,$AX$4)</f>
        <v/>
      </c>
      <c r="BE58" s="597">
        <f>SUMIFS(BD!BA:BA,BD!$A:$A,$B58,BD!$G:$G,$AX$4)</f>
        <v/>
      </c>
      <c r="BF58" s="597">
        <f>SUMIFS(BD!BB:BB,BD!$A:$A,$B58,BD!$G:$G,$AX$4)</f>
        <v/>
      </c>
      <c r="BG58" s="597">
        <f>SUMIFS(BD!BC:BC,BD!$A:$A,$B58,BD!$G:$G,$AX$4)</f>
        <v/>
      </c>
      <c r="BH58" s="597">
        <f>SUMIFS(BD!BD:BD,BD!$A:$A,$B58,BD!$G:$G,$AX$4)</f>
        <v/>
      </c>
      <c r="BI58" s="597">
        <f>SUMIFS(BD!BE:BE,BD!$A:$A,$B58,BD!$G:$G,$AX$4)</f>
        <v/>
      </c>
      <c r="BJ58" s="597">
        <f>SUMIFS(BD!BF:BF,BD!$A:$A,$B58,BD!$G:$G,$AX$4)</f>
        <v/>
      </c>
      <c r="BK58" s="597">
        <f>SUMIFS(BD!BG:BG,BD!$A:$A,$B58,BD!$G:$G,$AX$4)</f>
        <v/>
      </c>
      <c r="BM58" s="597">
        <f>SUM(BO58:BZ58)</f>
        <v/>
      </c>
      <c r="BN58" s="597" t="n"/>
      <c r="BO58" s="597">
        <f>SUMIFS(BD!AV:AV,BD!$A:$A,$B58,BD!$G:$G,$BM$4)</f>
        <v/>
      </c>
      <c r="BP58" s="597">
        <f>SUMIFS(BD!AW:AW,BD!$A:$A,$B58,BD!$G:$G,$BM$4)</f>
        <v/>
      </c>
      <c r="BQ58" s="597">
        <f>SUMIFS(BD!AX:AX,BD!$A:$A,$B58,BD!$G:$G,$BM$4)</f>
        <v/>
      </c>
      <c r="BR58" s="597">
        <f>SUMIFS(BD!AY:AY,BD!$A:$A,$B58,BD!$G:$G,$BM$4)</f>
        <v/>
      </c>
      <c r="BS58" s="597">
        <f>SUMIFS(BD!AZ:AZ,BD!$A:$A,$B58,BD!$G:$G,$BM$4)</f>
        <v/>
      </c>
      <c r="BT58" s="597">
        <f>SUMIFS(BD!BA:BA,BD!$A:$A,$B58,BD!$G:$G,$BM$4)</f>
        <v/>
      </c>
      <c r="BU58" s="597">
        <f>SUMIFS(BD!BB:BB,BD!$A:$A,$B58,BD!$G:$G,$BM$4)</f>
        <v/>
      </c>
      <c r="BV58" s="597">
        <f>SUMIFS(BD!BC:BC,BD!$A:$A,$B58,BD!$G:$G,$BM$4)</f>
        <v/>
      </c>
      <c r="BW58" s="597">
        <f>SUMIFS(BD!BD:BD,BD!$A:$A,$B58,BD!$G:$G,$BM$4)</f>
        <v/>
      </c>
      <c r="BX58" s="597">
        <f>SUMIFS(BD!BE:BE,BD!$A:$A,$B58,BD!$G:$G,$BM$4)</f>
        <v/>
      </c>
      <c r="BY58" s="597">
        <f>SUMIFS(BD!BF:BF,BD!$A:$A,$B58,BD!$G:$G,$BM$4)</f>
        <v/>
      </c>
      <c r="BZ58" s="597">
        <f>SUMIFS(BD!BG:BG,BD!$A:$A,$B58,BD!$G:$G,$BM$4)</f>
        <v/>
      </c>
      <c r="CB58" s="622">
        <f>HLOOKUP($CB$4,$AZ$6:$BK$78,$A58,0)</f>
        <v/>
      </c>
      <c r="CC58" s="237" t="n"/>
      <c r="CD58" s="622">
        <f>HLOOKUP($CB$4,$BO$6:$BZ$78,$A58,0)</f>
        <v/>
      </c>
      <c r="CE58" s="597">
        <f>SUM(CG58:CR58)</f>
        <v/>
      </c>
      <c r="CF58" s="1" t="n"/>
      <c r="CG58" s="597">
        <f>BD!BJ159</f>
        <v/>
      </c>
      <c r="CH58" s="597">
        <f>BD!BK159</f>
        <v/>
      </c>
      <c r="CI58" s="597">
        <f>BD!BL159</f>
        <v/>
      </c>
      <c r="CJ58" s="597">
        <f>BD!BM159</f>
        <v/>
      </c>
      <c r="CK58" s="597">
        <f>BD!BN159</f>
        <v/>
      </c>
      <c r="CL58" s="597">
        <f>BD!BO159</f>
        <v/>
      </c>
      <c r="CM58" s="597">
        <f>BD!BP159</f>
        <v/>
      </c>
      <c r="CN58" s="597">
        <f>BD!BQ159</f>
        <v/>
      </c>
      <c r="CO58" s="597">
        <f>BD!BR159</f>
        <v/>
      </c>
      <c r="CP58" s="597">
        <f>BD!BS159</f>
        <v/>
      </c>
      <c r="CQ58" s="597">
        <f>BD!BT159</f>
        <v/>
      </c>
      <c r="CR58" s="597">
        <f>BD!BU159</f>
        <v/>
      </c>
      <c r="CT58" s="597">
        <f>SUM(CV58:DG58)</f>
        <v/>
      </c>
      <c r="CU58" s="1" t="n"/>
      <c r="CV58" s="597">
        <f>_xlfn.XLOOKUP($B58,BD!$A$203:$A$399,BD!BJ$203:BJ$399,)</f>
        <v/>
      </c>
      <c r="CW58" s="597">
        <f>_xlfn.XLOOKUP($B58,BD!$A$203:$A$399,BD!BK$203:BK$399,)</f>
        <v/>
      </c>
      <c r="CX58" s="597">
        <f>_xlfn.XLOOKUP($B58,BD!$A$203:$A$399,BD!BL$203:BL$399,)</f>
        <v/>
      </c>
      <c r="CY58" s="597">
        <f>_xlfn.XLOOKUP($B58,BD!$A$203:$A$399,BD!BM$203:BM$399,)</f>
        <v/>
      </c>
      <c r="CZ58" s="597">
        <f>_xlfn.XLOOKUP($B58,BD!$A$203:$A$399,BD!BN$203:BN$399,)</f>
        <v/>
      </c>
      <c r="DA58" s="597">
        <f>_xlfn.XLOOKUP($B58,BD!$A$203:$A$399,BD!BO$203:BO$399,)</f>
        <v/>
      </c>
      <c r="DB58" s="597">
        <f>_xlfn.XLOOKUP($B58,BD!$A$203:$A$399,BD!BP$203:BP$399,)</f>
        <v/>
      </c>
      <c r="DC58" s="597">
        <f>_xlfn.XLOOKUP($B58,BD!$A$203:$A$399,BD!BQ$203:BQ$399,)</f>
        <v/>
      </c>
      <c r="DD58" s="597">
        <f>_xlfn.XLOOKUP($B58,BD!$A$203:$A$399,BD!BR$203:BR$399,)</f>
        <v/>
      </c>
      <c r="DE58" s="597">
        <f>_xlfn.XLOOKUP($B58,BD!$A$203:$A$399,BD!BS$203:BS$399,)</f>
        <v/>
      </c>
      <c r="DF58" s="597">
        <f>_xlfn.XLOOKUP($B58,BD!$A$203:$A$399,BD!BT$203:BT$399,)</f>
        <v/>
      </c>
      <c r="DG58" s="597">
        <f>_xlfn.XLOOKUP($B58,BD!$A$203:$A$399,BD!BU$203:BU$399,)</f>
        <v/>
      </c>
      <c r="DI58" s="597">
        <f>DA58-CL58</f>
        <v/>
      </c>
      <c r="DJ58" s="354">
        <f>(DA58/CL58)-100%</f>
        <v/>
      </c>
      <c r="DL58" s="597">
        <f>SUM(DN58:DY58)</f>
        <v/>
      </c>
      <c r="DM58" s="1" t="n"/>
      <c r="DN58" s="597">
        <f>BD!BW159</f>
        <v/>
      </c>
      <c r="DO58" s="597">
        <f>BD!BX159</f>
        <v/>
      </c>
      <c r="DP58" s="597">
        <f>BD!BY159</f>
        <v/>
      </c>
      <c r="DQ58" s="597">
        <f>BD!BZ159</f>
        <v/>
      </c>
      <c r="DR58" s="597">
        <f>BD!CA159</f>
        <v/>
      </c>
      <c r="DS58" s="597">
        <f>BD!CB159</f>
        <v/>
      </c>
      <c r="DT58" s="597">
        <f>BD!CC159</f>
        <v/>
      </c>
      <c r="DU58" s="597">
        <f>BD!CD159</f>
        <v/>
      </c>
      <c r="DV58" s="597">
        <f>BD!CE159</f>
        <v/>
      </c>
      <c r="DW58" s="597">
        <f>BD!CF159</f>
        <v/>
      </c>
      <c r="DX58" s="597">
        <f>BD!CG159</f>
        <v/>
      </c>
      <c r="DY58" s="597">
        <f>BD!CH159</f>
        <v/>
      </c>
      <c r="EA58" s="597">
        <f>SUM(EC58:EN58)</f>
        <v/>
      </c>
      <c r="EB58" s="1" t="n"/>
      <c r="EC58" s="597">
        <f>_xlfn.XLOOKUP($B58,BD!$A$203:$A$399,BD!BW$203:BW$399,)</f>
        <v/>
      </c>
      <c r="ED58" s="597">
        <f>_xlfn.XLOOKUP($B58,BD!$A$203:$A$399,BD!BX$203:BX$399,)</f>
        <v/>
      </c>
      <c r="EE58" s="597">
        <f>_xlfn.XLOOKUP($B58,BD!$A$203:$A$399,BD!BY$203:BY$399,)</f>
        <v/>
      </c>
      <c r="EF58" s="597">
        <f>_xlfn.XLOOKUP($B58,BD!$A$203:$A$399,BD!BZ$203:BZ$399,)</f>
        <v/>
      </c>
      <c r="EG58" s="597">
        <f>_xlfn.XLOOKUP($B58,BD!$A$203:$A$399,BD!CA$203:CA$399,)</f>
        <v/>
      </c>
      <c r="EH58" s="597">
        <f>_xlfn.XLOOKUP($B58,BD!$A$203:$A$399,BD!CB$203:CB$399,)</f>
        <v/>
      </c>
      <c r="EI58" s="597">
        <f>_xlfn.XLOOKUP($B58,BD!$A$203:$A$399,BD!CC$203:CC$399,)</f>
        <v/>
      </c>
      <c r="EJ58" s="597">
        <f>_xlfn.XLOOKUP($B58,BD!$A$203:$A$399,BD!CD$203:CD$399,)</f>
        <v/>
      </c>
      <c r="EK58" s="597">
        <f>_xlfn.XLOOKUP($B58,BD!$A$203:$A$399,BD!CE$203:CE$399,)</f>
        <v/>
      </c>
      <c r="EL58" s="597">
        <f>_xlfn.XLOOKUP($B58,BD!$A$203:$A$399,BD!CF$203:CF$399,)</f>
        <v/>
      </c>
      <c r="EM58" s="597">
        <f>_xlfn.XLOOKUP($B58,BD!$A$203:$A$399,BD!CG$203:CG$399,)</f>
        <v/>
      </c>
      <c r="EN58" s="597">
        <f>_xlfn.XLOOKUP($B58,BD!$A$203:$A$399,BD!CH$203:CH$399,)</f>
        <v/>
      </c>
      <c r="EP58" s="597">
        <f>EH58-DS58</f>
        <v/>
      </c>
      <c r="EQ58" s="354">
        <f>(EH58/DS58)-100%</f>
        <v/>
      </c>
      <c r="ES58" s="623">
        <f>_xlfn.XLOOKUP($ES$2,$CV$6:$DG$6,$CV58:$DG58)</f>
        <v/>
      </c>
      <c r="ET58" s="85" t="n"/>
      <c r="EU58" s="626">
        <f>_xlfn.XLOOKUP($ES$4,$DN$6:$DY$6,$DN58:$DY58)</f>
        <v/>
      </c>
      <c r="EV58" s="85" t="n"/>
      <c r="EW58" s="623">
        <f>_xlfn.XLOOKUP($ES$4,$EC$6:$EN$6,$EC58:$EN58)</f>
        <v/>
      </c>
      <c r="EX58" s="85" t="n"/>
      <c r="EY58" s="625">
        <f>EW58-EU58</f>
        <v/>
      </c>
      <c r="EZ58" s="408">
        <f>EY58/EU58</f>
        <v/>
      </c>
    </row>
    <row r="59" outlineLevel="1" ht="14.85" customFormat="1" customHeight="1" s="4">
      <c r="A59" s="1" t="n">
        <v>54</v>
      </c>
      <c r="B59" s="249" t="inlineStr">
        <is>
          <t>45.03</t>
        </is>
      </c>
      <c r="C59" s="50">
        <f>VLOOKUP(B59,BD!A:B,2,0)</f>
        <v/>
      </c>
      <c r="D59" s="58" t="n"/>
      <c r="E59" s="597">
        <f>SUM(G59:R59)</f>
        <v/>
      </c>
      <c r="F59" s="644" t="n"/>
      <c r="G59" s="597">
        <f>SUMIFS(BD!I:I,BD!$A:$A,$B59,BD!$G:$G,$E$4)</f>
        <v/>
      </c>
      <c r="H59" s="597">
        <f>SUMIFS(BD!J:J,BD!$A:$A,$B59,BD!$G:$G,$E$4)</f>
        <v/>
      </c>
      <c r="I59" s="597">
        <f>SUMIFS(BD!K:K,BD!$A:$A,$B59,BD!$G:$G,$E$4)</f>
        <v/>
      </c>
      <c r="J59" s="597">
        <f>SUMIFS(BD!L:L,BD!$A:$A,$B59,BD!$G:$G,$E$4)</f>
        <v/>
      </c>
      <c r="K59" s="597">
        <f>SUMIFS(BD!M:M,BD!$A:$A,$B59,BD!$G:$G,$E$4)</f>
        <v/>
      </c>
      <c r="L59" s="597">
        <f>SUMIFS(BD!N:N,BD!$A:$A,$B59,BD!$G:$G,$E$4)</f>
        <v/>
      </c>
      <c r="M59" s="597">
        <f>SUMIFS(BD!O:O,BD!$A:$A,$B59,BD!$G:$G,$E$4)</f>
        <v/>
      </c>
      <c r="N59" s="597">
        <f>SUMIFS(BD!P:P,BD!$A:$A,$B59,BD!$G:$G,$E$4)</f>
        <v/>
      </c>
      <c r="O59" s="597">
        <f>SUMIFS(BD!Q:Q,BD!$A:$A,$B59,BD!$G:$G,$E$4)</f>
        <v/>
      </c>
      <c r="P59" s="597">
        <f>SUMIFS(BD!R:R,BD!$A:$A,$B59,BD!$G:$G,$E$4)</f>
        <v/>
      </c>
      <c r="Q59" s="597">
        <f>SUMIFS(BD!S:S,BD!$A:$A,$B59,BD!$G:$G,$E$4)</f>
        <v/>
      </c>
      <c r="R59" s="597">
        <f>SUMIFS(BD!T:T,BD!$A:$A,$B59,BD!$G:$G,$E$4)</f>
        <v/>
      </c>
      <c r="S59" s="597" t="n"/>
      <c r="T59" s="597">
        <f>SUM(V59:AG59)</f>
        <v/>
      </c>
      <c r="U59" s="597" t="n"/>
      <c r="V59" s="597">
        <f>SUMIFS(BD!V:V,BD!$A:$A,$B59,BD!$G:$G,$T$4)</f>
        <v/>
      </c>
      <c r="W59" s="597">
        <f>SUMIFS(BD!W:W,BD!$A:$A,$B59,BD!$G:$G,$T$4)</f>
        <v/>
      </c>
      <c r="X59" s="597">
        <f>SUMIFS(BD!X:X,BD!$A:$A,$B59,BD!$G:$G,$T$4)</f>
        <v/>
      </c>
      <c r="Y59" s="597">
        <f>SUMIFS(BD!Y:Y,BD!$A:$A,$B59,BD!$G:$G,$T$4)</f>
        <v/>
      </c>
      <c r="Z59" s="597">
        <f>SUMIFS(BD!Z:Z,BD!$A:$A,$B59,BD!$G:$G,$T$4)</f>
        <v/>
      </c>
      <c r="AA59" s="597">
        <f>SUMIFS(BD!AA:AA,BD!$A:$A,$B59,BD!$G:$G,$T$4)</f>
        <v/>
      </c>
      <c r="AB59" s="597">
        <f>SUMIFS(BD!AB:AB,BD!$A:$A,$B59,BD!$G:$G,$T$4)</f>
        <v/>
      </c>
      <c r="AC59" s="597">
        <f>SUMIFS(BD!AC:AC,BD!$A:$A,$B59,BD!$G:$G,$T$4)</f>
        <v/>
      </c>
      <c r="AD59" s="597">
        <f>SUMIFS(BD!AD:AD,BD!$A:$A,$B59,BD!$G:$G,$T$4)</f>
        <v/>
      </c>
      <c r="AE59" s="597">
        <f>SUMIFS(BD!AE:AE,BD!$A:$A,$B59,BD!$G:$G,$T$4)</f>
        <v/>
      </c>
      <c r="AF59" s="597">
        <f>SUMIFS(BD!AF:AF,BD!$A:$A,$B59,BD!$G:$G,$T$4)</f>
        <v/>
      </c>
      <c r="AG59" s="597">
        <f>SUMIFS(BD!AG:AG,BD!$A:$A,$B59,BD!$G:$G,$T$4)</f>
        <v/>
      </c>
      <c r="AH59" s="597" t="n"/>
      <c r="AI59" s="597">
        <f>SUM(AK59:AV59)</f>
        <v/>
      </c>
      <c r="AJ59" s="597" t="n"/>
      <c r="AK59" s="597">
        <f>SUMIFS(BD!AI:AI,BD!$A:$A,$B59,BD!$G:$G,$AI$4)</f>
        <v/>
      </c>
      <c r="AL59" s="597">
        <f>SUMIFS(BD!AJ:AJ,BD!$A:$A,$B59,BD!$G:$G,$AI$4)</f>
        <v/>
      </c>
      <c r="AM59" s="597">
        <f>SUMIFS(BD!AK:AK,BD!$A:$A,$B59,BD!$G:$G,$AI$4)</f>
        <v/>
      </c>
      <c r="AN59" s="597">
        <f>SUMIFS(BD!AL:AL,BD!$A:$A,$B59,BD!$G:$G,$AI$4)</f>
        <v/>
      </c>
      <c r="AO59" s="597">
        <f>SUMIFS(BD!AM:AM,BD!$A:$A,$B59,BD!$G:$G,$AI$4)</f>
        <v/>
      </c>
      <c r="AP59" s="597">
        <f>SUMIFS(BD!AN:AN,BD!$A:$A,$B59,BD!$G:$G,$AI$4)</f>
        <v/>
      </c>
      <c r="AQ59" s="597">
        <f>SUMIFS(BD!AO:AO,BD!$A:$A,$B59,BD!$G:$G,$AI$4)</f>
        <v/>
      </c>
      <c r="AR59" s="597">
        <f>SUMIFS(BD!AP:AP,BD!$A:$A,$B59,BD!$G:$G,$AI$4)</f>
        <v/>
      </c>
      <c r="AS59" s="597">
        <f>SUMIFS(BD!AQ:AQ,BD!$A:$A,$B59,BD!$G:$G,$AI$4)</f>
        <v/>
      </c>
      <c r="AT59" s="597">
        <f>SUMIFS(BD!AR:AR,BD!$A:$A,$B59,BD!$G:$G,$AI$4)</f>
        <v/>
      </c>
      <c r="AU59" s="597">
        <f>SUMIFS(BD!AS:AS,BD!$A:$A,$B59,BD!$G:$G,$AI$4)</f>
        <v/>
      </c>
      <c r="AV59" s="597">
        <f>SUMIFS(BD!AT:AT,BD!$A:$A,$B59,BD!$G:$G,$AI$4)</f>
        <v/>
      </c>
      <c r="AW59" s="597" t="n"/>
      <c r="AX59" s="597">
        <f>SUM(AZ59:BK59)</f>
        <v/>
      </c>
      <c r="AY59" s="597" t="n"/>
      <c r="AZ59" s="597">
        <f>SUMIFS(BD!AV:AV,BD!$A:$A,$B59,BD!$G:$G,$AX$4)</f>
        <v/>
      </c>
      <c r="BA59" s="597">
        <f>SUMIFS(BD!AW:AW,BD!$A:$A,$B59,BD!$G:$G,$AX$4)</f>
        <v/>
      </c>
      <c r="BB59" s="597">
        <f>SUMIFS(BD!AX:AX,BD!$A:$A,$B59,BD!$G:$G,$AX$4)</f>
        <v/>
      </c>
      <c r="BC59" s="597">
        <f>SUMIFS(BD!AY:AY,BD!$A:$A,$B59,BD!$G:$G,$AX$4)</f>
        <v/>
      </c>
      <c r="BD59" s="597">
        <f>SUMIFS(BD!AZ:AZ,BD!$A:$A,$B59,BD!$G:$G,$AX$4)</f>
        <v/>
      </c>
      <c r="BE59" s="597">
        <f>SUMIFS(BD!BA:BA,BD!$A:$A,$B59,BD!$G:$G,$AX$4)</f>
        <v/>
      </c>
      <c r="BF59" s="597">
        <f>SUMIFS(BD!BB:BB,BD!$A:$A,$B59,BD!$G:$G,$AX$4)</f>
        <v/>
      </c>
      <c r="BG59" s="597">
        <f>SUMIFS(BD!BC:BC,BD!$A:$A,$B59,BD!$G:$G,$AX$4)</f>
        <v/>
      </c>
      <c r="BH59" s="597">
        <f>SUMIFS(BD!BD:BD,BD!$A:$A,$B59,BD!$G:$G,$AX$4)</f>
        <v/>
      </c>
      <c r="BI59" s="597">
        <f>SUMIFS(BD!BE:BE,BD!$A:$A,$B59,BD!$G:$G,$AX$4)</f>
        <v/>
      </c>
      <c r="BJ59" s="597">
        <f>SUMIFS(BD!BF:BF,BD!$A:$A,$B59,BD!$G:$G,$AX$4)</f>
        <v/>
      </c>
      <c r="BK59" s="597">
        <f>SUMIFS(BD!BG:BG,BD!$A:$A,$B59,BD!$G:$G,$AX$4)</f>
        <v/>
      </c>
      <c r="BM59" s="597">
        <f>SUM(BO59:BZ59)</f>
        <v/>
      </c>
      <c r="BN59" s="597" t="n"/>
      <c r="BO59" s="597">
        <f>SUMIFS(BD!AV:AV,BD!$A:$A,$B59,BD!$G:$G,$BM$4)</f>
        <v/>
      </c>
      <c r="BP59" s="597">
        <f>SUMIFS(BD!AW:AW,BD!$A:$A,$B59,BD!$G:$G,$BM$4)</f>
        <v/>
      </c>
      <c r="BQ59" s="597">
        <f>SUMIFS(BD!AX:AX,BD!$A:$A,$B59,BD!$G:$G,$BM$4)</f>
        <v/>
      </c>
      <c r="BR59" s="597">
        <f>SUMIFS(BD!AY:AY,BD!$A:$A,$B59,BD!$G:$G,$BM$4)</f>
        <v/>
      </c>
      <c r="BS59" s="597">
        <f>SUMIFS(BD!AZ:AZ,BD!$A:$A,$B59,BD!$G:$G,$BM$4)</f>
        <v/>
      </c>
      <c r="BT59" s="597">
        <f>SUMIFS(BD!BA:BA,BD!$A:$A,$B59,BD!$G:$G,$BM$4)</f>
        <v/>
      </c>
      <c r="BU59" s="597">
        <f>SUMIFS(BD!BB:BB,BD!$A:$A,$B59,BD!$G:$G,$BM$4)</f>
        <v/>
      </c>
      <c r="BV59" s="597">
        <f>SUMIFS(BD!BC:BC,BD!$A:$A,$B59,BD!$G:$G,$BM$4)</f>
        <v/>
      </c>
      <c r="BW59" s="597">
        <f>SUMIFS(BD!BD:BD,BD!$A:$A,$B59,BD!$G:$G,$BM$4)</f>
        <v/>
      </c>
      <c r="BX59" s="597">
        <f>SUMIFS(BD!BE:BE,BD!$A:$A,$B59,BD!$G:$G,$BM$4)</f>
        <v/>
      </c>
      <c r="BY59" s="597">
        <f>SUMIFS(BD!BF:BF,BD!$A:$A,$B59,BD!$G:$G,$BM$4)</f>
        <v/>
      </c>
      <c r="BZ59" s="597">
        <f>SUMIFS(BD!BG:BG,BD!$A:$A,$B59,BD!$G:$G,$BM$4)</f>
        <v/>
      </c>
      <c r="CB59" s="622">
        <f>HLOOKUP($CB$4,$AZ$6:$BK$78,$A59,0)</f>
        <v/>
      </c>
      <c r="CC59" s="237" t="n"/>
      <c r="CD59" s="622">
        <f>HLOOKUP($CB$4,$BO$6:$BZ$78,$A59,0)</f>
        <v/>
      </c>
      <c r="CE59" s="597">
        <f>SUM(CG59:CR59)</f>
        <v/>
      </c>
      <c r="CF59" s="1" t="n"/>
      <c r="CG59" s="597">
        <f>BD!BJ160</f>
        <v/>
      </c>
      <c r="CH59" s="597">
        <f>BD!BK160</f>
        <v/>
      </c>
      <c r="CI59" s="597">
        <f>BD!BL160</f>
        <v/>
      </c>
      <c r="CJ59" s="597">
        <f>BD!BM160</f>
        <v/>
      </c>
      <c r="CK59" s="597">
        <f>BD!BN160</f>
        <v/>
      </c>
      <c r="CL59" s="597">
        <f>BD!BO160</f>
        <v/>
      </c>
      <c r="CM59" s="597">
        <f>BD!BP160</f>
        <v/>
      </c>
      <c r="CN59" s="597">
        <f>BD!BQ160</f>
        <v/>
      </c>
      <c r="CO59" s="597">
        <f>BD!BR160</f>
        <v/>
      </c>
      <c r="CP59" s="597">
        <f>BD!BS160</f>
        <v/>
      </c>
      <c r="CQ59" s="597">
        <f>BD!BT160</f>
        <v/>
      </c>
      <c r="CR59" s="597">
        <f>BD!BU160</f>
        <v/>
      </c>
      <c r="CT59" s="597">
        <f>SUM(CV59:DG59)</f>
        <v/>
      </c>
      <c r="CU59" s="1" t="n"/>
      <c r="CV59" s="597">
        <f>_xlfn.XLOOKUP($B59,BD!$A$203:$A$399,BD!BJ$203:BJ$399,)</f>
        <v/>
      </c>
      <c r="CW59" s="597">
        <f>_xlfn.XLOOKUP($B59,BD!$A$203:$A$399,BD!BK$203:BK$399,)</f>
        <v/>
      </c>
      <c r="CX59" s="597">
        <f>_xlfn.XLOOKUP($B59,BD!$A$203:$A$399,BD!BL$203:BL$399,)</f>
        <v/>
      </c>
      <c r="CY59" s="597">
        <f>_xlfn.XLOOKUP($B59,BD!$A$203:$A$399,BD!BM$203:BM$399,)</f>
        <v/>
      </c>
      <c r="CZ59" s="597">
        <f>_xlfn.XLOOKUP($B59,BD!$A$203:$A$399,BD!BN$203:BN$399,)</f>
        <v/>
      </c>
      <c r="DA59" s="597">
        <f>_xlfn.XLOOKUP($B59,BD!$A$203:$A$399,BD!BO$203:BO$399,)</f>
        <v/>
      </c>
      <c r="DB59" s="597">
        <f>_xlfn.XLOOKUP($B59,BD!$A$203:$A$399,BD!BP$203:BP$399,)</f>
        <v/>
      </c>
      <c r="DC59" s="597">
        <f>_xlfn.XLOOKUP($B59,BD!$A$203:$A$399,BD!BQ$203:BQ$399,)</f>
        <v/>
      </c>
      <c r="DD59" s="597">
        <f>_xlfn.XLOOKUP($B59,BD!$A$203:$A$399,BD!BR$203:BR$399,)</f>
        <v/>
      </c>
      <c r="DE59" s="597">
        <f>_xlfn.XLOOKUP($B59,BD!$A$203:$A$399,BD!BS$203:BS$399,)</f>
        <v/>
      </c>
      <c r="DF59" s="597">
        <f>_xlfn.XLOOKUP($B59,BD!$A$203:$A$399,BD!BT$203:BT$399,)</f>
        <v/>
      </c>
      <c r="DG59" s="597">
        <f>_xlfn.XLOOKUP($B59,BD!$A$203:$A$399,BD!BU$203:BU$399,)</f>
        <v/>
      </c>
      <c r="DI59" s="597">
        <f>DA59-CL59</f>
        <v/>
      </c>
      <c r="DJ59" s="337">
        <f>(DA59/CL59)-100%</f>
        <v/>
      </c>
      <c r="DL59" s="597">
        <f>SUM(DN59:DY59)</f>
        <v/>
      </c>
      <c r="DM59" s="1" t="n"/>
      <c r="DN59" s="597">
        <f>BD!BW160</f>
        <v/>
      </c>
      <c r="DO59" s="597">
        <f>BD!BX160</f>
        <v/>
      </c>
      <c r="DP59" s="597">
        <f>BD!BY160</f>
        <v/>
      </c>
      <c r="DQ59" s="597">
        <f>BD!BZ160</f>
        <v/>
      </c>
      <c r="DR59" s="597">
        <f>BD!CA160</f>
        <v/>
      </c>
      <c r="DS59" s="597">
        <f>BD!CB160</f>
        <v/>
      </c>
      <c r="DT59" s="597">
        <f>BD!CC160</f>
        <v/>
      </c>
      <c r="DU59" s="597">
        <f>BD!CD160</f>
        <v/>
      </c>
      <c r="DV59" s="597">
        <f>BD!CE160</f>
        <v/>
      </c>
      <c r="DW59" s="597">
        <f>BD!CF160</f>
        <v/>
      </c>
      <c r="DX59" s="597">
        <f>BD!CG160</f>
        <v/>
      </c>
      <c r="DY59" s="597">
        <f>BD!CH160</f>
        <v/>
      </c>
      <c r="EA59" s="597">
        <f>SUM(EC59:EN59)</f>
        <v/>
      </c>
      <c r="EB59" s="1" t="n"/>
      <c r="EC59" s="597">
        <f>_xlfn.XLOOKUP($B59,BD!$A$203:$A$399,BD!BW$203:BW$399,)</f>
        <v/>
      </c>
      <c r="ED59" s="597">
        <f>_xlfn.XLOOKUP($B59,BD!$A$203:$A$399,BD!BX$203:BX$399,)</f>
        <v/>
      </c>
      <c r="EE59" s="597">
        <f>_xlfn.XLOOKUP($B59,BD!$A$203:$A$399,BD!BY$203:BY$399,)</f>
        <v/>
      </c>
      <c r="EF59" s="597">
        <f>_xlfn.XLOOKUP($B59,BD!$A$203:$A$399,BD!BZ$203:BZ$399,)</f>
        <v/>
      </c>
      <c r="EG59" s="597">
        <f>_xlfn.XLOOKUP($B59,BD!$A$203:$A$399,BD!CA$203:CA$399,)</f>
        <v/>
      </c>
      <c r="EH59" s="597">
        <f>_xlfn.XLOOKUP($B59,BD!$A$203:$A$399,BD!CB$203:CB$399,)</f>
        <v/>
      </c>
      <c r="EI59" s="597">
        <f>_xlfn.XLOOKUP($B59,BD!$A$203:$A$399,BD!CC$203:CC$399,)</f>
        <v/>
      </c>
      <c r="EJ59" s="597">
        <f>_xlfn.XLOOKUP($B59,BD!$A$203:$A$399,BD!CD$203:CD$399,)</f>
        <v/>
      </c>
      <c r="EK59" s="597">
        <f>_xlfn.XLOOKUP($B59,BD!$A$203:$A$399,BD!CE$203:CE$399,)</f>
        <v/>
      </c>
      <c r="EL59" s="597">
        <f>_xlfn.XLOOKUP($B59,BD!$A$203:$A$399,BD!CF$203:CF$399,)</f>
        <v/>
      </c>
      <c r="EM59" s="597">
        <f>_xlfn.XLOOKUP($B59,BD!$A$203:$A$399,BD!CG$203:CG$399,)</f>
        <v/>
      </c>
      <c r="EN59" s="597">
        <f>_xlfn.XLOOKUP($B59,BD!$A$203:$A$399,BD!CH$203:CH$399,)</f>
        <v/>
      </c>
      <c r="EP59" s="597">
        <f>EH59-DS59</f>
        <v/>
      </c>
      <c r="EQ59" s="337">
        <f>(EH59/DS59)-100%</f>
        <v/>
      </c>
      <c r="ES59" s="623">
        <f>_xlfn.XLOOKUP($ES$2,$CV$6:$DG$6,$CV59:$DG59)</f>
        <v/>
      </c>
      <c r="ET59" s="85" t="n"/>
      <c r="EU59" s="626">
        <f>_xlfn.XLOOKUP($ES$4,$DN$6:$DY$6,$DN59:$DY59)</f>
        <v/>
      </c>
      <c r="EV59" s="85" t="n"/>
      <c r="EW59" s="623">
        <f>_xlfn.XLOOKUP($ES$4,$EC$6:$EN$6,$EC59:$EN59)</f>
        <v/>
      </c>
      <c r="EX59" s="85" t="n"/>
      <c r="EY59" s="625">
        <f>EW59-EU59</f>
        <v/>
      </c>
      <c r="EZ59" s="408">
        <f>EY59/EU59</f>
        <v/>
      </c>
    </row>
    <row r="60" outlineLevel="1" ht="14.85" customFormat="1" customHeight="1" s="4">
      <c r="A60" s="1" t="n">
        <v>55</v>
      </c>
      <c r="B60" s="74" t="inlineStr">
        <is>
          <t>45.04</t>
        </is>
      </c>
      <c r="C60" s="50">
        <f>VLOOKUP(B60,BD!A:B,2,0)</f>
        <v/>
      </c>
      <c r="D60" s="58" t="n"/>
      <c r="E60" s="597">
        <f>SUM(G60:R60)</f>
        <v/>
      </c>
      <c r="F60" s="644" t="n"/>
      <c r="G60" s="597">
        <f>SUMIFS(BD!I:I,BD!$A:$A,$B60,BD!$G:$G,$E$4)</f>
        <v/>
      </c>
      <c r="H60" s="597">
        <f>SUMIFS(BD!J:J,BD!$A:$A,$B60,BD!$G:$G,$E$4)</f>
        <v/>
      </c>
      <c r="I60" s="597">
        <f>SUMIFS(BD!K:K,BD!$A:$A,$B60,BD!$G:$G,$E$4)</f>
        <v/>
      </c>
      <c r="J60" s="597">
        <f>SUMIFS(BD!L:L,BD!$A:$A,$B60,BD!$G:$G,$E$4)</f>
        <v/>
      </c>
      <c r="K60" s="597">
        <f>SUMIFS(BD!M:M,BD!$A:$A,$B60,BD!$G:$G,$E$4)</f>
        <v/>
      </c>
      <c r="L60" s="597">
        <f>SUMIFS(BD!N:N,BD!$A:$A,$B60,BD!$G:$G,$E$4)</f>
        <v/>
      </c>
      <c r="M60" s="597">
        <f>SUMIFS(BD!O:O,BD!$A:$A,$B60,BD!$G:$G,$E$4)</f>
        <v/>
      </c>
      <c r="N60" s="597">
        <f>SUMIFS(BD!P:P,BD!$A:$A,$B60,BD!$G:$G,$E$4)</f>
        <v/>
      </c>
      <c r="O60" s="597">
        <f>SUMIFS(BD!Q:Q,BD!$A:$A,$B60,BD!$G:$G,$E$4)</f>
        <v/>
      </c>
      <c r="P60" s="597">
        <f>SUMIFS(BD!R:R,BD!$A:$A,$B60,BD!$G:$G,$E$4)</f>
        <v/>
      </c>
      <c r="Q60" s="597">
        <f>SUMIFS(BD!S:S,BD!$A:$A,$B60,BD!$G:$G,$E$4)</f>
        <v/>
      </c>
      <c r="R60" s="597">
        <f>SUMIFS(BD!T:T,BD!$A:$A,$B60,BD!$G:$G,$E$4)</f>
        <v/>
      </c>
      <c r="S60" s="597" t="n"/>
      <c r="T60" s="597">
        <f>SUM(V60:AG60)</f>
        <v/>
      </c>
      <c r="U60" s="597" t="n"/>
      <c r="V60" s="597">
        <f>SUMIFS(BD!V:V,BD!$A:$A,$B60,BD!$G:$G,$T$4)</f>
        <v/>
      </c>
      <c r="W60" s="597">
        <f>SUMIFS(BD!W:W,BD!$A:$A,$B60,BD!$G:$G,$T$4)</f>
        <v/>
      </c>
      <c r="X60" s="597">
        <f>SUMIFS(BD!X:X,BD!$A:$A,$B60,BD!$G:$G,$T$4)</f>
        <v/>
      </c>
      <c r="Y60" s="597">
        <f>SUMIFS(BD!Y:Y,BD!$A:$A,$B60,BD!$G:$G,$T$4)</f>
        <v/>
      </c>
      <c r="Z60" s="597">
        <f>SUMIFS(BD!Z:Z,BD!$A:$A,$B60,BD!$G:$G,$T$4)</f>
        <v/>
      </c>
      <c r="AA60" s="597">
        <f>SUMIFS(BD!AA:AA,BD!$A:$A,$B60,BD!$G:$G,$T$4)</f>
        <v/>
      </c>
      <c r="AB60" s="597">
        <f>SUMIFS(BD!AB:AB,BD!$A:$A,$B60,BD!$G:$G,$T$4)</f>
        <v/>
      </c>
      <c r="AC60" s="597">
        <f>SUMIFS(BD!AC:AC,BD!$A:$A,$B60,BD!$G:$G,$T$4)</f>
        <v/>
      </c>
      <c r="AD60" s="597">
        <f>SUMIFS(BD!AD:AD,BD!$A:$A,$B60,BD!$G:$G,$T$4)</f>
        <v/>
      </c>
      <c r="AE60" s="597">
        <f>SUMIFS(BD!AE:AE,BD!$A:$A,$B60,BD!$G:$G,$T$4)</f>
        <v/>
      </c>
      <c r="AF60" s="597">
        <f>SUMIFS(BD!AF:AF,BD!$A:$A,$B60,BD!$G:$G,$T$4)</f>
        <v/>
      </c>
      <c r="AG60" s="597">
        <f>SUMIFS(BD!AG:AG,BD!$A:$A,$B60,BD!$G:$G,$T$4)</f>
        <v/>
      </c>
      <c r="AH60" s="597" t="n"/>
      <c r="AI60" s="597">
        <f>SUM(AK60:AV60)</f>
        <v/>
      </c>
      <c r="AJ60" s="597" t="n"/>
      <c r="AK60" s="597">
        <f>SUMIFS(BD!AI:AI,BD!$A:$A,$B60,BD!$G:$G,$AI$4)</f>
        <v/>
      </c>
      <c r="AL60" s="597">
        <f>SUMIFS(BD!AJ:AJ,BD!$A:$A,$B60,BD!$G:$G,$AI$4)</f>
        <v/>
      </c>
      <c r="AM60" s="597">
        <f>SUMIFS(BD!AK:AK,BD!$A:$A,$B60,BD!$G:$G,$AI$4)</f>
        <v/>
      </c>
      <c r="AN60" s="597">
        <f>SUMIFS(BD!AL:AL,BD!$A:$A,$B60,BD!$G:$G,$AI$4)</f>
        <v/>
      </c>
      <c r="AO60" s="597">
        <f>SUMIFS(BD!AM:AM,BD!$A:$A,$B60,BD!$G:$G,$AI$4)</f>
        <v/>
      </c>
      <c r="AP60" s="597">
        <f>SUMIFS(BD!AN:AN,BD!$A:$A,$B60,BD!$G:$G,$AI$4)</f>
        <v/>
      </c>
      <c r="AQ60" s="597">
        <f>SUMIFS(BD!AO:AO,BD!$A:$A,$B60,BD!$G:$G,$AI$4)</f>
        <v/>
      </c>
      <c r="AR60" s="597">
        <f>SUMIFS(BD!AP:AP,BD!$A:$A,$B60,BD!$G:$G,$AI$4)</f>
        <v/>
      </c>
      <c r="AS60" s="597">
        <f>SUMIFS(BD!AQ:AQ,BD!$A:$A,$B60,BD!$G:$G,$AI$4)</f>
        <v/>
      </c>
      <c r="AT60" s="597">
        <f>SUMIFS(BD!AR:AR,BD!$A:$A,$B60,BD!$G:$G,$AI$4)</f>
        <v/>
      </c>
      <c r="AU60" s="597">
        <f>SUMIFS(BD!AS:AS,BD!$A:$A,$B60,BD!$G:$G,$AI$4)</f>
        <v/>
      </c>
      <c r="AV60" s="597">
        <f>SUMIFS(BD!AT:AT,BD!$A:$A,$B60,BD!$G:$G,$AI$4)</f>
        <v/>
      </c>
      <c r="AW60" s="597" t="n"/>
      <c r="AX60" s="597">
        <f>SUM(AZ60:BK60)</f>
        <v/>
      </c>
      <c r="AY60" s="597" t="n"/>
      <c r="AZ60" s="597">
        <f>SUMIFS(BD!AV:AV,BD!$A:$A,$B60,BD!$G:$G,$AX$4)</f>
        <v/>
      </c>
      <c r="BA60" s="597">
        <f>SUMIFS(BD!AW:AW,BD!$A:$A,$B60,BD!$G:$G,$AX$4)</f>
        <v/>
      </c>
      <c r="BB60" s="597">
        <f>SUMIFS(BD!AX:AX,BD!$A:$A,$B60,BD!$G:$G,$AX$4)</f>
        <v/>
      </c>
      <c r="BC60" s="597">
        <f>SUMIFS(BD!AY:AY,BD!$A:$A,$B60,BD!$G:$G,$AX$4)</f>
        <v/>
      </c>
      <c r="BD60" s="597">
        <f>SUMIFS(BD!AZ:AZ,BD!$A:$A,$B60,BD!$G:$G,$AX$4)</f>
        <v/>
      </c>
      <c r="BE60" s="597">
        <f>SUMIFS(BD!BA:BA,BD!$A:$A,$B60,BD!$G:$G,$AX$4)</f>
        <v/>
      </c>
      <c r="BF60" s="597">
        <f>SUMIFS(BD!BB:BB,BD!$A:$A,$B60,BD!$G:$G,$AX$4)</f>
        <v/>
      </c>
      <c r="BG60" s="597">
        <f>SUMIFS(BD!BC:BC,BD!$A:$A,$B60,BD!$G:$G,$AX$4)</f>
        <v/>
      </c>
      <c r="BH60" s="597">
        <f>SUMIFS(BD!BD:BD,BD!$A:$A,$B60,BD!$G:$G,$AX$4)</f>
        <v/>
      </c>
      <c r="BI60" s="597">
        <f>SUMIFS(BD!BE:BE,BD!$A:$A,$B60,BD!$G:$G,$AX$4)</f>
        <v/>
      </c>
      <c r="BJ60" s="597">
        <f>SUMIFS(BD!BF:BF,BD!$A:$A,$B60,BD!$G:$G,$AX$4)</f>
        <v/>
      </c>
      <c r="BK60" s="597">
        <f>SUMIFS(BD!BG:BG,BD!$A:$A,$B60,BD!$G:$G,$AX$4)</f>
        <v/>
      </c>
      <c r="BM60" s="597">
        <f>SUM(BO60:BZ60)</f>
        <v/>
      </c>
      <c r="BN60" s="597" t="n"/>
      <c r="BO60" s="597">
        <f>SUMIFS(BD!AV:AV,BD!$A:$A,$B60,BD!$G:$G,$BM$4)</f>
        <v/>
      </c>
      <c r="BP60" s="597">
        <f>SUMIFS(BD!AW:AW,BD!$A:$A,$B60,BD!$G:$G,$BM$4)</f>
        <v/>
      </c>
      <c r="BQ60" s="597">
        <f>SUMIFS(BD!AX:AX,BD!$A:$A,$B60,BD!$G:$G,$BM$4)</f>
        <v/>
      </c>
      <c r="BR60" s="597">
        <f>SUMIFS(BD!AY:AY,BD!$A:$A,$B60,BD!$G:$G,$BM$4)</f>
        <v/>
      </c>
      <c r="BS60" s="597">
        <f>SUMIFS(BD!AZ:AZ,BD!$A:$A,$B60,BD!$G:$G,$BM$4)</f>
        <v/>
      </c>
      <c r="BT60" s="597">
        <f>SUMIFS(BD!BA:BA,BD!$A:$A,$B60,BD!$G:$G,$BM$4)</f>
        <v/>
      </c>
      <c r="BU60" s="597">
        <f>SUMIFS(BD!BB:BB,BD!$A:$A,$B60,BD!$G:$G,$BM$4)</f>
        <v/>
      </c>
      <c r="BV60" s="597">
        <f>SUMIFS(BD!BC:BC,BD!$A:$A,$B60,BD!$G:$G,$BM$4)</f>
        <v/>
      </c>
      <c r="BW60" s="597">
        <f>SUMIFS(BD!BD:BD,BD!$A:$A,$B60,BD!$G:$G,$BM$4)</f>
        <v/>
      </c>
      <c r="BX60" s="597">
        <f>SUMIFS(BD!BE:BE,BD!$A:$A,$B60,BD!$G:$G,$BM$4)</f>
        <v/>
      </c>
      <c r="BY60" s="597">
        <f>SUMIFS(BD!BF:BF,BD!$A:$A,$B60,BD!$G:$G,$BM$4)</f>
        <v/>
      </c>
      <c r="BZ60" s="597">
        <f>SUMIFS(BD!BG:BG,BD!$A:$A,$B60,BD!$G:$G,$BM$4)</f>
        <v/>
      </c>
      <c r="CB60" s="622">
        <f>HLOOKUP($CB$4,$AZ$6:$BK$78,$A60,0)</f>
        <v/>
      </c>
      <c r="CC60" s="237" t="n"/>
      <c r="CD60" s="622">
        <f>HLOOKUP($CB$4,$BO$6:$BZ$78,$A60,0)</f>
        <v/>
      </c>
      <c r="CE60" s="597">
        <f>SUM(CG60:CR60)</f>
        <v/>
      </c>
      <c r="CF60" s="1" t="n"/>
      <c r="CG60" s="597">
        <f>BD!BJ161</f>
        <v/>
      </c>
      <c r="CH60" s="597">
        <f>BD!BK161</f>
        <v/>
      </c>
      <c r="CI60" s="597">
        <f>BD!BL161</f>
        <v/>
      </c>
      <c r="CJ60" s="597">
        <f>BD!BM161</f>
        <v/>
      </c>
      <c r="CK60" s="597">
        <f>BD!BN161</f>
        <v/>
      </c>
      <c r="CL60" s="597">
        <f>BD!BO161</f>
        <v/>
      </c>
      <c r="CM60" s="597">
        <f>BD!BP161</f>
        <v/>
      </c>
      <c r="CN60" s="597">
        <f>BD!BQ161</f>
        <v/>
      </c>
      <c r="CO60" s="597">
        <f>BD!BR161</f>
        <v/>
      </c>
      <c r="CP60" s="597">
        <f>BD!BS161</f>
        <v/>
      </c>
      <c r="CQ60" s="597">
        <f>BD!BT161</f>
        <v/>
      </c>
      <c r="CR60" s="597">
        <f>BD!BU161</f>
        <v/>
      </c>
      <c r="CT60" s="597">
        <f>SUM(CV60:DG60)</f>
        <v/>
      </c>
      <c r="CU60" s="1" t="n"/>
      <c r="CV60" s="597">
        <f>_xlfn.XLOOKUP($B60,BD!$A$203:$A$399,BD!BJ$203:BJ$399,)</f>
        <v/>
      </c>
      <c r="CW60" s="597">
        <f>_xlfn.XLOOKUP($B60,BD!$A$203:$A$399,BD!BK$203:BK$399,)</f>
        <v/>
      </c>
      <c r="CX60" s="597">
        <f>_xlfn.XLOOKUP($B60,BD!$A$203:$A$399,BD!BL$203:BL$399,)</f>
        <v/>
      </c>
      <c r="CY60" s="597">
        <f>_xlfn.XLOOKUP($B60,BD!$A$203:$A$399,BD!BM$203:BM$399,)</f>
        <v/>
      </c>
      <c r="CZ60" s="597">
        <f>_xlfn.XLOOKUP($B60,BD!$A$203:$A$399,BD!BN$203:BN$399,)</f>
        <v/>
      </c>
      <c r="DA60" s="597">
        <f>_xlfn.XLOOKUP($B60,BD!$A$203:$A$399,BD!BO$203:BO$399,)</f>
        <v/>
      </c>
      <c r="DB60" s="597">
        <f>_xlfn.XLOOKUP($B60,BD!$A$203:$A$399,BD!BP$203:BP$399,)</f>
        <v/>
      </c>
      <c r="DC60" s="597">
        <f>_xlfn.XLOOKUP($B60,BD!$A$203:$A$399,BD!BQ$203:BQ$399,)</f>
        <v/>
      </c>
      <c r="DD60" s="597">
        <f>_xlfn.XLOOKUP($B60,BD!$A$203:$A$399,BD!BR$203:BR$399,)</f>
        <v/>
      </c>
      <c r="DE60" s="597">
        <f>_xlfn.XLOOKUP($B60,BD!$A$203:$A$399,BD!BS$203:BS$399,)</f>
        <v/>
      </c>
      <c r="DF60" s="597">
        <f>_xlfn.XLOOKUP($B60,BD!$A$203:$A$399,BD!BT$203:BT$399,)</f>
        <v/>
      </c>
      <c r="DG60" s="597">
        <f>_xlfn.XLOOKUP($B60,BD!$A$203:$A$399,BD!BU$203:BU$399,)</f>
        <v/>
      </c>
      <c r="DI60" s="597">
        <f>DA60-CL60</f>
        <v/>
      </c>
      <c r="DJ60" s="354">
        <f>(DA60/CL60)-100%</f>
        <v/>
      </c>
      <c r="DL60" s="597">
        <f>SUM(DN60:DY60)</f>
        <v/>
      </c>
      <c r="DM60" s="1" t="n"/>
      <c r="DN60" s="597">
        <f>BD!BW161</f>
        <v/>
      </c>
      <c r="DO60" s="597">
        <f>BD!BX161</f>
        <v/>
      </c>
      <c r="DP60" s="597">
        <f>BD!BY161</f>
        <v/>
      </c>
      <c r="DQ60" s="597">
        <f>BD!BZ161</f>
        <v/>
      </c>
      <c r="DR60" s="597">
        <f>BD!CA161</f>
        <v/>
      </c>
      <c r="DS60" s="597">
        <f>BD!CB161</f>
        <v/>
      </c>
      <c r="DT60" s="597">
        <f>BD!CC161</f>
        <v/>
      </c>
      <c r="DU60" s="597">
        <f>BD!CD161</f>
        <v/>
      </c>
      <c r="DV60" s="597">
        <f>BD!CE161</f>
        <v/>
      </c>
      <c r="DW60" s="597">
        <f>BD!CF161</f>
        <v/>
      </c>
      <c r="DX60" s="597">
        <f>BD!CG161</f>
        <v/>
      </c>
      <c r="DY60" s="597">
        <f>BD!CH161</f>
        <v/>
      </c>
      <c r="EA60" s="597">
        <f>SUM(EC60:EN60)</f>
        <v/>
      </c>
      <c r="EB60" s="1" t="n"/>
      <c r="EC60" s="597">
        <f>_xlfn.XLOOKUP($B60,BD!$A$203:$A$399,BD!BW$203:BW$399,)</f>
        <v/>
      </c>
      <c r="ED60" s="597">
        <f>_xlfn.XLOOKUP($B60,BD!$A$203:$A$399,BD!BX$203:BX$399,)</f>
        <v/>
      </c>
      <c r="EE60" s="597">
        <f>_xlfn.XLOOKUP($B60,BD!$A$203:$A$399,BD!BY$203:BY$399,)</f>
        <v/>
      </c>
      <c r="EF60" s="597">
        <f>_xlfn.XLOOKUP($B60,BD!$A$203:$A$399,BD!BZ$203:BZ$399,)</f>
        <v/>
      </c>
      <c r="EG60" s="597">
        <f>_xlfn.XLOOKUP($B60,BD!$A$203:$A$399,BD!CA$203:CA$399,)</f>
        <v/>
      </c>
      <c r="EH60" s="597">
        <f>_xlfn.XLOOKUP($B60,BD!$A$203:$A$399,BD!CB$203:CB$399,)</f>
        <v/>
      </c>
      <c r="EI60" s="597">
        <f>_xlfn.XLOOKUP($B60,BD!$A$203:$A$399,BD!CC$203:CC$399,)</f>
        <v/>
      </c>
      <c r="EJ60" s="597">
        <f>_xlfn.XLOOKUP($B60,BD!$A$203:$A$399,BD!CD$203:CD$399,)</f>
        <v/>
      </c>
      <c r="EK60" s="597">
        <f>_xlfn.XLOOKUP($B60,BD!$A$203:$A$399,BD!CE$203:CE$399,)</f>
        <v/>
      </c>
      <c r="EL60" s="597">
        <f>_xlfn.XLOOKUP($B60,BD!$A$203:$A$399,BD!CF$203:CF$399,)</f>
        <v/>
      </c>
      <c r="EM60" s="597">
        <f>_xlfn.XLOOKUP($B60,BD!$A$203:$A$399,BD!CG$203:CG$399,)</f>
        <v/>
      </c>
      <c r="EN60" s="597">
        <f>_xlfn.XLOOKUP($B60,BD!$A$203:$A$399,BD!CH$203:CH$399,)</f>
        <v/>
      </c>
      <c r="EP60" s="597">
        <f>EH60-DS60</f>
        <v/>
      </c>
      <c r="EQ60" s="354">
        <f>(EH60/DS60)-100%</f>
        <v/>
      </c>
      <c r="ES60" s="623">
        <f>_xlfn.XLOOKUP($ES$2,$CV$6:$DG$6,$CV60:$DG60)</f>
        <v/>
      </c>
      <c r="ET60" s="85" t="n"/>
      <c r="EU60" s="626">
        <f>_xlfn.XLOOKUP($ES$4,$DN$6:$DY$6,$DN60:$DY60)</f>
        <v/>
      </c>
      <c r="EV60" s="85" t="n"/>
      <c r="EW60" s="623">
        <f>_xlfn.XLOOKUP($ES$4,$EC$6:$EN$6,$EC60:$EN60)</f>
        <v/>
      </c>
      <c r="EX60" s="85" t="n"/>
      <c r="EY60" s="625">
        <f>EW60-EU60</f>
        <v/>
      </c>
      <c r="EZ60" s="408">
        <f>EY60/EU60</f>
        <v/>
      </c>
    </row>
    <row r="61" outlineLevel="1" ht="14.85" customFormat="1" customHeight="1" s="4">
      <c r="A61" s="1" t="n">
        <v>56</v>
      </c>
      <c r="B61" s="74" t="inlineStr">
        <is>
          <t>45.05</t>
        </is>
      </c>
      <c r="C61" s="50">
        <f>VLOOKUP(B61,BD!A:B,2,0)</f>
        <v/>
      </c>
      <c r="D61" s="58" t="n"/>
      <c r="E61" s="597">
        <f>SUM(G61:R61)</f>
        <v/>
      </c>
      <c r="F61" s="644" t="n"/>
      <c r="G61" s="597">
        <f>SUMIFS(BD!I:I,BD!$A:$A,$B61,BD!$G:$G,$E$4)</f>
        <v/>
      </c>
      <c r="H61" s="597">
        <f>SUMIFS(BD!J:J,BD!$A:$A,$B61,BD!$G:$G,$E$4)</f>
        <v/>
      </c>
      <c r="I61" s="597">
        <f>SUMIFS(BD!K:K,BD!$A:$A,$B61,BD!$G:$G,$E$4)</f>
        <v/>
      </c>
      <c r="J61" s="597">
        <f>SUMIFS(BD!L:L,BD!$A:$A,$B61,BD!$G:$G,$E$4)</f>
        <v/>
      </c>
      <c r="K61" s="597">
        <f>SUMIFS(BD!M:M,BD!$A:$A,$B61,BD!$G:$G,$E$4)</f>
        <v/>
      </c>
      <c r="L61" s="597">
        <f>SUMIFS(BD!N:N,BD!$A:$A,$B61,BD!$G:$G,$E$4)</f>
        <v/>
      </c>
      <c r="M61" s="597">
        <f>SUMIFS(BD!O:O,BD!$A:$A,$B61,BD!$G:$G,$E$4)</f>
        <v/>
      </c>
      <c r="N61" s="597">
        <f>SUMIFS(BD!P:P,BD!$A:$A,$B61,BD!$G:$G,$E$4)</f>
        <v/>
      </c>
      <c r="O61" s="597">
        <f>SUMIFS(BD!Q:Q,BD!$A:$A,$B61,BD!$G:$G,$E$4)</f>
        <v/>
      </c>
      <c r="P61" s="597">
        <f>SUMIFS(BD!R:R,BD!$A:$A,$B61,BD!$G:$G,$E$4)</f>
        <v/>
      </c>
      <c r="Q61" s="597">
        <f>SUMIFS(BD!S:S,BD!$A:$A,$B61,BD!$G:$G,$E$4)</f>
        <v/>
      </c>
      <c r="R61" s="597">
        <f>SUMIFS(BD!T:T,BD!$A:$A,$B61,BD!$G:$G,$E$4)</f>
        <v/>
      </c>
      <c r="S61" s="597" t="n"/>
      <c r="T61" s="597">
        <f>SUM(V61:AG61)</f>
        <v/>
      </c>
      <c r="U61" s="597" t="n"/>
      <c r="V61" s="597">
        <f>SUMIFS(BD!V:V,BD!$A:$A,$B61,BD!$G:$G,$T$4)</f>
        <v/>
      </c>
      <c r="W61" s="597">
        <f>SUMIFS(BD!W:W,BD!$A:$A,$B61,BD!$G:$G,$T$4)</f>
        <v/>
      </c>
      <c r="X61" s="597">
        <f>SUMIFS(BD!X:X,BD!$A:$A,$B61,BD!$G:$G,$T$4)</f>
        <v/>
      </c>
      <c r="Y61" s="597">
        <f>SUMIFS(BD!Y:Y,BD!$A:$A,$B61,BD!$G:$G,$T$4)</f>
        <v/>
      </c>
      <c r="Z61" s="597">
        <f>SUMIFS(BD!Z:Z,BD!$A:$A,$B61,BD!$G:$G,$T$4)</f>
        <v/>
      </c>
      <c r="AA61" s="597">
        <f>SUMIFS(BD!AA:AA,BD!$A:$A,$B61,BD!$G:$G,$T$4)</f>
        <v/>
      </c>
      <c r="AB61" s="597">
        <f>SUMIFS(BD!AB:AB,BD!$A:$A,$B61,BD!$G:$G,$T$4)</f>
        <v/>
      </c>
      <c r="AC61" s="597">
        <f>SUMIFS(BD!AC:AC,BD!$A:$A,$B61,BD!$G:$G,$T$4)</f>
        <v/>
      </c>
      <c r="AD61" s="597">
        <f>SUMIFS(BD!AD:AD,BD!$A:$A,$B61,BD!$G:$G,$T$4)</f>
        <v/>
      </c>
      <c r="AE61" s="597">
        <f>SUMIFS(BD!AE:AE,BD!$A:$A,$B61,BD!$G:$G,$T$4)</f>
        <v/>
      </c>
      <c r="AF61" s="597">
        <f>SUMIFS(BD!AF:AF,BD!$A:$A,$B61,BD!$G:$G,$T$4)</f>
        <v/>
      </c>
      <c r="AG61" s="597">
        <f>SUMIFS(BD!AG:AG,BD!$A:$A,$B61,BD!$G:$G,$T$4)</f>
        <v/>
      </c>
      <c r="AH61" s="597" t="n"/>
      <c r="AI61" s="597">
        <f>SUM(AK61:AV61)</f>
        <v/>
      </c>
      <c r="AJ61" s="597" t="n"/>
      <c r="AK61" s="597">
        <f>SUMIFS(BD!AI:AI,BD!$A:$A,$B61,BD!$G:$G,$AI$4)</f>
        <v/>
      </c>
      <c r="AL61" s="597">
        <f>SUMIFS(BD!AJ:AJ,BD!$A:$A,$B61,BD!$G:$G,$AI$4)</f>
        <v/>
      </c>
      <c r="AM61" s="597">
        <f>SUMIFS(BD!AK:AK,BD!$A:$A,$B61,BD!$G:$G,$AI$4)</f>
        <v/>
      </c>
      <c r="AN61" s="597">
        <f>SUMIFS(BD!AL:AL,BD!$A:$A,$B61,BD!$G:$G,$AI$4)</f>
        <v/>
      </c>
      <c r="AO61" s="597">
        <f>SUMIFS(BD!AM:AM,BD!$A:$A,$B61,BD!$G:$G,$AI$4)</f>
        <v/>
      </c>
      <c r="AP61" s="597">
        <f>SUMIFS(BD!AN:AN,BD!$A:$A,$B61,BD!$G:$G,$AI$4)</f>
        <v/>
      </c>
      <c r="AQ61" s="597">
        <f>SUMIFS(BD!AO:AO,BD!$A:$A,$B61,BD!$G:$G,$AI$4)</f>
        <v/>
      </c>
      <c r="AR61" s="597">
        <f>SUMIFS(BD!AP:AP,BD!$A:$A,$B61,BD!$G:$G,$AI$4)</f>
        <v/>
      </c>
      <c r="AS61" s="597">
        <f>SUMIFS(BD!AQ:AQ,BD!$A:$A,$B61,BD!$G:$G,$AI$4)</f>
        <v/>
      </c>
      <c r="AT61" s="597">
        <f>SUMIFS(BD!AR:AR,BD!$A:$A,$B61,BD!$G:$G,$AI$4)</f>
        <v/>
      </c>
      <c r="AU61" s="597">
        <f>SUMIFS(BD!AS:AS,BD!$A:$A,$B61,BD!$G:$G,$AI$4)</f>
        <v/>
      </c>
      <c r="AV61" s="597">
        <f>SUMIFS(BD!AT:AT,BD!$A:$A,$B61,BD!$G:$G,$AI$4)</f>
        <v/>
      </c>
      <c r="AW61" s="597" t="n"/>
      <c r="AX61" s="597">
        <f>SUM(AZ61:BK61)</f>
        <v/>
      </c>
      <c r="AY61" s="597" t="n"/>
      <c r="AZ61" s="597">
        <f>SUMIFS(BD!AV:AV,BD!$A:$A,$B61,BD!$G:$G,$AX$4)</f>
        <v/>
      </c>
      <c r="BA61" s="597">
        <f>SUMIFS(BD!AW:AW,BD!$A:$A,$B61,BD!$G:$G,$AX$4)</f>
        <v/>
      </c>
      <c r="BB61" s="597">
        <f>SUMIFS(BD!AX:AX,BD!$A:$A,$B61,BD!$G:$G,$AX$4)</f>
        <v/>
      </c>
      <c r="BC61" s="597">
        <f>SUMIFS(BD!AY:AY,BD!$A:$A,$B61,BD!$G:$G,$AX$4)</f>
        <v/>
      </c>
      <c r="BD61" s="597">
        <f>SUMIFS(BD!AZ:AZ,BD!$A:$A,$B61,BD!$G:$G,$AX$4)</f>
        <v/>
      </c>
      <c r="BE61" s="597">
        <f>SUMIFS(BD!BA:BA,BD!$A:$A,$B61,BD!$G:$G,$AX$4)</f>
        <v/>
      </c>
      <c r="BF61" s="597">
        <f>SUMIFS(BD!BB:BB,BD!$A:$A,$B61,BD!$G:$G,$AX$4)</f>
        <v/>
      </c>
      <c r="BG61" s="597">
        <f>SUMIFS(BD!BC:BC,BD!$A:$A,$B61,BD!$G:$G,$AX$4)</f>
        <v/>
      </c>
      <c r="BH61" s="597">
        <f>SUMIFS(BD!BD:BD,BD!$A:$A,$B61,BD!$G:$G,$AX$4)</f>
        <v/>
      </c>
      <c r="BI61" s="597">
        <f>SUMIFS(BD!BE:BE,BD!$A:$A,$B61,BD!$G:$G,$AX$4)</f>
        <v/>
      </c>
      <c r="BJ61" s="597">
        <f>SUMIFS(BD!BF:BF,BD!$A:$A,$B61,BD!$G:$G,$AX$4)</f>
        <v/>
      </c>
      <c r="BK61" s="597">
        <f>SUMIFS(BD!BG:BG,BD!$A:$A,$B61,BD!$G:$G,$AX$4)</f>
        <v/>
      </c>
      <c r="BM61" s="597">
        <f>SUM(BO61:BZ61)</f>
        <v/>
      </c>
      <c r="BN61" s="597" t="n"/>
      <c r="BO61" s="597">
        <f>SUMIFS(BD!AV:AV,BD!$A:$A,$B61,BD!$G:$G,$BM$4)</f>
        <v/>
      </c>
      <c r="BP61" s="597">
        <f>SUMIFS(BD!AW:AW,BD!$A:$A,$B61,BD!$G:$G,$BM$4)</f>
        <v/>
      </c>
      <c r="BQ61" s="597">
        <f>SUMIFS(BD!AX:AX,BD!$A:$A,$B61,BD!$G:$G,$BM$4)</f>
        <v/>
      </c>
      <c r="BR61" s="597">
        <f>SUMIFS(BD!AY:AY,BD!$A:$A,$B61,BD!$G:$G,$BM$4)</f>
        <v/>
      </c>
      <c r="BS61" s="597">
        <f>SUMIFS(BD!AZ:AZ,BD!$A:$A,$B61,BD!$G:$G,$BM$4)</f>
        <v/>
      </c>
      <c r="BT61" s="597">
        <f>SUMIFS(BD!BA:BA,BD!$A:$A,$B61,BD!$G:$G,$BM$4)</f>
        <v/>
      </c>
      <c r="BU61" s="597">
        <f>SUMIFS(BD!BB:BB,BD!$A:$A,$B61,BD!$G:$G,$BM$4)</f>
        <v/>
      </c>
      <c r="BV61" s="597">
        <f>SUMIFS(BD!BC:BC,BD!$A:$A,$B61,BD!$G:$G,$BM$4)</f>
        <v/>
      </c>
      <c r="BW61" s="597">
        <f>SUMIFS(BD!BD:BD,BD!$A:$A,$B61,BD!$G:$G,$BM$4)</f>
        <v/>
      </c>
      <c r="BX61" s="597">
        <f>SUMIFS(BD!BE:BE,BD!$A:$A,$B61,BD!$G:$G,$BM$4)</f>
        <v/>
      </c>
      <c r="BY61" s="597">
        <f>SUMIFS(BD!BF:BF,BD!$A:$A,$B61,BD!$G:$G,$BM$4)</f>
        <v/>
      </c>
      <c r="BZ61" s="597">
        <f>SUMIFS(BD!BG:BG,BD!$A:$A,$B61,BD!$G:$G,$BM$4)</f>
        <v/>
      </c>
      <c r="CB61" s="622">
        <f>HLOOKUP($CB$4,$AZ$6:$BK$78,$A61,0)</f>
        <v/>
      </c>
      <c r="CC61" s="237" t="n"/>
      <c r="CD61" s="622">
        <f>HLOOKUP($CB$4,$BO$6:$BZ$78,$A61,0)</f>
        <v/>
      </c>
      <c r="CE61" s="597">
        <f>SUM(CG61:CR61)</f>
        <v/>
      </c>
      <c r="CF61" s="1" t="n"/>
      <c r="CG61" s="597">
        <f>BD!BJ162</f>
        <v/>
      </c>
      <c r="CH61" s="597">
        <f>BD!BK162</f>
        <v/>
      </c>
      <c r="CI61" s="597">
        <f>BD!BL162</f>
        <v/>
      </c>
      <c r="CJ61" s="597">
        <f>BD!BM162</f>
        <v/>
      </c>
      <c r="CK61" s="597">
        <f>BD!BN162</f>
        <v/>
      </c>
      <c r="CL61" s="597">
        <f>BD!BO162</f>
        <v/>
      </c>
      <c r="CM61" s="597">
        <f>BD!BP162</f>
        <v/>
      </c>
      <c r="CN61" s="597">
        <f>BD!BQ162</f>
        <v/>
      </c>
      <c r="CO61" s="597">
        <f>BD!BR162</f>
        <v/>
      </c>
      <c r="CP61" s="597">
        <f>BD!BS162</f>
        <v/>
      </c>
      <c r="CQ61" s="597">
        <f>BD!BT162</f>
        <v/>
      </c>
      <c r="CR61" s="597">
        <f>BD!BU162</f>
        <v/>
      </c>
      <c r="CT61" s="597">
        <f>SUM(CV61:DG61)</f>
        <v/>
      </c>
      <c r="CU61" s="1" t="n"/>
      <c r="CV61" s="597">
        <f>_xlfn.XLOOKUP($B61,BD!$A$203:$A$399,BD!BJ$203:BJ$399,)</f>
        <v/>
      </c>
      <c r="CW61" s="597">
        <f>_xlfn.XLOOKUP($B61,BD!$A$203:$A$399,BD!BK$203:BK$399,)</f>
        <v/>
      </c>
      <c r="CX61" s="597">
        <f>_xlfn.XLOOKUP($B61,BD!$A$203:$A$399,BD!BL$203:BL$399,)</f>
        <v/>
      </c>
      <c r="CY61" s="597">
        <f>_xlfn.XLOOKUP($B61,BD!$A$203:$A$399,BD!BM$203:BM$399,)</f>
        <v/>
      </c>
      <c r="CZ61" s="597">
        <f>_xlfn.XLOOKUP($B61,BD!$A$203:$A$399,BD!BN$203:BN$399,)</f>
        <v/>
      </c>
      <c r="DA61" s="597">
        <f>_xlfn.XLOOKUP($B61,BD!$A$203:$A$399,BD!BO$203:BO$399,)</f>
        <v/>
      </c>
      <c r="DB61" s="597">
        <f>_xlfn.XLOOKUP($B61,BD!$A$203:$A$399,BD!BP$203:BP$399,)</f>
        <v/>
      </c>
      <c r="DC61" s="597">
        <f>_xlfn.XLOOKUP($B61,BD!$A$203:$A$399,BD!BQ$203:BQ$399,)</f>
        <v/>
      </c>
      <c r="DD61" s="597">
        <f>_xlfn.XLOOKUP($B61,BD!$A$203:$A$399,BD!BR$203:BR$399,)</f>
        <v/>
      </c>
      <c r="DE61" s="597">
        <f>_xlfn.XLOOKUP($B61,BD!$A$203:$A$399,BD!BS$203:BS$399,)</f>
        <v/>
      </c>
      <c r="DF61" s="597">
        <f>_xlfn.XLOOKUP($B61,BD!$A$203:$A$399,BD!BT$203:BT$399,)</f>
        <v/>
      </c>
      <c r="DG61" s="597">
        <f>_xlfn.XLOOKUP($B61,BD!$A$203:$A$399,BD!BU$203:BU$399,)</f>
        <v/>
      </c>
      <c r="DI61" s="597">
        <f>DA61-CL61</f>
        <v/>
      </c>
      <c r="DJ61" s="354">
        <f>(DA61/CL61)-100%</f>
        <v/>
      </c>
      <c r="DL61" s="597">
        <f>SUM(DN61:DY61)</f>
        <v/>
      </c>
      <c r="DM61" s="1" t="n"/>
      <c r="DN61" s="597">
        <f>BD!BW162</f>
        <v/>
      </c>
      <c r="DO61" s="597">
        <f>BD!BX162</f>
        <v/>
      </c>
      <c r="DP61" s="597">
        <f>BD!BY162</f>
        <v/>
      </c>
      <c r="DQ61" s="597">
        <f>BD!BZ162</f>
        <v/>
      </c>
      <c r="DR61" s="597">
        <f>BD!CA162</f>
        <v/>
      </c>
      <c r="DS61" s="597">
        <f>BD!CB162</f>
        <v/>
      </c>
      <c r="DT61" s="597">
        <f>BD!CC162</f>
        <v/>
      </c>
      <c r="DU61" s="597">
        <f>BD!CD162</f>
        <v/>
      </c>
      <c r="DV61" s="597">
        <f>BD!CE162</f>
        <v/>
      </c>
      <c r="DW61" s="597">
        <f>BD!CF162</f>
        <v/>
      </c>
      <c r="DX61" s="597">
        <f>BD!CG162</f>
        <v/>
      </c>
      <c r="DY61" s="597">
        <f>BD!CH162</f>
        <v/>
      </c>
      <c r="EA61" s="597">
        <f>SUM(EC61:EN61)</f>
        <v/>
      </c>
      <c r="EB61" s="1" t="n"/>
      <c r="EC61" s="597">
        <f>_xlfn.XLOOKUP($B61,BD!$A$203:$A$399,BD!BW$203:BW$399,)</f>
        <v/>
      </c>
      <c r="ED61" s="597">
        <f>_xlfn.XLOOKUP($B61,BD!$A$203:$A$399,BD!BX$203:BX$399,)</f>
        <v/>
      </c>
      <c r="EE61" s="597">
        <f>_xlfn.XLOOKUP($B61,BD!$A$203:$A$399,BD!BY$203:BY$399,)</f>
        <v/>
      </c>
      <c r="EF61" s="597">
        <f>_xlfn.XLOOKUP($B61,BD!$A$203:$A$399,BD!BZ$203:BZ$399,)</f>
        <v/>
      </c>
      <c r="EG61" s="597">
        <f>_xlfn.XLOOKUP($B61,BD!$A$203:$A$399,BD!CA$203:CA$399,)</f>
        <v/>
      </c>
      <c r="EH61" s="597">
        <f>_xlfn.XLOOKUP($B61,BD!$A$203:$A$399,BD!CB$203:CB$399,)</f>
        <v/>
      </c>
      <c r="EI61" s="597">
        <f>_xlfn.XLOOKUP($B61,BD!$A$203:$A$399,BD!CC$203:CC$399,)</f>
        <v/>
      </c>
      <c r="EJ61" s="597">
        <f>_xlfn.XLOOKUP($B61,BD!$A$203:$A$399,BD!CD$203:CD$399,)</f>
        <v/>
      </c>
      <c r="EK61" s="597">
        <f>_xlfn.XLOOKUP($B61,BD!$A$203:$A$399,BD!CE$203:CE$399,)</f>
        <v/>
      </c>
      <c r="EL61" s="597">
        <f>_xlfn.XLOOKUP($B61,BD!$A$203:$A$399,BD!CF$203:CF$399,)</f>
        <v/>
      </c>
      <c r="EM61" s="597">
        <f>_xlfn.XLOOKUP($B61,BD!$A$203:$A$399,BD!CG$203:CG$399,)</f>
        <v/>
      </c>
      <c r="EN61" s="597">
        <f>_xlfn.XLOOKUP($B61,BD!$A$203:$A$399,BD!CH$203:CH$399,)</f>
        <v/>
      </c>
      <c r="EP61" s="597">
        <f>EH61-DS61</f>
        <v/>
      </c>
      <c r="EQ61" s="354">
        <f>(EH61/DS61)-100%</f>
        <v/>
      </c>
      <c r="ES61" s="623">
        <f>_xlfn.XLOOKUP($ES$2,$CV$6:$DG$6,$CV61:$DG61)</f>
        <v/>
      </c>
      <c r="ET61" s="85" t="n"/>
      <c r="EU61" s="626">
        <f>_xlfn.XLOOKUP($ES$4,$DN$6:$DY$6,$DN61:$DY61)</f>
        <v/>
      </c>
      <c r="EV61" s="85" t="n"/>
      <c r="EW61" s="623">
        <f>_xlfn.XLOOKUP($ES$4,$EC$6:$EN$6,$EC61:$EN61)</f>
        <v/>
      </c>
      <c r="EX61" s="85" t="n"/>
      <c r="EY61" s="625">
        <f>EW61-EU61</f>
        <v/>
      </c>
      <c r="EZ61" s="408">
        <f>EY61/EU61</f>
        <v/>
      </c>
    </row>
    <row r="62" outlineLevel="1" ht="14.85" customFormat="1" customHeight="1" s="4">
      <c r="A62" s="1" t="n">
        <v>57</v>
      </c>
      <c r="B62" s="74" t="inlineStr">
        <is>
          <t>45.06</t>
        </is>
      </c>
      <c r="C62" s="50">
        <f>VLOOKUP(B62,BD!A:B,2,0)</f>
        <v/>
      </c>
      <c r="D62" s="58" t="n"/>
      <c r="E62" s="597">
        <f>SUM(G62:R62)</f>
        <v/>
      </c>
      <c r="F62" s="644" t="n"/>
      <c r="G62" s="597">
        <f>SUMIFS(BD!I:I,BD!$A:$A,$B62,BD!$G:$G,$E$4)</f>
        <v/>
      </c>
      <c r="H62" s="597">
        <f>SUMIFS(BD!J:J,BD!$A:$A,$B62,BD!$G:$G,$E$4)</f>
        <v/>
      </c>
      <c r="I62" s="597">
        <f>SUMIFS(BD!K:K,BD!$A:$A,$B62,BD!$G:$G,$E$4)</f>
        <v/>
      </c>
      <c r="J62" s="597">
        <f>SUMIFS(BD!L:L,BD!$A:$A,$B62,BD!$G:$G,$E$4)</f>
        <v/>
      </c>
      <c r="K62" s="597">
        <f>SUMIFS(BD!M:M,BD!$A:$A,$B62,BD!$G:$G,$E$4)</f>
        <v/>
      </c>
      <c r="L62" s="597">
        <f>SUMIFS(BD!N:N,BD!$A:$A,$B62,BD!$G:$G,$E$4)</f>
        <v/>
      </c>
      <c r="M62" s="597">
        <f>SUMIFS(BD!O:O,BD!$A:$A,$B62,BD!$G:$G,$E$4)</f>
        <v/>
      </c>
      <c r="N62" s="597">
        <f>SUMIFS(BD!P:P,BD!$A:$A,$B62,BD!$G:$G,$E$4)</f>
        <v/>
      </c>
      <c r="O62" s="597">
        <f>SUMIFS(BD!Q:Q,BD!$A:$A,$B62,BD!$G:$G,$E$4)</f>
        <v/>
      </c>
      <c r="P62" s="597">
        <f>SUMIFS(BD!R:R,BD!$A:$A,$B62,BD!$G:$G,$E$4)</f>
        <v/>
      </c>
      <c r="Q62" s="597">
        <f>SUMIFS(BD!S:S,BD!$A:$A,$B62,BD!$G:$G,$E$4)</f>
        <v/>
      </c>
      <c r="R62" s="597">
        <f>SUMIFS(BD!T:T,BD!$A:$A,$B62,BD!$G:$G,$E$4)</f>
        <v/>
      </c>
      <c r="S62" s="597" t="n"/>
      <c r="T62" s="597">
        <f>SUM(V62:AG62)</f>
        <v/>
      </c>
      <c r="U62" s="597" t="n"/>
      <c r="V62" s="597">
        <f>SUMIFS(BD!V:V,BD!$A:$A,$B62,BD!$G:$G,$T$4)</f>
        <v/>
      </c>
      <c r="W62" s="597">
        <f>SUMIFS(BD!W:W,BD!$A:$A,$B62,BD!$G:$G,$T$4)</f>
        <v/>
      </c>
      <c r="X62" s="597">
        <f>SUMIFS(BD!X:X,BD!$A:$A,$B62,BD!$G:$G,$T$4)</f>
        <v/>
      </c>
      <c r="Y62" s="597">
        <f>SUMIFS(BD!Y:Y,BD!$A:$A,$B62,BD!$G:$G,$T$4)</f>
        <v/>
      </c>
      <c r="Z62" s="597">
        <f>SUMIFS(BD!Z:Z,BD!$A:$A,$B62,BD!$G:$G,$T$4)</f>
        <v/>
      </c>
      <c r="AA62" s="597">
        <f>SUMIFS(BD!AA:AA,BD!$A:$A,$B62,BD!$G:$G,$T$4)</f>
        <v/>
      </c>
      <c r="AB62" s="597">
        <f>SUMIFS(BD!AB:AB,BD!$A:$A,$B62,BD!$G:$G,$T$4)</f>
        <v/>
      </c>
      <c r="AC62" s="597">
        <f>SUMIFS(BD!AC:AC,BD!$A:$A,$B62,BD!$G:$G,$T$4)</f>
        <v/>
      </c>
      <c r="AD62" s="597">
        <f>SUMIFS(BD!AD:AD,BD!$A:$A,$B62,BD!$G:$G,$T$4)</f>
        <v/>
      </c>
      <c r="AE62" s="597">
        <f>SUMIFS(BD!AE:AE,BD!$A:$A,$B62,BD!$G:$G,$T$4)</f>
        <v/>
      </c>
      <c r="AF62" s="597">
        <f>SUMIFS(BD!AF:AF,BD!$A:$A,$B62,BD!$G:$G,$T$4)</f>
        <v/>
      </c>
      <c r="AG62" s="597">
        <f>SUMIFS(BD!AG:AG,BD!$A:$A,$B62,BD!$G:$G,$T$4)</f>
        <v/>
      </c>
      <c r="AH62" s="597" t="n"/>
      <c r="AI62" s="597">
        <f>SUM(AK62:AV62)</f>
        <v/>
      </c>
      <c r="AJ62" s="597" t="n"/>
      <c r="AK62" s="597">
        <f>SUMIFS(BD!AI:AI,BD!$A:$A,$B62,BD!$G:$G,$AI$4)</f>
        <v/>
      </c>
      <c r="AL62" s="597">
        <f>SUMIFS(BD!AJ:AJ,BD!$A:$A,$B62,BD!$G:$G,$AI$4)</f>
        <v/>
      </c>
      <c r="AM62" s="597">
        <f>SUMIFS(BD!AK:AK,BD!$A:$A,$B62,BD!$G:$G,$AI$4)</f>
        <v/>
      </c>
      <c r="AN62" s="597">
        <f>SUMIFS(BD!AL:AL,BD!$A:$A,$B62,BD!$G:$G,$AI$4)</f>
        <v/>
      </c>
      <c r="AO62" s="597">
        <f>SUMIFS(BD!AM:AM,BD!$A:$A,$B62,BD!$G:$G,$AI$4)</f>
        <v/>
      </c>
      <c r="AP62" s="597">
        <f>SUMIFS(BD!AN:AN,BD!$A:$A,$B62,BD!$G:$G,$AI$4)</f>
        <v/>
      </c>
      <c r="AQ62" s="597">
        <f>SUMIFS(BD!AO:AO,BD!$A:$A,$B62,BD!$G:$G,$AI$4)</f>
        <v/>
      </c>
      <c r="AR62" s="597">
        <f>SUMIFS(BD!AP:AP,BD!$A:$A,$B62,BD!$G:$G,$AI$4)</f>
        <v/>
      </c>
      <c r="AS62" s="597">
        <f>SUMIFS(BD!AQ:AQ,BD!$A:$A,$B62,BD!$G:$G,$AI$4)</f>
        <v/>
      </c>
      <c r="AT62" s="597">
        <f>SUMIFS(BD!AR:AR,BD!$A:$A,$B62,BD!$G:$G,$AI$4)</f>
        <v/>
      </c>
      <c r="AU62" s="597">
        <f>SUMIFS(BD!AS:AS,BD!$A:$A,$B62,BD!$G:$G,$AI$4)</f>
        <v/>
      </c>
      <c r="AV62" s="597">
        <f>SUMIFS(BD!AT:AT,BD!$A:$A,$B62,BD!$G:$G,$AI$4)</f>
        <v/>
      </c>
      <c r="AW62" s="597" t="n"/>
      <c r="AX62" s="597">
        <f>SUM(AZ62:BK62)</f>
        <v/>
      </c>
      <c r="AY62" s="597" t="n"/>
      <c r="AZ62" s="597">
        <f>SUMIFS(BD!AV:AV,BD!$A:$A,$B62,BD!$G:$G,$AX$4)</f>
        <v/>
      </c>
      <c r="BA62" s="597">
        <f>SUMIFS(BD!AW:AW,BD!$A:$A,$B62,BD!$G:$G,$AX$4)</f>
        <v/>
      </c>
      <c r="BB62" s="597">
        <f>SUMIFS(BD!AX:AX,BD!$A:$A,$B62,BD!$G:$G,$AX$4)</f>
        <v/>
      </c>
      <c r="BC62" s="597">
        <f>SUMIFS(BD!AY:AY,BD!$A:$A,$B62,BD!$G:$G,$AX$4)</f>
        <v/>
      </c>
      <c r="BD62" s="597">
        <f>SUMIFS(BD!AZ:AZ,BD!$A:$A,$B62,BD!$G:$G,$AX$4)</f>
        <v/>
      </c>
      <c r="BE62" s="597">
        <f>SUMIFS(BD!BA:BA,BD!$A:$A,$B62,BD!$G:$G,$AX$4)</f>
        <v/>
      </c>
      <c r="BF62" s="597">
        <f>SUMIFS(BD!BB:BB,BD!$A:$A,$B62,BD!$G:$G,$AX$4)</f>
        <v/>
      </c>
      <c r="BG62" s="597">
        <f>SUMIFS(BD!BC:BC,BD!$A:$A,$B62,BD!$G:$G,$AX$4)</f>
        <v/>
      </c>
      <c r="BH62" s="597">
        <f>SUMIFS(BD!BD:BD,BD!$A:$A,$B62,BD!$G:$G,$AX$4)</f>
        <v/>
      </c>
      <c r="BI62" s="597">
        <f>SUMIFS(BD!BE:BE,BD!$A:$A,$B62,BD!$G:$G,$AX$4)</f>
        <v/>
      </c>
      <c r="BJ62" s="597">
        <f>SUMIFS(BD!BF:BF,BD!$A:$A,$B62,BD!$G:$G,$AX$4)</f>
        <v/>
      </c>
      <c r="BK62" s="597">
        <f>SUMIFS(BD!BG:BG,BD!$A:$A,$B62,BD!$G:$G,$AX$4)</f>
        <v/>
      </c>
      <c r="BM62" s="597">
        <f>SUM(BO62:BZ62)</f>
        <v/>
      </c>
      <c r="BN62" s="597" t="n"/>
      <c r="BO62" s="597">
        <f>SUMIFS(BD!AV:AV,BD!$A:$A,$B62,BD!$G:$G,$BM$4)</f>
        <v/>
      </c>
      <c r="BP62" s="597">
        <f>SUMIFS(BD!AW:AW,BD!$A:$A,$B62,BD!$G:$G,$BM$4)</f>
        <v/>
      </c>
      <c r="BQ62" s="597">
        <f>SUMIFS(BD!AX:AX,BD!$A:$A,$B62,BD!$G:$G,$BM$4)</f>
        <v/>
      </c>
      <c r="BR62" s="597">
        <f>SUMIFS(BD!AY:AY,BD!$A:$A,$B62,BD!$G:$G,$BM$4)</f>
        <v/>
      </c>
      <c r="BS62" s="597">
        <f>SUMIFS(BD!AZ:AZ,BD!$A:$A,$B62,BD!$G:$G,$BM$4)</f>
        <v/>
      </c>
      <c r="BT62" s="597">
        <f>SUMIFS(BD!BA:BA,BD!$A:$A,$B62,BD!$G:$G,$BM$4)</f>
        <v/>
      </c>
      <c r="BU62" s="597">
        <f>SUMIFS(BD!BB:BB,BD!$A:$A,$B62,BD!$G:$G,$BM$4)</f>
        <v/>
      </c>
      <c r="BV62" s="597">
        <f>SUMIFS(BD!BC:BC,BD!$A:$A,$B62,BD!$G:$G,$BM$4)</f>
        <v/>
      </c>
      <c r="BW62" s="597">
        <f>SUMIFS(BD!BD:BD,BD!$A:$A,$B62,BD!$G:$G,$BM$4)</f>
        <v/>
      </c>
      <c r="BX62" s="597">
        <f>SUMIFS(BD!BE:BE,BD!$A:$A,$B62,BD!$G:$G,$BM$4)</f>
        <v/>
      </c>
      <c r="BY62" s="597">
        <f>SUMIFS(BD!BF:BF,BD!$A:$A,$B62,BD!$G:$G,$BM$4)</f>
        <v/>
      </c>
      <c r="BZ62" s="597">
        <f>SUMIFS(BD!BG:BG,BD!$A:$A,$B62,BD!$G:$G,$BM$4)</f>
        <v/>
      </c>
      <c r="CB62" s="622">
        <f>HLOOKUP($CB$4,$AZ$6:$BK$78,$A62,0)</f>
        <v/>
      </c>
      <c r="CC62" s="237" t="n"/>
      <c r="CD62" s="622">
        <f>HLOOKUP($CB$4,$BO$6:$BZ$78,$A62,0)</f>
        <v/>
      </c>
      <c r="CE62" s="597">
        <f>SUM(CG62:CR62)</f>
        <v/>
      </c>
      <c r="CF62" s="1" t="n"/>
      <c r="CG62" s="597">
        <f>BD!BJ163</f>
        <v/>
      </c>
      <c r="CH62" s="597">
        <f>BD!BK163</f>
        <v/>
      </c>
      <c r="CI62" s="597">
        <f>BD!BL163</f>
        <v/>
      </c>
      <c r="CJ62" s="597">
        <f>BD!BM163</f>
        <v/>
      </c>
      <c r="CK62" s="597">
        <f>BD!BN163</f>
        <v/>
      </c>
      <c r="CL62" s="597">
        <f>BD!BO163</f>
        <v/>
      </c>
      <c r="CM62" s="597">
        <f>BD!BP163</f>
        <v/>
      </c>
      <c r="CN62" s="597">
        <f>BD!BQ163</f>
        <v/>
      </c>
      <c r="CO62" s="597">
        <f>BD!BR163</f>
        <v/>
      </c>
      <c r="CP62" s="597">
        <f>BD!BS163</f>
        <v/>
      </c>
      <c r="CQ62" s="597">
        <f>BD!BT163</f>
        <v/>
      </c>
      <c r="CR62" s="597">
        <f>BD!BU163</f>
        <v/>
      </c>
      <c r="CT62" s="597">
        <f>SUM(CV62:DG62)</f>
        <v/>
      </c>
      <c r="CU62" s="1" t="n"/>
      <c r="CV62" s="597">
        <f>_xlfn.XLOOKUP($B62,BD!$A$203:$A$399,BD!BJ$203:BJ$399,)</f>
        <v/>
      </c>
      <c r="CW62" s="597">
        <f>_xlfn.XLOOKUP($B62,BD!$A$203:$A$399,BD!BK$203:BK$399,)</f>
        <v/>
      </c>
      <c r="CX62" s="597">
        <f>_xlfn.XLOOKUP($B62,BD!$A$203:$A$399,BD!BL$203:BL$399,)</f>
        <v/>
      </c>
      <c r="CY62" s="597">
        <f>_xlfn.XLOOKUP($B62,BD!$A$203:$A$399,BD!BM$203:BM$399,)</f>
        <v/>
      </c>
      <c r="CZ62" s="597">
        <f>_xlfn.XLOOKUP($B62,BD!$A$203:$A$399,BD!BN$203:BN$399,)</f>
        <v/>
      </c>
      <c r="DA62" s="597">
        <f>_xlfn.XLOOKUP($B62,BD!$A$203:$A$399,BD!BO$203:BO$399,)</f>
        <v/>
      </c>
      <c r="DB62" s="597">
        <f>_xlfn.XLOOKUP($B62,BD!$A$203:$A$399,BD!BP$203:BP$399,)</f>
        <v/>
      </c>
      <c r="DC62" s="597">
        <f>_xlfn.XLOOKUP($B62,BD!$A$203:$A$399,BD!BQ$203:BQ$399,)</f>
        <v/>
      </c>
      <c r="DD62" s="597">
        <f>_xlfn.XLOOKUP($B62,BD!$A$203:$A$399,BD!BR$203:BR$399,)</f>
        <v/>
      </c>
      <c r="DE62" s="597">
        <f>_xlfn.XLOOKUP($B62,BD!$A$203:$A$399,BD!BS$203:BS$399,)</f>
        <v/>
      </c>
      <c r="DF62" s="597">
        <f>_xlfn.XLOOKUP($B62,BD!$A$203:$A$399,BD!BT$203:BT$399,)</f>
        <v/>
      </c>
      <c r="DG62" s="597">
        <f>_xlfn.XLOOKUP($B62,BD!$A$203:$A$399,BD!BU$203:BU$399,)</f>
        <v/>
      </c>
      <c r="DI62" s="597">
        <f>DA62-CL62</f>
        <v/>
      </c>
      <c r="DJ62" s="354">
        <f>(DA62/CL62)-100%</f>
        <v/>
      </c>
      <c r="DL62" s="597">
        <f>SUM(DN62:DY62)</f>
        <v/>
      </c>
      <c r="DM62" s="1" t="n"/>
      <c r="DN62" s="597">
        <f>BD!BW163</f>
        <v/>
      </c>
      <c r="DO62" s="597">
        <f>BD!BX163</f>
        <v/>
      </c>
      <c r="DP62" s="597">
        <f>BD!BY163</f>
        <v/>
      </c>
      <c r="DQ62" s="597">
        <f>BD!BZ163</f>
        <v/>
      </c>
      <c r="DR62" s="597">
        <f>BD!CA163</f>
        <v/>
      </c>
      <c r="DS62" s="597">
        <f>BD!CB163</f>
        <v/>
      </c>
      <c r="DT62" s="597">
        <f>BD!CC163</f>
        <v/>
      </c>
      <c r="DU62" s="597">
        <f>BD!CD163</f>
        <v/>
      </c>
      <c r="DV62" s="597">
        <f>BD!CE163</f>
        <v/>
      </c>
      <c r="DW62" s="597">
        <f>BD!CF163</f>
        <v/>
      </c>
      <c r="DX62" s="597">
        <f>BD!CG163</f>
        <v/>
      </c>
      <c r="DY62" s="597">
        <f>BD!CH163</f>
        <v/>
      </c>
      <c r="EA62" s="597">
        <f>SUM(EC62:EN62)</f>
        <v/>
      </c>
      <c r="EB62" s="1" t="n"/>
      <c r="EC62" s="597">
        <f>_xlfn.XLOOKUP($B62,BD!$A$203:$A$399,BD!BW$203:BW$399,)</f>
        <v/>
      </c>
      <c r="ED62" s="597">
        <f>_xlfn.XLOOKUP($B62,BD!$A$203:$A$399,BD!BX$203:BX$399,)</f>
        <v/>
      </c>
      <c r="EE62" s="597">
        <f>_xlfn.XLOOKUP($B62,BD!$A$203:$A$399,BD!BY$203:BY$399,)</f>
        <v/>
      </c>
      <c r="EF62" s="597">
        <f>_xlfn.XLOOKUP($B62,BD!$A$203:$A$399,BD!BZ$203:BZ$399,)</f>
        <v/>
      </c>
      <c r="EG62" s="597">
        <f>_xlfn.XLOOKUP($B62,BD!$A$203:$A$399,BD!CA$203:CA$399,)</f>
        <v/>
      </c>
      <c r="EH62" s="597">
        <f>_xlfn.XLOOKUP($B62,BD!$A$203:$A$399,BD!CB$203:CB$399,)</f>
        <v/>
      </c>
      <c r="EI62" s="597">
        <f>_xlfn.XLOOKUP($B62,BD!$A$203:$A$399,BD!CC$203:CC$399,)</f>
        <v/>
      </c>
      <c r="EJ62" s="597">
        <f>_xlfn.XLOOKUP($B62,BD!$A$203:$A$399,BD!CD$203:CD$399,)</f>
        <v/>
      </c>
      <c r="EK62" s="597">
        <f>_xlfn.XLOOKUP($B62,BD!$A$203:$A$399,BD!CE$203:CE$399,)</f>
        <v/>
      </c>
      <c r="EL62" s="597">
        <f>_xlfn.XLOOKUP($B62,BD!$A$203:$A$399,BD!CF$203:CF$399,)</f>
        <v/>
      </c>
      <c r="EM62" s="597">
        <f>_xlfn.XLOOKUP($B62,BD!$A$203:$A$399,BD!CG$203:CG$399,)</f>
        <v/>
      </c>
      <c r="EN62" s="597">
        <f>_xlfn.XLOOKUP($B62,BD!$A$203:$A$399,BD!CH$203:CH$399,)</f>
        <v/>
      </c>
      <c r="EP62" s="597">
        <f>EH62-DS62</f>
        <v/>
      </c>
      <c r="EQ62" s="354">
        <f>(EH62/DS62)-100%</f>
        <v/>
      </c>
      <c r="ES62" s="623">
        <f>_xlfn.XLOOKUP($ES$2,$CV$6:$DG$6,$CV62:$DG62)</f>
        <v/>
      </c>
      <c r="ET62" s="85" t="n"/>
      <c r="EU62" s="626">
        <f>_xlfn.XLOOKUP($ES$4,$DN$6:$DY$6,$DN62:$DY62)</f>
        <v/>
      </c>
      <c r="EV62" s="85" t="n"/>
      <c r="EW62" s="623">
        <f>_xlfn.XLOOKUP($ES$4,$EC$6:$EN$6,$EC62:$EN62)</f>
        <v/>
      </c>
      <c r="EX62" s="85" t="n"/>
      <c r="EY62" s="625">
        <f>EW62-EU62</f>
        <v/>
      </c>
      <c r="EZ62" s="408">
        <f>EY62/EU62</f>
        <v/>
      </c>
    </row>
    <row r="63" outlineLevel="1" ht="14.85" customFormat="1" customHeight="1" s="4">
      <c r="A63" s="1" t="n">
        <v>58</v>
      </c>
      <c r="B63" s="74" t="inlineStr">
        <is>
          <t>45.07</t>
        </is>
      </c>
      <c r="C63" s="50">
        <f>VLOOKUP(B63,BD!A:B,2,0)</f>
        <v/>
      </c>
      <c r="D63" s="58" t="n"/>
      <c r="E63" s="597">
        <f>SUM(G63:R63)</f>
        <v/>
      </c>
      <c r="F63" s="644" t="n"/>
      <c r="G63" s="597">
        <f>SUMIFS(BD!I:I,BD!$A:$A,$B63,BD!$G:$G,$E$4)</f>
        <v/>
      </c>
      <c r="H63" s="597">
        <f>SUMIFS(BD!J:J,BD!$A:$A,$B63,BD!$G:$G,$E$4)</f>
        <v/>
      </c>
      <c r="I63" s="597">
        <f>SUMIFS(BD!K:K,BD!$A:$A,$B63,BD!$G:$G,$E$4)</f>
        <v/>
      </c>
      <c r="J63" s="597">
        <f>SUMIFS(BD!L:L,BD!$A:$A,$B63,BD!$G:$G,$E$4)</f>
        <v/>
      </c>
      <c r="K63" s="597">
        <f>SUMIFS(BD!M:M,BD!$A:$A,$B63,BD!$G:$G,$E$4)</f>
        <v/>
      </c>
      <c r="L63" s="597">
        <f>SUMIFS(BD!N:N,BD!$A:$A,$B63,BD!$G:$G,$E$4)</f>
        <v/>
      </c>
      <c r="M63" s="597">
        <f>SUMIFS(BD!O:O,BD!$A:$A,$B63,BD!$G:$G,$E$4)</f>
        <v/>
      </c>
      <c r="N63" s="597">
        <f>SUMIFS(BD!P:P,BD!$A:$A,$B63,BD!$G:$G,$E$4)</f>
        <v/>
      </c>
      <c r="O63" s="597">
        <f>SUMIFS(BD!Q:Q,BD!$A:$A,$B63,BD!$G:$G,$E$4)</f>
        <v/>
      </c>
      <c r="P63" s="597">
        <f>SUMIFS(BD!R:R,BD!$A:$A,$B63,BD!$G:$G,$E$4)</f>
        <v/>
      </c>
      <c r="Q63" s="597">
        <f>SUMIFS(BD!S:S,BD!$A:$A,$B63,BD!$G:$G,$E$4)</f>
        <v/>
      </c>
      <c r="R63" s="597">
        <f>SUMIFS(BD!T:T,BD!$A:$A,$B63,BD!$G:$G,$E$4)</f>
        <v/>
      </c>
      <c r="S63" s="597" t="n"/>
      <c r="T63" s="597">
        <f>SUM(V63:AG63)</f>
        <v/>
      </c>
      <c r="U63" s="597" t="n"/>
      <c r="V63" s="597">
        <f>SUMIFS(BD!V:V,BD!$A:$A,$B63,BD!$G:$G,$T$4)</f>
        <v/>
      </c>
      <c r="W63" s="597">
        <f>SUMIFS(BD!W:W,BD!$A:$A,$B63,BD!$G:$G,$T$4)</f>
        <v/>
      </c>
      <c r="X63" s="597">
        <f>SUMIFS(BD!X:X,BD!$A:$A,$B63,BD!$G:$G,$T$4)</f>
        <v/>
      </c>
      <c r="Y63" s="597">
        <f>SUMIFS(BD!Y:Y,BD!$A:$A,$B63,BD!$G:$G,$T$4)</f>
        <v/>
      </c>
      <c r="Z63" s="597">
        <f>SUMIFS(BD!Z:Z,BD!$A:$A,$B63,BD!$G:$G,$T$4)</f>
        <v/>
      </c>
      <c r="AA63" s="597">
        <f>SUMIFS(BD!AA:AA,BD!$A:$A,$B63,BD!$G:$G,$T$4)</f>
        <v/>
      </c>
      <c r="AB63" s="597">
        <f>SUMIFS(BD!AB:AB,BD!$A:$A,$B63,BD!$G:$G,$T$4)</f>
        <v/>
      </c>
      <c r="AC63" s="597">
        <f>SUMIFS(BD!AC:AC,BD!$A:$A,$B63,BD!$G:$G,$T$4)</f>
        <v/>
      </c>
      <c r="AD63" s="597">
        <f>SUMIFS(BD!AD:AD,BD!$A:$A,$B63,BD!$G:$G,$T$4)</f>
        <v/>
      </c>
      <c r="AE63" s="597">
        <f>SUMIFS(BD!AE:AE,BD!$A:$A,$B63,BD!$G:$G,$T$4)</f>
        <v/>
      </c>
      <c r="AF63" s="597">
        <f>SUMIFS(BD!AF:AF,BD!$A:$A,$B63,BD!$G:$G,$T$4)</f>
        <v/>
      </c>
      <c r="AG63" s="597">
        <f>SUMIFS(BD!AG:AG,BD!$A:$A,$B63,BD!$G:$G,$T$4)</f>
        <v/>
      </c>
      <c r="AH63" s="597" t="n"/>
      <c r="AI63" s="597">
        <f>SUM(AK63:AV63)</f>
        <v/>
      </c>
      <c r="AJ63" s="597" t="n"/>
      <c r="AK63" s="597">
        <f>SUMIFS(BD!AI:AI,BD!$A:$A,$B63,BD!$G:$G,$AI$4)</f>
        <v/>
      </c>
      <c r="AL63" s="597">
        <f>SUMIFS(BD!AJ:AJ,BD!$A:$A,$B63,BD!$G:$G,$AI$4)</f>
        <v/>
      </c>
      <c r="AM63" s="597">
        <f>SUMIFS(BD!AK:AK,BD!$A:$A,$B63,BD!$G:$G,$AI$4)</f>
        <v/>
      </c>
      <c r="AN63" s="597">
        <f>SUMIFS(BD!AL:AL,BD!$A:$A,$B63,BD!$G:$G,$AI$4)</f>
        <v/>
      </c>
      <c r="AO63" s="597">
        <f>SUMIFS(BD!AM:AM,BD!$A:$A,$B63,BD!$G:$G,$AI$4)</f>
        <v/>
      </c>
      <c r="AP63" s="597">
        <f>SUMIFS(BD!AN:AN,BD!$A:$A,$B63,BD!$G:$G,$AI$4)</f>
        <v/>
      </c>
      <c r="AQ63" s="597">
        <f>SUMIFS(BD!AO:AO,BD!$A:$A,$B63,BD!$G:$G,$AI$4)</f>
        <v/>
      </c>
      <c r="AR63" s="597">
        <f>SUMIFS(BD!AP:AP,BD!$A:$A,$B63,BD!$G:$G,$AI$4)</f>
        <v/>
      </c>
      <c r="AS63" s="597">
        <f>SUMIFS(BD!AQ:AQ,BD!$A:$A,$B63,BD!$G:$G,$AI$4)</f>
        <v/>
      </c>
      <c r="AT63" s="597">
        <f>SUMIFS(BD!AR:AR,BD!$A:$A,$B63,BD!$G:$G,$AI$4)</f>
        <v/>
      </c>
      <c r="AU63" s="597">
        <f>SUMIFS(BD!AS:AS,BD!$A:$A,$B63,BD!$G:$G,$AI$4)</f>
        <v/>
      </c>
      <c r="AV63" s="597">
        <f>SUMIFS(BD!AT:AT,BD!$A:$A,$B63,BD!$G:$G,$AI$4)</f>
        <v/>
      </c>
      <c r="AW63" s="597" t="n"/>
      <c r="AX63" s="597">
        <f>SUM(AZ63:BK63)</f>
        <v/>
      </c>
      <c r="AY63" s="597" t="n"/>
      <c r="AZ63" s="597">
        <f>SUMIFS(BD!AV:AV,BD!$A:$A,$B63,BD!$G:$G,$AX$4)</f>
        <v/>
      </c>
      <c r="BA63" s="597">
        <f>SUMIFS(BD!AW:AW,BD!$A:$A,$B63,BD!$G:$G,$AX$4)</f>
        <v/>
      </c>
      <c r="BB63" s="597">
        <f>SUMIFS(BD!AX:AX,BD!$A:$A,$B63,BD!$G:$G,$AX$4)</f>
        <v/>
      </c>
      <c r="BC63" s="597">
        <f>SUMIFS(BD!AY:AY,BD!$A:$A,$B63,BD!$G:$G,$AX$4)</f>
        <v/>
      </c>
      <c r="BD63" s="597">
        <f>SUMIFS(BD!AZ:AZ,BD!$A:$A,$B63,BD!$G:$G,$AX$4)</f>
        <v/>
      </c>
      <c r="BE63" s="597">
        <f>SUMIFS(BD!BA:BA,BD!$A:$A,$B63,BD!$G:$G,$AX$4)</f>
        <v/>
      </c>
      <c r="BF63" s="597">
        <f>SUMIFS(BD!BB:BB,BD!$A:$A,$B63,BD!$G:$G,$AX$4)</f>
        <v/>
      </c>
      <c r="BG63" s="597">
        <f>SUMIFS(BD!BC:BC,BD!$A:$A,$B63,BD!$G:$G,$AX$4)</f>
        <v/>
      </c>
      <c r="BH63" s="597">
        <f>SUMIFS(BD!BD:BD,BD!$A:$A,$B63,BD!$G:$G,$AX$4)</f>
        <v/>
      </c>
      <c r="BI63" s="597">
        <f>SUMIFS(BD!BE:BE,BD!$A:$A,$B63,BD!$G:$G,$AX$4)</f>
        <v/>
      </c>
      <c r="BJ63" s="597">
        <f>SUMIFS(BD!BF:BF,BD!$A:$A,$B63,BD!$G:$G,$AX$4)</f>
        <v/>
      </c>
      <c r="BK63" s="597">
        <f>SUMIFS(BD!BG:BG,BD!$A:$A,$B63,BD!$G:$G,$AX$4)</f>
        <v/>
      </c>
      <c r="BM63" s="597">
        <f>SUM(BO63:BZ63)</f>
        <v/>
      </c>
      <c r="BN63" s="597" t="n"/>
      <c r="BO63" s="597">
        <f>SUMIFS(BD!AV:AV,BD!$A:$A,$B63,BD!$G:$G,$BM$4)</f>
        <v/>
      </c>
      <c r="BP63" s="597">
        <f>SUMIFS(BD!AW:AW,BD!$A:$A,$B63,BD!$G:$G,$BM$4)</f>
        <v/>
      </c>
      <c r="BQ63" s="597">
        <f>SUMIFS(BD!AX:AX,BD!$A:$A,$B63,BD!$G:$G,$BM$4)</f>
        <v/>
      </c>
      <c r="BR63" s="597">
        <f>SUMIFS(BD!AY:AY,BD!$A:$A,$B63,BD!$G:$G,$BM$4)</f>
        <v/>
      </c>
      <c r="BS63" s="597">
        <f>SUMIFS(BD!AZ:AZ,BD!$A:$A,$B63,BD!$G:$G,$BM$4)</f>
        <v/>
      </c>
      <c r="BT63" s="597">
        <f>SUMIFS(BD!BA:BA,BD!$A:$A,$B63,BD!$G:$G,$BM$4)</f>
        <v/>
      </c>
      <c r="BU63" s="597">
        <f>SUMIFS(BD!BB:BB,BD!$A:$A,$B63,BD!$G:$G,$BM$4)</f>
        <v/>
      </c>
      <c r="BV63" s="597">
        <f>SUMIFS(BD!BC:BC,BD!$A:$A,$B63,BD!$G:$G,$BM$4)</f>
        <v/>
      </c>
      <c r="BW63" s="597">
        <f>SUMIFS(BD!BD:BD,BD!$A:$A,$B63,BD!$G:$G,$BM$4)</f>
        <v/>
      </c>
      <c r="BX63" s="597">
        <f>SUMIFS(BD!BE:BE,BD!$A:$A,$B63,BD!$G:$G,$BM$4)</f>
        <v/>
      </c>
      <c r="BY63" s="597">
        <f>SUMIFS(BD!BF:BF,BD!$A:$A,$B63,BD!$G:$G,$BM$4)</f>
        <v/>
      </c>
      <c r="BZ63" s="597">
        <f>SUMIFS(BD!BG:BG,BD!$A:$A,$B63,BD!$G:$G,$BM$4)</f>
        <v/>
      </c>
      <c r="CB63" s="622">
        <f>HLOOKUP($CB$4,$AZ$6:$BK$78,$A63,0)</f>
        <v/>
      </c>
      <c r="CC63" s="237" t="n"/>
      <c r="CD63" s="622">
        <f>HLOOKUP($CB$4,$BO$6:$BZ$78,$A63,0)</f>
        <v/>
      </c>
      <c r="CE63" s="597">
        <f>SUM(CG63:CR63)</f>
        <v/>
      </c>
      <c r="CF63" s="1" t="n"/>
      <c r="CG63" s="597">
        <f>BD!BJ164</f>
        <v/>
      </c>
      <c r="CH63" s="597">
        <f>BD!BK164</f>
        <v/>
      </c>
      <c r="CI63" s="597">
        <f>BD!BL164</f>
        <v/>
      </c>
      <c r="CJ63" s="597">
        <f>BD!BM164</f>
        <v/>
      </c>
      <c r="CK63" s="597">
        <f>BD!BN164</f>
        <v/>
      </c>
      <c r="CL63" s="597">
        <f>BD!BO164</f>
        <v/>
      </c>
      <c r="CM63" s="597">
        <f>BD!BP164</f>
        <v/>
      </c>
      <c r="CN63" s="597">
        <f>BD!BQ164</f>
        <v/>
      </c>
      <c r="CO63" s="597">
        <f>BD!BR164</f>
        <v/>
      </c>
      <c r="CP63" s="597">
        <f>BD!BS164</f>
        <v/>
      </c>
      <c r="CQ63" s="597">
        <f>BD!BT164</f>
        <v/>
      </c>
      <c r="CR63" s="597">
        <f>BD!BU164</f>
        <v/>
      </c>
      <c r="CT63" s="597">
        <f>SUM(CV63:DG63)</f>
        <v/>
      </c>
      <c r="CU63" s="1" t="n"/>
      <c r="CV63" s="597">
        <f>_xlfn.XLOOKUP($B63,BD!$A$203:$A$399,BD!BJ$203:BJ$399,)</f>
        <v/>
      </c>
      <c r="CW63" s="597">
        <f>_xlfn.XLOOKUP($B63,BD!$A$203:$A$399,BD!BK$203:BK$399,)</f>
        <v/>
      </c>
      <c r="CX63" s="597">
        <f>_xlfn.XLOOKUP($B63,BD!$A$203:$A$399,BD!BL$203:BL$399,)</f>
        <v/>
      </c>
      <c r="CY63" s="597">
        <f>_xlfn.XLOOKUP($B63,BD!$A$203:$A$399,BD!BM$203:BM$399,)</f>
        <v/>
      </c>
      <c r="CZ63" s="597">
        <f>_xlfn.XLOOKUP($B63,BD!$A$203:$A$399,BD!BN$203:BN$399,)</f>
        <v/>
      </c>
      <c r="DA63" s="597">
        <f>_xlfn.XLOOKUP($B63,BD!$A$203:$A$399,BD!BO$203:BO$399,)</f>
        <v/>
      </c>
      <c r="DB63" s="597">
        <f>_xlfn.XLOOKUP($B63,BD!$A$203:$A$399,BD!BP$203:BP$399,)</f>
        <v/>
      </c>
      <c r="DC63" s="597">
        <f>_xlfn.XLOOKUP($B63,BD!$A$203:$A$399,BD!BQ$203:BQ$399,)</f>
        <v/>
      </c>
      <c r="DD63" s="597">
        <f>_xlfn.XLOOKUP($B63,BD!$A$203:$A$399,BD!BR$203:BR$399,)</f>
        <v/>
      </c>
      <c r="DE63" s="597">
        <f>_xlfn.XLOOKUP($B63,BD!$A$203:$A$399,BD!BS$203:BS$399,)</f>
        <v/>
      </c>
      <c r="DF63" s="597">
        <f>_xlfn.XLOOKUP($B63,BD!$A$203:$A$399,BD!BT$203:BT$399,)</f>
        <v/>
      </c>
      <c r="DG63" s="597">
        <f>_xlfn.XLOOKUP($B63,BD!$A$203:$A$399,BD!BU$203:BU$399,)</f>
        <v/>
      </c>
      <c r="DI63" s="597">
        <f>DA63-CL63</f>
        <v/>
      </c>
      <c r="DJ63" s="337">
        <f>(DA63/CL63)-100%</f>
        <v/>
      </c>
      <c r="DL63" s="597">
        <f>SUM(DN63:DY63)</f>
        <v/>
      </c>
      <c r="DM63" s="1" t="n"/>
      <c r="DN63" s="597">
        <f>BD!BW164</f>
        <v/>
      </c>
      <c r="DO63" s="597">
        <f>BD!BX164</f>
        <v/>
      </c>
      <c r="DP63" s="597">
        <f>BD!BY164</f>
        <v/>
      </c>
      <c r="DQ63" s="597">
        <f>BD!BZ164</f>
        <v/>
      </c>
      <c r="DR63" s="597">
        <f>BD!CA164</f>
        <v/>
      </c>
      <c r="DS63" s="597">
        <f>BD!CB164</f>
        <v/>
      </c>
      <c r="DT63" s="597">
        <f>BD!CC164</f>
        <v/>
      </c>
      <c r="DU63" s="597">
        <f>BD!CD164</f>
        <v/>
      </c>
      <c r="DV63" s="597">
        <f>BD!CE164</f>
        <v/>
      </c>
      <c r="DW63" s="597">
        <f>BD!CF164</f>
        <v/>
      </c>
      <c r="DX63" s="597">
        <f>BD!CG164</f>
        <v/>
      </c>
      <c r="DY63" s="597">
        <f>BD!CH164</f>
        <v/>
      </c>
      <c r="EA63" s="597">
        <f>SUM(EC63:EN63)</f>
        <v/>
      </c>
      <c r="EB63" s="1" t="n"/>
      <c r="EC63" s="597">
        <f>_xlfn.XLOOKUP($B63,BD!$A$203:$A$399,BD!BW$203:BW$399,)</f>
        <v/>
      </c>
      <c r="ED63" s="597">
        <f>_xlfn.XLOOKUP($B63,BD!$A$203:$A$399,BD!BX$203:BX$399,)</f>
        <v/>
      </c>
      <c r="EE63" s="597">
        <f>_xlfn.XLOOKUP($B63,BD!$A$203:$A$399,BD!BY$203:BY$399,)</f>
        <v/>
      </c>
      <c r="EF63" s="597">
        <f>_xlfn.XLOOKUP($B63,BD!$A$203:$A$399,BD!BZ$203:BZ$399,)</f>
        <v/>
      </c>
      <c r="EG63" s="597">
        <f>_xlfn.XLOOKUP($B63,BD!$A$203:$A$399,BD!CA$203:CA$399,)</f>
        <v/>
      </c>
      <c r="EH63" s="597">
        <f>_xlfn.XLOOKUP($B63,BD!$A$203:$A$399,BD!CB$203:CB$399,)</f>
        <v/>
      </c>
      <c r="EI63" s="597">
        <f>_xlfn.XLOOKUP($B63,BD!$A$203:$A$399,BD!CC$203:CC$399,)</f>
        <v/>
      </c>
      <c r="EJ63" s="597">
        <f>_xlfn.XLOOKUP($B63,BD!$A$203:$A$399,BD!CD$203:CD$399,)</f>
        <v/>
      </c>
      <c r="EK63" s="597">
        <f>_xlfn.XLOOKUP($B63,BD!$A$203:$A$399,BD!CE$203:CE$399,)</f>
        <v/>
      </c>
      <c r="EL63" s="597">
        <f>_xlfn.XLOOKUP($B63,BD!$A$203:$A$399,BD!CF$203:CF$399,)</f>
        <v/>
      </c>
      <c r="EM63" s="597">
        <f>_xlfn.XLOOKUP($B63,BD!$A$203:$A$399,BD!CG$203:CG$399,)</f>
        <v/>
      </c>
      <c r="EN63" s="597">
        <f>_xlfn.XLOOKUP($B63,BD!$A$203:$A$399,BD!CH$203:CH$399,)</f>
        <v/>
      </c>
      <c r="EP63" s="597">
        <f>EH63-DS63</f>
        <v/>
      </c>
      <c r="EQ63" s="337">
        <f>(EH63/DS63)-100%</f>
        <v/>
      </c>
      <c r="ES63" s="623">
        <f>_xlfn.XLOOKUP($ES$2,$CV$6:$DG$6,$CV63:$DG63)</f>
        <v/>
      </c>
      <c r="ET63" s="85" t="n"/>
      <c r="EU63" s="626">
        <f>_xlfn.XLOOKUP($ES$4,$DN$6:$DY$6,$DN63:$DY63)</f>
        <v/>
      </c>
      <c r="EV63" s="85" t="n"/>
      <c r="EW63" s="623">
        <f>_xlfn.XLOOKUP($ES$4,$EC$6:$EN$6,$EC63:$EN63)</f>
        <v/>
      </c>
      <c r="EX63" s="85" t="n"/>
      <c r="EY63" s="625">
        <f>EW63-EU63</f>
        <v/>
      </c>
      <c r="EZ63" s="408">
        <f>EY63/EU63</f>
        <v/>
      </c>
    </row>
    <row r="64" outlineLevel="1" ht="14.85" customFormat="1" customHeight="1" s="4">
      <c r="A64" s="1" t="n">
        <v>59</v>
      </c>
      <c r="B64" s="74" t="inlineStr">
        <is>
          <t>45.08</t>
        </is>
      </c>
      <c r="C64" s="50">
        <f>VLOOKUP(B64,BD!A:B,2,0)</f>
        <v/>
      </c>
      <c r="D64" s="58" t="n"/>
      <c r="E64" s="597">
        <f>SUM(G64:R64)</f>
        <v/>
      </c>
      <c r="F64" s="644" t="n"/>
      <c r="G64" s="597">
        <f>SUMIFS(BD!I:I,BD!$A:$A,$B64,BD!$G:$G,$E$4)</f>
        <v/>
      </c>
      <c r="H64" s="597">
        <f>SUMIFS(BD!J:J,BD!$A:$A,$B64,BD!$G:$G,$E$4)</f>
        <v/>
      </c>
      <c r="I64" s="597">
        <f>SUMIFS(BD!K:K,BD!$A:$A,$B64,BD!$G:$G,$E$4)</f>
        <v/>
      </c>
      <c r="J64" s="597">
        <f>SUMIFS(BD!L:L,BD!$A:$A,$B64,BD!$G:$G,$E$4)</f>
        <v/>
      </c>
      <c r="K64" s="597">
        <f>SUMIFS(BD!M:M,BD!$A:$A,$B64,BD!$G:$G,$E$4)</f>
        <v/>
      </c>
      <c r="L64" s="597">
        <f>SUMIFS(BD!N:N,BD!$A:$A,$B64,BD!$G:$G,$E$4)</f>
        <v/>
      </c>
      <c r="M64" s="597">
        <f>SUMIFS(BD!O:O,BD!$A:$A,$B64,BD!$G:$G,$E$4)</f>
        <v/>
      </c>
      <c r="N64" s="597">
        <f>SUMIFS(BD!P:P,BD!$A:$A,$B64,BD!$G:$G,$E$4)</f>
        <v/>
      </c>
      <c r="O64" s="597">
        <f>SUMIFS(BD!Q:Q,BD!$A:$A,$B64,BD!$G:$G,$E$4)</f>
        <v/>
      </c>
      <c r="P64" s="597">
        <f>SUMIFS(BD!R:R,BD!$A:$A,$B64,BD!$G:$G,$E$4)</f>
        <v/>
      </c>
      <c r="Q64" s="597">
        <f>SUMIFS(BD!S:S,BD!$A:$A,$B64,BD!$G:$G,$E$4)</f>
        <v/>
      </c>
      <c r="R64" s="597">
        <f>SUMIFS(BD!T:T,BD!$A:$A,$B64,BD!$G:$G,$E$4)</f>
        <v/>
      </c>
      <c r="S64" s="597" t="n"/>
      <c r="T64" s="597">
        <f>SUM(V64:AG64)</f>
        <v/>
      </c>
      <c r="U64" s="597" t="n"/>
      <c r="V64" s="597">
        <f>SUMIFS(BD!V:V,BD!$A:$A,$B64,BD!$G:$G,$T$4)</f>
        <v/>
      </c>
      <c r="W64" s="597">
        <f>SUMIFS(BD!W:W,BD!$A:$A,$B64,BD!$G:$G,$T$4)</f>
        <v/>
      </c>
      <c r="X64" s="597">
        <f>SUMIFS(BD!X:X,BD!$A:$A,$B64,BD!$G:$G,$T$4)</f>
        <v/>
      </c>
      <c r="Y64" s="597">
        <f>SUMIFS(BD!Y:Y,BD!$A:$A,$B64,BD!$G:$G,$T$4)</f>
        <v/>
      </c>
      <c r="Z64" s="597">
        <f>SUMIFS(BD!Z:Z,BD!$A:$A,$B64,BD!$G:$G,$T$4)</f>
        <v/>
      </c>
      <c r="AA64" s="597">
        <f>SUMIFS(BD!AA:AA,BD!$A:$A,$B64,BD!$G:$G,$T$4)</f>
        <v/>
      </c>
      <c r="AB64" s="597">
        <f>SUMIFS(BD!AB:AB,BD!$A:$A,$B64,BD!$G:$G,$T$4)</f>
        <v/>
      </c>
      <c r="AC64" s="597">
        <f>SUMIFS(BD!AC:AC,BD!$A:$A,$B64,BD!$G:$G,$T$4)</f>
        <v/>
      </c>
      <c r="AD64" s="597">
        <f>SUMIFS(BD!AD:AD,BD!$A:$A,$B64,BD!$G:$G,$T$4)</f>
        <v/>
      </c>
      <c r="AE64" s="597">
        <f>SUMIFS(BD!AE:AE,BD!$A:$A,$B64,BD!$G:$G,$T$4)</f>
        <v/>
      </c>
      <c r="AF64" s="597">
        <f>SUMIFS(BD!AF:AF,BD!$A:$A,$B64,BD!$G:$G,$T$4)</f>
        <v/>
      </c>
      <c r="AG64" s="597">
        <f>SUMIFS(BD!AG:AG,BD!$A:$A,$B64,BD!$G:$G,$T$4)</f>
        <v/>
      </c>
      <c r="AH64" s="597" t="n"/>
      <c r="AI64" s="597">
        <f>SUM(AK64:AV64)</f>
        <v/>
      </c>
      <c r="AJ64" s="597" t="n"/>
      <c r="AK64" s="597">
        <f>SUMIFS(BD!AI:AI,BD!$A:$A,$B64,BD!$G:$G,$AI$4)</f>
        <v/>
      </c>
      <c r="AL64" s="597">
        <f>SUMIFS(BD!AJ:AJ,BD!$A:$A,$B64,BD!$G:$G,$AI$4)</f>
        <v/>
      </c>
      <c r="AM64" s="597">
        <f>SUMIFS(BD!AK:AK,BD!$A:$A,$B64,BD!$G:$G,$AI$4)</f>
        <v/>
      </c>
      <c r="AN64" s="597">
        <f>SUMIFS(BD!AL:AL,BD!$A:$A,$B64,BD!$G:$G,$AI$4)</f>
        <v/>
      </c>
      <c r="AO64" s="597">
        <f>SUMIFS(BD!AM:AM,BD!$A:$A,$B64,BD!$G:$G,$AI$4)</f>
        <v/>
      </c>
      <c r="AP64" s="597">
        <f>SUMIFS(BD!AN:AN,BD!$A:$A,$B64,BD!$G:$G,$AI$4)</f>
        <v/>
      </c>
      <c r="AQ64" s="597">
        <f>SUMIFS(BD!AO:AO,BD!$A:$A,$B64,BD!$G:$G,$AI$4)</f>
        <v/>
      </c>
      <c r="AR64" s="597">
        <f>SUMIFS(BD!AP:AP,BD!$A:$A,$B64,BD!$G:$G,$AI$4)</f>
        <v/>
      </c>
      <c r="AS64" s="597">
        <f>SUMIFS(BD!AQ:AQ,BD!$A:$A,$B64,BD!$G:$G,$AI$4)</f>
        <v/>
      </c>
      <c r="AT64" s="597">
        <f>SUMIFS(BD!AR:AR,BD!$A:$A,$B64,BD!$G:$G,$AI$4)</f>
        <v/>
      </c>
      <c r="AU64" s="597">
        <f>SUMIFS(BD!AS:AS,BD!$A:$A,$B64,BD!$G:$G,$AI$4)</f>
        <v/>
      </c>
      <c r="AV64" s="597">
        <f>SUMIFS(BD!AT:AT,BD!$A:$A,$B64,BD!$G:$G,$AI$4)</f>
        <v/>
      </c>
      <c r="AW64" s="597" t="n"/>
      <c r="AX64" s="597">
        <f>SUM(AZ64:BK64)</f>
        <v/>
      </c>
      <c r="AY64" s="597" t="n"/>
      <c r="AZ64" s="597">
        <f>SUMIFS(BD!AV:AV,BD!$A:$A,$B64,BD!$G:$G,$AX$4)</f>
        <v/>
      </c>
      <c r="BA64" s="597">
        <f>SUMIFS(BD!AW:AW,BD!$A:$A,$B64,BD!$G:$G,$AX$4)</f>
        <v/>
      </c>
      <c r="BB64" s="597">
        <f>SUMIFS(BD!AX:AX,BD!$A:$A,$B64,BD!$G:$G,$AX$4)</f>
        <v/>
      </c>
      <c r="BC64" s="597">
        <f>SUMIFS(BD!AY:AY,BD!$A:$A,$B64,BD!$G:$G,$AX$4)</f>
        <v/>
      </c>
      <c r="BD64" s="597">
        <f>SUMIFS(BD!AZ:AZ,BD!$A:$A,$B64,BD!$G:$G,$AX$4)</f>
        <v/>
      </c>
      <c r="BE64" s="597">
        <f>SUMIFS(BD!BA:BA,BD!$A:$A,$B64,BD!$G:$G,$AX$4)</f>
        <v/>
      </c>
      <c r="BF64" s="597">
        <f>SUMIFS(BD!BB:BB,BD!$A:$A,$B64,BD!$G:$G,$AX$4)</f>
        <v/>
      </c>
      <c r="BG64" s="597">
        <f>SUMIFS(BD!BC:BC,BD!$A:$A,$B64,BD!$G:$G,$AX$4)</f>
        <v/>
      </c>
      <c r="BH64" s="597">
        <f>SUMIFS(BD!BD:BD,BD!$A:$A,$B64,BD!$G:$G,$AX$4)</f>
        <v/>
      </c>
      <c r="BI64" s="597">
        <f>SUMIFS(BD!BE:BE,BD!$A:$A,$B64,BD!$G:$G,$AX$4)</f>
        <v/>
      </c>
      <c r="BJ64" s="597">
        <f>SUMIFS(BD!BF:BF,BD!$A:$A,$B64,BD!$G:$G,$AX$4)</f>
        <v/>
      </c>
      <c r="BK64" s="597">
        <f>SUMIFS(BD!BG:BG,BD!$A:$A,$B64,BD!$G:$G,$AX$4)</f>
        <v/>
      </c>
      <c r="BM64" s="597">
        <f>SUM(BO64:BZ64)</f>
        <v/>
      </c>
      <c r="BN64" s="597" t="n"/>
      <c r="BO64" s="597">
        <f>SUMIFS(BD!AV:AV,BD!$A:$A,$B64,BD!$G:$G,$BM$4)</f>
        <v/>
      </c>
      <c r="BP64" s="597">
        <f>SUMIFS(BD!AW:AW,BD!$A:$A,$B64,BD!$G:$G,$BM$4)</f>
        <v/>
      </c>
      <c r="BQ64" s="597">
        <f>SUMIFS(BD!AX:AX,BD!$A:$A,$B64,BD!$G:$G,$BM$4)</f>
        <v/>
      </c>
      <c r="BR64" s="597">
        <f>SUMIFS(BD!AY:AY,BD!$A:$A,$B64,BD!$G:$G,$BM$4)</f>
        <v/>
      </c>
      <c r="BS64" s="597">
        <f>SUMIFS(BD!AZ:AZ,BD!$A:$A,$B64,BD!$G:$G,$BM$4)</f>
        <v/>
      </c>
      <c r="BT64" s="597">
        <f>SUMIFS(BD!BA:BA,BD!$A:$A,$B64,BD!$G:$G,$BM$4)</f>
        <v/>
      </c>
      <c r="BU64" s="597">
        <f>SUMIFS(BD!BB:BB,BD!$A:$A,$B64,BD!$G:$G,$BM$4)</f>
        <v/>
      </c>
      <c r="BV64" s="597">
        <f>SUMIFS(BD!BC:BC,BD!$A:$A,$B64,BD!$G:$G,$BM$4)</f>
        <v/>
      </c>
      <c r="BW64" s="597">
        <f>SUMIFS(BD!BD:BD,BD!$A:$A,$B64,BD!$G:$G,$BM$4)</f>
        <v/>
      </c>
      <c r="BX64" s="597">
        <f>SUMIFS(BD!BE:BE,BD!$A:$A,$B64,BD!$G:$G,$BM$4)</f>
        <v/>
      </c>
      <c r="BY64" s="597">
        <f>SUMIFS(BD!BF:BF,BD!$A:$A,$B64,BD!$G:$G,$BM$4)</f>
        <v/>
      </c>
      <c r="BZ64" s="597">
        <f>SUMIFS(BD!BG:BG,BD!$A:$A,$B64,BD!$G:$G,$BM$4)</f>
        <v/>
      </c>
      <c r="CB64" s="622">
        <f>HLOOKUP($CB$4,$AZ$6:$BK$78,$A64,0)</f>
        <v/>
      </c>
      <c r="CC64" s="237" t="n"/>
      <c r="CD64" s="622">
        <f>HLOOKUP($CB$4,$BO$6:$BZ$78,$A64,0)</f>
        <v/>
      </c>
      <c r="CE64" s="597">
        <f>SUM(CG64:CR64)</f>
        <v/>
      </c>
      <c r="CF64" s="1" t="n"/>
      <c r="CG64" s="597">
        <f>BD!BJ165</f>
        <v/>
      </c>
      <c r="CH64" s="597">
        <f>BD!BK165</f>
        <v/>
      </c>
      <c r="CI64" s="597">
        <f>BD!BL165</f>
        <v/>
      </c>
      <c r="CJ64" s="597">
        <f>BD!BM165</f>
        <v/>
      </c>
      <c r="CK64" s="597">
        <f>BD!BN165</f>
        <v/>
      </c>
      <c r="CL64" s="597">
        <f>BD!BO165</f>
        <v/>
      </c>
      <c r="CM64" s="597">
        <f>BD!BP165</f>
        <v/>
      </c>
      <c r="CN64" s="597">
        <f>BD!BQ165</f>
        <v/>
      </c>
      <c r="CO64" s="597">
        <f>BD!BR165</f>
        <v/>
      </c>
      <c r="CP64" s="597">
        <f>BD!BS165</f>
        <v/>
      </c>
      <c r="CQ64" s="597">
        <f>BD!BT165</f>
        <v/>
      </c>
      <c r="CR64" s="597">
        <f>BD!BU165</f>
        <v/>
      </c>
      <c r="CT64" s="597">
        <f>SUM(CV64:DG64)</f>
        <v/>
      </c>
      <c r="CU64" s="1" t="n"/>
      <c r="CV64" s="597">
        <f>_xlfn.XLOOKUP($B64,BD!$A$203:$A$399,BD!BJ$203:BJ$399,)</f>
        <v/>
      </c>
      <c r="CW64" s="597">
        <f>_xlfn.XLOOKUP($B64,BD!$A$203:$A$399,BD!BK$203:BK$399,)</f>
        <v/>
      </c>
      <c r="CX64" s="597">
        <f>_xlfn.XLOOKUP($B64,BD!$A$203:$A$399,BD!BL$203:BL$399,)</f>
        <v/>
      </c>
      <c r="CY64" s="597">
        <f>_xlfn.XLOOKUP($B64,BD!$A$203:$A$399,BD!BM$203:BM$399,)</f>
        <v/>
      </c>
      <c r="CZ64" s="597">
        <f>_xlfn.XLOOKUP($B64,BD!$A$203:$A$399,BD!BN$203:BN$399,)</f>
        <v/>
      </c>
      <c r="DA64" s="645">
        <f>_xlfn.XLOOKUP($B64,BD!$A$203:$A$399,BD!BO$203:BO$399,)</f>
        <v/>
      </c>
      <c r="DB64" s="597">
        <f>_xlfn.XLOOKUP($B64,BD!$A$203:$A$399,BD!BP$203:BP$399,)</f>
        <v/>
      </c>
      <c r="DC64" s="597">
        <f>_xlfn.XLOOKUP($B64,BD!$A$203:$A$399,BD!BQ$203:BQ$399,)</f>
        <v/>
      </c>
      <c r="DD64" s="597">
        <f>_xlfn.XLOOKUP($B64,BD!$A$203:$A$399,BD!BR$203:BR$399,)</f>
        <v/>
      </c>
      <c r="DE64" s="597">
        <f>_xlfn.XLOOKUP($B64,BD!$A$203:$A$399,BD!BS$203:BS$399,)</f>
        <v/>
      </c>
      <c r="DF64" s="597">
        <f>_xlfn.XLOOKUP($B64,BD!$A$203:$A$399,BD!BT$203:BT$399,)</f>
        <v/>
      </c>
      <c r="DG64" s="597">
        <f>_xlfn.XLOOKUP($B64,BD!$A$203:$A$399,BD!BU$203:BU$399,)</f>
        <v/>
      </c>
      <c r="DI64" s="597">
        <f>DA64-CL64</f>
        <v/>
      </c>
      <c r="DJ64" s="337">
        <f>(DA64/CL64)-100%</f>
        <v/>
      </c>
      <c r="DL64" s="597">
        <f>SUM(DN64:DY64)</f>
        <v/>
      </c>
      <c r="DM64" s="1" t="n"/>
      <c r="DN64" s="597">
        <f>BD!BW165</f>
        <v/>
      </c>
      <c r="DO64" s="597">
        <f>BD!BX165</f>
        <v/>
      </c>
      <c r="DP64" s="597">
        <f>BD!BY165</f>
        <v/>
      </c>
      <c r="DQ64" s="597">
        <f>BD!BZ165</f>
        <v/>
      </c>
      <c r="DR64" s="597">
        <f>BD!CA165</f>
        <v/>
      </c>
      <c r="DS64" s="597">
        <f>BD!CB165</f>
        <v/>
      </c>
      <c r="DT64" s="597">
        <f>BD!CC165</f>
        <v/>
      </c>
      <c r="DU64" s="597">
        <f>BD!CD165</f>
        <v/>
      </c>
      <c r="DV64" s="597">
        <f>BD!CE165</f>
        <v/>
      </c>
      <c r="DW64" s="597">
        <f>BD!CF165</f>
        <v/>
      </c>
      <c r="DX64" s="597">
        <f>BD!CG165</f>
        <v/>
      </c>
      <c r="DY64" s="597">
        <f>BD!CH165</f>
        <v/>
      </c>
      <c r="EA64" s="597">
        <f>SUM(EC64:EN64)</f>
        <v/>
      </c>
      <c r="EB64" s="1" t="n"/>
      <c r="EC64" s="597">
        <f>_xlfn.XLOOKUP($B64,BD!$A$203:$A$399,BD!BW$203:BW$399,)</f>
        <v/>
      </c>
      <c r="ED64" s="597">
        <f>_xlfn.XLOOKUP($B64,BD!$A$203:$A$399,BD!BX$203:BX$399,)</f>
        <v/>
      </c>
      <c r="EE64" s="597">
        <f>_xlfn.XLOOKUP($B64,BD!$A$203:$A$399,BD!BY$203:BY$399,)</f>
        <v/>
      </c>
      <c r="EF64" s="597">
        <f>_xlfn.XLOOKUP($B64,BD!$A$203:$A$399,BD!BZ$203:BZ$399,)</f>
        <v/>
      </c>
      <c r="EG64" s="597">
        <f>_xlfn.XLOOKUP($B64,BD!$A$203:$A$399,BD!CA$203:CA$399,)</f>
        <v/>
      </c>
      <c r="EH64" s="597">
        <f>_xlfn.XLOOKUP($B64,BD!$A$203:$A$399,BD!CB$203:CB$399,)</f>
        <v/>
      </c>
      <c r="EI64" s="597">
        <f>_xlfn.XLOOKUP($B64,BD!$A$203:$A$399,BD!CC$203:CC$399,)</f>
        <v/>
      </c>
      <c r="EJ64" s="597">
        <f>_xlfn.XLOOKUP($B64,BD!$A$203:$A$399,BD!CD$203:CD$399,)</f>
        <v/>
      </c>
      <c r="EK64" s="597">
        <f>_xlfn.XLOOKUP($B64,BD!$A$203:$A$399,BD!CE$203:CE$399,)</f>
        <v/>
      </c>
      <c r="EL64" s="597">
        <f>_xlfn.XLOOKUP($B64,BD!$A$203:$A$399,BD!CF$203:CF$399,)</f>
        <v/>
      </c>
      <c r="EM64" s="597">
        <f>_xlfn.XLOOKUP($B64,BD!$A$203:$A$399,BD!CG$203:CG$399,)</f>
        <v/>
      </c>
      <c r="EN64" s="597">
        <f>_xlfn.XLOOKUP($B64,BD!$A$203:$A$399,BD!CH$203:CH$399,)</f>
        <v/>
      </c>
      <c r="EP64" s="597">
        <f>EH64-DS64</f>
        <v/>
      </c>
      <c r="EQ64" s="337">
        <f>(EH64/DS64)-100%</f>
        <v/>
      </c>
      <c r="ES64" s="623">
        <f>_xlfn.XLOOKUP($ES$2,$CV$6:$DG$6,$CV64:$DG64)</f>
        <v/>
      </c>
      <c r="ET64" s="85" t="n"/>
      <c r="EU64" s="626">
        <f>_xlfn.XLOOKUP($ES$4,$DN$6:$DY$6,$DN64:$DY64)</f>
        <v/>
      </c>
      <c r="EV64" s="85" t="n"/>
      <c r="EW64" s="623">
        <f>_xlfn.XLOOKUP($ES$4,$EC$6:$EN$6,$EC64:$EN64)</f>
        <v/>
      </c>
      <c r="EX64" s="85" t="n"/>
      <c r="EY64" s="625">
        <f>EW64-EU64</f>
        <v/>
      </c>
      <c r="EZ64" s="408">
        <f>EY64/EU64</f>
        <v/>
      </c>
      <c r="FA64" s="477" t="n"/>
    </row>
    <row r="65" outlineLevel="1" ht="14.85" customFormat="1" customHeight="1" s="4">
      <c r="A65" s="1" t="n">
        <v>60</v>
      </c>
      <c r="B65" s="74" t="inlineStr">
        <is>
          <t>46.01</t>
        </is>
      </c>
      <c r="C65" s="50">
        <f>VLOOKUP(B65,BD!A:B,2,0)</f>
        <v/>
      </c>
      <c r="D65" s="58" t="n"/>
      <c r="E65" s="597">
        <f>SUM(G65:R65)</f>
        <v/>
      </c>
      <c r="F65" s="644" t="n"/>
      <c r="G65" s="597">
        <f>SUMIFS(BD!I:I,BD!$A:$A,$B65,BD!$G:$G,$E$4)</f>
        <v/>
      </c>
      <c r="H65" s="597">
        <f>SUMIFS(BD!J:J,BD!$A:$A,$B65,BD!$G:$G,$E$4)</f>
        <v/>
      </c>
      <c r="I65" s="597">
        <f>SUMIFS(BD!K:K,BD!$A:$A,$B65,BD!$G:$G,$E$4)</f>
        <v/>
      </c>
      <c r="J65" s="597">
        <f>SUMIFS(BD!L:L,BD!$A:$A,$B65,BD!$G:$G,$E$4)</f>
        <v/>
      </c>
      <c r="K65" s="597">
        <f>SUMIFS(BD!M:M,BD!$A:$A,$B65,BD!$G:$G,$E$4)</f>
        <v/>
      </c>
      <c r="L65" s="597">
        <f>SUMIFS(BD!N:N,BD!$A:$A,$B65,BD!$G:$G,$E$4)</f>
        <v/>
      </c>
      <c r="M65" s="597">
        <f>SUMIFS(BD!O:O,BD!$A:$A,$B65,BD!$G:$G,$E$4)</f>
        <v/>
      </c>
      <c r="N65" s="597">
        <f>SUMIFS(BD!P:P,BD!$A:$A,$B65,BD!$G:$G,$E$4)</f>
        <v/>
      </c>
      <c r="O65" s="597">
        <f>SUMIFS(BD!Q:Q,BD!$A:$A,$B65,BD!$G:$G,$E$4)</f>
        <v/>
      </c>
      <c r="P65" s="597">
        <f>SUMIFS(BD!R:R,BD!$A:$A,$B65,BD!$G:$G,$E$4)</f>
        <v/>
      </c>
      <c r="Q65" s="597">
        <f>SUMIFS(BD!S:S,BD!$A:$A,$B65,BD!$G:$G,$E$4)</f>
        <v/>
      </c>
      <c r="R65" s="597">
        <f>SUMIFS(BD!T:T,BD!$A:$A,$B65,BD!$G:$G,$E$4)</f>
        <v/>
      </c>
      <c r="S65" s="597" t="n"/>
      <c r="T65" s="597">
        <f>SUM(V65:AG65)</f>
        <v/>
      </c>
      <c r="U65" s="597" t="n"/>
      <c r="V65" s="597">
        <f>SUMIFS(BD!V:V,BD!$A:$A,$B65,BD!$G:$G,$T$4)</f>
        <v/>
      </c>
      <c r="W65" s="597">
        <f>SUMIFS(BD!W:W,BD!$A:$A,$B65,BD!$G:$G,$T$4)</f>
        <v/>
      </c>
      <c r="X65" s="597">
        <f>SUMIFS(BD!X:X,BD!$A:$A,$B65,BD!$G:$G,$T$4)</f>
        <v/>
      </c>
      <c r="Y65" s="597">
        <f>SUMIFS(BD!Y:Y,BD!$A:$A,$B65,BD!$G:$G,$T$4)</f>
        <v/>
      </c>
      <c r="Z65" s="597">
        <f>SUMIFS(BD!Z:Z,BD!$A:$A,$B65,BD!$G:$G,$T$4)</f>
        <v/>
      </c>
      <c r="AA65" s="597">
        <f>SUMIFS(BD!AA:AA,BD!$A:$A,$B65,BD!$G:$G,$T$4)</f>
        <v/>
      </c>
      <c r="AB65" s="597">
        <f>SUMIFS(BD!AB:AB,BD!$A:$A,$B65,BD!$G:$G,$T$4)</f>
        <v/>
      </c>
      <c r="AC65" s="597">
        <f>SUMIFS(BD!AC:AC,BD!$A:$A,$B65,BD!$G:$G,$T$4)</f>
        <v/>
      </c>
      <c r="AD65" s="597">
        <f>SUMIFS(BD!AD:AD,BD!$A:$A,$B65,BD!$G:$G,$T$4)</f>
        <v/>
      </c>
      <c r="AE65" s="597">
        <f>SUMIFS(BD!AE:AE,BD!$A:$A,$B65,BD!$G:$G,$T$4)</f>
        <v/>
      </c>
      <c r="AF65" s="597">
        <f>SUMIFS(BD!AF:AF,BD!$A:$A,$B65,BD!$G:$G,$T$4)</f>
        <v/>
      </c>
      <c r="AG65" s="597">
        <f>SUMIFS(BD!AG:AG,BD!$A:$A,$B65,BD!$G:$G,$T$4)</f>
        <v/>
      </c>
      <c r="AH65" s="597" t="n"/>
      <c r="AI65" s="597">
        <f>SUM(AK65:AV65)</f>
        <v/>
      </c>
      <c r="AJ65" s="597" t="n"/>
      <c r="AK65" s="597">
        <f>SUMIFS(BD!AI:AI,BD!$A:$A,$B65,BD!$G:$G,$AI$4)</f>
        <v/>
      </c>
      <c r="AL65" s="597">
        <f>SUMIFS(BD!AJ:AJ,BD!$A:$A,$B65,BD!$G:$G,$AI$4)</f>
        <v/>
      </c>
      <c r="AM65" s="597">
        <f>SUMIFS(BD!AK:AK,BD!$A:$A,$B65,BD!$G:$G,$AI$4)</f>
        <v/>
      </c>
      <c r="AN65" s="597">
        <f>SUMIFS(BD!AL:AL,BD!$A:$A,$B65,BD!$G:$G,$AI$4)</f>
        <v/>
      </c>
      <c r="AO65" s="597">
        <f>SUMIFS(BD!AM:AM,BD!$A:$A,$B65,BD!$G:$G,$AI$4)</f>
        <v/>
      </c>
      <c r="AP65" s="597">
        <f>SUMIFS(BD!AN:AN,BD!$A:$A,$B65,BD!$G:$G,$AI$4)</f>
        <v/>
      </c>
      <c r="AQ65" s="597">
        <f>SUMIFS(BD!AO:AO,BD!$A:$A,$B65,BD!$G:$G,$AI$4)</f>
        <v/>
      </c>
      <c r="AR65" s="597">
        <f>SUMIFS(BD!AP:AP,BD!$A:$A,$B65,BD!$G:$G,$AI$4)</f>
        <v/>
      </c>
      <c r="AS65" s="597">
        <f>SUMIFS(BD!AQ:AQ,BD!$A:$A,$B65,BD!$G:$G,$AI$4)</f>
        <v/>
      </c>
      <c r="AT65" s="597">
        <f>SUMIFS(BD!AR:AR,BD!$A:$A,$B65,BD!$G:$G,$AI$4)</f>
        <v/>
      </c>
      <c r="AU65" s="597">
        <f>SUMIFS(BD!AS:AS,BD!$A:$A,$B65,BD!$G:$G,$AI$4)</f>
        <v/>
      </c>
      <c r="AV65" s="597">
        <f>SUMIFS(BD!AT:AT,BD!$A:$A,$B65,BD!$G:$G,$AI$4)</f>
        <v/>
      </c>
      <c r="AW65" s="597" t="n"/>
      <c r="AX65" s="597">
        <f>SUM(AZ65:BK65)</f>
        <v/>
      </c>
      <c r="AY65" s="597" t="n"/>
      <c r="AZ65" s="597">
        <f>SUMIFS(BD!AV:AV,BD!$A:$A,$B65,BD!$G:$G,$AX$4)</f>
        <v/>
      </c>
      <c r="BA65" s="597">
        <f>SUMIFS(BD!AW:AW,BD!$A:$A,$B65,BD!$G:$G,$AX$4)</f>
        <v/>
      </c>
      <c r="BB65" s="597">
        <f>SUMIFS(BD!AX:AX,BD!$A:$A,$B65,BD!$G:$G,$AX$4)</f>
        <v/>
      </c>
      <c r="BC65" s="597">
        <f>SUMIFS(BD!AY:AY,BD!$A:$A,$B65,BD!$G:$G,$AX$4)</f>
        <v/>
      </c>
      <c r="BD65" s="597">
        <f>SUMIFS(BD!AZ:AZ,BD!$A:$A,$B65,BD!$G:$G,$AX$4)</f>
        <v/>
      </c>
      <c r="BE65" s="597">
        <f>SUMIFS(BD!BA:BA,BD!$A:$A,$B65,BD!$G:$G,$AX$4)</f>
        <v/>
      </c>
      <c r="BF65" s="597">
        <f>SUMIFS(BD!BB:BB,BD!$A:$A,$B65,BD!$G:$G,$AX$4)</f>
        <v/>
      </c>
      <c r="BG65" s="597">
        <f>SUMIFS(BD!BC:BC,BD!$A:$A,$B65,BD!$G:$G,$AX$4)</f>
        <v/>
      </c>
      <c r="BH65" s="597">
        <f>SUMIFS(BD!BD:BD,BD!$A:$A,$B65,BD!$G:$G,$AX$4)</f>
        <v/>
      </c>
      <c r="BI65" s="597">
        <f>SUMIFS(BD!BE:BE,BD!$A:$A,$B65,BD!$G:$G,$AX$4)</f>
        <v/>
      </c>
      <c r="BJ65" s="597">
        <f>SUMIFS(BD!BF:BF,BD!$A:$A,$B65,BD!$G:$G,$AX$4)</f>
        <v/>
      </c>
      <c r="BK65" s="597">
        <f>SUMIFS(BD!BG:BG,BD!$A:$A,$B65,BD!$G:$G,$AX$4)</f>
        <v/>
      </c>
      <c r="BM65" s="597">
        <f>SUM(BO65:BZ65)</f>
        <v/>
      </c>
      <c r="BN65" s="597" t="n"/>
      <c r="BO65" s="597">
        <f>SUMIFS(BD!AV:AV,BD!$A:$A,$B65,BD!$G:$G,$BM$4)</f>
        <v/>
      </c>
      <c r="BP65" s="597">
        <f>SUMIFS(BD!AW:AW,BD!$A:$A,$B65,BD!$G:$G,$BM$4)</f>
        <v/>
      </c>
      <c r="BQ65" s="597">
        <f>SUMIFS(BD!AX:AX,BD!$A:$A,$B65,BD!$G:$G,$BM$4)</f>
        <v/>
      </c>
      <c r="BR65" s="597">
        <f>SUMIFS(BD!AY:AY,BD!$A:$A,$B65,BD!$G:$G,$BM$4)</f>
        <v/>
      </c>
      <c r="BS65" s="597">
        <f>SUMIFS(BD!AZ:AZ,BD!$A:$A,$B65,BD!$G:$G,$BM$4)</f>
        <v/>
      </c>
      <c r="BT65" s="597">
        <f>SUMIFS(BD!BA:BA,BD!$A:$A,$B65,BD!$G:$G,$BM$4)</f>
        <v/>
      </c>
      <c r="BU65" s="597">
        <f>SUMIFS(BD!BB:BB,BD!$A:$A,$B65,BD!$G:$G,$BM$4)</f>
        <v/>
      </c>
      <c r="BV65" s="597">
        <f>SUMIFS(BD!BC:BC,BD!$A:$A,$B65,BD!$G:$G,$BM$4)</f>
        <v/>
      </c>
      <c r="BW65" s="597">
        <f>SUMIFS(BD!BD:BD,BD!$A:$A,$B65,BD!$G:$G,$BM$4)</f>
        <v/>
      </c>
      <c r="BX65" s="597">
        <f>SUMIFS(BD!BE:BE,BD!$A:$A,$B65,BD!$G:$G,$BM$4)</f>
        <v/>
      </c>
      <c r="BY65" s="597">
        <f>SUMIFS(BD!BF:BF,BD!$A:$A,$B65,BD!$G:$G,$BM$4)</f>
        <v/>
      </c>
      <c r="BZ65" s="597">
        <f>SUMIFS(BD!BG:BG,BD!$A:$A,$B65,BD!$G:$G,$BM$4)</f>
        <v/>
      </c>
      <c r="CB65" s="622">
        <f>HLOOKUP($CB$4,$AZ$6:$BK$78,$A65,0)</f>
        <v/>
      </c>
      <c r="CC65" s="237" t="n"/>
      <c r="CD65" s="622">
        <f>HLOOKUP($CB$4,$BO$6:$BZ$78,$A65,0)</f>
        <v/>
      </c>
      <c r="CE65" s="597">
        <f>SUM(CG65:CR65)</f>
        <v/>
      </c>
      <c r="CF65" s="1" t="n"/>
      <c r="CG65" s="597">
        <f>BD!BJ168</f>
        <v/>
      </c>
      <c r="CH65" s="597">
        <f>BD!BK168</f>
        <v/>
      </c>
      <c r="CI65" s="597">
        <f>BD!BL168</f>
        <v/>
      </c>
      <c r="CJ65" s="597">
        <f>BD!BM168</f>
        <v/>
      </c>
      <c r="CK65" s="597">
        <f>BD!BN168</f>
        <v/>
      </c>
      <c r="CL65" s="597">
        <f>BD!BO168</f>
        <v/>
      </c>
      <c r="CM65" s="597">
        <f>BD!BP168</f>
        <v/>
      </c>
      <c r="CN65" s="597">
        <f>BD!BQ168</f>
        <v/>
      </c>
      <c r="CO65" s="597">
        <f>BD!BR168</f>
        <v/>
      </c>
      <c r="CP65" s="597">
        <f>BD!BS168</f>
        <v/>
      </c>
      <c r="CQ65" s="597">
        <f>BD!BT168</f>
        <v/>
      </c>
      <c r="CR65" s="597">
        <f>BD!BU168</f>
        <v/>
      </c>
      <c r="CT65" s="597">
        <f>SUM(CV65:DG65)</f>
        <v/>
      </c>
      <c r="CU65" s="1" t="n"/>
      <c r="CV65" s="597">
        <f>_xlfn.XLOOKUP($B65,BD!$A$203:$A$399,BD!BJ$203:BJ$399,)</f>
        <v/>
      </c>
      <c r="CW65" s="597">
        <f>_xlfn.XLOOKUP($B65,BD!$A$203:$A$399,BD!BK$203:BK$399,)</f>
        <v/>
      </c>
      <c r="CX65" s="597">
        <f>_xlfn.XLOOKUP($B65,BD!$A$203:$A$399,BD!BL$203:BL$399,)</f>
        <v/>
      </c>
      <c r="CY65" s="597">
        <f>_xlfn.XLOOKUP($B65,BD!$A$203:$A$399,BD!BM$203:BM$399,)</f>
        <v/>
      </c>
      <c r="CZ65" s="597">
        <f>_xlfn.XLOOKUP($B65,BD!$A$203:$A$399,BD!BN$203:BN$399,)</f>
        <v/>
      </c>
      <c r="DA65" s="597">
        <f>_xlfn.XLOOKUP($B65,BD!$A$203:$A$399,BD!BO$203:BO$399,)</f>
        <v/>
      </c>
      <c r="DB65" s="597">
        <f>_xlfn.XLOOKUP($B65,BD!$A$203:$A$399,BD!BP$203:BP$399,)</f>
        <v/>
      </c>
      <c r="DC65" s="597">
        <f>_xlfn.XLOOKUP($B65,BD!$A$203:$A$399,BD!BQ$203:BQ$399,)</f>
        <v/>
      </c>
      <c r="DD65" s="597">
        <f>_xlfn.XLOOKUP($B65,BD!$A$203:$A$399,BD!BR$203:BR$399,)</f>
        <v/>
      </c>
      <c r="DE65" s="597">
        <f>_xlfn.XLOOKUP($B65,BD!$A$203:$A$399,BD!BS$203:BS$399,)</f>
        <v/>
      </c>
      <c r="DF65" s="597">
        <f>_xlfn.XLOOKUP($B65,BD!$A$203:$A$399,BD!BT$203:BT$399,)</f>
        <v/>
      </c>
      <c r="DG65" s="597">
        <f>_xlfn.XLOOKUP($B65,BD!$A$203:$A$399,BD!BU$203:BU$399,)</f>
        <v/>
      </c>
      <c r="DI65" s="597">
        <f>DA65-CL65</f>
        <v/>
      </c>
      <c r="DJ65" s="354">
        <f>(DA65/CL65)-100%</f>
        <v/>
      </c>
      <c r="DL65" s="597">
        <f>SUM(DN65:DY65)</f>
        <v/>
      </c>
      <c r="DM65" s="1" t="n"/>
      <c r="DN65" s="597">
        <f>BD!BW168</f>
        <v/>
      </c>
      <c r="DO65" s="597">
        <f>BD!BX168</f>
        <v/>
      </c>
      <c r="DP65" s="597">
        <f>BD!BY168</f>
        <v/>
      </c>
      <c r="DQ65" s="597">
        <f>BD!BZ168</f>
        <v/>
      </c>
      <c r="DR65" s="597">
        <f>BD!CA168</f>
        <v/>
      </c>
      <c r="DS65" s="597">
        <f>BD!CB168</f>
        <v/>
      </c>
      <c r="DT65" s="597">
        <f>BD!CC168</f>
        <v/>
      </c>
      <c r="DU65" s="597">
        <f>BD!CD168</f>
        <v/>
      </c>
      <c r="DV65" s="597">
        <f>BD!CE168</f>
        <v/>
      </c>
      <c r="DW65" s="597">
        <f>BD!CF168</f>
        <v/>
      </c>
      <c r="DX65" s="597">
        <f>BD!CG168</f>
        <v/>
      </c>
      <c r="DY65" s="597">
        <f>BD!CH168</f>
        <v/>
      </c>
      <c r="EA65" s="597">
        <f>SUM(EC65:EN65)</f>
        <v/>
      </c>
      <c r="EB65" s="1" t="n"/>
      <c r="EC65" s="597">
        <f>_xlfn.XLOOKUP($B65,BD!$A$203:$A$399,BD!BW$203:BW$399,)</f>
        <v/>
      </c>
      <c r="ED65" s="597">
        <f>_xlfn.XLOOKUP($B65,BD!$A$203:$A$399,BD!BX$203:BX$399,)</f>
        <v/>
      </c>
      <c r="EE65" s="597">
        <f>_xlfn.XLOOKUP($B65,BD!$A$203:$A$399,BD!BY$203:BY$399,)</f>
        <v/>
      </c>
      <c r="EF65" s="597">
        <f>_xlfn.XLOOKUP($B65,BD!$A$203:$A$399,BD!BZ$203:BZ$399,)</f>
        <v/>
      </c>
      <c r="EG65" s="597">
        <f>_xlfn.XLOOKUP($B65,BD!$A$203:$A$399,BD!CA$203:CA$399,)</f>
        <v/>
      </c>
      <c r="EH65" s="597">
        <f>_xlfn.XLOOKUP($B65,BD!$A$203:$A$399,BD!CB$203:CB$399,)</f>
        <v/>
      </c>
      <c r="EI65" s="597">
        <f>_xlfn.XLOOKUP($B65,BD!$A$203:$A$399,BD!CC$203:CC$399,)</f>
        <v/>
      </c>
      <c r="EJ65" s="597">
        <f>_xlfn.XLOOKUP($B65,BD!$A$203:$A$399,BD!CD$203:CD$399,)</f>
        <v/>
      </c>
      <c r="EK65" s="597">
        <f>_xlfn.XLOOKUP($B65,BD!$A$203:$A$399,BD!CE$203:CE$399,)</f>
        <v/>
      </c>
      <c r="EL65" s="597">
        <f>_xlfn.XLOOKUP($B65,BD!$A$203:$A$399,BD!CF$203:CF$399,)</f>
        <v/>
      </c>
      <c r="EM65" s="597">
        <f>_xlfn.XLOOKUP($B65,BD!$A$203:$A$399,BD!CG$203:CG$399,)</f>
        <v/>
      </c>
      <c r="EN65" s="597">
        <f>_xlfn.XLOOKUP($B65,BD!$A$203:$A$399,BD!CH$203:CH$399,)</f>
        <v/>
      </c>
      <c r="EP65" s="597">
        <f>EH65-DS65</f>
        <v/>
      </c>
      <c r="EQ65" s="354">
        <f>(EH65/DS65)-100%</f>
        <v/>
      </c>
      <c r="ES65" s="623">
        <f>_xlfn.XLOOKUP($ES$2,$CV$6:$DG$6,$CV65:$DG65)</f>
        <v/>
      </c>
      <c r="ET65" s="85" t="n"/>
      <c r="EU65" s="626">
        <f>_xlfn.XLOOKUP($ES$4,$DN$6:$DY$6,$DN65:$DY65)</f>
        <v/>
      </c>
      <c r="EV65" s="85" t="n"/>
      <c r="EW65" s="623">
        <f>_xlfn.XLOOKUP($ES$4,$EC$6:$EN$6,$EC65:$EN65)</f>
        <v/>
      </c>
      <c r="EX65" s="85" t="n"/>
      <c r="EY65" s="625">
        <f>EW65-EU65</f>
        <v/>
      </c>
      <c r="EZ65" s="408">
        <f>EY65/EU65</f>
        <v/>
      </c>
    </row>
    <row r="66" outlineLevel="1" ht="14.85" customFormat="1" customHeight="1" s="4">
      <c r="A66" s="1" t="n">
        <v>61</v>
      </c>
      <c r="B66" s="74" t="inlineStr">
        <is>
          <t>45.09</t>
        </is>
      </c>
      <c r="C66" s="50">
        <f>VLOOKUP(B66,BD!A:B,2,0)</f>
        <v/>
      </c>
      <c r="D66" s="58" t="n"/>
      <c r="E66" s="597">
        <f>SUM(G66:R66)</f>
        <v/>
      </c>
      <c r="F66" s="644" t="n"/>
      <c r="G66" s="597">
        <f>SUMIFS(BD!I:I,BD!$A:$A,$B66,BD!$G:$G,$E$4)</f>
        <v/>
      </c>
      <c r="H66" s="597">
        <f>SUMIFS(BD!J:J,BD!$A:$A,$B66,BD!$G:$G,$E$4)</f>
        <v/>
      </c>
      <c r="I66" s="597">
        <f>SUMIFS(BD!K:K,BD!$A:$A,$B66,BD!$G:$G,$E$4)</f>
        <v/>
      </c>
      <c r="J66" s="597">
        <f>SUMIFS(BD!L:L,BD!$A:$A,$B66,BD!$G:$G,$E$4)</f>
        <v/>
      </c>
      <c r="K66" s="597">
        <f>SUMIFS(BD!M:M,BD!$A:$A,$B66,BD!$G:$G,$E$4)</f>
        <v/>
      </c>
      <c r="L66" s="597">
        <f>SUMIFS(BD!N:N,BD!$A:$A,$B66,BD!$G:$G,$E$4)</f>
        <v/>
      </c>
      <c r="M66" s="597">
        <f>SUMIFS(BD!O:O,BD!$A:$A,$B66,BD!$G:$G,$E$4)</f>
        <v/>
      </c>
      <c r="N66" s="597">
        <f>SUMIFS(BD!P:P,BD!$A:$A,$B66,BD!$G:$G,$E$4)</f>
        <v/>
      </c>
      <c r="O66" s="597">
        <f>SUMIFS(BD!Q:Q,BD!$A:$A,$B66,BD!$G:$G,$E$4)</f>
        <v/>
      </c>
      <c r="P66" s="597">
        <f>SUMIFS(BD!R:R,BD!$A:$A,$B66,BD!$G:$G,$E$4)</f>
        <v/>
      </c>
      <c r="Q66" s="597">
        <f>SUMIFS(BD!S:S,BD!$A:$A,$B66,BD!$G:$G,$E$4)</f>
        <v/>
      </c>
      <c r="R66" s="597">
        <f>SUMIFS(BD!T:T,BD!$A:$A,$B66,BD!$G:$G,$E$4)</f>
        <v/>
      </c>
      <c r="S66" s="597" t="n"/>
      <c r="T66" s="597">
        <f>SUM(V66:AG66)</f>
        <v/>
      </c>
      <c r="U66" s="597" t="n"/>
      <c r="V66" s="597">
        <f>SUMIFS(BD!V:V,BD!$A:$A,$B66,BD!$G:$G,$T$4)</f>
        <v/>
      </c>
      <c r="W66" s="597">
        <f>SUMIFS(BD!W:W,BD!$A:$A,$B66,BD!$G:$G,$T$4)</f>
        <v/>
      </c>
      <c r="X66" s="597">
        <f>SUMIFS(BD!X:X,BD!$A:$A,$B66,BD!$G:$G,$T$4)</f>
        <v/>
      </c>
      <c r="Y66" s="597">
        <f>SUMIFS(BD!Y:Y,BD!$A:$A,$B66,BD!$G:$G,$T$4)</f>
        <v/>
      </c>
      <c r="Z66" s="597">
        <f>SUMIFS(BD!Z:Z,BD!$A:$A,$B66,BD!$G:$G,$T$4)</f>
        <v/>
      </c>
      <c r="AA66" s="597">
        <f>SUMIFS(BD!AA:AA,BD!$A:$A,$B66,BD!$G:$G,$T$4)</f>
        <v/>
      </c>
      <c r="AB66" s="597">
        <f>SUMIFS(BD!AB:AB,BD!$A:$A,$B66,BD!$G:$G,$T$4)</f>
        <v/>
      </c>
      <c r="AC66" s="597">
        <f>SUMIFS(BD!AC:AC,BD!$A:$A,$B66,BD!$G:$G,$T$4)</f>
        <v/>
      </c>
      <c r="AD66" s="597">
        <f>SUMIFS(BD!AD:AD,BD!$A:$A,$B66,BD!$G:$G,$T$4)</f>
        <v/>
      </c>
      <c r="AE66" s="597">
        <f>SUMIFS(BD!AE:AE,BD!$A:$A,$B66,BD!$G:$G,$T$4)</f>
        <v/>
      </c>
      <c r="AF66" s="597">
        <f>SUMIFS(BD!AF:AF,BD!$A:$A,$B66,BD!$G:$G,$T$4)</f>
        <v/>
      </c>
      <c r="AG66" s="597">
        <f>SUMIFS(BD!AG:AG,BD!$A:$A,$B66,BD!$G:$G,$T$4)</f>
        <v/>
      </c>
      <c r="AH66" s="597" t="n"/>
      <c r="AI66" s="597">
        <f>SUM(AK66:AV66)</f>
        <v/>
      </c>
      <c r="AJ66" s="597" t="n"/>
      <c r="AK66" s="597">
        <f>SUMIFS(BD!AI:AI,BD!$A:$A,$B66,BD!$G:$G,$AI$4)</f>
        <v/>
      </c>
      <c r="AL66" s="597">
        <f>SUMIFS(BD!AJ:AJ,BD!$A:$A,$B66,BD!$G:$G,$AI$4)</f>
        <v/>
      </c>
      <c r="AM66" s="597">
        <f>SUMIFS(BD!AK:AK,BD!$A:$A,$B66,BD!$G:$G,$AI$4)</f>
        <v/>
      </c>
      <c r="AN66" s="597">
        <f>SUMIFS(BD!AL:AL,BD!$A:$A,$B66,BD!$G:$G,$AI$4)</f>
        <v/>
      </c>
      <c r="AO66" s="597">
        <f>SUMIFS(BD!AM:AM,BD!$A:$A,$B66,BD!$G:$G,$AI$4)</f>
        <v/>
      </c>
      <c r="AP66" s="597">
        <f>SUMIFS(BD!AN:AN,BD!$A:$A,$B66,BD!$G:$G,$AI$4)</f>
        <v/>
      </c>
      <c r="AQ66" s="597">
        <f>SUMIFS(BD!AO:AO,BD!$A:$A,$B66,BD!$G:$G,$AI$4)</f>
        <v/>
      </c>
      <c r="AR66" s="597">
        <f>SUMIFS(BD!AP:AP,BD!$A:$A,$B66,BD!$G:$G,$AI$4)</f>
        <v/>
      </c>
      <c r="AS66" s="597">
        <f>SUMIFS(BD!AQ:AQ,BD!$A:$A,$B66,BD!$G:$G,$AI$4)</f>
        <v/>
      </c>
      <c r="AT66" s="597">
        <f>SUMIFS(BD!AR:AR,BD!$A:$A,$B66,BD!$G:$G,$AI$4)</f>
        <v/>
      </c>
      <c r="AU66" s="597">
        <f>SUMIFS(BD!AS:AS,BD!$A:$A,$B66,BD!$G:$G,$AI$4)</f>
        <v/>
      </c>
      <c r="AV66" s="597">
        <f>SUMIFS(BD!AT:AT,BD!$A:$A,$B66,BD!$G:$G,$AI$4)</f>
        <v/>
      </c>
      <c r="AW66" s="597" t="n"/>
      <c r="AX66" s="597">
        <f>SUM(AZ66:BK66)</f>
        <v/>
      </c>
      <c r="AY66" s="597" t="n"/>
      <c r="AZ66" s="597">
        <f>SUMIFS(BD!AV:AV,BD!$A:$A,$B66,BD!$G:$G,$AX$4)</f>
        <v/>
      </c>
      <c r="BA66" s="597">
        <f>SUMIFS(BD!AW:AW,BD!$A:$A,$B66,BD!$G:$G,$AX$4)</f>
        <v/>
      </c>
      <c r="BB66" s="597">
        <f>SUMIFS(BD!AX:AX,BD!$A:$A,$B66,BD!$G:$G,$AX$4)</f>
        <v/>
      </c>
      <c r="BC66" s="597">
        <f>SUMIFS(BD!AY:AY,BD!$A:$A,$B66,BD!$G:$G,$AX$4)</f>
        <v/>
      </c>
      <c r="BD66" s="597">
        <f>SUMIFS(BD!AZ:AZ,BD!$A:$A,$B66,BD!$G:$G,$AX$4)</f>
        <v/>
      </c>
      <c r="BE66" s="597">
        <f>SUMIFS(BD!BA:BA,BD!$A:$A,$B66,BD!$G:$G,$AX$4)</f>
        <v/>
      </c>
      <c r="BF66" s="597">
        <f>SUMIFS(BD!BB:BB,BD!$A:$A,$B66,BD!$G:$G,$AX$4)</f>
        <v/>
      </c>
      <c r="BG66" s="597">
        <f>SUMIFS(BD!BC:BC,BD!$A:$A,$B66,BD!$G:$G,$AX$4)</f>
        <v/>
      </c>
      <c r="BH66" s="597">
        <f>SUMIFS(BD!BD:BD,BD!$A:$A,$B66,BD!$G:$G,$AX$4)</f>
        <v/>
      </c>
      <c r="BI66" s="597">
        <f>SUMIFS(BD!BE:BE,BD!$A:$A,$B66,BD!$G:$G,$AX$4)</f>
        <v/>
      </c>
      <c r="BJ66" s="597">
        <f>SUMIFS(BD!BF:BF,BD!$A:$A,$B66,BD!$G:$G,$AX$4)</f>
        <v/>
      </c>
      <c r="BK66" s="597">
        <f>SUMIFS(BD!BG:BG,BD!$A:$A,$B66,BD!$G:$G,$AX$4)</f>
        <v/>
      </c>
      <c r="BM66" s="597">
        <f>SUM(BO66:BZ66)</f>
        <v/>
      </c>
      <c r="BN66" s="597" t="n"/>
      <c r="BO66" s="597">
        <f>SUMIFS(BD!AV:AV,BD!$A:$A,$B66,BD!$G:$G,$BM$4)</f>
        <v/>
      </c>
      <c r="BP66" s="597">
        <f>SUMIFS(BD!AW:AW,BD!$A:$A,$B66,BD!$G:$G,$BM$4)</f>
        <v/>
      </c>
      <c r="BQ66" s="597">
        <f>SUMIFS(BD!AX:AX,BD!$A:$A,$B66,BD!$G:$G,$BM$4)</f>
        <v/>
      </c>
      <c r="BR66" s="597">
        <f>SUMIFS(BD!AY:AY,BD!$A:$A,$B66,BD!$G:$G,$BM$4)</f>
        <v/>
      </c>
      <c r="BS66" s="597">
        <f>SUMIFS(BD!AZ:AZ,BD!$A:$A,$B66,BD!$G:$G,$BM$4)</f>
        <v/>
      </c>
      <c r="BT66" s="597">
        <f>SUMIFS(BD!BA:BA,BD!$A:$A,$B66,BD!$G:$G,$BM$4)</f>
        <v/>
      </c>
      <c r="BU66" s="597">
        <f>SUMIFS(BD!BB:BB,BD!$A:$A,$B66,BD!$G:$G,$BM$4)</f>
        <v/>
      </c>
      <c r="BV66" s="597">
        <f>SUMIFS(BD!BC:BC,BD!$A:$A,$B66,BD!$G:$G,$BM$4)</f>
        <v/>
      </c>
      <c r="BW66" s="597">
        <f>SUMIFS(BD!BD:BD,BD!$A:$A,$B66,BD!$G:$G,$BM$4)</f>
        <v/>
      </c>
      <c r="BX66" s="597">
        <f>SUMIFS(BD!BE:BE,BD!$A:$A,$B66,BD!$G:$G,$BM$4)</f>
        <v/>
      </c>
      <c r="BY66" s="597">
        <f>SUMIFS(BD!BF:BF,BD!$A:$A,$B66,BD!$G:$G,$BM$4)</f>
        <v/>
      </c>
      <c r="BZ66" s="597">
        <f>SUMIFS(BD!BG:BG,BD!$A:$A,$B66,BD!$G:$G,$BM$4)</f>
        <v/>
      </c>
      <c r="CB66" s="622">
        <f>HLOOKUP($CB$4,$AZ$6:$BK$78,$A66,0)</f>
        <v/>
      </c>
      <c r="CC66" s="237" t="n"/>
      <c r="CD66" s="622">
        <f>HLOOKUP($CB$4,$BO$6:$BZ$78,$A66,0)</f>
        <v/>
      </c>
      <c r="CE66" s="597">
        <f>SUM(CG66:CR66)</f>
        <v/>
      </c>
      <c r="CF66" s="1" t="n"/>
      <c r="CG66" s="597">
        <f>BD!BJ166</f>
        <v/>
      </c>
      <c r="CH66" s="597">
        <f>BD!BK166</f>
        <v/>
      </c>
      <c r="CI66" s="597">
        <f>BD!BL166</f>
        <v/>
      </c>
      <c r="CJ66" s="597">
        <f>BD!BM166</f>
        <v/>
      </c>
      <c r="CK66" s="597">
        <f>BD!BN166</f>
        <v/>
      </c>
      <c r="CL66" s="597">
        <f>BD!BO166</f>
        <v/>
      </c>
      <c r="CM66" s="597">
        <f>BD!BP166</f>
        <v/>
      </c>
      <c r="CN66" s="597">
        <f>BD!BQ166</f>
        <v/>
      </c>
      <c r="CO66" s="597">
        <f>BD!BR166</f>
        <v/>
      </c>
      <c r="CP66" s="597">
        <f>BD!BS166</f>
        <v/>
      </c>
      <c r="CQ66" s="597">
        <f>BD!BT166</f>
        <v/>
      </c>
      <c r="CR66" s="597">
        <f>BD!BU166</f>
        <v/>
      </c>
      <c r="CT66" s="597">
        <f>SUM(CV66:DG66)</f>
        <v/>
      </c>
      <c r="CU66" s="1" t="n"/>
      <c r="CV66" s="597">
        <f>_xlfn.XLOOKUP($B66,BD!$A$203:$A$399,BD!BJ$203:BJ$399,)</f>
        <v/>
      </c>
      <c r="CW66" s="597">
        <f>_xlfn.XLOOKUP($B66,BD!$A$203:$A$399,BD!BK$203:BK$399,)</f>
        <v/>
      </c>
      <c r="CX66" s="597">
        <f>_xlfn.XLOOKUP($B66,BD!$A$203:$A$399,BD!BL$203:BL$399,)</f>
        <v/>
      </c>
      <c r="CY66" s="597">
        <f>_xlfn.XLOOKUP($B66,BD!$A$203:$A$399,BD!BM$203:BM$399,)</f>
        <v/>
      </c>
      <c r="CZ66" s="597">
        <f>_xlfn.XLOOKUP($B66,BD!$A$203:$A$399,BD!BN$203:BN$399,)</f>
        <v/>
      </c>
      <c r="DA66" s="597">
        <f>_xlfn.XLOOKUP($B66,BD!$A$203:$A$399,BD!BO$203:BO$399,)</f>
        <v/>
      </c>
      <c r="DB66" s="597">
        <f>_xlfn.XLOOKUP($B66,BD!$A$203:$A$399,BD!BP$203:BP$399,)</f>
        <v/>
      </c>
      <c r="DC66" s="597">
        <f>_xlfn.XLOOKUP($B66,BD!$A$203:$A$399,BD!BQ$203:BQ$399,)</f>
        <v/>
      </c>
      <c r="DD66" s="597">
        <f>_xlfn.XLOOKUP($B66,BD!$A$203:$A$399,BD!BR$203:BR$399,)</f>
        <v/>
      </c>
      <c r="DE66" s="597">
        <f>_xlfn.XLOOKUP($B66,BD!$A$203:$A$399,BD!BS$203:BS$399,)</f>
        <v/>
      </c>
      <c r="DF66" s="597">
        <f>_xlfn.XLOOKUP($B66,BD!$A$203:$A$399,BD!BT$203:BT$399,)</f>
        <v/>
      </c>
      <c r="DG66" s="597">
        <f>_xlfn.XLOOKUP($B66,BD!$A$203:$A$399,BD!BU$203:BU$399,)</f>
        <v/>
      </c>
      <c r="DI66" s="597">
        <f>DA66-CL66</f>
        <v/>
      </c>
      <c r="DJ66" s="337">
        <f>(DA66/CL66)-100%</f>
        <v/>
      </c>
      <c r="DL66" s="597">
        <f>SUM(DN66:DY66)</f>
        <v/>
      </c>
      <c r="DM66" s="1" t="n"/>
      <c r="DN66" s="597">
        <f>BD!BW166</f>
        <v/>
      </c>
      <c r="DO66" s="597">
        <f>BD!BX166</f>
        <v/>
      </c>
      <c r="DP66" s="597">
        <f>BD!BY166</f>
        <v/>
      </c>
      <c r="DQ66" s="597">
        <f>BD!BZ166</f>
        <v/>
      </c>
      <c r="DR66" s="597">
        <f>BD!CA166</f>
        <v/>
      </c>
      <c r="DS66" s="597">
        <f>BD!CB166</f>
        <v/>
      </c>
      <c r="DT66" s="597">
        <f>BD!CC166</f>
        <v/>
      </c>
      <c r="DU66" s="597">
        <f>BD!CD166</f>
        <v/>
      </c>
      <c r="DV66" s="597">
        <f>BD!CE166</f>
        <v/>
      </c>
      <c r="DW66" s="597">
        <f>BD!CF166</f>
        <v/>
      </c>
      <c r="DX66" s="597">
        <f>BD!CG166</f>
        <v/>
      </c>
      <c r="DY66" s="597">
        <f>BD!CH166</f>
        <v/>
      </c>
      <c r="EA66" s="597">
        <f>SUM(EC66:EN66)</f>
        <v/>
      </c>
      <c r="EB66" s="1" t="n"/>
      <c r="EC66" s="597">
        <f>_xlfn.XLOOKUP($B66,BD!$A$203:$A$399,BD!BW$203:BW$399,)</f>
        <v/>
      </c>
      <c r="ED66" s="597">
        <f>_xlfn.XLOOKUP($B66,BD!$A$203:$A$399,BD!BX$203:BX$399,)</f>
        <v/>
      </c>
      <c r="EE66" s="597">
        <f>_xlfn.XLOOKUP($B66,BD!$A$203:$A$399,BD!BY$203:BY$399,)</f>
        <v/>
      </c>
      <c r="EF66" s="597">
        <f>_xlfn.XLOOKUP($B66,BD!$A$203:$A$399,BD!BZ$203:BZ$399,)</f>
        <v/>
      </c>
      <c r="EG66" s="597">
        <f>_xlfn.XLOOKUP($B66,BD!$A$203:$A$399,BD!CA$203:CA$399,)</f>
        <v/>
      </c>
      <c r="EH66" s="597">
        <f>_xlfn.XLOOKUP($B66,BD!$A$203:$A$399,BD!CB$203:CB$399,)</f>
        <v/>
      </c>
      <c r="EI66" s="597">
        <f>_xlfn.XLOOKUP($B66,BD!$A$203:$A$399,BD!CC$203:CC$399,)</f>
        <v/>
      </c>
      <c r="EJ66" s="597">
        <f>_xlfn.XLOOKUP($B66,BD!$A$203:$A$399,BD!CD$203:CD$399,)</f>
        <v/>
      </c>
      <c r="EK66" s="597">
        <f>_xlfn.XLOOKUP($B66,BD!$A$203:$A$399,BD!CE$203:CE$399,)</f>
        <v/>
      </c>
      <c r="EL66" s="597">
        <f>_xlfn.XLOOKUP($B66,BD!$A$203:$A$399,BD!CF$203:CF$399,)</f>
        <v/>
      </c>
      <c r="EM66" s="597">
        <f>_xlfn.XLOOKUP($B66,BD!$A$203:$A$399,BD!CG$203:CG$399,)</f>
        <v/>
      </c>
      <c r="EN66" s="597">
        <f>_xlfn.XLOOKUP($B66,BD!$A$203:$A$399,BD!CH$203:CH$399,)</f>
        <v/>
      </c>
      <c r="EP66" s="597">
        <f>EH66-DS66</f>
        <v/>
      </c>
      <c r="EQ66" s="337">
        <f>(EH66/DS66)-100%</f>
        <v/>
      </c>
      <c r="ES66" s="623">
        <f>_xlfn.XLOOKUP($ES$2,$CV$6:$DG$6,$CV66:$DG66)</f>
        <v/>
      </c>
      <c r="ET66" s="85" t="n"/>
      <c r="EU66" s="626">
        <f>_xlfn.XLOOKUP($ES$4,$DN$6:$DY$6,$DN66:$DY66)</f>
        <v/>
      </c>
      <c r="EV66" s="85" t="n"/>
      <c r="EW66" s="623">
        <f>_xlfn.XLOOKUP($ES$4,$EC$6:$EN$6,$EC66:$EN66)</f>
        <v/>
      </c>
      <c r="EX66" s="85" t="n"/>
      <c r="EY66" s="625">
        <f>EW66-EU66</f>
        <v/>
      </c>
      <c r="EZ66" s="408">
        <f>EY66/EU66</f>
        <v/>
      </c>
    </row>
    <row r="67" outlineLevel="1" ht="14.85" customFormat="1" customHeight="1" s="4">
      <c r="A67" s="1" t="n">
        <v>62</v>
      </c>
      <c r="B67" s="74" t="inlineStr">
        <is>
          <t>47.01</t>
        </is>
      </c>
      <c r="C67" s="50">
        <f>VLOOKUP(B67,BD!A:B,2,0)</f>
        <v/>
      </c>
      <c r="D67" s="58" t="n"/>
      <c r="E67" s="597">
        <f>SUM(G67:R67)</f>
        <v/>
      </c>
      <c r="F67" s="644" t="n"/>
      <c r="G67" s="597">
        <f>SUMIFS(BD!I:I,BD!$A:$A,$B67,BD!$G:$G,$E$4)</f>
        <v/>
      </c>
      <c r="H67" s="597">
        <f>SUMIFS(BD!J:J,BD!$A:$A,$B67,BD!$G:$G,$E$4)</f>
        <v/>
      </c>
      <c r="I67" s="597">
        <f>SUMIFS(BD!K:K,BD!$A:$A,$B67,BD!$G:$G,$E$4)</f>
        <v/>
      </c>
      <c r="J67" s="597">
        <f>SUMIFS(BD!L:L,BD!$A:$A,$B67,BD!$G:$G,$E$4)</f>
        <v/>
      </c>
      <c r="K67" s="597">
        <f>SUMIFS(BD!M:M,BD!$A:$A,$B67,BD!$G:$G,$E$4)</f>
        <v/>
      </c>
      <c r="L67" s="597">
        <f>SUMIFS(BD!N:N,BD!$A:$A,$B67,BD!$G:$G,$E$4)</f>
        <v/>
      </c>
      <c r="M67" s="597">
        <f>SUMIFS(BD!O:O,BD!$A:$A,$B67,BD!$G:$G,$E$4)</f>
        <v/>
      </c>
      <c r="N67" s="597">
        <f>SUMIFS(BD!P:P,BD!$A:$A,$B67,BD!$G:$G,$E$4)</f>
        <v/>
      </c>
      <c r="O67" s="597">
        <f>SUMIFS(BD!Q:Q,BD!$A:$A,$B67,BD!$G:$G,$E$4)</f>
        <v/>
      </c>
      <c r="P67" s="597">
        <f>SUMIFS(BD!R:R,BD!$A:$A,$B67,BD!$G:$G,$E$4)</f>
        <v/>
      </c>
      <c r="Q67" s="597">
        <f>SUMIFS(BD!S:S,BD!$A:$A,$B67,BD!$G:$G,$E$4)</f>
        <v/>
      </c>
      <c r="R67" s="597">
        <f>SUMIFS(BD!T:T,BD!$A:$A,$B67,BD!$G:$G,$E$4)</f>
        <v/>
      </c>
      <c r="S67" s="597" t="n"/>
      <c r="T67" s="597">
        <f>SUM(V67:AG67)</f>
        <v/>
      </c>
      <c r="U67" s="597" t="n"/>
      <c r="V67" s="597">
        <f>SUMIFS(BD!V:V,BD!$A:$A,$B67,BD!$G:$G,$T$4)</f>
        <v/>
      </c>
      <c r="W67" s="597">
        <f>SUMIFS(BD!W:W,BD!$A:$A,$B67,BD!$G:$G,$T$4)</f>
        <v/>
      </c>
      <c r="X67" s="597">
        <f>SUMIFS(BD!X:X,BD!$A:$A,$B67,BD!$G:$G,$T$4)</f>
        <v/>
      </c>
      <c r="Y67" s="597">
        <f>SUMIFS(BD!Y:Y,BD!$A:$A,$B67,BD!$G:$G,$T$4)</f>
        <v/>
      </c>
      <c r="Z67" s="597">
        <f>SUMIFS(BD!Z:Z,BD!$A:$A,$B67,BD!$G:$G,$T$4)</f>
        <v/>
      </c>
      <c r="AA67" s="597">
        <f>SUMIFS(BD!AA:AA,BD!$A:$A,$B67,BD!$G:$G,$T$4)</f>
        <v/>
      </c>
      <c r="AB67" s="597">
        <f>SUMIFS(BD!AB:AB,BD!$A:$A,$B67,BD!$G:$G,$T$4)</f>
        <v/>
      </c>
      <c r="AC67" s="597">
        <f>SUMIFS(BD!AC:AC,BD!$A:$A,$B67,BD!$G:$G,$T$4)</f>
        <v/>
      </c>
      <c r="AD67" s="597">
        <f>SUMIFS(BD!AD:AD,BD!$A:$A,$B67,BD!$G:$G,$T$4)</f>
        <v/>
      </c>
      <c r="AE67" s="597">
        <f>SUMIFS(BD!AE:AE,BD!$A:$A,$B67,BD!$G:$G,$T$4)</f>
        <v/>
      </c>
      <c r="AF67" s="597">
        <f>SUMIFS(BD!AF:AF,BD!$A:$A,$B67,BD!$G:$G,$T$4)</f>
        <v/>
      </c>
      <c r="AG67" s="597">
        <f>SUMIFS(BD!AG:AG,BD!$A:$A,$B67,BD!$G:$G,$T$4)</f>
        <v/>
      </c>
      <c r="AH67" s="597" t="n"/>
      <c r="AI67" s="597">
        <f>SUM(AK67:AV67)</f>
        <v/>
      </c>
      <c r="AJ67" s="597" t="n"/>
      <c r="AK67" s="597">
        <f>SUMIFS(BD!AI:AI,BD!$A:$A,$B67,BD!$G:$G,$AI$4)</f>
        <v/>
      </c>
      <c r="AL67" s="597">
        <f>SUMIFS(BD!AJ:AJ,BD!$A:$A,$B67,BD!$G:$G,$AI$4)</f>
        <v/>
      </c>
      <c r="AM67" s="597">
        <f>SUMIFS(BD!AK:AK,BD!$A:$A,$B67,BD!$G:$G,$AI$4)</f>
        <v/>
      </c>
      <c r="AN67" s="597">
        <f>SUMIFS(BD!AL:AL,BD!$A:$A,$B67,BD!$G:$G,$AI$4)</f>
        <v/>
      </c>
      <c r="AO67" s="597">
        <f>SUMIFS(BD!AM:AM,BD!$A:$A,$B67,BD!$G:$G,$AI$4)</f>
        <v/>
      </c>
      <c r="AP67" s="597">
        <f>SUMIFS(BD!AN:AN,BD!$A:$A,$B67,BD!$G:$G,$AI$4)</f>
        <v/>
      </c>
      <c r="AQ67" s="597">
        <f>SUMIFS(BD!AO:AO,BD!$A:$A,$B67,BD!$G:$G,$AI$4)</f>
        <v/>
      </c>
      <c r="AR67" s="597">
        <f>SUMIFS(BD!AP:AP,BD!$A:$A,$B67,BD!$G:$G,$AI$4)</f>
        <v/>
      </c>
      <c r="AS67" s="597">
        <f>SUMIFS(BD!AQ:AQ,BD!$A:$A,$B67,BD!$G:$G,$AI$4)</f>
        <v/>
      </c>
      <c r="AT67" s="597">
        <f>SUMIFS(BD!AR:AR,BD!$A:$A,$B67,BD!$G:$G,$AI$4)</f>
        <v/>
      </c>
      <c r="AU67" s="597">
        <f>SUMIFS(BD!AS:AS,BD!$A:$A,$B67,BD!$G:$G,$AI$4)</f>
        <v/>
      </c>
      <c r="AV67" s="597">
        <f>SUMIFS(BD!AT:AT,BD!$A:$A,$B67,BD!$G:$G,$AI$4)</f>
        <v/>
      </c>
      <c r="AW67" s="597" t="n"/>
      <c r="AX67" s="597">
        <f>SUM(AZ67:BK67)</f>
        <v/>
      </c>
      <c r="AY67" s="597" t="n"/>
      <c r="AZ67" s="597">
        <f>SUMIFS(BD!AV:AV,BD!$A:$A,$B67,BD!$G:$G,$AX$4)</f>
        <v/>
      </c>
      <c r="BA67" s="597">
        <f>SUMIFS(BD!AW:AW,BD!$A:$A,$B67,BD!$G:$G,$AX$4)</f>
        <v/>
      </c>
      <c r="BB67" s="597">
        <f>SUMIFS(BD!AX:AX,BD!$A:$A,$B67,BD!$G:$G,$AX$4)</f>
        <v/>
      </c>
      <c r="BC67" s="597">
        <f>SUMIFS(BD!AY:AY,BD!$A:$A,$B67,BD!$G:$G,$AX$4)</f>
        <v/>
      </c>
      <c r="BD67" s="597">
        <f>SUMIFS(BD!AZ:AZ,BD!$A:$A,$B67,BD!$G:$G,$AX$4)</f>
        <v/>
      </c>
      <c r="BE67" s="597">
        <f>SUMIFS(BD!BA:BA,BD!$A:$A,$B67,BD!$G:$G,$AX$4)</f>
        <v/>
      </c>
      <c r="BF67" s="597">
        <f>SUMIFS(BD!BB:BB,BD!$A:$A,$B67,BD!$G:$G,$AX$4)</f>
        <v/>
      </c>
      <c r="BG67" s="597">
        <f>SUMIFS(BD!BC:BC,BD!$A:$A,$B67,BD!$G:$G,$AX$4)</f>
        <v/>
      </c>
      <c r="BH67" s="597">
        <f>SUMIFS(BD!BD:BD,BD!$A:$A,$B67,BD!$G:$G,$AX$4)</f>
        <v/>
      </c>
      <c r="BI67" s="597">
        <f>SUMIFS(BD!BE:BE,BD!$A:$A,$B67,BD!$G:$G,$AX$4)</f>
        <v/>
      </c>
      <c r="BJ67" s="597">
        <f>SUMIFS(BD!BF:BF,BD!$A:$A,$B67,BD!$G:$G,$AX$4)</f>
        <v/>
      </c>
      <c r="BK67" s="597">
        <f>SUMIFS(BD!BG:BG,BD!$A:$A,$B67,BD!$G:$G,$AX$4)</f>
        <v/>
      </c>
      <c r="BM67" s="597">
        <f>SUM(BO67:BZ67)</f>
        <v/>
      </c>
      <c r="BN67" s="597" t="n"/>
      <c r="BO67" s="597">
        <f>SUMIFS(BD!AV:AV,BD!$A:$A,$B67,BD!$G:$G,$BM$4)</f>
        <v/>
      </c>
      <c r="BP67" s="597">
        <f>SUMIFS(BD!AW:AW,BD!$A:$A,$B67,BD!$G:$G,$BM$4)</f>
        <v/>
      </c>
      <c r="BQ67" s="597">
        <f>SUMIFS(BD!AX:AX,BD!$A:$A,$B67,BD!$G:$G,$BM$4)</f>
        <v/>
      </c>
      <c r="BR67" s="597">
        <f>SUMIFS(BD!AY:AY,BD!$A:$A,$B67,BD!$G:$G,$BM$4)</f>
        <v/>
      </c>
      <c r="BS67" s="597">
        <f>SUMIFS(BD!AZ:AZ,BD!$A:$A,$B67,BD!$G:$G,$BM$4)</f>
        <v/>
      </c>
      <c r="BT67" s="597">
        <f>SUMIFS(BD!BA:BA,BD!$A:$A,$B67,BD!$G:$G,$BM$4)</f>
        <v/>
      </c>
      <c r="BU67" s="597">
        <f>SUMIFS(BD!BB:BB,BD!$A:$A,$B67,BD!$G:$G,$BM$4)</f>
        <v/>
      </c>
      <c r="BV67" s="597">
        <f>SUMIFS(BD!BC:BC,BD!$A:$A,$B67,BD!$G:$G,$BM$4)</f>
        <v/>
      </c>
      <c r="BW67" s="597">
        <f>SUMIFS(BD!BD:BD,BD!$A:$A,$B67,BD!$G:$G,$BM$4)</f>
        <v/>
      </c>
      <c r="BX67" s="597">
        <f>SUMIFS(BD!BE:BE,BD!$A:$A,$B67,BD!$G:$G,$BM$4)</f>
        <v/>
      </c>
      <c r="BY67" s="597">
        <f>SUMIFS(BD!BF:BF,BD!$A:$A,$B67,BD!$G:$G,$BM$4)</f>
        <v/>
      </c>
      <c r="BZ67" s="597">
        <f>SUMIFS(BD!BG:BG,BD!$A:$A,$B67,BD!$G:$G,$BM$4)</f>
        <v/>
      </c>
      <c r="CB67" s="622">
        <f>HLOOKUP($CB$4,$AZ$6:$BK$78,$A67,0)</f>
        <v/>
      </c>
      <c r="CC67" s="237" t="n"/>
      <c r="CD67" s="622">
        <f>HLOOKUP($CB$4,$BO$6:$BZ$78,$A67,0)</f>
        <v/>
      </c>
      <c r="CE67" s="597">
        <f>SUM(CG67:CR67)</f>
        <v/>
      </c>
      <c r="CF67" s="1" t="n"/>
      <c r="CG67" s="597">
        <f>BD!BJ170</f>
        <v/>
      </c>
      <c r="CH67" s="597">
        <f>BD!BK170</f>
        <v/>
      </c>
      <c r="CI67" s="597">
        <f>BD!BL170</f>
        <v/>
      </c>
      <c r="CJ67" s="597">
        <f>BD!BM170</f>
        <v/>
      </c>
      <c r="CK67" s="597">
        <f>BD!BN170</f>
        <v/>
      </c>
      <c r="CL67" s="597">
        <f>BD!BO170</f>
        <v/>
      </c>
      <c r="CM67" s="597">
        <f>BD!BP170</f>
        <v/>
      </c>
      <c r="CN67" s="597">
        <f>BD!BQ170</f>
        <v/>
      </c>
      <c r="CO67" s="597">
        <f>BD!BR170</f>
        <v/>
      </c>
      <c r="CP67" s="597">
        <f>BD!BS170</f>
        <v/>
      </c>
      <c r="CQ67" s="597">
        <f>BD!BT170</f>
        <v/>
      </c>
      <c r="CR67" s="597">
        <f>BD!BU170</f>
        <v/>
      </c>
      <c r="CT67" s="597">
        <f>SUM(CV67:DG67)</f>
        <v/>
      </c>
      <c r="CU67" s="1" t="n"/>
      <c r="CV67" s="597">
        <f>_xlfn.XLOOKUP($B67,BD!$A$203:$A$399,BD!BJ$203:BJ$399,)</f>
        <v/>
      </c>
      <c r="CW67" s="597">
        <f>_xlfn.XLOOKUP($B67,BD!$A$203:$A$399,BD!BK$203:BK$399,)</f>
        <v/>
      </c>
      <c r="CX67" s="597">
        <f>_xlfn.XLOOKUP($B67,BD!$A$203:$A$399,BD!BL$203:BL$399,)</f>
        <v/>
      </c>
      <c r="CY67" s="597">
        <f>_xlfn.XLOOKUP($B67,BD!$A$203:$A$399,BD!BM$203:BM$399,)</f>
        <v/>
      </c>
      <c r="CZ67" s="597">
        <f>_xlfn.XLOOKUP($B67,BD!$A$203:$A$399,BD!BN$203:BN$399,)</f>
        <v/>
      </c>
      <c r="DA67" s="597">
        <f>_xlfn.XLOOKUP($B67,BD!$A$203:$A$399,BD!BO$203:BO$399,)</f>
        <v/>
      </c>
      <c r="DB67" s="597">
        <f>_xlfn.XLOOKUP($B67,BD!$A$203:$A$399,BD!BP$203:BP$399,)</f>
        <v/>
      </c>
      <c r="DC67" s="597">
        <f>_xlfn.XLOOKUP($B67,BD!$A$203:$A$399,BD!BQ$203:BQ$399,)</f>
        <v/>
      </c>
      <c r="DD67" s="597">
        <f>_xlfn.XLOOKUP($B67,BD!$A$203:$A$399,BD!BR$203:BR$399,)</f>
        <v/>
      </c>
      <c r="DE67" s="597">
        <f>_xlfn.XLOOKUP($B67,BD!$A$203:$A$399,BD!BS$203:BS$399,)</f>
        <v/>
      </c>
      <c r="DF67" s="597">
        <f>_xlfn.XLOOKUP($B67,BD!$A$203:$A$399,BD!BT$203:BT$399,)</f>
        <v/>
      </c>
      <c r="DG67" s="597">
        <f>_xlfn.XLOOKUP($B67,BD!$A$203:$A$399,BD!BU$203:BU$399,)</f>
        <v/>
      </c>
      <c r="DI67" s="597">
        <f>DA67-CL67</f>
        <v/>
      </c>
      <c r="DJ67" s="354">
        <f>(DA67/CL67)-100%</f>
        <v/>
      </c>
      <c r="DL67" s="597">
        <f>SUM(DN67:DY67)</f>
        <v/>
      </c>
      <c r="DM67" s="1" t="n"/>
      <c r="DN67" s="597">
        <f>BD!BW170</f>
        <v/>
      </c>
      <c r="DO67" s="597">
        <f>BD!BX170</f>
        <v/>
      </c>
      <c r="DP67" s="597">
        <f>BD!BY170</f>
        <v/>
      </c>
      <c r="DQ67" s="597">
        <f>BD!BZ170</f>
        <v/>
      </c>
      <c r="DR67" s="597">
        <f>BD!CA170</f>
        <v/>
      </c>
      <c r="DS67" s="597">
        <f>BD!CB170</f>
        <v/>
      </c>
      <c r="DT67" s="597">
        <f>BD!CC170</f>
        <v/>
      </c>
      <c r="DU67" s="597">
        <f>BD!CD170</f>
        <v/>
      </c>
      <c r="DV67" s="597">
        <f>BD!CE170</f>
        <v/>
      </c>
      <c r="DW67" s="597">
        <f>BD!CF170</f>
        <v/>
      </c>
      <c r="DX67" s="597">
        <f>BD!CG170</f>
        <v/>
      </c>
      <c r="DY67" s="597">
        <f>BD!CH170</f>
        <v/>
      </c>
      <c r="EA67" s="597">
        <f>SUM(EC67:EN67)</f>
        <v/>
      </c>
      <c r="EB67" s="1" t="n"/>
      <c r="EC67" s="597">
        <f>_xlfn.XLOOKUP($B67,BD!$A$203:$A$399,BD!BW$203:BW$399,)</f>
        <v/>
      </c>
      <c r="ED67" s="597">
        <f>_xlfn.XLOOKUP($B67,BD!$A$203:$A$399,BD!BX$203:BX$399,)</f>
        <v/>
      </c>
      <c r="EE67" s="597">
        <f>_xlfn.XLOOKUP($B67,BD!$A$203:$A$399,BD!BY$203:BY$399,)</f>
        <v/>
      </c>
      <c r="EF67" s="597">
        <f>_xlfn.XLOOKUP($B67,BD!$A$203:$A$399,BD!BZ$203:BZ$399,)</f>
        <v/>
      </c>
      <c r="EG67" s="597">
        <f>_xlfn.XLOOKUP($B67,BD!$A$203:$A$399,BD!CA$203:CA$399,)</f>
        <v/>
      </c>
      <c r="EH67" s="597">
        <f>_xlfn.XLOOKUP($B67,BD!$A$203:$A$399,BD!CB$203:CB$399,)</f>
        <v/>
      </c>
      <c r="EI67" s="597">
        <f>_xlfn.XLOOKUP($B67,BD!$A$203:$A$399,BD!CC$203:CC$399,)</f>
        <v/>
      </c>
      <c r="EJ67" s="597">
        <f>_xlfn.XLOOKUP($B67,BD!$A$203:$A$399,BD!CD$203:CD$399,)</f>
        <v/>
      </c>
      <c r="EK67" s="597">
        <f>_xlfn.XLOOKUP($B67,BD!$A$203:$A$399,BD!CE$203:CE$399,)</f>
        <v/>
      </c>
      <c r="EL67" s="597">
        <f>_xlfn.XLOOKUP($B67,BD!$A$203:$A$399,BD!CF$203:CF$399,)</f>
        <v/>
      </c>
      <c r="EM67" s="597">
        <f>_xlfn.XLOOKUP($B67,BD!$A$203:$A$399,BD!CG$203:CG$399,)</f>
        <v/>
      </c>
      <c r="EN67" s="597">
        <f>_xlfn.XLOOKUP($B67,BD!$A$203:$A$399,BD!CH$203:CH$399,)</f>
        <v/>
      </c>
      <c r="EP67" s="597">
        <f>EH67-DS67</f>
        <v/>
      </c>
      <c r="EQ67" s="354">
        <f>(EH67/DS67)-100%</f>
        <v/>
      </c>
      <c r="ES67" s="623">
        <f>_xlfn.XLOOKUP($ES$2,$CV$6:$DG$6,$CV67:$DG67)</f>
        <v/>
      </c>
      <c r="ET67" s="85" t="n"/>
      <c r="EU67" s="626">
        <f>_xlfn.XLOOKUP($ES$4,$DN$6:$DY$6,$DN67:$DY67)</f>
        <v/>
      </c>
      <c r="EV67" s="85" t="n"/>
      <c r="EW67" s="623">
        <f>_xlfn.XLOOKUP($ES$4,$EC$6:$EN$6,$EC67:$EN67)</f>
        <v/>
      </c>
      <c r="EX67" s="85" t="n"/>
      <c r="EY67" s="625">
        <f>EW67-EU67</f>
        <v/>
      </c>
      <c r="EZ67" s="408">
        <f>EY67/EU67</f>
        <v/>
      </c>
    </row>
    <row r="68" outlineLevel="1" ht="6" customFormat="1" customHeight="1" s="4">
      <c r="A68" s="1" t="n">
        <v>63</v>
      </c>
      <c r="B68" s="74" t="n"/>
      <c r="C68" s="58" t="n"/>
      <c r="D68" s="58" t="n"/>
      <c r="E68" s="644" t="n"/>
      <c r="F68" s="644" t="n"/>
      <c r="G68" s="656" t="n"/>
      <c r="H68" s="656" t="n"/>
      <c r="I68" s="656" t="n"/>
      <c r="J68" s="656" t="n"/>
      <c r="K68" s="656" t="n"/>
      <c r="L68" s="656" t="n"/>
      <c r="M68" s="656" t="n"/>
      <c r="N68" s="656" t="n"/>
      <c r="O68" s="656" t="n"/>
      <c r="P68" s="656" t="n"/>
      <c r="Q68" s="656" t="n"/>
      <c r="R68" s="656" t="n"/>
      <c r="T68" s="644" t="n"/>
      <c r="V68" s="656" t="n"/>
      <c r="W68" s="656" t="n"/>
      <c r="X68" s="656" t="n"/>
      <c r="Y68" s="656" t="n"/>
      <c r="Z68" s="656" t="n"/>
      <c r="AA68" s="656" t="n"/>
      <c r="AB68" s="656" t="n"/>
      <c r="AC68" s="656" t="n"/>
      <c r="AD68" s="656" t="n"/>
      <c r="AE68" s="656" t="n"/>
      <c r="AF68" s="656" t="n"/>
      <c r="AG68" s="656" t="n"/>
      <c r="AI68" s="644" t="n"/>
      <c r="AK68" s="656" t="n"/>
      <c r="AL68" s="656" t="n"/>
      <c r="AM68" s="656" t="n"/>
      <c r="AN68" s="656" t="n"/>
      <c r="AO68" s="656" t="n"/>
      <c r="AP68" s="656" t="n"/>
      <c r="AQ68" s="656" t="n"/>
      <c r="AR68" s="656" t="n"/>
      <c r="AS68" s="656" t="n"/>
      <c r="AT68" s="656" t="n"/>
      <c r="AU68" s="656" t="n"/>
      <c r="AV68" s="656" t="n"/>
      <c r="AW68" s="657" t="n"/>
      <c r="AX68" s="644" t="n"/>
      <c r="AZ68" s="656" t="n"/>
      <c r="BA68" s="656" t="n"/>
      <c r="BB68" s="656" t="n"/>
      <c r="BC68" s="656" t="n"/>
      <c r="BD68" s="656" t="n"/>
      <c r="BE68" s="656" t="n"/>
      <c r="BF68" s="656" t="n"/>
      <c r="BG68" s="656" t="n"/>
      <c r="BH68" s="656" t="n"/>
      <c r="BI68" s="656" t="n"/>
      <c r="BJ68" s="656" t="n"/>
      <c r="BK68" s="656" t="n"/>
      <c r="BM68" s="644" t="n"/>
      <c r="BO68" s="656" t="n"/>
      <c r="BP68" s="656" t="n"/>
      <c r="BQ68" s="656" t="n"/>
      <c r="BR68" s="656" t="n"/>
      <c r="BS68" s="656" t="n"/>
      <c r="BT68" s="656" t="n"/>
      <c r="BU68" s="656" t="n"/>
      <c r="BV68" s="656" t="n"/>
      <c r="BW68" s="656" t="n"/>
      <c r="BX68" s="656" t="n"/>
      <c r="BY68" s="656" t="n"/>
      <c r="BZ68" s="656" t="n"/>
      <c r="CB68" s="1" t="n"/>
      <c r="CC68" s="237" t="n"/>
      <c r="CD68" s="1" t="n"/>
      <c r="CE68" s="644" t="n"/>
      <c r="CF68" s="1" t="n"/>
      <c r="CG68" s="656" t="n"/>
      <c r="CH68" s="656" t="n"/>
      <c r="CI68" s="656" t="n"/>
      <c r="CJ68" s="656" t="n"/>
      <c r="CK68" s="656" t="n"/>
      <c r="CL68" s="656" t="n"/>
      <c r="CM68" s="656" t="n"/>
      <c r="CN68" s="656" t="n"/>
      <c r="CO68" s="656" t="n"/>
      <c r="CP68" s="656" t="n"/>
      <c r="CQ68" s="656" t="n"/>
      <c r="CR68" s="656" t="n"/>
      <c r="CT68" s="644" t="n"/>
      <c r="CU68" s="1" t="n"/>
      <c r="CV68" s="656" t="n"/>
      <c r="CW68" s="656" t="n"/>
      <c r="CX68" s="656" t="n"/>
      <c r="CY68" s="656" t="n"/>
      <c r="CZ68" s="656" t="n"/>
      <c r="DA68" s="656" t="n"/>
      <c r="DB68" s="656" t="n"/>
      <c r="DC68" s="656" t="n"/>
      <c r="DD68" s="656" t="n"/>
      <c r="DE68" s="656" t="n"/>
      <c r="DF68" s="656" t="n"/>
      <c r="DG68" s="656" t="n"/>
      <c r="DI68" s="656" t="n"/>
      <c r="DJ68" s="338" t="n"/>
      <c r="DL68" s="644" t="n"/>
      <c r="DM68" s="1" t="n"/>
      <c r="DN68" s="656" t="n"/>
      <c r="DO68" s="656" t="n"/>
      <c r="DP68" s="656" t="n"/>
      <c r="DQ68" s="656" t="n"/>
      <c r="DR68" s="656" t="n"/>
      <c r="DS68" s="656" t="n"/>
      <c r="DT68" s="656" t="n"/>
      <c r="DU68" s="656" t="n"/>
      <c r="DV68" s="656" t="n"/>
      <c r="DW68" s="656" t="n"/>
      <c r="DX68" s="656" t="n"/>
      <c r="DY68" s="656" t="n"/>
      <c r="EA68" s="644" t="n"/>
      <c r="EB68" s="1" t="n"/>
      <c r="EC68" s="656" t="n"/>
      <c r="ED68" s="656" t="n"/>
      <c r="EE68" s="656" t="n"/>
      <c r="EF68" s="656" t="n"/>
      <c r="EG68" s="656" t="n"/>
      <c r="EH68" s="656" t="n"/>
      <c r="EI68" s="656" t="n"/>
      <c r="EJ68" s="656" t="n"/>
      <c r="EK68" s="656" t="n"/>
      <c r="EL68" s="656" t="n"/>
      <c r="EM68" s="656" t="n"/>
      <c r="EN68" s="656" t="n"/>
      <c r="EP68" s="656" t="n"/>
      <c r="EQ68" s="338" t="n"/>
      <c r="ES68" s="85" t="n"/>
      <c r="ET68" s="85" t="n"/>
      <c r="EU68" s="85" t="n"/>
      <c r="EV68" s="85" t="n"/>
      <c r="EW68" s="85" t="n"/>
      <c r="EX68" s="85" t="n"/>
      <c r="EY68" s="85" t="n"/>
      <c r="EZ68" s="85" t="n"/>
    </row>
    <row r="69" ht="14.85" customHeight="1">
      <c r="A69" s="1" t="n">
        <v>64</v>
      </c>
      <c r="B69" s="71" t="n"/>
      <c r="C69" s="48" t="inlineStr">
        <is>
          <t>Manutenção Administrativa</t>
        </is>
      </c>
      <c r="D69" s="57" t="n"/>
      <c r="E69" s="633">
        <f>SUM(G69:R69)</f>
        <v/>
      </c>
      <c r="F69" s="596" t="n"/>
      <c r="G69" s="633">
        <f>SUM(G71:G71)</f>
        <v/>
      </c>
      <c r="H69" s="633">
        <f>SUM(H71:H71)</f>
        <v/>
      </c>
      <c r="I69" s="633">
        <f>SUM(I71:I71)</f>
        <v/>
      </c>
      <c r="J69" s="633">
        <f>SUM(J71:J71)</f>
        <v/>
      </c>
      <c r="K69" s="633">
        <f>SUM(K71:K71)</f>
        <v/>
      </c>
      <c r="L69" s="633">
        <f>SUM(L71:L71)</f>
        <v/>
      </c>
      <c r="M69" s="633">
        <f>SUM(M71:M71)</f>
        <v/>
      </c>
      <c r="N69" s="633">
        <f>SUM(N71:N71)</f>
        <v/>
      </c>
      <c r="O69" s="633">
        <f>SUM(O71:O71)</f>
        <v/>
      </c>
      <c r="P69" s="633">
        <f>SUM(P71:P71)</f>
        <v/>
      </c>
      <c r="Q69" s="633">
        <f>SUM(Q71:Q71)</f>
        <v/>
      </c>
      <c r="R69" s="633">
        <f>SUM(R71:R71)</f>
        <v/>
      </c>
      <c r="S69" s="596" t="n"/>
      <c r="T69" s="633">
        <f>SUM(V69:AG69)</f>
        <v/>
      </c>
      <c r="U69" s="596" t="n"/>
      <c r="V69" s="633">
        <f>SUM(V71:V71)</f>
        <v/>
      </c>
      <c r="W69" s="633">
        <f>SUM(W71:W71)</f>
        <v/>
      </c>
      <c r="X69" s="633">
        <f>SUM(X71:X71)</f>
        <v/>
      </c>
      <c r="Y69" s="633">
        <f>SUM(Y71:Y71)</f>
        <v/>
      </c>
      <c r="Z69" s="633">
        <f>SUM(Z71:Z71)</f>
        <v/>
      </c>
      <c r="AA69" s="633">
        <f>SUM(AA71:AA71)</f>
        <v/>
      </c>
      <c r="AB69" s="633">
        <f>SUM(AB71:AB71)</f>
        <v/>
      </c>
      <c r="AC69" s="633">
        <f>SUM(AC71:AC71)</f>
        <v/>
      </c>
      <c r="AD69" s="633">
        <f>SUM(AD71:AD71)</f>
        <v/>
      </c>
      <c r="AE69" s="633">
        <f>SUM(AE71:AE71)</f>
        <v/>
      </c>
      <c r="AF69" s="633">
        <f>SUM(AF71:AF71)</f>
        <v/>
      </c>
      <c r="AG69" s="633">
        <f>SUM(AG71:AG71)</f>
        <v/>
      </c>
      <c r="AH69" s="596" t="n"/>
      <c r="AI69" s="633">
        <f>SUM(AK69:AV69)</f>
        <v/>
      </c>
      <c r="AJ69" s="596" t="n"/>
      <c r="AK69" s="633">
        <f>SUM(AK71:AK71)</f>
        <v/>
      </c>
      <c r="AL69" s="633">
        <f>SUM(AL71:AL71)</f>
        <v/>
      </c>
      <c r="AM69" s="633">
        <f>SUM(AM71:AM71)</f>
        <v/>
      </c>
      <c r="AN69" s="633">
        <f>SUM(AN71:AN71)</f>
        <v/>
      </c>
      <c r="AO69" s="633">
        <f>SUM(AO71:AO71)</f>
        <v/>
      </c>
      <c r="AP69" s="633">
        <f>SUM(AP71:AP71)</f>
        <v/>
      </c>
      <c r="AQ69" s="633">
        <f>SUM(AQ71:AQ71)</f>
        <v/>
      </c>
      <c r="AR69" s="633">
        <f>SUM(AR71:AR71)</f>
        <v/>
      </c>
      <c r="AS69" s="633">
        <f>SUM(AS71:AS71)</f>
        <v/>
      </c>
      <c r="AT69" s="633">
        <f>SUM(AT71:AT71)</f>
        <v/>
      </c>
      <c r="AU69" s="633">
        <f>SUM(AU71:AU71)</f>
        <v/>
      </c>
      <c r="AV69" s="633">
        <f>SUM(AV71:AV71)</f>
        <v/>
      </c>
      <c r="AW69" s="596" t="n"/>
      <c r="AX69" s="633">
        <f>SUM(AZ69:BK69)</f>
        <v/>
      </c>
      <c r="AY69" s="596" t="n"/>
      <c r="AZ69" s="633">
        <f>SUM(AZ71:AZ71)</f>
        <v/>
      </c>
      <c r="BA69" s="633">
        <f>SUM(BA71:BA71)</f>
        <v/>
      </c>
      <c r="BB69" s="633">
        <f>SUM(BB71:BB71)</f>
        <v/>
      </c>
      <c r="BC69" s="633">
        <f>SUM(BC71:BC71)</f>
        <v/>
      </c>
      <c r="BD69" s="633">
        <f>SUM(BD71:BD71)</f>
        <v/>
      </c>
      <c r="BE69" s="633">
        <f>SUM(BE71:BE71)</f>
        <v/>
      </c>
      <c r="BF69" s="633">
        <f>SUM(BF71:BF71)</f>
        <v/>
      </c>
      <c r="BG69" s="633">
        <f>SUM(BG71:BG71)</f>
        <v/>
      </c>
      <c r="BH69" s="633">
        <f>SUM(BH71:BH71)</f>
        <v/>
      </c>
      <c r="BI69" s="633">
        <f>SUM(BI71:BI71)</f>
        <v/>
      </c>
      <c r="BJ69" s="633">
        <f>SUM(BJ71:BJ71)</f>
        <v/>
      </c>
      <c r="BK69" s="633">
        <f>SUM(BK71:BK71)</f>
        <v/>
      </c>
      <c r="BM69" s="633">
        <f>SUM(BO69:BZ69)</f>
        <v/>
      </c>
      <c r="BN69" s="596" t="n"/>
      <c r="BO69" s="633">
        <f>SUM(BO71:BO71)</f>
        <v/>
      </c>
      <c r="BP69" s="633">
        <f>SUM(BP71:BP71)</f>
        <v/>
      </c>
      <c r="BQ69" s="633">
        <f>SUM(BQ71:BQ71)</f>
        <v/>
      </c>
      <c r="BR69" s="633">
        <f>SUM(BR71:BR71)</f>
        <v/>
      </c>
      <c r="BS69" s="633">
        <f>SUM(BS71:BS71)</f>
        <v/>
      </c>
      <c r="BT69" s="633">
        <f>SUM(BT71:BT71)</f>
        <v/>
      </c>
      <c r="BU69" s="633">
        <f>SUM(BU71:BU71)</f>
        <v/>
      </c>
      <c r="BV69" s="633">
        <f>SUM(BV71:BV71)</f>
        <v/>
      </c>
      <c r="BW69" s="633">
        <f>SUM(BW71:BW71)</f>
        <v/>
      </c>
      <c r="BX69" s="633">
        <f>SUM(BX71:BX71)</f>
        <v/>
      </c>
      <c r="BY69" s="633">
        <f>SUM(BY71:BY71)</f>
        <v/>
      </c>
      <c r="BZ69" s="633">
        <f>SUM(BZ71:BZ71)</f>
        <v/>
      </c>
      <c r="CB69" s="633">
        <f>SUM(CB70:CB71)</f>
        <v/>
      </c>
      <c r="CC69" s="237" t="n"/>
      <c r="CD69" s="633">
        <f>SUM(CD70:CD71)</f>
        <v/>
      </c>
      <c r="CE69" s="633">
        <f>SUM(CG69:CR69)</f>
        <v/>
      </c>
      <c r="CG69" s="633">
        <f>SUM(CG71:CG71)</f>
        <v/>
      </c>
      <c r="CH69" s="633">
        <f>SUM(CH71:CH71)</f>
        <v/>
      </c>
      <c r="CI69" s="633">
        <f>SUM(CI71:CI71)</f>
        <v/>
      </c>
      <c r="CJ69" s="633">
        <f>SUM(CJ71:CJ71)</f>
        <v/>
      </c>
      <c r="CK69" s="633">
        <f>SUM(CK71:CK71)</f>
        <v/>
      </c>
      <c r="CL69" s="633">
        <f>SUM(CL71:CL71)</f>
        <v/>
      </c>
      <c r="CM69" s="633">
        <f>SUM(CM71:CM71)</f>
        <v/>
      </c>
      <c r="CN69" s="633">
        <f>SUM(CN71:CN71)</f>
        <v/>
      </c>
      <c r="CO69" s="633">
        <f>SUM(CO71:CO71)</f>
        <v/>
      </c>
      <c r="CP69" s="633">
        <f>SUM(CP71:CP71)</f>
        <v/>
      </c>
      <c r="CQ69" s="633">
        <f>SUM(CQ71:CQ71)</f>
        <v/>
      </c>
      <c r="CR69" s="633">
        <f>SUM(CR71:CR71)</f>
        <v/>
      </c>
      <c r="CT69" s="633">
        <f>SUM(CV69:DG69)</f>
        <v/>
      </c>
      <c r="CV69" s="633">
        <f>SUM(CV71:CV71)</f>
        <v/>
      </c>
      <c r="CW69" s="633">
        <f>SUM(CW71:CW71)</f>
        <v/>
      </c>
      <c r="CX69" s="633">
        <f>SUM(CX71:CX71)</f>
        <v/>
      </c>
      <c r="CY69" s="633">
        <f>SUM(CY71:CY71)</f>
        <v/>
      </c>
      <c r="CZ69" s="633">
        <f>SUM(CZ71:CZ71)</f>
        <v/>
      </c>
      <c r="DA69" s="633">
        <f>SUM(DA71:DA71)</f>
        <v/>
      </c>
      <c r="DB69" s="633">
        <f>SUM(DB71:DB71)</f>
        <v/>
      </c>
      <c r="DC69" s="633">
        <f>SUM(DC71:DC71)</f>
        <v/>
      </c>
      <c r="DD69" s="633">
        <f>SUM(DD71:DD71)</f>
        <v/>
      </c>
      <c r="DE69" s="633">
        <f>SUM(DE71:DE71)</f>
        <v/>
      </c>
      <c r="DF69" s="633">
        <f>SUM(DF71:DF71)</f>
        <v/>
      </c>
      <c r="DG69" s="633">
        <f>SUM(DG71:DG71)</f>
        <v/>
      </c>
      <c r="DI69" s="633">
        <f>DA69-CL69</f>
        <v/>
      </c>
      <c r="DJ69" s="355">
        <f>(DA69/CL69)-100%</f>
        <v/>
      </c>
      <c r="DL69" s="633">
        <f>SUM(DN69:DY69)</f>
        <v/>
      </c>
      <c r="DN69" s="633">
        <f>SUM(DN71:DN71)</f>
        <v/>
      </c>
      <c r="DO69" s="633">
        <f>SUM(DO71:DO71)</f>
        <v/>
      </c>
      <c r="DP69" s="633">
        <f>SUM(DP71:DP71)</f>
        <v/>
      </c>
      <c r="DQ69" s="633">
        <f>SUM(DQ71:DQ71)</f>
        <v/>
      </c>
      <c r="DR69" s="633">
        <f>SUM(DR71:DR71)</f>
        <v/>
      </c>
      <c r="DS69" s="633">
        <f>SUM(DS71:DS71)</f>
        <v/>
      </c>
      <c r="DT69" s="633">
        <f>SUM(DT71:DT71)</f>
        <v/>
      </c>
      <c r="DU69" s="633">
        <f>SUM(DU71:DU71)</f>
        <v/>
      </c>
      <c r="DV69" s="633">
        <f>SUM(DV71:DV71)</f>
        <v/>
      </c>
      <c r="DW69" s="633">
        <f>SUM(DW71:DW71)</f>
        <v/>
      </c>
      <c r="DX69" s="633">
        <f>SUM(DX71:DX71)</f>
        <v/>
      </c>
      <c r="DY69" s="633">
        <f>SUM(DY71:DY71)</f>
        <v/>
      </c>
      <c r="EA69" s="633">
        <f>SUM(EC69:EN69)</f>
        <v/>
      </c>
      <c r="EC69" s="633">
        <f>SUM(EC71:EC71)</f>
        <v/>
      </c>
      <c r="ED69" s="633">
        <f>SUM(ED71:ED71)</f>
        <v/>
      </c>
      <c r="EE69" s="633">
        <f>SUM(EE71:EE71)</f>
        <v/>
      </c>
      <c r="EF69" s="633">
        <f>SUM(EF71:EF71)</f>
        <v/>
      </c>
      <c r="EG69" s="633">
        <f>SUM(EG71:EG71)</f>
        <v/>
      </c>
      <c r="EH69" s="633">
        <f>SUM(EH71:EH71)</f>
        <v/>
      </c>
      <c r="EI69" s="633">
        <f>SUM(EI71:EI71)</f>
        <v/>
      </c>
      <c r="EJ69" s="633">
        <f>SUM(EJ71:EJ71)</f>
        <v/>
      </c>
      <c r="EK69" s="633">
        <f>SUM(EK71:EK71)</f>
        <v/>
      </c>
      <c r="EL69" s="633">
        <f>SUM(EL71:EL71)</f>
        <v/>
      </c>
      <c r="EM69" s="633">
        <f>SUM(EM71:EM71)</f>
        <v/>
      </c>
      <c r="EN69" s="633">
        <f>SUM(EN71:EN71)</f>
        <v/>
      </c>
      <c r="EP69" s="633">
        <f>EH69-DS69</f>
        <v/>
      </c>
      <c r="EQ69" s="355">
        <f>(EH69/DS69)-100%</f>
        <v/>
      </c>
      <c r="ES69" s="633">
        <f>SUM(ES71:ES71)</f>
        <v/>
      </c>
      <c r="ET69" s="419" t="n"/>
      <c r="EU69" s="633">
        <f>SUM(EU71:EU71)</f>
        <v/>
      </c>
      <c r="EV69" s="419" t="n"/>
      <c r="EW69" s="633">
        <f>SUM(EW71:EW71)</f>
        <v/>
      </c>
      <c r="EX69" s="419" t="n"/>
      <c r="EY69" s="636">
        <f>EW69-EU69</f>
        <v/>
      </c>
      <c r="EZ69" s="412">
        <f>-EY69/EU69</f>
        <v/>
      </c>
    </row>
    <row r="70" ht="6" customHeight="1">
      <c r="A70" s="1" t="n">
        <v>65</v>
      </c>
      <c r="B70" s="72" t="n"/>
      <c r="C70" s="57" t="n"/>
      <c r="D70" s="57" t="n"/>
      <c r="E70" s="597" t="n"/>
      <c r="F70" s="596" t="n"/>
      <c r="G70" s="596" t="n"/>
      <c r="H70" s="596" t="n"/>
      <c r="I70" s="596" t="n"/>
      <c r="J70" s="596" t="n"/>
      <c r="K70" s="596" t="n"/>
      <c r="L70" s="596" t="n"/>
      <c r="M70" s="596" t="n"/>
      <c r="N70" s="596" t="n"/>
      <c r="O70" s="596" t="n"/>
      <c r="P70" s="596" t="n"/>
      <c r="Q70" s="596" t="n"/>
      <c r="R70" s="596" t="n"/>
      <c r="S70" s="596" t="n"/>
      <c r="T70" s="596" t="n"/>
      <c r="U70" s="596" t="n"/>
      <c r="V70" s="596" t="n"/>
      <c r="W70" s="596" t="n"/>
      <c r="X70" s="596" t="n"/>
      <c r="Y70" s="596" t="n"/>
      <c r="Z70" s="596" t="n"/>
      <c r="AA70" s="596" t="n"/>
      <c r="AB70" s="596" t="n"/>
      <c r="AC70" s="596" t="n"/>
      <c r="AD70" s="596" t="n"/>
      <c r="AE70" s="596" t="n"/>
      <c r="AF70" s="596" t="n"/>
      <c r="AG70" s="596" t="n"/>
      <c r="AH70" s="596" t="n"/>
      <c r="AI70" s="596" t="n"/>
      <c r="AJ70" s="596" t="n"/>
      <c r="AK70" s="596" t="n"/>
      <c r="AL70" s="596" t="n"/>
      <c r="AM70" s="596" t="n"/>
      <c r="AN70" s="596" t="n"/>
      <c r="AO70" s="596" t="n"/>
      <c r="AP70" s="596" t="n"/>
      <c r="AQ70" s="596" t="n"/>
      <c r="AR70" s="596" t="n"/>
      <c r="AS70" s="596" t="n"/>
      <c r="AT70" s="596" t="n"/>
      <c r="AU70" s="596" t="n"/>
      <c r="AV70" s="596" t="n"/>
      <c r="AW70" s="596" t="n"/>
      <c r="AX70" s="596" t="n"/>
      <c r="AY70" s="596" t="n"/>
      <c r="AZ70" s="596" t="n"/>
      <c r="BA70" s="596" t="n"/>
      <c r="BB70" s="596" t="n"/>
      <c r="BC70" s="596" t="n"/>
      <c r="BD70" s="596" t="n"/>
      <c r="BE70" s="596" t="n"/>
      <c r="BF70" s="596" t="n"/>
      <c r="BG70" s="596" t="n"/>
      <c r="BH70" s="596" t="n"/>
      <c r="BI70" s="596" t="n"/>
      <c r="BJ70" s="596" t="n"/>
      <c r="BK70" s="596" t="n"/>
      <c r="BM70" s="596" t="n"/>
      <c r="BN70" s="596" t="n"/>
      <c r="BO70" s="596" t="n"/>
      <c r="BP70" s="596" t="n"/>
      <c r="BQ70" s="596" t="n"/>
      <c r="BR70" s="596" t="n"/>
      <c r="BS70" s="596" t="n"/>
      <c r="BT70" s="596" t="n"/>
      <c r="BU70" s="596" t="n"/>
      <c r="BV70" s="596" t="n"/>
      <c r="BW70" s="596" t="n"/>
      <c r="BX70" s="596" t="n"/>
      <c r="BY70" s="596" t="n"/>
      <c r="BZ70" s="596" t="n"/>
      <c r="CB70" s="622" t="n"/>
      <c r="CC70" s="237" t="n"/>
      <c r="CD70" s="1" t="n"/>
      <c r="CE70" s="596" t="n"/>
      <c r="CG70" s="596" t="n"/>
      <c r="CH70" s="596" t="n"/>
      <c r="CI70" s="596" t="n"/>
      <c r="CJ70" s="596" t="n"/>
      <c r="CK70" s="596" t="n"/>
      <c r="CL70" s="596" t="n"/>
      <c r="CM70" s="596" t="n"/>
      <c r="CN70" s="596" t="n"/>
      <c r="CO70" s="596" t="n"/>
      <c r="CP70" s="596" t="n"/>
      <c r="CQ70" s="596" t="n"/>
      <c r="CR70" s="596" t="n"/>
      <c r="CT70" s="596" t="n"/>
      <c r="CV70" s="596" t="n"/>
      <c r="CW70" s="596" t="n"/>
      <c r="CX70" s="596" t="n"/>
      <c r="CY70" s="596" t="n"/>
      <c r="CZ70" s="596" t="n"/>
      <c r="DA70" s="596" t="n"/>
      <c r="DB70" s="596" t="n"/>
      <c r="DC70" s="596" t="n"/>
      <c r="DD70" s="596" t="n"/>
      <c r="DE70" s="596" t="n"/>
      <c r="DF70" s="596" t="n"/>
      <c r="DG70" s="596" t="n"/>
      <c r="DI70" s="596" t="n"/>
      <c r="DJ70" s="336" t="n"/>
      <c r="DL70" s="596" t="n"/>
      <c r="DN70" s="596" t="n"/>
      <c r="DO70" s="596" t="n"/>
      <c r="DP70" s="596" t="n"/>
      <c r="DQ70" s="596" t="n"/>
      <c r="DR70" s="596" t="n"/>
      <c r="DS70" s="596" t="n"/>
      <c r="DT70" s="596" t="n"/>
      <c r="DU70" s="596" t="n"/>
      <c r="DV70" s="596" t="n"/>
      <c r="DW70" s="596" t="n"/>
      <c r="DX70" s="596" t="n"/>
      <c r="DY70" s="596" t="n"/>
      <c r="EA70" s="596" t="n"/>
      <c r="EC70" s="596" t="n"/>
      <c r="ED70" s="596" t="n"/>
      <c r="EE70" s="596" t="n"/>
      <c r="EF70" s="596" t="n"/>
      <c r="EG70" s="596" t="n"/>
      <c r="EH70" s="596" t="n"/>
      <c r="EI70" s="596" t="n"/>
      <c r="EJ70" s="596" t="n"/>
      <c r="EK70" s="596" t="n"/>
      <c r="EL70" s="596" t="n"/>
      <c r="EM70" s="596" t="n"/>
      <c r="EN70" s="596" t="n"/>
      <c r="EP70" s="596" t="n"/>
      <c r="EQ70" s="336" t="n"/>
    </row>
    <row r="71" outlineLevel="1" ht="14.85" customFormat="1" customHeight="1" s="4">
      <c r="A71" s="1" t="n">
        <v>66</v>
      </c>
      <c r="B71" s="74" t="inlineStr">
        <is>
          <t>46.02</t>
        </is>
      </c>
      <c r="C71" s="50">
        <f>VLOOKUP(B71,BD!A:B,2,0)</f>
        <v/>
      </c>
      <c r="D71" s="58" t="n"/>
      <c r="E71" s="597">
        <f>SUM(G71:R71)</f>
        <v/>
      </c>
      <c r="F71" s="644" t="n"/>
      <c r="G71" s="597">
        <f>SUMIFS(BD!I:I,BD!$A:$A,$B71,BD!$G:$G,$E$4)</f>
        <v/>
      </c>
      <c r="H71" s="597">
        <f>SUMIFS(BD!J:J,BD!$A:$A,$B71,BD!$G:$G,$E$4)</f>
        <v/>
      </c>
      <c r="I71" s="597">
        <f>SUMIFS(BD!K:K,BD!$A:$A,$B71,BD!$G:$G,$E$4)</f>
        <v/>
      </c>
      <c r="J71" s="597">
        <f>SUMIFS(BD!L:L,BD!$A:$A,$B71,BD!$G:$G,$E$4)</f>
        <v/>
      </c>
      <c r="K71" s="597">
        <f>SUMIFS(BD!M:M,BD!$A:$A,$B71,BD!$G:$G,$E$4)</f>
        <v/>
      </c>
      <c r="L71" s="597">
        <f>SUMIFS(BD!N:N,BD!$A:$A,$B71,BD!$G:$G,$E$4)</f>
        <v/>
      </c>
      <c r="M71" s="597">
        <f>SUMIFS(BD!O:O,BD!$A:$A,$B71,BD!$G:$G,$E$4)</f>
        <v/>
      </c>
      <c r="N71" s="597">
        <f>SUMIFS(BD!P:P,BD!$A:$A,$B71,BD!$G:$G,$E$4)</f>
        <v/>
      </c>
      <c r="O71" s="597">
        <f>SUMIFS(BD!Q:Q,BD!$A:$A,$B71,BD!$G:$G,$E$4)</f>
        <v/>
      </c>
      <c r="P71" s="597">
        <f>SUMIFS(BD!R:R,BD!$A:$A,$B71,BD!$G:$G,$E$4)</f>
        <v/>
      </c>
      <c r="Q71" s="597">
        <f>SUMIFS(BD!S:S,BD!$A:$A,$B71,BD!$G:$G,$E$4)</f>
        <v/>
      </c>
      <c r="R71" s="597">
        <f>SUMIFS(BD!T:T,BD!$A:$A,$B71,BD!$G:$G,$E$4)</f>
        <v/>
      </c>
      <c r="S71" s="597" t="n"/>
      <c r="T71" s="597">
        <f>SUM(V71:AG71)</f>
        <v/>
      </c>
      <c r="U71" s="597" t="n"/>
      <c r="V71" s="597">
        <f>SUMIFS(BD!V:V,BD!$A:$A,$B71,BD!$G:$G,$T$4)</f>
        <v/>
      </c>
      <c r="W71" s="597">
        <f>SUMIFS(BD!W:W,BD!$A:$A,$B71,BD!$G:$G,$T$4)</f>
        <v/>
      </c>
      <c r="X71" s="597">
        <f>SUMIFS(BD!X:X,BD!$A:$A,$B71,BD!$G:$G,$T$4)</f>
        <v/>
      </c>
      <c r="Y71" s="597">
        <f>SUMIFS(BD!Y:Y,BD!$A:$A,$B71,BD!$G:$G,$T$4)</f>
        <v/>
      </c>
      <c r="Z71" s="597">
        <f>SUMIFS(BD!Z:Z,BD!$A:$A,$B71,BD!$G:$G,$T$4)</f>
        <v/>
      </c>
      <c r="AA71" s="597">
        <f>SUMIFS(BD!AA:AA,BD!$A:$A,$B71,BD!$G:$G,$T$4)</f>
        <v/>
      </c>
      <c r="AB71" s="597">
        <f>SUMIFS(BD!AB:AB,BD!$A:$A,$B71,BD!$G:$G,$T$4)</f>
        <v/>
      </c>
      <c r="AC71" s="597">
        <f>SUMIFS(BD!AC:AC,BD!$A:$A,$B71,BD!$G:$G,$T$4)</f>
        <v/>
      </c>
      <c r="AD71" s="597">
        <f>SUMIFS(BD!AD:AD,BD!$A:$A,$B71,BD!$G:$G,$T$4)</f>
        <v/>
      </c>
      <c r="AE71" s="597">
        <f>SUMIFS(BD!AE:AE,BD!$A:$A,$B71,BD!$G:$G,$T$4)</f>
        <v/>
      </c>
      <c r="AF71" s="597">
        <f>SUMIFS(BD!AF:AF,BD!$A:$A,$B71,BD!$G:$G,$T$4)</f>
        <v/>
      </c>
      <c r="AG71" s="597">
        <f>SUMIFS(BD!AG:AG,BD!$A:$A,$B71,BD!$G:$G,$T$4)</f>
        <v/>
      </c>
      <c r="AH71" s="597" t="n"/>
      <c r="AI71" s="597">
        <f>SUM(AK71:AV71)</f>
        <v/>
      </c>
      <c r="AJ71" s="597" t="n"/>
      <c r="AK71" s="597">
        <f>SUMIFS(BD!AI:AI,BD!$A:$A,$B71,BD!$G:$G,$AI$4)</f>
        <v/>
      </c>
      <c r="AL71" s="597">
        <f>SUMIFS(BD!AJ:AJ,BD!$A:$A,$B71,BD!$G:$G,$AI$4)</f>
        <v/>
      </c>
      <c r="AM71" s="597">
        <f>SUMIFS(BD!AK:AK,BD!$A:$A,$B71,BD!$G:$G,$AI$4)</f>
        <v/>
      </c>
      <c r="AN71" s="597">
        <f>SUMIFS(BD!AL:AL,BD!$A:$A,$B71,BD!$G:$G,$AI$4)</f>
        <v/>
      </c>
      <c r="AO71" s="597">
        <f>SUMIFS(BD!AM:AM,BD!$A:$A,$B71,BD!$G:$G,$AI$4)</f>
        <v/>
      </c>
      <c r="AP71" s="597">
        <f>SUMIFS(BD!AN:AN,BD!$A:$A,$B71,BD!$G:$G,$AI$4)</f>
        <v/>
      </c>
      <c r="AQ71" s="597">
        <f>SUMIFS(BD!AO:AO,BD!$A:$A,$B71,BD!$G:$G,$AI$4)</f>
        <v/>
      </c>
      <c r="AR71" s="597">
        <f>SUMIFS(BD!AP:AP,BD!$A:$A,$B71,BD!$G:$G,$AI$4)</f>
        <v/>
      </c>
      <c r="AS71" s="597">
        <f>SUMIFS(BD!AQ:AQ,BD!$A:$A,$B71,BD!$G:$G,$AI$4)</f>
        <v/>
      </c>
      <c r="AT71" s="597">
        <f>SUMIFS(BD!AR:AR,BD!$A:$A,$B71,BD!$G:$G,$AI$4)</f>
        <v/>
      </c>
      <c r="AU71" s="597">
        <f>SUMIFS(BD!AS:AS,BD!$A:$A,$B71,BD!$G:$G,$AI$4)</f>
        <v/>
      </c>
      <c r="AV71" s="597">
        <f>SUMIFS(BD!AT:AT,BD!$A:$A,$B71,BD!$G:$G,$AI$4)</f>
        <v/>
      </c>
      <c r="AW71" s="597" t="n"/>
      <c r="AX71" s="597">
        <f>SUM(AZ71:BK71)</f>
        <v/>
      </c>
      <c r="AY71" s="597" t="n"/>
      <c r="AZ71" s="597">
        <f>SUMIFS(BD!AV:AV,BD!$A:$A,$B71,BD!$G:$G,$AX$4)</f>
        <v/>
      </c>
      <c r="BA71" s="597">
        <f>SUMIFS(BD!AW:AW,BD!$A:$A,$B71,BD!$G:$G,$AX$4)</f>
        <v/>
      </c>
      <c r="BB71" s="597">
        <f>SUMIFS(BD!AX:AX,BD!$A:$A,$B71,BD!$G:$G,$AX$4)</f>
        <v/>
      </c>
      <c r="BC71" s="597">
        <f>SUMIFS(BD!AY:AY,BD!$A:$A,$B71,BD!$G:$G,$AX$4)</f>
        <v/>
      </c>
      <c r="BD71" s="597">
        <f>SUMIFS(BD!AZ:AZ,BD!$A:$A,$B71,BD!$G:$G,$AX$4)</f>
        <v/>
      </c>
      <c r="BE71" s="597">
        <f>SUMIFS(BD!BA:BA,BD!$A:$A,$B71,BD!$G:$G,$AX$4)</f>
        <v/>
      </c>
      <c r="BF71" s="597">
        <f>SUMIFS(BD!BB:BB,BD!$A:$A,$B71,BD!$G:$G,$AX$4)</f>
        <v/>
      </c>
      <c r="BG71" s="597">
        <f>SUMIFS(BD!BC:BC,BD!$A:$A,$B71,BD!$G:$G,$AX$4)</f>
        <v/>
      </c>
      <c r="BH71" s="597">
        <f>SUMIFS(BD!BD:BD,BD!$A:$A,$B71,BD!$G:$G,$AX$4)</f>
        <v/>
      </c>
      <c r="BI71" s="597">
        <f>SUMIFS(BD!BE:BE,BD!$A:$A,$B71,BD!$G:$G,$AX$4)</f>
        <v/>
      </c>
      <c r="BJ71" s="597">
        <f>SUMIFS(BD!BF:BF,BD!$A:$A,$B71,BD!$G:$G,$AX$4)</f>
        <v/>
      </c>
      <c r="BK71" s="597">
        <f>SUMIFS(BD!BG:BG,BD!$A:$A,$B71,BD!$G:$G,$AX$4)</f>
        <v/>
      </c>
      <c r="BM71" s="597">
        <f>SUM(BO71:BZ71)</f>
        <v/>
      </c>
      <c r="BN71" s="597" t="n"/>
      <c r="BO71" s="597">
        <f>SUMIFS(BD!AV:AV,BD!$A:$A,$B71,BD!$G:$G,$BM$4)</f>
        <v/>
      </c>
      <c r="BP71" s="597">
        <f>SUMIFS(BD!AW:AW,BD!$A:$A,$B71,BD!$G:$G,$BM$4)</f>
        <v/>
      </c>
      <c r="BQ71" s="597">
        <f>SUMIFS(BD!AX:AX,BD!$A:$A,$B71,BD!$G:$G,$BM$4)</f>
        <v/>
      </c>
      <c r="BR71" s="597">
        <f>SUMIFS(BD!AY:AY,BD!$A:$A,$B71,BD!$G:$G,$BM$4)</f>
        <v/>
      </c>
      <c r="BS71" s="597">
        <f>SUMIFS(BD!AZ:AZ,BD!$A:$A,$B71,BD!$G:$G,$BM$4)</f>
        <v/>
      </c>
      <c r="BT71" s="597">
        <f>SUMIFS(BD!BA:BA,BD!$A:$A,$B71,BD!$G:$G,$BM$4)</f>
        <v/>
      </c>
      <c r="BU71" s="597">
        <f>SUMIFS(BD!BB:BB,BD!$A:$A,$B71,BD!$G:$G,$BM$4)</f>
        <v/>
      </c>
      <c r="BV71" s="597">
        <f>SUMIFS(BD!BC:BC,BD!$A:$A,$B71,BD!$G:$G,$BM$4)</f>
        <v/>
      </c>
      <c r="BW71" s="597">
        <f>SUMIFS(BD!BD:BD,BD!$A:$A,$B71,BD!$G:$G,$BM$4)</f>
        <v/>
      </c>
      <c r="BX71" s="597">
        <f>SUMIFS(BD!BE:BE,BD!$A:$A,$B71,BD!$G:$G,$BM$4)</f>
        <v/>
      </c>
      <c r="BY71" s="597">
        <f>SUMIFS(BD!BF:BF,BD!$A:$A,$B71,BD!$G:$G,$BM$4)</f>
        <v/>
      </c>
      <c r="BZ71" s="597">
        <f>SUMIFS(BD!BG:BG,BD!$A:$A,$B71,BD!$G:$G,$BM$4)</f>
        <v/>
      </c>
      <c r="CB71" s="622">
        <f>HLOOKUP($CB$4,$AZ$6:$BK$78,$A71,0)</f>
        <v/>
      </c>
      <c r="CC71" s="237" t="n"/>
      <c r="CD71" s="622">
        <f>HLOOKUP($CB$4,$BO$6:$BZ$78,$A71,0)</f>
        <v/>
      </c>
      <c r="CE71" s="597">
        <f>SUM(CG71:CR71)</f>
        <v/>
      </c>
      <c r="CF71" s="1" t="n"/>
      <c r="CG71" s="597">
        <f>BD!BJ169</f>
        <v/>
      </c>
      <c r="CH71" s="597">
        <f>BD!BK169</f>
        <v/>
      </c>
      <c r="CI71" s="597">
        <f>BD!BL169</f>
        <v/>
      </c>
      <c r="CJ71" s="597">
        <f>BD!BM169</f>
        <v/>
      </c>
      <c r="CK71" s="597">
        <f>BD!BN169</f>
        <v/>
      </c>
      <c r="CL71" s="597">
        <f>BD!BO169</f>
        <v/>
      </c>
      <c r="CM71" s="597">
        <f>BD!BP169</f>
        <v/>
      </c>
      <c r="CN71" s="597">
        <f>BD!BQ169</f>
        <v/>
      </c>
      <c r="CO71" s="597">
        <f>BD!BR169</f>
        <v/>
      </c>
      <c r="CP71" s="597">
        <f>BD!BS169</f>
        <v/>
      </c>
      <c r="CQ71" s="597">
        <f>BD!BT169</f>
        <v/>
      </c>
      <c r="CR71" s="597">
        <f>BD!BU169</f>
        <v/>
      </c>
      <c r="CT71" s="597">
        <f>SUM(CV71:DG71)</f>
        <v/>
      </c>
      <c r="CU71" s="1" t="n"/>
      <c r="CV71" s="597">
        <f>_xlfn.XLOOKUP($B71,BD!$A$203:$A$399,BD!BJ$203:BJ$399,)</f>
        <v/>
      </c>
      <c r="CW71" s="597">
        <f>_xlfn.XLOOKUP($B71,BD!$A$203:$A$399,BD!BK$203:BK$399,)</f>
        <v/>
      </c>
      <c r="CX71" s="597">
        <f>_xlfn.XLOOKUP($B71,BD!$A$203:$A$399,BD!BL$203:BL$399,)</f>
        <v/>
      </c>
      <c r="CY71" s="597">
        <f>_xlfn.XLOOKUP($B71,BD!$A$203:$A$399,BD!BM$203:BM$399,)</f>
        <v/>
      </c>
      <c r="CZ71" s="597">
        <f>_xlfn.XLOOKUP($B71,BD!$A$203:$A$399,BD!BN$203:BN$399,)</f>
        <v/>
      </c>
      <c r="DA71" s="597">
        <f>_xlfn.XLOOKUP($B71,BD!$A$203:$A$399,BD!BO$203:BO$399,)</f>
        <v/>
      </c>
      <c r="DB71" s="597">
        <f>_xlfn.XLOOKUP($B71,BD!$A$203:$A$399,BD!BP$203:BP$399,)</f>
        <v/>
      </c>
      <c r="DC71" s="597">
        <f>_xlfn.XLOOKUP($B71,BD!$A$203:$A$399,BD!BQ$203:BQ$399,)</f>
        <v/>
      </c>
      <c r="DD71" s="597">
        <f>_xlfn.XLOOKUP($B71,BD!$A$203:$A$399,BD!BR$203:BR$399,)</f>
        <v/>
      </c>
      <c r="DE71" s="597">
        <f>_xlfn.XLOOKUP($B71,BD!$A$203:$A$399,BD!BS$203:BS$399,)</f>
        <v/>
      </c>
      <c r="DF71" s="597">
        <f>_xlfn.XLOOKUP($B71,BD!$A$203:$A$399,BD!BT$203:BT$399,)</f>
        <v/>
      </c>
      <c r="DG71" s="597">
        <f>_xlfn.XLOOKUP($B71,BD!$A$203:$A$399,BD!BU$203:BU$399,)</f>
        <v/>
      </c>
      <c r="DI71" s="597">
        <f>DA71-CL71</f>
        <v/>
      </c>
      <c r="DJ71" s="354">
        <f>(DA71/CL71)-100%</f>
        <v/>
      </c>
      <c r="DL71" s="597">
        <f>SUM(DN71:DY71)</f>
        <v/>
      </c>
      <c r="DM71" s="1" t="n"/>
      <c r="DN71" s="597">
        <f>BD!BW169</f>
        <v/>
      </c>
      <c r="DO71" s="597">
        <f>BD!BX169</f>
        <v/>
      </c>
      <c r="DP71" s="597">
        <f>BD!BY169</f>
        <v/>
      </c>
      <c r="DQ71" s="597">
        <f>BD!BZ169</f>
        <v/>
      </c>
      <c r="DR71" s="597">
        <f>BD!CA169</f>
        <v/>
      </c>
      <c r="DS71" s="597">
        <f>BD!CB169</f>
        <v/>
      </c>
      <c r="DT71" s="597">
        <f>BD!CC169</f>
        <v/>
      </c>
      <c r="DU71" s="597">
        <f>BD!CD169</f>
        <v/>
      </c>
      <c r="DV71" s="597">
        <f>BD!CE169</f>
        <v/>
      </c>
      <c r="DW71" s="597">
        <f>BD!CF169</f>
        <v/>
      </c>
      <c r="DX71" s="597">
        <f>BD!CG169</f>
        <v/>
      </c>
      <c r="DY71" s="597">
        <f>BD!CH169</f>
        <v/>
      </c>
      <c r="EA71" s="597">
        <f>SUM(EC71:EN71)</f>
        <v/>
      </c>
      <c r="EB71" s="1" t="n"/>
      <c r="EC71" s="597">
        <f>_xlfn.XLOOKUP($B71,BD!$A$203:$A$399,BD!BW$203:BW$399,)</f>
        <v/>
      </c>
      <c r="ED71" s="597">
        <f>_xlfn.XLOOKUP($B71,BD!$A$203:$A$399,BD!BX$203:BX$399,)</f>
        <v/>
      </c>
      <c r="EE71" s="597">
        <f>_xlfn.XLOOKUP($B71,BD!$A$203:$A$399,BD!BY$203:BY$399,)</f>
        <v/>
      </c>
      <c r="EF71" s="597">
        <f>_xlfn.XLOOKUP($B71,BD!$A$203:$A$399,BD!BZ$203:BZ$399,)</f>
        <v/>
      </c>
      <c r="EG71" s="597">
        <f>_xlfn.XLOOKUP($B71,BD!$A$203:$A$399,BD!CA$203:CA$399,)</f>
        <v/>
      </c>
      <c r="EH71" s="597">
        <f>_xlfn.XLOOKUP($B71,BD!$A$203:$A$399,BD!CB$203:CB$399,)</f>
        <v/>
      </c>
      <c r="EI71" s="597">
        <f>_xlfn.XLOOKUP($B71,BD!$A$203:$A$399,BD!CC$203:CC$399,)</f>
        <v/>
      </c>
      <c r="EJ71" s="597">
        <f>_xlfn.XLOOKUP($B71,BD!$A$203:$A$399,BD!CD$203:CD$399,)</f>
        <v/>
      </c>
      <c r="EK71" s="597">
        <f>_xlfn.XLOOKUP($B71,BD!$A$203:$A$399,BD!CE$203:CE$399,)</f>
        <v/>
      </c>
      <c r="EL71" s="597">
        <f>_xlfn.XLOOKUP($B71,BD!$A$203:$A$399,BD!CF$203:CF$399,)</f>
        <v/>
      </c>
      <c r="EM71" s="597">
        <f>_xlfn.XLOOKUP($B71,BD!$A$203:$A$399,BD!CG$203:CG$399,)</f>
        <v/>
      </c>
      <c r="EN71" s="597">
        <f>_xlfn.XLOOKUP($B71,BD!$A$203:$A$399,BD!CH$203:CH$399,)</f>
        <v/>
      </c>
      <c r="EP71" s="597">
        <f>EH71-DS71</f>
        <v/>
      </c>
      <c r="EQ71" s="354">
        <f>(EH71/DS71)-100%</f>
        <v/>
      </c>
      <c r="ES71" s="623">
        <f>_xlfn.XLOOKUP($ES$2,$CV$6:$DG$6,$CV71:$DG71)</f>
        <v/>
      </c>
      <c r="ET71" s="85" t="n"/>
      <c r="EU71" s="626">
        <f>_xlfn.XLOOKUP($ES$4,$DN$6:$DY$6,$DN71:$DY71)</f>
        <v/>
      </c>
      <c r="EV71" s="85" t="n"/>
      <c r="EW71" s="623">
        <f>_xlfn.XLOOKUP($ES$4,$EC$6:$EN$6,$EC71:$EN71)</f>
        <v/>
      </c>
      <c r="EX71" s="85" t="n"/>
      <c r="EY71" s="625">
        <f>EW71-EU71</f>
        <v/>
      </c>
      <c r="EZ71" s="408">
        <f>EY71/EU71</f>
        <v/>
      </c>
    </row>
    <row r="72" ht="14.85" customHeight="1">
      <c r="A72" s="1" t="n">
        <v>67</v>
      </c>
      <c r="CB72" s="622" t="n"/>
      <c r="CC72" s="237" t="n"/>
      <c r="CD72" s="1" t="n"/>
      <c r="CG72" s="4" t="n"/>
      <c r="CH72" s="4" t="n"/>
      <c r="CI72" s="4" t="n"/>
      <c r="CJ72" s="4" t="n"/>
      <c r="CK72" s="4" t="n"/>
      <c r="CL72" s="4" t="n"/>
      <c r="CM72" s="4" t="n"/>
      <c r="CV72" s="4" t="n"/>
      <c r="CW72" s="4" t="n"/>
      <c r="CX72" s="4" t="n"/>
      <c r="CY72" s="4" t="n"/>
      <c r="CZ72" s="4" t="n"/>
      <c r="DA72" s="4" t="n"/>
      <c r="DB72" s="4" t="n"/>
      <c r="DN72" s="4" t="n"/>
      <c r="DO72" s="4" t="n"/>
      <c r="DP72" s="4" t="n"/>
      <c r="DQ72" s="4" t="n"/>
      <c r="DR72" s="4" t="n"/>
      <c r="DS72" s="4" t="n"/>
      <c r="DT72" s="4" t="n"/>
      <c r="EC72" s="4" t="n"/>
      <c r="ED72" s="4" t="n"/>
      <c r="EE72" s="4" t="n"/>
      <c r="EF72" s="4" t="n"/>
      <c r="EG72" s="4" t="n"/>
      <c r="EH72" s="4" t="n"/>
      <c r="EI72" s="4" t="n"/>
    </row>
    <row r="73" ht="14.85" customHeight="1">
      <c r="A73" s="1" t="n">
        <v>68</v>
      </c>
      <c r="B73" s="70" t="n"/>
      <c r="C73" s="92" t="inlineStr">
        <is>
          <t>Despesas com IR e CSLL</t>
        </is>
      </c>
      <c r="D73" s="60" t="n"/>
      <c r="E73" s="587">
        <f>SUM(G73:R73)</f>
        <v/>
      </c>
      <c r="F73" s="617" t="n"/>
      <c r="G73" s="618">
        <f>SUM(G75,G89,G95,G109,G117,G131)</f>
        <v/>
      </c>
      <c r="H73" s="618">
        <f>SUM(H75,H89,H95,H109,H117,H131)</f>
        <v/>
      </c>
      <c r="I73" s="618">
        <f>SUM(I75,I89,I95,I109,I117,I131)</f>
        <v/>
      </c>
      <c r="J73" s="618">
        <f>SUM(J75,J89,J95,J109,J117,J131)</f>
        <v/>
      </c>
      <c r="K73" s="618">
        <f>SUM(K75,K89,K95,K109,K117,K131)</f>
        <v/>
      </c>
      <c r="L73" s="618">
        <f>SUM(L75,L89,L95,L109,L117,L131)</f>
        <v/>
      </c>
      <c r="M73" s="618">
        <f>SUM(M75,M89,M95,M109,M117,M131)</f>
        <v/>
      </c>
      <c r="N73" s="618">
        <f>SUM(N75,N89,N95,N109,N117,N131)</f>
        <v/>
      </c>
      <c r="O73" s="618">
        <f>SUM(O75,O89,O95,O109,O117,O131)</f>
        <v/>
      </c>
      <c r="P73" s="618">
        <f>SUM(P75,P89,P95,P109,P117,P131)</f>
        <v/>
      </c>
      <c r="Q73" s="618">
        <f>SUM(Q75,Q89,Q95,Q109,Q117,Q131)</f>
        <v/>
      </c>
      <c r="R73" s="618">
        <f>SUM(R75,R89,R95,R109,R117,R131)</f>
        <v/>
      </c>
      <c r="S73" s="617" t="n"/>
      <c r="T73" s="618">
        <f>SUM(V73:AG73)</f>
        <v/>
      </c>
      <c r="U73" s="617" t="n"/>
      <c r="V73" s="618">
        <f>SUM(V75,V89,V95,V109,V117,V131)</f>
        <v/>
      </c>
      <c r="W73" s="618">
        <f>SUM(W75,W89,W95,W109,W117,W131)</f>
        <v/>
      </c>
      <c r="X73" s="618">
        <f>SUM(X75,X89,X95,X109,X117,X131)</f>
        <v/>
      </c>
      <c r="Y73" s="618">
        <f>SUM(Y75,Y89,Y95,Y109,Y117,Y131)</f>
        <v/>
      </c>
      <c r="Z73" s="618">
        <f>SUM(Z75,Z89,Z95,Z109,Z117,Z131)</f>
        <v/>
      </c>
      <c r="AA73" s="618">
        <f>SUM(AA75,AA89,AA95,AA109,AA117,AA131)</f>
        <v/>
      </c>
      <c r="AB73" s="618">
        <f>SUM(AB75,AB89,AB95,AB109,AB117,AB131)</f>
        <v/>
      </c>
      <c r="AC73" s="618">
        <f>SUM(AC75,AC89,AC95,AC109,AC117,AC131)</f>
        <v/>
      </c>
      <c r="AD73" s="618">
        <f>SUM(AD75,AD89,AD95,AD109,AD117,AD131)</f>
        <v/>
      </c>
      <c r="AE73" s="618">
        <f>SUM(AE75,AE89,AE95,AE109,AE117,AE131)</f>
        <v/>
      </c>
      <c r="AF73" s="618">
        <f>SUM(AF75,AF89,AF95,AF109,AF117,AF131)</f>
        <v/>
      </c>
      <c r="AG73" s="618">
        <f>SUM(AG75,AG89,AG95,AG109,AG117,AG131)</f>
        <v/>
      </c>
      <c r="AH73" s="617" t="n"/>
      <c r="AI73" s="618">
        <f>SUM(AK73:AV73)</f>
        <v/>
      </c>
      <c r="AJ73" s="617" t="n"/>
      <c r="AK73" s="618">
        <f>SUM(AK75,AK89,AK95,AK109,AK117,AK131)</f>
        <v/>
      </c>
      <c r="AL73" s="618">
        <f>SUM(AL75,AL89,AL95,AL109,AL117,AL131)</f>
        <v/>
      </c>
      <c r="AM73" s="618">
        <f>SUM(AM75,AM89,AM95,AM109,AM117,AM131)</f>
        <v/>
      </c>
      <c r="AN73" s="618">
        <f>SUM(AN75,AN89,AN95,AN109,AN117,AN131)</f>
        <v/>
      </c>
      <c r="AO73" s="618">
        <f>SUM(AO75,AO89,AO95,AO109,AO117,AO131)</f>
        <v/>
      </c>
      <c r="AP73" s="618">
        <f>SUM(AP75,AP89,AP95,AP109,AP117,AP131)</f>
        <v/>
      </c>
      <c r="AQ73" s="618">
        <f>SUM(AQ75,AQ89,AQ95,AQ109,AQ117,AQ131)</f>
        <v/>
      </c>
      <c r="AR73" s="618">
        <f>SUM(AR75,AR89,AR95,AR109,AR117,AR131)</f>
        <v/>
      </c>
      <c r="AS73" s="618">
        <f>SUM(AS75,AS89,AS95,AS109,AS117,AS131)</f>
        <v/>
      </c>
      <c r="AT73" s="618">
        <f>SUM(AT75,AT89,AT95,AT109,AT117,AT131)</f>
        <v/>
      </c>
      <c r="AU73" s="618">
        <f>SUM(AU75,AU89,AU95,AU109,AU117,AU131)</f>
        <v/>
      </c>
      <c r="AV73" s="618">
        <f>SUM(AV75,AV89,AV95,AV109,AV117,AV131)</f>
        <v/>
      </c>
      <c r="AW73" s="617" t="n"/>
      <c r="AX73" s="618">
        <f>SUM(AZ73:BK73)</f>
        <v/>
      </c>
      <c r="AY73" s="617" t="n"/>
      <c r="AZ73" s="618">
        <f>SUM(AZ75,AZ89,AZ95,AZ109,AZ117,AZ131)</f>
        <v/>
      </c>
      <c r="BA73" s="618">
        <f>SUM(BA75,BA89,BA95,BA109,BA117,BA131)</f>
        <v/>
      </c>
      <c r="BB73" s="618">
        <f>SUM(BB75,BB89,BB95,BB109,BB117,BB131)</f>
        <v/>
      </c>
      <c r="BC73" s="618">
        <f>SUM(BC75,BC89,BC95,BC109,BC117,BC131)</f>
        <v/>
      </c>
      <c r="BD73" s="618">
        <f>SUM(BD75,BD89,BD95,BD109,BD117,BD131)</f>
        <v/>
      </c>
      <c r="BE73" s="618">
        <f>SUM(BE75,BE89,BE95,BE109,BE117,BE131)</f>
        <v/>
      </c>
      <c r="BF73" s="618">
        <f>SUM(BF75,BF89,BF95,BF109,BF117,BF131)</f>
        <v/>
      </c>
      <c r="BG73" s="618">
        <f>SUM(BG75,BG89,BG95,BG109,BG117,BG131)</f>
        <v/>
      </c>
      <c r="BH73" s="618">
        <f>SUM(BH75,BH89,BH95,BH109,BH117,BH131)</f>
        <v/>
      </c>
      <c r="BI73" s="618">
        <f>SUM(BI75,BI89,BI95,BI109,BI117,BI131)</f>
        <v/>
      </c>
      <c r="BJ73" s="618">
        <f>SUM(BJ75,BJ89,BJ95,BJ109,BJ117,BJ131)</f>
        <v/>
      </c>
      <c r="BK73" s="618">
        <f>SUM(BK75,BK89,BK95,BK109,BK117,BK131)</f>
        <v/>
      </c>
      <c r="BM73" s="618">
        <f>SUM(BO73:BZ73)</f>
        <v/>
      </c>
      <c r="BN73" s="617" t="n"/>
      <c r="BO73" s="618">
        <f>SUM(BO75)</f>
        <v/>
      </c>
      <c r="BP73" s="618">
        <f>SUM(BP75)</f>
        <v/>
      </c>
      <c r="BQ73" s="618">
        <f>SUM(BQ75)</f>
        <v/>
      </c>
      <c r="BR73" s="618">
        <f>SUM(BR75)</f>
        <v/>
      </c>
      <c r="BS73" s="618">
        <f>SUM(BS75)</f>
        <v/>
      </c>
      <c r="BT73" s="618">
        <f>SUM(BT75)</f>
        <v/>
      </c>
      <c r="BU73" s="618">
        <f>SUM(BU75)</f>
        <v/>
      </c>
      <c r="BV73" s="618">
        <f>SUM(BV75)</f>
        <v/>
      </c>
      <c r="BW73" s="618">
        <f>SUM(BW75)</f>
        <v/>
      </c>
      <c r="BX73" s="618">
        <f>SUM(BX75)</f>
        <v/>
      </c>
      <c r="BY73" s="618">
        <f>SUM(BY75)</f>
        <v/>
      </c>
      <c r="BZ73" s="618">
        <f>SUM(BZ75)</f>
        <v/>
      </c>
      <c r="CB73" s="618">
        <f>CB75</f>
        <v/>
      </c>
      <c r="CC73" s="619" t="n"/>
      <c r="CD73" s="618">
        <f>CD75</f>
        <v/>
      </c>
      <c r="CE73" s="618">
        <f>SUM(CG73:CR73)</f>
        <v/>
      </c>
      <c r="CG73" s="618">
        <f>SUM(CG75)</f>
        <v/>
      </c>
      <c r="CH73" s="618">
        <f>SUM(CH75)</f>
        <v/>
      </c>
      <c r="CI73" s="618">
        <f>SUM(CI75)</f>
        <v/>
      </c>
      <c r="CJ73" s="618">
        <f>SUM(CJ75)</f>
        <v/>
      </c>
      <c r="CK73" s="618">
        <f>SUM(CK75)</f>
        <v/>
      </c>
      <c r="CL73" s="618">
        <f>SUM(CL75)</f>
        <v/>
      </c>
      <c r="CM73" s="618">
        <f>SUM(CM75)</f>
        <v/>
      </c>
      <c r="CN73" s="618">
        <f>SUM(CN75)</f>
        <v/>
      </c>
      <c r="CO73" s="618">
        <f>SUM(CO75)</f>
        <v/>
      </c>
      <c r="CP73" s="618">
        <f>SUM(CP75)</f>
        <v/>
      </c>
      <c r="CQ73" s="618">
        <f>SUM(CQ75)</f>
        <v/>
      </c>
      <c r="CR73" s="618">
        <f>SUM(CR75)</f>
        <v/>
      </c>
      <c r="CT73" s="618">
        <f>SUM(CV73:DG73)</f>
        <v/>
      </c>
      <c r="CV73" s="618">
        <f>SUM(CV75)</f>
        <v/>
      </c>
      <c r="CW73" s="618">
        <f>SUM(CW75)</f>
        <v/>
      </c>
      <c r="CX73" s="618">
        <f>SUM(CX75)</f>
        <v/>
      </c>
      <c r="CY73" s="618">
        <f>SUM(CY75)</f>
        <v/>
      </c>
      <c r="CZ73" s="618">
        <f>SUM(CZ75)</f>
        <v/>
      </c>
      <c r="DA73" s="618">
        <f>SUM(DA75)</f>
        <v/>
      </c>
      <c r="DB73" s="618">
        <f>SUM(DB75)</f>
        <v/>
      </c>
      <c r="DC73" s="618">
        <f>SUM(DC75)</f>
        <v/>
      </c>
      <c r="DD73" s="618">
        <f>SUM(DD75)</f>
        <v/>
      </c>
      <c r="DE73" s="618">
        <f>SUM(DE75)</f>
        <v/>
      </c>
      <c r="DF73" s="618">
        <f>SUM(DF75)</f>
        <v/>
      </c>
      <c r="DG73" s="618">
        <f>SUM(DG75)</f>
        <v/>
      </c>
      <c r="DI73" s="618">
        <f>DA73-CL73</f>
        <v/>
      </c>
      <c r="DJ73" s="333">
        <f>(CY73/CJ73)-100%</f>
        <v/>
      </c>
      <c r="DL73" s="618">
        <f>SUM(DN73:DY73)</f>
        <v/>
      </c>
      <c r="DN73" s="618">
        <f>SUM(DN75)</f>
        <v/>
      </c>
      <c r="DO73" s="618">
        <f>SUM(DO75)</f>
        <v/>
      </c>
      <c r="DP73" s="618">
        <f>SUM(DP75)</f>
        <v/>
      </c>
      <c r="DQ73" s="618">
        <f>SUM(DQ75)</f>
        <v/>
      </c>
      <c r="DR73" s="618">
        <f>SUM(DR75)</f>
        <v/>
      </c>
      <c r="DS73" s="618">
        <f>SUM(DS75)</f>
        <v/>
      </c>
      <c r="DT73" s="618">
        <f>SUM(DT75)</f>
        <v/>
      </c>
      <c r="DU73" s="618">
        <f>SUM(DU75)</f>
        <v/>
      </c>
      <c r="DV73" s="618">
        <f>SUM(DV75)</f>
        <v/>
      </c>
      <c r="DW73" s="618">
        <f>SUM(DW75)</f>
        <v/>
      </c>
      <c r="DX73" s="618">
        <f>SUM(DX75)</f>
        <v/>
      </c>
      <c r="DY73" s="618">
        <f>SUM(DY75)</f>
        <v/>
      </c>
      <c r="EA73" s="618">
        <f>SUM(EC73:EN73)</f>
        <v/>
      </c>
      <c r="EC73" s="618">
        <f>SUM(EC75)</f>
        <v/>
      </c>
      <c r="ED73" s="618">
        <f>SUM(ED75)</f>
        <v/>
      </c>
      <c r="EE73" s="618">
        <f>SUM(EE75)</f>
        <v/>
      </c>
      <c r="EF73" s="618">
        <f>SUM(EF75)</f>
        <v/>
      </c>
      <c r="EG73" s="618">
        <f>SUM(EG75)</f>
        <v/>
      </c>
      <c r="EH73" s="618">
        <f>SUM(EH75)</f>
        <v/>
      </c>
      <c r="EI73" s="618">
        <f>SUM(EI75)</f>
        <v/>
      </c>
      <c r="EJ73" s="618">
        <f>SUM(EJ75)</f>
        <v/>
      </c>
      <c r="EK73" s="618">
        <f>SUM(EK75)</f>
        <v/>
      </c>
      <c r="EL73" s="618">
        <f>SUM(EL75)</f>
        <v/>
      </c>
      <c r="EM73" s="618">
        <f>SUM(EM75)</f>
        <v/>
      </c>
      <c r="EN73" s="618">
        <f>SUM(EN75)</f>
        <v/>
      </c>
      <c r="EP73" s="618">
        <f>EH73-DS73</f>
        <v/>
      </c>
      <c r="EQ73" s="333">
        <f>(EF73/DQ73)-100%</f>
        <v/>
      </c>
      <c r="ES73" s="618">
        <f>SUM(ES75)</f>
        <v/>
      </c>
      <c r="ET73" s="422" t="n"/>
      <c r="EU73" s="618">
        <f>SUM(EU75)</f>
        <v/>
      </c>
      <c r="EV73" s="422" t="n"/>
      <c r="EW73" s="618">
        <f>SUM(EW75)</f>
        <v/>
      </c>
      <c r="EX73" s="422" t="n"/>
      <c r="EY73" s="618">
        <f>EW73-EU73</f>
        <v/>
      </c>
      <c r="EZ73" s="415">
        <f>EY73/EU73</f>
        <v/>
      </c>
    </row>
    <row r="74" ht="6" customFormat="1" customHeight="1" s="4">
      <c r="A74" s="1" t="n">
        <v>69</v>
      </c>
      <c r="B74" s="33" t="n"/>
      <c r="D74" s="34" t="n"/>
      <c r="E74" s="33" t="n"/>
      <c r="F74" s="64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T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3" t="n"/>
      <c r="AG74" s="33" t="n"/>
      <c r="AI74" s="33" t="n"/>
      <c r="AK74" s="33" t="n"/>
      <c r="AL74" s="33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  <c r="AX74" s="33" t="n"/>
      <c r="AZ74" s="33" t="n"/>
      <c r="BA74" s="33" t="n"/>
      <c r="BB74" s="33" t="n"/>
      <c r="BC74" s="33" t="n"/>
      <c r="BD74" s="33" t="n"/>
      <c r="BE74" s="33" t="n"/>
      <c r="BF74" s="33" t="n"/>
      <c r="BG74" s="33" t="n"/>
      <c r="BH74" s="33" t="n"/>
      <c r="BI74" s="33" t="n"/>
      <c r="BJ74" s="33" t="n"/>
      <c r="BK74" s="33" t="n"/>
      <c r="BM74" s="33" t="n"/>
      <c r="BO74" s="33" t="n"/>
      <c r="BP74" s="33" t="n"/>
      <c r="BQ74" s="33" t="n"/>
      <c r="BR74" s="33" t="n"/>
      <c r="BS74" s="33" t="n"/>
      <c r="BT74" s="33" t="n"/>
      <c r="BU74" s="33" t="n"/>
      <c r="BV74" s="33" t="n"/>
      <c r="BW74" s="33" t="n"/>
      <c r="BX74" s="33" t="n"/>
      <c r="BY74" s="33" t="n"/>
      <c r="BZ74" s="33" t="n"/>
      <c r="CB74" s="622" t="n"/>
      <c r="CC74" s="622" t="n"/>
      <c r="CD74" s="622" t="n"/>
      <c r="CE74" s="33" t="n"/>
      <c r="CF74" s="1" t="n"/>
      <c r="CG74" s="33" t="n"/>
      <c r="CH74" s="33" t="n"/>
      <c r="CI74" s="33" t="n"/>
      <c r="CJ74" s="33" t="n"/>
      <c r="CK74" s="33" t="n"/>
      <c r="CL74" s="33" t="n"/>
      <c r="CM74" s="33" t="n"/>
      <c r="CN74" s="33" t="n"/>
      <c r="CO74" s="33" t="n"/>
      <c r="CP74" s="33" t="n"/>
      <c r="CQ74" s="33" t="n"/>
      <c r="CR74" s="33" t="n"/>
      <c r="CT74" s="33" t="n"/>
      <c r="CU74" s="1" t="n"/>
      <c r="CV74" s="33" t="n"/>
      <c r="CW74" s="33" t="n"/>
      <c r="CX74" s="33" t="n"/>
      <c r="CY74" s="33" t="n"/>
      <c r="CZ74" s="33" t="n"/>
      <c r="DA74" s="33" t="n"/>
      <c r="DB74" s="33" t="n"/>
      <c r="DC74" s="33" t="n"/>
      <c r="DD74" s="33" t="n"/>
      <c r="DE74" s="33" t="n"/>
      <c r="DF74" s="33" t="n"/>
      <c r="DG74" s="33" t="n"/>
      <c r="DI74" s="33" t="n"/>
      <c r="DJ74" s="334" t="n"/>
      <c r="DL74" s="33" t="n"/>
      <c r="DM74" s="1" t="n"/>
      <c r="DN74" s="33" t="n"/>
      <c r="DO74" s="33" t="n"/>
      <c r="DP74" s="33" t="n"/>
      <c r="DQ74" s="33" t="n"/>
      <c r="DR74" s="33" t="n"/>
      <c r="DS74" s="33" t="n"/>
      <c r="DT74" s="33" t="n"/>
      <c r="DU74" s="33" t="n"/>
      <c r="DV74" s="33" t="n"/>
      <c r="DW74" s="33" t="n"/>
      <c r="DX74" s="33" t="n"/>
      <c r="DY74" s="33" t="n"/>
      <c r="EA74" s="33" t="n"/>
      <c r="EB74" s="1" t="n"/>
      <c r="EC74" s="33" t="n"/>
      <c r="ED74" s="33" t="n"/>
      <c r="EE74" s="33" t="n"/>
      <c r="EF74" s="33" t="n"/>
      <c r="EG74" s="33" t="n"/>
      <c r="EH74" s="33" t="n"/>
      <c r="EI74" s="33" t="n"/>
      <c r="EJ74" s="33" t="n"/>
      <c r="EK74" s="33" t="n"/>
      <c r="EL74" s="33" t="n"/>
      <c r="EM74" s="33" t="n"/>
      <c r="EN74" s="33" t="n"/>
      <c r="EP74" s="33" t="n"/>
      <c r="EQ74" s="334" t="n"/>
      <c r="ES74" s="85" t="n"/>
      <c r="ET74" s="85" t="n"/>
      <c r="EU74" s="85" t="n"/>
      <c r="EV74" s="85" t="n"/>
      <c r="EW74" s="85" t="n"/>
      <c r="EX74" s="85" t="n"/>
      <c r="EY74" s="85" t="n"/>
      <c r="EZ74" s="85" t="n"/>
    </row>
    <row r="75" ht="14.85" customHeight="1">
      <c r="A75" s="1" t="n">
        <v>70</v>
      </c>
      <c r="B75" s="42" t="inlineStr">
        <is>
          <t>Imposto sobre Receita</t>
        </is>
      </c>
      <c r="C75" s="48" t="n"/>
      <c r="D75" s="57" t="n"/>
      <c r="E75" s="633">
        <f>SUM(G75:R75)</f>
        <v/>
      </c>
      <c r="F75" s="596" t="n"/>
      <c r="G75" s="633">
        <f>SUM(G77:G87)</f>
        <v/>
      </c>
      <c r="H75" s="633">
        <f>SUM(H77:H87)</f>
        <v/>
      </c>
      <c r="I75" s="633">
        <f>SUM(I77:I87)</f>
        <v/>
      </c>
      <c r="J75" s="633">
        <f>SUM(J77:J87)</f>
        <v/>
      </c>
      <c r="K75" s="633">
        <f>SUM(K77:K87)</f>
        <v/>
      </c>
      <c r="L75" s="633">
        <f>SUM(L77:L87)</f>
        <v/>
      </c>
      <c r="M75" s="633">
        <f>SUM(M77:M87)</f>
        <v/>
      </c>
      <c r="N75" s="633">
        <f>SUM(N77:N87)</f>
        <v/>
      </c>
      <c r="O75" s="633">
        <f>SUM(O77:O87)</f>
        <v/>
      </c>
      <c r="P75" s="633">
        <f>SUM(P77:P87)</f>
        <v/>
      </c>
      <c r="Q75" s="633">
        <f>SUM(Q77:Q87)</f>
        <v/>
      </c>
      <c r="R75" s="633">
        <f>SUM(R77:R87)</f>
        <v/>
      </c>
      <c r="S75" s="596" t="n"/>
      <c r="T75" s="633">
        <f>SUM(V75:AG75)</f>
        <v/>
      </c>
      <c r="U75" s="596" t="n"/>
      <c r="V75" s="633">
        <f>SUM(V77:V87)</f>
        <v/>
      </c>
      <c r="W75" s="633">
        <f>SUM(W77:W87)</f>
        <v/>
      </c>
      <c r="X75" s="633">
        <f>SUM(X77:X87)</f>
        <v/>
      </c>
      <c r="Y75" s="633">
        <f>SUM(Y77:Y87)</f>
        <v/>
      </c>
      <c r="Z75" s="633">
        <f>SUM(Z77:Z87)</f>
        <v/>
      </c>
      <c r="AA75" s="633">
        <f>SUM(AA77:AA87)</f>
        <v/>
      </c>
      <c r="AB75" s="633">
        <f>SUM(AB77:AB87)</f>
        <v/>
      </c>
      <c r="AC75" s="633">
        <f>SUM(AC77:AC87)</f>
        <v/>
      </c>
      <c r="AD75" s="633">
        <f>SUM(AD77:AD87)</f>
        <v/>
      </c>
      <c r="AE75" s="633">
        <f>SUM(AE77:AE87)</f>
        <v/>
      </c>
      <c r="AF75" s="633">
        <f>SUM(AF77:AF87)</f>
        <v/>
      </c>
      <c r="AG75" s="633">
        <f>SUM(AG77:AG87)</f>
        <v/>
      </c>
      <c r="AH75" s="596" t="n"/>
      <c r="AI75" s="633">
        <f>SUM(AK75:AV75)</f>
        <v/>
      </c>
      <c r="AJ75" s="596" t="n"/>
      <c r="AK75" s="633">
        <f>SUM(AK77:AK87)</f>
        <v/>
      </c>
      <c r="AL75" s="633">
        <f>SUM(AL77:AL87)</f>
        <v/>
      </c>
      <c r="AM75" s="633">
        <f>SUM(AM77:AM87)</f>
        <v/>
      </c>
      <c r="AN75" s="633">
        <f>SUM(AN77:AN87)</f>
        <v/>
      </c>
      <c r="AO75" s="633">
        <f>SUM(AO77:AO87)</f>
        <v/>
      </c>
      <c r="AP75" s="633">
        <f>SUM(AP77:AP87)</f>
        <v/>
      </c>
      <c r="AQ75" s="633">
        <f>SUM(AQ77:AQ87)</f>
        <v/>
      </c>
      <c r="AR75" s="633">
        <f>SUM(AR77:AR87)</f>
        <v/>
      </c>
      <c r="AS75" s="633">
        <f>SUM(AS77:AS87)</f>
        <v/>
      </c>
      <c r="AT75" s="633">
        <f>SUM(AT77:AT87)</f>
        <v/>
      </c>
      <c r="AU75" s="633">
        <f>SUM(AU77:AU87)</f>
        <v/>
      </c>
      <c r="AV75" s="633">
        <f>SUM(AV77:AV87)</f>
        <v/>
      </c>
      <c r="AW75" s="596" t="n"/>
      <c r="AX75" s="633">
        <f>SUM(AZ75:BK75)</f>
        <v/>
      </c>
      <c r="AY75" s="596" t="n"/>
      <c r="AZ75" s="633">
        <f>SUM(AZ77:AZ87)</f>
        <v/>
      </c>
      <c r="BA75" s="633">
        <f>SUM(BA77:BA87)</f>
        <v/>
      </c>
      <c r="BB75" s="633">
        <f>SUM(BB77:BB87)</f>
        <v/>
      </c>
      <c r="BC75" s="633">
        <f>SUM(BC77:BC87)</f>
        <v/>
      </c>
      <c r="BD75" s="633">
        <f>SUM(BD77:BD87)</f>
        <v/>
      </c>
      <c r="BE75" s="633">
        <f>SUM(BE77:BE87)</f>
        <v/>
      </c>
      <c r="BF75" s="633">
        <f>SUM(BF77:BF87)</f>
        <v/>
      </c>
      <c r="BG75" s="633">
        <f>SUM(BG77:BG87)</f>
        <v/>
      </c>
      <c r="BH75" s="633">
        <f>SUM(BH77:BH87)</f>
        <v/>
      </c>
      <c r="BI75" s="633">
        <f>SUM(BI77:BI87)</f>
        <v/>
      </c>
      <c r="BJ75" s="633">
        <f>SUM(BJ77:BJ87)</f>
        <v/>
      </c>
      <c r="BK75" s="633">
        <f>SUM(BK77:BK87)</f>
        <v/>
      </c>
      <c r="BM75" s="633">
        <f>SUM(BO75:BZ75)</f>
        <v/>
      </c>
      <c r="BN75" s="596" t="n"/>
      <c r="BO75" s="633">
        <f>SUM(BO77:BO87)</f>
        <v/>
      </c>
      <c r="BP75" s="633">
        <f>SUM(BP77:BP87)</f>
        <v/>
      </c>
      <c r="BQ75" s="633">
        <f>SUM(BQ77:BQ87)</f>
        <v/>
      </c>
      <c r="BR75" s="633">
        <f>SUM(BR77:BR87)</f>
        <v/>
      </c>
      <c r="BS75" s="633">
        <f>SUM(BS77:BS87)</f>
        <v/>
      </c>
      <c r="BT75" s="633">
        <f>SUM(BT77:BT87)</f>
        <v/>
      </c>
      <c r="BU75" s="633">
        <f>SUM(BU77:BU87)</f>
        <v/>
      </c>
      <c r="BV75" s="633">
        <f>SUM(BV77:BV87)</f>
        <v/>
      </c>
      <c r="BW75" s="633">
        <f>SUM(BW77:BW87)</f>
        <v/>
      </c>
      <c r="BX75" s="633">
        <f>SUM(BX77:BX87)</f>
        <v/>
      </c>
      <c r="BY75" s="633">
        <f>SUM(BY77:BY87)</f>
        <v/>
      </c>
      <c r="BZ75" s="633">
        <f>SUM(BZ77:BZ87)</f>
        <v/>
      </c>
      <c r="CB75" s="633">
        <f>SUM(CB76:CB87)</f>
        <v/>
      </c>
      <c r="CC75" s="628" t="n"/>
      <c r="CD75" s="633">
        <f>SUM(CD76:CD84)</f>
        <v/>
      </c>
      <c r="CE75" s="633">
        <f>SUM(CG75:CR75)</f>
        <v/>
      </c>
      <c r="CG75" s="633">
        <f>SUM(CG77:CG87)</f>
        <v/>
      </c>
      <c r="CH75" s="633">
        <f>SUM(CH77:CH87)</f>
        <v/>
      </c>
      <c r="CI75" s="633">
        <f>SUM(CI77:CI87)</f>
        <v/>
      </c>
      <c r="CJ75" s="633">
        <f>SUM(CJ77:CJ87)</f>
        <v/>
      </c>
      <c r="CK75" s="633">
        <f>SUM(CK77:CK87)</f>
        <v/>
      </c>
      <c r="CL75" s="633">
        <f>SUM(CL77:CL87)</f>
        <v/>
      </c>
      <c r="CM75" s="633">
        <f>SUM(CM77:CM87)</f>
        <v/>
      </c>
      <c r="CN75" s="633">
        <f>SUM(CN77:CN87)</f>
        <v/>
      </c>
      <c r="CO75" s="633">
        <f>SUM(CO77:CO87)</f>
        <v/>
      </c>
      <c r="CP75" s="633">
        <f>SUM(CP77:CP87)</f>
        <v/>
      </c>
      <c r="CQ75" s="633">
        <f>SUM(CQ77:CQ87)</f>
        <v/>
      </c>
      <c r="CR75" s="633">
        <f>SUM(CR77:CR87)</f>
        <v/>
      </c>
      <c r="CT75" s="633">
        <f>SUM(CV75:DG75)</f>
        <v/>
      </c>
      <c r="CV75" s="633">
        <f>SUM(CV77:CV87)</f>
        <v/>
      </c>
      <c r="CW75" s="633">
        <f>SUM(CW77:CW87)</f>
        <v/>
      </c>
      <c r="CX75" s="633">
        <f>SUM(CX77:CX87)</f>
        <v/>
      </c>
      <c r="CY75" s="633">
        <f>SUM(CY77:CY87)</f>
        <v/>
      </c>
      <c r="CZ75" s="633">
        <f>SUM(CZ77:CZ87)</f>
        <v/>
      </c>
      <c r="DA75" s="633">
        <f>SUM(DA77:DA87)</f>
        <v/>
      </c>
      <c r="DB75" s="633">
        <f>SUM(DB77:DB87)</f>
        <v/>
      </c>
      <c r="DC75" s="633">
        <f>SUM(DC77:DC87)</f>
        <v/>
      </c>
      <c r="DD75" s="633">
        <f>SUM(DD77:DD87)</f>
        <v/>
      </c>
      <c r="DE75" s="633">
        <f>SUM(DE77:DE87)</f>
        <v/>
      </c>
      <c r="DF75" s="633">
        <f>SUM(DF77:DF87)</f>
        <v/>
      </c>
      <c r="DG75" s="633">
        <f>SUM(DG77:DG87)</f>
        <v/>
      </c>
      <c r="DI75" s="633">
        <f>DA75-CL75</f>
        <v/>
      </c>
      <c r="DJ75" s="355">
        <f>(DA75/CL75)-100%</f>
        <v/>
      </c>
      <c r="DL75" s="633">
        <f>SUM(DN75:DY75)</f>
        <v/>
      </c>
      <c r="DN75" s="633">
        <f>SUM(DN77:DN87)</f>
        <v/>
      </c>
      <c r="DO75" s="633">
        <f>SUM(DO77:DO87)</f>
        <v/>
      </c>
      <c r="DP75" s="633">
        <f>SUM(DP77:DP87)</f>
        <v/>
      </c>
      <c r="DQ75" s="633">
        <f>SUM(DQ77:DQ87)</f>
        <v/>
      </c>
      <c r="DR75" s="633">
        <f>SUM(DR77:DR87)</f>
        <v/>
      </c>
      <c r="DS75" s="633">
        <f>SUM(DS77:DS87)</f>
        <v/>
      </c>
      <c r="DT75" s="633">
        <f>SUM(DT77:DT87)</f>
        <v/>
      </c>
      <c r="DU75" s="633">
        <f>SUM(DU77:DU87)</f>
        <v/>
      </c>
      <c r="DV75" s="633">
        <f>SUM(DV77:DV87)</f>
        <v/>
      </c>
      <c r="DW75" s="633">
        <f>SUM(DW77:DW87)</f>
        <v/>
      </c>
      <c r="DX75" s="633">
        <f>SUM(DX77:DX87)</f>
        <v/>
      </c>
      <c r="DY75" s="633">
        <f>SUM(DY77:DY87)</f>
        <v/>
      </c>
      <c r="EA75" s="633">
        <f>SUM(EC75:EN75)</f>
        <v/>
      </c>
      <c r="EC75" s="633">
        <f>SUM(EC77:EC87)</f>
        <v/>
      </c>
      <c r="ED75" s="633">
        <f>SUM(ED77:ED87)</f>
        <v/>
      </c>
      <c r="EE75" s="633">
        <f>SUM(EE77:EE87)</f>
        <v/>
      </c>
      <c r="EF75" s="633">
        <f>SUM(EF77:EF87)</f>
        <v/>
      </c>
      <c r="EG75" s="633">
        <f>SUM(EG77:EG87)</f>
        <v/>
      </c>
      <c r="EH75" s="633">
        <f>SUM(EH77:EH87)</f>
        <v/>
      </c>
      <c r="EI75" s="633">
        <f>SUM(EI77:EI87)</f>
        <v/>
      </c>
      <c r="EJ75" s="633">
        <f>SUM(EJ77:EJ87)</f>
        <v/>
      </c>
      <c r="EK75" s="633">
        <f>SUM(EK77:EK87)</f>
        <v/>
      </c>
      <c r="EL75" s="633">
        <f>SUM(EL77:EL87)</f>
        <v/>
      </c>
      <c r="EM75" s="633">
        <f>SUM(EM77:EM87)</f>
        <v/>
      </c>
      <c r="EN75" s="633">
        <f>SUM(EN77:EN87)</f>
        <v/>
      </c>
      <c r="EP75" s="633">
        <f>EH75-DS75</f>
        <v/>
      </c>
      <c r="EQ75" s="355">
        <f>(EH75/DS75)-100%</f>
        <v/>
      </c>
      <c r="ES75" s="633">
        <f>SUM(ES77:ES87)</f>
        <v/>
      </c>
      <c r="ET75" s="419" t="n"/>
      <c r="EU75" s="633">
        <f>SUM(EU77:EU87)</f>
        <v/>
      </c>
      <c r="EV75" s="419" t="n"/>
      <c r="EW75" s="633">
        <f>SUM(EW77:EW87)</f>
        <v/>
      </c>
      <c r="EX75" s="419" t="n"/>
      <c r="EY75" s="636">
        <f>EW75-EU75</f>
        <v/>
      </c>
      <c r="EZ75" s="412">
        <f>-EY75/EU75</f>
        <v/>
      </c>
    </row>
    <row r="76" ht="6" customHeight="1">
      <c r="A76" s="1" t="n">
        <v>71</v>
      </c>
      <c r="B76" s="72" t="n"/>
      <c r="C76" s="57" t="n"/>
      <c r="D76" s="57" t="n"/>
      <c r="E76" s="597" t="n"/>
      <c r="F76" s="596" t="n"/>
      <c r="G76" s="596" t="n"/>
      <c r="H76" s="596" t="n"/>
      <c r="I76" s="596" t="n"/>
      <c r="J76" s="596" t="n"/>
      <c r="K76" s="596" t="n"/>
      <c r="L76" s="596" t="n"/>
      <c r="M76" s="596" t="n"/>
      <c r="N76" s="596" t="n"/>
      <c r="O76" s="596" t="n"/>
      <c r="P76" s="596" t="n"/>
      <c r="Q76" s="596" t="n"/>
      <c r="R76" s="596" t="n"/>
      <c r="S76" s="596" t="n"/>
      <c r="T76" s="596" t="n"/>
      <c r="U76" s="596" t="n"/>
      <c r="V76" s="596" t="n"/>
      <c r="W76" s="596" t="n"/>
      <c r="X76" s="596" t="n"/>
      <c r="Y76" s="596" t="n"/>
      <c r="Z76" s="596" t="n"/>
      <c r="AA76" s="596" t="n"/>
      <c r="AB76" s="596" t="n"/>
      <c r="AC76" s="596" t="n"/>
      <c r="AD76" s="596" t="n"/>
      <c r="AE76" s="596" t="n"/>
      <c r="AF76" s="596" t="n"/>
      <c r="AG76" s="596" t="n"/>
      <c r="AH76" s="596" t="n"/>
      <c r="AI76" s="596" t="n"/>
      <c r="AJ76" s="596" t="n"/>
      <c r="AK76" s="596" t="n"/>
      <c r="AL76" s="596" t="n"/>
      <c r="AM76" s="596" t="n"/>
      <c r="AN76" s="596" t="n"/>
      <c r="AO76" s="596" t="n"/>
      <c r="AP76" s="596" t="n"/>
      <c r="AQ76" s="596" t="n"/>
      <c r="AR76" s="596" t="n"/>
      <c r="AS76" s="596" t="n"/>
      <c r="AT76" s="596" t="n"/>
      <c r="AU76" s="596" t="n"/>
      <c r="AV76" s="596" t="n"/>
      <c r="AW76" s="596" t="n"/>
      <c r="AX76" s="596" t="n"/>
      <c r="AY76" s="596" t="n"/>
      <c r="AZ76" s="596" t="n"/>
      <c r="BA76" s="596" t="n"/>
      <c r="BB76" s="596" t="n"/>
      <c r="BC76" s="596" t="n"/>
      <c r="BD76" s="596" t="n"/>
      <c r="BE76" s="596" t="n"/>
      <c r="BF76" s="596" t="n"/>
      <c r="BG76" s="596" t="n"/>
      <c r="BH76" s="596" t="n"/>
      <c r="BI76" s="596" t="n"/>
      <c r="BJ76" s="596" t="n"/>
      <c r="BK76" s="596" t="n"/>
      <c r="BM76" s="596" t="n"/>
      <c r="BN76" s="596" t="n"/>
      <c r="BO76" s="596" t="n"/>
      <c r="BP76" s="596" t="n"/>
      <c r="BQ76" s="596" t="n"/>
      <c r="BR76" s="596" t="n"/>
      <c r="BS76" s="596" t="n"/>
      <c r="BT76" s="596" t="n"/>
      <c r="BU76" s="596" t="n"/>
      <c r="BV76" s="596" t="n"/>
      <c r="BW76" s="596" t="n"/>
      <c r="BX76" s="596" t="n"/>
      <c r="BY76" s="596" t="n"/>
      <c r="BZ76" s="596" t="n"/>
      <c r="CB76" s="622" t="n"/>
      <c r="CC76" s="622" t="n"/>
      <c r="CD76" s="622" t="n"/>
      <c r="CE76" s="596" t="n"/>
      <c r="CG76" s="596" t="n"/>
      <c r="CH76" s="596" t="n"/>
      <c r="CI76" s="596" t="n"/>
      <c r="CJ76" s="596" t="n"/>
      <c r="CK76" s="596" t="n"/>
      <c r="CL76" s="596" t="n"/>
      <c r="CM76" s="596" t="n"/>
      <c r="CN76" s="596" t="n"/>
      <c r="CO76" s="596" t="n"/>
      <c r="CP76" s="596" t="n"/>
      <c r="CQ76" s="596" t="n"/>
      <c r="CR76" s="596" t="n"/>
      <c r="CT76" s="596" t="n"/>
      <c r="CV76" s="596" t="n"/>
      <c r="CW76" s="596" t="n"/>
      <c r="CX76" s="596" t="n"/>
      <c r="CY76" s="596" t="n"/>
      <c r="CZ76" s="596" t="n"/>
      <c r="DA76" s="596" t="n"/>
      <c r="DB76" s="596" t="n"/>
      <c r="DC76" s="596" t="n"/>
      <c r="DD76" s="596" t="n"/>
      <c r="DE76" s="596" t="n"/>
      <c r="DF76" s="596" t="n"/>
      <c r="DG76" s="596" t="n"/>
      <c r="DI76" s="596" t="n"/>
      <c r="DJ76" s="336" t="n"/>
      <c r="DL76" s="596" t="n"/>
      <c r="DN76" s="596" t="n"/>
      <c r="DO76" s="596" t="n"/>
      <c r="DP76" s="596" t="n"/>
      <c r="DQ76" s="596" t="n"/>
      <c r="DR76" s="596" t="n"/>
      <c r="DS76" s="596" t="n"/>
      <c r="DT76" s="596" t="n"/>
      <c r="DU76" s="596" t="n"/>
      <c r="DV76" s="596" t="n"/>
      <c r="DW76" s="596" t="n"/>
      <c r="DX76" s="596" t="n"/>
      <c r="DY76" s="596" t="n"/>
      <c r="EA76" s="596" t="n"/>
      <c r="EC76" s="596" t="n"/>
      <c r="ED76" s="596" t="n"/>
      <c r="EE76" s="596" t="n"/>
      <c r="EF76" s="596" t="n"/>
      <c r="EG76" s="596" t="n"/>
      <c r="EH76" s="596" t="n"/>
      <c r="EI76" s="596" t="n"/>
      <c r="EJ76" s="596" t="n"/>
      <c r="EK76" s="596" t="n"/>
      <c r="EL76" s="596" t="n"/>
      <c r="EM76" s="596" t="n"/>
      <c r="EN76" s="596" t="n"/>
      <c r="EP76" s="596" t="n"/>
      <c r="EQ76" s="336" t="n"/>
    </row>
    <row r="77" outlineLevel="1" ht="14.85" customFormat="1" customHeight="1" s="4">
      <c r="A77" s="1" t="n">
        <v>72</v>
      </c>
      <c r="B77" s="104" t="inlineStr">
        <is>
          <t>49.01</t>
        </is>
      </c>
      <c r="C77" s="50">
        <f>VLOOKUP(B77,BD!A:B,2,0)</f>
        <v/>
      </c>
      <c r="D77" s="58" t="n"/>
      <c r="E77" s="597">
        <f>SUM(G77:R77)</f>
        <v/>
      </c>
      <c r="F77" s="644" t="n"/>
      <c r="G77" s="597">
        <f>SUMIFS(BD!I:I,BD!$A:$A,$B77,BD!$G:$G,$E$4)</f>
        <v/>
      </c>
      <c r="H77" s="597">
        <f>SUMIFS(BD!J:J,BD!$A:$A,$B77,BD!$G:$G,$E$4)</f>
        <v/>
      </c>
      <c r="I77" s="597">
        <f>SUMIFS(BD!K:K,BD!$A:$A,$B77,BD!$G:$G,$E$4)</f>
        <v/>
      </c>
      <c r="J77" s="597">
        <f>SUMIFS(BD!L:L,BD!$A:$A,$B77,BD!$G:$G,$E$4)</f>
        <v/>
      </c>
      <c r="K77" s="597">
        <f>SUMIFS(BD!M:M,BD!$A:$A,$B77,BD!$G:$G,$E$4)</f>
        <v/>
      </c>
      <c r="L77" s="597">
        <f>SUMIFS(BD!N:N,BD!$A:$A,$B77,BD!$G:$G,$E$4)</f>
        <v/>
      </c>
      <c r="M77" s="597">
        <f>SUMIFS(BD!O:O,BD!$A:$A,$B77,BD!$G:$G,$E$4)</f>
        <v/>
      </c>
      <c r="N77" s="597">
        <f>SUMIFS(BD!P:P,BD!$A:$A,$B77,BD!$G:$G,$E$4)</f>
        <v/>
      </c>
      <c r="O77" s="597">
        <f>SUMIFS(BD!Q:Q,BD!$A:$A,$B77,BD!$G:$G,$E$4)</f>
        <v/>
      </c>
      <c r="P77" s="597">
        <f>SUMIFS(BD!R:R,BD!$A:$A,$B77,BD!$G:$G,$E$4)</f>
        <v/>
      </c>
      <c r="Q77" s="597">
        <f>SUMIFS(BD!S:S,BD!$A:$A,$B77,BD!$G:$G,$E$4)</f>
        <v/>
      </c>
      <c r="R77" s="597">
        <f>SUMIFS(BD!T:T,BD!$A:$A,$B77,BD!$G:$G,$E$4)</f>
        <v/>
      </c>
      <c r="S77" s="597" t="n"/>
      <c r="T77" s="597">
        <f>SUM(V77:AG77)</f>
        <v/>
      </c>
      <c r="U77" s="597" t="n"/>
      <c r="V77" s="597">
        <f>SUMIFS(BD!V:V,BD!$A:$A,$B77,BD!$G:$G,$T$4)</f>
        <v/>
      </c>
      <c r="W77" s="597">
        <f>SUMIFS(BD!W:W,BD!$A:$A,$B77,BD!$G:$G,$T$4)</f>
        <v/>
      </c>
      <c r="X77" s="597">
        <f>SUMIFS(BD!X:X,BD!$A:$A,$B77,BD!$G:$G,$T$4)</f>
        <v/>
      </c>
      <c r="Y77" s="597">
        <f>SUMIFS(BD!Y:Y,BD!$A:$A,$B77,BD!$G:$G,$T$4)</f>
        <v/>
      </c>
      <c r="Z77" s="597">
        <f>SUMIFS(BD!Z:Z,BD!$A:$A,$B77,BD!$G:$G,$T$4)</f>
        <v/>
      </c>
      <c r="AA77" s="597">
        <f>SUMIFS(BD!AA:AA,BD!$A:$A,$B77,BD!$G:$G,$T$4)</f>
        <v/>
      </c>
      <c r="AB77" s="597">
        <f>SUMIFS(BD!AB:AB,BD!$A:$A,$B77,BD!$G:$G,$T$4)</f>
        <v/>
      </c>
      <c r="AC77" s="597">
        <f>SUMIFS(BD!AC:AC,BD!$A:$A,$B77,BD!$G:$G,$T$4)</f>
        <v/>
      </c>
      <c r="AD77" s="597">
        <f>SUMIFS(BD!AD:AD,BD!$A:$A,$B77,BD!$G:$G,$T$4)</f>
        <v/>
      </c>
      <c r="AE77" s="597">
        <f>SUMIFS(BD!AE:AE,BD!$A:$A,$B77,BD!$G:$G,$T$4)</f>
        <v/>
      </c>
      <c r="AF77" s="597">
        <f>SUMIFS(BD!AF:AF,BD!$A:$A,$B77,BD!$G:$G,$T$4)</f>
        <v/>
      </c>
      <c r="AG77" s="597">
        <f>SUMIFS(BD!AG:AG,BD!$A:$A,$B77,BD!$G:$G,$T$4)</f>
        <v/>
      </c>
      <c r="AH77" s="597" t="n"/>
      <c r="AI77" s="597">
        <f>SUM(AK77:AV77)</f>
        <v/>
      </c>
      <c r="AJ77" s="597" t="n"/>
      <c r="AK77" s="597">
        <f>SUMIFS(BD!AI:AI,BD!$A:$A,$B77,BD!$G:$G,$AI$4)</f>
        <v/>
      </c>
      <c r="AL77" s="597">
        <f>SUMIFS(BD!AJ:AJ,BD!$A:$A,$B77,BD!$G:$G,$AI$4)</f>
        <v/>
      </c>
      <c r="AM77" s="597">
        <f>SUMIFS(BD!AK:AK,BD!$A:$A,$B77,BD!$G:$G,$AI$4)</f>
        <v/>
      </c>
      <c r="AN77" s="597">
        <f>SUMIFS(BD!AL:AL,BD!$A:$A,$B77,BD!$G:$G,$AI$4)</f>
        <v/>
      </c>
      <c r="AO77" s="597">
        <f>SUMIFS(BD!AM:AM,BD!$A:$A,$B77,BD!$G:$G,$AI$4)</f>
        <v/>
      </c>
      <c r="AP77" s="597">
        <f>SUMIFS(BD!AN:AN,BD!$A:$A,$B77,BD!$G:$G,$AI$4)</f>
        <v/>
      </c>
      <c r="AQ77" s="597">
        <f>SUMIFS(BD!AO:AO,BD!$A:$A,$B77,BD!$G:$G,$AI$4)</f>
        <v/>
      </c>
      <c r="AR77" s="597">
        <f>SUMIFS(BD!AP:AP,BD!$A:$A,$B77,BD!$G:$G,$AI$4)</f>
        <v/>
      </c>
      <c r="AS77" s="597">
        <f>SUMIFS(BD!AQ:AQ,BD!$A:$A,$B77,BD!$G:$G,$AI$4)</f>
        <v/>
      </c>
      <c r="AT77" s="597">
        <f>SUMIFS(BD!AR:AR,BD!$A:$A,$B77,BD!$G:$G,$AI$4)</f>
        <v/>
      </c>
      <c r="AU77" s="597">
        <f>SUMIFS(BD!AS:AS,BD!$A:$A,$B77,BD!$G:$G,$AI$4)</f>
        <v/>
      </c>
      <c r="AV77" s="597">
        <f>SUMIFS(BD!AT:AT,BD!$A:$A,$B77,BD!$G:$G,$AI$4)</f>
        <v/>
      </c>
      <c r="AW77" s="597" t="n"/>
      <c r="AX77" s="597">
        <f>SUM(AZ77:BK77)</f>
        <v/>
      </c>
      <c r="AY77" s="597" t="n"/>
      <c r="AZ77" s="597">
        <f>SUMIFS(BD!AV:AV,BD!$A:$A,$B77,BD!$G:$G,$AX$4)</f>
        <v/>
      </c>
      <c r="BA77" s="597">
        <f>SUMIFS(BD!AW:AW,BD!$A:$A,$B77,BD!$G:$G,$AX$4)</f>
        <v/>
      </c>
      <c r="BB77" s="597">
        <f>SUMIFS(BD!AX:AX,BD!$A:$A,$B77,BD!$G:$G,$AX$4)</f>
        <v/>
      </c>
      <c r="BC77" s="597">
        <f>SUMIFS(BD!AY:AY,BD!$A:$A,$B77,BD!$G:$G,$AX$4)</f>
        <v/>
      </c>
      <c r="BD77" s="597">
        <f>SUMIFS(BD!AZ:AZ,BD!$A:$A,$B77,BD!$G:$G,$AX$4)</f>
        <v/>
      </c>
      <c r="BE77" s="597">
        <f>SUMIFS(BD!BA:BA,BD!$A:$A,$B77,BD!$G:$G,$AX$4)</f>
        <v/>
      </c>
      <c r="BF77" s="597">
        <f>SUMIFS(BD!BB:BB,BD!$A:$A,$B77,BD!$G:$G,$AX$4)</f>
        <v/>
      </c>
      <c r="BG77" s="597">
        <f>SUMIFS(BD!BC:BC,BD!$A:$A,$B77,BD!$G:$G,$AX$4)</f>
        <v/>
      </c>
      <c r="BH77" s="597">
        <f>SUMIFS(BD!BD:BD,BD!$A:$A,$B77,BD!$G:$G,$AX$4)</f>
        <v/>
      </c>
      <c r="BI77" s="597">
        <f>SUMIFS(BD!BE:BE,BD!$A:$A,$B77,BD!$G:$G,$AX$4)</f>
        <v/>
      </c>
      <c r="BJ77" s="597">
        <f>SUMIFS(BD!BF:BF,BD!$A:$A,$B77,BD!$G:$G,$AX$4)</f>
        <v/>
      </c>
      <c r="BK77" s="597">
        <f>SUMIFS(BD!BG:BG,BD!$A:$A,$B77,BD!$G:$G,$AX$4)</f>
        <v/>
      </c>
      <c r="BM77" s="597">
        <f>SUM(BO77:BZ77)</f>
        <v/>
      </c>
      <c r="BN77" s="597" t="n"/>
      <c r="BO77" s="597">
        <f>SUMIFS(BD!AV:AV,BD!$A:$A,$B77,BD!$G:$G,$BM$4)</f>
        <v/>
      </c>
      <c r="BP77" s="597">
        <f>SUMIFS(BD!AW:AW,BD!$A:$A,$B77,BD!$G:$G,$BM$4)</f>
        <v/>
      </c>
      <c r="BQ77" s="597">
        <f>SUMIFS(BD!AX:AX,BD!$A:$A,$B77,BD!$G:$G,$BM$4)</f>
        <v/>
      </c>
      <c r="BR77" s="597">
        <f>SUMIFS(BD!AY:AY,BD!$A:$A,$B77,BD!$G:$G,$BM$4)</f>
        <v/>
      </c>
      <c r="BS77" s="597">
        <f>SUMIFS(BD!AZ:AZ,BD!$A:$A,$B77,BD!$G:$G,$BM$4)</f>
        <v/>
      </c>
      <c r="BT77" s="597">
        <f>SUMIFS(BD!BA:BA,BD!$A:$A,$B77,BD!$G:$G,$BM$4)</f>
        <v/>
      </c>
      <c r="BU77" s="597">
        <f>SUMIFS(BD!BB:BB,BD!$A:$A,$B77,BD!$G:$G,$BM$4)</f>
        <v/>
      </c>
      <c r="BV77" s="597">
        <f>SUMIFS(BD!BC:BC,BD!$A:$A,$B77,BD!$G:$G,$BM$4)</f>
        <v/>
      </c>
      <c r="BW77" s="597">
        <f>SUMIFS(BD!BD:BD,BD!$A:$A,$B77,BD!$G:$G,$BM$4)</f>
        <v/>
      </c>
      <c r="BX77" s="597">
        <f>SUMIFS(BD!BE:BE,BD!$A:$A,$B77,BD!$G:$G,$BM$4)</f>
        <v/>
      </c>
      <c r="BY77" s="597">
        <f>SUMIFS(BD!BF:BF,BD!$A:$A,$B77,BD!$G:$G,$BM$4)</f>
        <v/>
      </c>
      <c r="BZ77" s="597">
        <f>SUMIFS(BD!BG:BG,BD!$A:$A,$B77,BD!$G:$G,$BM$4)</f>
        <v/>
      </c>
      <c r="CB77" s="622">
        <f>HLOOKUP($CB$4,$AZ$6:$BK$78,$A77,0)</f>
        <v/>
      </c>
      <c r="CC77" s="622" t="n"/>
      <c r="CD77" s="622">
        <f>HLOOKUP($CB$4,$BO$6:$BZ$78,$A77,0)</f>
        <v/>
      </c>
      <c r="CE77" s="597">
        <f>SUM(CG77:CR77)</f>
        <v/>
      </c>
      <c r="CF77" s="1" t="n"/>
      <c r="CG77" s="597">
        <f>BD!BJ174</f>
        <v/>
      </c>
      <c r="CH77" s="597">
        <f>BD!BK174</f>
        <v/>
      </c>
      <c r="CI77" s="597">
        <f>BD!BL174</f>
        <v/>
      </c>
      <c r="CJ77" s="597">
        <f>BD!BM174</f>
        <v/>
      </c>
      <c r="CK77" s="597">
        <f>BD!BN174</f>
        <v/>
      </c>
      <c r="CL77" s="597">
        <f>BD!BO174</f>
        <v/>
      </c>
      <c r="CM77" s="597">
        <f>BD!BP174</f>
        <v/>
      </c>
      <c r="CN77" s="597">
        <f>BD!BQ174</f>
        <v/>
      </c>
      <c r="CO77" s="597">
        <f>BD!BR174</f>
        <v/>
      </c>
      <c r="CP77" s="597">
        <f>BD!BS174</f>
        <v/>
      </c>
      <c r="CQ77" s="597">
        <f>BD!BT174</f>
        <v/>
      </c>
      <c r="CR77" s="597">
        <f>BD!BU174</f>
        <v/>
      </c>
      <c r="CT77" s="597">
        <f>SUM(CV77:DG77)</f>
        <v/>
      </c>
      <c r="CU77" s="1" t="n"/>
      <c r="CV77" s="597">
        <f>_xlfn.XLOOKUP($B77,BD!$A$203:$A$399,BD!BJ$203:BJ$399,)</f>
        <v/>
      </c>
      <c r="CW77" s="597">
        <f>_xlfn.XLOOKUP($B77,BD!$A$203:$A$399,BD!BK$203:BK$399,)</f>
        <v/>
      </c>
      <c r="CX77" s="597">
        <f>_xlfn.XLOOKUP($B77,BD!$A$203:$A$399,BD!BL$203:BL$399,)</f>
        <v/>
      </c>
      <c r="CY77" s="597">
        <f>_xlfn.XLOOKUP($B77,BD!$A$203:$A$399,BD!BM$203:BM$399,)</f>
        <v/>
      </c>
      <c r="CZ77" s="597">
        <f>_xlfn.XLOOKUP($B77,BD!$A$203:$A$399,BD!BN$203:BN$399,)</f>
        <v/>
      </c>
      <c r="DA77" s="597">
        <f>_xlfn.XLOOKUP($B77,BD!$A$203:$A$399,BD!BO$203:BO$399,)</f>
        <v/>
      </c>
      <c r="DB77" s="597">
        <f>_xlfn.XLOOKUP($B77,BD!$A$203:$A$399,BD!BP$203:BP$399,)</f>
        <v/>
      </c>
      <c r="DC77" s="597">
        <f>_xlfn.XLOOKUP($B77,BD!$A$203:$A$399,BD!BQ$203:BQ$399,)</f>
        <v/>
      </c>
      <c r="DD77" s="597">
        <f>_xlfn.XLOOKUP($B77,BD!$A$203:$A$399,BD!BR$203:BR$399,)</f>
        <v/>
      </c>
      <c r="DE77" s="597">
        <f>_xlfn.XLOOKUP($B77,BD!$A$203:$A$399,BD!BS$203:BS$399,)</f>
        <v/>
      </c>
      <c r="DF77" s="597">
        <f>_xlfn.XLOOKUP($B77,BD!$A$203:$A$399,BD!BT$203:BT$399,)</f>
        <v/>
      </c>
      <c r="DG77" s="597">
        <f>_xlfn.XLOOKUP($B77,BD!$A$203:$A$399,BD!BU$203:BU$399,)</f>
        <v/>
      </c>
      <c r="DI77" s="597">
        <f>DA77-CL77</f>
        <v/>
      </c>
      <c r="DJ77" s="354">
        <f>(DA77/CL77)-100%</f>
        <v/>
      </c>
      <c r="DL77" s="597">
        <f>SUM(DN77:DY77)</f>
        <v/>
      </c>
      <c r="DM77" s="1" t="n"/>
      <c r="DN77" s="597">
        <f>BD!BW174</f>
        <v/>
      </c>
      <c r="DO77" s="597">
        <f>BD!BX174</f>
        <v/>
      </c>
      <c r="DP77" s="597">
        <f>BD!BY174</f>
        <v/>
      </c>
      <c r="DQ77" s="597">
        <f>BD!BZ174</f>
        <v/>
      </c>
      <c r="DR77" s="597">
        <f>BD!CA174</f>
        <v/>
      </c>
      <c r="DS77" s="597">
        <f>BD!CB174</f>
        <v/>
      </c>
      <c r="DT77" s="597">
        <f>BD!CC174</f>
        <v/>
      </c>
      <c r="DU77" s="597">
        <f>BD!CD174</f>
        <v/>
      </c>
      <c r="DV77" s="597">
        <f>BD!CE174</f>
        <v/>
      </c>
      <c r="DW77" s="597">
        <f>BD!CF174</f>
        <v/>
      </c>
      <c r="DX77" s="597">
        <f>BD!CG174</f>
        <v/>
      </c>
      <c r="DY77" s="597">
        <f>BD!CH174</f>
        <v/>
      </c>
      <c r="EA77" s="597">
        <f>SUM(EC77:EN77)</f>
        <v/>
      </c>
      <c r="EB77" s="1" t="n"/>
      <c r="EC77" s="597">
        <f>_xlfn.XLOOKUP($B77,BD!$A$203:$A$399,BD!BW$203:BW$399,)</f>
        <v/>
      </c>
      <c r="ED77" s="597">
        <f>_xlfn.XLOOKUP($B77,BD!$A$203:$A$399,BD!BX$203:BX$399,)</f>
        <v/>
      </c>
      <c r="EE77" s="597">
        <f>_xlfn.XLOOKUP($B77,BD!$A$203:$A$399,BD!BY$203:BY$399,)</f>
        <v/>
      </c>
      <c r="EF77" s="597">
        <f>_xlfn.XLOOKUP($B77,BD!$A$203:$A$399,BD!BZ$203:BZ$399,)</f>
        <v/>
      </c>
      <c r="EG77" s="597">
        <f>_xlfn.XLOOKUP($B77,BD!$A$203:$A$399,BD!CA$203:CA$399,)</f>
        <v/>
      </c>
      <c r="EH77" s="597">
        <f>_xlfn.XLOOKUP($B77,BD!$A$203:$A$399,BD!CB$203:CB$399,)</f>
        <v/>
      </c>
      <c r="EI77" s="597">
        <f>_xlfn.XLOOKUP($B77,BD!$A$203:$A$399,BD!CC$203:CC$399,)</f>
        <v/>
      </c>
      <c r="EJ77" s="597">
        <f>_xlfn.XLOOKUP($B77,BD!$A$203:$A$399,BD!CD$203:CD$399,)</f>
        <v/>
      </c>
      <c r="EK77" s="597">
        <f>_xlfn.XLOOKUP($B77,BD!$A$203:$A$399,BD!CE$203:CE$399,)</f>
        <v/>
      </c>
      <c r="EL77" s="597">
        <f>_xlfn.XLOOKUP($B77,BD!$A$203:$A$399,BD!CF$203:CF$399,)</f>
        <v/>
      </c>
      <c r="EM77" s="597">
        <f>_xlfn.XLOOKUP($B77,BD!$A$203:$A$399,BD!CG$203:CG$399,)</f>
        <v/>
      </c>
      <c r="EN77" s="597">
        <f>_xlfn.XLOOKUP($B77,BD!$A$203:$A$399,BD!CH$203:CH$399,)</f>
        <v/>
      </c>
      <c r="EP77" s="597">
        <f>EH77-DS77</f>
        <v/>
      </c>
      <c r="EQ77" s="354">
        <f>(EH77/DS77)-100%</f>
        <v/>
      </c>
      <c r="ES77" s="623">
        <f>_xlfn.XLOOKUP($ES$2,$CV$6:$DG$6,$CV77:$DG77)</f>
        <v/>
      </c>
      <c r="ET77" s="85" t="n"/>
      <c r="EU77" s="626">
        <f>_xlfn.XLOOKUP($ES$4,$DN$6:$DY$6,$DN77:$DY77)</f>
        <v/>
      </c>
      <c r="EV77" s="85" t="n"/>
      <c r="EW77" s="623">
        <f>_xlfn.XLOOKUP($ES$4,$EC$6:$EN$6,$EC77:$EN77)</f>
        <v/>
      </c>
      <c r="EX77" s="85" t="n"/>
      <c r="EY77" s="625">
        <f>EW77-EU77</f>
        <v/>
      </c>
      <c r="EZ77" s="408">
        <f>EY77/EU77</f>
        <v/>
      </c>
    </row>
    <row r="78" outlineLevel="1" ht="14.85" customFormat="1" customHeight="1" s="4">
      <c r="A78" s="1" t="n">
        <v>73</v>
      </c>
      <c r="B78" s="104" t="inlineStr">
        <is>
          <t>49.02</t>
        </is>
      </c>
      <c r="C78" s="50">
        <f>VLOOKUP(B78,BD!A:B,2,0)</f>
        <v/>
      </c>
      <c r="D78" s="58" t="n"/>
      <c r="E78" s="597">
        <f>SUM(G78:R78)</f>
        <v/>
      </c>
      <c r="F78" s="644" t="n"/>
      <c r="G78" s="597">
        <f>SUMIFS(BD!I:I,BD!$A:$A,$B78,BD!$G:$G,$E$4)</f>
        <v/>
      </c>
      <c r="H78" s="597">
        <f>SUMIFS(BD!J:J,BD!$A:$A,$B78,BD!$G:$G,$E$4)</f>
        <v/>
      </c>
      <c r="I78" s="597">
        <f>SUMIFS(BD!K:K,BD!$A:$A,$B78,BD!$G:$G,$E$4)</f>
        <v/>
      </c>
      <c r="J78" s="597">
        <f>SUMIFS(BD!L:L,BD!$A:$A,$B78,BD!$G:$G,$E$4)</f>
        <v/>
      </c>
      <c r="K78" s="597">
        <f>SUMIFS(BD!M:M,BD!$A:$A,$B78,BD!$G:$G,$E$4)</f>
        <v/>
      </c>
      <c r="L78" s="597">
        <f>SUMIFS(BD!N:N,BD!$A:$A,$B78,BD!$G:$G,$E$4)</f>
        <v/>
      </c>
      <c r="M78" s="597">
        <f>SUMIFS(BD!O:O,BD!$A:$A,$B78,BD!$G:$G,$E$4)</f>
        <v/>
      </c>
      <c r="N78" s="597">
        <f>SUMIFS(BD!P:P,BD!$A:$A,$B78,BD!$G:$G,$E$4)</f>
        <v/>
      </c>
      <c r="O78" s="597">
        <f>SUMIFS(BD!Q:Q,BD!$A:$A,$B78,BD!$G:$G,$E$4)</f>
        <v/>
      </c>
      <c r="P78" s="597">
        <f>SUMIFS(BD!R:R,BD!$A:$A,$B78,BD!$G:$G,$E$4)</f>
        <v/>
      </c>
      <c r="Q78" s="597">
        <f>SUMIFS(BD!S:S,BD!$A:$A,$B78,BD!$G:$G,$E$4)</f>
        <v/>
      </c>
      <c r="R78" s="597">
        <f>SUMIFS(BD!T:T,BD!$A:$A,$B78,BD!$G:$G,$E$4)</f>
        <v/>
      </c>
      <c r="S78" s="597" t="n"/>
      <c r="T78" s="597">
        <f>SUM(V78:AG78)</f>
        <v/>
      </c>
      <c r="U78" s="597" t="n"/>
      <c r="V78" s="597">
        <f>SUMIFS(BD!V:V,BD!$A:$A,$B78,BD!$G:$G,$T$4)</f>
        <v/>
      </c>
      <c r="W78" s="597">
        <f>SUMIFS(BD!W:W,BD!$A:$A,$B78,BD!$G:$G,$T$4)</f>
        <v/>
      </c>
      <c r="X78" s="597">
        <f>SUMIFS(BD!X:X,BD!$A:$A,$B78,BD!$G:$G,$T$4)</f>
        <v/>
      </c>
      <c r="Y78" s="597">
        <f>SUMIFS(BD!Y:Y,BD!$A:$A,$B78,BD!$G:$G,$T$4)</f>
        <v/>
      </c>
      <c r="Z78" s="597">
        <f>SUMIFS(BD!Z:Z,BD!$A:$A,$B78,BD!$G:$G,$T$4)</f>
        <v/>
      </c>
      <c r="AA78" s="597">
        <f>SUMIFS(BD!AA:AA,BD!$A:$A,$B78,BD!$G:$G,$T$4)</f>
        <v/>
      </c>
      <c r="AB78" s="597">
        <f>SUMIFS(BD!AB:AB,BD!$A:$A,$B78,BD!$G:$G,$T$4)</f>
        <v/>
      </c>
      <c r="AC78" s="597">
        <f>SUMIFS(BD!AC:AC,BD!$A:$A,$B78,BD!$G:$G,$T$4)</f>
        <v/>
      </c>
      <c r="AD78" s="597">
        <f>SUMIFS(BD!AD:AD,BD!$A:$A,$B78,BD!$G:$G,$T$4)</f>
        <v/>
      </c>
      <c r="AE78" s="597">
        <f>SUMIFS(BD!AE:AE,BD!$A:$A,$B78,BD!$G:$G,$T$4)</f>
        <v/>
      </c>
      <c r="AF78" s="597">
        <f>SUMIFS(BD!AF:AF,BD!$A:$A,$B78,BD!$G:$G,$T$4)</f>
        <v/>
      </c>
      <c r="AG78" s="597">
        <f>SUMIFS(BD!AG:AG,BD!$A:$A,$B78,BD!$G:$G,$T$4)</f>
        <v/>
      </c>
      <c r="AH78" s="597" t="n"/>
      <c r="AI78" s="597">
        <f>SUM(AK78:AV78)</f>
        <v/>
      </c>
      <c r="AJ78" s="597" t="n"/>
      <c r="AK78" s="597">
        <f>SUMIFS(BD!AI:AI,BD!$A:$A,$B78,BD!$G:$G,$AI$4)</f>
        <v/>
      </c>
      <c r="AL78" s="597">
        <f>SUMIFS(BD!AJ:AJ,BD!$A:$A,$B78,BD!$G:$G,$AI$4)</f>
        <v/>
      </c>
      <c r="AM78" s="597">
        <f>SUMIFS(BD!AK:AK,BD!$A:$A,$B78,BD!$G:$G,$AI$4)</f>
        <v/>
      </c>
      <c r="AN78" s="597">
        <f>SUMIFS(BD!AL:AL,BD!$A:$A,$B78,BD!$G:$G,$AI$4)</f>
        <v/>
      </c>
      <c r="AO78" s="597">
        <f>SUMIFS(BD!AM:AM,BD!$A:$A,$B78,BD!$G:$G,$AI$4)</f>
        <v/>
      </c>
      <c r="AP78" s="597">
        <f>SUMIFS(BD!AN:AN,BD!$A:$A,$B78,BD!$G:$G,$AI$4)</f>
        <v/>
      </c>
      <c r="AQ78" s="597">
        <f>SUMIFS(BD!AO:AO,BD!$A:$A,$B78,BD!$G:$G,$AI$4)</f>
        <v/>
      </c>
      <c r="AR78" s="597">
        <f>SUMIFS(BD!AP:AP,BD!$A:$A,$B78,BD!$G:$G,$AI$4)</f>
        <v/>
      </c>
      <c r="AS78" s="597">
        <f>SUMIFS(BD!AQ:AQ,BD!$A:$A,$B78,BD!$G:$G,$AI$4)</f>
        <v/>
      </c>
      <c r="AT78" s="597">
        <f>SUMIFS(BD!AR:AR,BD!$A:$A,$B78,BD!$G:$G,$AI$4)</f>
        <v/>
      </c>
      <c r="AU78" s="597">
        <f>SUMIFS(BD!AS:AS,BD!$A:$A,$B78,BD!$G:$G,$AI$4)</f>
        <v/>
      </c>
      <c r="AV78" s="597">
        <f>SUMIFS(BD!AT:AT,BD!$A:$A,$B78,BD!$G:$G,$AI$4)</f>
        <v/>
      </c>
      <c r="AW78" s="597" t="n"/>
      <c r="AX78" s="597">
        <f>SUM(AZ78:BK78)</f>
        <v/>
      </c>
      <c r="AY78" s="597" t="n"/>
      <c r="AZ78" s="597">
        <f>SUMIFS(BD!AV:AV,BD!$A:$A,$B78,BD!$G:$G,$AX$4)</f>
        <v/>
      </c>
      <c r="BA78" s="597">
        <f>SUMIFS(BD!AW:AW,BD!$A:$A,$B78,BD!$G:$G,$AX$4)</f>
        <v/>
      </c>
      <c r="BB78" s="597">
        <f>SUMIFS(BD!AX:AX,BD!$A:$A,$B78,BD!$G:$G,$AX$4)</f>
        <v/>
      </c>
      <c r="BC78" s="597">
        <f>SUMIFS(BD!AY:AY,BD!$A:$A,$B78,BD!$G:$G,$AX$4)</f>
        <v/>
      </c>
      <c r="BD78" s="597">
        <f>SUMIFS(BD!AZ:AZ,BD!$A:$A,$B78,BD!$G:$G,$AX$4)</f>
        <v/>
      </c>
      <c r="BE78" s="597">
        <f>SUMIFS(BD!BA:BA,BD!$A:$A,$B78,BD!$G:$G,$AX$4)</f>
        <v/>
      </c>
      <c r="BF78" s="597">
        <f>SUMIFS(BD!BB:BB,BD!$A:$A,$B78,BD!$G:$G,$AX$4)</f>
        <v/>
      </c>
      <c r="BG78" s="597">
        <f>SUMIFS(BD!BC:BC,BD!$A:$A,$B78,BD!$G:$G,$AX$4)</f>
        <v/>
      </c>
      <c r="BH78" s="597">
        <f>SUMIFS(BD!BD:BD,BD!$A:$A,$B78,BD!$G:$G,$AX$4)</f>
        <v/>
      </c>
      <c r="BI78" s="597">
        <f>SUMIFS(BD!BE:BE,BD!$A:$A,$B78,BD!$G:$G,$AX$4)</f>
        <v/>
      </c>
      <c r="BJ78" s="597">
        <f>SUMIFS(BD!BF:BF,BD!$A:$A,$B78,BD!$G:$G,$AX$4)</f>
        <v/>
      </c>
      <c r="BK78" s="597">
        <f>SUMIFS(BD!BG:BG,BD!$A:$A,$B78,BD!$G:$G,$AX$4)</f>
        <v/>
      </c>
      <c r="BM78" s="597">
        <f>SUM(BO78:BZ78)</f>
        <v/>
      </c>
      <c r="BN78" s="597" t="n"/>
      <c r="BO78" s="597">
        <f>SUMIFS(BD!AV:AV,BD!$A:$A,$B78,BD!$G:$G,$BM$4)</f>
        <v/>
      </c>
      <c r="BP78" s="597">
        <f>SUMIFS(BD!AW:AW,BD!$A:$A,$B78,BD!$G:$G,$BM$4)</f>
        <v/>
      </c>
      <c r="BQ78" s="597">
        <f>SUMIFS(BD!AX:AX,BD!$A:$A,$B78,BD!$G:$G,$BM$4)</f>
        <v/>
      </c>
      <c r="BR78" s="597">
        <f>SUMIFS(BD!AY:AY,BD!$A:$A,$B78,BD!$G:$G,$BM$4)</f>
        <v/>
      </c>
      <c r="BS78" s="597">
        <f>SUMIFS(BD!AZ:AZ,BD!$A:$A,$B78,BD!$G:$G,$BM$4)</f>
        <v/>
      </c>
      <c r="BT78" s="597">
        <f>SUMIFS(BD!BA:BA,BD!$A:$A,$B78,BD!$G:$G,$BM$4)</f>
        <v/>
      </c>
      <c r="BU78" s="597">
        <f>SUMIFS(BD!BB:BB,BD!$A:$A,$B78,BD!$G:$G,$BM$4)</f>
        <v/>
      </c>
      <c r="BV78" s="597">
        <f>SUMIFS(BD!BC:BC,BD!$A:$A,$B78,BD!$G:$G,$BM$4)</f>
        <v/>
      </c>
      <c r="BW78" s="597">
        <f>SUMIFS(BD!BD:BD,BD!$A:$A,$B78,BD!$G:$G,$BM$4)</f>
        <v/>
      </c>
      <c r="BX78" s="597">
        <f>SUMIFS(BD!BE:BE,BD!$A:$A,$B78,BD!$G:$G,$BM$4)</f>
        <v/>
      </c>
      <c r="BY78" s="597">
        <f>SUMIFS(BD!BF:BF,BD!$A:$A,$B78,BD!$G:$G,$BM$4)</f>
        <v/>
      </c>
      <c r="BZ78" s="597">
        <f>SUMIFS(BD!BG:BG,BD!$A:$A,$B78,BD!$G:$G,$BM$4)</f>
        <v/>
      </c>
      <c r="CB78" s="622">
        <f>HLOOKUP($CB$4,$AZ$6:$BK$78,$A78,0)</f>
        <v/>
      </c>
      <c r="CC78" s="622" t="n"/>
      <c r="CD78" s="622">
        <f>HLOOKUP($CB$4,$BO$6:$BZ$78,$A78,0)</f>
        <v/>
      </c>
      <c r="CE78" s="597">
        <f>SUM(CG78:CR78)</f>
        <v/>
      </c>
      <c r="CF78" s="1" t="n"/>
      <c r="CG78" s="597">
        <f>BD!BJ175</f>
        <v/>
      </c>
      <c r="CH78" s="597">
        <f>BD!BK175</f>
        <v/>
      </c>
      <c r="CI78" s="597">
        <f>BD!BL175</f>
        <v/>
      </c>
      <c r="CJ78" s="597">
        <f>BD!BM175</f>
        <v/>
      </c>
      <c r="CK78" s="597">
        <f>BD!BN175</f>
        <v/>
      </c>
      <c r="CL78" s="597">
        <f>BD!BO175</f>
        <v/>
      </c>
      <c r="CM78" s="597">
        <f>BD!BP175</f>
        <v/>
      </c>
      <c r="CN78" s="597">
        <f>BD!BQ175</f>
        <v/>
      </c>
      <c r="CO78" s="597">
        <f>BD!BR175</f>
        <v/>
      </c>
      <c r="CP78" s="597">
        <f>BD!BS175</f>
        <v/>
      </c>
      <c r="CQ78" s="597">
        <f>BD!BT175</f>
        <v/>
      </c>
      <c r="CR78" s="597">
        <f>BD!BU175</f>
        <v/>
      </c>
      <c r="CT78" s="597">
        <f>SUM(CV78:DG78)</f>
        <v/>
      </c>
      <c r="CU78" s="1" t="n"/>
      <c r="CV78" s="597">
        <f>_xlfn.XLOOKUP($B78,BD!$A$203:$A$399,BD!BJ$203:BJ$399,)</f>
        <v/>
      </c>
      <c r="CW78" s="597">
        <f>_xlfn.XLOOKUP($B78,BD!$A$203:$A$399,BD!BK$203:BK$399,)</f>
        <v/>
      </c>
      <c r="CX78" s="597">
        <f>_xlfn.XLOOKUP($B78,BD!$A$203:$A$399,BD!BL$203:BL$399,)</f>
        <v/>
      </c>
      <c r="CY78" s="597">
        <f>_xlfn.XLOOKUP($B78,BD!$A$203:$A$399,BD!BM$203:BM$399,)</f>
        <v/>
      </c>
      <c r="CZ78" s="597">
        <f>_xlfn.XLOOKUP($B78,BD!$A$203:$A$399,BD!BN$203:BN$399,)</f>
        <v/>
      </c>
      <c r="DA78" s="597">
        <f>_xlfn.XLOOKUP($B78,BD!$A$203:$A$399,BD!BO$203:BO$399,)</f>
        <v/>
      </c>
      <c r="DB78" s="597">
        <f>_xlfn.XLOOKUP($B78,BD!$A$203:$A$399,BD!BP$203:BP$399,)</f>
        <v/>
      </c>
      <c r="DC78" s="597">
        <f>_xlfn.XLOOKUP($B78,BD!$A$203:$A$399,BD!BQ$203:BQ$399,)</f>
        <v/>
      </c>
      <c r="DD78" s="597">
        <f>_xlfn.XLOOKUP($B78,BD!$A$203:$A$399,BD!BR$203:BR$399,)</f>
        <v/>
      </c>
      <c r="DE78" s="597">
        <f>_xlfn.XLOOKUP($B78,BD!$A$203:$A$399,BD!BS$203:BS$399,)</f>
        <v/>
      </c>
      <c r="DF78" s="597">
        <f>_xlfn.XLOOKUP($B78,BD!$A$203:$A$399,BD!BT$203:BT$399,)</f>
        <v/>
      </c>
      <c r="DG78" s="597">
        <f>_xlfn.XLOOKUP($B78,BD!$A$203:$A$399,BD!BU$203:BU$399,)</f>
        <v/>
      </c>
      <c r="DI78" s="597">
        <f>DA78-CL78</f>
        <v/>
      </c>
      <c r="DJ78" s="354">
        <f>(DA78/CL78)-100%</f>
        <v/>
      </c>
      <c r="DL78" s="597">
        <f>SUM(DN78:DY78)</f>
        <v/>
      </c>
      <c r="DM78" s="1" t="n"/>
      <c r="DN78" s="597">
        <f>BD!BW175</f>
        <v/>
      </c>
      <c r="DO78" s="597">
        <f>BD!BX175</f>
        <v/>
      </c>
      <c r="DP78" s="597">
        <f>BD!BY175</f>
        <v/>
      </c>
      <c r="DQ78" s="597">
        <f>BD!BZ175</f>
        <v/>
      </c>
      <c r="DR78" s="597">
        <f>BD!CA175</f>
        <v/>
      </c>
      <c r="DS78" s="597">
        <f>BD!CB175</f>
        <v/>
      </c>
      <c r="DT78" s="597">
        <f>BD!CC175</f>
        <v/>
      </c>
      <c r="DU78" s="597">
        <f>BD!CD175</f>
        <v/>
      </c>
      <c r="DV78" s="597">
        <f>BD!CE175</f>
        <v/>
      </c>
      <c r="DW78" s="597">
        <f>BD!CF175</f>
        <v/>
      </c>
      <c r="DX78" s="597">
        <f>BD!CG175</f>
        <v/>
      </c>
      <c r="DY78" s="597">
        <f>BD!CH175</f>
        <v/>
      </c>
      <c r="EA78" s="597">
        <f>SUM(EC78:EN78)</f>
        <v/>
      </c>
      <c r="EB78" s="1" t="n"/>
      <c r="EC78" s="597">
        <f>_xlfn.XLOOKUP($B78,BD!$A$203:$A$399,BD!BW$203:BW$399,)</f>
        <v/>
      </c>
      <c r="ED78" s="597">
        <f>_xlfn.XLOOKUP($B78,BD!$A$203:$A$399,BD!BX$203:BX$399,)</f>
        <v/>
      </c>
      <c r="EE78" s="597">
        <f>_xlfn.XLOOKUP($B78,BD!$A$203:$A$399,BD!BY$203:BY$399,)</f>
        <v/>
      </c>
      <c r="EF78" s="597">
        <f>_xlfn.XLOOKUP($B78,BD!$A$203:$A$399,BD!BZ$203:BZ$399,)</f>
        <v/>
      </c>
      <c r="EG78" s="597">
        <f>_xlfn.XLOOKUP($B78,BD!$A$203:$A$399,BD!CA$203:CA$399,)</f>
        <v/>
      </c>
      <c r="EH78" s="597">
        <f>_xlfn.XLOOKUP($B78,BD!$A$203:$A$399,BD!CB$203:CB$399,)</f>
        <v/>
      </c>
      <c r="EI78" s="597">
        <f>_xlfn.XLOOKUP($B78,BD!$A$203:$A$399,BD!CC$203:CC$399,)</f>
        <v/>
      </c>
      <c r="EJ78" s="597">
        <f>_xlfn.XLOOKUP($B78,BD!$A$203:$A$399,BD!CD$203:CD$399,)</f>
        <v/>
      </c>
      <c r="EK78" s="597">
        <f>_xlfn.XLOOKUP($B78,BD!$A$203:$A$399,BD!CE$203:CE$399,)</f>
        <v/>
      </c>
      <c r="EL78" s="597">
        <f>_xlfn.XLOOKUP($B78,BD!$A$203:$A$399,BD!CF$203:CF$399,)</f>
        <v/>
      </c>
      <c r="EM78" s="597">
        <f>_xlfn.XLOOKUP($B78,BD!$A$203:$A$399,BD!CG$203:CG$399,)</f>
        <v/>
      </c>
      <c r="EN78" s="597">
        <f>_xlfn.XLOOKUP($B78,BD!$A$203:$A$399,BD!CH$203:CH$399,)</f>
        <v/>
      </c>
      <c r="EP78" s="597">
        <f>EH78-DS78</f>
        <v/>
      </c>
      <c r="EQ78" s="354">
        <f>(EH78/DS78)-100%</f>
        <v/>
      </c>
      <c r="ES78" s="623">
        <f>_xlfn.XLOOKUP($ES$2,$CV$6:$DG$6,$CV78:$DG78)</f>
        <v/>
      </c>
      <c r="ET78" s="85" t="n"/>
      <c r="EU78" s="626">
        <f>_xlfn.XLOOKUP($ES$4,$DN$6:$DY$6,$DN78:$DY78)</f>
        <v/>
      </c>
      <c r="EV78" s="85" t="n"/>
      <c r="EW78" s="623">
        <f>_xlfn.XLOOKUP($ES$4,$EC$6:$EN$6,$EC78:$EN78)</f>
        <v/>
      </c>
      <c r="EX78" s="85" t="n"/>
      <c r="EY78" s="625">
        <f>EW78-EU78</f>
        <v/>
      </c>
      <c r="EZ78" s="408">
        <f>EY78/EU78</f>
        <v/>
      </c>
    </row>
    <row r="79" ht="14.85" customHeight="1">
      <c r="BO79" s="4" t="n"/>
      <c r="BP79" s="4" t="n"/>
      <c r="BQ79" s="4" t="n"/>
      <c r="BR79" s="4" t="n"/>
      <c r="BS79" s="4" t="n"/>
      <c r="BT79" s="4" t="n"/>
      <c r="BU79" s="4" t="n"/>
      <c r="CB79" s="1" t="n"/>
      <c r="CC79" s="237" t="n"/>
      <c r="CD79" s="1" t="n"/>
    </row>
    <row r="80" ht="14.85" customHeight="1">
      <c r="BO80" s="4" t="n"/>
      <c r="BP80" s="4" t="n"/>
      <c r="BQ80" s="4" t="n"/>
      <c r="BR80" s="4" t="n"/>
      <c r="BS80" s="4" t="n"/>
      <c r="BT80" s="4" t="n"/>
      <c r="BU80" s="4" t="n"/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 thickBot="1">
      <c r="CB86" s="1" t="n"/>
      <c r="CC86" s="237" t="n"/>
      <c r="CD86" s="1" t="n"/>
    </row>
    <row r="87" ht="14.85" customHeight="1" thickBot="1">
      <c r="AK87" s="225" t="n"/>
      <c r="AL87" s="225" t="n"/>
      <c r="AM87" s="225" t="n"/>
      <c r="AN87" s="225" t="n"/>
      <c r="AO87" s="225" t="n"/>
      <c r="AP87" s="225" t="n"/>
      <c r="AQ87" s="225" t="n"/>
      <c r="AR87" s="225" t="n"/>
      <c r="AS87" s="225" t="n"/>
      <c r="AT87" s="225" t="n"/>
      <c r="AU87" s="225" t="n"/>
      <c r="AV87" s="225" t="n"/>
      <c r="CB87" s="1" t="n"/>
      <c r="CC87" s="237" t="n"/>
      <c r="CD87" s="1" t="n"/>
    </row>
    <row r="88" ht="14.85" customHeight="1">
      <c r="AK88" s="659" t="n"/>
      <c r="AL88" s="659" t="n"/>
      <c r="AM88" s="659" t="n"/>
      <c r="AN88" s="659" t="n"/>
      <c r="AO88" s="659" t="n"/>
      <c r="AP88" s="659" t="n"/>
      <c r="AQ88" s="659" t="n"/>
      <c r="AR88" s="659" t="n"/>
      <c r="AS88" s="659" t="n"/>
      <c r="AT88" s="659" t="n"/>
      <c r="AU88" s="659" t="n"/>
      <c r="AV88" s="659" t="n"/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  <row r="274" ht="14.85" customHeight="1">
      <c r="CB274" s="1" t="n"/>
      <c r="CC274" s="237" t="n"/>
      <c r="CD274" s="1" t="n"/>
    </row>
    <row r="275" ht="14.85" customHeight="1">
      <c r="CB275" s="1" t="n"/>
      <c r="CC275" s="237" t="n"/>
      <c r="CD275" s="1" t="n"/>
    </row>
    <row r="276" ht="14.85" customHeight="1">
      <c r="CB276" s="1" t="n"/>
      <c r="CC276" s="237" t="n"/>
      <c r="CD276" s="1" t="n"/>
    </row>
    <row r="277" ht="14.85" customHeight="1">
      <c r="CB277" s="1" t="n"/>
      <c r="CC277" s="237" t="n"/>
      <c r="CD277" s="1" t="n"/>
    </row>
    <row r="278" ht="14.85" customHeight="1">
      <c r="CB278" s="1" t="n"/>
      <c r="CC278" s="237" t="n"/>
      <c r="CD278" s="1" t="n"/>
    </row>
    <row r="279" ht="14.85" customHeight="1">
      <c r="CB279" s="1" t="n"/>
      <c r="CC279" s="237" t="n"/>
      <c r="CD279" s="1" t="n"/>
    </row>
    <row r="280" ht="14.85" customHeight="1">
      <c r="CB280" s="1" t="n"/>
      <c r="CC280" s="237" t="n"/>
      <c r="CD280" s="1" t="n"/>
    </row>
    <row r="281" ht="14.85" customHeight="1">
      <c r="CB281" s="1" t="n"/>
      <c r="CC281" s="237" t="n"/>
      <c r="CD281" s="1" t="n"/>
    </row>
    <row r="282" ht="14.85" customHeight="1">
      <c r="CB282" s="1" t="n"/>
      <c r="CC282" s="237" t="n"/>
      <c r="CD282" s="1" t="n"/>
    </row>
    <row r="283" ht="14.85" customHeight="1">
      <c r="CB283" s="1" t="n"/>
      <c r="CC283" s="237" t="n"/>
      <c r="CD283" s="1" t="n"/>
    </row>
    <row r="284" ht="14.85" customHeight="1">
      <c r="CB284" s="1" t="n"/>
      <c r="CC284" s="237" t="n"/>
      <c r="CD284" s="1" t="n"/>
    </row>
    <row r="285" ht="14.85" customHeight="1">
      <c r="CB285" s="1" t="n"/>
      <c r="CC285" s="237" t="n"/>
      <c r="CD285" s="1" t="n"/>
    </row>
    <row r="286" ht="14.85" customHeight="1">
      <c r="CB286" s="1" t="n"/>
      <c r="CC286" s="237" t="n"/>
      <c r="CD286" s="1" t="n"/>
    </row>
    <row r="287" ht="14.85" customHeight="1">
      <c r="CB287" s="1" t="n"/>
      <c r="CC287" s="237" t="n"/>
      <c r="CD287" s="1" t="n"/>
    </row>
    <row r="288" ht="14.85" customHeight="1">
      <c r="CB288" s="1" t="n"/>
      <c r="CC288" s="237" t="n"/>
      <c r="CD288" s="1" t="n"/>
    </row>
    <row r="289" ht="14.85" customHeight="1">
      <c r="CB289" s="1" t="n"/>
      <c r="CC289" s="237" t="n"/>
      <c r="CD289" s="1" t="n"/>
    </row>
    <row r="290" ht="14.85" customHeight="1">
      <c r="CB290" s="1" t="n"/>
      <c r="CC290" s="237" t="n"/>
      <c r="CD290" s="1" t="n"/>
    </row>
    <row r="291" ht="14.85" customHeight="1">
      <c r="CB291" s="1" t="n"/>
      <c r="CC291" s="237" t="n"/>
      <c r="CD291" s="1" t="n"/>
    </row>
    <row r="292" ht="14.85" customHeight="1">
      <c r="CB292" s="1" t="n"/>
      <c r="CC292" s="237" t="n"/>
      <c r="CD292" s="1" t="n"/>
    </row>
    <row r="293" ht="14.85" customHeight="1">
      <c r="CB293" s="1" t="n"/>
      <c r="CC293" s="237" t="n"/>
      <c r="CD293" s="1" t="n"/>
    </row>
    <row r="294" ht="14.85" customHeight="1">
      <c r="CB294" s="1" t="n"/>
      <c r="CC294" s="237" t="n"/>
      <c r="CD294" s="1" t="n"/>
    </row>
    <row r="295" ht="14.85" customHeight="1">
      <c r="CB295" s="1" t="n"/>
      <c r="CC295" s="237" t="n"/>
      <c r="CD295" s="1" t="n"/>
    </row>
    <row r="296" ht="14.85" customHeight="1">
      <c r="CB296" s="1" t="n"/>
      <c r="CC296" s="237" t="n"/>
      <c r="CD296" s="1" t="n"/>
    </row>
    <row r="297" ht="14.85" customHeight="1">
      <c r="CB297" s="1" t="n"/>
      <c r="CC297" s="237" t="n"/>
      <c r="CD297" s="1" t="n"/>
    </row>
    <row r="298" ht="14.85" customHeight="1">
      <c r="CB298" s="1" t="n"/>
      <c r="CC298" s="237" t="n"/>
      <c r="CD298" s="1" t="n"/>
    </row>
    <row r="299" ht="14.85" customHeight="1">
      <c r="CB299" s="1" t="n"/>
      <c r="CC299" s="237" t="n"/>
      <c r="CD299" s="1" t="n"/>
    </row>
  </sheetData>
  <mergeCells count="3">
    <mergeCell ref="CB2:CD2"/>
    <mergeCell ref="CB4:CD4"/>
    <mergeCell ref="ES4:EZ4"/>
  </mergeCells>
  <conditionalFormatting sqref="EY11:EY25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EY28:EY31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4:EY44">
    <cfRule type="iconSet" priority="7">
      <iconSet iconSet="3Arrows">
        <cfvo type="percent" val="0"/>
        <cfvo type="num" val="-10"/>
        <cfvo type="num" val="10"/>
      </iconSet>
    </cfRule>
  </conditionalFormatting>
  <conditionalFormatting sqref="EY48:EY53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57:EY67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EY71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77:EY78">
    <cfRule type="iconSet" priority="1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</worksheet>
</file>

<file path=xl/worksheets/sheet17.xml><?xml version="1.0" encoding="utf-8"?>
<worksheet xmlns="http://schemas.openxmlformats.org/spreadsheetml/2006/main">
  <sheetPr codeName="Planilha23">
    <tabColor rgb="FFFFC000"/>
    <outlinePr summaryBelow="1" summaryRight="1"/>
    <pageSetUpPr/>
  </sheetPr>
  <dimension ref="A1:EZ273"/>
  <sheetViews>
    <sheetView showGridLines="0" zoomScaleNormal="100" workbookViewId="0">
      <pane xSplit="3" ySplit="8" topLeftCell="ER9" activePane="bottomRight" state="frozenSplit"/>
      <selection pane="topRight" activeCell="J1" sqref="J1"/>
      <selection pane="bottomLeft" activeCell="A20" sqref="A20"/>
      <selection pane="bottomRight" activeCell="FC40" sqref="FC40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5" customWidth="1" style="1" min="97" max="97"/>
    <col width="11.375" customWidth="1" style="1" min="98" max="98"/>
    <col hidden="1" outlineLevel="1" width="2.625" customWidth="1" style="1" min="99" max="99"/>
    <col hidden="1" outlineLevel="1" width="11.375" customWidth="1" style="1" min="100" max="111"/>
    <col collapsed="1" width="2.5" customWidth="1" style="1" min="112" max="112"/>
    <col hidden="1" width="11.375" customWidth="1" style="1" min="113" max="114"/>
    <col hidden="1" width="0.5" customWidth="1" style="1" min="115" max="115"/>
    <col width="11.375" customWidth="1" style="1" min="116" max="116"/>
    <col hidden="1" outlineLevel="1" width="3.5" customWidth="1" style="1" min="117" max="117"/>
    <col hidden="1" outlineLevel="1" width="11.375" customWidth="1" style="1" min="118" max="129"/>
    <col collapsed="1" width="2.5" customWidth="1" style="1" min="130" max="130"/>
    <col width="11.375" customWidth="1" style="1" min="131" max="131"/>
    <col hidden="1" outlineLevel="1" width="2.625" customWidth="1" style="1" min="132" max="132"/>
    <col hidden="1" outlineLevel="1" width="11.375" customWidth="1" style="1" min="133" max="144"/>
    <col collapsed="1" width="2.5" customWidth="1" style="1" min="145" max="145"/>
    <col width="11.375" customWidth="1" style="1" min="146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F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U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M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B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SUM(G10,G29,G39)</f>
        <v/>
      </c>
      <c r="H8" s="618">
        <f>SUM(H10,H29,H39)</f>
        <v/>
      </c>
      <c r="I8" s="618">
        <f>SUM(I10,I29,I39)</f>
        <v/>
      </c>
      <c r="J8" s="618">
        <f>SUM(J10,J29,J39)</f>
        <v/>
      </c>
      <c r="K8" s="618">
        <f>SUM(K10,K29,K39)</f>
        <v/>
      </c>
      <c r="L8" s="618">
        <f>SUM(L10,L29,L39)</f>
        <v/>
      </c>
      <c r="M8" s="618">
        <f>SUM(M10,M29,M39)</f>
        <v/>
      </c>
      <c r="N8" s="618">
        <f>SUM(N10,N29,N39)</f>
        <v/>
      </c>
      <c r="O8" s="618">
        <f>SUM(O10,O29,O39)</f>
        <v/>
      </c>
      <c r="P8" s="618">
        <f>SUM(P10,P29,P39)</f>
        <v/>
      </c>
      <c r="Q8" s="618">
        <f>SUM(Q10,Q29,Q39)</f>
        <v/>
      </c>
      <c r="R8" s="618">
        <f>SUM(R10,R29,R39)</f>
        <v/>
      </c>
      <c r="S8" s="617" t="n"/>
      <c r="T8" s="618">
        <f>SUM(V8:AG8)</f>
        <v/>
      </c>
      <c r="U8" s="617" t="n"/>
      <c r="V8" s="618">
        <f>SUM(V10,V29,V39)</f>
        <v/>
      </c>
      <c r="W8" s="618">
        <f>SUM(W10,W29,W39)</f>
        <v/>
      </c>
      <c r="X8" s="618">
        <f>SUM(X10,X29,X39)</f>
        <v/>
      </c>
      <c r="Y8" s="618">
        <f>SUM(Y10,Y29,Y39)</f>
        <v/>
      </c>
      <c r="Z8" s="618">
        <f>SUM(Z10,Z29,Z39)</f>
        <v/>
      </c>
      <c r="AA8" s="618">
        <f>SUM(AA10,AA29,AA39)</f>
        <v/>
      </c>
      <c r="AB8" s="618">
        <f>SUM(AB10,AB29,AB39)</f>
        <v/>
      </c>
      <c r="AC8" s="618">
        <f>SUM(AC10,AC29,AC39)</f>
        <v/>
      </c>
      <c r="AD8" s="618">
        <f>SUM(AD10,AD29,AD39)</f>
        <v/>
      </c>
      <c r="AE8" s="618">
        <f>SUM(AE10,AE29,AE39)</f>
        <v/>
      </c>
      <c r="AF8" s="618">
        <f>SUM(AF10,AF29,AF39)</f>
        <v/>
      </c>
      <c r="AG8" s="618">
        <f>SUM(AG10,AG29,AG39)</f>
        <v/>
      </c>
      <c r="AH8" s="617" t="n"/>
      <c r="AI8" s="618">
        <f>SUM(AK8:AV8)</f>
        <v/>
      </c>
      <c r="AJ8" s="617" t="n"/>
      <c r="AK8" s="618">
        <f>SUM(AK10,AK29,AK39)</f>
        <v/>
      </c>
      <c r="AL8" s="618">
        <f>SUM(AL10,AL29,AL39)</f>
        <v/>
      </c>
      <c r="AM8" s="618">
        <f>SUM(AM10,AM29,AM39)</f>
        <v/>
      </c>
      <c r="AN8" s="618">
        <f>SUM(AN10,AN29,AN39)</f>
        <v/>
      </c>
      <c r="AO8" s="618">
        <f>SUM(AO10,AO29,AO39)</f>
        <v/>
      </c>
      <c r="AP8" s="618">
        <f>SUM(AP10,AP29,AP39)</f>
        <v/>
      </c>
      <c r="AQ8" s="618">
        <f>SUM(AQ10,AQ29,AQ39)</f>
        <v/>
      </c>
      <c r="AR8" s="618">
        <f>SUM(AR10,AR29,AR39)</f>
        <v/>
      </c>
      <c r="AS8" s="618">
        <f>SUM(AS10,AS29,AS39)</f>
        <v/>
      </c>
      <c r="AT8" s="618">
        <f>SUM(AT10,AT29,AT39)</f>
        <v/>
      </c>
      <c r="AU8" s="618">
        <f>SUM(AU10,AU29,AU39)</f>
        <v/>
      </c>
      <c r="AV8" s="618">
        <f>SUM(AV10,AV29,AV39)</f>
        <v/>
      </c>
      <c r="AW8" s="617" t="n"/>
      <c r="AX8" s="618">
        <f>SUM(AZ8:BK8)</f>
        <v/>
      </c>
      <c r="AY8" s="617" t="n"/>
      <c r="AZ8" s="618">
        <f>SUM(AZ10,AZ29,AZ39)</f>
        <v/>
      </c>
      <c r="BA8" s="618">
        <f>SUM(BA10,BA29,BA39)</f>
        <v/>
      </c>
      <c r="BB8" s="618">
        <f>SUM(BB10,BB29,BB39)</f>
        <v/>
      </c>
      <c r="BC8" s="618">
        <f>SUM(BC10,BC29,BC39)</f>
        <v/>
      </c>
      <c r="BD8" s="618">
        <f>SUM(BD10,BD29,BD39)</f>
        <v/>
      </c>
      <c r="BE8" s="618">
        <f>SUM(BE10,BE29,BE39)</f>
        <v/>
      </c>
      <c r="BF8" s="618">
        <f>SUM(BF10,BF29,BF39)</f>
        <v/>
      </c>
      <c r="BG8" s="618">
        <f>SUM(BG10,BG29,BG39)</f>
        <v/>
      </c>
      <c r="BH8" s="618">
        <f>SUM(BH10,BH29,BH39)</f>
        <v/>
      </c>
      <c r="BI8" s="618">
        <f>SUM(BI10,BI29,BI39)</f>
        <v/>
      </c>
      <c r="BJ8" s="618">
        <f>SUM(BJ10,BJ29,BJ39)</f>
        <v/>
      </c>
      <c r="BK8" s="618">
        <f>SUM(BK10,BK29,BK39)</f>
        <v/>
      </c>
      <c r="BM8" s="618">
        <f>SUM(BO8:BZ8)</f>
        <v/>
      </c>
      <c r="BN8" s="617" t="n"/>
      <c r="BO8" s="618">
        <f>SUM(BO10,BO29,BO39)</f>
        <v/>
      </c>
      <c r="BP8" s="618">
        <f>SUM(BP10,BP29,BP39)</f>
        <v/>
      </c>
      <c r="BQ8" s="618">
        <f>SUM(BQ10,BQ29,BQ39)</f>
        <v/>
      </c>
      <c r="BR8" s="618">
        <f>SUM(BR10,BR29,BR39)</f>
        <v/>
      </c>
      <c r="BS8" s="618">
        <f>SUM(BS10,BS29,BS39)</f>
        <v/>
      </c>
      <c r="BT8" s="618">
        <f>SUM(BT10,BT29,BT39)</f>
        <v/>
      </c>
      <c r="BU8" s="618">
        <f>SUM(BU10,BU29,BU39)</f>
        <v/>
      </c>
      <c r="BV8" s="618">
        <f>SUM(BV10,BV29,BV39)</f>
        <v/>
      </c>
      <c r="BW8" s="618">
        <f>SUM(BW10,BW29,BW39)</f>
        <v/>
      </c>
      <c r="BX8" s="618">
        <f>SUM(BX10,BX29,BX39)</f>
        <v/>
      </c>
      <c r="BY8" s="618">
        <f>SUM(BY10,BY29,BY39)</f>
        <v/>
      </c>
      <c r="BZ8" s="618">
        <f>SUM(BZ10,BZ29,BZ39)</f>
        <v/>
      </c>
      <c r="CB8" s="618">
        <f>CB10+CB29+CB39</f>
        <v/>
      </c>
      <c r="CC8" s="619" t="n"/>
      <c r="CD8" s="618">
        <f>CD10+CD29+CD39</f>
        <v/>
      </c>
      <c r="CE8" s="618">
        <f>SUM(CG8:CR8)</f>
        <v/>
      </c>
      <c r="CG8" s="618">
        <f>SUM(CG10,CG29,CG39)</f>
        <v/>
      </c>
      <c r="CH8" s="618">
        <f>SUM(CH10,CH29,CH39)</f>
        <v/>
      </c>
      <c r="CI8" s="618">
        <f>SUM(CI10,CI29,CI39)</f>
        <v/>
      </c>
      <c r="CJ8" s="618">
        <f>SUM(CJ10,CJ29,CJ39)</f>
        <v/>
      </c>
      <c r="CK8" s="618">
        <f>SUM(CK10,CK29,CK39)</f>
        <v/>
      </c>
      <c r="CL8" s="618">
        <f>SUM(CL10,CL29,CL39)</f>
        <v/>
      </c>
      <c r="CM8" s="618">
        <f>SUM(CM10,CM29,CM39)</f>
        <v/>
      </c>
      <c r="CN8" s="618">
        <f>SUM(CN10,CN29,CN39)</f>
        <v/>
      </c>
      <c r="CO8" s="618">
        <f>SUM(CO10,CO29,CO39)</f>
        <v/>
      </c>
      <c r="CP8" s="618">
        <f>SUM(CP10,CP29,CP39)</f>
        <v/>
      </c>
      <c r="CQ8" s="618">
        <f>SUM(CQ10,CQ29,CQ39)</f>
        <v/>
      </c>
      <c r="CR8" s="618">
        <f>SUM(CR10,CR29,CR39)</f>
        <v/>
      </c>
      <c r="CT8" s="618">
        <f>SUM(CV8:DG8)</f>
        <v/>
      </c>
      <c r="CV8" s="618">
        <f>SUM(CV10,CV29,CV39)</f>
        <v/>
      </c>
      <c r="CW8" s="618">
        <f>SUM(CW10,CW29,CW39)</f>
        <v/>
      </c>
      <c r="CX8" s="618">
        <f>SUM(CX10,CX29,CX39)</f>
        <v/>
      </c>
      <c r="CY8" s="618">
        <f>SUM(CY10,CY29,CY39)</f>
        <v/>
      </c>
      <c r="CZ8" s="618">
        <f>SUM(CZ10,CZ29,CZ39)</f>
        <v/>
      </c>
      <c r="DA8" s="618">
        <f>SUM(DA10,DA29,DA39)</f>
        <v/>
      </c>
      <c r="DB8" s="618">
        <f>SUM(DB10,DB29,DB39)</f>
        <v/>
      </c>
      <c r="DC8" s="618">
        <f>SUM(DC10,DC29,DC39)</f>
        <v/>
      </c>
      <c r="DD8" s="618">
        <f>SUM(DD10,DD29,DD39)</f>
        <v/>
      </c>
      <c r="DE8" s="618">
        <f>SUM(DE10,DE29,DE39)</f>
        <v/>
      </c>
      <c r="DF8" s="618">
        <f>SUM(DF10,DF29,DF39)</f>
        <v/>
      </c>
      <c r="DG8" s="618">
        <f>SUM(DG10,DG29,DG39)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SUM(DN10,DN29,DN39)</f>
        <v/>
      </c>
      <c r="DO8" s="618">
        <f>SUM(DO10,DO29,DO39)</f>
        <v/>
      </c>
      <c r="DP8" s="618">
        <f>SUM(DP10,DP29,DP39)</f>
        <v/>
      </c>
      <c r="DQ8" s="618">
        <f>SUM(DQ10,DQ29,DQ39)</f>
        <v/>
      </c>
      <c r="DR8" s="618">
        <f>SUM(DR10,DR29,DR39)</f>
        <v/>
      </c>
      <c r="DS8" s="618">
        <f>SUM(DS10,DS29,DS39)</f>
        <v/>
      </c>
      <c r="DT8" s="618">
        <f>SUM(DT10,DT29,DT39)</f>
        <v/>
      </c>
      <c r="DU8" s="618">
        <f>SUM(DU10,DU29,DU39)</f>
        <v/>
      </c>
      <c r="DV8" s="618">
        <f>SUM(DV10,DV29,DV39)</f>
        <v/>
      </c>
      <c r="DW8" s="618">
        <f>SUM(DW10,DW29,DW39)</f>
        <v/>
      </c>
      <c r="DX8" s="618">
        <f>SUM(DX10,DX29,DX39)</f>
        <v/>
      </c>
      <c r="DY8" s="618">
        <f>SUM(DY10,DY29,DY39)</f>
        <v/>
      </c>
      <c r="EA8" s="618">
        <f>SUM(EC8:EN8)</f>
        <v/>
      </c>
      <c r="EC8" s="618">
        <f>SUM(EC10,EC29,EC39)</f>
        <v/>
      </c>
      <c r="ED8" s="618">
        <f>SUM(ED10,ED29,ED39)</f>
        <v/>
      </c>
      <c r="EE8" s="618">
        <f>SUM(EE10,EE29,EE39)</f>
        <v/>
      </c>
      <c r="EF8" s="618">
        <f>SUM(EF10,EF29,EF39)</f>
        <v/>
      </c>
      <c r="EG8" s="618">
        <f>SUM(EG10,EG29,EG39)</f>
        <v/>
      </c>
      <c r="EH8" s="618">
        <f>SUM(EH10,EH29,EH39)</f>
        <v/>
      </c>
      <c r="EI8" s="618">
        <f>SUM(EI10,EI29,EI39)</f>
        <v/>
      </c>
      <c r="EJ8" s="618">
        <f>SUM(EJ10,EJ29,EJ39)</f>
        <v/>
      </c>
      <c r="EK8" s="618">
        <f>SUM(EK10,EK29,EK39)</f>
        <v/>
      </c>
      <c r="EL8" s="618">
        <f>SUM(EL10,EL29,EL39)</f>
        <v/>
      </c>
      <c r="EM8" s="618">
        <f>SUM(EM10,EM29,EM39)</f>
        <v/>
      </c>
      <c r="EN8" s="618">
        <f>SUM(EN10,EN29,EN39)</f>
        <v/>
      </c>
      <c r="EP8" s="618">
        <f>EH8-DS8</f>
        <v/>
      </c>
      <c r="EQ8" s="333">
        <f>(EH8/DS8)-100%</f>
        <v/>
      </c>
      <c r="ES8" s="618">
        <f>SUM(ES10,ES29,ES39)</f>
        <v/>
      </c>
      <c r="ET8" s="422" t="n"/>
      <c r="EU8" s="618">
        <f>SUM(EU10,EU29,EU39)</f>
        <v/>
      </c>
      <c r="EV8" s="422" t="n"/>
      <c r="EW8" s="618">
        <f>SUM(EW10,EW29,EW39)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Despesa com Pessoal - Comercial</t>
        </is>
      </c>
      <c r="D10" s="57" t="n"/>
      <c r="E10" s="633">
        <f>SUM(G10:R10)</f>
        <v/>
      </c>
      <c r="F10" s="596" t="n"/>
      <c r="G10" s="633">
        <f>SUM(G12:G27)</f>
        <v/>
      </c>
      <c r="H10" s="633">
        <f>SUM(H12:H27)</f>
        <v/>
      </c>
      <c r="I10" s="633">
        <f>SUM(I12:I27)</f>
        <v/>
      </c>
      <c r="J10" s="633">
        <f>SUM(J12:J27)</f>
        <v/>
      </c>
      <c r="K10" s="633">
        <f>SUM(K12:K27)</f>
        <v/>
      </c>
      <c r="L10" s="633">
        <f>SUM(L12:L27)</f>
        <v/>
      </c>
      <c r="M10" s="633">
        <f>SUM(M12:M27)</f>
        <v/>
      </c>
      <c r="N10" s="633">
        <f>SUM(N12:N27)</f>
        <v/>
      </c>
      <c r="O10" s="633">
        <f>SUM(O12:O27)</f>
        <v/>
      </c>
      <c r="P10" s="633">
        <f>SUM(P12:P27)</f>
        <v/>
      </c>
      <c r="Q10" s="633">
        <f>SUM(Q12:Q27)</f>
        <v/>
      </c>
      <c r="R10" s="633">
        <f>SUM(R12:R27)</f>
        <v/>
      </c>
      <c r="S10" s="596" t="n"/>
      <c r="T10" s="633">
        <f>SUM(V10:AG10)</f>
        <v/>
      </c>
      <c r="U10" s="596" t="n"/>
      <c r="V10" s="633">
        <f>SUM(V12:V27)</f>
        <v/>
      </c>
      <c r="W10" s="633">
        <f>SUM(W12:W27)</f>
        <v/>
      </c>
      <c r="X10" s="633">
        <f>SUM(X12:X27)</f>
        <v/>
      </c>
      <c r="Y10" s="633">
        <f>SUM(Y12:Y27)</f>
        <v/>
      </c>
      <c r="Z10" s="633">
        <f>SUM(Z12:Z27)</f>
        <v/>
      </c>
      <c r="AA10" s="633">
        <f>SUM(AA12:AA27)</f>
        <v/>
      </c>
      <c r="AB10" s="633">
        <f>SUM(AB12:AB27)</f>
        <v/>
      </c>
      <c r="AC10" s="633">
        <f>SUM(AC12:AC27)</f>
        <v/>
      </c>
      <c r="AD10" s="633">
        <f>SUM(AD12:AD27)</f>
        <v/>
      </c>
      <c r="AE10" s="633">
        <f>SUM(AE12:AE27)</f>
        <v/>
      </c>
      <c r="AF10" s="633">
        <f>SUM(AF12:AF27)</f>
        <v/>
      </c>
      <c r="AG10" s="633">
        <f>SUM(AG12:AG27)</f>
        <v/>
      </c>
      <c r="AH10" s="596" t="n"/>
      <c r="AI10" s="633">
        <f>SUM(AK10:AV10)</f>
        <v/>
      </c>
      <c r="AJ10" s="596" t="n"/>
      <c r="AK10" s="633">
        <f>SUM(AK12:AK27)</f>
        <v/>
      </c>
      <c r="AL10" s="633">
        <f>SUM(AL12:AL27)</f>
        <v/>
      </c>
      <c r="AM10" s="633">
        <f>SUM(AM12:AM27)</f>
        <v/>
      </c>
      <c r="AN10" s="633">
        <f>SUM(AN12:AN27)</f>
        <v/>
      </c>
      <c r="AO10" s="633">
        <f>SUM(AO12:AO27)</f>
        <v/>
      </c>
      <c r="AP10" s="633">
        <f>SUM(AP12:AP27)</f>
        <v/>
      </c>
      <c r="AQ10" s="633">
        <f>SUM(AQ12:AQ27)</f>
        <v/>
      </c>
      <c r="AR10" s="633">
        <f>SUM(AR12:AR27)</f>
        <v/>
      </c>
      <c r="AS10" s="633">
        <f>SUM(AS12:AS27)</f>
        <v/>
      </c>
      <c r="AT10" s="633">
        <f>SUM(AT12:AT27)</f>
        <v/>
      </c>
      <c r="AU10" s="633">
        <f>SUM(AU12:AU27)</f>
        <v/>
      </c>
      <c r="AV10" s="633">
        <f>SUM(AV12:AV27)</f>
        <v/>
      </c>
      <c r="AW10" s="596" t="n"/>
      <c r="AX10" s="633">
        <f>SUM(AZ10:BK10)</f>
        <v/>
      </c>
      <c r="AY10" s="596" t="n"/>
      <c r="AZ10" s="633">
        <f>SUM(AZ12:AZ27)</f>
        <v/>
      </c>
      <c r="BA10" s="633">
        <f>SUM(BA12:BA27)</f>
        <v/>
      </c>
      <c r="BB10" s="633">
        <f>SUM(BB12:BB27)</f>
        <v/>
      </c>
      <c r="BC10" s="633">
        <f>SUM(BC12:BC27)</f>
        <v/>
      </c>
      <c r="BD10" s="633">
        <f>SUM(BD12:BD27)</f>
        <v/>
      </c>
      <c r="BE10" s="633">
        <f>SUM(BE12:BE27)</f>
        <v/>
      </c>
      <c r="BF10" s="633">
        <f>SUM(BF12:BF27)</f>
        <v/>
      </c>
      <c r="BG10" s="633">
        <f>SUM(BG12:BG27)</f>
        <v/>
      </c>
      <c r="BH10" s="633">
        <f>SUM(BH12:BH27)</f>
        <v/>
      </c>
      <c r="BI10" s="633">
        <f>SUM(BI12:BI27)</f>
        <v/>
      </c>
      <c r="BJ10" s="633">
        <f>SUM(BJ12:BJ27)</f>
        <v/>
      </c>
      <c r="BK10" s="633">
        <f>SUM(BK12:BK27)</f>
        <v/>
      </c>
      <c r="BM10" s="633">
        <f>SUM(BO10:BZ10)</f>
        <v/>
      </c>
      <c r="BN10" s="596" t="n"/>
      <c r="BO10" s="633">
        <f>SUM(BO12:BO27)</f>
        <v/>
      </c>
      <c r="BP10" s="633">
        <f>SUM(BP12:BP27)</f>
        <v/>
      </c>
      <c r="BQ10" s="633">
        <f>SUM(BQ12:BQ27)</f>
        <v/>
      </c>
      <c r="BR10" s="633">
        <f>SUM(BR12:BR27)</f>
        <v/>
      </c>
      <c r="BS10" s="633">
        <f>SUM(BS12:BS27)</f>
        <v/>
      </c>
      <c r="BT10" s="633">
        <f>SUM(BT12:BT27)</f>
        <v/>
      </c>
      <c r="BU10" s="633">
        <f>SUM(BU12:BU27)</f>
        <v/>
      </c>
      <c r="BV10" s="633">
        <f>SUM(BV12:BV27)</f>
        <v/>
      </c>
      <c r="BW10" s="633">
        <f>SUM(BW12:BW27)</f>
        <v/>
      </c>
      <c r="BX10" s="633">
        <f>SUM(BX12:BX27)</f>
        <v/>
      </c>
      <c r="BY10" s="633">
        <f>SUM(BY12:BY27)</f>
        <v/>
      </c>
      <c r="BZ10" s="633">
        <f>SUM(BZ12:BZ27)</f>
        <v/>
      </c>
      <c r="CB10" s="633">
        <f>SUM(CB11:CB27)</f>
        <v/>
      </c>
      <c r="CC10" s="628" t="n"/>
      <c r="CD10" s="633">
        <f>SUM(CD11:CD27)</f>
        <v/>
      </c>
      <c r="CE10" s="633">
        <f>SUM(CG10:CR10)</f>
        <v/>
      </c>
      <c r="CG10" s="633">
        <f>SUM(CG12:CG27)</f>
        <v/>
      </c>
      <c r="CH10" s="633">
        <f>SUM(CH12:CH27)</f>
        <v/>
      </c>
      <c r="CI10" s="633">
        <f>SUM(CI12:CI27)</f>
        <v/>
      </c>
      <c r="CJ10" s="633">
        <f>SUM(CJ12:CJ27)</f>
        <v/>
      </c>
      <c r="CK10" s="633">
        <f>SUM(CK12:CK27)</f>
        <v/>
      </c>
      <c r="CL10" s="633">
        <f>SUM(CL12:CL27)</f>
        <v/>
      </c>
      <c r="CM10" s="633">
        <f>SUM(CM12:CM27)</f>
        <v/>
      </c>
      <c r="CN10" s="633">
        <f>SUM(CN12:CN27)</f>
        <v/>
      </c>
      <c r="CO10" s="633">
        <f>SUM(CO12:CO27)</f>
        <v/>
      </c>
      <c r="CP10" s="633">
        <f>SUM(CP12:CP27)</f>
        <v/>
      </c>
      <c r="CQ10" s="633">
        <f>SUM(CQ12:CQ27)</f>
        <v/>
      </c>
      <c r="CR10" s="633">
        <f>SUM(CR12:CR27)</f>
        <v/>
      </c>
      <c r="CT10" s="633">
        <f>SUM(CV10:DG10)</f>
        <v/>
      </c>
      <c r="CV10" s="633">
        <f>SUM(CV12:CV27)</f>
        <v/>
      </c>
      <c r="CW10" s="633">
        <f>SUM(CW12:CW27)</f>
        <v/>
      </c>
      <c r="CX10" s="633">
        <f>SUM(CX12:CX27)</f>
        <v/>
      </c>
      <c r="CY10" s="633">
        <f>SUM(CY12:CY27)</f>
        <v/>
      </c>
      <c r="CZ10" s="633">
        <f>SUM(CZ12:CZ27)</f>
        <v/>
      </c>
      <c r="DA10" s="633">
        <f>SUM(DA12:DA27)</f>
        <v/>
      </c>
      <c r="DB10" s="633">
        <f>SUM(DB12:DB27)</f>
        <v/>
      </c>
      <c r="DC10" s="633">
        <f>SUM(DC12:DC27)</f>
        <v/>
      </c>
      <c r="DD10" s="633">
        <f>SUM(DD12:DD27)</f>
        <v/>
      </c>
      <c r="DE10" s="633">
        <f>SUM(DE12:DE27)</f>
        <v/>
      </c>
      <c r="DF10" s="633">
        <f>SUM(DF12:DF27)</f>
        <v/>
      </c>
      <c r="DG10" s="633">
        <f>SUM(DG12:DG27)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SUM(DN12:DN27)</f>
        <v/>
      </c>
      <c r="DO10" s="633">
        <f>SUM(DO12:DO27)</f>
        <v/>
      </c>
      <c r="DP10" s="633">
        <f>SUM(DP12:DP27)</f>
        <v/>
      </c>
      <c r="DQ10" s="633">
        <f>SUM(DQ12:DQ27)</f>
        <v/>
      </c>
      <c r="DR10" s="633">
        <f>SUM(DR12:DR27)</f>
        <v/>
      </c>
      <c r="DS10" s="633">
        <f>SUM(DS12:DS27)</f>
        <v/>
      </c>
      <c r="DT10" s="633">
        <f>SUM(DT12:DT27)</f>
        <v/>
      </c>
      <c r="DU10" s="633">
        <f>SUM(DU12:DU27)</f>
        <v/>
      </c>
      <c r="DV10" s="633">
        <f>SUM(DV12:DV27)</f>
        <v/>
      </c>
      <c r="DW10" s="633">
        <f>SUM(DW12:DW27)</f>
        <v/>
      </c>
      <c r="DX10" s="633">
        <f>SUM(DX12:DX27)</f>
        <v/>
      </c>
      <c r="DY10" s="633">
        <f>SUM(DY12:DY27)</f>
        <v/>
      </c>
      <c r="EA10" s="633">
        <f>SUM(EC10:EN10)</f>
        <v/>
      </c>
      <c r="EC10" s="633">
        <f>SUM(EC12:EC27)</f>
        <v/>
      </c>
      <c r="ED10" s="633">
        <f>SUM(ED12:ED27)</f>
        <v/>
      </c>
      <c r="EE10" s="633">
        <f>SUM(EE12:EE27)</f>
        <v/>
      </c>
      <c r="EF10" s="633">
        <f>SUM(EF12:EF27)</f>
        <v/>
      </c>
      <c r="EG10" s="633">
        <f>SUM(EG12:EG27)</f>
        <v/>
      </c>
      <c r="EH10" s="633">
        <f>SUM(EH12:EH27)</f>
        <v/>
      </c>
      <c r="EI10" s="633">
        <f>SUM(EI12:EI27)</f>
        <v/>
      </c>
      <c r="EJ10" s="633">
        <f>SUM(EJ12:EJ27)</f>
        <v/>
      </c>
      <c r="EK10" s="633">
        <f>SUM(EK12:EK27)</f>
        <v/>
      </c>
      <c r="EL10" s="633">
        <f>SUM(EL12:EL27)</f>
        <v/>
      </c>
      <c r="EM10" s="633">
        <f>SUM(EM12:EM27)</f>
        <v/>
      </c>
      <c r="EN10" s="633">
        <f>SUM(EN12:EN27)</f>
        <v/>
      </c>
      <c r="EP10" s="633">
        <f>EH10-DS10</f>
        <v/>
      </c>
      <c r="EQ10" s="335">
        <f>(EH10/DS10)-100%</f>
        <v/>
      </c>
      <c r="ES10" s="633">
        <f>SUM(ES12:ES27)</f>
        <v/>
      </c>
      <c r="ET10" s="419" t="n"/>
      <c r="EU10" s="633">
        <f>SUM(EU12:EU27)</f>
        <v/>
      </c>
      <c r="EV10" s="419" t="n"/>
      <c r="EW10" s="633">
        <f>SUM(EW12:EW27)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4" t="inlineStr">
        <is>
          <t>35.02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HLOOKUP($CB$4,$AZ$6:$BK$50,$A12,0)</f>
        <v/>
      </c>
      <c r="CC12" s="622" t="n"/>
      <c r="CD12" s="622">
        <f>HLOOKUP($CB$4,$BO$6:$BZ$50,$A12,0)</f>
        <v/>
      </c>
      <c r="CE12" s="597">
        <f>SUM(CG12:CR12)</f>
        <v/>
      </c>
      <c r="CF12" s="1" t="n"/>
      <c r="CG12" s="597">
        <f>BD!BJ56</f>
        <v/>
      </c>
      <c r="CH12" s="597">
        <f>BD!BK56</f>
        <v/>
      </c>
      <c r="CI12" s="597">
        <f>BD!BL56</f>
        <v/>
      </c>
      <c r="CJ12" s="597">
        <f>BD!BM56</f>
        <v/>
      </c>
      <c r="CK12" s="597">
        <f>BD!BN56</f>
        <v/>
      </c>
      <c r="CL12" s="597">
        <f>BD!BO56</f>
        <v/>
      </c>
      <c r="CM12" s="597">
        <f>BD!BP56</f>
        <v/>
      </c>
      <c r="CN12" s="597">
        <f>BD!BQ56</f>
        <v/>
      </c>
      <c r="CO12" s="597">
        <f>BD!BR56</f>
        <v/>
      </c>
      <c r="CP12" s="597">
        <f>BD!BS56</f>
        <v/>
      </c>
      <c r="CQ12" s="597">
        <f>BD!BT56</f>
        <v/>
      </c>
      <c r="CR12" s="597">
        <f>BD!BU56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54">
        <f>(DA12/CL12)-100%</f>
        <v/>
      </c>
      <c r="DL12" s="597">
        <f>SUM(DN12:DY12)</f>
        <v/>
      </c>
      <c r="DM12" s="1" t="n"/>
      <c r="DN12" s="597">
        <f>BD!BW56</f>
        <v/>
      </c>
      <c r="DO12" s="597">
        <f>BD!BX56</f>
        <v/>
      </c>
      <c r="DP12" s="597">
        <f>BD!BY56</f>
        <v/>
      </c>
      <c r="DQ12" s="597">
        <f>BD!BZ56</f>
        <v/>
      </c>
      <c r="DR12" s="597">
        <f>BD!CA56</f>
        <v/>
      </c>
      <c r="DS12" s="597">
        <f>BD!CB56</f>
        <v/>
      </c>
      <c r="DT12" s="597">
        <f>BD!CC56</f>
        <v/>
      </c>
      <c r="DU12" s="597">
        <f>BD!CD56</f>
        <v/>
      </c>
      <c r="DV12" s="597">
        <f>BD!CE56</f>
        <v/>
      </c>
      <c r="DW12" s="597">
        <f>BD!CF56</f>
        <v/>
      </c>
      <c r="DX12" s="597">
        <f>BD!CG56</f>
        <v/>
      </c>
      <c r="DY12" s="597">
        <f>BD!CH56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54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4" t="inlineStr">
        <is>
          <t>36.01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HLOOKUP($CB$4,$AZ$6:$BK$50,$A13,0)</f>
        <v/>
      </c>
      <c r="CC13" s="622" t="n"/>
      <c r="CD13" s="655">
        <f>HLOOKUP($CB$4,$BO$6:$BZ$50,$A13,0)</f>
        <v/>
      </c>
      <c r="CE13" s="597">
        <f>SUM(CG13:CR13)</f>
        <v/>
      </c>
      <c r="CF13" s="1" t="n"/>
      <c r="CG13" s="597">
        <f>BD!BJ57</f>
        <v/>
      </c>
      <c r="CH13" s="597">
        <f>BD!BK57</f>
        <v/>
      </c>
      <c r="CI13" s="597">
        <f>BD!BL57</f>
        <v/>
      </c>
      <c r="CJ13" s="597">
        <f>BD!BM57</f>
        <v/>
      </c>
      <c r="CK13" s="597">
        <f>BD!BN57</f>
        <v/>
      </c>
      <c r="CL13" s="597">
        <f>BD!BO57</f>
        <v/>
      </c>
      <c r="CM13" s="597">
        <f>BD!BP57</f>
        <v/>
      </c>
      <c r="CN13" s="597">
        <f>BD!BQ57</f>
        <v/>
      </c>
      <c r="CO13" s="597">
        <f>BD!BR57</f>
        <v/>
      </c>
      <c r="CP13" s="597">
        <f>BD!BS57</f>
        <v/>
      </c>
      <c r="CQ13" s="597">
        <f>BD!BT57</f>
        <v/>
      </c>
      <c r="CR13" s="597">
        <f>BD!BU57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BD!BW57</f>
        <v/>
      </c>
      <c r="DO13" s="597">
        <f>BD!BX57</f>
        <v/>
      </c>
      <c r="DP13" s="597">
        <f>BD!BY57</f>
        <v/>
      </c>
      <c r="DQ13" s="597">
        <f>BD!BZ57</f>
        <v/>
      </c>
      <c r="DR13" s="597">
        <f>BD!CA57</f>
        <v/>
      </c>
      <c r="DS13" s="597">
        <f>BD!CB57</f>
        <v/>
      </c>
      <c r="DT13" s="597">
        <f>BD!CC57</f>
        <v/>
      </c>
      <c r="DU13" s="597">
        <f>BD!CD57</f>
        <v/>
      </c>
      <c r="DV13" s="597">
        <f>BD!CE57</f>
        <v/>
      </c>
      <c r="DW13" s="597">
        <f>BD!CF57</f>
        <v/>
      </c>
      <c r="DX13" s="597">
        <f>BD!CG57</f>
        <v/>
      </c>
      <c r="DY13" s="597">
        <f>BD!CH57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4" t="inlineStr">
        <is>
          <t>36.02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HLOOKUP($CB$4,$AZ$6:$BK$50,$A14,0)</f>
        <v/>
      </c>
      <c r="CC14" s="622" t="n"/>
      <c r="CD14" s="622">
        <f>HLOOKUP($CB$4,$BO$6:$BZ$50,$A14,0)</f>
        <v/>
      </c>
      <c r="CE14" s="597">
        <f>SUM(CG14:CR14)</f>
        <v/>
      </c>
      <c r="CF14" s="1" t="n"/>
      <c r="CG14" s="597">
        <f>BD!BJ58</f>
        <v/>
      </c>
      <c r="CH14" s="597">
        <f>BD!BK58</f>
        <v/>
      </c>
      <c r="CI14" s="597">
        <f>BD!BL58</f>
        <v/>
      </c>
      <c r="CJ14" s="597">
        <f>BD!BM58</f>
        <v/>
      </c>
      <c r="CK14" s="597">
        <f>BD!BN58</f>
        <v/>
      </c>
      <c r="CL14" s="597">
        <f>BD!BO58</f>
        <v/>
      </c>
      <c r="CM14" s="597">
        <f>BD!BP58</f>
        <v/>
      </c>
      <c r="CN14" s="597">
        <f>BD!BQ58</f>
        <v/>
      </c>
      <c r="CO14" s="597">
        <f>BD!BR58</f>
        <v/>
      </c>
      <c r="CP14" s="597">
        <f>BD!BS58</f>
        <v/>
      </c>
      <c r="CQ14" s="597">
        <f>BD!BT58</f>
        <v/>
      </c>
      <c r="CR14" s="597">
        <f>BD!BU58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54">
        <f>(DA14/CL14)-100%</f>
        <v/>
      </c>
      <c r="DL14" s="597">
        <f>SUM(DN14:DY14)</f>
        <v/>
      </c>
      <c r="DM14" s="1" t="n"/>
      <c r="DN14" s="597">
        <f>BD!BW58</f>
        <v/>
      </c>
      <c r="DO14" s="597">
        <f>BD!BX58</f>
        <v/>
      </c>
      <c r="DP14" s="597">
        <f>BD!BY58</f>
        <v/>
      </c>
      <c r="DQ14" s="597">
        <f>BD!BZ58</f>
        <v/>
      </c>
      <c r="DR14" s="597">
        <f>BD!CA58</f>
        <v/>
      </c>
      <c r="DS14" s="597">
        <f>BD!CB58</f>
        <v/>
      </c>
      <c r="DT14" s="597">
        <f>BD!CC58</f>
        <v/>
      </c>
      <c r="DU14" s="597">
        <f>BD!CD58</f>
        <v/>
      </c>
      <c r="DV14" s="597">
        <f>BD!CE58</f>
        <v/>
      </c>
      <c r="DW14" s="597">
        <f>BD!CF58</f>
        <v/>
      </c>
      <c r="DX14" s="597">
        <f>BD!CG58</f>
        <v/>
      </c>
      <c r="DY14" s="597">
        <f>BD!CH58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54">
        <f>(EH14/DS14)-100%</f>
        <v/>
      </c>
      <c r="ES14" s="623">
        <f>_xlfn.XLOOKUP($ES$2,$CV$6:$DG$6,$CV14:$DG14)</f>
        <v/>
      </c>
      <c r="ET14" s="409" t="n"/>
      <c r="EU14" s="626">
        <f>_xlfn.XLOOKUP($ES$4,$DN$6:$DY$6,$DN14:$DY14)</f>
        <v/>
      </c>
      <c r="EV14" s="409" t="n"/>
      <c r="EW14" s="623">
        <f>_xlfn.XLOOKUP($ES$4,$EC$6:$EN$6,$EC14:$EN14)</f>
        <v/>
      </c>
      <c r="EX14" s="409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4" t="inlineStr">
        <is>
          <t>36.03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HLOOKUP($CB$4,$AZ$6:$BK$50,$A15,0)</f>
        <v/>
      </c>
      <c r="CC15" s="622" t="n"/>
      <c r="CD15" s="622">
        <f>HLOOKUP($CB$4,$BO$6:$BZ$50,$A15,0)</f>
        <v/>
      </c>
      <c r="CE15" s="597">
        <f>SUM(CG15:CR15)</f>
        <v/>
      </c>
      <c r="CF15" s="1" t="n"/>
      <c r="CG15" s="597">
        <f>BD!BJ59</f>
        <v/>
      </c>
      <c r="CH15" s="597">
        <f>BD!BK59</f>
        <v/>
      </c>
      <c r="CI15" s="597">
        <f>BD!BL59</f>
        <v/>
      </c>
      <c r="CJ15" s="597">
        <f>BD!BM59</f>
        <v/>
      </c>
      <c r="CK15" s="597">
        <f>BD!BN59</f>
        <v/>
      </c>
      <c r="CL15" s="597">
        <f>BD!BO59</f>
        <v/>
      </c>
      <c r="CM15" s="597">
        <f>BD!BP59</f>
        <v/>
      </c>
      <c r="CN15" s="597">
        <f>BD!BQ59</f>
        <v/>
      </c>
      <c r="CO15" s="597">
        <f>BD!BR59</f>
        <v/>
      </c>
      <c r="CP15" s="597">
        <f>BD!BS59</f>
        <v/>
      </c>
      <c r="CQ15" s="597">
        <f>BD!BT59</f>
        <v/>
      </c>
      <c r="CR15" s="597">
        <f>BD!BU59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BD!BW59</f>
        <v/>
      </c>
      <c r="DO15" s="597">
        <f>BD!BX59</f>
        <v/>
      </c>
      <c r="DP15" s="597">
        <f>BD!BY59</f>
        <v/>
      </c>
      <c r="DQ15" s="597">
        <f>BD!BZ59</f>
        <v/>
      </c>
      <c r="DR15" s="597">
        <f>BD!CA59</f>
        <v/>
      </c>
      <c r="DS15" s="597">
        <f>BD!CB59</f>
        <v/>
      </c>
      <c r="DT15" s="597">
        <f>BD!CC59</f>
        <v/>
      </c>
      <c r="DU15" s="597">
        <f>BD!CD59</f>
        <v/>
      </c>
      <c r="DV15" s="597">
        <f>BD!CE59</f>
        <v/>
      </c>
      <c r="DW15" s="597">
        <f>BD!CF59</f>
        <v/>
      </c>
      <c r="DX15" s="597">
        <f>BD!CG59</f>
        <v/>
      </c>
      <c r="DY15" s="597">
        <f>BD!CH59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09" t="n"/>
      <c r="EU15" s="626">
        <f>_xlfn.XLOOKUP($ES$4,$DN$6:$DY$6,$DN15:$DY15)</f>
        <v/>
      </c>
      <c r="EV15" s="409" t="n"/>
      <c r="EW15" s="623">
        <f>_xlfn.XLOOKUP($ES$4,$EC$6:$EN$6,$EC15:$EN15)</f>
        <v/>
      </c>
      <c r="EX15" s="40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4" t="inlineStr">
        <is>
          <t>36.04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HLOOKUP($CB$4,$AZ$6:$BK$50,$A16,0)</f>
        <v/>
      </c>
      <c r="CC16" s="622" t="n"/>
      <c r="CD16" s="622">
        <f>HLOOKUP($CB$4,$BO$6:$BZ$50,$A16,0)</f>
        <v/>
      </c>
      <c r="CE16" s="597">
        <f>SUM(CG16:CR16)</f>
        <v/>
      </c>
      <c r="CF16" s="1" t="n"/>
      <c r="CG16" s="597">
        <f>BD!BJ60</f>
        <v/>
      </c>
      <c r="CH16" s="597">
        <f>BD!BK60</f>
        <v/>
      </c>
      <c r="CI16" s="597">
        <f>BD!BL60</f>
        <v/>
      </c>
      <c r="CJ16" s="597">
        <f>BD!BM60</f>
        <v/>
      </c>
      <c r="CK16" s="597">
        <f>BD!BN60</f>
        <v/>
      </c>
      <c r="CL16" s="597">
        <f>BD!BO60</f>
        <v/>
      </c>
      <c r="CM16" s="597">
        <f>BD!BP60</f>
        <v/>
      </c>
      <c r="CN16" s="597">
        <f>BD!BQ60</f>
        <v/>
      </c>
      <c r="CO16" s="597">
        <f>BD!BR60</f>
        <v/>
      </c>
      <c r="CP16" s="597">
        <f>BD!BS60</f>
        <v/>
      </c>
      <c r="CQ16" s="597">
        <f>BD!BT60</f>
        <v/>
      </c>
      <c r="CR16" s="597">
        <f>BD!BU60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597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54">
        <f>(DA16/CL16)-100%</f>
        <v/>
      </c>
      <c r="DL16" s="597">
        <f>SUM(DN16:DY16)</f>
        <v/>
      </c>
      <c r="DM16" s="1" t="n"/>
      <c r="DN16" s="597">
        <f>BD!BW60</f>
        <v/>
      </c>
      <c r="DO16" s="597">
        <f>BD!BX60</f>
        <v/>
      </c>
      <c r="DP16" s="597">
        <f>BD!BY60</f>
        <v/>
      </c>
      <c r="DQ16" s="597">
        <f>BD!BZ60</f>
        <v/>
      </c>
      <c r="DR16" s="597">
        <f>BD!CA60</f>
        <v/>
      </c>
      <c r="DS16" s="597">
        <f>BD!CB60</f>
        <v/>
      </c>
      <c r="DT16" s="597">
        <f>BD!CC60</f>
        <v/>
      </c>
      <c r="DU16" s="597">
        <f>BD!CD60</f>
        <v/>
      </c>
      <c r="DV16" s="597">
        <f>BD!CE60</f>
        <v/>
      </c>
      <c r="DW16" s="597">
        <f>BD!CF60</f>
        <v/>
      </c>
      <c r="DX16" s="597">
        <f>BD!CG60</f>
        <v/>
      </c>
      <c r="DY16" s="597">
        <f>BD!CH60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54">
        <f>(EH16/DS16)-100%</f>
        <v/>
      </c>
      <c r="ES16" s="623">
        <f>_xlfn.XLOOKUP($ES$2,$CV$6:$DG$6,$CV16:$DG16)</f>
        <v/>
      </c>
      <c r="ET16" s="409" t="n"/>
      <c r="EU16" s="626">
        <f>_xlfn.XLOOKUP($ES$4,$DN$6:$DY$6,$DN16:$DY16)</f>
        <v/>
      </c>
      <c r="EV16" s="409" t="n"/>
      <c r="EW16" s="623">
        <f>_xlfn.XLOOKUP($ES$4,$EC$6:$EN$6,$EC16:$EN16)</f>
        <v/>
      </c>
      <c r="EX16" s="409" t="n"/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4" t="inlineStr">
        <is>
          <t>36.05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HLOOKUP($CB$4,$AZ$6:$BK$50,$A17,0)</f>
        <v/>
      </c>
      <c r="CC17" s="628" t="n"/>
      <c r="CD17" s="622">
        <f>HLOOKUP($CB$4,$BO$6:$BZ$50,$A17,0)</f>
        <v/>
      </c>
      <c r="CE17" s="597">
        <f>SUM(CG17:CR17)</f>
        <v/>
      </c>
      <c r="CF17" s="1" t="n"/>
      <c r="CG17" s="597">
        <f>BD!BJ61</f>
        <v/>
      </c>
      <c r="CH17" s="597">
        <f>BD!BK61</f>
        <v/>
      </c>
      <c r="CI17" s="597">
        <f>BD!BL61</f>
        <v/>
      </c>
      <c r="CJ17" s="597">
        <f>BD!BM61</f>
        <v/>
      </c>
      <c r="CK17" s="597">
        <f>BD!BN61</f>
        <v/>
      </c>
      <c r="CL17" s="597">
        <f>BD!BO61</f>
        <v/>
      </c>
      <c r="CM17" s="597">
        <f>BD!BP61</f>
        <v/>
      </c>
      <c r="CN17" s="597">
        <f>BD!BQ61</f>
        <v/>
      </c>
      <c r="CO17" s="597">
        <f>BD!BR61</f>
        <v/>
      </c>
      <c r="CP17" s="597">
        <f>BD!BS61</f>
        <v/>
      </c>
      <c r="CQ17" s="597">
        <f>BD!BT61</f>
        <v/>
      </c>
      <c r="CR17" s="597">
        <f>BD!BU61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54">
        <f>(DA17/CL17)-100%</f>
        <v/>
      </c>
      <c r="DL17" s="597">
        <f>SUM(DN17:DY17)</f>
        <v/>
      </c>
      <c r="DM17" s="1" t="n"/>
      <c r="DN17" s="597">
        <f>BD!BW61</f>
        <v/>
      </c>
      <c r="DO17" s="597">
        <f>BD!BX61</f>
        <v/>
      </c>
      <c r="DP17" s="597">
        <f>BD!BY61</f>
        <v/>
      </c>
      <c r="DQ17" s="597">
        <f>BD!BZ61</f>
        <v/>
      </c>
      <c r="DR17" s="597">
        <f>BD!CA61</f>
        <v/>
      </c>
      <c r="DS17" s="597">
        <f>BD!CB61</f>
        <v/>
      </c>
      <c r="DT17" s="597">
        <f>BD!CC61</f>
        <v/>
      </c>
      <c r="DU17" s="597">
        <f>BD!CD61</f>
        <v/>
      </c>
      <c r="DV17" s="597">
        <f>BD!CE61</f>
        <v/>
      </c>
      <c r="DW17" s="597">
        <f>BD!CF61</f>
        <v/>
      </c>
      <c r="DX17" s="597">
        <f>BD!CG61</f>
        <v/>
      </c>
      <c r="DY17" s="597">
        <f>BD!CH61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54">
        <f>(EH17/DS17)-100%</f>
        <v/>
      </c>
      <c r="ES17" s="623">
        <f>_xlfn.XLOOKUP($ES$2,$CV$6:$DG$6,$CV17:$DG17)</f>
        <v/>
      </c>
      <c r="ET17" s="409" t="n"/>
      <c r="EU17" s="626">
        <f>_xlfn.XLOOKUP($ES$4,$DN$6:$DY$6,$DN17:$DY17)</f>
        <v/>
      </c>
      <c r="EV17" s="409" t="n"/>
      <c r="EW17" s="623">
        <f>_xlfn.XLOOKUP($ES$4,$EC$6:$EN$6,$EC17:$EN17)</f>
        <v/>
      </c>
      <c r="EX17" s="409" t="n"/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4" t="inlineStr">
        <is>
          <t>36.06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HLOOKUP($CB$4,$AZ$6:$BK$50,$A18,0)</f>
        <v/>
      </c>
      <c r="CC18" s="622" t="n"/>
      <c r="CD18" s="622">
        <f>HLOOKUP($CB$4,$BO$6:$BZ$50,$A18,0)</f>
        <v/>
      </c>
      <c r="CE18" s="597">
        <f>SUM(CG18:CR18)</f>
        <v/>
      </c>
      <c r="CF18" s="1" t="n"/>
      <c r="CG18" s="597">
        <f>BD!BJ62</f>
        <v/>
      </c>
      <c r="CH18" s="597">
        <f>BD!BK62</f>
        <v/>
      </c>
      <c r="CI18" s="597">
        <f>BD!BL62</f>
        <v/>
      </c>
      <c r="CJ18" s="597">
        <f>BD!BM62</f>
        <v/>
      </c>
      <c r="CK18" s="597">
        <f>BD!BN62</f>
        <v/>
      </c>
      <c r="CL18" s="597">
        <f>BD!BO62</f>
        <v/>
      </c>
      <c r="CM18" s="597">
        <f>BD!BP62</f>
        <v/>
      </c>
      <c r="CN18" s="597">
        <f>BD!BQ62</f>
        <v/>
      </c>
      <c r="CO18" s="597">
        <f>BD!BR62</f>
        <v/>
      </c>
      <c r="CP18" s="597">
        <f>BD!BS62</f>
        <v/>
      </c>
      <c r="CQ18" s="597">
        <f>BD!BT62</f>
        <v/>
      </c>
      <c r="CR18" s="597">
        <f>BD!BU62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BD!BW62</f>
        <v/>
      </c>
      <c r="DO18" s="597">
        <f>BD!BX62</f>
        <v/>
      </c>
      <c r="DP18" s="597">
        <f>BD!BY62</f>
        <v/>
      </c>
      <c r="DQ18" s="597">
        <f>BD!BZ62</f>
        <v/>
      </c>
      <c r="DR18" s="597">
        <f>BD!CA62</f>
        <v/>
      </c>
      <c r="DS18" s="597">
        <f>BD!CB62</f>
        <v/>
      </c>
      <c r="DT18" s="597">
        <f>BD!CC62</f>
        <v/>
      </c>
      <c r="DU18" s="597">
        <f>BD!CD62</f>
        <v/>
      </c>
      <c r="DV18" s="597">
        <f>BD!CE62</f>
        <v/>
      </c>
      <c r="DW18" s="597">
        <f>BD!CF62</f>
        <v/>
      </c>
      <c r="DX18" s="597">
        <f>BD!CG62</f>
        <v/>
      </c>
      <c r="DY18" s="597">
        <f>BD!CH62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T18" s="409" t="n"/>
      <c r="EU18" s="626">
        <f>_xlfn.XLOOKUP($ES$4,$DN$6:$DY$6,$DN18:$DY18)</f>
        <v/>
      </c>
      <c r="EV18" s="409" t="n"/>
      <c r="EW18" s="623">
        <f>_xlfn.XLOOKUP($ES$4,$EC$6:$EN$6,$EC18:$EN18)</f>
        <v/>
      </c>
      <c r="EX18" s="409" t="n"/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4" t="inlineStr">
        <is>
          <t>36.07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HLOOKUP($CB$4,$AZ$6:$BK$50,$A19,0)</f>
        <v/>
      </c>
      <c r="CC19" s="622" t="n"/>
      <c r="CD19" s="622">
        <f>HLOOKUP($CB$4,$BO$6:$BZ$50,$A19,0)</f>
        <v/>
      </c>
      <c r="CE19" s="597">
        <f>SUM(CG19:CR19)</f>
        <v/>
      </c>
      <c r="CF19" s="1" t="n"/>
      <c r="CG19" s="597">
        <f>BD!BJ63</f>
        <v/>
      </c>
      <c r="CH19" s="597">
        <f>BD!BK63</f>
        <v/>
      </c>
      <c r="CI19" s="597">
        <f>BD!BL63</f>
        <v/>
      </c>
      <c r="CJ19" s="597">
        <f>BD!BM63</f>
        <v/>
      </c>
      <c r="CK19" s="597">
        <f>BD!BN63</f>
        <v/>
      </c>
      <c r="CL19" s="597">
        <f>BD!BO63</f>
        <v/>
      </c>
      <c r="CM19" s="597">
        <f>BD!BP63</f>
        <v/>
      </c>
      <c r="CN19" s="597">
        <f>BD!BQ63</f>
        <v/>
      </c>
      <c r="CO19" s="597">
        <f>BD!BR63</f>
        <v/>
      </c>
      <c r="CP19" s="597">
        <f>BD!BS63</f>
        <v/>
      </c>
      <c r="CQ19" s="597">
        <f>BD!BT63</f>
        <v/>
      </c>
      <c r="CR19" s="597">
        <f>BD!BU63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BD!BW63</f>
        <v/>
      </c>
      <c r="DO19" s="597">
        <f>BD!BX63</f>
        <v/>
      </c>
      <c r="DP19" s="597">
        <f>BD!BY63</f>
        <v/>
      </c>
      <c r="DQ19" s="597">
        <f>BD!BZ63</f>
        <v/>
      </c>
      <c r="DR19" s="597">
        <f>BD!CA63</f>
        <v/>
      </c>
      <c r="DS19" s="597">
        <f>BD!CB63</f>
        <v/>
      </c>
      <c r="DT19" s="597">
        <f>BD!CC63</f>
        <v/>
      </c>
      <c r="DU19" s="597">
        <f>BD!CD63</f>
        <v/>
      </c>
      <c r="DV19" s="597">
        <f>BD!CE63</f>
        <v/>
      </c>
      <c r="DW19" s="597">
        <f>BD!CF63</f>
        <v/>
      </c>
      <c r="DX19" s="597">
        <f>BD!CG63</f>
        <v/>
      </c>
      <c r="DY19" s="597">
        <f>BD!CH63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T19" s="409" t="n"/>
      <c r="EU19" s="626">
        <f>_xlfn.XLOOKUP($ES$4,$DN$6:$DY$6,$DN19:$DY19)</f>
        <v/>
      </c>
      <c r="EV19" s="409" t="n"/>
      <c r="EW19" s="623">
        <f>_xlfn.XLOOKUP($ES$4,$EC$6:$EN$6,$EC19:$EN19)</f>
        <v/>
      </c>
      <c r="EX19" s="409" t="n"/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4" t="inlineStr">
        <is>
          <t>36.08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HLOOKUP($CB$4,$AZ$6:$BK$50,$A20,0)</f>
        <v/>
      </c>
      <c r="CC20" s="622" t="n"/>
      <c r="CD20" s="622">
        <f>HLOOKUP($CB$4,$BO$6:$BZ$50,$A20,0)</f>
        <v/>
      </c>
      <c r="CE20" s="597">
        <f>SUM(CG20:CR20)</f>
        <v/>
      </c>
      <c r="CF20" s="1" t="n"/>
      <c r="CG20" s="597">
        <f>BD!BJ64</f>
        <v/>
      </c>
      <c r="CH20" s="597">
        <f>BD!BK64</f>
        <v/>
      </c>
      <c r="CI20" s="597">
        <f>BD!BL64</f>
        <v/>
      </c>
      <c r="CJ20" s="597">
        <f>BD!BM64</f>
        <v/>
      </c>
      <c r="CK20" s="597">
        <f>BD!BN64</f>
        <v/>
      </c>
      <c r="CL20" s="597">
        <f>BD!BO64</f>
        <v/>
      </c>
      <c r="CM20" s="597">
        <f>BD!BP64</f>
        <v/>
      </c>
      <c r="CN20" s="597">
        <f>BD!BQ64</f>
        <v/>
      </c>
      <c r="CO20" s="597">
        <f>BD!BR64</f>
        <v/>
      </c>
      <c r="CP20" s="597">
        <f>BD!BS64</f>
        <v/>
      </c>
      <c r="CQ20" s="597">
        <f>BD!BT64</f>
        <v/>
      </c>
      <c r="CR20" s="597">
        <f>BD!BU64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1" t="n"/>
      <c r="DN20" s="597">
        <f>BD!BW64</f>
        <v/>
      </c>
      <c r="DO20" s="597">
        <f>BD!BX64</f>
        <v/>
      </c>
      <c r="DP20" s="597">
        <f>BD!BY64</f>
        <v/>
      </c>
      <c r="DQ20" s="597">
        <f>BD!BZ64</f>
        <v/>
      </c>
      <c r="DR20" s="597">
        <f>BD!CA64</f>
        <v/>
      </c>
      <c r="DS20" s="597">
        <f>BD!CB64</f>
        <v/>
      </c>
      <c r="DT20" s="597">
        <f>BD!CC64</f>
        <v/>
      </c>
      <c r="DU20" s="597">
        <f>BD!CD64</f>
        <v/>
      </c>
      <c r="DV20" s="597">
        <f>BD!CE64</f>
        <v/>
      </c>
      <c r="DW20" s="597">
        <f>BD!CF64</f>
        <v/>
      </c>
      <c r="DX20" s="597">
        <f>BD!CG64</f>
        <v/>
      </c>
      <c r="DY20" s="597">
        <f>BD!CH64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S20" s="623">
        <f>_xlfn.XLOOKUP($ES$2,$CV$6:$DG$6,$CV20:$DG20)</f>
        <v/>
      </c>
      <c r="ET20" s="409" t="n"/>
      <c r="EU20" s="626">
        <f>_xlfn.XLOOKUP($ES$4,$DN$6:$DY$6,$DN20:$DY20)</f>
        <v/>
      </c>
      <c r="EV20" s="409" t="n"/>
      <c r="EW20" s="623">
        <f>_xlfn.XLOOKUP($ES$4,$EC$6:$EN$6,$EC20:$EN20)</f>
        <v/>
      </c>
      <c r="EX20" s="40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4" t="inlineStr">
        <is>
          <t>36.09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HLOOKUP($CB$4,$AZ$6:$BK$50,$A21,0)</f>
        <v/>
      </c>
      <c r="CC21" s="237" t="n"/>
      <c r="CD21" s="622">
        <f>HLOOKUP($CB$4,$BO$6:$BZ$50,$A21,0)</f>
        <v/>
      </c>
      <c r="CE21" s="597">
        <f>SUM(CG21:CR21)</f>
        <v/>
      </c>
      <c r="CF21" s="1" t="n"/>
      <c r="CG21" s="597">
        <f>BD!BJ65</f>
        <v/>
      </c>
      <c r="CH21" s="597">
        <f>BD!BK65</f>
        <v/>
      </c>
      <c r="CI21" s="597">
        <f>BD!BL65</f>
        <v/>
      </c>
      <c r="CJ21" s="597">
        <f>BD!BM65</f>
        <v/>
      </c>
      <c r="CK21" s="597">
        <f>BD!BN65</f>
        <v/>
      </c>
      <c r="CL21" s="597">
        <f>BD!BO65</f>
        <v/>
      </c>
      <c r="CM21" s="597">
        <f>BD!BP65</f>
        <v/>
      </c>
      <c r="CN21" s="597">
        <f>BD!BQ65</f>
        <v/>
      </c>
      <c r="CO21" s="597">
        <f>BD!BR65</f>
        <v/>
      </c>
      <c r="CP21" s="597">
        <f>BD!BS65</f>
        <v/>
      </c>
      <c r="CQ21" s="597">
        <f>BD!BT65</f>
        <v/>
      </c>
      <c r="CR21" s="597">
        <f>BD!BU65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54">
        <f>(DA21/CL21)-100%</f>
        <v/>
      </c>
      <c r="DL21" s="597">
        <f>SUM(DN21:DY21)</f>
        <v/>
      </c>
      <c r="DM21" s="1" t="n"/>
      <c r="DN21" s="597">
        <f>BD!BW65</f>
        <v/>
      </c>
      <c r="DO21" s="597">
        <f>BD!BX65</f>
        <v/>
      </c>
      <c r="DP21" s="597">
        <f>BD!BY65</f>
        <v/>
      </c>
      <c r="DQ21" s="597">
        <f>BD!BZ65</f>
        <v/>
      </c>
      <c r="DR21" s="597">
        <f>BD!CA65</f>
        <v/>
      </c>
      <c r="DS21" s="597">
        <f>BD!CB65</f>
        <v/>
      </c>
      <c r="DT21" s="597">
        <f>BD!CC65</f>
        <v/>
      </c>
      <c r="DU21" s="597">
        <f>BD!CD65</f>
        <v/>
      </c>
      <c r="DV21" s="597">
        <f>BD!CE65</f>
        <v/>
      </c>
      <c r="DW21" s="597">
        <f>BD!CF65</f>
        <v/>
      </c>
      <c r="DX21" s="597">
        <f>BD!CG65</f>
        <v/>
      </c>
      <c r="DY21" s="597">
        <f>BD!CH65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54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4" t="inlineStr">
        <is>
          <t>36.10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HLOOKUP($CB$4,$AZ$6:$BK$50,$A22,0)</f>
        <v/>
      </c>
      <c r="CC22" s="237" t="n"/>
      <c r="CD22" s="622">
        <f>HLOOKUP($CB$4,$BO$6:$BZ$50,$A22,0)</f>
        <v/>
      </c>
      <c r="CE22" s="597">
        <f>SUM(CG22:CR22)</f>
        <v/>
      </c>
      <c r="CF22" s="1" t="n"/>
      <c r="CG22" s="597">
        <f>BD!BJ66</f>
        <v/>
      </c>
      <c r="CH22" s="597">
        <f>BD!BK66</f>
        <v/>
      </c>
      <c r="CI22" s="597">
        <f>BD!BL66</f>
        <v/>
      </c>
      <c r="CJ22" s="597">
        <f>BD!BM66</f>
        <v/>
      </c>
      <c r="CK22" s="597">
        <f>BD!BN66</f>
        <v/>
      </c>
      <c r="CL22" s="597">
        <f>BD!BO66</f>
        <v/>
      </c>
      <c r="CM22" s="597">
        <f>BD!BP66</f>
        <v/>
      </c>
      <c r="CN22" s="597">
        <f>BD!BQ66</f>
        <v/>
      </c>
      <c r="CO22" s="597">
        <f>BD!BR66</f>
        <v/>
      </c>
      <c r="CP22" s="597">
        <f>BD!BS66</f>
        <v/>
      </c>
      <c r="CQ22" s="597">
        <f>BD!BT66</f>
        <v/>
      </c>
      <c r="CR22" s="597">
        <f>BD!BU66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BD!BW66</f>
        <v/>
      </c>
      <c r="DO22" s="597">
        <f>BD!BX66</f>
        <v/>
      </c>
      <c r="DP22" s="597">
        <f>BD!BY66</f>
        <v/>
      </c>
      <c r="DQ22" s="597">
        <f>BD!BZ66</f>
        <v/>
      </c>
      <c r="DR22" s="597">
        <f>BD!CA66</f>
        <v/>
      </c>
      <c r="DS22" s="597">
        <f>BD!CB66</f>
        <v/>
      </c>
      <c r="DT22" s="597">
        <f>BD!CC66</f>
        <v/>
      </c>
      <c r="DU22" s="597">
        <f>BD!CD66</f>
        <v/>
      </c>
      <c r="DV22" s="597">
        <f>BD!CE66</f>
        <v/>
      </c>
      <c r="DW22" s="597">
        <f>BD!CF66</f>
        <v/>
      </c>
      <c r="DX22" s="597">
        <f>BD!CG66</f>
        <v/>
      </c>
      <c r="DY22" s="597">
        <f>BD!CH66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T22" s="409" t="n"/>
      <c r="EU22" s="626">
        <f>_xlfn.XLOOKUP($ES$4,$DN$6:$DY$6,$DN22:$DY22)</f>
        <v/>
      </c>
      <c r="EV22" s="409" t="n"/>
      <c r="EW22" s="623">
        <f>_xlfn.XLOOKUP($ES$4,$EC$6:$EN$6,$EC22:$EN22)</f>
        <v/>
      </c>
      <c r="EX22" s="409" t="n"/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4" t="inlineStr">
        <is>
          <t>36.12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HLOOKUP($CB$4,$AZ$6:$BK$50,$A23,0)</f>
        <v/>
      </c>
      <c r="CC23" s="237" t="n"/>
      <c r="CD23" s="622">
        <f>HLOOKUP($CB$4,$BO$6:$BZ$50,$A23,0)</f>
        <v/>
      </c>
      <c r="CE23" s="597">
        <f>SUM(CG23:CR23)</f>
        <v/>
      </c>
      <c r="CF23" s="1" t="n"/>
      <c r="CG23" s="597">
        <f>BD!BJ68</f>
        <v/>
      </c>
      <c r="CH23" s="597">
        <f>BD!BK68</f>
        <v/>
      </c>
      <c r="CI23" s="597">
        <f>BD!BL68</f>
        <v/>
      </c>
      <c r="CJ23" s="597">
        <f>BD!BM68</f>
        <v/>
      </c>
      <c r="CK23" s="597">
        <f>BD!BN68</f>
        <v/>
      </c>
      <c r="CL23" s="597">
        <f>BD!BO68</f>
        <v/>
      </c>
      <c r="CM23" s="597">
        <f>BD!BP68</f>
        <v/>
      </c>
      <c r="CN23" s="597">
        <f>BD!BQ68</f>
        <v/>
      </c>
      <c r="CO23" s="597">
        <f>BD!BR68</f>
        <v/>
      </c>
      <c r="CP23" s="597">
        <f>BD!BS68</f>
        <v/>
      </c>
      <c r="CQ23" s="597">
        <f>BD!BT68</f>
        <v/>
      </c>
      <c r="CR23" s="597">
        <f>BD!BU68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BD!BW68</f>
        <v/>
      </c>
      <c r="DO23" s="597">
        <f>BD!BX68</f>
        <v/>
      </c>
      <c r="DP23" s="597">
        <f>BD!BY68</f>
        <v/>
      </c>
      <c r="DQ23" s="597">
        <f>BD!BZ68</f>
        <v/>
      </c>
      <c r="DR23" s="597">
        <f>BD!CA68</f>
        <v/>
      </c>
      <c r="DS23" s="597">
        <f>BD!CB68</f>
        <v/>
      </c>
      <c r="DT23" s="597">
        <f>BD!CC68</f>
        <v/>
      </c>
      <c r="DU23" s="597">
        <f>BD!CD68</f>
        <v/>
      </c>
      <c r="DV23" s="597">
        <f>BD!CE68</f>
        <v/>
      </c>
      <c r="DW23" s="597">
        <f>BD!CF68</f>
        <v/>
      </c>
      <c r="DX23" s="597">
        <f>BD!CG68</f>
        <v/>
      </c>
      <c r="DY23" s="597">
        <f>BD!CH68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09" t="n"/>
      <c r="EU23" s="626">
        <f>_xlfn.XLOOKUP($ES$4,$DN$6:$DY$6,$DN23:$DY23)</f>
        <v/>
      </c>
      <c r="EV23" s="409" t="n"/>
      <c r="EW23" s="623">
        <f>_xlfn.XLOOKUP($ES$4,$EC$6:$EN$6,$EC23:$EN23)</f>
        <v/>
      </c>
      <c r="EX23" s="409" t="n"/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4" t="inlineStr">
        <is>
          <t>36.13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HLOOKUP($CB$4,$AZ$6:$BK$50,$A24,0)</f>
        <v/>
      </c>
      <c r="CC24" s="237" t="n"/>
      <c r="CD24" s="622">
        <f>HLOOKUP($CB$4,$BO$6:$BZ$50,$A24,0)</f>
        <v/>
      </c>
      <c r="CE24" s="597">
        <f>SUM(CG24:CR24)</f>
        <v/>
      </c>
      <c r="CF24" s="1" t="n"/>
      <c r="CG24" s="597">
        <f>BD!BJ69</f>
        <v/>
      </c>
      <c r="CH24" s="597">
        <f>BD!BK69</f>
        <v/>
      </c>
      <c r="CI24" s="597">
        <f>BD!BL69</f>
        <v/>
      </c>
      <c r="CJ24" s="597">
        <f>BD!BM69</f>
        <v/>
      </c>
      <c r="CK24" s="597">
        <f>BD!BN69</f>
        <v/>
      </c>
      <c r="CL24" s="597">
        <f>BD!BO69</f>
        <v/>
      </c>
      <c r="CM24" s="597">
        <f>BD!BP69</f>
        <v/>
      </c>
      <c r="CN24" s="597">
        <f>BD!BQ69</f>
        <v/>
      </c>
      <c r="CO24" s="597">
        <f>BD!BR69</f>
        <v/>
      </c>
      <c r="CP24" s="597">
        <f>BD!BS69</f>
        <v/>
      </c>
      <c r="CQ24" s="597">
        <f>BD!BT69</f>
        <v/>
      </c>
      <c r="CR24" s="597">
        <f>BD!BU69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BD!BW69</f>
        <v/>
      </c>
      <c r="DO24" s="597">
        <f>BD!BX69</f>
        <v/>
      </c>
      <c r="DP24" s="597">
        <f>BD!BY69</f>
        <v/>
      </c>
      <c r="DQ24" s="597">
        <f>BD!BZ69</f>
        <v/>
      </c>
      <c r="DR24" s="597">
        <f>BD!CA69</f>
        <v/>
      </c>
      <c r="DS24" s="597">
        <f>BD!CB69</f>
        <v/>
      </c>
      <c r="DT24" s="597">
        <f>BD!CC69</f>
        <v/>
      </c>
      <c r="DU24" s="597">
        <f>BD!CD69</f>
        <v/>
      </c>
      <c r="DV24" s="597">
        <f>BD!CE69</f>
        <v/>
      </c>
      <c r="DW24" s="597">
        <f>BD!CF69</f>
        <v/>
      </c>
      <c r="DX24" s="597">
        <f>BD!CG69</f>
        <v/>
      </c>
      <c r="DY24" s="597">
        <f>BD!CH69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09" t="n"/>
      <c r="EU24" s="626">
        <f>_xlfn.XLOOKUP($ES$4,$DN$6:$DY$6,$DN24:$DY24)</f>
        <v/>
      </c>
      <c r="EV24" s="409" t="n"/>
      <c r="EW24" s="623">
        <f>_xlfn.XLOOKUP($ES$4,$EC$6:$EN$6,$EC24:$EN24)</f>
        <v/>
      </c>
      <c r="EX24" s="409" t="n"/>
      <c r="EY24" s="625">
        <f>EW24-EU24</f>
        <v/>
      </c>
      <c r="EZ24" s="408">
        <f>EY24/EU24</f>
        <v/>
      </c>
    </row>
    <row r="25" outlineLevel="1" ht="14.85" customFormat="1" customHeight="1" s="4">
      <c r="A25" s="1" t="n">
        <v>20</v>
      </c>
      <c r="B25" s="74" t="inlineStr">
        <is>
          <t>36.14</t>
        </is>
      </c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HLOOKUP($CB$4,$AZ$6:$BK$50,$A25,0)</f>
        <v/>
      </c>
      <c r="CC25" s="237" t="n"/>
      <c r="CD25" s="622">
        <f>HLOOKUP($CB$4,$BO$6:$BZ$50,$A25,0)</f>
        <v/>
      </c>
      <c r="CE25" s="597">
        <f>SUM(CG25:CR25)</f>
        <v/>
      </c>
      <c r="CF25" s="1" t="n"/>
      <c r="CG25" s="597">
        <f>BD!BJ70</f>
        <v/>
      </c>
      <c r="CH25" s="597">
        <f>BD!BK70</f>
        <v/>
      </c>
      <c r="CI25" s="597">
        <f>BD!BL70</f>
        <v/>
      </c>
      <c r="CJ25" s="597">
        <f>BD!BM70</f>
        <v/>
      </c>
      <c r="CK25" s="597">
        <f>BD!BN70</f>
        <v/>
      </c>
      <c r="CL25" s="597">
        <f>BD!BO70</f>
        <v/>
      </c>
      <c r="CM25" s="597">
        <f>BD!BP70</f>
        <v/>
      </c>
      <c r="CN25" s="597">
        <f>BD!BQ70</f>
        <v/>
      </c>
      <c r="CO25" s="597">
        <f>BD!BR70</f>
        <v/>
      </c>
      <c r="CP25" s="597">
        <f>BD!BS70</f>
        <v/>
      </c>
      <c r="CQ25" s="597">
        <f>BD!BT70</f>
        <v/>
      </c>
      <c r="CR25" s="597">
        <f>BD!BU70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54">
        <f>(DA25/CL25)-100%</f>
        <v/>
      </c>
      <c r="DL25" s="597">
        <f>SUM(DN25:DY25)</f>
        <v/>
      </c>
      <c r="DM25" s="1" t="n"/>
      <c r="DN25" s="597">
        <f>BD!BW70</f>
        <v/>
      </c>
      <c r="DO25" s="597">
        <f>BD!BX70</f>
        <v/>
      </c>
      <c r="DP25" s="597">
        <f>BD!BY70</f>
        <v/>
      </c>
      <c r="DQ25" s="597">
        <f>BD!BZ70</f>
        <v/>
      </c>
      <c r="DR25" s="597">
        <f>BD!CA70</f>
        <v/>
      </c>
      <c r="DS25" s="597">
        <f>BD!CB70</f>
        <v/>
      </c>
      <c r="DT25" s="597">
        <f>BD!CC70</f>
        <v/>
      </c>
      <c r="DU25" s="597">
        <f>BD!CD70</f>
        <v/>
      </c>
      <c r="DV25" s="597">
        <f>BD!CE70</f>
        <v/>
      </c>
      <c r="DW25" s="597">
        <f>BD!CF70</f>
        <v/>
      </c>
      <c r="DX25" s="597">
        <f>BD!CG70</f>
        <v/>
      </c>
      <c r="DY25" s="597">
        <f>BD!CH70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54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21</v>
      </c>
      <c r="B26" s="74" t="inlineStr">
        <is>
          <t>36.16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HLOOKUP($CB$4,$AZ$6:$BK$50,$A26,0)</f>
        <v/>
      </c>
      <c r="CC26" s="237" t="n"/>
      <c r="CD26" s="622">
        <f>HLOOKUP($CB$4,$BO$6:$BZ$50,$A26,0)</f>
        <v/>
      </c>
      <c r="CE26" s="597">
        <f>SUM(CG26:CR26)</f>
        <v/>
      </c>
      <c r="CF26" s="1" t="n"/>
      <c r="CG26" s="597">
        <f>BD!BJ72</f>
        <v/>
      </c>
      <c r="CH26" s="597">
        <f>BD!BK72</f>
        <v/>
      </c>
      <c r="CI26" s="597">
        <f>BD!BL72</f>
        <v/>
      </c>
      <c r="CJ26" s="597">
        <f>BD!BM72</f>
        <v/>
      </c>
      <c r="CK26" s="597">
        <f>BD!BN72</f>
        <v/>
      </c>
      <c r="CL26" s="597">
        <f>BD!BO72</f>
        <v/>
      </c>
      <c r="CM26" s="597">
        <f>BD!BP72</f>
        <v/>
      </c>
      <c r="CN26" s="597">
        <f>BD!BQ72</f>
        <v/>
      </c>
      <c r="CO26" s="597">
        <f>BD!BR72</f>
        <v/>
      </c>
      <c r="CP26" s="597">
        <f>BD!BS72</f>
        <v/>
      </c>
      <c r="CQ26" s="597">
        <f>BD!BT72</f>
        <v/>
      </c>
      <c r="CR26" s="597">
        <f>BD!BU72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54">
        <f>(DA26/CL26)-100%</f>
        <v/>
      </c>
      <c r="DL26" s="597">
        <f>SUM(DN26:DY26)</f>
        <v/>
      </c>
      <c r="DM26" s="1" t="n"/>
      <c r="DN26" s="597">
        <f>BD!BW72</f>
        <v/>
      </c>
      <c r="DO26" s="597">
        <f>BD!BX72</f>
        <v/>
      </c>
      <c r="DP26" s="597">
        <f>BD!BY72</f>
        <v/>
      </c>
      <c r="DQ26" s="597">
        <f>BD!BZ72</f>
        <v/>
      </c>
      <c r="DR26" s="597">
        <f>BD!CA72</f>
        <v/>
      </c>
      <c r="DS26" s="597">
        <f>BD!CB72</f>
        <v/>
      </c>
      <c r="DT26" s="597">
        <f>BD!CC72</f>
        <v/>
      </c>
      <c r="DU26" s="597">
        <f>BD!CD72</f>
        <v/>
      </c>
      <c r="DV26" s="597">
        <f>BD!CE72</f>
        <v/>
      </c>
      <c r="DW26" s="597">
        <f>BD!CF72</f>
        <v/>
      </c>
      <c r="DX26" s="597">
        <f>BD!CG72</f>
        <v/>
      </c>
      <c r="DY26" s="597">
        <f>BD!CH72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54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23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>
        <v>22</v>
      </c>
      <c r="B27" s="74" t="inlineStr">
        <is>
          <t>36.17</t>
        </is>
      </c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HLOOKUP($CB$4,$AZ$6:$BK$50,$A27,0)</f>
        <v/>
      </c>
      <c r="CC27" s="237" t="n"/>
      <c r="CD27" s="622">
        <f>HLOOKUP($CB$4,$BO$6:$BZ$50,$A27,0)</f>
        <v/>
      </c>
      <c r="CE27" s="597">
        <f>SUM(CG27:CR27)</f>
        <v/>
      </c>
      <c r="CF27" s="1" t="n"/>
      <c r="CG27" s="597">
        <f>BD!BJ73</f>
        <v/>
      </c>
      <c r="CH27" s="597">
        <f>BD!BK73</f>
        <v/>
      </c>
      <c r="CI27" s="597">
        <f>BD!BL73</f>
        <v/>
      </c>
      <c r="CJ27" s="597">
        <f>BD!BM73</f>
        <v/>
      </c>
      <c r="CK27" s="597">
        <f>BD!BN73</f>
        <v/>
      </c>
      <c r="CL27" s="597">
        <f>BD!BO73</f>
        <v/>
      </c>
      <c r="CM27" s="597">
        <f>BD!BP73</f>
        <v/>
      </c>
      <c r="CN27" s="597">
        <f>BD!BQ73</f>
        <v/>
      </c>
      <c r="CO27" s="597">
        <f>BD!BR73</f>
        <v/>
      </c>
      <c r="CP27" s="597">
        <f>BD!BS73</f>
        <v/>
      </c>
      <c r="CQ27" s="597">
        <f>BD!BT73</f>
        <v/>
      </c>
      <c r="CR27" s="597">
        <f>BD!BU73</f>
        <v/>
      </c>
      <c r="CT27" s="597">
        <f>SUM(CV27:DG27)</f>
        <v/>
      </c>
      <c r="CU27" s="1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54">
        <f>(DA27/CL27)-100%</f>
        <v/>
      </c>
      <c r="DL27" s="597">
        <f>SUM(DN27:DY27)</f>
        <v/>
      </c>
      <c r="DM27" s="1" t="n"/>
      <c r="DN27" s="597">
        <f>BD!BW73</f>
        <v/>
      </c>
      <c r="DO27" s="597">
        <f>BD!BX73</f>
        <v/>
      </c>
      <c r="DP27" s="597">
        <f>BD!BY73</f>
        <v/>
      </c>
      <c r="DQ27" s="597">
        <f>BD!BZ73</f>
        <v/>
      </c>
      <c r="DR27" s="597">
        <f>BD!CA73</f>
        <v/>
      </c>
      <c r="DS27" s="597">
        <f>BD!CB73</f>
        <v/>
      </c>
      <c r="DT27" s="597">
        <f>BD!CC73</f>
        <v/>
      </c>
      <c r="DU27" s="597">
        <f>BD!CD73</f>
        <v/>
      </c>
      <c r="DV27" s="597">
        <f>BD!CE73</f>
        <v/>
      </c>
      <c r="DW27" s="597">
        <f>BD!CF73</f>
        <v/>
      </c>
      <c r="DX27" s="597">
        <f>BD!CG73</f>
        <v/>
      </c>
      <c r="DY27" s="597">
        <f>BD!CH73</f>
        <v/>
      </c>
      <c r="EA27" s="597">
        <f>SUM(EC27:EN27)</f>
        <v/>
      </c>
      <c r="EB27" s="1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54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6" customFormat="1" customHeight="1" s="4">
      <c r="A28" s="1" t="n">
        <v>23</v>
      </c>
      <c r="B28" s="74" t="n"/>
      <c r="C28" s="58" t="n"/>
      <c r="D28" s="58" t="n"/>
      <c r="E28" s="644" t="n"/>
      <c r="F28" s="644" t="n"/>
      <c r="G28" s="656" t="n"/>
      <c r="H28" s="656" t="n"/>
      <c r="I28" s="656" t="n"/>
      <c r="J28" s="656" t="n"/>
      <c r="K28" s="656" t="n"/>
      <c r="L28" s="656" t="n"/>
      <c r="M28" s="656" t="n"/>
      <c r="N28" s="656" t="n"/>
      <c r="O28" s="656" t="n"/>
      <c r="P28" s="656" t="n"/>
      <c r="Q28" s="656" t="n"/>
      <c r="R28" s="656" t="n"/>
      <c r="T28" s="644" t="n"/>
      <c r="V28" s="656" t="n"/>
      <c r="W28" s="656" t="n"/>
      <c r="X28" s="656" t="n"/>
      <c r="Y28" s="656" t="n"/>
      <c r="Z28" s="656" t="n"/>
      <c r="AA28" s="656" t="n"/>
      <c r="AB28" s="656" t="n"/>
      <c r="AC28" s="656" t="n"/>
      <c r="AD28" s="656" t="n"/>
      <c r="AE28" s="656" t="n"/>
      <c r="AF28" s="656" t="n"/>
      <c r="AG28" s="656" t="n"/>
      <c r="AI28" s="644" t="n"/>
      <c r="AK28" s="656" t="n"/>
      <c r="AL28" s="656" t="n"/>
      <c r="AM28" s="656" t="n"/>
      <c r="AN28" s="656" t="n"/>
      <c r="AO28" s="656" t="n"/>
      <c r="AP28" s="656" t="n"/>
      <c r="AQ28" s="656" t="n"/>
      <c r="AR28" s="656" t="n"/>
      <c r="AS28" s="656" t="n"/>
      <c r="AT28" s="656" t="n"/>
      <c r="AU28" s="656" t="n"/>
      <c r="AV28" s="656" t="n"/>
      <c r="AW28" s="657" t="n"/>
      <c r="AX28" s="644" t="n"/>
      <c r="AZ28" s="656" t="n"/>
      <c r="BA28" s="656" t="n"/>
      <c r="BB28" s="656" t="n"/>
      <c r="BC28" s="656" t="n"/>
      <c r="BD28" s="656" t="n"/>
      <c r="BE28" s="656" t="n"/>
      <c r="BF28" s="656" t="n"/>
      <c r="BG28" s="656" t="n"/>
      <c r="BH28" s="656" t="n"/>
      <c r="BI28" s="656" t="n"/>
      <c r="BJ28" s="656" t="n"/>
      <c r="BK28" s="656" t="n"/>
      <c r="BM28" s="644" t="n"/>
      <c r="BO28" s="656" t="n"/>
      <c r="BP28" s="656" t="n"/>
      <c r="BQ28" s="656" t="n"/>
      <c r="BR28" s="656" t="n"/>
      <c r="BS28" s="656" t="n"/>
      <c r="BT28" s="656" t="n"/>
      <c r="BU28" s="656" t="n"/>
      <c r="BV28" s="656" t="n"/>
      <c r="BW28" s="656" t="n"/>
      <c r="BX28" s="656" t="n"/>
      <c r="BY28" s="656" t="n"/>
      <c r="BZ28" s="656" t="n"/>
      <c r="CB28" s="622" t="n"/>
      <c r="CC28" s="237" t="n"/>
      <c r="CD28" s="1" t="n"/>
      <c r="CE28" s="644" t="n"/>
      <c r="CF28" s="1" t="n"/>
      <c r="CG28" s="656" t="n"/>
      <c r="CH28" s="656" t="n"/>
      <c r="CI28" s="656" t="n"/>
      <c r="CJ28" s="656" t="n"/>
      <c r="CK28" s="656" t="n"/>
      <c r="CL28" s="656" t="n"/>
      <c r="CM28" s="656" t="n"/>
      <c r="CN28" s="656" t="n"/>
      <c r="CO28" s="656" t="n"/>
      <c r="CP28" s="656" t="n"/>
      <c r="CQ28" s="656" t="n"/>
      <c r="CR28" s="656" t="n"/>
      <c r="CT28" s="644" t="n"/>
      <c r="CU28" s="1" t="n"/>
      <c r="CV28" s="656" t="n"/>
      <c r="CW28" s="656" t="n"/>
      <c r="CX28" s="656" t="n"/>
      <c r="CY28" s="656" t="n"/>
      <c r="CZ28" s="656" t="n"/>
      <c r="DA28" s="656" t="n"/>
      <c r="DB28" s="656" t="n"/>
      <c r="DC28" s="656" t="n"/>
      <c r="DD28" s="656" t="n"/>
      <c r="DE28" s="656" t="n"/>
      <c r="DF28" s="656" t="n"/>
      <c r="DG28" s="656" t="n"/>
      <c r="DI28" s="597" t="n"/>
      <c r="DJ28" s="337" t="n"/>
      <c r="DL28" s="644" t="n"/>
      <c r="DM28" s="1" t="n"/>
      <c r="DN28" s="656" t="n"/>
      <c r="DO28" s="656" t="n"/>
      <c r="DP28" s="656" t="n"/>
      <c r="DQ28" s="656" t="n"/>
      <c r="DR28" s="656" t="n"/>
      <c r="DS28" s="656" t="n"/>
      <c r="DT28" s="656" t="n"/>
      <c r="DU28" s="656" t="n"/>
      <c r="DV28" s="656" t="n"/>
      <c r="DW28" s="656" t="n"/>
      <c r="DX28" s="656" t="n"/>
      <c r="DY28" s="656" t="n"/>
      <c r="EA28" s="644" t="n"/>
      <c r="EB28" s="1" t="n"/>
      <c r="EC28" s="656" t="n"/>
      <c r="ED28" s="656" t="n"/>
      <c r="EE28" s="656" t="n"/>
      <c r="EF28" s="656" t="n"/>
      <c r="EG28" s="656" t="n"/>
      <c r="EH28" s="656" t="n"/>
      <c r="EI28" s="656" t="n"/>
      <c r="EJ28" s="656" t="n"/>
      <c r="EK28" s="656" t="n"/>
      <c r="EL28" s="656" t="n"/>
      <c r="EM28" s="656" t="n"/>
      <c r="EN28" s="656" t="n"/>
      <c r="EP28" s="597" t="n"/>
      <c r="EQ28" s="337" t="n"/>
    </row>
    <row r="29" ht="14.85" customHeight="1">
      <c r="A29" s="1" t="n">
        <v>24</v>
      </c>
      <c r="B29" s="71" t="n"/>
      <c r="C29" s="48" t="inlineStr">
        <is>
          <t>Despesas com Transporte - Comercial</t>
        </is>
      </c>
      <c r="D29" s="57" t="n"/>
      <c r="E29" s="633">
        <f>SUM(G29:R29)</f>
        <v/>
      </c>
      <c r="F29" s="596" t="n"/>
      <c r="G29" s="633">
        <f>SUM(G31:G37)</f>
        <v/>
      </c>
      <c r="H29" s="633">
        <f>SUM(H31:H37)</f>
        <v/>
      </c>
      <c r="I29" s="633">
        <f>SUM(I31:I37)</f>
        <v/>
      </c>
      <c r="J29" s="633">
        <f>SUM(J31:J37)</f>
        <v/>
      </c>
      <c r="K29" s="633">
        <f>SUM(K31:K37)</f>
        <v/>
      </c>
      <c r="L29" s="633">
        <f>SUM(L31:L37)</f>
        <v/>
      </c>
      <c r="M29" s="633">
        <f>SUM(M31:M37)</f>
        <v/>
      </c>
      <c r="N29" s="633">
        <f>SUM(N31:N37)</f>
        <v/>
      </c>
      <c r="O29" s="633">
        <f>SUM(O31:O37)</f>
        <v/>
      </c>
      <c r="P29" s="633">
        <f>SUM(P31:P37)</f>
        <v/>
      </c>
      <c r="Q29" s="633">
        <f>SUM(Q31:Q37)</f>
        <v/>
      </c>
      <c r="R29" s="633">
        <f>SUM(R31:R37)</f>
        <v/>
      </c>
      <c r="S29" s="596" t="n"/>
      <c r="T29" s="633">
        <f>SUM(V29:AG29)</f>
        <v/>
      </c>
      <c r="U29" s="596" t="n"/>
      <c r="V29" s="633">
        <f>SUM(V31:V37)</f>
        <v/>
      </c>
      <c r="W29" s="633">
        <f>SUM(W31:W37)</f>
        <v/>
      </c>
      <c r="X29" s="633">
        <f>SUM(X31:X37)</f>
        <v/>
      </c>
      <c r="Y29" s="633">
        <f>SUM(Y31:Y37)</f>
        <v/>
      </c>
      <c r="Z29" s="633">
        <f>SUM(Z31:Z37)</f>
        <v/>
      </c>
      <c r="AA29" s="633">
        <f>SUM(AA31:AA37)</f>
        <v/>
      </c>
      <c r="AB29" s="633">
        <f>SUM(AB31:AB37)</f>
        <v/>
      </c>
      <c r="AC29" s="633">
        <f>SUM(AC31:AC37)</f>
        <v/>
      </c>
      <c r="AD29" s="633">
        <f>SUM(AD31:AD37)</f>
        <v/>
      </c>
      <c r="AE29" s="633">
        <f>SUM(AE31:AE37)</f>
        <v/>
      </c>
      <c r="AF29" s="633">
        <f>SUM(AF31:AF37)</f>
        <v/>
      </c>
      <c r="AG29" s="633">
        <f>SUM(AG31:AG37)</f>
        <v/>
      </c>
      <c r="AH29" s="596" t="n"/>
      <c r="AI29" s="633">
        <f>SUM(AK29:AV29)</f>
        <v/>
      </c>
      <c r="AJ29" s="596" t="n"/>
      <c r="AK29" s="633">
        <f>SUM(AK31:AK37)</f>
        <v/>
      </c>
      <c r="AL29" s="633">
        <f>SUM(AL31:AL37)</f>
        <v/>
      </c>
      <c r="AM29" s="633">
        <f>SUM(AM31:AM37)</f>
        <v/>
      </c>
      <c r="AN29" s="633">
        <f>SUM(AN31:AN37)</f>
        <v/>
      </c>
      <c r="AO29" s="633">
        <f>SUM(AO31:AO37)</f>
        <v/>
      </c>
      <c r="AP29" s="633">
        <f>SUM(AP31:AP37)</f>
        <v/>
      </c>
      <c r="AQ29" s="633">
        <f>SUM(AQ31:AQ37)</f>
        <v/>
      </c>
      <c r="AR29" s="633">
        <f>SUM(AR31:AR37)</f>
        <v/>
      </c>
      <c r="AS29" s="633">
        <f>SUM(AS31:AS37)</f>
        <v/>
      </c>
      <c r="AT29" s="633">
        <f>SUM(AT31:AT37)</f>
        <v/>
      </c>
      <c r="AU29" s="633">
        <f>SUM(AU31:AU37)</f>
        <v/>
      </c>
      <c r="AV29" s="633">
        <f>SUM(AV31:AV37)</f>
        <v/>
      </c>
      <c r="AW29" s="596" t="n"/>
      <c r="AX29" s="633">
        <f>SUM(AZ29:BK29)</f>
        <v/>
      </c>
      <c r="AY29" s="596" t="n"/>
      <c r="AZ29" s="633">
        <f>SUM(AZ31:AZ37)</f>
        <v/>
      </c>
      <c r="BA29" s="633">
        <f>SUM(BA31:BA37)</f>
        <v/>
      </c>
      <c r="BB29" s="633">
        <f>SUM(BB31:BB37)</f>
        <v/>
      </c>
      <c r="BC29" s="633">
        <f>SUM(BC31:BC37)</f>
        <v/>
      </c>
      <c r="BD29" s="633">
        <f>SUM(BD31:BD37)</f>
        <v/>
      </c>
      <c r="BE29" s="633">
        <f>SUM(BE31:BE37)</f>
        <v/>
      </c>
      <c r="BF29" s="633">
        <f>SUM(BF31:BF37)</f>
        <v/>
      </c>
      <c r="BG29" s="633">
        <f>SUM(BG31:BG37)</f>
        <v/>
      </c>
      <c r="BH29" s="633">
        <f>SUM(BH31:BH37)</f>
        <v/>
      </c>
      <c r="BI29" s="633">
        <f>SUM(BI31:BI37)</f>
        <v/>
      </c>
      <c r="BJ29" s="633">
        <f>SUM(BJ31:BJ37)</f>
        <v/>
      </c>
      <c r="BK29" s="633">
        <f>SUM(BK31:BK37)</f>
        <v/>
      </c>
      <c r="BM29" s="633">
        <f>SUM(BO29:BZ29)</f>
        <v/>
      </c>
      <c r="BN29" s="596" t="n"/>
      <c r="BO29" s="633">
        <f>SUM(BO31:BO37)</f>
        <v/>
      </c>
      <c r="BP29" s="633">
        <f>SUM(BP31:BP37)</f>
        <v/>
      </c>
      <c r="BQ29" s="633">
        <f>SUM(BQ31:BQ37)</f>
        <v/>
      </c>
      <c r="BR29" s="633">
        <f>SUM(BR31:BR37)</f>
        <v/>
      </c>
      <c r="BS29" s="633">
        <f>SUM(BS31:BS37)</f>
        <v/>
      </c>
      <c r="BT29" s="633">
        <f>SUM(BT31:BT37)</f>
        <v/>
      </c>
      <c r="BU29" s="633">
        <f>SUM(BU31:BU37)</f>
        <v/>
      </c>
      <c r="BV29" s="633">
        <f>SUM(BV31:BV37)</f>
        <v/>
      </c>
      <c r="BW29" s="633">
        <f>SUM(BW31:BW37)</f>
        <v/>
      </c>
      <c r="BX29" s="633">
        <f>SUM(BX31:BX37)</f>
        <v/>
      </c>
      <c r="BY29" s="633">
        <f>SUM(BY31:BY37)</f>
        <v/>
      </c>
      <c r="BZ29" s="633">
        <f>SUM(BZ31:BZ37)</f>
        <v/>
      </c>
      <c r="CB29" s="633">
        <f>SUM(CB30:CB37)</f>
        <v/>
      </c>
      <c r="CC29" s="237" t="n"/>
      <c r="CD29" s="633">
        <f>SUM(CD30:CD37)</f>
        <v/>
      </c>
      <c r="CE29" s="633">
        <f>SUM(CG29:CR29)</f>
        <v/>
      </c>
      <c r="CG29" s="633">
        <f>SUM(CG31:CG37)</f>
        <v/>
      </c>
      <c r="CH29" s="633">
        <f>SUM(CH31:CH37)</f>
        <v/>
      </c>
      <c r="CI29" s="633">
        <f>SUM(CI31:CI37)</f>
        <v/>
      </c>
      <c r="CJ29" s="633">
        <f>SUM(CJ31:CJ37)</f>
        <v/>
      </c>
      <c r="CK29" s="633">
        <f>SUM(CK31:CK37)</f>
        <v/>
      </c>
      <c r="CL29" s="633">
        <f>SUM(CL31:CL37)</f>
        <v/>
      </c>
      <c r="CM29" s="633">
        <f>SUM(CM31:CM37)</f>
        <v/>
      </c>
      <c r="CN29" s="633">
        <f>SUM(CN31:CN37)</f>
        <v/>
      </c>
      <c r="CO29" s="633">
        <f>SUM(CO31:CO37)</f>
        <v/>
      </c>
      <c r="CP29" s="633">
        <f>SUM(CP31:CP37)</f>
        <v/>
      </c>
      <c r="CQ29" s="633">
        <f>SUM(CQ31:CQ37)</f>
        <v/>
      </c>
      <c r="CR29" s="633">
        <f>SUM(CR31:CR37)</f>
        <v/>
      </c>
      <c r="CT29" s="633">
        <f>SUM(CV29:DG29)</f>
        <v/>
      </c>
      <c r="CV29" s="633">
        <f>SUM(CV31:CV37)</f>
        <v/>
      </c>
      <c r="CW29" s="633">
        <f>SUM(CW31:CW37)</f>
        <v/>
      </c>
      <c r="CX29" s="633">
        <f>SUM(CX31:CX37)</f>
        <v/>
      </c>
      <c r="CY29" s="633">
        <f>SUM(CY31:CY37)</f>
        <v/>
      </c>
      <c r="CZ29" s="633">
        <f>SUM(CZ31:CZ37)</f>
        <v/>
      </c>
      <c r="DA29" s="633">
        <f>SUM(DA31:DA37)</f>
        <v/>
      </c>
      <c r="DB29" s="633">
        <f>SUM(DB31:DB37)</f>
        <v/>
      </c>
      <c r="DC29" s="633">
        <f>SUM(DC31:DC37)</f>
        <v/>
      </c>
      <c r="DD29" s="633">
        <f>SUM(DD31:DD37)</f>
        <v/>
      </c>
      <c r="DE29" s="633">
        <f>SUM(DE31:DE37)</f>
        <v/>
      </c>
      <c r="DF29" s="633">
        <f>SUM(DF31:DF37)</f>
        <v/>
      </c>
      <c r="DG29" s="633">
        <f>SUM(DG31:DG37)</f>
        <v/>
      </c>
      <c r="DI29" s="633">
        <f>DA29-CL29</f>
        <v/>
      </c>
      <c r="DJ29" s="335">
        <f>(DA29/CL29)-100%</f>
        <v/>
      </c>
      <c r="DL29" s="633">
        <f>SUM(DN29:DY29)</f>
        <v/>
      </c>
      <c r="DN29" s="633">
        <f>SUM(DN31:DN37)</f>
        <v/>
      </c>
      <c r="DO29" s="633">
        <f>SUM(DO31:DO37)</f>
        <v/>
      </c>
      <c r="DP29" s="633">
        <f>SUM(DP31:DP37)</f>
        <v/>
      </c>
      <c r="DQ29" s="633">
        <f>SUM(DQ31:DQ37)</f>
        <v/>
      </c>
      <c r="DR29" s="633">
        <f>SUM(DR31:DR37)</f>
        <v/>
      </c>
      <c r="DS29" s="633">
        <f>SUM(DS31:DS37)</f>
        <v/>
      </c>
      <c r="DT29" s="633">
        <f>SUM(DT31:DT37)</f>
        <v/>
      </c>
      <c r="DU29" s="633">
        <f>SUM(DU31:DU37)</f>
        <v/>
      </c>
      <c r="DV29" s="633">
        <f>SUM(DV31:DV37)</f>
        <v/>
      </c>
      <c r="DW29" s="633">
        <f>SUM(DW31:DW37)</f>
        <v/>
      </c>
      <c r="DX29" s="633">
        <f>SUM(DX31:DX37)</f>
        <v/>
      </c>
      <c r="DY29" s="633">
        <f>SUM(DY31:DY37)</f>
        <v/>
      </c>
      <c r="EA29" s="633">
        <f>SUM(EC29:EN29)</f>
        <v/>
      </c>
      <c r="EC29" s="633">
        <f>SUM(EC31:EC37)</f>
        <v/>
      </c>
      <c r="ED29" s="633">
        <f>SUM(ED31:ED37)</f>
        <v/>
      </c>
      <c r="EE29" s="633">
        <f>SUM(EE31:EE37)</f>
        <v/>
      </c>
      <c r="EF29" s="633">
        <f>SUM(EF31:EF37)</f>
        <v/>
      </c>
      <c r="EG29" s="633">
        <f>SUM(EG31:EG37)</f>
        <v/>
      </c>
      <c r="EH29" s="633">
        <f>SUM(EH31:EH37)</f>
        <v/>
      </c>
      <c r="EI29" s="633">
        <f>SUM(EI31:EI37)</f>
        <v/>
      </c>
      <c r="EJ29" s="633">
        <f>SUM(EJ31:EJ37)</f>
        <v/>
      </c>
      <c r="EK29" s="633">
        <f>SUM(EK31:EK37)</f>
        <v/>
      </c>
      <c r="EL29" s="633">
        <f>SUM(EL31:EL37)</f>
        <v/>
      </c>
      <c r="EM29" s="633">
        <f>SUM(EM31:EM37)</f>
        <v/>
      </c>
      <c r="EN29" s="633">
        <f>SUM(EN31:EN37)</f>
        <v/>
      </c>
      <c r="EP29" s="633">
        <f>EH29-DS29</f>
        <v/>
      </c>
      <c r="EQ29" s="335">
        <f>(EH29/DS29)-100%</f>
        <v/>
      </c>
      <c r="ES29" s="633">
        <f>SUM(ES31:ES37)</f>
        <v/>
      </c>
      <c r="ET29" s="419" t="n"/>
      <c r="EU29" s="633">
        <f>SUM(EU31:EU37)</f>
        <v/>
      </c>
      <c r="EV29" s="419" t="n"/>
      <c r="EW29" s="633">
        <f>SUM(EW31:EW37)</f>
        <v/>
      </c>
      <c r="EX29" s="419" t="n"/>
      <c r="EY29" s="636">
        <f>EW29-EU29</f>
        <v/>
      </c>
      <c r="EZ29" s="412">
        <f>-EY29/EU29</f>
        <v/>
      </c>
    </row>
    <row r="30" ht="6" customHeight="1">
      <c r="A30" s="1" t="n">
        <v>25</v>
      </c>
      <c r="B30" s="72" t="n"/>
      <c r="C30" s="57" t="n"/>
      <c r="D30" s="57" t="n"/>
      <c r="E30" s="597" t="n"/>
      <c r="F30" s="596" t="n"/>
      <c r="G30" s="596" t="n"/>
      <c r="H30" s="596" t="n"/>
      <c r="I30" s="596" t="n"/>
      <c r="J30" s="596" t="n"/>
      <c r="K30" s="596" t="n"/>
      <c r="L30" s="596" t="n"/>
      <c r="M30" s="596" t="n"/>
      <c r="N30" s="596" t="n"/>
      <c r="O30" s="596" t="n"/>
      <c r="P30" s="596" t="n"/>
      <c r="Q30" s="596" t="n"/>
      <c r="R30" s="596" t="n"/>
      <c r="S30" s="596" t="n"/>
      <c r="T30" s="596" t="n"/>
      <c r="U30" s="596" t="n"/>
      <c r="V30" s="596" t="n"/>
      <c r="W30" s="596" t="n"/>
      <c r="X30" s="596" t="n"/>
      <c r="Y30" s="596" t="n"/>
      <c r="Z30" s="596" t="n"/>
      <c r="AA30" s="596" t="n"/>
      <c r="AB30" s="596" t="n"/>
      <c r="AC30" s="596" t="n"/>
      <c r="AD30" s="596" t="n"/>
      <c r="AE30" s="596" t="n"/>
      <c r="AF30" s="596" t="n"/>
      <c r="AG30" s="596" t="n"/>
      <c r="AH30" s="596" t="n"/>
      <c r="AI30" s="596" t="n"/>
      <c r="AJ30" s="596" t="n"/>
      <c r="AK30" s="596" t="n"/>
      <c r="AL30" s="596" t="n"/>
      <c r="AM30" s="596" t="n"/>
      <c r="AN30" s="596" t="n"/>
      <c r="AO30" s="596" t="n"/>
      <c r="AP30" s="596" t="n"/>
      <c r="AQ30" s="596" t="n"/>
      <c r="AR30" s="596" t="n"/>
      <c r="AS30" s="596" t="n"/>
      <c r="AT30" s="596" t="n"/>
      <c r="AU30" s="596" t="n"/>
      <c r="AV30" s="596" t="n"/>
      <c r="AW30" s="596" t="n"/>
      <c r="AX30" s="596" t="n"/>
      <c r="AY30" s="596" t="n"/>
      <c r="AZ30" s="596" t="n"/>
      <c r="BA30" s="596" t="n"/>
      <c r="BB30" s="596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M30" s="596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B30" s="622" t="n"/>
      <c r="CC30" s="237" t="n"/>
      <c r="CD30" s="1" t="n"/>
      <c r="CE30" s="596" t="n"/>
      <c r="CG30" s="596" t="n"/>
      <c r="CH30" s="596" t="n"/>
      <c r="CI30" s="596" t="n"/>
      <c r="CJ30" s="596" t="n"/>
      <c r="CK30" s="596" t="n"/>
      <c r="CL30" s="596" t="n"/>
      <c r="CM30" s="596" t="n"/>
      <c r="CN30" s="596" t="n"/>
      <c r="CO30" s="596" t="n"/>
      <c r="CP30" s="596" t="n"/>
      <c r="CQ30" s="596" t="n"/>
      <c r="CR30" s="596" t="n"/>
      <c r="CT30" s="596" t="n"/>
      <c r="CV30" s="596" t="n"/>
      <c r="CW30" s="596" t="n"/>
      <c r="CX30" s="596" t="n"/>
      <c r="CY30" s="596" t="n"/>
      <c r="CZ30" s="596" t="n"/>
      <c r="DA30" s="596" t="n"/>
      <c r="DB30" s="596" t="n"/>
      <c r="DC30" s="596" t="n"/>
      <c r="DD30" s="596" t="n"/>
      <c r="DE30" s="596" t="n"/>
      <c r="DF30" s="596" t="n"/>
      <c r="DG30" s="596" t="n"/>
      <c r="DI30" s="596" t="n"/>
      <c r="DJ30" s="336" t="n"/>
      <c r="DL30" s="596" t="n"/>
      <c r="DN30" s="596" t="n"/>
      <c r="DO30" s="596" t="n"/>
      <c r="DP30" s="596" t="n"/>
      <c r="DQ30" s="596" t="n"/>
      <c r="DR30" s="596" t="n"/>
      <c r="DS30" s="596" t="n"/>
      <c r="DT30" s="596" t="n"/>
      <c r="DU30" s="596" t="n"/>
      <c r="DV30" s="596" t="n"/>
      <c r="DW30" s="596" t="n"/>
      <c r="DX30" s="596" t="n"/>
      <c r="DY30" s="596" t="n"/>
      <c r="EA30" s="596" t="n"/>
      <c r="EC30" s="596" t="n"/>
      <c r="ED30" s="596" t="n"/>
      <c r="EE30" s="596" t="n"/>
      <c r="EF30" s="596" t="n"/>
      <c r="EG30" s="596" t="n"/>
      <c r="EH30" s="596" t="n"/>
      <c r="EI30" s="596" t="n"/>
      <c r="EJ30" s="596" t="n"/>
      <c r="EK30" s="596" t="n"/>
      <c r="EL30" s="596" t="n"/>
      <c r="EM30" s="596" t="n"/>
      <c r="EN30" s="596" t="n"/>
      <c r="EP30" s="596" t="n"/>
      <c r="EQ30" s="336" t="n"/>
      <c r="ES30" s="623" t="n"/>
      <c r="ET30" s="409" t="n"/>
      <c r="EU30" s="626" t="n"/>
      <c r="EV30" s="409" t="n"/>
      <c r="EW30" s="623" t="n"/>
      <c r="EX30" s="409" t="n"/>
      <c r="EY30" s="625" t="n"/>
      <c r="EZ30" s="408" t="n"/>
    </row>
    <row r="31" outlineLevel="1" ht="14.85" customFormat="1" customHeight="1" s="4">
      <c r="A31" s="1" t="n">
        <v>26</v>
      </c>
      <c r="B31" s="74" t="inlineStr">
        <is>
          <t>37.01</t>
        </is>
      </c>
      <c r="C31" s="50">
        <f>VLOOKUP(B31,BD!A:B,2,0)</f>
        <v/>
      </c>
      <c r="D31" s="58" t="n"/>
      <c r="E31" s="597">
        <f>SUM(G31:R31)</f>
        <v/>
      </c>
      <c r="F31" s="644" t="n"/>
      <c r="G31" s="597">
        <f>SUMIFS(BD!I:I,BD!$A:$A,$B31,BD!$G:$G,$E$4)</f>
        <v/>
      </c>
      <c r="H31" s="597">
        <f>SUMIFS(BD!J:J,BD!$A:$A,$B31,BD!$G:$G,$E$4)</f>
        <v/>
      </c>
      <c r="I31" s="597">
        <f>SUMIFS(BD!K:K,BD!$A:$A,$B31,BD!$G:$G,$E$4)</f>
        <v/>
      </c>
      <c r="J31" s="597">
        <f>SUMIFS(BD!L:L,BD!$A:$A,$B31,BD!$G:$G,$E$4)</f>
        <v/>
      </c>
      <c r="K31" s="597">
        <f>SUMIFS(BD!M:M,BD!$A:$A,$B31,BD!$G:$G,$E$4)</f>
        <v/>
      </c>
      <c r="L31" s="597">
        <f>SUMIFS(BD!N:N,BD!$A:$A,$B31,BD!$G:$G,$E$4)</f>
        <v/>
      </c>
      <c r="M31" s="597">
        <f>SUMIFS(BD!O:O,BD!$A:$A,$B31,BD!$G:$G,$E$4)</f>
        <v/>
      </c>
      <c r="N31" s="597">
        <f>SUMIFS(BD!P:P,BD!$A:$A,$B31,BD!$G:$G,$E$4)</f>
        <v/>
      </c>
      <c r="O31" s="597">
        <f>SUMIFS(BD!Q:Q,BD!$A:$A,$B31,BD!$G:$G,$E$4)</f>
        <v/>
      </c>
      <c r="P31" s="597">
        <f>SUMIFS(BD!R:R,BD!$A:$A,$B31,BD!$G:$G,$E$4)</f>
        <v/>
      </c>
      <c r="Q31" s="597">
        <f>SUMIFS(BD!S:S,BD!$A:$A,$B31,BD!$G:$G,$E$4)</f>
        <v/>
      </c>
      <c r="R31" s="597">
        <f>SUMIFS(BD!T:T,BD!$A:$A,$B31,BD!$G:$G,$E$4)</f>
        <v/>
      </c>
      <c r="S31" s="597" t="n"/>
      <c r="T31" s="597">
        <f>SUM(V31:AG31)</f>
        <v/>
      </c>
      <c r="U31" s="597" t="n"/>
      <c r="V31" s="597">
        <f>SUMIFS(BD!V:V,BD!$A:$A,$B31,BD!$G:$G,$T$4)</f>
        <v/>
      </c>
      <c r="W31" s="597">
        <f>SUMIFS(BD!W:W,BD!$A:$A,$B31,BD!$G:$G,$T$4)</f>
        <v/>
      </c>
      <c r="X31" s="597">
        <f>SUMIFS(BD!X:X,BD!$A:$A,$B31,BD!$G:$G,$T$4)</f>
        <v/>
      </c>
      <c r="Y31" s="597">
        <f>SUMIFS(BD!Y:Y,BD!$A:$A,$B31,BD!$G:$G,$T$4)</f>
        <v/>
      </c>
      <c r="Z31" s="597">
        <f>SUMIFS(BD!Z:Z,BD!$A:$A,$B31,BD!$G:$G,$T$4)</f>
        <v/>
      </c>
      <c r="AA31" s="597">
        <f>SUMIFS(BD!AA:AA,BD!$A:$A,$B31,BD!$G:$G,$T$4)</f>
        <v/>
      </c>
      <c r="AB31" s="597">
        <f>SUMIFS(BD!AB:AB,BD!$A:$A,$B31,BD!$G:$G,$T$4)</f>
        <v/>
      </c>
      <c r="AC31" s="597">
        <f>SUMIFS(BD!AC:AC,BD!$A:$A,$B31,BD!$G:$G,$T$4)</f>
        <v/>
      </c>
      <c r="AD31" s="597">
        <f>SUMIFS(BD!AD:AD,BD!$A:$A,$B31,BD!$G:$G,$T$4)</f>
        <v/>
      </c>
      <c r="AE31" s="597">
        <f>SUMIFS(BD!AE:AE,BD!$A:$A,$B31,BD!$G:$G,$T$4)</f>
        <v/>
      </c>
      <c r="AF31" s="597">
        <f>SUMIFS(BD!AF:AF,BD!$A:$A,$B31,BD!$G:$G,$T$4)</f>
        <v/>
      </c>
      <c r="AG31" s="597">
        <f>SUMIFS(BD!AG:AG,BD!$A:$A,$B31,BD!$G:$G,$T$4)</f>
        <v/>
      </c>
      <c r="AH31" s="597" t="n"/>
      <c r="AI31" s="597">
        <f>SUM(AK31:AV31)</f>
        <v/>
      </c>
      <c r="AJ31" s="597" t="n"/>
      <c r="AK31" s="597">
        <f>SUMIFS(BD!AI:AI,BD!$A:$A,$B31,BD!$G:$G,$AI$4)</f>
        <v/>
      </c>
      <c r="AL31" s="597">
        <f>SUMIFS(BD!AJ:AJ,BD!$A:$A,$B31,BD!$G:$G,$AI$4)</f>
        <v/>
      </c>
      <c r="AM31" s="597">
        <f>SUMIFS(BD!AK:AK,BD!$A:$A,$B31,BD!$G:$G,$AI$4)</f>
        <v/>
      </c>
      <c r="AN31" s="597">
        <f>SUMIFS(BD!AL:AL,BD!$A:$A,$B31,BD!$G:$G,$AI$4)</f>
        <v/>
      </c>
      <c r="AO31" s="597">
        <f>SUMIFS(BD!AM:AM,BD!$A:$A,$B31,BD!$G:$G,$AI$4)</f>
        <v/>
      </c>
      <c r="AP31" s="597">
        <f>SUMIFS(BD!AN:AN,BD!$A:$A,$B31,BD!$G:$G,$AI$4)</f>
        <v/>
      </c>
      <c r="AQ31" s="597">
        <f>SUMIFS(BD!AO:AO,BD!$A:$A,$B31,BD!$G:$G,$AI$4)</f>
        <v/>
      </c>
      <c r="AR31" s="597">
        <f>SUMIFS(BD!AP:AP,BD!$A:$A,$B31,BD!$G:$G,$AI$4)</f>
        <v/>
      </c>
      <c r="AS31" s="597">
        <f>SUMIFS(BD!AQ:AQ,BD!$A:$A,$B31,BD!$G:$G,$AI$4)</f>
        <v/>
      </c>
      <c r="AT31" s="597">
        <f>SUMIFS(BD!AR:AR,BD!$A:$A,$B31,BD!$G:$G,$AI$4)</f>
        <v/>
      </c>
      <c r="AU31" s="597">
        <f>SUMIFS(BD!AS:AS,BD!$A:$A,$B31,BD!$G:$G,$AI$4)</f>
        <v/>
      </c>
      <c r="AV31" s="597">
        <f>SUMIFS(BD!AT:AT,BD!$A:$A,$B31,BD!$G:$G,$AI$4)</f>
        <v/>
      </c>
      <c r="AW31" s="597" t="n"/>
      <c r="AX31" s="597">
        <f>SUM(AZ31:BK31)</f>
        <v/>
      </c>
      <c r="AY31" s="597" t="n"/>
      <c r="AZ31" s="597">
        <f>SUMIFS(BD!AV:AV,BD!$A:$A,$B31,BD!$G:$G,$AX$4)</f>
        <v/>
      </c>
      <c r="BA31" s="597">
        <f>SUMIFS(BD!AW:AW,BD!$A:$A,$B31,BD!$G:$G,$AX$4)</f>
        <v/>
      </c>
      <c r="BB31" s="597">
        <f>SUMIFS(BD!AX:AX,BD!$A:$A,$B31,BD!$G:$G,$AX$4)</f>
        <v/>
      </c>
      <c r="BC31" s="597">
        <f>SUMIFS(BD!AY:AY,BD!$A:$A,$B31,BD!$G:$G,$AX$4)</f>
        <v/>
      </c>
      <c r="BD31" s="597">
        <f>SUMIFS(BD!AZ:AZ,BD!$A:$A,$B31,BD!$G:$G,$AX$4)</f>
        <v/>
      </c>
      <c r="BE31" s="597">
        <f>SUMIFS(BD!BA:BA,BD!$A:$A,$B31,BD!$G:$G,$AX$4)</f>
        <v/>
      </c>
      <c r="BF31" s="597">
        <f>SUMIFS(BD!BB:BB,BD!$A:$A,$B31,BD!$G:$G,$AX$4)</f>
        <v/>
      </c>
      <c r="BG31" s="597">
        <f>SUMIFS(BD!BC:BC,BD!$A:$A,$B31,BD!$G:$G,$AX$4)</f>
        <v/>
      </c>
      <c r="BH31" s="597">
        <f>SUMIFS(BD!BD:BD,BD!$A:$A,$B31,BD!$G:$G,$AX$4)</f>
        <v/>
      </c>
      <c r="BI31" s="597">
        <f>SUMIFS(BD!BE:BE,BD!$A:$A,$B31,BD!$G:$G,$AX$4)</f>
        <v/>
      </c>
      <c r="BJ31" s="597">
        <f>SUMIFS(BD!BF:BF,BD!$A:$A,$B31,BD!$G:$G,$AX$4)</f>
        <v/>
      </c>
      <c r="BK31" s="597">
        <f>SUMIFS(BD!BG:BG,BD!$A:$A,$B31,BD!$G:$G,$AX$4)</f>
        <v/>
      </c>
      <c r="BM31" s="597">
        <f>SUM(BO31:BZ31)</f>
        <v/>
      </c>
      <c r="BN31" s="597" t="n"/>
      <c r="BO31" s="597">
        <f>SUMIFS(BD!AV:AV,BD!$A:$A,$B31,BD!$G:$G,$BM$4)</f>
        <v/>
      </c>
      <c r="BP31" s="597">
        <f>SUMIFS(BD!AW:AW,BD!$A:$A,$B31,BD!$G:$G,$BM$4)</f>
        <v/>
      </c>
      <c r="BQ31" s="597">
        <f>SUMIFS(BD!AX:AX,BD!$A:$A,$B31,BD!$G:$G,$BM$4)</f>
        <v/>
      </c>
      <c r="BR31" s="597">
        <f>SUMIFS(BD!AY:AY,BD!$A:$A,$B31,BD!$G:$G,$BM$4)</f>
        <v/>
      </c>
      <c r="BS31" s="597">
        <f>SUMIFS(BD!AZ:AZ,BD!$A:$A,$B31,BD!$G:$G,$BM$4)</f>
        <v/>
      </c>
      <c r="BT31" s="597">
        <f>SUMIFS(BD!BA:BA,BD!$A:$A,$B31,BD!$G:$G,$BM$4)</f>
        <v/>
      </c>
      <c r="BU31" s="597">
        <f>SUMIFS(BD!BB:BB,BD!$A:$A,$B31,BD!$G:$G,$BM$4)</f>
        <v/>
      </c>
      <c r="BV31" s="597">
        <f>SUMIFS(BD!BC:BC,BD!$A:$A,$B31,BD!$G:$G,$BM$4)</f>
        <v/>
      </c>
      <c r="BW31" s="597">
        <f>SUMIFS(BD!BD:BD,BD!$A:$A,$B31,BD!$G:$G,$BM$4)</f>
        <v/>
      </c>
      <c r="BX31" s="597">
        <f>SUMIFS(BD!BE:BE,BD!$A:$A,$B31,BD!$G:$G,$BM$4)</f>
        <v/>
      </c>
      <c r="BY31" s="597">
        <f>SUMIFS(BD!BF:BF,BD!$A:$A,$B31,BD!$G:$G,$BM$4)</f>
        <v/>
      </c>
      <c r="BZ31" s="597">
        <f>SUMIFS(BD!BG:BG,BD!$A:$A,$B31,BD!$G:$G,$BM$4)</f>
        <v/>
      </c>
      <c r="CB31" s="622">
        <f>HLOOKUP($CB$4,$AZ$6:$BK$50,$A31,0)</f>
        <v/>
      </c>
      <c r="CC31" s="237" t="n"/>
      <c r="CD31" s="622">
        <f>HLOOKUP($CB$4,$BO$6:$BZ$50,$A31,0)</f>
        <v/>
      </c>
      <c r="CE31" s="597">
        <f>SUM(CG31:CR31)</f>
        <v/>
      </c>
      <c r="CF31" s="1" t="n"/>
      <c r="CG31" s="597">
        <f>BD!BJ74</f>
        <v/>
      </c>
      <c r="CH31" s="597">
        <f>BD!BK74</f>
        <v/>
      </c>
      <c r="CI31" s="597">
        <f>BD!BL74</f>
        <v/>
      </c>
      <c r="CJ31" s="597">
        <f>BD!BM74</f>
        <v/>
      </c>
      <c r="CK31" s="597">
        <f>BD!BN74</f>
        <v/>
      </c>
      <c r="CL31" s="597">
        <f>BD!BO74</f>
        <v/>
      </c>
      <c r="CM31" s="597">
        <f>BD!BP74</f>
        <v/>
      </c>
      <c r="CN31" s="597">
        <f>BD!BQ74</f>
        <v/>
      </c>
      <c r="CO31" s="597">
        <f>BD!BR74</f>
        <v/>
      </c>
      <c r="CP31" s="597">
        <f>BD!BS74</f>
        <v/>
      </c>
      <c r="CQ31" s="597">
        <f>BD!BT74</f>
        <v/>
      </c>
      <c r="CR31" s="597">
        <f>BD!BU74</f>
        <v/>
      </c>
      <c r="CT31" s="597">
        <f>SUM(CV31:DG31)</f>
        <v/>
      </c>
      <c r="CU31" s="1" t="n"/>
      <c r="CV31" s="597">
        <f>_xlfn.XLOOKUP($B31,BD!$A$203:$A$399,BD!BJ$203:BJ$399,)</f>
        <v/>
      </c>
      <c r="CW31" s="597">
        <f>_xlfn.XLOOKUP($B31,BD!$A$203:$A$399,BD!BK$203:BK$399,)</f>
        <v/>
      </c>
      <c r="CX31" s="597">
        <f>_xlfn.XLOOKUP($B31,BD!$A$203:$A$399,BD!BL$203:BL$399,)</f>
        <v/>
      </c>
      <c r="CY31" s="597">
        <f>_xlfn.XLOOKUP($B31,BD!$A$203:$A$399,BD!BM$203:BM$399,)</f>
        <v/>
      </c>
      <c r="CZ31" s="597">
        <f>_xlfn.XLOOKUP($B31,BD!$A$203:$A$399,BD!BN$203:BN$399,)</f>
        <v/>
      </c>
      <c r="DA31" s="597">
        <f>_xlfn.XLOOKUP($B31,BD!$A$203:$A$399,BD!BO$203:BO$399,)</f>
        <v/>
      </c>
      <c r="DB31" s="597">
        <f>_xlfn.XLOOKUP($B31,BD!$A$203:$A$399,BD!BP$203:BP$399,)</f>
        <v/>
      </c>
      <c r="DC31" s="597">
        <f>_xlfn.XLOOKUP($B31,BD!$A$203:$A$399,BD!BQ$203:BQ$399,)</f>
        <v/>
      </c>
      <c r="DD31" s="597">
        <f>_xlfn.XLOOKUP($B31,BD!$A$203:$A$399,BD!BR$203:BR$399,)</f>
        <v/>
      </c>
      <c r="DE31" s="597">
        <f>_xlfn.XLOOKUP($B31,BD!$A$203:$A$399,BD!BS$203:BS$399,)</f>
        <v/>
      </c>
      <c r="DF31" s="597">
        <f>_xlfn.XLOOKUP($B31,BD!$A$203:$A$399,BD!BT$203:BT$399,)</f>
        <v/>
      </c>
      <c r="DG31" s="597">
        <f>_xlfn.XLOOKUP($B31,BD!$A$203:$A$399,BD!BU$203:BU$399,)</f>
        <v/>
      </c>
      <c r="DI31" s="597">
        <f>DA31-CL31</f>
        <v/>
      </c>
      <c r="DJ31" s="337">
        <f>(DA31/CL31)-100%</f>
        <v/>
      </c>
      <c r="DL31" s="597">
        <f>SUM(DN31:DY31)</f>
        <v/>
      </c>
      <c r="DM31" s="1" t="n"/>
      <c r="DN31" s="597">
        <f>BD!BW74</f>
        <v/>
      </c>
      <c r="DO31" s="597">
        <f>BD!BX74</f>
        <v/>
      </c>
      <c r="DP31" s="597">
        <f>BD!BY74</f>
        <v/>
      </c>
      <c r="DQ31" s="597">
        <f>BD!BZ74</f>
        <v/>
      </c>
      <c r="DR31" s="597">
        <f>BD!CA74</f>
        <v/>
      </c>
      <c r="DS31" s="597">
        <f>BD!CB74</f>
        <v/>
      </c>
      <c r="DT31" s="597">
        <f>BD!CC74</f>
        <v/>
      </c>
      <c r="DU31" s="597">
        <f>BD!CD74</f>
        <v/>
      </c>
      <c r="DV31" s="597">
        <f>BD!CE74</f>
        <v/>
      </c>
      <c r="DW31" s="597">
        <f>BD!CF74</f>
        <v/>
      </c>
      <c r="DX31" s="597">
        <f>BD!CG74</f>
        <v/>
      </c>
      <c r="DY31" s="597">
        <f>BD!CH74</f>
        <v/>
      </c>
      <c r="EA31" s="597">
        <f>SUM(EC31:EN31)</f>
        <v/>
      </c>
      <c r="EB31" s="1" t="n"/>
      <c r="EC31" s="597">
        <f>_xlfn.XLOOKUP($B31,BD!$A$203:$A$399,BD!BW$203:BW$399,)</f>
        <v/>
      </c>
      <c r="ED31" s="597">
        <f>_xlfn.XLOOKUP($B31,BD!$A$203:$A$399,BD!BX$203:BX$399,)</f>
        <v/>
      </c>
      <c r="EE31" s="597">
        <f>_xlfn.XLOOKUP($B31,BD!$A$203:$A$399,BD!BY$203:BY$399,)</f>
        <v/>
      </c>
      <c r="EF31" s="597">
        <f>_xlfn.XLOOKUP($B31,BD!$A$203:$A$399,BD!BZ$203:BZ$399,)</f>
        <v/>
      </c>
      <c r="EG31" s="597">
        <f>_xlfn.XLOOKUP($B31,BD!$A$203:$A$399,BD!CA$203:CA$399,)</f>
        <v/>
      </c>
      <c r="EH31" s="597">
        <f>_xlfn.XLOOKUP($B31,BD!$A$203:$A$399,BD!CB$203:CB$399,)</f>
        <v/>
      </c>
      <c r="EI31" s="597">
        <f>_xlfn.XLOOKUP($B31,BD!$A$203:$A$399,BD!CC$203:CC$399,)</f>
        <v/>
      </c>
      <c r="EJ31" s="597">
        <f>_xlfn.XLOOKUP($B31,BD!$A$203:$A$399,BD!CD$203:CD$399,)</f>
        <v/>
      </c>
      <c r="EK31" s="597">
        <f>_xlfn.XLOOKUP($B31,BD!$A$203:$A$399,BD!CE$203:CE$399,)</f>
        <v/>
      </c>
      <c r="EL31" s="597">
        <f>_xlfn.XLOOKUP($B31,BD!$A$203:$A$399,BD!CF$203:CF$399,)</f>
        <v/>
      </c>
      <c r="EM31" s="597">
        <f>_xlfn.XLOOKUP($B31,BD!$A$203:$A$399,BD!CG$203:CG$399,)</f>
        <v/>
      </c>
      <c r="EN31" s="597">
        <f>_xlfn.XLOOKUP($B31,BD!$A$203:$A$399,BD!CH$203:CH$399,)</f>
        <v/>
      </c>
      <c r="EP31" s="597">
        <f>EH31-DS31</f>
        <v/>
      </c>
      <c r="EQ31" s="337">
        <f>(EH31/DS31)-100%</f>
        <v/>
      </c>
      <c r="ES31" s="623">
        <f>_xlfn.XLOOKUP($ES$2,$CV$6:$DG$6,$CV31:$DG31)</f>
        <v/>
      </c>
      <c r="ET31" s="409" t="n"/>
      <c r="EU31" s="626">
        <f>_xlfn.XLOOKUP($ES$4,$DN$6:$DY$6,$DN31:$DY31)</f>
        <v/>
      </c>
      <c r="EV31" s="409" t="n"/>
      <c r="EW31" s="623">
        <f>_xlfn.XLOOKUP($ES$4,$EC$6:$EN$6,$EC31:$EN31)</f>
        <v/>
      </c>
      <c r="EX31" s="409" t="n"/>
      <c r="EY31" s="625">
        <f>EW31-EU31</f>
        <v/>
      </c>
      <c r="EZ31" s="408">
        <f>EY31/EU31</f>
        <v/>
      </c>
    </row>
    <row r="32" outlineLevel="1" ht="14.85" customFormat="1" customHeight="1" s="4">
      <c r="A32" s="1" t="n">
        <v>27</v>
      </c>
      <c r="B32" s="74" t="inlineStr">
        <is>
          <t>37.02</t>
        </is>
      </c>
      <c r="C32" s="50">
        <f>VLOOKUP(B32,BD!A:B,2,0)</f>
        <v/>
      </c>
      <c r="D32" s="58" t="n"/>
      <c r="E32" s="597">
        <f>SUM(G32:R32)</f>
        <v/>
      </c>
      <c r="F32" s="644" t="n"/>
      <c r="G32" s="597">
        <f>SUMIFS(BD!I:I,BD!$A:$A,$B32,BD!$G:$G,$E$4)</f>
        <v/>
      </c>
      <c r="H32" s="597">
        <f>SUMIFS(BD!J:J,BD!$A:$A,$B32,BD!$G:$G,$E$4)</f>
        <v/>
      </c>
      <c r="I32" s="597">
        <f>SUMIFS(BD!K:K,BD!$A:$A,$B32,BD!$G:$G,$E$4)</f>
        <v/>
      </c>
      <c r="J32" s="597">
        <f>SUMIFS(BD!L:L,BD!$A:$A,$B32,BD!$G:$G,$E$4)</f>
        <v/>
      </c>
      <c r="K32" s="597">
        <f>SUMIFS(BD!M:M,BD!$A:$A,$B32,BD!$G:$G,$E$4)</f>
        <v/>
      </c>
      <c r="L32" s="597">
        <f>SUMIFS(BD!N:N,BD!$A:$A,$B32,BD!$G:$G,$E$4)</f>
        <v/>
      </c>
      <c r="M32" s="597">
        <f>SUMIFS(BD!O:O,BD!$A:$A,$B32,BD!$G:$G,$E$4)</f>
        <v/>
      </c>
      <c r="N32" s="597">
        <f>SUMIFS(BD!P:P,BD!$A:$A,$B32,BD!$G:$G,$E$4)</f>
        <v/>
      </c>
      <c r="O32" s="597">
        <f>SUMIFS(BD!Q:Q,BD!$A:$A,$B32,BD!$G:$G,$E$4)</f>
        <v/>
      </c>
      <c r="P32" s="597">
        <f>SUMIFS(BD!R:R,BD!$A:$A,$B32,BD!$G:$G,$E$4)</f>
        <v/>
      </c>
      <c r="Q32" s="597">
        <f>SUMIFS(BD!S:S,BD!$A:$A,$B32,BD!$G:$G,$E$4)</f>
        <v/>
      </c>
      <c r="R32" s="597">
        <f>SUMIFS(BD!T:T,BD!$A:$A,$B32,BD!$G:$G,$E$4)</f>
        <v/>
      </c>
      <c r="S32" s="597" t="n"/>
      <c r="T32" s="597">
        <f>SUM(V32:AG32)</f>
        <v/>
      </c>
      <c r="U32" s="597" t="n"/>
      <c r="V32" s="597">
        <f>SUMIFS(BD!V:V,BD!$A:$A,$B32,BD!$G:$G,$T$4)</f>
        <v/>
      </c>
      <c r="W32" s="597">
        <f>SUMIFS(BD!W:W,BD!$A:$A,$B32,BD!$G:$G,$T$4)</f>
        <v/>
      </c>
      <c r="X32" s="597">
        <f>SUMIFS(BD!X:X,BD!$A:$A,$B32,BD!$G:$G,$T$4)</f>
        <v/>
      </c>
      <c r="Y32" s="597">
        <f>SUMIFS(BD!Y:Y,BD!$A:$A,$B32,BD!$G:$G,$T$4)</f>
        <v/>
      </c>
      <c r="Z32" s="597">
        <f>SUMIFS(BD!Z:Z,BD!$A:$A,$B32,BD!$G:$G,$T$4)</f>
        <v/>
      </c>
      <c r="AA32" s="597">
        <f>SUMIFS(BD!AA:AA,BD!$A:$A,$B32,BD!$G:$G,$T$4)</f>
        <v/>
      </c>
      <c r="AB32" s="597">
        <f>SUMIFS(BD!AB:AB,BD!$A:$A,$B32,BD!$G:$G,$T$4)</f>
        <v/>
      </c>
      <c r="AC32" s="597">
        <f>SUMIFS(BD!AC:AC,BD!$A:$A,$B32,BD!$G:$G,$T$4)</f>
        <v/>
      </c>
      <c r="AD32" s="597">
        <f>SUMIFS(BD!AD:AD,BD!$A:$A,$B32,BD!$G:$G,$T$4)</f>
        <v/>
      </c>
      <c r="AE32" s="597">
        <f>SUMIFS(BD!AE:AE,BD!$A:$A,$B32,BD!$G:$G,$T$4)</f>
        <v/>
      </c>
      <c r="AF32" s="597">
        <f>SUMIFS(BD!AF:AF,BD!$A:$A,$B32,BD!$G:$G,$T$4)</f>
        <v/>
      </c>
      <c r="AG32" s="597">
        <f>SUMIFS(BD!AG:AG,BD!$A:$A,$B32,BD!$G:$G,$T$4)</f>
        <v/>
      </c>
      <c r="AH32" s="597" t="n"/>
      <c r="AI32" s="597">
        <f>SUM(AK32:AV32)</f>
        <v/>
      </c>
      <c r="AJ32" s="597" t="n"/>
      <c r="AK32" s="597">
        <f>SUMIFS(BD!AI:AI,BD!$A:$A,$B32,BD!$G:$G,$AI$4)</f>
        <v/>
      </c>
      <c r="AL32" s="597">
        <f>SUMIFS(BD!AJ:AJ,BD!$A:$A,$B32,BD!$G:$G,$AI$4)</f>
        <v/>
      </c>
      <c r="AM32" s="597">
        <f>SUMIFS(BD!AK:AK,BD!$A:$A,$B32,BD!$G:$G,$AI$4)</f>
        <v/>
      </c>
      <c r="AN32" s="597">
        <f>SUMIFS(BD!AL:AL,BD!$A:$A,$B32,BD!$G:$G,$AI$4)</f>
        <v/>
      </c>
      <c r="AO32" s="597">
        <f>SUMIFS(BD!AM:AM,BD!$A:$A,$B32,BD!$G:$G,$AI$4)</f>
        <v/>
      </c>
      <c r="AP32" s="597">
        <f>SUMIFS(BD!AN:AN,BD!$A:$A,$B32,BD!$G:$G,$AI$4)</f>
        <v/>
      </c>
      <c r="AQ32" s="597">
        <f>SUMIFS(BD!AO:AO,BD!$A:$A,$B32,BD!$G:$G,$AI$4)</f>
        <v/>
      </c>
      <c r="AR32" s="597">
        <f>SUMIFS(BD!AP:AP,BD!$A:$A,$B32,BD!$G:$G,$AI$4)</f>
        <v/>
      </c>
      <c r="AS32" s="597">
        <f>SUMIFS(BD!AQ:AQ,BD!$A:$A,$B32,BD!$G:$G,$AI$4)</f>
        <v/>
      </c>
      <c r="AT32" s="597">
        <f>SUMIFS(BD!AR:AR,BD!$A:$A,$B32,BD!$G:$G,$AI$4)</f>
        <v/>
      </c>
      <c r="AU32" s="597">
        <f>SUMIFS(BD!AS:AS,BD!$A:$A,$B32,BD!$G:$G,$AI$4)</f>
        <v/>
      </c>
      <c r="AV32" s="597">
        <f>SUMIFS(BD!AT:AT,BD!$A:$A,$B32,BD!$G:$G,$AI$4)</f>
        <v/>
      </c>
      <c r="AW32" s="597" t="n"/>
      <c r="AX32" s="597">
        <f>SUM(AZ32:BK32)</f>
        <v/>
      </c>
      <c r="AY32" s="597" t="n"/>
      <c r="AZ32" s="597">
        <f>SUMIFS(BD!AV:AV,BD!$A:$A,$B32,BD!$G:$G,$AX$4)</f>
        <v/>
      </c>
      <c r="BA32" s="597">
        <f>SUMIFS(BD!AW:AW,BD!$A:$A,$B32,BD!$G:$G,$AX$4)</f>
        <v/>
      </c>
      <c r="BB32" s="597">
        <f>SUMIFS(BD!AX:AX,BD!$A:$A,$B32,BD!$G:$G,$AX$4)</f>
        <v/>
      </c>
      <c r="BC32" s="597">
        <f>SUMIFS(BD!AY:AY,BD!$A:$A,$B32,BD!$G:$G,$AX$4)</f>
        <v/>
      </c>
      <c r="BD32" s="597">
        <f>SUMIFS(BD!AZ:AZ,BD!$A:$A,$B32,BD!$G:$G,$AX$4)</f>
        <v/>
      </c>
      <c r="BE32" s="597">
        <f>SUMIFS(BD!BA:BA,BD!$A:$A,$B32,BD!$G:$G,$AX$4)</f>
        <v/>
      </c>
      <c r="BF32" s="597">
        <f>SUMIFS(BD!BB:BB,BD!$A:$A,$B32,BD!$G:$G,$AX$4)</f>
        <v/>
      </c>
      <c r="BG32" s="597">
        <f>SUMIFS(BD!BC:BC,BD!$A:$A,$B32,BD!$G:$G,$AX$4)</f>
        <v/>
      </c>
      <c r="BH32" s="597">
        <f>SUMIFS(BD!BD:BD,BD!$A:$A,$B32,BD!$G:$G,$AX$4)</f>
        <v/>
      </c>
      <c r="BI32" s="597">
        <f>SUMIFS(BD!BE:BE,BD!$A:$A,$B32,BD!$G:$G,$AX$4)</f>
        <v/>
      </c>
      <c r="BJ32" s="597">
        <f>SUMIFS(BD!BF:BF,BD!$A:$A,$B32,BD!$G:$G,$AX$4)</f>
        <v/>
      </c>
      <c r="BK32" s="597">
        <f>SUMIFS(BD!BG:BG,BD!$A:$A,$B32,BD!$G:$G,$AX$4)</f>
        <v/>
      </c>
      <c r="BM32" s="597">
        <f>SUM(BO32:BZ32)</f>
        <v/>
      </c>
      <c r="BN32" s="597" t="n"/>
      <c r="BO32" s="597">
        <f>SUMIFS(BD!AV:AV,BD!$A:$A,$B32,BD!$G:$G,$BM$4)</f>
        <v/>
      </c>
      <c r="BP32" s="597">
        <f>SUMIFS(BD!AW:AW,BD!$A:$A,$B32,BD!$G:$G,$BM$4)</f>
        <v/>
      </c>
      <c r="BQ32" s="597">
        <f>SUMIFS(BD!AX:AX,BD!$A:$A,$B32,BD!$G:$G,$BM$4)</f>
        <v/>
      </c>
      <c r="BR32" s="597">
        <f>SUMIFS(BD!AY:AY,BD!$A:$A,$B32,BD!$G:$G,$BM$4)</f>
        <v/>
      </c>
      <c r="BS32" s="597">
        <f>SUMIFS(BD!AZ:AZ,BD!$A:$A,$B32,BD!$G:$G,$BM$4)</f>
        <v/>
      </c>
      <c r="BT32" s="597">
        <f>SUMIFS(BD!BA:BA,BD!$A:$A,$B32,BD!$G:$G,$BM$4)</f>
        <v/>
      </c>
      <c r="BU32" s="597">
        <f>SUMIFS(BD!BB:BB,BD!$A:$A,$B32,BD!$G:$G,$BM$4)</f>
        <v/>
      </c>
      <c r="BV32" s="597">
        <f>SUMIFS(BD!BC:BC,BD!$A:$A,$B32,BD!$G:$G,$BM$4)</f>
        <v/>
      </c>
      <c r="BW32" s="597">
        <f>SUMIFS(BD!BD:BD,BD!$A:$A,$B32,BD!$G:$G,$BM$4)</f>
        <v/>
      </c>
      <c r="BX32" s="597">
        <f>SUMIFS(BD!BE:BE,BD!$A:$A,$B32,BD!$G:$G,$BM$4)</f>
        <v/>
      </c>
      <c r="BY32" s="597">
        <f>SUMIFS(BD!BF:BF,BD!$A:$A,$B32,BD!$G:$G,$BM$4)</f>
        <v/>
      </c>
      <c r="BZ32" s="597">
        <f>SUMIFS(BD!BG:BG,BD!$A:$A,$B32,BD!$G:$G,$BM$4)</f>
        <v/>
      </c>
      <c r="CB32" s="622">
        <f>HLOOKUP($CB$4,$AZ$6:$BK$50,$A32,0)</f>
        <v/>
      </c>
      <c r="CC32" s="237" t="n"/>
      <c r="CD32" s="622">
        <f>HLOOKUP($CB$4,$BO$6:$BZ$50,$A32,0)</f>
        <v/>
      </c>
      <c r="CE32" s="597">
        <f>SUM(CG32:CR32)</f>
        <v/>
      </c>
      <c r="CF32" s="1" t="n"/>
      <c r="CG32" s="597">
        <f>BD!BJ75</f>
        <v/>
      </c>
      <c r="CH32" s="597">
        <f>BD!BK75</f>
        <v/>
      </c>
      <c r="CI32" s="597">
        <f>BD!BL75</f>
        <v/>
      </c>
      <c r="CJ32" s="597">
        <f>BD!BM75</f>
        <v/>
      </c>
      <c r="CK32" s="597">
        <f>BD!BN75</f>
        <v/>
      </c>
      <c r="CL32" s="597">
        <f>BD!BO75</f>
        <v/>
      </c>
      <c r="CM32" s="597">
        <f>BD!BP75</f>
        <v/>
      </c>
      <c r="CN32" s="597">
        <f>BD!BQ75</f>
        <v/>
      </c>
      <c r="CO32" s="597">
        <f>BD!BR75</f>
        <v/>
      </c>
      <c r="CP32" s="597">
        <f>BD!BS75</f>
        <v/>
      </c>
      <c r="CQ32" s="597">
        <f>BD!BT75</f>
        <v/>
      </c>
      <c r="CR32" s="597">
        <f>BD!BU75</f>
        <v/>
      </c>
      <c r="CT32" s="597">
        <f>SUM(CV32:DG32)</f>
        <v/>
      </c>
      <c r="CU32" s="1" t="n"/>
      <c r="CV32" s="597">
        <f>_xlfn.XLOOKUP($B32,BD!$A$203:$A$399,BD!BJ$203:BJ$399,)</f>
        <v/>
      </c>
      <c r="CW32" s="597">
        <f>_xlfn.XLOOKUP($B32,BD!$A$203:$A$399,BD!BK$203:BK$399,)</f>
        <v/>
      </c>
      <c r="CX32" s="597">
        <f>_xlfn.XLOOKUP($B32,BD!$A$203:$A$399,BD!BL$203:BL$399,)</f>
        <v/>
      </c>
      <c r="CY32" s="597">
        <f>_xlfn.XLOOKUP($B32,BD!$A$203:$A$399,BD!BM$203:BM$399,)</f>
        <v/>
      </c>
      <c r="CZ32" s="597">
        <f>_xlfn.XLOOKUP($B32,BD!$A$203:$A$399,BD!BN$203:BN$399,)</f>
        <v/>
      </c>
      <c r="DA32" s="597">
        <f>_xlfn.XLOOKUP($B32,BD!$A$203:$A$399,BD!BO$203:BO$399,)</f>
        <v/>
      </c>
      <c r="DB32" s="597">
        <f>_xlfn.XLOOKUP($B32,BD!$A$203:$A$399,BD!BP$203:BP$399,)</f>
        <v/>
      </c>
      <c r="DC32" s="597">
        <f>_xlfn.XLOOKUP($B32,BD!$A$203:$A$399,BD!BQ$203:BQ$399,)</f>
        <v/>
      </c>
      <c r="DD32" s="597">
        <f>_xlfn.XLOOKUP($B32,BD!$A$203:$A$399,BD!BR$203:BR$399,)</f>
        <v/>
      </c>
      <c r="DE32" s="597">
        <f>_xlfn.XLOOKUP($B32,BD!$A$203:$A$399,BD!BS$203:BS$399,)</f>
        <v/>
      </c>
      <c r="DF32" s="597">
        <f>_xlfn.XLOOKUP($B32,BD!$A$203:$A$399,BD!BT$203:BT$399,)</f>
        <v/>
      </c>
      <c r="DG32" s="597">
        <f>_xlfn.XLOOKUP($B32,BD!$A$203:$A$399,BD!BU$203:BU$399,)</f>
        <v/>
      </c>
      <c r="DI32" s="597">
        <f>DA32-CL32</f>
        <v/>
      </c>
      <c r="DJ32" s="337">
        <f>(DA32/CL32)-100%</f>
        <v/>
      </c>
      <c r="DL32" s="597">
        <f>SUM(DN32:DY32)</f>
        <v/>
      </c>
      <c r="DM32" s="1" t="n"/>
      <c r="DN32" s="597">
        <f>BD!BW75</f>
        <v/>
      </c>
      <c r="DO32" s="597">
        <f>BD!BX75</f>
        <v/>
      </c>
      <c r="DP32" s="597">
        <f>BD!BY75</f>
        <v/>
      </c>
      <c r="DQ32" s="597">
        <f>BD!BZ75</f>
        <v/>
      </c>
      <c r="DR32" s="597">
        <f>BD!CA75</f>
        <v/>
      </c>
      <c r="DS32" s="597">
        <f>BD!CB75</f>
        <v/>
      </c>
      <c r="DT32" s="597">
        <f>BD!CC75</f>
        <v/>
      </c>
      <c r="DU32" s="597">
        <f>BD!CD75</f>
        <v/>
      </c>
      <c r="DV32" s="597">
        <f>BD!CE75</f>
        <v/>
      </c>
      <c r="DW32" s="597">
        <f>BD!CF75</f>
        <v/>
      </c>
      <c r="DX32" s="597">
        <f>BD!CG75</f>
        <v/>
      </c>
      <c r="DY32" s="597">
        <f>BD!CH75</f>
        <v/>
      </c>
      <c r="EA32" s="597">
        <f>SUM(EC32:EN32)</f>
        <v/>
      </c>
      <c r="EB32" s="1" t="n"/>
      <c r="EC32" s="597">
        <f>_xlfn.XLOOKUP($B32,BD!$A$203:$A$399,BD!BW$203:BW$399,)</f>
        <v/>
      </c>
      <c r="ED32" s="597">
        <f>_xlfn.XLOOKUP($B32,BD!$A$203:$A$399,BD!BX$203:BX$399,)</f>
        <v/>
      </c>
      <c r="EE32" s="597">
        <f>_xlfn.XLOOKUP($B32,BD!$A$203:$A$399,BD!BY$203:BY$399,)</f>
        <v/>
      </c>
      <c r="EF32" s="597">
        <f>_xlfn.XLOOKUP($B32,BD!$A$203:$A$399,BD!BZ$203:BZ$399,)</f>
        <v/>
      </c>
      <c r="EG32" s="597">
        <f>_xlfn.XLOOKUP($B32,BD!$A$203:$A$399,BD!CA$203:CA$399,)</f>
        <v/>
      </c>
      <c r="EH32" s="597">
        <f>_xlfn.XLOOKUP($B32,BD!$A$203:$A$399,BD!CB$203:CB$399,)</f>
        <v/>
      </c>
      <c r="EI32" s="597">
        <f>_xlfn.XLOOKUP($B32,BD!$A$203:$A$399,BD!CC$203:CC$399,)</f>
        <v/>
      </c>
      <c r="EJ32" s="597">
        <f>_xlfn.XLOOKUP($B32,BD!$A$203:$A$399,BD!CD$203:CD$399,)</f>
        <v/>
      </c>
      <c r="EK32" s="597">
        <f>_xlfn.XLOOKUP($B32,BD!$A$203:$A$399,BD!CE$203:CE$399,)</f>
        <v/>
      </c>
      <c r="EL32" s="597">
        <f>_xlfn.XLOOKUP($B32,BD!$A$203:$A$399,BD!CF$203:CF$399,)</f>
        <v/>
      </c>
      <c r="EM32" s="597">
        <f>_xlfn.XLOOKUP($B32,BD!$A$203:$A$399,BD!CG$203:CG$399,)</f>
        <v/>
      </c>
      <c r="EN32" s="597">
        <f>_xlfn.XLOOKUP($B32,BD!$A$203:$A$399,BD!CH$203:CH$399,)</f>
        <v/>
      </c>
      <c r="EP32" s="597">
        <f>EH32-DS32</f>
        <v/>
      </c>
      <c r="EQ32" s="337">
        <f>(EH32/DS32)-100%</f>
        <v/>
      </c>
      <c r="ES32" s="623">
        <f>_xlfn.XLOOKUP($ES$2,$CV$6:$DG$6,$CV32:$DG32)</f>
        <v/>
      </c>
      <c r="ET32" s="409" t="n"/>
      <c r="EU32" s="626">
        <f>_xlfn.XLOOKUP($ES$4,$DN$6:$DY$6,$DN32:$DY32)</f>
        <v/>
      </c>
      <c r="EV32" s="409" t="n"/>
      <c r="EW32" s="623">
        <f>_xlfn.XLOOKUP($ES$4,$EC$6:$EN$6,$EC32:$EN32)</f>
        <v/>
      </c>
      <c r="EX32" s="409" t="n"/>
      <c r="EY32" s="625">
        <f>EW32-EU32</f>
        <v/>
      </c>
      <c r="EZ32" s="408">
        <f>EY32/EU32</f>
        <v/>
      </c>
    </row>
    <row r="33" outlineLevel="1" ht="14.85" customFormat="1" customHeight="1" s="4">
      <c r="A33" s="1" t="n">
        <v>28</v>
      </c>
      <c r="B33" s="74" t="inlineStr">
        <is>
          <t>37.03</t>
        </is>
      </c>
      <c r="C33" s="50">
        <f>VLOOKUP(B33,BD!A:B,2,0)</f>
        <v/>
      </c>
      <c r="D33" s="58" t="n"/>
      <c r="E33" s="597">
        <f>SUM(G33:R33)</f>
        <v/>
      </c>
      <c r="F33" s="644" t="n"/>
      <c r="G33" s="597">
        <f>SUMIFS(BD!I:I,BD!$A:$A,$B33,BD!$G:$G,$E$4)</f>
        <v/>
      </c>
      <c r="H33" s="597">
        <f>SUMIFS(BD!J:J,BD!$A:$A,$B33,BD!$G:$G,$E$4)</f>
        <v/>
      </c>
      <c r="I33" s="597">
        <f>SUMIFS(BD!K:K,BD!$A:$A,$B33,BD!$G:$G,$E$4)</f>
        <v/>
      </c>
      <c r="J33" s="597">
        <f>SUMIFS(BD!L:L,BD!$A:$A,$B33,BD!$G:$G,$E$4)</f>
        <v/>
      </c>
      <c r="K33" s="597">
        <f>SUMIFS(BD!M:M,BD!$A:$A,$B33,BD!$G:$G,$E$4)</f>
        <v/>
      </c>
      <c r="L33" s="597">
        <f>SUMIFS(BD!N:N,BD!$A:$A,$B33,BD!$G:$G,$E$4)</f>
        <v/>
      </c>
      <c r="M33" s="597">
        <f>SUMIFS(BD!O:O,BD!$A:$A,$B33,BD!$G:$G,$E$4)</f>
        <v/>
      </c>
      <c r="N33" s="597">
        <f>SUMIFS(BD!P:P,BD!$A:$A,$B33,BD!$G:$G,$E$4)</f>
        <v/>
      </c>
      <c r="O33" s="597">
        <f>SUMIFS(BD!Q:Q,BD!$A:$A,$B33,BD!$G:$G,$E$4)</f>
        <v/>
      </c>
      <c r="P33" s="597">
        <f>SUMIFS(BD!R:R,BD!$A:$A,$B33,BD!$G:$G,$E$4)</f>
        <v/>
      </c>
      <c r="Q33" s="597">
        <f>SUMIFS(BD!S:S,BD!$A:$A,$B33,BD!$G:$G,$E$4)</f>
        <v/>
      </c>
      <c r="R33" s="597">
        <f>SUMIFS(BD!T:T,BD!$A:$A,$B33,BD!$G:$G,$E$4)</f>
        <v/>
      </c>
      <c r="S33" s="597" t="n"/>
      <c r="T33" s="597">
        <f>SUM(V33:AG33)</f>
        <v/>
      </c>
      <c r="U33" s="597" t="n"/>
      <c r="V33" s="597">
        <f>SUMIFS(BD!V:V,BD!$A:$A,$B33,BD!$G:$G,$T$4)</f>
        <v/>
      </c>
      <c r="W33" s="597">
        <f>SUMIFS(BD!W:W,BD!$A:$A,$B33,BD!$G:$G,$T$4)</f>
        <v/>
      </c>
      <c r="X33" s="597">
        <f>SUMIFS(BD!X:X,BD!$A:$A,$B33,BD!$G:$G,$T$4)</f>
        <v/>
      </c>
      <c r="Y33" s="597">
        <f>SUMIFS(BD!Y:Y,BD!$A:$A,$B33,BD!$G:$G,$T$4)</f>
        <v/>
      </c>
      <c r="Z33" s="597">
        <f>SUMIFS(BD!Z:Z,BD!$A:$A,$B33,BD!$G:$G,$T$4)</f>
        <v/>
      </c>
      <c r="AA33" s="597">
        <f>SUMIFS(BD!AA:AA,BD!$A:$A,$B33,BD!$G:$G,$T$4)</f>
        <v/>
      </c>
      <c r="AB33" s="597">
        <f>SUMIFS(BD!AB:AB,BD!$A:$A,$B33,BD!$G:$G,$T$4)</f>
        <v/>
      </c>
      <c r="AC33" s="597">
        <f>SUMIFS(BD!AC:AC,BD!$A:$A,$B33,BD!$G:$G,$T$4)</f>
        <v/>
      </c>
      <c r="AD33" s="597">
        <f>SUMIFS(BD!AD:AD,BD!$A:$A,$B33,BD!$G:$G,$T$4)</f>
        <v/>
      </c>
      <c r="AE33" s="597">
        <f>SUMIFS(BD!AE:AE,BD!$A:$A,$B33,BD!$G:$G,$T$4)</f>
        <v/>
      </c>
      <c r="AF33" s="597">
        <f>SUMIFS(BD!AF:AF,BD!$A:$A,$B33,BD!$G:$G,$T$4)</f>
        <v/>
      </c>
      <c r="AG33" s="597">
        <f>SUMIFS(BD!AG:AG,BD!$A:$A,$B33,BD!$G:$G,$T$4)</f>
        <v/>
      </c>
      <c r="AH33" s="597" t="n"/>
      <c r="AI33" s="597">
        <f>SUM(AK33:AV33)</f>
        <v/>
      </c>
      <c r="AJ33" s="597" t="n"/>
      <c r="AK33" s="597">
        <f>SUMIFS(BD!AI:AI,BD!$A:$A,$B33,BD!$G:$G,$AI$4)</f>
        <v/>
      </c>
      <c r="AL33" s="597">
        <f>SUMIFS(BD!AJ:AJ,BD!$A:$A,$B33,BD!$G:$G,$AI$4)</f>
        <v/>
      </c>
      <c r="AM33" s="597">
        <f>SUMIFS(BD!AK:AK,BD!$A:$A,$B33,BD!$G:$G,$AI$4)</f>
        <v/>
      </c>
      <c r="AN33" s="597">
        <f>SUMIFS(BD!AL:AL,BD!$A:$A,$B33,BD!$G:$G,$AI$4)</f>
        <v/>
      </c>
      <c r="AO33" s="597">
        <f>SUMIFS(BD!AM:AM,BD!$A:$A,$B33,BD!$G:$G,$AI$4)</f>
        <v/>
      </c>
      <c r="AP33" s="597">
        <f>SUMIFS(BD!AN:AN,BD!$A:$A,$B33,BD!$G:$G,$AI$4)</f>
        <v/>
      </c>
      <c r="AQ33" s="597">
        <f>SUMIFS(BD!AO:AO,BD!$A:$A,$B33,BD!$G:$G,$AI$4)</f>
        <v/>
      </c>
      <c r="AR33" s="597">
        <f>SUMIFS(BD!AP:AP,BD!$A:$A,$B33,BD!$G:$G,$AI$4)</f>
        <v/>
      </c>
      <c r="AS33" s="597">
        <f>SUMIFS(BD!AQ:AQ,BD!$A:$A,$B33,BD!$G:$G,$AI$4)</f>
        <v/>
      </c>
      <c r="AT33" s="597">
        <f>SUMIFS(BD!AR:AR,BD!$A:$A,$B33,BD!$G:$G,$AI$4)</f>
        <v/>
      </c>
      <c r="AU33" s="597">
        <f>SUMIFS(BD!AS:AS,BD!$A:$A,$B33,BD!$G:$G,$AI$4)</f>
        <v/>
      </c>
      <c r="AV33" s="597">
        <f>SUMIFS(BD!AT:AT,BD!$A:$A,$B33,BD!$G:$G,$AI$4)</f>
        <v/>
      </c>
      <c r="AW33" s="597" t="n"/>
      <c r="AX33" s="597">
        <f>SUM(AZ33:BK33)</f>
        <v/>
      </c>
      <c r="AY33" s="597" t="n"/>
      <c r="AZ33" s="597">
        <f>SUMIFS(BD!AV:AV,BD!$A:$A,$B33,BD!$G:$G,$AX$4)</f>
        <v/>
      </c>
      <c r="BA33" s="597">
        <f>SUMIFS(BD!AW:AW,BD!$A:$A,$B33,BD!$G:$G,$AX$4)</f>
        <v/>
      </c>
      <c r="BB33" s="597">
        <f>SUMIFS(BD!AX:AX,BD!$A:$A,$B33,BD!$G:$G,$AX$4)</f>
        <v/>
      </c>
      <c r="BC33" s="597">
        <f>SUMIFS(BD!AY:AY,BD!$A:$A,$B33,BD!$G:$G,$AX$4)</f>
        <v/>
      </c>
      <c r="BD33" s="597">
        <f>SUMIFS(BD!AZ:AZ,BD!$A:$A,$B33,BD!$G:$G,$AX$4)</f>
        <v/>
      </c>
      <c r="BE33" s="597">
        <f>SUMIFS(BD!BA:BA,BD!$A:$A,$B33,BD!$G:$G,$AX$4)</f>
        <v/>
      </c>
      <c r="BF33" s="597">
        <f>SUMIFS(BD!BB:BB,BD!$A:$A,$B33,BD!$G:$G,$AX$4)</f>
        <v/>
      </c>
      <c r="BG33" s="597">
        <f>SUMIFS(BD!BC:BC,BD!$A:$A,$B33,BD!$G:$G,$AX$4)</f>
        <v/>
      </c>
      <c r="BH33" s="597">
        <f>SUMIFS(BD!BD:BD,BD!$A:$A,$B33,BD!$G:$G,$AX$4)</f>
        <v/>
      </c>
      <c r="BI33" s="597">
        <f>SUMIFS(BD!BE:BE,BD!$A:$A,$B33,BD!$G:$G,$AX$4)</f>
        <v/>
      </c>
      <c r="BJ33" s="597">
        <f>SUMIFS(BD!BF:BF,BD!$A:$A,$B33,BD!$G:$G,$AX$4)</f>
        <v/>
      </c>
      <c r="BK33" s="597">
        <f>SUMIFS(BD!BG:BG,BD!$A:$A,$B33,BD!$G:$G,$AX$4)</f>
        <v/>
      </c>
      <c r="BM33" s="597">
        <f>SUM(BO33:BZ33)</f>
        <v/>
      </c>
      <c r="BN33" s="597" t="n"/>
      <c r="BO33" s="597">
        <f>SUMIFS(BD!AV:AV,BD!$A:$A,$B33,BD!$G:$G,$BM$4)</f>
        <v/>
      </c>
      <c r="BP33" s="597">
        <f>SUMIFS(BD!AW:AW,BD!$A:$A,$B33,BD!$G:$G,$BM$4)</f>
        <v/>
      </c>
      <c r="BQ33" s="597">
        <f>SUMIFS(BD!AX:AX,BD!$A:$A,$B33,BD!$G:$G,$BM$4)</f>
        <v/>
      </c>
      <c r="BR33" s="597">
        <f>SUMIFS(BD!AY:AY,BD!$A:$A,$B33,BD!$G:$G,$BM$4)</f>
        <v/>
      </c>
      <c r="BS33" s="597">
        <f>SUMIFS(BD!AZ:AZ,BD!$A:$A,$B33,BD!$G:$G,$BM$4)</f>
        <v/>
      </c>
      <c r="BT33" s="597">
        <f>SUMIFS(BD!BA:BA,BD!$A:$A,$B33,BD!$G:$G,$BM$4)</f>
        <v/>
      </c>
      <c r="BU33" s="597">
        <f>SUMIFS(BD!BB:BB,BD!$A:$A,$B33,BD!$G:$G,$BM$4)</f>
        <v/>
      </c>
      <c r="BV33" s="597">
        <f>SUMIFS(BD!BC:BC,BD!$A:$A,$B33,BD!$G:$G,$BM$4)</f>
        <v/>
      </c>
      <c r="BW33" s="597">
        <f>SUMIFS(BD!BD:BD,BD!$A:$A,$B33,BD!$G:$G,$BM$4)</f>
        <v/>
      </c>
      <c r="BX33" s="597">
        <f>SUMIFS(BD!BE:BE,BD!$A:$A,$B33,BD!$G:$G,$BM$4)</f>
        <v/>
      </c>
      <c r="BY33" s="597">
        <f>SUMIFS(BD!BF:BF,BD!$A:$A,$B33,BD!$G:$G,$BM$4)</f>
        <v/>
      </c>
      <c r="BZ33" s="597">
        <f>SUMIFS(BD!BG:BG,BD!$A:$A,$B33,BD!$G:$G,$BM$4)</f>
        <v/>
      </c>
      <c r="CB33" s="622">
        <f>HLOOKUP($CB$4,$AZ$6:$BK$50,$A33,0)</f>
        <v/>
      </c>
      <c r="CC33" s="237" t="n"/>
      <c r="CD33" s="622">
        <f>HLOOKUP($CB$4,$BO$6:$BZ$50,$A33,0)</f>
        <v/>
      </c>
      <c r="CE33" s="597">
        <f>SUM(CG33:CR33)</f>
        <v/>
      </c>
      <c r="CF33" s="1" t="n"/>
      <c r="CG33" s="597">
        <f>BD!BJ76</f>
        <v/>
      </c>
      <c r="CH33" s="597">
        <f>BD!BK76</f>
        <v/>
      </c>
      <c r="CI33" s="597">
        <f>BD!BL76</f>
        <v/>
      </c>
      <c r="CJ33" s="597">
        <f>BD!BM76</f>
        <v/>
      </c>
      <c r="CK33" s="597">
        <f>BD!BN76</f>
        <v/>
      </c>
      <c r="CL33" s="597">
        <f>BD!BO76</f>
        <v/>
      </c>
      <c r="CM33" s="597">
        <f>BD!BP76</f>
        <v/>
      </c>
      <c r="CN33" s="597">
        <f>BD!BQ76</f>
        <v/>
      </c>
      <c r="CO33" s="597">
        <f>BD!BR76</f>
        <v/>
      </c>
      <c r="CP33" s="597">
        <f>BD!BS76</f>
        <v/>
      </c>
      <c r="CQ33" s="597">
        <f>BD!BT76</f>
        <v/>
      </c>
      <c r="CR33" s="597">
        <f>BD!BU76</f>
        <v/>
      </c>
      <c r="CT33" s="597">
        <f>SUM(CV33:DG33)</f>
        <v/>
      </c>
      <c r="CU33" s="1" t="n"/>
      <c r="CV33" s="597">
        <f>_xlfn.XLOOKUP($B33,BD!$A$203:$A$399,BD!BJ$203:BJ$399,)</f>
        <v/>
      </c>
      <c r="CW33" s="597">
        <f>_xlfn.XLOOKUP($B33,BD!$A$203:$A$399,BD!BK$203:BK$399,)</f>
        <v/>
      </c>
      <c r="CX33" s="597">
        <f>_xlfn.XLOOKUP($B33,BD!$A$203:$A$399,BD!BL$203:BL$399,)</f>
        <v/>
      </c>
      <c r="CY33" s="597">
        <f>_xlfn.XLOOKUP($B33,BD!$A$203:$A$399,BD!BM$203:BM$399,)</f>
        <v/>
      </c>
      <c r="CZ33" s="597">
        <f>_xlfn.XLOOKUP($B33,BD!$A$203:$A$399,BD!BN$203:BN$399,)</f>
        <v/>
      </c>
      <c r="DA33" s="597">
        <f>_xlfn.XLOOKUP($B33,BD!$A$203:$A$399,BD!BO$203:BO$399,)</f>
        <v/>
      </c>
      <c r="DB33" s="597">
        <f>_xlfn.XLOOKUP($B33,BD!$A$203:$A$399,BD!BP$203:BP$399,)</f>
        <v/>
      </c>
      <c r="DC33" s="597">
        <f>_xlfn.XLOOKUP($B33,BD!$A$203:$A$399,BD!BQ$203:BQ$399,)</f>
        <v/>
      </c>
      <c r="DD33" s="597">
        <f>_xlfn.XLOOKUP($B33,BD!$A$203:$A$399,BD!BR$203:BR$399,)</f>
        <v/>
      </c>
      <c r="DE33" s="597">
        <f>_xlfn.XLOOKUP($B33,BD!$A$203:$A$399,BD!BS$203:BS$399,)</f>
        <v/>
      </c>
      <c r="DF33" s="597">
        <f>_xlfn.XLOOKUP($B33,BD!$A$203:$A$399,BD!BT$203:BT$399,)</f>
        <v/>
      </c>
      <c r="DG33" s="597">
        <f>_xlfn.XLOOKUP($B33,BD!$A$203:$A$399,BD!BU$203:BU$399,)</f>
        <v/>
      </c>
      <c r="DI33" s="597">
        <f>DA33-CL33</f>
        <v/>
      </c>
      <c r="DJ33" s="354">
        <f>(DA33/CL33)-100%</f>
        <v/>
      </c>
      <c r="DL33" s="597">
        <f>SUM(DN33:DY33)</f>
        <v/>
      </c>
      <c r="DM33" s="1" t="n"/>
      <c r="DN33" s="597">
        <f>BD!BW76</f>
        <v/>
      </c>
      <c r="DO33" s="597">
        <f>BD!BX76</f>
        <v/>
      </c>
      <c r="DP33" s="597">
        <f>BD!BY76</f>
        <v/>
      </c>
      <c r="DQ33" s="597">
        <f>BD!BZ76</f>
        <v/>
      </c>
      <c r="DR33" s="597">
        <f>BD!CA76</f>
        <v/>
      </c>
      <c r="DS33" s="597">
        <f>BD!CB76</f>
        <v/>
      </c>
      <c r="DT33" s="597">
        <f>BD!CC76</f>
        <v/>
      </c>
      <c r="DU33" s="597">
        <f>BD!CD76</f>
        <v/>
      </c>
      <c r="DV33" s="597">
        <f>BD!CE76</f>
        <v/>
      </c>
      <c r="DW33" s="597">
        <f>BD!CF76</f>
        <v/>
      </c>
      <c r="DX33" s="597">
        <f>BD!CG76</f>
        <v/>
      </c>
      <c r="DY33" s="597">
        <f>BD!CH76</f>
        <v/>
      </c>
      <c r="EA33" s="597">
        <f>SUM(EC33:EN33)</f>
        <v/>
      </c>
      <c r="EB33" s="1" t="n"/>
      <c r="EC33" s="597">
        <f>_xlfn.XLOOKUP($B33,BD!$A$203:$A$399,BD!BW$203:BW$399,)</f>
        <v/>
      </c>
      <c r="ED33" s="597">
        <f>_xlfn.XLOOKUP($B33,BD!$A$203:$A$399,BD!BX$203:BX$399,)</f>
        <v/>
      </c>
      <c r="EE33" s="597">
        <f>_xlfn.XLOOKUP($B33,BD!$A$203:$A$399,BD!BY$203:BY$399,)</f>
        <v/>
      </c>
      <c r="EF33" s="597">
        <f>_xlfn.XLOOKUP($B33,BD!$A$203:$A$399,BD!BZ$203:BZ$399,)</f>
        <v/>
      </c>
      <c r="EG33" s="597">
        <f>_xlfn.XLOOKUP($B33,BD!$A$203:$A$399,BD!CA$203:CA$399,)</f>
        <v/>
      </c>
      <c r="EH33" s="597">
        <f>_xlfn.XLOOKUP($B33,BD!$A$203:$A$399,BD!CB$203:CB$399,)</f>
        <v/>
      </c>
      <c r="EI33" s="597">
        <f>_xlfn.XLOOKUP($B33,BD!$A$203:$A$399,BD!CC$203:CC$399,)</f>
        <v/>
      </c>
      <c r="EJ33" s="597">
        <f>_xlfn.XLOOKUP($B33,BD!$A$203:$A$399,BD!CD$203:CD$399,)</f>
        <v/>
      </c>
      <c r="EK33" s="597">
        <f>_xlfn.XLOOKUP($B33,BD!$A$203:$A$399,BD!CE$203:CE$399,)</f>
        <v/>
      </c>
      <c r="EL33" s="597">
        <f>_xlfn.XLOOKUP($B33,BD!$A$203:$A$399,BD!CF$203:CF$399,)</f>
        <v/>
      </c>
      <c r="EM33" s="597">
        <f>_xlfn.XLOOKUP($B33,BD!$A$203:$A$399,BD!CG$203:CG$399,)</f>
        <v/>
      </c>
      <c r="EN33" s="597">
        <f>_xlfn.XLOOKUP($B33,BD!$A$203:$A$399,BD!CH$203:CH$399,)</f>
        <v/>
      </c>
      <c r="EP33" s="597">
        <f>EH33-DS33</f>
        <v/>
      </c>
      <c r="EQ33" s="354">
        <f>(EH33/DS33)-100%</f>
        <v/>
      </c>
      <c r="ES33" s="623">
        <f>_xlfn.XLOOKUP($ES$2,$CV$6:$DG$6,$CV33:$DG33)</f>
        <v/>
      </c>
      <c r="ET33" s="409" t="n"/>
      <c r="EU33" s="626">
        <f>_xlfn.XLOOKUP($ES$4,$DN$6:$DY$6,$DN33:$DY33)</f>
        <v/>
      </c>
      <c r="EV33" s="409" t="n"/>
      <c r="EW33" s="623">
        <f>_xlfn.XLOOKUP($ES$4,$EC$6:$EN$6,$EC33:$EN33)</f>
        <v/>
      </c>
      <c r="EX33" s="409" t="n"/>
      <c r="EY33" s="625">
        <f>EW33-EU33</f>
        <v/>
      </c>
      <c r="EZ33" s="408">
        <f>EY33/EU33</f>
        <v/>
      </c>
    </row>
    <row r="34" outlineLevel="1" ht="14.85" customFormat="1" customHeight="1" s="4">
      <c r="A34" s="1" t="n">
        <v>29</v>
      </c>
      <c r="B34" s="74" t="inlineStr">
        <is>
          <t>37.04</t>
        </is>
      </c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HLOOKUP($CB$4,$AZ$6:$BK$50,$A34,0)</f>
        <v/>
      </c>
      <c r="CC34" s="237" t="n"/>
      <c r="CD34" s="622">
        <f>HLOOKUP($CB$4,$BO$6:$BZ$50,$A34,0)</f>
        <v/>
      </c>
      <c r="CE34" s="597">
        <f>SUM(CG34:CR34)</f>
        <v/>
      </c>
      <c r="CF34" s="1" t="n"/>
      <c r="CG34" s="597">
        <f>BD!BJ77</f>
        <v/>
      </c>
      <c r="CH34" s="597">
        <f>BD!BK77</f>
        <v/>
      </c>
      <c r="CI34" s="597">
        <f>BD!BL77</f>
        <v/>
      </c>
      <c r="CJ34" s="597">
        <f>BD!BM77</f>
        <v/>
      </c>
      <c r="CK34" s="597">
        <f>BD!BN77</f>
        <v/>
      </c>
      <c r="CL34" s="597">
        <f>BD!BO77</f>
        <v/>
      </c>
      <c r="CM34" s="597">
        <f>BD!BP77</f>
        <v/>
      </c>
      <c r="CN34" s="597">
        <f>BD!BQ77</f>
        <v/>
      </c>
      <c r="CO34" s="597">
        <f>BD!BR77</f>
        <v/>
      </c>
      <c r="CP34" s="597">
        <f>BD!BS77</f>
        <v/>
      </c>
      <c r="CQ34" s="597">
        <f>BD!BT77</f>
        <v/>
      </c>
      <c r="CR34" s="597">
        <f>BD!BU77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54">
        <f>(DA34/CL34)-100%</f>
        <v/>
      </c>
      <c r="DL34" s="597">
        <f>SUM(DN34:DY34)</f>
        <v/>
      </c>
      <c r="DM34" s="1" t="n"/>
      <c r="DN34" s="597">
        <f>BD!BW77</f>
        <v/>
      </c>
      <c r="DO34" s="597">
        <f>BD!BX77</f>
        <v/>
      </c>
      <c r="DP34" s="597">
        <f>BD!BY77</f>
        <v/>
      </c>
      <c r="DQ34" s="597">
        <f>BD!BZ77</f>
        <v/>
      </c>
      <c r="DR34" s="597">
        <f>BD!CA77</f>
        <v/>
      </c>
      <c r="DS34" s="597">
        <f>BD!CB77</f>
        <v/>
      </c>
      <c r="DT34" s="597">
        <f>BD!CC77</f>
        <v/>
      </c>
      <c r="DU34" s="597">
        <f>BD!CD77</f>
        <v/>
      </c>
      <c r="DV34" s="597">
        <f>BD!CE77</f>
        <v/>
      </c>
      <c r="DW34" s="597">
        <f>BD!CF77</f>
        <v/>
      </c>
      <c r="DX34" s="597">
        <f>BD!CG77</f>
        <v/>
      </c>
      <c r="DY34" s="597">
        <f>BD!CH77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54">
        <f>(EH34/DS34)-100%</f>
        <v/>
      </c>
      <c r="ES34" s="623">
        <f>_xlfn.XLOOKUP($ES$2,$CV$6:$DG$6,$CV34:$DG34)</f>
        <v/>
      </c>
      <c r="ET34" s="409" t="n"/>
      <c r="EU34" s="626">
        <f>_xlfn.XLOOKUP($ES$4,$DN$6:$DY$6,$DN34:$DY34)</f>
        <v/>
      </c>
      <c r="EV34" s="409" t="n"/>
      <c r="EW34" s="623">
        <f>_xlfn.XLOOKUP($ES$4,$EC$6:$EN$6,$EC34:$EN34)</f>
        <v/>
      </c>
      <c r="EX34" s="409" t="n"/>
      <c r="EY34" s="625">
        <f>EW34-EU34</f>
        <v/>
      </c>
      <c r="EZ34" s="408">
        <f>EY34/EU34</f>
        <v/>
      </c>
    </row>
    <row r="35" outlineLevel="1" ht="14.85" customFormat="1" customHeight="1" s="4">
      <c r="A35" s="1" t="n">
        <v>30</v>
      </c>
      <c r="B35" s="74" t="inlineStr">
        <is>
          <t>37.05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HLOOKUP($CB$4,$AZ$6:$BK$50,$A35,0)</f>
        <v/>
      </c>
      <c r="CC35" s="237" t="n"/>
      <c r="CD35" s="622">
        <f>HLOOKUP($CB$4,$BO$6:$BZ$50,$A35,0)</f>
        <v/>
      </c>
      <c r="CE35" s="597">
        <f>SUM(CG35:CR35)</f>
        <v/>
      </c>
      <c r="CF35" s="1" t="n"/>
      <c r="CG35" s="597">
        <f>BD!BJ78</f>
        <v/>
      </c>
      <c r="CH35" s="597">
        <f>BD!BK78</f>
        <v/>
      </c>
      <c r="CI35" s="597">
        <f>BD!BL78</f>
        <v/>
      </c>
      <c r="CJ35" s="597">
        <f>BD!BM78</f>
        <v/>
      </c>
      <c r="CK35" s="597">
        <f>BD!BN78</f>
        <v/>
      </c>
      <c r="CL35" s="597">
        <f>BD!BO78</f>
        <v/>
      </c>
      <c r="CM35" s="597">
        <f>BD!BP78</f>
        <v/>
      </c>
      <c r="CN35" s="597">
        <f>BD!BQ78</f>
        <v/>
      </c>
      <c r="CO35" s="597">
        <f>BD!BR78</f>
        <v/>
      </c>
      <c r="CP35" s="597">
        <f>BD!BS78</f>
        <v/>
      </c>
      <c r="CQ35" s="597">
        <f>BD!BT78</f>
        <v/>
      </c>
      <c r="CR35" s="597">
        <f>BD!BU78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BD!BW78</f>
        <v/>
      </c>
      <c r="DO35" s="597">
        <f>BD!BX78</f>
        <v/>
      </c>
      <c r="DP35" s="597">
        <f>BD!BY78</f>
        <v/>
      </c>
      <c r="DQ35" s="597">
        <f>BD!BZ78</f>
        <v/>
      </c>
      <c r="DR35" s="597">
        <f>BD!CA78</f>
        <v/>
      </c>
      <c r="DS35" s="597">
        <f>BD!CB78</f>
        <v/>
      </c>
      <c r="DT35" s="597">
        <f>BD!CC78</f>
        <v/>
      </c>
      <c r="DU35" s="597">
        <f>BD!CD78</f>
        <v/>
      </c>
      <c r="DV35" s="597">
        <f>BD!CE78</f>
        <v/>
      </c>
      <c r="DW35" s="597">
        <f>BD!CF78</f>
        <v/>
      </c>
      <c r="DX35" s="597">
        <f>BD!CG78</f>
        <v/>
      </c>
      <c r="DY35" s="597">
        <f>BD!CH78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37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4" t="inlineStr">
        <is>
          <t>37.06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HLOOKUP($CB$4,$AZ$6:$BK$50,$A36,0)</f>
        <v/>
      </c>
      <c r="CC36" s="237" t="n"/>
      <c r="CD36" s="622">
        <f>HLOOKUP($CB$4,$BO$6:$BZ$50,$A36,0)</f>
        <v/>
      </c>
      <c r="CE36" s="597">
        <f>SUM(CG36:CR36)</f>
        <v/>
      </c>
      <c r="CF36" s="1" t="n"/>
      <c r="CG36" s="597">
        <f>BD!BJ79</f>
        <v/>
      </c>
      <c r="CH36" s="597">
        <f>BD!BK79</f>
        <v/>
      </c>
      <c r="CI36" s="597">
        <f>BD!BL79</f>
        <v/>
      </c>
      <c r="CJ36" s="597">
        <f>BD!BM79</f>
        <v/>
      </c>
      <c r="CK36" s="597">
        <f>BD!BN79</f>
        <v/>
      </c>
      <c r="CL36" s="597">
        <f>BD!BO79</f>
        <v/>
      </c>
      <c r="CM36" s="597">
        <f>BD!BP79</f>
        <v/>
      </c>
      <c r="CN36" s="597">
        <f>BD!BQ79</f>
        <v/>
      </c>
      <c r="CO36" s="597">
        <f>BD!BR79</f>
        <v/>
      </c>
      <c r="CP36" s="597">
        <f>BD!BS79</f>
        <v/>
      </c>
      <c r="CQ36" s="597">
        <f>BD!BT79</f>
        <v/>
      </c>
      <c r="CR36" s="597">
        <f>BD!BU79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54">
        <f>(DA36/CL36)-100%</f>
        <v/>
      </c>
      <c r="DL36" s="597">
        <f>SUM(DN36:DY36)</f>
        <v/>
      </c>
      <c r="DM36" s="1" t="n"/>
      <c r="DN36" s="597">
        <f>BD!BW79</f>
        <v/>
      </c>
      <c r="DO36" s="597">
        <f>BD!BX79</f>
        <v/>
      </c>
      <c r="DP36" s="597">
        <f>BD!BY79</f>
        <v/>
      </c>
      <c r="DQ36" s="597">
        <f>BD!BZ79</f>
        <v/>
      </c>
      <c r="DR36" s="597">
        <f>BD!CA79</f>
        <v/>
      </c>
      <c r="DS36" s="597">
        <f>BD!CB79</f>
        <v/>
      </c>
      <c r="DT36" s="597">
        <f>BD!CC79</f>
        <v/>
      </c>
      <c r="DU36" s="597">
        <f>BD!CD79</f>
        <v/>
      </c>
      <c r="DV36" s="597">
        <f>BD!CE79</f>
        <v/>
      </c>
      <c r="DW36" s="597">
        <f>BD!CF79</f>
        <v/>
      </c>
      <c r="DX36" s="597">
        <f>BD!CG79</f>
        <v/>
      </c>
      <c r="DY36" s="597">
        <f>BD!CH79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54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4" t="inlineStr">
        <is>
          <t>37.07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HLOOKUP($CB$4,$AZ$6:$BK$50,$A37,0)</f>
        <v/>
      </c>
      <c r="CC37" s="237" t="n"/>
      <c r="CD37" s="622">
        <f>HLOOKUP($CB$4,$BO$6:$BZ$50,$A37,0)</f>
        <v/>
      </c>
      <c r="CE37" s="597">
        <f>SUM(CG37:CR37)</f>
        <v/>
      </c>
      <c r="CF37" s="1" t="n"/>
      <c r="CG37" s="597">
        <f>BD!BJ80</f>
        <v/>
      </c>
      <c r="CH37" s="597">
        <f>BD!BK80</f>
        <v/>
      </c>
      <c r="CI37" s="597">
        <f>BD!BL80</f>
        <v/>
      </c>
      <c r="CJ37" s="597">
        <f>BD!BM80</f>
        <v/>
      </c>
      <c r="CK37" s="597">
        <f>BD!BN80</f>
        <v/>
      </c>
      <c r="CL37" s="597">
        <f>BD!BO80</f>
        <v/>
      </c>
      <c r="CM37" s="597">
        <f>BD!BP80</f>
        <v/>
      </c>
      <c r="CN37" s="597">
        <f>BD!BQ80</f>
        <v/>
      </c>
      <c r="CO37" s="597">
        <f>BD!BR80</f>
        <v/>
      </c>
      <c r="CP37" s="597">
        <f>BD!BS80</f>
        <v/>
      </c>
      <c r="CQ37" s="597">
        <f>BD!BT80</f>
        <v/>
      </c>
      <c r="CR37" s="597">
        <f>BD!BU80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54">
        <f>(DA37/CL37)-100%</f>
        <v/>
      </c>
      <c r="DL37" s="597">
        <f>SUM(DN37:DY37)</f>
        <v/>
      </c>
      <c r="DM37" s="1" t="n"/>
      <c r="DN37" s="597">
        <f>BD!BW80</f>
        <v/>
      </c>
      <c r="DO37" s="597">
        <f>BD!BX80</f>
        <v/>
      </c>
      <c r="DP37" s="597">
        <f>BD!BY80</f>
        <v/>
      </c>
      <c r="DQ37" s="597">
        <f>BD!BZ80</f>
        <v/>
      </c>
      <c r="DR37" s="597">
        <f>BD!CA80</f>
        <v/>
      </c>
      <c r="DS37" s="597">
        <f>BD!CB80</f>
        <v/>
      </c>
      <c r="DT37" s="597">
        <f>BD!CC80</f>
        <v/>
      </c>
      <c r="DU37" s="597">
        <f>BD!CD80</f>
        <v/>
      </c>
      <c r="DV37" s="597">
        <f>BD!CE80</f>
        <v/>
      </c>
      <c r="DW37" s="597">
        <f>BD!CF80</f>
        <v/>
      </c>
      <c r="DX37" s="597">
        <f>BD!CG80</f>
        <v/>
      </c>
      <c r="DY37" s="597">
        <f>BD!CH80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54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6" customFormat="1" customHeight="1" s="4">
      <c r="A38" s="1" t="n">
        <v>33</v>
      </c>
      <c r="B38" s="74" t="n"/>
      <c r="C38" s="58" t="n"/>
      <c r="D38" s="58" t="n"/>
      <c r="E38" s="644" t="n"/>
      <c r="F38" s="644" t="n"/>
      <c r="G38" s="656" t="n"/>
      <c r="H38" s="656" t="n"/>
      <c r="I38" s="656" t="n"/>
      <c r="J38" s="656" t="n"/>
      <c r="K38" s="656" t="n"/>
      <c r="L38" s="656" t="n"/>
      <c r="M38" s="656" t="n"/>
      <c r="N38" s="656" t="n"/>
      <c r="O38" s="656" t="n"/>
      <c r="P38" s="656" t="n"/>
      <c r="Q38" s="656" t="n"/>
      <c r="R38" s="656" t="n"/>
      <c r="T38" s="644" t="n"/>
      <c r="V38" s="656" t="n"/>
      <c r="W38" s="656" t="n"/>
      <c r="X38" s="656" t="n"/>
      <c r="Y38" s="656" t="n"/>
      <c r="Z38" s="656" t="n"/>
      <c r="AA38" s="656" t="n"/>
      <c r="AB38" s="656" t="n"/>
      <c r="AC38" s="656" t="n"/>
      <c r="AD38" s="656" t="n"/>
      <c r="AE38" s="656" t="n"/>
      <c r="AF38" s="656" t="n"/>
      <c r="AG38" s="656" t="n"/>
      <c r="AI38" s="644" t="n"/>
      <c r="AK38" s="656" t="n"/>
      <c r="AL38" s="656" t="n"/>
      <c r="AM38" s="656" t="n"/>
      <c r="AN38" s="656" t="n"/>
      <c r="AO38" s="656" t="n"/>
      <c r="AP38" s="656" t="n"/>
      <c r="AQ38" s="656" t="n"/>
      <c r="AR38" s="656" t="n"/>
      <c r="AS38" s="656" t="n"/>
      <c r="AT38" s="656" t="n"/>
      <c r="AU38" s="656" t="n"/>
      <c r="AV38" s="656" t="n"/>
      <c r="AW38" s="657" t="n"/>
      <c r="AX38" s="644" t="n"/>
      <c r="AZ38" s="656" t="n"/>
      <c r="BA38" s="656" t="n"/>
      <c r="BB38" s="656" t="n"/>
      <c r="BC38" s="656" t="n"/>
      <c r="BD38" s="656" t="n"/>
      <c r="BE38" s="656" t="n"/>
      <c r="BF38" s="656" t="n"/>
      <c r="BG38" s="656" t="n"/>
      <c r="BH38" s="656" t="n"/>
      <c r="BI38" s="656" t="n"/>
      <c r="BJ38" s="656" t="n"/>
      <c r="BK38" s="656" t="n"/>
      <c r="BM38" s="644" t="n"/>
      <c r="BO38" s="656" t="n"/>
      <c r="BP38" s="656" t="n"/>
      <c r="BQ38" s="656" t="n"/>
      <c r="BR38" s="656" t="n"/>
      <c r="BS38" s="656" t="n"/>
      <c r="BT38" s="656" t="n"/>
      <c r="BU38" s="656" t="n"/>
      <c r="BV38" s="656" t="n"/>
      <c r="BW38" s="656" t="n"/>
      <c r="BX38" s="656" t="n"/>
      <c r="BY38" s="656" t="n"/>
      <c r="BZ38" s="656" t="n"/>
      <c r="CB38" s="622" t="n"/>
      <c r="CC38" s="237" t="n"/>
      <c r="CD38" s="1" t="n"/>
      <c r="CE38" s="644" t="n"/>
      <c r="CF38" s="1" t="n"/>
      <c r="CG38" s="656" t="n"/>
      <c r="CH38" s="656" t="n"/>
      <c r="CI38" s="656" t="n"/>
      <c r="CJ38" s="656" t="n"/>
      <c r="CK38" s="656" t="n"/>
      <c r="CL38" s="656" t="n"/>
      <c r="CM38" s="656" t="n"/>
      <c r="CN38" s="656" t="n"/>
      <c r="CO38" s="656" t="n"/>
      <c r="CP38" s="656" t="n"/>
      <c r="CQ38" s="656" t="n"/>
      <c r="CR38" s="656" t="n"/>
      <c r="CT38" s="644" t="n"/>
      <c r="CU38" s="1" t="n"/>
      <c r="CV38" s="656" t="n"/>
      <c r="CW38" s="656" t="n"/>
      <c r="CX38" s="656" t="n"/>
      <c r="CY38" s="656" t="n"/>
      <c r="CZ38" s="656" t="n"/>
      <c r="DA38" s="656" t="n"/>
      <c r="DB38" s="656" t="n"/>
      <c r="DC38" s="656" t="n"/>
      <c r="DD38" s="656" t="n"/>
      <c r="DE38" s="656" t="n"/>
      <c r="DF38" s="656" t="n"/>
      <c r="DG38" s="656" t="n"/>
      <c r="DI38" s="656" t="n"/>
      <c r="DJ38" s="338" t="n"/>
      <c r="DL38" s="644" t="n"/>
      <c r="DM38" s="1" t="n"/>
      <c r="DN38" s="656" t="n"/>
      <c r="DO38" s="656" t="n"/>
      <c r="DP38" s="656" t="n"/>
      <c r="DQ38" s="656" t="n"/>
      <c r="DR38" s="656" t="n"/>
      <c r="DS38" s="656" t="n"/>
      <c r="DT38" s="656" t="n"/>
      <c r="DU38" s="656" t="n"/>
      <c r="DV38" s="656" t="n"/>
      <c r="DW38" s="656" t="n"/>
      <c r="DX38" s="656" t="n"/>
      <c r="DY38" s="656" t="n"/>
      <c r="EA38" s="644" t="n"/>
      <c r="EB38" s="1" t="n"/>
      <c r="EC38" s="656" t="n"/>
      <c r="ED38" s="656" t="n"/>
      <c r="EE38" s="656" t="n"/>
      <c r="EF38" s="656" t="n"/>
      <c r="EG38" s="656" t="n"/>
      <c r="EH38" s="656" t="n"/>
      <c r="EI38" s="656" t="n"/>
      <c r="EJ38" s="656" t="n"/>
      <c r="EK38" s="656" t="n"/>
      <c r="EL38" s="656" t="n"/>
      <c r="EM38" s="656" t="n"/>
      <c r="EN38" s="656" t="n"/>
      <c r="EP38" s="656" t="n"/>
      <c r="EQ38" s="338" t="n"/>
      <c r="ES38" s="623" t="n"/>
      <c r="ET38" s="419" t="n"/>
      <c r="EU38" s="626" t="n"/>
      <c r="EV38" s="419" t="n"/>
      <c r="EW38" s="623" t="n"/>
      <c r="EX38" s="419" t="n"/>
      <c r="EY38" s="625" t="n"/>
      <c r="EZ38" s="408" t="n"/>
    </row>
    <row r="39" ht="14.85" customHeight="1">
      <c r="A39" s="1" t="n">
        <v>34</v>
      </c>
      <c r="B39" s="71" t="n"/>
      <c r="C39" s="48" t="inlineStr">
        <is>
          <t xml:space="preserve"> Marketing e vendas</t>
        </is>
      </c>
      <c r="D39" s="57" t="n"/>
      <c r="E39" s="633">
        <f>SUM(G39:R39)</f>
        <v/>
      </c>
      <c r="F39" s="596" t="n"/>
      <c r="G39" s="633">
        <f>SUM(G41:G49)</f>
        <v/>
      </c>
      <c r="H39" s="633">
        <f>SUM(H41:H49)</f>
        <v/>
      </c>
      <c r="I39" s="633">
        <f>SUM(I41:I49)</f>
        <v/>
      </c>
      <c r="J39" s="633">
        <f>SUM(J41:J49)</f>
        <v/>
      </c>
      <c r="K39" s="633">
        <f>SUM(K41:K49)</f>
        <v/>
      </c>
      <c r="L39" s="633">
        <f>SUM(L41:L49)</f>
        <v/>
      </c>
      <c r="M39" s="633">
        <f>SUM(M41:M49)</f>
        <v/>
      </c>
      <c r="N39" s="633">
        <f>SUM(N41:N49)</f>
        <v/>
      </c>
      <c r="O39" s="633">
        <f>SUM(O41:O49)</f>
        <v/>
      </c>
      <c r="P39" s="633">
        <f>SUM(P41:P49)</f>
        <v/>
      </c>
      <c r="Q39" s="633">
        <f>SUM(Q41:Q49)</f>
        <v/>
      </c>
      <c r="R39" s="633">
        <f>SUM(R41:R49)</f>
        <v/>
      </c>
      <c r="S39" s="596" t="n"/>
      <c r="T39" s="633">
        <f>SUM(V39:AG39)</f>
        <v/>
      </c>
      <c r="U39" s="596" t="n"/>
      <c r="V39" s="633">
        <f>SUM(V41:V49)</f>
        <v/>
      </c>
      <c r="W39" s="633">
        <f>SUM(W41:W49)</f>
        <v/>
      </c>
      <c r="X39" s="633">
        <f>SUM(X41:X49)</f>
        <v/>
      </c>
      <c r="Y39" s="633">
        <f>SUM(Y41:Y49)</f>
        <v/>
      </c>
      <c r="Z39" s="633">
        <f>SUM(Z41:Z49)</f>
        <v/>
      </c>
      <c r="AA39" s="633">
        <f>SUM(AA41:AA49)</f>
        <v/>
      </c>
      <c r="AB39" s="633">
        <f>SUM(AB41:AB49)</f>
        <v/>
      </c>
      <c r="AC39" s="633">
        <f>SUM(AC41:AC49)</f>
        <v/>
      </c>
      <c r="AD39" s="633">
        <f>SUM(AD41:AD49)</f>
        <v/>
      </c>
      <c r="AE39" s="633">
        <f>SUM(AE41:AE49)</f>
        <v/>
      </c>
      <c r="AF39" s="633">
        <f>SUM(AF41:AF49)</f>
        <v/>
      </c>
      <c r="AG39" s="633">
        <f>SUM(AG41:AG49)</f>
        <v/>
      </c>
      <c r="AH39" s="596" t="n"/>
      <c r="AI39" s="633">
        <f>SUM(AK39:AV39)</f>
        <v/>
      </c>
      <c r="AJ39" s="596" t="n"/>
      <c r="AK39" s="633">
        <f>SUM(AK41:AK49)</f>
        <v/>
      </c>
      <c r="AL39" s="633">
        <f>SUM(AL41:AL49)</f>
        <v/>
      </c>
      <c r="AM39" s="633">
        <f>SUM(AM41:AM49)</f>
        <v/>
      </c>
      <c r="AN39" s="633">
        <f>SUM(AN41:AN49)</f>
        <v/>
      </c>
      <c r="AO39" s="633">
        <f>SUM(AO41:AO49)</f>
        <v/>
      </c>
      <c r="AP39" s="633">
        <f>SUM(AP41:AP49)</f>
        <v/>
      </c>
      <c r="AQ39" s="633">
        <f>SUM(AQ41:AQ49)</f>
        <v/>
      </c>
      <c r="AR39" s="633">
        <f>SUM(AR41:AR49)</f>
        <v/>
      </c>
      <c r="AS39" s="633">
        <f>SUM(AS41:AS49)</f>
        <v/>
      </c>
      <c r="AT39" s="633">
        <f>SUM(AT41:AT49)</f>
        <v/>
      </c>
      <c r="AU39" s="633">
        <f>SUM(AU41:AU49)</f>
        <v/>
      </c>
      <c r="AV39" s="633">
        <f>SUM(AV41:AV49)</f>
        <v/>
      </c>
      <c r="AW39" s="596" t="n"/>
      <c r="AX39" s="633">
        <f>SUM(AZ39:BK39)</f>
        <v/>
      </c>
      <c r="AY39" s="596" t="n"/>
      <c r="AZ39" s="633">
        <f>SUM(AZ41:AZ49)</f>
        <v/>
      </c>
      <c r="BA39" s="633">
        <f>SUM(BA41:BA49)</f>
        <v/>
      </c>
      <c r="BB39" s="633">
        <f>SUM(BB41:BB49)</f>
        <v/>
      </c>
      <c r="BC39" s="633">
        <f>SUM(BC41:BC49)</f>
        <v/>
      </c>
      <c r="BD39" s="633">
        <f>SUM(BD41:BD49)</f>
        <v/>
      </c>
      <c r="BE39" s="633">
        <f>SUM(BE41:BE49)</f>
        <v/>
      </c>
      <c r="BF39" s="633">
        <f>SUM(BF41:BF49)</f>
        <v/>
      </c>
      <c r="BG39" s="633">
        <f>SUM(BG41:BG49)</f>
        <v/>
      </c>
      <c r="BH39" s="633">
        <f>SUM(BH41:BH49)</f>
        <v/>
      </c>
      <c r="BI39" s="633">
        <f>SUM(BI41:BI49)</f>
        <v/>
      </c>
      <c r="BJ39" s="633">
        <f>SUM(BJ41:BJ49)</f>
        <v/>
      </c>
      <c r="BK39" s="633">
        <f>SUM(BK41:BK49)</f>
        <v/>
      </c>
      <c r="BM39" s="633">
        <f>SUM(BO39:BZ39)</f>
        <v/>
      </c>
      <c r="BN39" s="596" t="n"/>
      <c r="BO39" s="633">
        <f>SUM(BO41:BO49)</f>
        <v/>
      </c>
      <c r="BP39" s="633">
        <f>SUM(BP41:BP49)</f>
        <v/>
      </c>
      <c r="BQ39" s="633">
        <f>SUM(BQ41:BQ49)</f>
        <v/>
      </c>
      <c r="BR39" s="633">
        <f>SUM(BR41:BR49)</f>
        <v/>
      </c>
      <c r="BS39" s="633">
        <f>SUM(BS41:BS49)</f>
        <v/>
      </c>
      <c r="BT39" s="633">
        <f>SUM(BT41:BT49)</f>
        <v/>
      </c>
      <c r="BU39" s="633">
        <f>SUM(BU41:BU49)</f>
        <v/>
      </c>
      <c r="BV39" s="633">
        <f>SUM(BV41:BV49)</f>
        <v/>
      </c>
      <c r="BW39" s="633">
        <f>SUM(BW41:BW49)</f>
        <v/>
      </c>
      <c r="BX39" s="633">
        <f>SUM(BX41:BX49)</f>
        <v/>
      </c>
      <c r="BY39" s="633">
        <f>SUM(BY41:BY49)</f>
        <v/>
      </c>
      <c r="BZ39" s="633">
        <f>SUM(BZ41:BZ49)</f>
        <v/>
      </c>
      <c r="CB39" s="633">
        <f>SUM(CB40:CB49)</f>
        <v/>
      </c>
      <c r="CC39" s="237" t="n"/>
      <c r="CD39" s="633">
        <f>SUM(CD40:CD49)</f>
        <v/>
      </c>
      <c r="CE39" s="633">
        <f>SUM(CG39:CR39)</f>
        <v/>
      </c>
      <c r="CG39" s="633">
        <f>SUM(CG41:CG49)</f>
        <v/>
      </c>
      <c r="CH39" s="633">
        <f>SUM(CH41:CH49)</f>
        <v/>
      </c>
      <c r="CI39" s="633">
        <f>SUM(CI41:CI49)</f>
        <v/>
      </c>
      <c r="CJ39" s="633">
        <f>SUM(CJ41:CJ49)</f>
        <v/>
      </c>
      <c r="CK39" s="633">
        <f>SUM(CK41:CK49)</f>
        <v/>
      </c>
      <c r="CL39" s="633">
        <f>SUM(CL41:CL49)</f>
        <v/>
      </c>
      <c r="CM39" s="633">
        <f>SUM(CM41:CM49)</f>
        <v/>
      </c>
      <c r="CN39" s="633">
        <f>SUM(CN41:CN49)</f>
        <v/>
      </c>
      <c r="CO39" s="633">
        <f>SUM(CO41:CO49)</f>
        <v/>
      </c>
      <c r="CP39" s="633">
        <f>SUM(CP41:CP49)</f>
        <v/>
      </c>
      <c r="CQ39" s="633">
        <f>SUM(CQ41:CQ49)</f>
        <v/>
      </c>
      <c r="CR39" s="633">
        <f>SUM(CR41:CR49)</f>
        <v/>
      </c>
      <c r="CT39" s="633">
        <f>SUM(CV39:DG39)</f>
        <v/>
      </c>
      <c r="CV39" s="633">
        <f>SUM(CV41:CV49)</f>
        <v/>
      </c>
      <c r="CW39" s="633">
        <f>SUM(CW41:CW49)</f>
        <v/>
      </c>
      <c r="CX39" s="633">
        <f>SUM(CX41:CX49)</f>
        <v/>
      </c>
      <c r="CY39" s="633">
        <f>SUM(CY41:CY49)</f>
        <v/>
      </c>
      <c r="CZ39" s="633">
        <f>SUM(CZ41:CZ49)</f>
        <v/>
      </c>
      <c r="DA39" s="633">
        <f>SUM(DA41:DA49)</f>
        <v/>
      </c>
      <c r="DB39" s="633">
        <f>SUM(DB41:DB49)</f>
        <v/>
      </c>
      <c r="DC39" s="633">
        <f>SUM(DC41:DC49)</f>
        <v/>
      </c>
      <c r="DD39" s="633">
        <f>SUM(DD41:DD49)</f>
        <v/>
      </c>
      <c r="DE39" s="633">
        <f>SUM(DE41:DE49)</f>
        <v/>
      </c>
      <c r="DF39" s="633">
        <f>SUM(DF41:DF49)</f>
        <v/>
      </c>
      <c r="DG39" s="633">
        <f>SUM(DG41:DG49)</f>
        <v/>
      </c>
      <c r="DI39" s="633">
        <f>DA39-CL39</f>
        <v/>
      </c>
      <c r="DJ39" s="335">
        <f>(DA39/CL39)-100%</f>
        <v/>
      </c>
      <c r="DL39" s="633">
        <f>SUM(DN39:DY39)</f>
        <v/>
      </c>
      <c r="DN39" s="633">
        <f>SUM(DN41:DN49)</f>
        <v/>
      </c>
      <c r="DO39" s="633">
        <f>SUM(DO41:DO49)</f>
        <v/>
      </c>
      <c r="DP39" s="633">
        <f>SUM(DP41:DP49)</f>
        <v/>
      </c>
      <c r="DQ39" s="633">
        <f>SUM(DQ41:DQ49)</f>
        <v/>
      </c>
      <c r="DR39" s="633">
        <f>SUM(DR41:DR49)</f>
        <v/>
      </c>
      <c r="DS39" s="633">
        <f>SUM(DS41:DS49)</f>
        <v/>
      </c>
      <c r="DT39" s="633">
        <f>SUM(DT41:DT49)</f>
        <v/>
      </c>
      <c r="DU39" s="633">
        <f>SUM(DU41:DU49)</f>
        <v/>
      </c>
      <c r="DV39" s="633">
        <f>SUM(DV41:DV49)</f>
        <v/>
      </c>
      <c r="DW39" s="633">
        <f>SUM(DW41:DW49)</f>
        <v/>
      </c>
      <c r="DX39" s="633">
        <f>SUM(DX41:DX49)</f>
        <v/>
      </c>
      <c r="DY39" s="633">
        <f>SUM(DY41:DY49)</f>
        <v/>
      </c>
      <c r="EA39" s="633">
        <f>SUM(EC39:EN39)</f>
        <v/>
      </c>
      <c r="EC39" s="633">
        <f>SUM(EC41:EC49)</f>
        <v/>
      </c>
      <c r="ED39" s="633">
        <f>SUM(ED41:ED49)</f>
        <v/>
      </c>
      <c r="EE39" s="633">
        <f>SUM(EE41:EE49)</f>
        <v/>
      </c>
      <c r="EF39" s="633">
        <f>SUM(EF41:EF49)</f>
        <v/>
      </c>
      <c r="EG39" s="633">
        <f>SUM(EG41:EG49)</f>
        <v/>
      </c>
      <c r="EH39" s="633">
        <f>SUM(EH41:EH49)</f>
        <v/>
      </c>
      <c r="EI39" s="633">
        <f>SUM(EI41:EI49)</f>
        <v/>
      </c>
      <c r="EJ39" s="633">
        <f>SUM(EJ41:EJ49)</f>
        <v/>
      </c>
      <c r="EK39" s="633">
        <f>SUM(EK41:EK49)</f>
        <v/>
      </c>
      <c r="EL39" s="633">
        <f>SUM(EL41:EL49)</f>
        <v/>
      </c>
      <c r="EM39" s="633">
        <f>SUM(EM41:EM49)</f>
        <v/>
      </c>
      <c r="EN39" s="633">
        <f>SUM(EN41:EN49)</f>
        <v/>
      </c>
      <c r="EP39" s="633">
        <f>EH39-DS39</f>
        <v/>
      </c>
      <c r="EQ39" s="335">
        <f>(EH39/DS39)-100%</f>
        <v/>
      </c>
      <c r="ES39" s="633">
        <f>SUM(ES41:ES49)</f>
        <v/>
      </c>
      <c r="ET39" s="419" t="n"/>
      <c r="EU39" s="633">
        <f>SUM(EU41:EU49)</f>
        <v/>
      </c>
      <c r="EV39" s="419" t="n"/>
      <c r="EW39" s="633">
        <f>SUM(EW41:EW49)</f>
        <v/>
      </c>
      <c r="EX39" s="419" t="n"/>
      <c r="EY39" s="636">
        <f>EW39-EU39</f>
        <v/>
      </c>
      <c r="EZ39" s="412">
        <f>-EY39/EU39</f>
        <v/>
      </c>
    </row>
    <row r="40" ht="6" customHeight="1">
      <c r="A40" s="1" t="n">
        <v>35</v>
      </c>
      <c r="B40" s="72" t="n"/>
      <c r="C40" s="57" t="n"/>
      <c r="D40" s="57" t="n"/>
      <c r="E40" s="597" t="n"/>
      <c r="F40" s="596" t="n"/>
      <c r="G40" s="596" t="n"/>
      <c r="H40" s="596" t="n"/>
      <c r="I40" s="596" t="n"/>
      <c r="J40" s="596" t="n"/>
      <c r="K40" s="596" t="n"/>
      <c r="L40" s="596" t="n"/>
      <c r="M40" s="596" t="n"/>
      <c r="N40" s="596" t="n"/>
      <c r="O40" s="596" t="n"/>
      <c r="P40" s="596" t="n"/>
      <c r="Q40" s="596" t="n"/>
      <c r="R40" s="596" t="n"/>
      <c r="S40" s="596" t="n"/>
      <c r="T40" s="596" t="n"/>
      <c r="U40" s="596" t="n"/>
      <c r="V40" s="596" t="n"/>
      <c r="W40" s="596" t="n"/>
      <c r="X40" s="596" t="n"/>
      <c r="Y40" s="596" t="n"/>
      <c r="Z40" s="596" t="n"/>
      <c r="AA40" s="596" t="n"/>
      <c r="AB40" s="596" t="n"/>
      <c r="AC40" s="596" t="n"/>
      <c r="AD40" s="596" t="n"/>
      <c r="AE40" s="596" t="n"/>
      <c r="AF40" s="596" t="n"/>
      <c r="AG40" s="596" t="n"/>
      <c r="AH40" s="596" t="n"/>
      <c r="AI40" s="596" t="n"/>
      <c r="AJ40" s="596" t="n"/>
      <c r="AK40" s="596" t="n"/>
      <c r="AL40" s="596" t="n"/>
      <c r="AM40" s="596" t="n"/>
      <c r="AN40" s="596" t="n"/>
      <c r="AO40" s="596" t="n"/>
      <c r="AP40" s="596" t="n"/>
      <c r="AQ40" s="596" t="n"/>
      <c r="AR40" s="596" t="n"/>
      <c r="AS40" s="596" t="n"/>
      <c r="AT40" s="596" t="n"/>
      <c r="AU40" s="596" t="n"/>
      <c r="AV40" s="596" t="n"/>
      <c r="AW40" s="596" t="n"/>
      <c r="AX40" s="596" t="n"/>
      <c r="AY40" s="596" t="n"/>
      <c r="AZ40" s="596" t="n"/>
      <c r="BA40" s="596" t="n"/>
      <c r="BB40" s="596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B40" s="622" t="n"/>
      <c r="CC40" s="237" t="n"/>
      <c r="CD40" s="1" t="n"/>
      <c r="CE40" s="596" t="n"/>
      <c r="CG40" s="596" t="n"/>
      <c r="CH40" s="596" t="n"/>
      <c r="CI40" s="596" t="n"/>
      <c r="CJ40" s="596" t="n"/>
      <c r="CK40" s="596" t="n"/>
      <c r="CL40" s="596" t="n"/>
      <c r="CM40" s="596" t="n"/>
      <c r="CN40" s="596" t="n"/>
      <c r="CO40" s="596" t="n"/>
      <c r="CP40" s="596" t="n"/>
      <c r="CQ40" s="596" t="n"/>
      <c r="CR40" s="596" t="n"/>
      <c r="CT40" s="596" t="n"/>
      <c r="CV40" s="596" t="n"/>
      <c r="CW40" s="596" t="n"/>
      <c r="CX40" s="596" t="n"/>
      <c r="CY40" s="596" t="n"/>
      <c r="CZ40" s="596" t="n"/>
      <c r="DA40" s="596" t="n"/>
      <c r="DB40" s="596" t="n"/>
      <c r="DC40" s="596" t="n"/>
      <c r="DD40" s="596" t="n"/>
      <c r="DE40" s="596" t="n"/>
      <c r="DF40" s="596" t="n"/>
      <c r="DG40" s="596" t="n"/>
      <c r="DI40" s="596" t="n"/>
      <c r="DJ40" s="336" t="n"/>
      <c r="DL40" s="596" t="n"/>
      <c r="DN40" s="596" t="n"/>
      <c r="DO40" s="596" t="n"/>
      <c r="DP40" s="596" t="n"/>
      <c r="DQ40" s="596" t="n"/>
      <c r="DR40" s="596" t="n"/>
      <c r="DS40" s="596" t="n"/>
      <c r="DT40" s="596" t="n"/>
      <c r="DU40" s="596" t="n"/>
      <c r="DV40" s="596" t="n"/>
      <c r="DW40" s="596" t="n"/>
      <c r="DX40" s="596" t="n"/>
      <c r="DY40" s="596" t="n"/>
      <c r="EA40" s="596" t="n"/>
      <c r="EC40" s="596" t="n"/>
      <c r="ED40" s="596" t="n"/>
      <c r="EE40" s="596" t="n"/>
      <c r="EF40" s="596" t="n"/>
      <c r="EG40" s="596" t="n"/>
      <c r="EH40" s="596" t="n"/>
      <c r="EI40" s="596" t="n"/>
      <c r="EJ40" s="596" t="n"/>
      <c r="EK40" s="596" t="n"/>
      <c r="EL40" s="596" t="n"/>
      <c r="EM40" s="596" t="n"/>
      <c r="EN40" s="596" t="n"/>
      <c r="EP40" s="596" t="n"/>
      <c r="EQ40" s="336" t="n"/>
    </row>
    <row r="41" outlineLevel="1" ht="14.85" customFormat="1" customHeight="1" s="4">
      <c r="A41" s="1" t="n">
        <v>36</v>
      </c>
      <c r="B41" s="74" t="inlineStr">
        <is>
          <t>38.01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HLOOKUP($CB$4,$AZ$6:$BK$50,$A41,0)</f>
        <v/>
      </c>
      <c r="CC41" s="237" t="n"/>
      <c r="CD41" s="622">
        <f>HLOOKUP($CB$4,$BO$6:$BZ$50,$A41,0)</f>
        <v/>
      </c>
      <c r="CE41" s="597">
        <f>SUM(CG41:CR41)</f>
        <v/>
      </c>
      <c r="CF41" s="1" t="n"/>
      <c r="CG41" s="597">
        <f>BD!BJ81</f>
        <v/>
      </c>
      <c r="CH41" s="597">
        <f>BD!BK81</f>
        <v/>
      </c>
      <c r="CI41" s="597">
        <f>BD!BL81</f>
        <v/>
      </c>
      <c r="CJ41" s="597">
        <f>BD!BM81</f>
        <v/>
      </c>
      <c r="CK41" s="597">
        <f>BD!BN81</f>
        <v/>
      </c>
      <c r="CL41" s="597">
        <f>BD!BO81</f>
        <v/>
      </c>
      <c r="CM41" s="597">
        <f>BD!BP81</f>
        <v/>
      </c>
      <c r="CN41" s="597">
        <f>BD!BQ81</f>
        <v/>
      </c>
      <c r="CO41" s="597">
        <f>BD!BR81</f>
        <v/>
      </c>
      <c r="CP41" s="597">
        <f>BD!BS81</f>
        <v/>
      </c>
      <c r="CQ41" s="597">
        <f>BD!BT81</f>
        <v/>
      </c>
      <c r="CR41" s="597">
        <f>BD!BU81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54">
        <f>(DA41/CL41)-100%</f>
        <v/>
      </c>
      <c r="DL41" s="597">
        <f>SUM(DN41:DY41)</f>
        <v/>
      </c>
      <c r="DM41" s="1" t="n"/>
      <c r="DN41" s="597">
        <f>BD!BW81</f>
        <v/>
      </c>
      <c r="DO41" s="597">
        <f>BD!BX81</f>
        <v/>
      </c>
      <c r="DP41" s="597">
        <f>BD!BY81</f>
        <v/>
      </c>
      <c r="DQ41" s="597">
        <f>BD!BZ81</f>
        <v/>
      </c>
      <c r="DR41" s="597">
        <f>BD!CA81</f>
        <v/>
      </c>
      <c r="DS41" s="597">
        <f>BD!CB81</f>
        <v/>
      </c>
      <c r="DT41" s="597">
        <f>BD!CC81</f>
        <v/>
      </c>
      <c r="DU41" s="597">
        <f>BD!CD81</f>
        <v/>
      </c>
      <c r="DV41" s="597">
        <f>BD!CE81</f>
        <v/>
      </c>
      <c r="DW41" s="597">
        <f>BD!CF81</f>
        <v/>
      </c>
      <c r="DX41" s="597">
        <f>BD!CG81</f>
        <v/>
      </c>
      <c r="DY41" s="597">
        <f>BD!CH81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54">
        <f>(EH41/DS41)-100%</f>
        <v/>
      </c>
      <c r="ES41" s="623">
        <f>_xlfn.XLOOKUP($ES$2,$CV$6:$DG$6,$CV41:$DG41)</f>
        <v/>
      </c>
      <c r="ET41" s="409" t="n"/>
      <c r="EU41" s="626">
        <f>_xlfn.XLOOKUP($ES$4,$DN$6:$DY$6,$DN41:$DY41)</f>
        <v/>
      </c>
      <c r="EV41" s="409" t="n"/>
      <c r="EW41" s="623">
        <f>_xlfn.XLOOKUP($ES$4,$EC$6:$EN$6,$EC41:$EN41)</f>
        <v/>
      </c>
      <c r="EX41" s="409" t="n"/>
      <c r="EY41" s="625">
        <f>EW41-EU41</f>
        <v/>
      </c>
      <c r="EZ41" s="408">
        <f>EY41/EU41</f>
        <v/>
      </c>
    </row>
    <row r="42" outlineLevel="1" ht="14.85" customFormat="1" customHeight="1" s="4">
      <c r="A42" s="1" t="n">
        <v>37</v>
      </c>
      <c r="B42" s="74" t="inlineStr">
        <is>
          <t>38.02</t>
        </is>
      </c>
      <c r="C42" s="50">
        <f>VLOOKUP(B42,BD!A:B,2,0)</f>
        <v/>
      </c>
      <c r="D42" s="58" t="n"/>
      <c r="E42" s="597">
        <f>SUM(G42:R42)</f>
        <v/>
      </c>
      <c r="F42" s="644" t="n"/>
      <c r="G42" s="597">
        <f>SUMIFS(BD!I:I,BD!$A:$A,$B42,BD!$G:$G,$E$4)</f>
        <v/>
      </c>
      <c r="H42" s="597">
        <f>SUMIFS(BD!J:J,BD!$A:$A,$B42,BD!$G:$G,$E$4)</f>
        <v/>
      </c>
      <c r="I42" s="597">
        <f>SUMIFS(BD!K:K,BD!$A:$A,$B42,BD!$G:$G,$E$4)</f>
        <v/>
      </c>
      <c r="J42" s="597">
        <f>SUMIFS(BD!L:L,BD!$A:$A,$B42,BD!$G:$G,$E$4)</f>
        <v/>
      </c>
      <c r="K42" s="597">
        <f>SUMIFS(BD!M:M,BD!$A:$A,$B42,BD!$G:$G,$E$4)</f>
        <v/>
      </c>
      <c r="L42" s="597">
        <f>SUMIFS(BD!N:N,BD!$A:$A,$B42,BD!$G:$G,$E$4)</f>
        <v/>
      </c>
      <c r="M42" s="597">
        <f>SUMIFS(BD!O:O,BD!$A:$A,$B42,BD!$G:$G,$E$4)</f>
        <v/>
      </c>
      <c r="N42" s="597">
        <f>SUMIFS(BD!P:P,BD!$A:$A,$B42,BD!$G:$G,$E$4)</f>
        <v/>
      </c>
      <c r="O42" s="597">
        <f>SUMIFS(BD!Q:Q,BD!$A:$A,$B42,BD!$G:$G,$E$4)</f>
        <v/>
      </c>
      <c r="P42" s="597">
        <f>SUMIFS(BD!R:R,BD!$A:$A,$B42,BD!$G:$G,$E$4)</f>
        <v/>
      </c>
      <c r="Q42" s="597">
        <f>SUMIFS(BD!S:S,BD!$A:$A,$B42,BD!$G:$G,$E$4)</f>
        <v/>
      </c>
      <c r="R42" s="597">
        <f>SUMIFS(BD!T:T,BD!$A:$A,$B42,BD!$G:$G,$E$4)</f>
        <v/>
      </c>
      <c r="S42" s="597" t="n"/>
      <c r="T42" s="597">
        <f>SUM(V42:AG42)</f>
        <v/>
      </c>
      <c r="U42" s="597" t="n"/>
      <c r="V42" s="597">
        <f>SUMIFS(BD!V:V,BD!$A:$A,$B42,BD!$G:$G,$T$4)</f>
        <v/>
      </c>
      <c r="W42" s="597">
        <f>SUMIFS(BD!W:W,BD!$A:$A,$B42,BD!$G:$G,$T$4)</f>
        <v/>
      </c>
      <c r="X42" s="597">
        <f>SUMIFS(BD!X:X,BD!$A:$A,$B42,BD!$G:$G,$T$4)</f>
        <v/>
      </c>
      <c r="Y42" s="597">
        <f>SUMIFS(BD!Y:Y,BD!$A:$A,$B42,BD!$G:$G,$T$4)</f>
        <v/>
      </c>
      <c r="Z42" s="597">
        <f>SUMIFS(BD!Z:Z,BD!$A:$A,$B42,BD!$G:$G,$T$4)</f>
        <v/>
      </c>
      <c r="AA42" s="597">
        <f>SUMIFS(BD!AA:AA,BD!$A:$A,$B42,BD!$G:$G,$T$4)</f>
        <v/>
      </c>
      <c r="AB42" s="597">
        <f>SUMIFS(BD!AB:AB,BD!$A:$A,$B42,BD!$G:$G,$T$4)</f>
        <v/>
      </c>
      <c r="AC42" s="597">
        <f>SUMIFS(BD!AC:AC,BD!$A:$A,$B42,BD!$G:$G,$T$4)</f>
        <v/>
      </c>
      <c r="AD42" s="597">
        <f>SUMIFS(BD!AD:AD,BD!$A:$A,$B42,BD!$G:$G,$T$4)</f>
        <v/>
      </c>
      <c r="AE42" s="597">
        <f>SUMIFS(BD!AE:AE,BD!$A:$A,$B42,BD!$G:$G,$T$4)</f>
        <v/>
      </c>
      <c r="AF42" s="597">
        <f>SUMIFS(BD!AF:AF,BD!$A:$A,$B42,BD!$G:$G,$T$4)</f>
        <v/>
      </c>
      <c r="AG42" s="597">
        <f>SUMIFS(BD!AG:AG,BD!$A:$A,$B42,BD!$G:$G,$T$4)</f>
        <v/>
      </c>
      <c r="AH42" s="597" t="n"/>
      <c r="AI42" s="597">
        <f>SUM(AK42:AV42)</f>
        <v/>
      </c>
      <c r="AJ42" s="597" t="n"/>
      <c r="AK42" s="597">
        <f>SUMIFS(BD!AI:AI,BD!$A:$A,$B42,BD!$G:$G,$AI$4)</f>
        <v/>
      </c>
      <c r="AL42" s="597">
        <f>SUMIFS(BD!AJ:AJ,BD!$A:$A,$B42,BD!$G:$G,$AI$4)</f>
        <v/>
      </c>
      <c r="AM42" s="597">
        <f>SUMIFS(BD!AK:AK,BD!$A:$A,$B42,BD!$G:$G,$AI$4)</f>
        <v/>
      </c>
      <c r="AN42" s="597">
        <f>SUMIFS(BD!AL:AL,BD!$A:$A,$B42,BD!$G:$G,$AI$4)</f>
        <v/>
      </c>
      <c r="AO42" s="597">
        <f>SUMIFS(BD!AM:AM,BD!$A:$A,$B42,BD!$G:$G,$AI$4)</f>
        <v/>
      </c>
      <c r="AP42" s="597">
        <f>SUMIFS(BD!AN:AN,BD!$A:$A,$B42,BD!$G:$G,$AI$4)</f>
        <v/>
      </c>
      <c r="AQ42" s="597">
        <f>SUMIFS(BD!AO:AO,BD!$A:$A,$B42,BD!$G:$G,$AI$4)</f>
        <v/>
      </c>
      <c r="AR42" s="597">
        <f>SUMIFS(BD!AP:AP,BD!$A:$A,$B42,BD!$G:$G,$AI$4)</f>
        <v/>
      </c>
      <c r="AS42" s="597">
        <f>SUMIFS(BD!AQ:AQ,BD!$A:$A,$B42,BD!$G:$G,$AI$4)</f>
        <v/>
      </c>
      <c r="AT42" s="597">
        <f>SUMIFS(BD!AR:AR,BD!$A:$A,$B42,BD!$G:$G,$AI$4)</f>
        <v/>
      </c>
      <c r="AU42" s="597">
        <f>SUMIFS(BD!AS:AS,BD!$A:$A,$B42,BD!$G:$G,$AI$4)</f>
        <v/>
      </c>
      <c r="AV42" s="597">
        <f>SUMIFS(BD!AT:AT,BD!$A:$A,$B42,BD!$G:$G,$AI$4)</f>
        <v/>
      </c>
      <c r="AW42" s="597" t="n"/>
      <c r="AX42" s="597">
        <f>SUM(AZ42:BK42)</f>
        <v/>
      </c>
      <c r="AY42" s="597" t="n"/>
      <c r="AZ42" s="597">
        <f>SUMIFS(BD!AV:AV,BD!$A:$A,$B42,BD!$G:$G,$AX$4)</f>
        <v/>
      </c>
      <c r="BA42" s="597">
        <f>SUMIFS(BD!AW:AW,BD!$A:$A,$B42,BD!$G:$G,$AX$4)</f>
        <v/>
      </c>
      <c r="BB42" s="597">
        <f>SUMIFS(BD!AX:AX,BD!$A:$A,$B42,BD!$G:$G,$AX$4)</f>
        <v/>
      </c>
      <c r="BC42" s="597">
        <f>SUMIFS(BD!AY:AY,BD!$A:$A,$B42,BD!$G:$G,$AX$4)</f>
        <v/>
      </c>
      <c r="BD42" s="597">
        <f>SUMIFS(BD!AZ:AZ,BD!$A:$A,$B42,BD!$G:$G,$AX$4)</f>
        <v/>
      </c>
      <c r="BE42" s="597">
        <f>SUMIFS(BD!BA:BA,BD!$A:$A,$B42,BD!$G:$G,$AX$4)</f>
        <v/>
      </c>
      <c r="BF42" s="597">
        <f>SUMIFS(BD!BB:BB,BD!$A:$A,$B42,BD!$G:$G,$AX$4)</f>
        <v/>
      </c>
      <c r="BG42" s="597">
        <f>SUMIFS(BD!BC:BC,BD!$A:$A,$B42,BD!$G:$G,$AX$4)</f>
        <v/>
      </c>
      <c r="BH42" s="597">
        <f>SUMIFS(BD!BD:BD,BD!$A:$A,$B42,BD!$G:$G,$AX$4)</f>
        <v/>
      </c>
      <c r="BI42" s="597">
        <f>SUMIFS(BD!BE:BE,BD!$A:$A,$B42,BD!$G:$G,$AX$4)</f>
        <v/>
      </c>
      <c r="BJ42" s="597">
        <f>SUMIFS(BD!BF:BF,BD!$A:$A,$B42,BD!$G:$G,$AX$4)</f>
        <v/>
      </c>
      <c r="BK42" s="597">
        <f>SUMIFS(BD!BG:BG,BD!$A:$A,$B42,BD!$G:$G,$AX$4)</f>
        <v/>
      </c>
      <c r="BM42" s="597">
        <f>SUM(BO42:BZ42)</f>
        <v/>
      </c>
      <c r="BN42" s="597" t="n"/>
      <c r="BO42" s="597">
        <f>SUMIFS(BD!AV:AV,BD!$A:$A,$B42,BD!$G:$G,$BM$4)</f>
        <v/>
      </c>
      <c r="BP42" s="597">
        <f>SUMIFS(BD!AW:AW,BD!$A:$A,$B42,BD!$G:$G,$BM$4)</f>
        <v/>
      </c>
      <c r="BQ42" s="597">
        <f>SUMIFS(BD!AX:AX,BD!$A:$A,$B42,BD!$G:$G,$BM$4)</f>
        <v/>
      </c>
      <c r="BR42" s="597">
        <f>SUMIFS(BD!AY:AY,BD!$A:$A,$B42,BD!$G:$G,$BM$4)</f>
        <v/>
      </c>
      <c r="BS42" s="597">
        <f>SUMIFS(BD!AZ:AZ,BD!$A:$A,$B42,BD!$G:$G,$BM$4)</f>
        <v/>
      </c>
      <c r="BT42" s="597">
        <f>SUMIFS(BD!BA:BA,BD!$A:$A,$B42,BD!$G:$G,$BM$4)</f>
        <v/>
      </c>
      <c r="BU42" s="597">
        <f>SUMIFS(BD!BB:BB,BD!$A:$A,$B42,BD!$G:$G,$BM$4)</f>
        <v/>
      </c>
      <c r="BV42" s="597">
        <f>SUMIFS(BD!BC:BC,BD!$A:$A,$B42,BD!$G:$G,$BM$4)</f>
        <v/>
      </c>
      <c r="BW42" s="597">
        <f>SUMIFS(BD!BD:BD,BD!$A:$A,$B42,BD!$G:$G,$BM$4)</f>
        <v/>
      </c>
      <c r="BX42" s="597">
        <f>SUMIFS(BD!BE:BE,BD!$A:$A,$B42,BD!$G:$G,$BM$4)</f>
        <v/>
      </c>
      <c r="BY42" s="597">
        <f>SUMIFS(BD!BF:BF,BD!$A:$A,$B42,BD!$G:$G,$BM$4)</f>
        <v/>
      </c>
      <c r="BZ42" s="597">
        <f>SUMIFS(BD!BG:BG,BD!$A:$A,$B42,BD!$G:$G,$BM$4)</f>
        <v/>
      </c>
      <c r="CB42" s="622">
        <f>HLOOKUP($CB$4,$AZ$6:$BK$50,$A42,0)</f>
        <v/>
      </c>
      <c r="CC42" s="237" t="n"/>
      <c r="CD42" s="622">
        <f>HLOOKUP($CB$4,$BO$6:$BZ$50,$A42,0)</f>
        <v/>
      </c>
      <c r="CE42" s="597">
        <f>SUM(CG42:CR42)</f>
        <v/>
      </c>
      <c r="CF42" s="1" t="n"/>
      <c r="CG42" s="597">
        <f>BD!BJ82</f>
        <v/>
      </c>
      <c r="CH42" s="597">
        <f>BD!BK82</f>
        <v/>
      </c>
      <c r="CI42" s="597">
        <f>BD!BL82</f>
        <v/>
      </c>
      <c r="CJ42" s="597">
        <f>BD!BM82</f>
        <v/>
      </c>
      <c r="CK42" s="597">
        <f>BD!BN82</f>
        <v/>
      </c>
      <c r="CL42" s="597">
        <f>BD!BO82</f>
        <v/>
      </c>
      <c r="CM42" s="597">
        <f>BD!BP82</f>
        <v/>
      </c>
      <c r="CN42" s="597">
        <f>BD!BQ82</f>
        <v/>
      </c>
      <c r="CO42" s="597">
        <f>BD!BR82</f>
        <v/>
      </c>
      <c r="CP42" s="597">
        <f>BD!BS82</f>
        <v/>
      </c>
      <c r="CQ42" s="597">
        <f>BD!BT82</f>
        <v/>
      </c>
      <c r="CR42" s="597">
        <f>BD!BU82</f>
        <v/>
      </c>
      <c r="CT42" s="597">
        <f>SUM(CV42:DG42)</f>
        <v/>
      </c>
      <c r="CU42" s="1" t="n"/>
      <c r="CV42" s="597">
        <f>_xlfn.XLOOKUP($B42,BD!$A$203:$A$399,BD!BJ$203:BJ$399,)</f>
        <v/>
      </c>
      <c r="CW42" s="597">
        <f>_xlfn.XLOOKUP($B42,BD!$A$203:$A$399,BD!BK$203:BK$399,)</f>
        <v/>
      </c>
      <c r="CX42" s="597">
        <f>_xlfn.XLOOKUP($B42,BD!$A$203:$A$399,BD!BL$203:BL$399,)</f>
        <v/>
      </c>
      <c r="CY42" s="597">
        <f>_xlfn.XLOOKUP($B42,BD!$A$203:$A$399,BD!BM$203:BM$399,)</f>
        <v/>
      </c>
      <c r="CZ42" s="597">
        <f>_xlfn.XLOOKUP($B42,BD!$A$203:$A$399,BD!BN$203:BN$399,)</f>
        <v/>
      </c>
      <c r="DA42" s="597">
        <f>_xlfn.XLOOKUP($B42,BD!$A$203:$A$399,BD!BO$203:BO$399,)</f>
        <v/>
      </c>
      <c r="DB42" s="597">
        <f>_xlfn.XLOOKUP($B42,BD!$A$203:$A$399,BD!BP$203:BP$399,)</f>
        <v/>
      </c>
      <c r="DC42" s="597">
        <f>_xlfn.XLOOKUP($B42,BD!$A$203:$A$399,BD!BQ$203:BQ$399,)</f>
        <v/>
      </c>
      <c r="DD42" s="597">
        <f>_xlfn.XLOOKUP($B42,BD!$A$203:$A$399,BD!BR$203:BR$399,)</f>
        <v/>
      </c>
      <c r="DE42" s="597">
        <f>_xlfn.XLOOKUP($B42,BD!$A$203:$A$399,BD!BS$203:BS$399,)</f>
        <v/>
      </c>
      <c r="DF42" s="597">
        <f>_xlfn.XLOOKUP($B42,BD!$A$203:$A$399,BD!BT$203:BT$399,)</f>
        <v/>
      </c>
      <c r="DG42" s="597">
        <f>_xlfn.XLOOKUP($B42,BD!$A$203:$A$399,BD!BU$203:BU$399,)</f>
        <v/>
      </c>
      <c r="DI42" s="597">
        <f>DA42-CL42</f>
        <v/>
      </c>
      <c r="DJ42" s="337">
        <f>(DA42/CL42)-100%</f>
        <v/>
      </c>
      <c r="DL42" s="597">
        <f>SUM(DN42:DY42)</f>
        <v/>
      </c>
      <c r="DM42" s="1" t="n"/>
      <c r="DN42" s="597">
        <f>BD!BW82</f>
        <v/>
      </c>
      <c r="DO42" s="597">
        <f>BD!BX82</f>
        <v/>
      </c>
      <c r="DP42" s="597">
        <f>BD!BY82</f>
        <v/>
      </c>
      <c r="DQ42" s="597">
        <f>BD!BZ82</f>
        <v/>
      </c>
      <c r="DR42" s="597">
        <f>BD!CA82</f>
        <v/>
      </c>
      <c r="DS42" s="597">
        <f>BD!CB82</f>
        <v/>
      </c>
      <c r="DT42" s="597">
        <f>BD!CC82</f>
        <v/>
      </c>
      <c r="DU42" s="597">
        <f>BD!CD82</f>
        <v/>
      </c>
      <c r="DV42" s="597">
        <f>BD!CE82</f>
        <v/>
      </c>
      <c r="DW42" s="597">
        <f>BD!CF82</f>
        <v/>
      </c>
      <c r="DX42" s="597">
        <f>BD!CG82</f>
        <v/>
      </c>
      <c r="DY42" s="597">
        <f>BD!CH82</f>
        <v/>
      </c>
      <c r="EA42" s="597">
        <f>SUM(EC42:EN42)</f>
        <v/>
      </c>
      <c r="EB42" s="1" t="n"/>
      <c r="EC42" s="597">
        <f>_xlfn.XLOOKUP($B42,BD!$A$203:$A$399,BD!BW$203:BW$399,)</f>
        <v/>
      </c>
      <c r="ED42" s="597">
        <f>_xlfn.XLOOKUP($B42,BD!$A$203:$A$399,BD!BX$203:BX$399,)</f>
        <v/>
      </c>
      <c r="EE42" s="597">
        <f>_xlfn.XLOOKUP($B42,BD!$A$203:$A$399,BD!BY$203:BY$399,)</f>
        <v/>
      </c>
      <c r="EF42" s="597">
        <f>_xlfn.XLOOKUP($B42,BD!$A$203:$A$399,BD!BZ$203:BZ$399,)</f>
        <v/>
      </c>
      <c r="EG42" s="597">
        <f>_xlfn.XLOOKUP($B42,BD!$A$203:$A$399,BD!CA$203:CA$399,)</f>
        <v/>
      </c>
      <c r="EH42" s="597">
        <f>_xlfn.XLOOKUP($B42,BD!$A$203:$A$399,BD!CB$203:CB$399,)</f>
        <v/>
      </c>
      <c r="EI42" s="597">
        <f>_xlfn.XLOOKUP($B42,BD!$A$203:$A$399,BD!CC$203:CC$399,)</f>
        <v/>
      </c>
      <c r="EJ42" s="597">
        <f>_xlfn.XLOOKUP($B42,BD!$A$203:$A$399,BD!CD$203:CD$399,)</f>
        <v/>
      </c>
      <c r="EK42" s="597">
        <f>_xlfn.XLOOKUP($B42,BD!$A$203:$A$399,BD!CE$203:CE$399,)</f>
        <v/>
      </c>
      <c r="EL42" s="597">
        <f>_xlfn.XLOOKUP($B42,BD!$A$203:$A$399,BD!CF$203:CF$399,)</f>
        <v/>
      </c>
      <c r="EM42" s="597">
        <f>_xlfn.XLOOKUP($B42,BD!$A$203:$A$399,BD!CG$203:CG$399,)</f>
        <v/>
      </c>
      <c r="EN42" s="597">
        <f>_xlfn.XLOOKUP($B42,BD!$A$203:$A$399,BD!CH$203:CH$399,)</f>
        <v/>
      </c>
      <c r="EP42" s="597">
        <f>EH42-DS42</f>
        <v/>
      </c>
      <c r="EQ42" s="337">
        <f>(EH42/DS42)-100%</f>
        <v/>
      </c>
      <c r="ES42" s="623">
        <f>_xlfn.XLOOKUP($ES$2,$CV$6:$DG$6,$CV42:$DG42)</f>
        <v/>
      </c>
      <c r="ET42" s="409" t="n"/>
      <c r="EU42" s="626">
        <f>_xlfn.XLOOKUP($ES$4,$DN$6:$DY$6,$DN42:$DY42)</f>
        <v/>
      </c>
      <c r="EV42" s="409" t="n"/>
      <c r="EW42" s="623">
        <f>_xlfn.XLOOKUP($ES$4,$EC$6:$EN$6,$EC42:$EN42)</f>
        <v/>
      </c>
      <c r="EX42" s="409" t="n"/>
      <c r="EY42" s="625">
        <f>EW42-EU42</f>
        <v/>
      </c>
      <c r="EZ42" s="408">
        <f>EY42/EU42</f>
        <v/>
      </c>
    </row>
    <row r="43" outlineLevel="1" ht="14.85" customFormat="1" customHeight="1" s="4">
      <c r="A43" s="1" t="n">
        <v>38</v>
      </c>
      <c r="B43" s="74" t="inlineStr">
        <is>
          <t>38.03</t>
        </is>
      </c>
      <c r="C43" s="50">
        <f>VLOOKUP(B43,BD!A:B,2,0)</f>
        <v/>
      </c>
      <c r="D43" s="58" t="n"/>
      <c r="E43" s="597">
        <f>SUM(G43:R43)</f>
        <v/>
      </c>
      <c r="F43" s="644" t="n"/>
      <c r="G43" s="597">
        <f>SUMIFS(BD!I:I,BD!$A:$A,$B43,BD!$G:$G,$E$4)</f>
        <v/>
      </c>
      <c r="H43" s="597">
        <f>SUMIFS(BD!J:J,BD!$A:$A,$B43,BD!$G:$G,$E$4)</f>
        <v/>
      </c>
      <c r="I43" s="597">
        <f>SUMIFS(BD!K:K,BD!$A:$A,$B43,BD!$G:$G,$E$4)</f>
        <v/>
      </c>
      <c r="J43" s="597">
        <f>SUMIFS(BD!L:L,BD!$A:$A,$B43,BD!$G:$G,$E$4)</f>
        <v/>
      </c>
      <c r="K43" s="597">
        <f>SUMIFS(BD!M:M,BD!$A:$A,$B43,BD!$G:$G,$E$4)</f>
        <v/>
      </c>
      <c r="L43" s="597">
        <f>SUMIFS(BD!N:N,BD!$A:$A,$B43,BD!$G:$G,$E$4)</f>
        <v/>
      </c>
      <c r="M43" s="597">
        <f>SUMIFS(BD!O:O,BD!$A:$A,$B43,BD!$G:$G,$E$4)</f>
        <v/>
      </c>
      <c r="N43" s="597">
        <f>SUMIFS(BD!P:P,BD!$A:$A,$B43,BD!$G:$G,$E$4)</f>
        <v/>
      </c>
      <c r="O43" s="597">
        <f>SUMIFS(BD!Q:Q,BD!$A:$A,$B43,BD!$G:$G,$E$4)</f>
        <v/>
      </c>
      <c r="P43" s="597">
        <f>SUMIFS(BD!R:R,BD!$A:$A,$B43,BD!$G:$G,$E$4)</f>
        <v/>
      </c>
      <c r="Q43" s="597">
        <f>SUMIFS(BD!S:S,BD!$A:$A,$B43,BD!$G:$G,$E$4)</f>
        <v/>
      </c>
      <c r="R43" s="597">
        <f>SUMIFS(BD!T:T,BD!$A:$A,$B43,BD!$G:$G,$E$4)</f>
        <v/>
      </c>
      <c r="S43" s="597" t="n"/>
      <c r="T43" s="597">
        <f>SUM(V43:AG43)</f>
        <v/>
      </c>
      <c r="U43" s="597" t="n"/>
      <c r="V43" s="597">
        <f>SUMIFS(BD!V:V,BD!$A:$A,$B43,BD!$G:$G,$T$4)</f>
        <v/>
      </c>
      <c r="W43" s="597">
        <f>SUMIFS(BD!W:W,BD!$A:$A,$B43,BD!$G:$G,$T$4)</f>
        <v/>
      </c>
      <c r="X43" s="597">
        <f>SUMIFS(BD!X:X,BD!$A:$A,$B43,BD!$G:$G,$T$4)</f>
        <v/>
      </c>
      <c r="Y43" s="597">
        <f>SUMIFS(BD!Y:Y,BD!$A:$A,$B43,BD!$G:$G,$T$4)</f>
        <v/>
      </c>
      <c r="Z43" s="597">
        <f>SUMIFS(BD!Z:Z,BD!$A:$A,$B43,BD!$G:$G,$T$4)</f>
        <v/>
      </c>
      <c r="AA43" s="597">
        <f>SUMIFS(BD!AA:AA,BD!$A:$A,$B43,BD!$G:$G,$T$4)</f>
        <v/>
      </c>
      <c r="AB43" s="597">
        <f>SUMIFS(BD!AB:AB,BD!$A:$A,$B43,BD!$G:$G,$T$4)</f>
        <v/>
      </c>
      <c r="AC43" s="597">
        <f>SUMIFS(BD!AC:AC,BD!$A:$A,$B43,BD!$G:$G,$T$4)</f>
        <v/>
      </c>
      <c r="AD43" s="597">
        <f>SUMIFS(BD!AD:AD,BD!$A:$A,$B43,BD!$G:$G,$T$4)</f>
        <v/>
      </c>
      <c r="AE43" s="597">
        <f>SUMIFS(BD!AE:AE,BD!$A:$A,$B43,BD!$G:$G,$T$4)</f>
        <v/>
      </c>
      <c r="AF43" s="597">
        <f>SUMIFS(BD!AF:AF,BD!$A:$A,$B43,BD!$G:$G,$T$4)</f>
        <v/>
      </c>
      <c r="AG43" s="597">
        <f>SUMIFS(BD!AG:AG,BD!$A:$A,$B43,BD!$G:$G,$T$4)</f>
        <v/>
      </c>
      <c r="AH43" s="597" t="n"/>
      <c r="AI43" s="597">
        <f>SUM(AK43:AV43)</f>
        <v/>
      </c>
      <c r="AJ43" s="597" t="n"/>
      <c r="AK43" s="597">
        <f>SUMIFS(BD!AI:AI,BD!$A:$A,$B43,BD!$G:$G,$AI$4)</f>
        <v/>
      </c>
      <c r="AL43" s="597">
        <f>SUMIFS(BD!AJ:AJ,BD!$A:$A,$B43,BD!$G:$G,$AI$4)</f>
        <v/>
      </c>
      <c r="AM43" s="597">
        <f>SUMIFS(BD!AK:AK,BD!$A:$A,$B43,BD!$G:$G,$AI$4)</f>
        <v/>
      </c>
      <c r="AN43" s="597">
        <f>SUMIFS(BD!AL:AL,BD!$A:$A,$B43,BD!$G:$G,$AI$4)</f>
        <v/>
      </c>
      <c r="AO43" s="597">
        <f>SUMIFS(BD!AM:AM,BD!$A:$A,$B43,BD!$G:$G,$AI$4)</f>
        <v/>
      </c>
      <c r="AP43" s="597">
        <f>SUMIFS(BD!AN:AN,BD!$A:$A,$B43,BD!$G:$G,$AI$4)</f>
        <v/>
      </c>
      <c r="AQ43" s="597">
        <f>SUMIFS(BD!AO:AO,BD!$A:$A,$B43,BD!$G:$G,$AI$4)</f>
        <v/>
      </c>
      <c r="AR43" s="597">
        <f>SUMIFS(BD!AP:AP,BD!$A:$A,$B43,BD!$G:$G,$AI$4)</f>
        <v/>
      </c>
      <c r="AS43" s="597">
        <f>SUMIFS(BD!AQ:AQ,BD!$A:$A,$B43,BD!$G:$G,$AI$4)</f>
        <v/>
      </c>
      <c r="AT43" s="597">
        <f>SUMIFS(BD!AR:AR,BD!$A:$A,$B43,BD!$G:$G,$AI$4)</f>
        <v/>
      </c>
      <c r="AU43" s="597">
        <f>SUMIFS(BD!AS:AS,BD!$A:$A,$B43,BD!$G:$G,$AI$4)</f>
        <v/>
      </c>
      <c r="AV43" s="597">
        <f>SUMIFS(BD!AT:AT,BD!$A:$A,$B43,BD!$G:$G,$AI$4)</f>
        <v/>
      </c>
      <c r="AW43" s="597" t="n"/>
      <c r="AX43" s="597">
        <f>SUM(AZ43:BK43)</f>
        <v/>
      </c>
      <c r="AY43" s="597" t="n"/>
      <c r="AZ43" s="597">
        <f>SUMIFS(BD!AV:AV,BD!$A:$A,$B43,BD!$G:$G,$AX$4)</f>
        <v/>
      </c>
      <c r="BA43" s="597">
        <f>SUMIFS(BD!AW:AW,BD!$A:$A,$B43,BD!$G:$G,$AX$4)</f>
        <v/>
      </c>
      <c r="BB43" s="597">
        <f>SUMIFS(BD!AX:AX,BD!$A:$A,$B43,BD!$G:$G,$AX$4)</f>
        <v/>
      </c>
      <c r="BC43" s="597">
        <f>SUMIFS(BD!AY:AY,BD!$A:$A,$B43,BD!$G:$G,$AX$4)</f>
        <v/>
      </c>
      <c r="BD43" s="597">
        <f>SUMIFS(BD!AZ:AZ,BD!$A:$A,$B43,BD!$G:$G,$AX$4)</f>
        <v/>
      </c>
      <c r="BE43" s="597">
        <f>SUMIFS(BD!BA:BA,BD!$A:$A,$B43,BD!$G:$G,$AX$4)</f>
        <v/>
      </c>
      <c r="BF43" s="597">
        <f>SUMIFS(BD!BB:BB,BD!$A:$A,$B43,BD!$G:$G,$AX$4)</f>
        <v/>
      </c>
      <c r="BG43" s="597">
        <f>SUMIFS(BD!BC:BC,BD!$A:$A,$B43,BD!$G:$G,$AX$4)</f>
        <v/>
      </c>
      <c r="BH43" s="597">
        <f>SUMIFS(BD!BD:BD,BD!$A:$A,$B43,BD!$G:$G,$AX$4)</f>
        <v/>
      </c>
      <c r="BI43" s="597">
        <f>SUMIFS(BD!BE:BE,BD!$A:$A,$B43,BD!$G:$G,$AX$4)</f>
        <v/>
      </c>
      <c r="BJ43" s="597">
        <f>SUMIFS(BD!BF:BF,BD!$A:$A,$B43,BD!$G:$G,$AX$4)</f>
        <v/>
      </c>
      <c r="BK43" s="597">
        <f>SUMIFS(BD!BG:BG,BD!$A:$A,$B43,BD!$G:$G,$AX$4)</f>
        <v/>
      </c>
      <c r="BM43" s="597">
        <f>SUM(BO43:BZ43)</f>
        <v/>
      </c>
      <c r="BN43" s="597" t="n"/>
      <c r="BO43" s="597">
        <f>SUMIFS(BD!AV:AV,BD!$A:$A,$B43,BD!$G:$G,$BM$4)</f>
        <v/>
      </c>
      <c r="BP43" s="597">
        <f>SUMIFS(BD!AW:AW,BD!$A:$A,$B43,BD!$G:$G,$BM$4)</f>
        <v/>
      </c>
      <c r="BQ43" s="597">
        <f>SUMIFS(BD!AX:AX,BD!$A:$A,$B43,BD!$G:$G,$BM$4)</f>
        <v/>
      </c>
      <c r="BR43" s="597">
        <f>SUMIFS(BD!AY:AY,BD!$A:$A,$B43,BD!$G:$G,$BM$4)</f>
        <v/>
      </c>
      <c r="BS43" s="597">
        <f>SUMIFS(BD!AZ:AZ,BD!$A:$A,$B43,BD!$G:$G,$BM$4)</f>
        <v/>
      </c>
      <c r="BT43" s="597">
        <f>SUMIFS(BD!BA:BA,BD!$A:$A,$B43,BD!$G:$G,$BM$4)</f>
        <v/>
      </c>
      <c r="BU43" s="597">
        <f>SUMIFS(BD!BB:BB,BD!$A:$A,$B43,BD!$G:$G,$BM$4)</f>
        <v/>
      </c>
      <c r="BV43" s="597">
        <f>SUMIFS(BD!BC:BC,BD!$A:$A,$B43,BD!$G:$G,$BM$4)</f>
        <v/>
      </c>
      <c r="BW43" s="597">
        <f>SUMIFS(BD!BD:BD,BD!$A:$A,$B43,BD!$G:$G,$BM$4)</f>
        <v/>
      </c>
      <c r="BX43" s="597">
        <f>SUMIFS(BD!BE:BE,BD!$A:$A,$B43,BD!$G:$G,$BM$4)</f>
        <v/>
      </c>
      <c r="BY43" s="597">
        <f>SUMIFS(BD!BF:BF,BD!$A:$A,$B43,BD!$G:$G,$BM$4)</f>
        <v/>
      </c>
      <c r="BZ43" s="597">
        <f>SUMIFS(BD!BG:BG,BD!$A:$A,$B43,BD!$G:$G,$BM$4)</f>
        <v/>
      </c>
      <c r="CB43" s="622">
        <f>HLOOKUP($CB$4,$AZ$6:$BK$50,$A43,0)</f>
        <v/>
      </c>
      <c r="CC43" s="237" t="n"/>
      <c r="CD43" s="622">
        <f>HLOOKUP($CB$4,$BO$6:$BZ$50,$A43,0)</f>
        <v/>
      </c>
      <c r="CE43" s="597">
        <f>SUM(CG43:CR43)</f>
        <v/>
      </c>
      <c r="CF43" s="1" t="n"/>
      <c r="CG43" s="597">
        <f>BD!BJ83</f>
        <v/>
      </c>
      <c r="CH43" s="597">
        <f>BD!BK83</f>
        <v/>
      </c>
      <c r="CI43" s="597">
        <f>BD!BL83</f>
        <v/>
      </c>
      <c r="CJ43" s="597">
        <f>BD!BM83</f>
        <v/>
      </c>
      <c r="CK43" s="597">
        <f>BD!BN83</f>
        <v/>
      </c>
      <c r="CL43" s="597">
        <f>BD!BO83</f>
        <v/>
      </c>
      <c r="CM43" s="597">
        <f>BD!BP83</f>
        <v/>
      </c>
      <c r="CN43" s="597">
        <f>BD!BQ83</f>
        <v/>
      </c>
      <c r="CO43" s="597">
        <f>BD!BR83</f>
        <v/>
      </c>
      <c r="CP43" s="597">
        <f>BD!BS83</f>
        <v/>
      </c>
      <c r="CQ43" s="597">
        <f>BD!BT83</f>
        <v/>
      </c>
      <c r="CR43" s="597">
        <f>BD!BU83</f>
        <v/>
      </c>
      <c r="CT43" s="597">
        <f>SUM(CV43:DG43)</f>
        <v/>
      </c>
      <c r="CU43" s="1" t="n"/>
      <c r="CV43" s="597">
        <f>_xlfn.XLOOKUP($B43,BD!$A$203:$A$399,BD!BJ$203:BJ$399,)</f>
        <v/>
      </c>
      <c r="CW43" s="597">
        <f>_xlfn.XLOOKUP($B43,BD!$A$203:$A$399,BD!BK$203:BK$399,)</f>
        <v/>
      </c>
      <c r="CX43" s="597">
        <f>_xlfn.XLOOKUP($B43,BD!$A$203:$A$399,BD!BL$203:BL$399,)</f>
        <v/>
      </c>
      <c r="CY43" s="597">
        <f>_xlfn.XLOOKUP($B43,BD!$A$203:$A$399,BD!BM$203:BM$399,)</f>
        <v/>
      </c>
      <c r="CZ43" s="597">
        <f>_xlfn.XLOOKUP($B43,BD!$A$203:$A$399,BD!BN$203:BN$399,)</f>
        <v/>
      </c>
      <c r="DA43" s="597">
        <f>_xlfn.XLOOKUP($B43,BD!$A$203:$A$399,BD!BO$203:BO$399,)</f>
        <v/>
      </c>
      <c r="DB43" s="597">
        <f>_xlfn.XLOOKUP($B43,BD!$A$203:$A$399,BD!BP$203:BP$399,)</f>
        <v/>
      </c>
      <c r="DC43" s="597">
        <f>_xlfn.XLOOKUP($B43,BD!$A$203:$A$399,BD!BQ$203:BQ$399,)</f>
        <v/>
      </c>
      <c r="DD43" s="597">
        <f>_xlfn.XLOOKUP($B43,BD!$A$203:$A$399,BD!BR$203:BR$399,)</f>
        <v/>
      </c>
      <c r="DE43" s="597">
        <f>_xlfn.XLOOKUP($B43,BD!$A$203:$A$399,BD!BS$203:BS$399,)</f>
        <v/>
      </c>
      <c r="DF43" s="597">
        <f>_xlfn.XLOOKUP($B43,BD!$A$203:$A$399,BD!BT$203:BT$399,)</f>
        <v/>
      </c>
      <c r="DG43" s="597">
        <f>_xlfn.XLOOKUP($B43,BD!$A$203:$A$399,BD!BU$203:BU$399,)</f>
        <v/>
      </c>
      <c r="DI43" s="597">
        <f>DA43-CL43</f>
        <v/>
      </c>
      <c r="DJ43" s="354">
        <f>(DA43/CL43)-100%</f>
        <v/>
      </c>
      <c r="DL43" s="597">
        <f>SUM(DN43:DY43)</f>
        <v/>
      </c>
      <c r="DM43" s="1" t="n"/>
      <c r="DN43" s="597">
        <f>BD!BW83</f>
        <v/>
      </c>
      <c r="DO43" s="597">
        <f>BD!BX83</f>
        <v/>
      </c>
      <c r="DP43" s="597">
        <f>BD!BY83</f>
        <v/>
      </c>
      <c r="DQ43" s="597">
        <f>BD!BZ83</f>
        <v/>
      </c>
      <c r="DR43" s="597">
        <f>BD!CA83</f>
        <v/>
      </c>
      <c r="DS43" s="597">
        <f>BD!CB83</f>
        <v/>
      </c>
      <c r="DT43" s="597">
        <f>BD!CC83</f>
        <v/>
      </c>
      <c r="DU43" s="597">
        <f>BD!CD83</f>
        <v/>
      </c>
      <c r="DV43" s="597">
        <f>BD!CE83</f>
        <v/>
      </c>
      <c r="DW43" s="597">
        <f>BD!CF83</f>
        <v/>
      </c>
      <c r="DX43" s="597">
        <f>BD!CG83</f>
        <v/>
      </c>
      <c r="DY43" s="597">
        <f>BD!CH83</f>
        <v/>
      </c>
      <c r="EA43" s="597">
        <f>SUM(EC43:EN43)</f>
        <v/>
      </c>
      <c r="EB43" s="1" t="n"/>
      <c r="EC43" s="597">
        <f>_xlfn.XLOOKUP($B43,BD!$A$203:$A$399,BD!BW$203:BW$399,)</f>
        <v/>
      </c>
      <c r="ED43" s="597">
        <f>_xlfn.XLOOKUP($B43,BD!$A$203:$A$399,BD!BX$203:BX$399,)</f>
        <v/>
      </c>
      <c r="EE43" s="597">
        <f>_xlfn.XLOOKUP($B43,BD!$A$203:$A$399,BD!BY$203:BY$399,)</f>
        <v/>
      </c>
      <c r="EF43" s="597">
        <f>_xlfn.XLOOKUP($B43,BD!$A$203:$A$399,BD!BZ$203:BZ$399,)</f>
        <v/>
      </c>
      <c r="EG43" s="597">
        <f>_xlfn.XLOOKUP($B43,BD!$A$203:$A$399,BD!CA$203:CA$399,)</f>
        <v/>
      </c>
      <c r="EH43" s="597">
        <f>_xlfn.XLOOKUP($B43,BD!$A$203:$A$399,BD!CB$203:CB$399,)</f>
        <v/>
      </c>
      <c r="EI43" s="597">
        <f>_xlfn.XLOOKUP($B43,BD!$A$203:$A$399,BD!CC$203:CC$399,)</f>
        <v/>
      </c>
      <c r="EJ43" s="597">
        <f>_xlfn.XLOOKUP($B43,BD!$A$203:$A$399,BD!CD$203:CD$399,)</f>
        <v/>
      </c>
      <c r="EK43" s="597">
        <f>_xlfn.XLOOKUP($B43,BD!$A$203:$A$399,BD!CE$203:CE$399,)</f>
        <v/>
      </c>
      <c r="EL43" s="597">
        <f>_xlfn.XLOOKUP($B43,BD!$A$203:$A$399,BD!CF$203:CF$399,)</f>
        <v/>
      </c>
      <c r="EM43" s="597">
        <f>_xlfn.XLOOKUP($B43,BD!$A$203:$A$399,BD!CG$203:CG$399,)</f>
        <v/>
      </c>
      <c r="EN43" s="597">
        <f>_xlfn.XLOOKUP($B43,BD!$A$203:$A$399,BD!CH$203:CH$399,)</f>
        <v/>
      </c>
      <c r="EP43" s="597">
        <f>EH43-DS43</f>
        <v/>
      </c>
      <c r="EQ43" s="354">
        <f>(EH43/DS43)-100%</f>
        <v/>
      </c>
      <c r="ES43" s="623">
        <f>_xlfn.XLOOKUP($ES$2,$CV$6:$DG$6,$CV43:$DG43)</f>
        <v/>
      </c>
      <c r="ET43" s="409" t="n"/>
      <c r="EU43" s="626">
        <f>_xlfn.XLOOKUP($ES$4,$DN$6:$DY$6,$DN43:$DY43)</f>
        <v/>
      </c>
      <c r="EV43" s="409" t="n"/>
      <c r="EW43" s="623">
        <f>_xlfn.XLOOKUP($ES$4,$EC$6:$EN$6,$EC43:$EN43)</f>
        <v/>
      </c>
      <c r="EX43" s="409" t="n"/>
      <c r="EY43" s="625">
        <f>EW43-EU43</f>
        <v/>
      </c>
      <c r="EZ43" s="408">
        <f>EY43/EU43</f>
        <v/>
      </c>
    </row>
    <row r="44" outlineLevel="1" ht="14.85" customFormat="1" customHeight="1" s="4">
      <c r="A44" s="1" t="n">
        <v>39</v>
      </c>
      <c r="B44" s="74" t="inlineStr">
        <is>
          <t>38.04</t>
        </is>
      </c>
      <c r="C44" s="50">
        <f>VLOOKUP(B44,BD!A:B,2,0)</f>
        <v/>
      </c>
      <c r="D44" s="58" t="n"/>
      <c r="E44" s="597">
        <f>SUM(G44:R44)</f>
        <v/>
      </c>
      <c r="F44" s="644" t="n"/>
      <c r="G44" s="597">
        <f>SUMIFS(BD!I:I,BD!$A:$A,$B44,BD!$G:$G,$E$4)</f>
        <v/>
      </c>
      <c r="H44" s="597">
        <f>SUMIFS(BD!J:J,BD!$A:$A,$B44,BD!$G:$G,$E$4)</f>
        <v/>
      </c>
      <c r="I44" s="597">
        <f>SUMIFS(BD!K:K,BD!$A:$A,$B44,BD!$G:$G,$E$4)</f>
        <v/>
      </c>
      <c r="J44" s="597">
        <f>SUMIFS(BD!L:L,BD!$A:$A,$B44,BD!$G:$G,$E$4)</f>
        <v/>
      </c>
      <c r="K44" s="597">
        <f>SUMIFS(BD!M:M,BD!$A:$A,$B44,BD!$G:$G,$E$4)</f>
        <v/>
      </c>
      <c r="L44" s="597">
        <f>SUMIFS(BD!N:N,BD!$A:$A,$B44,BD!$G:$G,$E$4)</f>
        <v/>
      </c>
      <c r="M44" s="597">
        <f>SUMIFS(BD!O:O,BD!$A:$A,$B44,BD!$G:$G,$E$4)</f>
        <v/>
      </c>
      <c r="N44" s="597">
        <f>SUMIFS(BD!P:P,BD!$A:$A,$B44,BD!$G:$G,$E$4)</f>
        <v/>
      </c>
      <c r="O44" s="597">
        <f>SUMIFS(BD!Q:Q,BD!$A:$A,$B44,BD!$G:$G,$E$4)</f>
        <v/>
      </c>
      <c r="P44" s="597">
        <f>SUMIFS(BD!R:R,BD!$A:$A,$B44,BD!$G:$G,$E$4)</f>
        <v/>
      </c>
      <c r="Q44" s="597">
        <f>SUMIFS(BD!S:S,BD!$A:$A,$B44,BD!$G:$G,$E$4)</f>
        <v/>
      </c>
      <c r="R44" s="597">
        <f>SUMIFS(BD!T:T,BD!$A:$A,$B44,BD!$G:$G,$E$4)</f>
        <v/>
      </c>
      <c r="S44" s="597" t="n"/>
      <c r="T44" s="597">
        <f>SUM(V44:AG44)</f>
        <v/>
      </c>
      <c r="U44" s="597" t="n"/>
      <c r="V44" s="597">
        <f>SUMIFS(BD!V:V,BD!$A:$A,$B44,BD!$G:$G,$T$4)</f>
        <v/>
      </c>
      <c r="W44" s="597">
        <f>SUMIFS(BD!W:W,BD!$A:$A,$B44,BD!$G:$G,$T$4)</f>
        <v/>
      </c>
      <c r="X44" s="597">
        <f>SUMIFS(BD!X:X,BD!$A:$A,$B44,BD!$G:$G,$T$4)</f>
        <v/>
      </c>
      <c r="Y44" s="597">
        <f>SUMIFS(BD!Y:Y,BD!$A:$A,$B44,BD!$G:$G,$T$4)</f>
        <v/>
      </c>
      <c r="Z44" s="597">
        <f>SUMIFS(BD!Z:Z,BD!$A:$A,$B44,BD!$G:$G,$T$4)</f>
        <v/>
      </c>
      <c r="AA44" s="597">
        <f>SUMIFS(BD!AA:AA,BD!$A:$A,$B44,BD!$G:$G,$T$4)</f>
        <v/>
      </c>
      <c r="AB44" s="597">
        <f>SUMIFS(BD!AB:AB,BD!$A:$A,$B44,BD!$G:$G,$T$4)</f>
        <v/>
      </c>
      <c r="AC44" s="597">
        <f>SUMIFS(BD!AC:AC,BD!$A:$A,$B44,BD!$G:$G,$T$4)</f>
        <v/>
      </c>
      <c r="AD44" s="597">
        <f>SUMIFS(BD!AD:AD,BD!$A:$A,$B44,BD!$G:$G,$T$4)</f>
        <v/>
      </c>
      <c r="AE44" s="597">
        <f>SUMIFS(BD!AE:AE,BD!$A:$A,$B44,BD!$G:$G,$T$4)</f>
        <v/>
      </c>
      <c r="AF44" s="597">
        <f>SUMIFS(BD!AF:AF,BD!$A:$A,$B44,BD!$G:$G,$T$4)</f>
        <v/>
      </c>
      <c r="AG44" s="597">
        <f>SUMIFS(BD!AG:AG,BD!$A:$A,$B44,BD!$G:$G,$T$4)</f>
        <v/>
      </c>
      <c r="AH44" s="597" t="n"/>
      <c r="AI44" s="597">
        <f>SUM(AK44:AV44)</f>
        <v/>
      </c>
      <c r="AJ44" s="597" t="n"/>
      <c r="AK44" s="597">
        <f>SUMIFS(BD!AI:AI,BD!$A:$A,$B44,BD!$G:$G,$AI$4)</f>
        <v/>
      </c>
      <c r="AL44" s="597">
        <f>SUMIFS(BD!AJ:AJ,BD!$A:$A,$B44,BD!$G:$G,$AI$4)</f>
        <v/>
      </c>
      <c r="AM44" s="597">
        <f>SUMIFS(BD!AK:AK,BD!$A:$A,$B44,BD!$G:$G,$AI$4)</f>
        <v/>
      </c>
      <c r="AN44" s="597">
        <f>SUMIFS(BD!AL:AL,BD!$A:$A,$B44,BD!$G:$G,$AI$4)</f>
        <v/>
      </c>
      <c r="AO44" s="597">
        <f>SUMIFS(BD!AM:AM,BD!$A:$A,$B44,BD!$G:$G,$AI$4)</f>
        <v/>
      </c>
      <c r="AP44" s="597">
        <f>SUMIFS(BD!AN:AN,BD!$A:$A,$B44,BD!$G:$G,$AI$4)</f>
        <v/>
      </c>
      <c r="AQ44" s="597">
        <f>SUMIFS(BD!AO:AO,BD!$A:$A,$B44,BD!$G:$G,$AI$4)</f>
        <v/>
      </c>
      <c r="AR44" s="597">
        <f>SUMIFS(BD!AP:AP,BD!$A:$A,$B44,BD!$G:$G,$AI$4)</f>
        <v/>
      </c>
      <c r="AS44" s="597">
        <f>SUMIFS(BD!AQ:AQ,BD!$A:$A,$B44,BD!$G:$G,$AI$4)</f>
        <v/>
      </c>
      <c r="AT44" s="597">
        <f>SUMIFS(BD!AR:AR,BD!$A:$A,$B44,BD!$G:$G,$AI$4)</f>
        <v/>
      </c>
      <c r="AU44" s="597">
        <f>SUMIFS(BD!AS:AS,BD!$A:$A,$B44,BD!$G:$G,$AI$4)</f>
        <v/>
      </c>
      <c r="AV44" s="597">
        <f>SUMIFS(BD!AT:AT,BD!$A:$A,$B44,BD!$G:$G,$AI$4)</f>
        <v/>
      </c>
      <c r="AW44" s="597" t="n"/>
      <c r="AX44" s="597">
        <f>SUM(AZ44:BK44)</f>
        <v/>
      </c>
      <c r="AY44" s="597" t="n"/>
      <c r="AZ44" s="597">
        <f>SUMIFS(BD!AV:AV,BD!$A:$A,$B44,BD!$G:$G,$AX$4)</f>
        <v/>
      </c>
      <c r="BA44" s="597">
        <f>SUMIFS(BD!AW:AW,BD!$A:$A,$B44,BD!$G:$G,$AX$4)</f>
        <v/>
      </c>
      <c r="BB44" s="597">
        <f>SUMIFS(BD!AX:AX,BD!$A:$A,$B44,BD!$G:$G,$AX$4)</f>
        <v/>
      </c>
      <c r="BC44" s="597">
        <f>SUMIFS(BD!AY:AY,BD!$A:$A,$B44,BD!$G:$G,$AX$4)</f>
        <v/>
      </c>
      <c r="BD44" s="597">
        <f>SUMIFS(BD!AZ:AZ,BD!$A:$A,$B44,BD!$G:$G,$AX$4)</f>
        <v/>
      </c>
      <c r="BE44" s="597">
        <f>SUMIFS(BD!BA:BA,BD!$A:$A,$B44,BD!$G:$G,$AX$4)</f>
        <v/>
      </c>
      <c r="BF44" s="597">
        <f>SUMIFS(BD!BB:BB,BD!$A:$A,$B44,BD!$G:$G,$AX$4)</f>
        <v/>
      </c>
      <c r="BG44" s="597">
        <f>SUMIFS(BD!BC:BC,BD!$A:$A,$B44,BD!$G:$G,$AX$4)</f>
        <v/>
      </c>
      <c r="BH44" s="597">
        <f>SUMIFS(BD!BD:BD,BD!$A:$A,$B44,BD!$G:$G,$AX$4)</f>
        <v/>
      </c>
      <c r="BI44" s="597">
        <f>SUMIFS(BD!BE:BE,BD!$A:$A,$B44,BD!$G:$G,$AX$4)</f>
        <v/>
      </c>
      <c r="BJ44" s="597">
        <f>SUMIFS(BD!BF:BF,BD!$A:$A,$B44,BD!$G:$G,$AX$4)</f>
        <v/>
      </c>
      <c r="BK44" s="597">
        <f>SUMIFS(BD!BG:BG,BD!$A:$A,$B44,BD!$G:$G,$AX$4)</f>
        <v/>
      </c>
      <c r="BM44" s="597">
        <f>SUM(BO44:BZ44)</f>
        <v/>
      </c>
      <c r="BN44" s="597" t="n"/>
      <c r="BO44" s="597">
        <f>SUMIFS(BD!AV:AV,BD!$A:$A,$B44,BD!$G:$G,$BM$4)</f>
        <v/>
      </c>
      <c r="BP44" s="597">
        <f>SUMIFS(BD!AW:AW,BD!$A:$A,$B44,BD!$G:$G,$BM$4)</f>
        <v/>
      </c>
      <c r="BQ44" s="597">
        <f>SUMIFS(BD!AX:AX,BD!$A:$A,$B44,BD!$G:$G,$BM$4)</f>
        <v/>
      </c>
      <c r="BR44" s="597">
        <f>SUMIFS(BD!AY:AY,BD!$A:$A,$B44,BD!$G:$G,$BM$4)</f>
        <v/>
      </c>
      <c r="BS44" s="597">
        <f>SUMIFS(BD!AZ:AZ,BD!$A:$A,$B44,BD!$G:$G,$BM$4)</f>
        <v/>
      </c>
      <c r="BT44" s="597">
        <f>SUMIFS(BD!BA:BA,BD!$A:$A,$B44,BD!$G:$G,$BM$4)</f>
        <v/>
      </c>
      <c r="BU44" s="597">
        <f>SUMIFS(BD!BB:BB,BD!$A:$A,$B44,BD!$G:$G,$BM$4)</f>
        <v/>
      </c>
      <c r="BV44" s="597">
        <f>SUMIFS(BD!BC:BC,BD!$A:$A,$B44,BD!$G:$G,$BM$4)</f>
        <v/>
      </c>
      <c r="BW44" s="597">
        <f>SUMIFS(BD!BD:BD,BD!$A:$A,$B44,BD!$G:$G,$BM$4)</f>
        <v/>
      </c>
      <c r="BX44" s="597">
        <f>SUMIFS(BD!BE:BE,BD!$A:$A,$B44,BD!$G:$G,$BM$4)</f>
        <v/>
      </c>
      <c r="BY44" s="597">
        <f>SUMIFS(BD!BF:BF,BD!$A:$A,$B44,BD!$G:$G,$BM$4)</f>
        <v/>
      </c>
      <c r="BZ44" s="597">
        <f>SUMIFS(BD!BG:BG,BD!$A:$A,$B44,BD!$G:$G,$BM$4)</f>
        <v/>
      </c>
      <c r="CB44" s="622">
        <f>HLOOKUP($CB$4,$AZ$6:$BK$50,$A44,0)</f>
        <v/>
      </c>
      <c r="CC44" s="237" t="n"/>
      <c r="CD44" s="622">
        <f>HLOOKUP($CB$4,$BO$6:$BZ$50,$A44,0)</f>
        <v/>
      </c>
      <c r="CE44" s="597">
        <f>SUM(CG44:CR44)</f>
        <v/>
      </c>
      <c r="CF44" s="1" t="n"/>
      <c r="CG44" s="597">
        <f>BD!BJ84</f>
        <v/>
      </c>
      <c r="CH44" s="597">
        <f>BD!BK84</f>
        <v/>
      </c>
      <c r="CI44" s="597">
        <f>BD!BL84</f>
        <v/>
      </c>
      <c r="CJ44" s="597">
        <f>BD!BM84</f>
        <v/>
      </c>
      <c r="CK44" s="597">
        <f>BD!BN84</f>
        <v/>
      </c>
      <c r="CL44" s="597">
        <f>BD!BO84</f>
        <v/>
      </c>
      <c r="CM44" s="597">
        <f>BD!BP84</f>
        <v/>
      </c>
      <c r="CN44" s="597">
        <f>BD!BQ84</f>
        <v/>
      </c>
      <c r="CO44" s="597">
        <f>BD!BR84</f>
        <v/>
      </c>
      <c r="CP44" s="597">
        <f>BD!BS84</f>
        <v/>
      </c>
      <c r="CQ44" s="597">
        <f>BD!BT84</f>
        <v/>
      </c>
      <c r="CR44" s="597">
        <f>BD!BU84</f>
        <v/>
      </c>
      <c r="CT44" s="597">
        <f>SUM(CV44:DG44)</f>
        <v/>
      </c>
      <c r="CU44" s="1" t="n"/>
      <c r="CV44" s="597">
        <f>_xlfn.XLOOKUP($B44,BD!$A$203:$A$399,BD!BJ$203:BJ$399,)</f>
        <v/>
      </c>
      <c r="CW44" s="597">
        <f>_xlfn.XLOOKUP($B44,BD!$A$203:$A$399,BD!BK$203:BK$399,)</f>
        <v/>
      </c>
      <c r="CX44" s="597">
        <f>_xlfn.XLOOKUP($B44,BD!$A$203:$A$399,BD!BL$203:BL$399,)</f>
        <v/>
      </c>
      <c r="CY44" s="597">
        <f>_xlfn.XLOOKUP($B44,BD!$A$203:$A$399,BD!BM$203:BM$399,)</f>
        <v/>
      </c>
      <c r="CZ44" s="597">
        <f>_xlfn.XLOOKUP($B44,BD!$A$203:$A$399,BD!BN$203:BN$399,)</f>
        <v/>
      </c>
      <c r="DA44" s="597">
        <f>_xlfn.XLOOKUP($B44,BD!$A$203:$A$399,BD!BO$203:BO$399,)</f>
        <v/>
      </c>
      <c r="DB44" s="597">
        <f>_xlfn.XLOOKUP($B44,BD!$A$203:$A$399,BD!BP$203:BP$399,)</f>
        <v/>
      </c>
      <c r="DC44" s="597">
        <f>_xlfn.XLOOKUP($B44,BD!$A$203:$A$399,BD!BQ$203:BQ$399,)</f>
        <v/>
      </c>
      <c r="DD44" s="597">
        <f>_xlfn.XLOOKUP($B44,BD!$A$203:$A$399,BD!BR$203:BR$399,)</f>
        <v/>
      </c>
      <c r="DE44" s="597">
        <f>_xlfn.XLOOKUP($B44,BD!$A$203:$A$399,BD!BS$203:BS$399,)</f>
        <v/>
      </c>
      <c r="DF44" s="597">
        <f>_xlfn.XLOOKUP($B44,BD!$A$203:$A$399,BD!BT$203:BT$399,)</f>
        <v/>
      </c>
      <c r="DG44" s="597">
        <f>_xlfn.XLOOKUP($B44,BD!$A$203:$A$399,BD!BU$203:BU$399,)</f>
        <v/>
      </c>
      <c r="DI44" s="597">
        <f>DA44-CL44</f>
        <v/>
      </c>
      <c r="DJ44" s="337">
        <f>(DA44/CL44)-100%</f>
        <v/>
      </c>
      <c r="DL44" s="597">
        <f>SUM(DN44:DY44)</f>
        <v/>
      </c>
      <c r="DM44" s="1" t="n"/>
      <c r="DN44" s="597">
        <f>BD!BW84</f>
        <v/>
      </c>
      <c r="DO44" s="597">
        <f>BD!BX84</f>
        <v/>
      </c>
      <c r="DP44" s="597">
        <f>BD!BY84</f>
        <v/>
      </c>
      <c r="DQ44" s="597">
        <f>BD!BZ84</f>
        <v/>
      </c>
      <c r="DR44" s="597">
        <f>BD!CA84</f>
        <v/>
      </c>
      <c r="DS44" s="597">
        <f>BD!CB84</f>
        <v/>
      </c>
      <c r="DT44" s="597">
        <f>BD!CC84</f>
        <v/>
      </c>
      <c r="DU44" s="597">
        <f>BD!CD84</f>
        <v/>
      </c>
      <c r="DV44" s="597">
        <f>BD!CE84</f>
        <v/>
      </c>
      <c r="DW44" s="597">
        <f>BD!CF84</f>
        <v/>
      </c>
      <c r="DX44" s="597">
        <f>BD!CG84</f>
        <v/>
      </c>
      <c r="DY44" s="597">
        <f>BD!CH84</f>
        <v/>
      </c>
      <c r="EA44" s="597">
        <f>SUM(EC44:EN44)</f>
        <v/>
      </c>
      <c r="EB44" s="1" t="n"/>
      <c r="EC44" s="597">
        <f>_xlfn.XLOOKUP($B44,BD!$A$203:$A$399,BD!BW$203:BW$399,)</f>
        <v/>
      </c>
      <c r="ED44" s="597">
        <f>_xlfn.XLOOKUP($B44,BD!$A$203:$A$399,BD!BX$203:BX$399,)</f>
        <v/>
      </c>
      <c r="EE44" s="597">
        <f>_xlfn.XLOOKUP($B44,BD!$A$203:$A$399,BD!BY$203:BY$399,)</f>
        <v/>
      </c>
      <c r="EF44" s="597">
        <f>_xlfn.XLOOKUP($B44,BD!$A$203:$A$399,BD!BZ$203:BZ$399,)</f>
        <v/>
      </c>
      <c r="EG44" s="597">
        <f>_xlfn.XLOOKUP($B44,BD!$A$203:$A$399,BD!CA$203:CA$399,)</f>
        <v/>
      </c>
      <c r="EH44" s="597">
        <f>_xlfn.XLOOKUP($B44,BD!$A$203:$A$399,BD!CB$203:CB$399,)</f>
        <v/>
      </c>
      <c r="EI44" s="597">
        <f>_xlfn.XLOOKUP($B44,BD!$A$203:$A$399,BD!CC$203:CC$399,)</f>
        <v/>
      </c>
      <c r="EJ44" s="597">
        <f>_xlfn.XLOOKUP($B44,BD!$A$203:$A$399,BD!CD$203:CD$399,)</f>
        <v/>
      </c>
      <c r="EK44" s="597">
        <f>_xlfn.XLOOKUP($B44,BD!$A$203:$A$399,BD!CE$203:CE$399,)</f>
        <v/>
      </c>
      <c r="EL44" s="597">
        <f>_xlfn.XLOOKUP($B44,BD!$A$203:$A$399,BD!CF$203:CF$399,)</f>
        <v/>
      </c>
      <c r="EM44" s="597">
        <f>_xlfn.XLOOKUP($B44,BD!$A$203:$A$399,BD!CG$203:CG$399,)</f>
        <v/>
      </c>
      <c r="EN44" s="597">
        <f>_xlfn.XLOOKUP($B44,BD!$A$203:$A$399,BD!CH$203:CH$399,)</f>
        <v/>
      </c>
      <c r="EP44" s="597">
        <f>EH44-DS44</f>
        <v/>
      </c>
      <c r="EQ44" s="337">
        <f>(EH44/DS44)-100%</f>
        <v/>
      </c>
      <c r="ES44" s="623">
        <f>_xlfn.XLOOKUP($ES$2,$CV$6:$DG$6,$CV44:$DG44)</f>
        <v/>
      </c>
      <c r="ET44" s="409" t="n"/>
      <c r="EU44" s="626">
        <f>_xlfn.XLOOKUP($ES$4,$DN$6:$DY$6,$DN44:$DY44)</f>
        <v/>
      </c>
      <c r="EV44" s="409" t="n"/>
      <c r="EW44" s="623">
        <f>_xlfn.XLOOKUP($ES$4,$EC$6:$EN$6,$EC44:$EN44)</f>
        <v/>
      </c>
      <c r="EX44" s="409" t="n"/>
      <c r="EY44" s="625">
        <f>EW44-EU44</f>
        <v/>
      </c>
      <c r="EZ44" s="408">
        <f>EY44/EU44</f>
        <v/>
      </c>
    </row>
    <row r="45" outlineLevel="1" ht="14.85" customFormat="1" customHeight="1" s="4">
      <c r="A45" s="1" t="n">
        <v>40</v>
      </c>
      <c r="B45" s="74" t="inlineStr">
        <is>
          <t>38.05</t>
        </is>
      </c>
      <c r="C45" s="50">
        <f>VLOOKUP(B45,BD!A:B,2,0)</f>
        <v/>
      </c>
      <c r="D45" s="58" t="n"/>
      <c r="E45" s="597">
        <f>SUM(G45:R45)</f>
        <v/>
      </c>
      <c r="F45" s="644" t="n"/>
      <c r="G45" s="597">
        <f>SUMIFS(BD!I:I,BD!$A:$A,$B45,BD!$G:$G,$E$4)</f>
        <v/>
      </c>
      <c r="H45" s="597">
        <f>SUMIFS(BD!J:J,BD!$A:$A,$B45,BD!$G:$G,$E$4)</f>
        <v/>
      </c>
      <c r="I45" s="597">
        <f>SUMIFS(BD!K:K,BD!$A:$A,$B45,BD!$G:$G,$E$4)</f>
        <v/>
      </c>
      <c r="J45" s="597">
        <f>SUMIFS(BD!L:L,BD!$A:$A,$B45,BD!$G:$G,$E$4)</f>
        <v/>
      </c>
      <c r="K45" s="597">
        <f>SUMIFS(BD!M:M,BD!$A:$A,$B45,BD!$G:$G,$E$4)</f>
        <v/>
      </c>
      <c r="L45" s="597">
        <f>SUMIFS(BD!N:N,BD!$A:$A,$B45,BD!$G:$G,$E$4)</f>
        <v/>
      </c>
      <c r="M45" s="597">
        <f>SUMIFS(BD!O:O,BD!$A:$A,$B45,BD!$G:$G,$E$4)</f>
        <v/>
      </c>
      <c r="N45" s="597">
        <f>SUMIFS(BD!P:P,BD!$A:$A,$B45,BD!$G:$G,$E$4)</f>
        <v/>
      </c>
      <c r="O45" s="597">
        <f>SUMIFS(BD!Q:Q,BD!$A:$A,$B45,BD!$G:$G,$E$4)</f>
        <v/>
      </c>
      <c r="P45" s="597">
        <f>SUMIFS(BD!R:R,BD!$A:$A,$B45,BD!$G:$G,$E$4)</f>
        <v/>
      </c>
      <c r="Q45" s="597">
        <f>SUMIFS(BD!S:S,BD!$A:$A,$B45,BD!$G:$G,$E$4)</f>
        <v/>
      </c>
      <c r="R45" s="597">
        <f>SUMIFS(BD!T:T,BD!$A:$A,$B45,BD!$G:$G,$E$4)</f>
        <v/>
      </c>
      <c r="S45" s="597" t="n"/>
      <c r="T45" s="597">
        <f>SUM(V45:AG45)</f>
        <v/>
      </c>
      <c r="U45" s="597" t="n"/>
      <c r="V45" s="597">
        <f>SUMIFS(BD!V:V,BD!$A:$A,$B45,BD!$G:$G,$T$4)</f>
        <v/>
      </c>
      <c r="W45" s="597">
        <f>SUMIFS(BD!W:W,BD!$A:$A,$B45,BD!$G:$G,$T$4)</f>
        <v/>
      </c>
      <c r="X45" s="597">
        <f>SUMIFS(BD!X:X,BD!$A:$A,$B45,BD!$G:$G,$T$4)</f>
        <v/>
      </c>
      <c r="Y45" s="597">
        <f>SUMIFS(BD!Y:Y,BD!$A:$A,$B45,BD!$G:$G,$T$4)</f>
        <v/>
      </c>
      <c r="Z45" s="597">
        <f>SUMIFS(BD!Z:Z,BD!$A:$A,$B45,BD!$G:$G,$T$4)</f>
        <v/>
      </c>
      <c r="AA45" s="597">
        <f>SUMIFS(BD!AA:AA,BD!$A:$A,$B45,BD!$G:$G,$T$4)</f>
        <v/>
      </c>
      <c r="AB45" s="597">
        <f>SUMIFS(BD!AB:AB,BD!$A:$A,$B45,BD!$G:$G,$T$4)</f>
        <v/>
      </c>
      <c r="AC45" s="597">
        <f>SUMIFS(BD!AC:AC,BD!$A:$A,$B45,BD!$G:$G,$T$4)</f>
        <v/>
      </c>
      <c r="AD45" s="597">
        <f>SUMIFS(BD!AD:AD,BD!$A:$A,$B45,BD!$G:$G,$T$4)</f>
        <v/>
      </c>
      <c r="AE45" s="597">
        <f>SUMIFS(BD!AE:AE,BD!$A:$A,$B45,BD!$G:$G,$T$4)</f>
        <v/>
      </c>
      <c r="AF45" s="597">
        <f>SUMIFS(BD!AF:AF,BD!$A:$A,$B45,BD!$G:$G,$T$4)</f>
        <v/>
      </c>
      <c r="AG45" s="597">
        <f>SUMIFS(BD!AG:AG,BD!$A:$A,$B45,BD!$G:$G,$T$4)</f>
        <v/>
      </c>
      <c r="AH45" s="597" t="n"/>
      <c r="AI45" s="597">
        <f>SUM(AK45:AV45)</f>
        <v/>
      </c>
      <c r="AJ45" s="597" t="n"/>
      <c r="AK45" s="597">
        <f>SUMIFS(BD!AI:AI,BD!$A:$A,$B45,BD!$G:$G,$AI$4)</f>
        <v/>
      </c>
      <c r="AL45" s="597">
        <f>SUMIFS(BD!AJ:AJ,BD!$A:$A,$B45,BD!$G:$G,$AI$4)</f>
        <v/>
      </c>
      <c r="AM45" s="597">
        <f>SUMIFS(BD!AK:AK,BD!$A:$A,$B45,BD!$G:$G,$AI$4)</f>
        <v/>
      </c>
      <c r="AN45" s="597">
        <f>SUMIFS(BD!AL:AL,BD!$A:$A,$B45,BD!$G:$G,$AI$4)</f>
        <v/>
      </c>
      <c r="AO45" s="597">
        <f>SUMIFS(BD!AM:AM,BD!$A:$A,$B45,BD!$G:$G,$AI$4)</f>
        <v/>
      </c>
      <c r="AP45" s="597">
        <f>SUMIFS(BD!AN:AN,BD!$A:$A,$B45,BD!$G:$G,$AI$4)</f>
        <v/>
      </c>
      <c r="AQ45" s="597">
        <f>SUMIFS(BD!AO:AO,BD!$A:$A,$B45,BD!$G:$G,$AI$4)</f>
        <v/>
      </c>
      <c r="AR45" s="597">
        <f>SUMIFS(BD!AP:AP,BD!$A:$A,$B45,BD!$G:$G,$AI$4)</f>
        <v/>
      </c>
      <c r="AS45" s="597">
        <f>SUMIFS(BD!AQ:AQ,BD!$A:$A,$B45,BD!$G:$G,$AI$4)</f>
        <v/>
      </c>
      <c r="AT45" s="597">
        <f>SUMIFS(BD!AR:AR,BD!$A:$A,$B45,BD!$G:$G,$AI$4)</f>
        <v/>
      </c>
      <c r="AU45" s="597">
        <f>SUMIFS(BD!AS:AS,BD!$A:$A,$B45,BD!$G:$G,$AI$4)</f>
        <v/>
      </c>
      <c r="AV45" s="597">
        <f>SUMIFS(BD!AT:AT,BD!$A:$A,$B45,BD!$G:$G,$AI$4)</f>
        <v/>
      </c>
      <c r="AW45" s="597" t="n"/>
      <c r="AX45" s="597">
        <f>SUM(AZ45:BK45)</f>
        <v/>
      </c>
      <c r="AY45" s="597" t="n"/>
      <c r="AZ45" s="597">
        <f>SUMIFS(BD!AV:AV,BD!$A:$A,$B45,BD!$G:$G,$AX$4)</f>
        <v/>
      </c>
      <c r="BA45" s="597">
        <f>SUMIFS(BD!AW:AW,BD!$A:$A,$B45,BD!$G:$G,$AX$4)</f>
        <v/>
      </c>
      <c r="BB45" s="597">
        <f>SUMIFS(BD!AX:AX,BD!$A:$A,$B45,BD!$G:$G,$AX$4)</f>
        <v/>
      </c>
      <c r="BC45" s="597">
        <f>SUMIFS(BD!AY:AY,BD!$A:$A,$B45,BD!$G:$G,$AX$4)</f>
        <v/>
      </c>
      <c r="BD45" s="597">
        <f>SUMIFS(BD!AZ:AZ,BD!$A:$A,$B45,BD!$G:$G,$AX$4)</f>
        <v/>
      </c>
      <c r="BE45" s="597">
        <f>SUMIFS(BD!BA:BA,BD!$A:$A,$B45,BD!$G:$G,$AX$4)</f>
        <v/>
      </c>
      <c r="BF45" s="597">
        <f>SUMIFS(BD!BB:BB,BD!$A:$A,$B45,BD!$G:$G,$AX$4)</f>
        <v/>
      </c>
      <c r="BG45" s="597">
        <f>SUMIFS(BD!BC:BC,BD!$A:$A,$B45,BD!$G:$G,$AX$4)</f>
        <v/>
      </c>
      <c r="BH45" s="597">
        <f>SUMIFS(BD!BD:BD,BD!$A:$A,$B45,BD!$G:$G,$AX$4)</f>
        <v/>
      </c>
      <c r="BI45" s="597">
        <f>SUMIFS(BD!BE:BE,BD!$A:$A,$B45,BD!$G:$G,$AX$4)</f>
        <v/>
      </c>
      <c r="BJ45" s="597">
        <f>SUMIFS(BD!BF:BF,BD!$A:$A,$B45,BD!$G:$G,$AX$4)</f>
        <v/>
      </c>
      <c r="BK45" s="597">
        <f>SUMIFS(BD!BG:BG,BD!$A:$A,$B45,BD!$G:$G,$AX$4)</f>
        <v/>
      </c>
      <c r="BM45" s="597">
        <f>SUM(BO45:BZ45)</f>
        <v/>
      </c>
      <c r="BN45" s="597" t="n"/>
      <c r="BO45" s="597">
        <f>SUMIFS(BD!AV:AV,BD!$A:$A,$B45,BD!$G:$G,$BM$4)</f>
        <v/>
      </c>
      <c r="BP45" s="597">
        <f>SUMIFS(BD!AW:AW,BD!$A:$A,$B45,BD!$G:$G,$BM$4)</f>
        <v/>
      </c>
      <c r="BQ45" s="597">
        <f>SUMIFS(BD!AX:AX,BD!$A:$A,$B45,BD!$G:$G,$BM$4)</f>
        <v/>
      </c>
      <c r="BR45" s="597">
        <f>SUMIFS(BD!AY:AY,BD!$A:$A,$B45,BD!$G:$G,$BM$4)</f>
        <v/>
      </c>
      <c r="BS45" s="597">
        <f>SUMIFS(BD!AZ:AZ,BD!$A:$A,$B45,BD!$G:$G,$BM$4)</f>
        <v/>
      </c>
      <c r="BT45" s="597">
        <f>SUMIFS(BD!BA:BA,BD!$A:$A,$B45,BD!$G:$G,$BM$4)</f>
        <v/>
      </c>
      <c r="BU45" s="597">
        <f>SUMIFS(BD!BB:BB,BD!$A:$A,$B45,BD!$G:$G,$BM$4)</f>
        <v/>
      </c>
      <c r="BV45" s="597">
        <f>SUMIFS(BD!BC:BC,BD!$A:$A,$B45,BD!$G:$G,$BM$4)</f>
        <v/>
      </c>
      <c r="BW45" s="597">
        <f>SUMIFS(BD!BD:BD,BD!$A:$A,$B45,BD!$G:$G,$BM$4)</f>
        <v/>
      </c>
      <c r="BX45" s="597">
        <f>SUMIFS(BD!BE:BE,BD!$A:$A,$B45,BD!$G:$G,$BM$4)</f>
        <v/>
      </c>
      <c r="BY45" s="597">
        <f>SUMIFS(BD!BF:BF,BD!$A:$A,$B45,BD!$G:$G,$BM$4)</f>
        <v/>
      </c>
      <c r="BZ45" s="597">
        <f>SUMIFS(BD!BG:BG,BD!$A:$A,$B45,BD!$G:$G,$BM$4)</f>
        <v/>
      </c>
      <c r="CB45" s="622">
        <f>HLOOKUP($CB$4,$AZ$6:$BK$50,$A45,0)</f>
        <v/>
      </c>
      <c r="CC45" s="237" t="n"/>
      <c r="CD45" s="622">
        <f>HLOOKUP($CB$4,$BO$6:$BZ$50,$A45,0)</f>
        <v/>
      </c>
      <c r="CE45" s="597">
        <f>SUM(CG45:CR45)</f>
        <v/>
      </c>
      <c r="CF45" s="1" t="n"/>
      <c r="CG45" s="597">
        <f>BD!BJ85</f>
        <v/>
      </c>
      <c r="CH45" s="597">
        <f>BD!BK85</f>
        <v/>
      </c>
      <c r="CI45" s="597">
        <f>BD!BL85</f>
        <v/>
      </c>
      <c r="CJ45" s="597">
        <f>BD!BM85</f>
        <v/>
      </c>
      <c r="CK45" s="597">
        <f>BD!BN85</f>
        <v/>
      </c>
      <c r="CL45" s="597">
        <f>BD!BO85</f>
        <v/>
      </c>
      <c r="CM45" s="597">
        <f>BD!BP85</f>
        <v/>
      </c>
      <c r="CN45" s="597">
        <f>BD!BQ85</f>
        <v/>
      </c>
      <c r="CO45" s="597">
        <f>BD!BR85</f>
        <v/>
      </c>
      <c r="CP45" s="597">
        <f>BD!BS85</f>
        <v/>
      </c>
      <c r="CQ45" s="597">
        <f>BD!BT85</f>
        <v/>
      </c>
      <c r="CR45" s="597">
        <f>BD!BU85</f>
        <v/>
      </c>
      <c r="CT45" s="597">
        <f>SUM(CV45:DG45)</f>
        <v/>
      </c>
      <c r="CU45" s="1" t="n"/>
      <c r="CV45" s="597">
        <f>_xlfn.XLOOKUP($B45,BD!$A$203:$A$399,BD!BJ$203:BJ$399,)</f>
        <v/>
      </c>
      <c r="CW45" s="597">
        <f>_xlfn.XLOOKUP($B45,BD!$A$203:$A$399,BD!BK$203:BK$399,)</f>
        <v/>
      </c>
      <c r="CX45" s="597">
        <f>_xlfn.XLOOKUP($B45,BD!$A$203:$A$399,BD!BL$203:BL$399,)</f>
        <v/>
      </c>
      <c r="CY45" s="597">
        <f>_xlfn.XLOOKUP($B45,BD!$A$203:$A$399,BD!BM$203:BM$399,)</f>
        <v/>
      </c>
      <c r="CZ45" s="597">
        <f>_xlfn.XLOOKUP($B45,BD!$A$203:$A$399,BD!BN$203:BN$399,)</f>
        <v/>
      </c>
      <c r="DA45" s="597">
        <f>_xlfn.XLOOKUP($B45,BD!$A$203:$A$399,BD!BO$203:BO$399,)</f>
        <v/>
      </c>
      <c r="DB45" s="597">
        <f>_xlfn.XLOOKUP($B45,BD!$A$203:$A$399,BD!BP$203:BP$399,)</f>
        <v/>
      </c>
      <c r="DC45" s="597">
        <f>_xlfn.XLOOKUP($B45,BD!$A$203:$A$399,BD!BQ$203:BQ$399,)</f>
        <v/>
      </c>
      <c r="DD45" s="597">
        <f>_xlfn.XLOOKUP($B45,BD!$A$203:$A$399,BD!BR$203:BR$399,)</f>
        <v/>
      </c>
      <c r="DE45" s="597">
        <f>_xlfn.XLOOKUP($B45,BD!$A$203:$A$399,BD!BS$203:BS$399,)</f>
        <v/>
      </c>
      <c r="DF45" s="597">
        <f>_xlfn.XLOOKUP($B45,BD!$A$203:$A$399,BD!BT$203:BT$399,)</f>
        <v/>
      </c>
      <c r="DG45" s="597">
        <f>_xlfn.XLOOKUP($B45,BD!$A$203:$A$399,BD!BU$203:BU$399,)</f>
        <v/>
      </c>
      <c r="DI45" s="597">
        <f>DA45-CL45</f>
        <v/>
      </c>
      <c r="DJ45" s="354">
        <f>(DA45/CL45)-100%</f>
        <v/>
      </c>
      <c r="DL45" s="597">
        <f>SUM(DN45:DY45)</f>
        <v/>
      </c>
      <c r="DM45" s="1" t="n"/>
      <c r="DN45" s="597">
        <f>BD!BW85</f>
        <v/>
      </c>
      <c r="DO45" s="597">
        <f>BD!BX85</f>
        <v/>
      </c>
      <c r="DP45" s="597">
        <f>BD!BY85</f>
        <v/>
      </c>
      <c r="DQ45" s="597">
        <f>BD!BZ85</f>
        <v/>
      </c>
      <c r="DR45" s="597">
        <f>BD!CA85</f>
        <v/>
      </c>
      <c r="DS45" s="597">
        <f>BD!CB85</f>
        <v/>
      </c>
      <c r="DT45" s="597">
        <f>BD!CC85</f>
        <v/>
      </c>
      <c r="DU45" s="597">
        <f>BD!CD85</f>
        <v/>
      </c>
      <c r="DV45" s="597">
        <f>BD!CE85</f>
        <v/>
      </c>
      <c r="DW45" s="597">
        <f>BD!CF85</f>
        <v/>
      </c>
      <c r="DX45" s="597">
        <f>BD!CG85</f>
        <v/>
      </c>
      <c r="DY45" s="597">
        <f>BD!CH85</f>
        <v/>
      </c>
      <c r="EA45" s="597">
        <f>SUM(EC45:EN45)</f>
        <v/>
      </c>
      <c r="EB45" s="1" t="n"/>
      <c r="EC45" s="597">
        <f>_xlfn.XLOOKUP($B45,BD!$A$203:$A$399,BD!BW$203:BW$399,)</f>
        <v/>
      </c>
      <c r="ED45" s="597">
        <f>_xlfn.XLOOKUP($B45,BD!$A$203:$A$399,BD!BX$203:BX$399,)</f>
        <v/>
      </c>
      <c r="EE45" s="597">
        <f>_xlfn.XLOOKUP($B45,BD!$A$203:$A$399,BD!BY$203:BY$399,)</f>
        <v/>
      </c>
      <c r="EF45" s="597">
        <f>_xlfn.XLOOKUP($B45,BD!$A$203:$A$399,BD!BZ$203:BZ$399,)</f>
        <v/>
      </c>
      <c r="EG45" s="597">
        <f>_xlfn.XLOOKUP($B45,BD!$A$203:$A$399,BD!CA$203:CA$399,)</f>
        <v/>
      </c>
      <c r="EH45" s="597">
        <f>_xlfn.XLOOKUP($B45,BD!$A$203:$A$399,BD!CB$203:CB$399,)</f>
        <v/>
      </c>
      <c r="EI45" s="597">
        <f>_xlfn.XLOOKUP($B45,BD!$A$203:$A$399,BD!CC$203:CC$399,)</f>
        <v/>
      </c>
      <c r="EJ45" s="597">
        <f>_xlfn.XLOOKUP($B45,BD!$A$203:$A$399,BD!CD$203:CD$399,)</f>
        <v/>
      </c>
      <c r="EK45" s="597">
        <f>_xlfn.XLOOKUP($B45,BD!$A$203:$A$399,BD!CE$203:CE$399,)</f>
        <v/>
      </c>
      <c r="EL45" s="597">
        <f>_xlfn.XLOOKUP($B45,BD!$A$203:$A$399,BD!CF$203:CF$399,)</f>
        <v/>
      </c>
      <c r="EM45" s="597">
        <f>_xlfn.XLOOKUP($B45,BD!$A$203:$A$399,BD!CG$203:CG$399,)</f>
        <v/>
      </c>
      <c r="EN45" s="597">
        <f>_xlfn.XLOOKUP($B45,BD!$A$203:$A$399,BD!CH$203:CH$399,)</f>
        <v/>
      </c>
      <c r="EP45" s="597">
        <f>EH45-DS45</f>
        <v/>
      </c>
      <c r="EQ45" s="354">
        <f>(EH45/DS45)-100%</f>
        <v/>
      </c>
      <c r="ES45" s="623">
        <f>_xlfn.XLOOKUP($ES$2,$CV$6:$DG$6,$CV45:$DG45)</f>
        <v/>
      </c>
      <c r="ET45" s="409" t="n"/>
      <c r="EU45" s="626">
        <f>_xlfn.XLOOKUP($ES$4,$DN$6:$DY$6,$DN45:$DY45)</f>
        <v/>
      </c>
      <c r="EV45" s="409" t="n"/>
      <c r="EW45" s="623">
        <f>_xlfn.XLOOKUP($ES$4,$EC$6:$EN$6,$EC45:$EN45)</f>
        <v/>
      </c>
      <c r="EX45" s="409" t="n"/>
      <c r="EY45" s="625">
        <f>EW45-EU45</f>
        <v/>
      </c>
      <c r="EZ45" s="408">
        <f>EY45/EU45</f>
        <v/>
      </c>
    </row>
    <row r="46" outlineLevel="1" ht="14.85" customFormat="1" customHeight="1" s="4">
      <c r="A46" s="1" t="n">
        <v>41</v>
      </c>
      <c r="B46" s="74" t="inlineStr">
        <is>
          <t>38.06</t>
        </is>
      </c>
      <c r="C46" s="50">
        <f>VLOOKUP(B46,BD!A:B,2,0)</f>
        <v/>
      </c>
      <c r="D46" s="58" t="n"/>
      <c r="E46" s="597">
        <f>SUM(G46:R46)</f>
        <v/>
      </c>
      <c r="F46" s="644" t="n"/>
      <c r="G46" s="597">
        <f>SUMIFS(BD!I:I,BD!$A:$A,$B46,BD!$G:$G,$E$4)</f>
        <v/>
      </c>
      <c r="H46" s="597">
        <f>SUMIFS(BD!J:J,BD!$A:$A,$B46,BD!$G:$G,$E$4)</f>
        <v/>
      </c>
      <c r="I46" s="597">
        <f>SUMIFS(BD!K:K,BD!$A:$A,$B46,BD!$G:$G,$E$4)</f>
        <v/>
      </c>
      <c r="J46" s="597">
        <f>SUMIFS(BD!L:L,BD!$A:$A,$B46,BD!$G:$G,$E$4)</f>
        <v/>
      </c>
      <c r="K46" s="597">
        <f>SUMIFS(BD!M:M,BD!$A:$A,$B46,BD!$G:$G,$E$4)</f>
        <v/>
      </c>
      <c r="L46" s="597">
        <f>SUMIFS(BD!N:N,BD!$A:$A,$B46,BD!$G:$G,$E$4)</f>
        <v/>
      </c>
      <c r="M46" s="597">
        <f>SUMIFS(BD!O:O,BD!$A:$A,$B46,BD!$G:$G,$E$4)</f>
        <v/>
      </c>
      <c r="N46" s="597">
        <f>SUMIFS(BD!P:P,BD!$A:$A,$B46,BD!$G:$G,$E$4)</f>
        <v/>
      </c>
      <c r="O46" s="597">
        <f>SUMIFS(BD!Q:Q,BD!$A:$A,$B46,BD!$G:$G,$E$4)</f>
        <v/>
      </c>
      <c r="P46" s="597">
        <f>SUMIFS(BD!R:R,BD!$A:$A,$B46,BD!$G:$G,$E$4)</f>
        <v/>
      </c>
      <c r="Q46" s="597">
        <f>SUMIFS(BD!S:S,BD!$A:$A,$B46,BD!$G:$G,$E$4)</f>
        <v/>
      </c>
      <c r="R46" s="597">
        <f>SUMIFS(BD!T:T,BD!$A:$A,$B46,BD!$G:$G,$E$4)</f>
        <v/>
      </c>
      <c r="S46" s="597" t="n"/>
      <c r="T46" s="597">
        <f>SUM(V46:AG46)</f>
        <v/>
      </c>
      <c r="U46" s="597" t="n"/>
      <c r="V46" s="597">
        <f>SUMIFS(BD!V:V,BD!$A:$A,$B46,BD!$G:$G,$T$4)</f>
        <v/>
      </c>
      <c r="W46" s="597">
        <f>SUMIFS(BD!W:W,BD!$A:$A,$B46,BD!$G:$G,$T$4)</f>
        <v/>
      </c>
      <c r="X46" s="597">
        <f>SUMIFS(BD!X:X,BD!$A:$A,$B46,BD!$G:$G,$T$4)</f>
        <v/>
      </c>
      <c r="Y46" s="597">
        <f>SUMIFS(BD!Y:Y,BD!$A:$A,$B46,BD!$G:$G,$T$4)</f>
        <v/>
      </c>
      <c r="Z46" s="597">
        <f>SUMIFS(BD!Z:Z,BD!$A:$A,$B46,BD!$G:$G,$T$4)</f>
        <v/>
      </c>
      <c r="AA46" s="597">
        <f>SUMIFS(BD!AA:AA,BD!$A:$A,$B46,BD!$G:$G,$T$4)</f>
        <v/>
      </c>
      <c r="AB46" s="597">
        <f>SUMIFS(BD!AB:AB,BD!$A:$A,$B46,BD!$G:$G,$T$4)</f>
        <v/>
      </c>
      <c r="AC46" s="597">
        <f>SUMIFS(BD!AC:AC,BD!$A:$A,$B46,BD!$G:$G,$T$4)</f>
        <v/>
      </c>
      <c r="AD46" s="597">
        <f>SUMIFS(BD!AD:AD,BD!$A:$A,$B46,BD!$G:$G,$T$4)</f>
        <v/>
      </c>
      <c r="AE46" s="597">
        <f>SUMIFS(BD!AE:AE,BD!$A:$A,$B46,BD!$G:$G,$T$4)</f>
        <v/>
      </c>
      <c r="AF46" s="597">
        <f>SUMIFS(BD!AF:AF,BD!$A:$A,$B46,BD!$G:$G,$T$4)</f>
        <v/>
      </c>
      <c r="AG46" s="597">
        <f>SUMIFS(BD!AG:AG,BD!$A:$A,$B46,BD!$G:$G,$T$4)</f>
        <v/>
      </c>
      <c r="AH46" s="597" t="n"/>
      <c r="AI46" s="597">
        <f>SUM(AK46:AV46)</f>
        <v/>
      </c>
      <c r="AJ46" s="597" t="n"/>
      <c r="AK46" s="597">
        <f>SUMIFS(BD!AI:AI,BD!$A:$A,$B46,BD!$G:$G,$AI$4)</f>
        <v/>
      </c>
      <c r="AL46" s="597">
        <f>SUMIFS(BD!AJ:AJ,BD!$A:$A,$B46,BD!$G:$G,$AI$4)</f>
        <v/>
      </c>
      <c r="AM46" s="597">
        <f>SUMIFS(BD!AK:AK,BD!$A:$A,$B46,BD!$G:$G,$AI$4)</f>
        <v/>
      </c>
      <c r="AN46" s="597">
        <f>SUMIFS(BD!AL:AL,BD!$A:$A,$B46,BD!$G:$G,$AI$4)</f>
        <v/>
      </c>
      <c r="AO46" s="597">
        <f>SUMIFS(BD!AM:AM,BD!$A:$A,$B46,BD!$G:$G,$AI$4)</f>
        <v/>
      </c>
      <c r="AP46" s="597">
        <f>SUMIFS(BD!AN:AN,BD!$A:$A,$B46,BD!$G:$G,$AI$4)</f>
        <v/>
      </c>
      <c r="AQ46" s="597">
        <f>SUMIFS(BD!AO:AO,BD!$A:$A,$B46,BD!$G:$G,$AI$4)</f>
        <v/>
      </c>
      <c r="AR46" s="597">
        <f>SUMIFS(BD!AP:AP,BD!$A:$A,$B46,BD!$G:$G,$AI$4)</f>
        <v/>
      </c>
      <c r="AS46" s="597">
        <f>SUMIFS(BD!AQ:AQ,BD!$A:$A,$B46,BD!$G:$G,$AI$4)</f>
        <v/>
      </c>
      <c r="AT46" s="597">
        <f>SUMIFS(BD!AR:AR,BD!$A:$A,$B46,BD!$G:$G,$AI$4)</f>
        <v/>
      </c>
      <c r="AU46" s="597">
        <f>SUMIFS(BD!AS:AS,BD!$A:$A,$B46,BD!$G:$G,$AI$4)</f>
        <v/>
      </c>
      <c r="AV46" s="597">
        <f>SUMIFS(BD!AT:AT,BD!$A:$A,$B46,BD!$G:$G,$AI$4)</f>
        <v/>
      </c>
      <c r="AW46" s="597" t="n"/>
      <c r="AX46" s="597">
        <f>SUM(AZ46:BK46)</f>
        <v/>
      </c>
      <c r="AY46" s="597" t="n"/>
      <c r="AZ46" s="597">
        <f>SUMIFS(BD!AV:AV,BD!$A:$A,$B46,BD!$G:$G,$AX$4)</f>
        <v/>
      </c>
      <c r="BA46" s="597">
        <f>SUMIFS(BD!AW:AW,BD!$A:$A,$B46,BD!$G:$G,$AX$4)</f>
        <v/>
      </c>
      <c r="BB46" s="597">
        <f>SUMIFS(BD!AX:AX,BD!$A:$A,$B46,BD!$G:$G,$AX$4)</f>
        <v/>
      </c>
      <c r="BC46" s="597">
        <f>SUMIFS(BD!AY:AY,BD!$A:$A,$B46,BD!$G:$G,$AX$4)</f>
        <v/>
      </c>
      <c r="BD46" s="597">
        <f>SUMIFS(BD!AZ:AZ,BD!$A:$A,$B46,BD!$G:$G,$AX$4)</f>
        <v/>
      </c>
      <c r="BE46" s="597">
        <f>SUMIFS(BD!BA:BA,BD!$A:$A,$B46,BD!$G:$G,$AX$4)</f>
        <v/>
      </c>
      <c r="BF46" s="597">
        <f>SUMIFS(BD!BB:BB,BD!$A:$A,$B46,BD!$G:$G,$AX$4)</f>
        <v/>
      </c>
      <c r="BG46" s="597">
        <f>SUMIFS(BD!BC:BC,BD!$A:$A,$B46,BD!$G:$G,$AX$4)</f>
        <v/>
      </c>
      <c r="BH46" s="597">
        <f>SUMIFS(BD!BD:BD,BD!$A:$A,$B46,BD!$G:$G,$AX$4)</f>
        <v/>
      </c>
      <c r="BI46" s="597">
        <f>SUMIFS(BD!BE:BE,BD!$A:$A,$B46,BD!$G:$G,$AX$4)</f>
        <v/>
      </c>
      <c r="BJ46" s="597">
        <f>SUMIFS(BD!BF:BF,BD!$A:$A,$B46,BD!$G:$G,$AX$4)</f>
        <v/>
      </c>
      <c r="BK46" s="597">
        <f>SUMIFS(BD!BG:BG,BD!$A:$A,$B46,BD!$G:$G,$AX$4)</f>
        <v/>
      </c>
      <c r="BM46" s="597">
        <f>SUM(BO46:BZ46)</f>
        <v/>
      </c>
      <c r="BN46" s="597" t="n"/>
      <c r="BO46" s="597">
        <f>SUMIFS(BD!AV:AV,BD!$A:$A,$B46,BD!$G:$G,$BM$4)</f>
        <v/>
      </c>
      <c r="BP46" s="597">
        <f>SUMIFS(BD!AW:AW,BD!$A:$A,$B46,BD!$G:$G,$BM$4)</f>
        <v/>
      </c>
      <c r="BQ46" s="597">
        <f>SUMIFS(BD!AX:AX,BD!$A:$A,$B46,BD!$G:$G,$BM$4)</f>
        <v/>
      </c>
      <c r="BR46" s="597">
        <f>SUMIFS(BD!AY:AY,BD!$A:$A,$B46,BD!$G:$G,$BM$4)</f>
        <v/>
      </c>
      <c r="BS46" s="597">
        <f>SUMIFS(BD!AZ:AZ,BD!$A:$A,$B46,BD!$G:$G,$BM$4)</f>
        <v/>
      </c>
      <c r="BT46" s="597">
        <f>SUMIFS(BD!BA:BA,BD!$A:$A,$B46,BD!$G:$G,$BM$4)</f>
        <v/>
      </c>
      <c r="BU46" s="597">
        <f>SUMIFS(BD!BB:BB,BD!$A:$A,$B46,BD!$G:$G,$BM$4)</f>
        <v/>
      </c>
      <c r="BV46" s="597">
        <f>SUMIFS(BD!BC:BC,BD!$A:$A,$B46,BD!$G:$G,$BM$4)</f>
        <v/>
      </c>
      <c r="BW46" s="597">
        <f>SUMIFS(BD!BD:BD,BD!$A:$A,$B46,BD!$G:$G,$BM$4)</f>
        <v/>
      </c>
      <c r="BX46" s="597">
        <f>SUMIFS(BD!BE:BE,BD!$A:$A,$B46,BD!$G:$G,$BM$4)</f>
        <v/>
      </c>
      <c r="BY46" s="597">
        <f>SUMIFS(BD!BF:BF,BD!$A:$A,$B46,BD!$G:$G,$BM$4)</f>
        <v/>
      </c>
      <c r="BZ46" s="597">
        <f>SUMIFS(BD!BG:BG,BD!$A:$A,$B46,BD!$G:$G,$BM$4)</f>
        <v/>
      </c>
      <c r="CB46" s="622">
        <f>HLOOKUP($CB$4,$AZ$6:$BK$50,$A46,0)</f>
        <v/>
      </c>
      <c r="CC46" s="237" t="n"/>
      <c r="CD46" s="622">
        <f>HLOOKUP($CB$4,$BO$6:$BZ$50,$A46,0)</f>
        <v/>
      </c>
      <c r="CE46" s="597">
        <f>SUM(CG46:CR46)</f>
        <v/>
      </c>
      <c r="CF46" s="1" t="n"/>
      <c r="CG46" s="597">
        <f>BD!BJ86</f>
        <v/>
      </c>
      <c r="CH46" s="597">
        <f>BD!BK86</f>
        <v/>
      </c>
      <c r="CI46" s="597">
        <f>BD!BL86</f>
        <v/>
      </c>
      <c r="CJ46" s="597">
        <f>BD!BM86</f>
        <v/>
      </c>
      <c r="CK46" s="597">
        <f>BD!BN86</f>
        <v/>
      </c>
      <c r="CL46" s="597">
        <f>BD!BO86</f>
        <v/>
      </c>
      <c r="CM46" s="597">
        <f>BD!BP86</f>
        <v/>
      </c>
      <c r="CN46" s="597">
        <f>BD!BQ86</f>
        <v/>
      </c>
      <c r="CO46" s="597">
        <f>BD!BR86</f>
        <v/>
      </c>
      <c r="CP46" s="597">
        <f>BD!BS86</f>
        <v/>
      </c>
      <c r="CQ46" s="597">
        <f>BD!BT86</f>
        <v/>
      </c>
      <c r="CR46" s="597">
        <f>BD!BU86</f>
        <v/>
      </c>
      <c r="CT46" s="597">
        <f>SUM(CV46:DG46)</f>
        <v/>
      </c>
      <c r="CU46" s="1" t="n"/>
      <c r="CV46" s="597">
        <f>_xlfn.XLOOKUP($B46,BD!$A$203:$A$399,BD!BJ$203:BJ$399,)</f>
        <v/>
      </c>
      <c r="CW46" s="597">
        <f>_xlfn.XLOOKUP($B46,BD!$A$203:$A$399,BD!BK$203:BK$399,)</f>
        <v/>
      </c>
      <c r="CX46" s="597">
        <f>_xlfn.XLOOKUP($B46,BD!$A$203:$A$399,BD!BL$203:BL$399,)</f>
        <v/>
      </c>
      <c r="CY46" s="597">
        <f>_xlfn.XLOOKUP($B46,BD!$A$203:$A$399,BD!BM$203:BM$399,)</f>
        <v/>
      </c>
      <c r="CZ46" s="597">
        <f>_xlfn.XLOOKUP($B46,BD!$A$203:$A$399,BD!BN$203:BN$399,)</f>
        <v/>
      </c>
      <c r="DA46" s="597">
        <f>_xlfn.XLOOKUP($B46,BD!$A$203:$A$399,BD!BO$203:BO$399,)</f>
        <v/>
      </c>
      <c r="DB46" s="597">
        <f>_xlfn.XLOOKUP($B46,BD!$A$203:$A$399,BD!BP$203:BP$399,)</f>
        <v/>
      </c>
      <c r="DC46" s="597">
        <f>_xlfn.XLOOKUP($B46,BD!$A$203:$A$399,BD!BQ$203:BQ$399,)</f>
        <v/>
      </c>
      <c r="DD46" s="597">
        <f>_xlfn.XLOOKUP($B46,BD!$A$203:$A$399,BD!BR$203:BR$399,)</f>
        <v/>
      </c>
      <c r="DE46" s="597">
        <f>_xlfn.XLOOKUP($B46,BD!$A$203:$A$399,BD!BS$203:BS$399,)</f>
        <v/>
      </c>
      <c r="DF46" s="597">
        <f>_xlfn.XLOOKUP($B46,BD!$A$203:$A$399,BD!BT$203:BT$399,)</f>
        <v/>
      </c>
      <c r="DG46" s="597">
        <f>_xlfn.XLOOKUP($B46,BD!$A$203:$A$399,BD!BU$203:BU$399,)</f>
        <v/>
      </c>
      <c r="DI46" s="597">
        <f>DA46-CL46</f>
        <v/>
      </c>
      <c r="DJ46" s="354">
        <f>(DA46/CL46)-100%</f>
        <v/>
      </c>
      <c r="DL46" s="597">
        <f>SUM(DN46:DY46)</f>
        <v/>
      </c>
      <c r="DM46" s="1" t="n"/>
      <c r="DN46" s="597">
        <f>BD!BW86</f>
        <v/>
      </c>
      <c r="DO46" s="597">
        <f>BD!BX86</f>
        <v/>
      </c>
      <c r="DP46" s="597">
        <f>BD!BY86</f>
        <v/>
      </c>
      <c r="DQ46" s="597">
        <f>BD!BZ86</f>
        <v/>
      </c>
      <c r="DR46" s="597">
        <f>BD!CA86</f>
        <v/>
      </c>
      <c r="DS46" s="597">
        <f>BD!CB86</f>
        <v/>
      </c>
      <c r="DT46" s="597">
        <f>BD!CC86</f>
        <v/>
      </c>
      <c r="DU46" s="597">
        <f>BD!CD86</f>
        <v/>
      </c>
      <c r="DV46" s="597">
        <f>BD!CE86</f>
        <v/>
      </c>
      <c r="DW46" s="597">
        <f>BD!CF86</f>
        <v/>
      </c>
      <c r="DX46" s="597">
        <f>BD!CG86</f>
        <v/>
      </c>
      <c r="DY46" s="597">
        <f>BD!CH86</f>
        <v/>
      </c>
      <c r="EA46" s="597">
        <f>SUM(EC46:EN46)</f>
        <v/>
      </c>
      <c r="EB46" s="1" t="n"/>
      <c r="EC46" s="597">
        <f>_xlfn.XLOOKUP($B46,BD!$A$203:$A$399,BD!BW$203:BW$399,)</f>
        <v/>
      </c>
      <c r="ED46" s="597">
        <f>_xlfn.XLOOKUP($B46,BD!$A$203:$A$399,BD!BX$203:BX$399,)</f>
        <v/>
      </c>
      <c r="EE46" s="597">
        <f>_xlfn.XLOOKUP($B46,BD!$A$203:$A$399,BD!BY$203:BY$399,)</f>
        <v/>
      </c>
      <c r="EF46" s="597">
        <f>_xlfn.XLOOKUP($B46,BD!$A$203:$A$399,BD!BZ$203:BZ$399,)</f>
        <v/>
      </c>
      <c r="EG46" s="597">
        <f>_xlfn.XLOOKUP($B46,BD!$A$203:$A$399,BD!CA$203:CA$399,)</f>
        <v/>
      </c>
      <c r="EH46" s="597">
        <f>_xlfn.XLOOKUP($B46,BD!$A$203:$A$399,BD!CB$203:CB$399,)</f>
        <v/>
      </c>
      <c r="EI46" s="597">
        <f>_xlfn.XLOOKUP($B46,BD!$A$203:$A$399,BD!CC$203:CC$399,)</f>
        <v/>
      </c>
      <c r="EJ46" s="597">
        <f>_xlfn.XLOOKUP($B46,BD!$A$203:$A$399,BD!CD$203:CD$399,)</f>
        <v/>
      </c>
      <c r="EK46" s="597">
        <f>_xlfn.XLOOKUP($B46,BD!$A$203:$A$399,BD!CE$203:CE$399,)</f>
        <v/>
      </c>
      <c r="EL46" s="597">
        <f>_xlfn.XLOOKUP($B46,BD!$A$203:$A$399,BD!CF$203:CF$399,)</f>
        <v/>
      </c>
      <c r="EM46" s="597">
        <f>_xlfn.XLOOKUP($B46,BD!$A$203:$A$399,BD!CG$203:CG$399,)</f>
        <v/>
      </c>
      <c r="EN46" s="597">
        <f>_xlfn.XLOOKUP($B46,BD!$A$203:$A$399,BD!CH$203:CH$399,)</f>
        <v/>
      </c>
      <c r="EP46" s="597">
        <f>EH46-DS46</f>
        <v/>
      </c>
      <c r="EQ46" s="354">
        <f>(EH46/DS46)-100%</f>
        <v/>
      </c>
      <c r="ES46" s="623">
        <f>_xlfn.XLOOKUP($ES$2,$CV$6:$DG$6,$CV46:$DG46)</f>
        <v/>
      </c>
      <c r="ET46" s="409" t="n"/>
      <c r="EU46" s="626">
        <f>_xlfn.XLOOKUP($ES$4,$DN$6:$DY$6,$DN46:$DY46)</f>
        <v/>
      </c>
      <c r="EV46" s="409" t="n"/>
      <c r="EW46" s="623">
        <f>_xlfn.XLOOKUP($ES$4,$EC$6:$EN$6,$EC46:$EN46)</f>
        <v/>
      </c>
      <c r="EX46" s="409" t="n"/>
      <c r="EY46" s="625">
        <f>EW46-EU46</f>
        <v/>
      </c>
      <c r="EZ46" s="408">
        <f>EY46/EU46</f>
        <v/>
      </c>
    </row>
    <row r="47" outlineLevel="1" ht="14.85" customFormat="1" customHeight="1" s="4">
      <c r="A47" s="1" t="n">
        <v>42</v>
      </c>
      <c r="B47" s="74" t="inlineStr">
        <is>
          <t>38.07</t>
        </is>
      </c>
      <c r="C47" s="50">
        <f>VLOOKUP(B47,BD!A:B,2,0)</f>
        <v/>
      </c>
      <c r="D47" s="58" t="n"/>
      <c r="E47" s="597">
        <f>SUM(G47:R47)</f>
        <v/>
      </c>
      <c r="F47" s="644" t="n"/>
      <c r="G47" s="597">
        <f>SUMIFS(BD!I:I,BD!$A:$A,$B47,BD!$G:$G,$E$4)</f>
        <v/>
      </c>
      <c r="H47" s="597">
        <f>SUMIFS(BD!J:J,BD!$A:$A,$B47,BD!$G:$G,$E$4)</f>
        <v/>
      </c>
      <c r="I47" s="597">
        <f>SUMIFS(BD!K:K,BD!$A:$A,$B47,BD!$G:$G,$E$4)</f>
        <v/>
      </c>
      <c r="J47" s="597">
        <f>SUMIFS(BD!L:L,BD!$A:$A,$B47,BD!$G:$G,$E$4)</f>
        <v/>
      </c>
      <c r="K47" s="597">
        <f>SUMIFS(BD!M:M,BD!$A:$A,$B47,BD!$G:$G,$E$4)</f>
        <v/>
      </c>
      <c r="L47" s="597">
        <f>SUMIFS(BD!N:N,BD!$A:$A,$B47,BD!$G:$G,$E$4)</f>
        <v/>
      </c>
      <c r="M47" s="597">
        <f>SUMIFS(BD!O:O,BD!$A:$A,$B47,BD!$G:$G,$E$4)</f>
        <v/>
      </c>
      <c r="N47" s="597">
        <f>SUMIFS(BD!P:P,BD!$A:$A,$B47,BD!$G:$G,$E$4)</f>
        <v/>
      </c>
      <c r="O47" s="597">
        <f>SUMIFS(BD!Q:Q,BD!$A:$A,$B47,BD!$G:$G,$E$4)</f>
        <v/>
      </c>
      <c r="P47" s="597">
        <f>SUMIFS(BD!R:R,BD!$A:$A,$B47,BD!$G:$G,$E$4)</f>
        <v/>
      </c>
      <c r="Q47" s="597">
        <f>SUMIFS(BD!S:S,BD!$A:$A,$B47,BD!$G:$G,$E$4)</f>
        <v/>
      </c>
      <c r="R47" s="597">
        <f>SUMIFS(BD!T:T,BD!$A:$A,$B47,BD!$G:$G,$E$4)</f>
        <v/>
      </c>
      <c r="S47" s="597" t="n"/>
      <c r="T47" s="597">
        <f>SUM(V47:AG47)</f>
        <v/>
      </c>
      <c r="U47" s="597" t="n"/>
      <c r="V47" s="597">
        <f>SUMIFS(BD!V:V,BD!$A:$A,$B47,BD!$G:$G,$T$4)</f>
        <v/>
      </c>
      <c r="W47" s="597">
        <f>SUMIFS(BD!W:W,BD!$A:$A,$B47,BD!$G:$G,$T$4)</f>
        <v/>
      </c>
      <c r="X47" s="597">
        <f>SUMIFS(BD!X:X,BD!$A:$A,$B47,BD!$G:$G,$T$4)</f>
        <v/>
      </c>
      <c r="Y47" s="597">
        <f>SUMIFS(BD!Y:Y,BD!$A:$A,$B47,BD!$G:$G,$T$4)</f>
        <v/>
      </c>
      <c r="Z47" s="597">
        <f>SUMIFS(BD!Z:Z,BD!$A:$A,$B47,BD!$G:$G,$T$4)</f>
        <v/>
      </c>
      <c r="AA47" s="597">
        <f>SUMIFS(BD!AA:AA,BD!$A:$A,$B47,BD!$G:$G,$T$4)</f>
        <v/>
      </c>
      <c r="AB47" s="597">
        <f>SUMIFS(BD!AB:AB,BD!$A:$A,$B47,BD!$G:$G,$T$4)</f>
        <v/>
      </c>
      <c r="AC47" s="597">
        <f>SUMIFS(BD!AC:AC,BD!$A:$A,$B47,BD!$G:$G,$T$4)</f>
        <v/>
      </c>
      <c r="AD47" s="597">
        <f>SUMIFS(BD!AD:AD,BD!$A:$A,$B47,BD!$G:$G,$T$4)</f>
        <v/>
      </c>
      <c r="AE47" s="597">
        <f>SUMIFS(BD!AE:AE,BD!$A:$A,$B47,BD!$G:$G,$T$4)</f>
        <v/>
      </c>
      <c r="AF47" s="597">
        <f>SUMIFS(BD!AF:AF,BD!$A:$A,$B47,BD!$G:$G,$T$4)</f>
        <v/>
      </c>
      <c r="AG47" s="597">
        <f>SUMIFS(BD!AG:AG,BD!$A:$A,$B47,BD!$G:$G,$T$4)</f>
        <v/>
      </c>
      <c r="AH47" s="597" t="n"/>
      <c r="AI47" s="597">
        <f>SUM(AK47:AV47)</f>
        <v/>
      </c>
      <c r="AJ47" s="597" t="n"/>
      <c r="AK47" s="597">
        <f>SUMIFS(BD!AI:AI,BD!$A:$A,$B47,BD!$G:$G,$AI$4)</f>
        <v/>
      </c>
      <c r="AL47" s="597">
        <f>SUMIFS(BD!AJ:AJ,BD!$A:$A,$B47,BD!$G:$G,$AI$4)</f>
        <v/>
      </c>
      <c r="AM47" s="597">
        <f>SUMIFS(BD!AK:AK,BD!$A:$A,$B47,BD!$G:$G,$AI$4)</f>
        <v/>
      </c>
      <c r="AN47" s="597">
        <f>SUMIFS(BD!AL:AL,BD!$A:$A,$B47,BD!$G:$G,$AI$4)</f>
        <v/>
      </c>
      <c r="AO47" s="597">
        <f>SUMIFS(BD!AM:AM,BD!$A:$A,$B47,BD!$G:$G,$AI$4)</f>
        <v/>
      </c>
      <c r="AP47" s="597">
        <f>SUMIFS(BD!AN:AN,BD!$A:$A,$B47,BD!$G:$G,$AI$4)</f>
        <v/>
      </c>
      <c r="AQ47" s="597">
        <f>SUMIFS(BD!AO:AO,BD!$A:$A,$B47,BD!$G:$G,$AI$4)</f>
        <v/>
      </c>
      <c r="AR47" s="597">
        <f>SUMIFS(BD!AP:AP,BD!$A:$A,$B47,BD!$G:$G,$AI$4)</f>
        <v/>
      </c>
      <c r="AS47" s="597">
        <f>SUMIFS(BD!AQ:AQ,BD!$A:$A,$B47,BD!$G:$G,$AI$4)</f>
        <v/>
      </c>
      <c r="AT47" s="597">
        <f>SUMIFS(BD!AR:AR,BD!$A:$A,$B47,BD!$G:$G,$AI$4)</f>
        <v/>
      </c>
      <c r="AU47" s="597">
        <f>SUMIFS(BD!AS:AS,BD!$A:$A,$B47,BD!$G:$G,$AI$4)</f>
        <v/>
      </c>
      <c r="AV47" s="597">
        <f>SUMIFS(BD!AT:AT,BD!$A:$A,$B47,BD!$G:$G,$AI$4)</f>
        <v/>
      </c>
      <c r="AW47" s="597" t="n"/>
      <c r="AX47" s="597">
        <f>SUM(AZ47:BK47)</f>
        <v/>
      </c>
      <c r="AY47" s="597" t="n"/>
      <c r="AZ47" s="597">
        <f>SUMIFS(BD!AV:AV,BD!$A:$A,$B47,BD!$G:$G,$AX$4)</f>
        <v/>
      </c>
      <c r="BA47" s="597">
        <f>SUMIFS(BD!AW:AW,BD!$A:$A,$B47,BD!$G:$G,$AX$4)</f>
        <v/>
      </c>
      <c r="BB47" s="597">
        <f>SUMIFS(BD!AX:AX,BD!$A:$A,$B47,BD!$G:$G,$AX$4)</f>
        <v/>
      </c>
      <c r="BC47" s="597">
        <f>SUMIFS(BD!AY:AY,BD!$A:$A,$B47,BD!$G:$G,$AX$4)</f>
        <v/>
      </c>
      <c r="BD47" s="597">
        <f>SUMIFS(BD!AZ:AZ,BD!$A:$A,$B47,BD!$G:$G,$AX$4)</f>
        <v/>
      </c>
      <c r="BE47" s="597">
        <f>SUMIFS(BD!BA:BA,BD!$A:$A,$B47,BD!$G:$G,$AX$4)</f>
        <v/>
      </c>
      <c r="BF47" s="597">
        <f>SUMIFS(BD!BB:BB,BD!$A:$A,$B47,BD!$G:$G,$AX$4)</f>
        <v/>
      </c>
      <c r="BG47" s="597">
        <f>SUMIFS(BD!BC:BC,BD!$A:$A,$B47,BD!$G:$G,$AX$4)</f>
        <v/>
      </c>
      <c r="BH47" s="597">
        <f>SUMIFS(BD!BD:BD,BD!$A:$A,$B47,BD!$G:$G,$AX$4)</f>
        <v/>
      </c>
      <c r="BI47" s="597">
        <f>SUMIFS(BD!BE:BE,BD!$A:$A,$B47,BD!$G:$G,$AX$4)</f>
        <v/>
      </c>
      <c r="BJ47" s="597">
        <f>SUMIFS(BD!BF:BF,BD!$A:$A,$B47,BD!$G:$G,$AX$4)</f>
        <v/>
      </c>
      <c r="BK47" s="597">
        <f>SUMIFS(BD!BG:BG,BD!$A:$A,$B47,BD!$G:$G,$AX$4)</f>
        <v/>
      </c>
      <c r="BM47" s="597">
        <f>SUM(BO47:BZ47)</f>
        <v/>
      </c>
      <c r="BN47" s="597" t="n"/>
      <c r="BO47" s="597">
        <f>SUMIFS(BD!AV:AV,BD!$A:$A,$B47,BD!$G:$G,$BM$4)</f>
        <v/>
      </c>
      <c r="BP47" s="597">
        <f>SUMIFS(BD!AW:AW,BD!$A:$A,$B47,BD!$G:$G,$BM$4)</f>
        <v/>
      </c>
      <c r="BQ47" s="597">
        <f>SUMIFS(BD!AX:AX,BD!$A:$A,$B47,BD!$G:$G,$BM$4)</f>
        <v/>
      </c>
      <c r="BR47" s="597">
        <f>SUMIFS(BD!AY:AY,BD!$A:$A,$B47,BD!$G:$G,$BM$4)</f>
        <v/>
      </c>
      <c r="BS47" s="597">
        <f>SUMIFS(BD!AZ:AZ,BD!$A:$A,$B47,BD!$G:$G,$BM$4)</f>
        <v/>
      </c>
      <c r="BT47" s="597">
        <f>SUMIFS(BD!BA:BA,BD!$A:$A,$B47,BD!$G:$G,$BM$4)</f>
        <v/>
      </c>
      <c r="BU47" s="597">
        <f>SUMIFS(BD!BB:BB,BD!$A:$A,$B47,BD!$G:$G,$BM$4)</f>
        <v/>
      </c>
      <c r="BV47" s="597">
        <f>SUMIFS(BD!BC:BC,BD!$A:$A,$B47,BD!$G:$G,$BM$4)</f>
        <v/>
      </c>
      <c r="BW47" s="597">
        <f>SUMIFS(BD!BD:BD,BD!$A:$A,$B47,BD!$G:$G,$BM$4)</f>
        <v/>
      </c>
      <c r="BX47" s="597">
        <f>SUMIFS(BD!BE:BE,BD!$A:$A,$B47,BD!$G:$G,$BM$4)</f>
        <v/>
      </c>
      <c r="BY47" s="597">
        <f>SUMIFS(BD!BF:BF,BD!$A:$A,$B47,BD!$G:$G,$BM$4)</f>
        <v/>
      </c>
      <c r="BZ47" s="597">
        <f>SUMIFS(BD!BG:BG,BD!$A:$A,$B47,BD!$G:$G,$BM$4)</f>
        <v/>
      </c>
      <c r="CB47" s="622">
        <f>HLOOKUP($CB$4,$AZ$6:$BK$50,$A47,0)</f>
        <v/>
      </c>
      <c r="CC47" s="237" t="n"/>
      <c r="CD47" s="622">
        <f>HLOOKUP($CB$4,$BO$6:$BZ$50,$A47,0)</f>
        <v/>
      </c>
      <c r="CE47" s="597">
        <f>SUM(CG47:CR47)</f>
        <v/>
      </c>
      <c r="CF47" s="1" t="n"/>
      <c r="CG47" s="597">
        <f>BD!BJ87</f>
        <v/>
      </c>
      <c r="CH47" s="597">
        <f>BD!BK87</f>
        <v/>
      </c>
      <c r="CI47" s="597">
        <f>BD!BL87</f>
        <v/>
      </c>
      <c r="CJ47" s="597">
        <f>BD!BM87</f>
        <v/>
      </c>
      <c r="CK47" s="597">
        <f>BD!BN87</f>
        <v/>
      </c>
      <c r="CL47" s="597">
        <f>BD!BO87</f>
        <v/>
      </c>
      <c r="CM47" s="597">
        <f>BD!BP87</f>
        <v/>
      </c>
      <c r="CN47" s="597">
        <f>BD!BQ87</f>
        <v/>
      </c>
      <c r="CO47" s="597">
        <f>BD!BR87</f>
        <v/>
      </c>
      <c r="CP47" s="597">
        <f>BD!BS87</f>
        <v/>
      </c>
      <c r="CQ47" s="597">
        <f>BD!BT87</f>
        <v/>
      </c>
      <c r="CR47" s="597">
        <f>BD!BU87</f>
        <v/>
      </c>
      <c r="CT47" s="597">
        <f>SUM(CV47:DG47)</f>
        <v/>
      </c>
      <c r="CU47" s="1" t="n"/>
      <c r="CV47" s="597">
        <f>_xlfn.XLOOKUP($B47,BD!$A$203:$A$399,BD!BJ$203:BJ$399,)</f>
        <v/>
      </c>
      <c r="CW47" s="597">
        <f>_xlfn.XLOOKUP($B47,BD!$A$203:$A$399,BD!BK$203:BK$399,)</f>
        <v/>
      </c>
      <c r="CX47" s="597">
        <f>_xlfn.XLOOKUP($B47,BD!$A$203:$A$399,BD!BL$203:BL$399,)</f>
        <v/>
      </c>
      <c r="CY47" s="597">
        <f>_xlfn.XLOOKUP($B47,BD!$A$203:$A$399,BD!BM$203:BM$399,)</f>
        <v/>
      </c>
      <c r="CZ47" s="597">
        <f>_xlfn.XLOOKUP($B47,BD!$A$203:$A$399,BD!BN$203:BN$399,)</f>
        <v/>
      </c>
      <c r="DA47" s="597">
        <f>_xlfn.XLOOKUP($B47,BD!$A$203:$A$399,BD!BO$203:BO$399,)</f>
        <v/>
      </c>
      <c r="DB47" s="597">
        <f>_xlfn.XLOOKUP($B47,BD!$A$203:$A$399,BD!BP$203:BP$399,)</f>
        <v/>
      </c>
      <c r="DC47" s="597">
        <f>_xlfn.XLOOKUP($B47,BD!$A$203:$A$399,BD!BQ$203:BQ$399,)</f>
        <v/>
      </c>
      <c r="DD47" s="597">
        <f>_xlfn.XLOOKUP($B47,BD!$A$203:$A$399,BD!BR$203:BR$399,)</f>
        <v/>
      </c>
      <c r="DE47" s="597">
        <f>_xlfn.XLOOKUP($B47,BD!$A$203:$A$399,BD!BS$203:BS$399,)</f>
        <v/>
      </c>
      <c r="DF47" s="597">
        <f>_xlfn.XLOOKUP($B47,BD!$A$203:$A$399,BD!BT$203:BT$399,)</f>
        <v/>
      </c>
      <c r="DG47" s="597">
        <f>_xlfn.XLOOKUP($B47,BD!$A$203:$A$399,BD!BU$203:BU$399,)</f>
        <v/>
      </c>
      <c r="DI47" s="597">
        <f>DA47-CL47</f>
        <v/>
      </c>
      <c r="DJ47" s="337">
        <f>(DA47/CL47)-100%</f>
        <v/>
      </c>
      <c r="DL47" s="597">
        <f>SUM(DN47:DY47)</f>
        <v/>
      </c>
      <c r="DM47" s="1" t="n"/>
      <c r="DN47" s="597">
        <f>BD!BW87</f>
        <v/>
      </c>
      <c r="DO47" s="597">
        <f>BD!BX87</f>
        <v/>
      </c>
      <c r="DP47" s="597">
        <f>BD!BY87</f>
        <v/>
      </c>
      <c r="DQ47" s="597">
        <f>BD!BZ87</f>
        <v/>
      </c>
      <c r="DR47" s="597">
        <f>BD!CA87</f>
        <v/>
      </c>
      <c r="DS47" s="597">
        <f>BD!CB87</f>
        <v/>
      </c>
      <c r="DT47" s="597">
        <f>BD!CC87</f>
        <v/>
      </c>
      <c r="DU47" s="597">
        <f>BD!CD87</f>
        <v/>
      </c>
      <c r="DV47" s="597">
        <f>BD!CE87</f>
        <v/>
      </c>
      <c r="DW47" s="597">
        <f>BD!CF87</f>
        <v/>
      </c>
      <c r="DX47" s="597">
        <f>BD!CG87</f>
        <v/>
      </c>
      <c r="DY47" s="597">
        <f>BD!CH87</f>
        <v/>
      </c>
      <c r="EA47" s="597">
        <f>SUM(EC47:EN47)</f>
        <v/>
      </c>
      <c r="EB47" s="1" t="n"/>
      <c r="EC47" s="597">
        <f>_xlfn.XLOOKUP($B47,BD!$A$203:$A$399,BD!BW$203:BW$399,)</f>
        <v/>
      </c>
      <c r="ED47" s="597">
        <f>_xlfn.XLOOKUP($B47,BD!$A$203:$A$399,BD!BX$203:BX$399,)</f>
        <v/>
      </c>
      <c r="EE47" s="597">
        <f>_xlfn.XLOOKUP($B47,BD!$A$203:$A$399,BD!BY$203:BY$399,)</f>
        <v/>
      </c>
      <c r="EF47" s="597">
        <f>_xlfn.XLOOKUP($B47,BD!$A$203:$A$399,BD!BZ$203:BZ$399,)</f>
        <v/>
      </c>
      <c r="EG47" s="597">
        <f>_xlfn.XLOOKUP($B47,BD!$A$203:$A$399,BD!CA$203:CA$399,)</f>
        <v/>
      </c>
      <c r="EH47" s="597">
        <f>_xlfn.XLOOKUP($B47,BD!$A$203:$A$399,BD!CB$203:CB$399,)</f>
        <v/>
      </c>
      <c r="EI47" s="597">
        <f>_xlfn.XLOOKUP($B47,BD!$A$203:$A$399,BD!CC$203:CC$399,)</f>
        <v/>
      </c>
      <c r="EJ47" s="597">
        <f>_xlfn.XLOOKUP($B47,BD!$A$203:$A$399,BD!CD$203:CD$399,)</f>
        <v/>
      </c>
      <c r="EK47" s="597">
        <f>_xlfn.XLOOKUP($B47,BD!$A$203:$A$399,BD!CE$203:CE$399,)</f>
        <v/>
      </c>
      <c r="EL47" s="597">
        <f>_xlfn.XLOOKUP($B47,BD!$A$203:$A$399,BD!CF$203:CF$399,)</f>
        <v/>
      </c>
      <c r="EM47" s="597">
        <f>_xlfn.XLOOKUP($B47,BD!$A$203:$A$399,BD!CG$203:CG$399,)</f>
        <v/>
      </c>
      <c r="EN47" s="597">
        <f>_xlfn.XLOOKUP($B47,BD!$A$203:$A$399,BD!CH$203:CH$399,)</f>
        <v/>
      </c>
      <c r="EP47" s="597">
        <f>EH47-DS47</f>
        <v/>
      </c>
      <c r="EQ47" s="337">
        <f>(EH47/DS47)-100%</f>
        <v/>
      </c>
      <c r="ES47" s="623">
        <f>_xlfn.XLOOKUP($ES$2,$CV$6:$DG$6,$CV47:$DG47)</f>
        <v/>
      </c>
      <c r="ET47" s="409" t="n"/>
      <c r="EU47" s="626">
        <f>_xlfn.XLOOKUP($ES$4,$DN$6:$DY$6,$DN47:$DY47)</f>
        <v/>
      </c>
      <c r="EV47" s="409" t="n"/>
      <c r="EW47" s="623">
        <f>_xlfn.XLOOKUP($ES$4,$EC$6:$EN$6,$EC47:$EN47)</f>
        <v/>
      </c>
      <c r="EX47" s="409" t="n"/>
      <c r="EY47" s="625">
        <f>EW47-EU47</f>
        <v/>
      </c>
      <c r="EZ47" s="408">
        <f>EY47/EU47</f>
        <v/>
      </c>
    </row>
    <row r="48" outlineLevel="1" ht="14.85" customFormat="1" customHeight="1" s="4">
      <c r="A48" s="1" t="n">
        <v>43</v>
      </c>
      <c r="B48" s="74" t="inlineStr">
        <is>
          <t>38.08</t>
        </is>
      </c>
      <c r="C48" s="50">
        <f>VLOOKUP(B48,BD!A:B,2,0)</f>
        <v/>
      </c>
      <c r="D48" s="58" t="n"/>
      <c r="E48" s="597">
        <f>SUM(G48:R48)</f>
        <v/>
      </c>
      <c r="F48" s="644" t="n"/>
      <c r="G48" s="597">
        <f>SUMIFS(BD!I:I,BD!$A:$A,$B48,BD!$G:$G,$E$4)</f>
        <v/>
      </c>
      <c r="H48" s="597">
        <f>SUMIFS(BD!J:J,BD!$A:$A,$B48,BD!$G:$G,$E$4)</f>
        <v/>
      </c>
      <c r="I48" s="597">
        <f>SUMIFS(BD!K:K,BD!$A:$A,$B48,BD!$G:$G,$E$4)</f>
        <v/>
      </c>
      <c r="J48" s="597">
        <f>SUMIFS(BD!L:L,BD!$A:$A,$B48,BD!$G:$G,$E$4)</f>
        <v/>
      </c>
      <c r="K48" s="597">
        <f>SUMIFS(BD!M:M,BD!$A:$A,$B48,BD!$G:$G,$E$4)</f>
        <v/>
      </c>
      <c r="L48" s="597">
        <f>SUMIFS(BD!N:N,BD!$A:$A,$B48,BD!$G:$G,$E$4)</f>
        <v/>
      </c>
      <c r="M48" s="597">
        <f>SUMIFS(BD!O:O,BD!$A:$A,$B48,BD!$G:$G,$E$4)</f>
        <v/>
      </c>
      <c r="N48" s="597">
        <f>SUMIFS(BD!P:P,BD!$A:$A,$B48,BD!$G:$G,$E$4)</f>
        <v/>
      </c>
      <c r="O48" s="597">
        <f>SUMIFS(BD!Q:Q,BD!$A:$A,$B48,BD!$G:$G,$E$4)</f>
        <v/>
      </c>
      <c r="P48" s="597">
        <f>SUMIFS(BD!R:R,BD!$A:$A,$B48,BD!$G:$G,$E$4)</f>
        <v/>
      </c>
      <c r="Q48" s="597">
        <f>SUMIFS(BD!S:S,BD!$A:$A,$B48,BD!$G:$G,$E$4)</f>
        <v/>
      </c>
      <c r="R48" s="597">
        <f>SUMIFS(BD!T:T,BD!$A:$A,$B48,BD!$G:$G,$E$4)</f>
        <v/>
      </c>
      <c r="S48" s="597" t="n"/>
      <c r="T48" s="597">
        <f>SUM(V48:AG48)</f>
        <v/>
      </c>
      <c r="U48" s="597" t="n"/>
      <c r="V48" s="597">
        <f>SUMIFS(BD!V:V,BD!$A:$A,$B48,BD!$G:$G,$T$4)</f>
        <v/>
      </c>
      <c r="W48" s="597">
        <f>SUMIFS(BD!W:W,BD!$A:$A,$B48,BD!$G:$G,$T$4)</f>
        <v/>
      </c>
      <c r="X48" s="597">
        <f>SUMIFS(BD!X:X,BD!$A:$A,$B48,BD!$G:$G,$T$4)</f>
        <v/>
      </c>
      <c r="Y48" s="597">
        <f>SUMIFS(BD!Y:Y,BD!$A:$A,$B48,BD!$G:$G,$T$4)</f>
        <v/>
      </c>
      <c r="Z48" s="597">
        <f>SUMIFS(BD!Z:Z,BD!$A:$A,$B48,BD!$G:$G,$T$4)</f>
        <v/>
      </c>
      <c r="AA48" s="597">
        <f>SUMIFS(BD!AA:AA,BD!$A:$A,$B48,BD!$G:$G,$T$4)</f>
        <v/>
      </c>
      <c r="AB48" s="597">
        <f>SUMIFS(BD!AB:AB,BD!$A:$A,$B48,BD!$G:$G,$T$4)</f>
        <v/>
      </c>
      <c r="AC48" s="597">
        <f>SUMIFS(BD!AC:AC,BD!$A:$A,$B48,BD!$G:$G,$T$4)</f>
        <v/>
      </c>
      <c r="AD48" s="597">
        <f>SUMIFS(BD!AD:AD,BD!$A:$A,$B48,BD!$G:$G,$T$4)</f>
        <v/>
      </c>
      <c r="AE48" s="597">
        <f>SUMIFS(BD!AE:AE,BD!$A:$A,$B48,BD!$G:$G,$T$4)</f>
        <v/>
      </c>
      <c r="AF48" s="597">
        <f>SUMIFS(BD!AF:AF,BD!$A:$A,$B48,BD!$G:$G,$T$4)</f>
        <v/>
      </c>
      <c r="AG48" s="597">
        <f>SUMIFS(BD!AG:AG,BD!$A:$A,$B48,BD!$G:$G,$T$4)</f>
        <v/>
      </c>
      <c r="AH48" s="597" t="n"/>
      <c r="AI48" s="597">
        <f>SUM(AK48:AV48)</f>
        <v/>
      </c>
      <c r="AJ48" s="597" t="n"/>
      <c r="AK48" s="597">
        <f>SUMIFS(BD!AI:AI,BD!$A:$A,$B48,BD!$G:$G,$AI$4)</f>
        <v/>
      </c>
      <c r="AL48" s="597">
        <f>SUMIFS(BD!AJ:AJ,BD!$A:$A,$B48,BD!$G:$G,$AI$4)</f>
        <v/>
      </c>
      <c r="AM48" s="597">
        <f>SUMIFS(BD!AK:AK,BD!$A:$A,$B48,BD!$G:$G,$AI$4)</f>
        <v/>
      </c>
      <c r="AN48" s="597">
        <f>SUMIFS(BD!AL:AL,BD!$A:$A,$B48,BD!$G:$G,$AI$4)</f>
        <v/>
      </c>
      <c r="AO48" s="597">
        <f>SUMIFS(BD!AM:AM,BD!$A:$A,$B48,BD!$G:$G,$AI$4)</f>
        <v/>
      </c>
      <c r="AP48" s="597">
        <f>SUMIFS(BD!AN:AN,BD!$A:$A,$B48,BD!$G:$G,$AI$4)</f>
        <v/>
      </c>
      <c r="AQ48" s="597">
        <f>SUMIFS(BD!AO:AO,BD!$A:$A,$B48,BD!$G:$G,$AI$4)</f>
        <v/>
      </c>
      <c r="AR48" s="597">
        <f>SUMIFS(BD!AP:AP,BD!$A:$A,$B48,BD!$G:$G,$AI$4)</f>
        <v/>
      </c>
      <c r="AS48" s="597">
        <f>SUMIFS(BD!AQ:AQ,BD!$A:$A,$B48,BD!$G:$G,$AI$4)</f>
        <v/>
      </c>
      <c r="AT48" s="597">
        <f>SUMIFS(BD!AR:AR,BD!$A:$A,$B48,BD!$G:$G,$AI$4)</f>
        <v/>
      </c>
      <c r="AU48" s="597">
        <f>SUMIFS(BD!AS:AS,BD!$A:$A,$B48,BD!$G:$G,$AI$4)</f>
        <v/>
      </c>
      <c r="AV48" s="597">
        <f>SUMIFS(BD!AT:AT,BD!$A:$A,$B48,BD!$G:$G,$AI$4)</f>
        <v/>
      </c>
      <c r="AW48" s="597" t="n"/>
      <c r="AX48" s="597">
        <f>SUM(AZ48:BK48)</f>
        <v/>
      </c>
      <c r="AY48" s="597" t="n"/>
      <c r="AZ48" s="597">
        <f>SUMIFS(BD!AV:AV,BD!$A:$A,$B48,BD!$G:$G,$AX$4)</f>
        <v/>
      </c>
      <c r="BA48" s="597">
        <f>SUMIFS(BD!AW:AW,BD!$A:$A,$B48,BD!$G:$G,$AX$4)</f>
        <v/>
      </c>
      <c r="BB48" s="597">
        <f>SUMIFS(BD!AX:AX,BD!$A:$A,$B48,BD!$G:$G,$AX$4)</f>
        <v/>
      </c>
      <c r="BC48" s="597">
        <f>SUMIFS(BD!AY:AY,BD!$A:$A,$B48,BD!$G:$G,$AX$4)</f>
        <v/>
      </c>
      <c r="BD48" s="597">
        <f>SUMIFS(BD!AZ:AZ,BD!$A:$A,$B48,BD!$G:$G,$AX$4)</f>
        <v/>
      </c>
      <c r="BE48" s="597">
        <f>SUMIFS(BD!BA:BA,BD!$A:$A,$B48,BD!$G:$G,$AX$4)</f>
        <v/>
      </c>
      <c r="BF48" s="597">
        <f>SUMIFS(BD!BB:BB,BD!$A:$A,$B48,BD!$G:$G,$AX$4)</f>
        <v/>
      </c>
      <c r="BG48" s="597">
        <f>SUMIFS(BD!BC:BC,BD!$A:$A,$B48,BD!$G:$G,$AX$4)</f>
        <v/>
      </c>
      <c r="BH48" s="597">
        <f>SUMIFS(BD!BD:BD,BD!$A:$A,$B48,BD!$G:$G,$AX$4)</f>
        <v/>
      </c>
      <c r="BI48" s="597">
        <f>SUMIFS(BD!BE:BE,BD!$A:$A,$B48,BD!$G:$G,$AX$4)</f>
        <v/>
      </c>
      <c r="BJ48" s="597">
        <f>SUMIFS(BD!BF:BF,BD!$A:$A,$B48,BD!$G:$G,$AX$4)</f>
        <v/>
      </c>
      <c r="BK48" s="597">
        <f>SUMIFS(BD!BG:BG,BD!$A:$A,$B48,BD!$G:$G,$AX$4)</f>
        <v/>
      </c>
      <c r="BM48" s="597">
        <f>SUM(BO48:BZ48)</f>
        <v/>
      </c>
      <c r="BN48" s="597" t="n"/>
      <c r="BO48" s="597">
        <f>SUMIFS(BD!AV:AV,BD!$A:$A,$B48,BD!$G:$G,$BM$4)</f>
        <v/>
      </c>
      <c r="BP48" s="597">
        <f>SUMIFS(BD!AW:AW,BD!$A:$A,$B48,BD!$G:$G,$BM$4)</f>
        <v/>
      </c>
      <c r="BQ48" s="597">
        <f>SUMIFS(BD!AX:AX,BD!$A:$A,$B48,BD!$G:$G,$BM$4)</f>
        <v/>
      </c>
      <c r="BR48" s="597">
        <f>SUMIFS(BD!AY:AY,BD!$A:$A,$B48,BD!$G:$G,$BM$4)</f>
        <v/>
      </c>
      <c r="BS48" s="597">
        <f>SUMIFS(BD!AZ:AZ,BD!$A:$A,$B48,BD!$G:$G,$BM$4)</f>
        <v/>
      </c>
      <c r="BT48" s="597">
        <f>SUMIFS(BD!BA:BA,BD!$A:$A,$B48,BD!$G:$G,$BM$4)</f>
        <v/>
      </c>
      <c r="BU48" s="597">
        <f>SUMIFS(BD!BB:BB,BD!$A:$A,$B48,BD!$G:$G,$BM$4)</f>
        <v/>
      </c>
      <c r="BV48" s="597">
        <f>SUMIFS(BD!BC:BC,BD!$A:$A,$B48,BD!$G:$G,$BM$4)</f>
        <v/>
      </c>
      <c r="BW48" s="597">
        <f>SUMIFS(BD!BD:BD,BD!$A:$A,$B48,BD!$G:$G,$BM$4)</f>
        <v/>
      </c>
      <c r="BX48" s="597">
        <f>SUMIFS(BD!BE:BE,BD!$A:$A,$B48,BD!$G:$G,$BM$4)</f>
        <v/>
      </c>
      <c r="BY48" s="597">
        <f>SUMIFS(BD!BF:BF,BD!$A:$A,$B48,BD!$G:$G,$BM$4)</f>
        <v/>
      </c>
      <c r="BZ48" s="597">
        <f>SUMIFS(BD!BG:BG,BD!$A:$A,$B48,BD!$G:$G,$BM$4)</f>
        <v/>
      </c>
      <c r="CB48" s="622">
        <f>HLOOKUP($CB$4,$AZ$6:$BK$50,$A48,0)</f>
        <v/>
      </c>
      <c r="CC48" s="237" t="n"/>
      <c r="CD48" s="622">
        <f>HLOOKUP($CB$4,$BO$6:$BZ$50,$A48,0)</f>
        <v/>
      </c>
      <c r="CE48" s="597">
        <f>SUM(CG48:CR48)</f>
        <v/>
      </c>
      <c r="CF48" s="1" t="n"/>
      <c r="CG48" s="597">
        <f>BD!BJ88</f>
        <v/>
      </c>
      <c r="CH48" s="597">
        <f>BD!BK88</f>
        <v/>
      </c>
      <c r="CI48" s="597">
        <f>BD!BL88</f>
        <v/>
      </c>
      <c r="CJ48" s="597">
        <f>BD!BM88</f>
        <v/>
      </c>
      <c r="CK48" s="597">
        <f>BD!BN88</f>
        <v/>
      </c>
      <c r="CL48" s="597">
        <f>BD!BO88</f>
        <v/>
      </c>
      <c r="CM48" s="597">
        <f>BD!BP88</f>
        <v/>
      </c>
      <c r="CN48" s="597">
        <f>BD!BQ88</f>
        <v/>
      </c>
      <c r="CO48" s="597">
        <f>BD!BR88</f>
        <v/>
      </c>
      <c r="CP48" s="597">
        <f>BD!BS88</f>
        <v/>
      </c>
      <c r="CQ48" s="597">
        <f>BD!BT88</f>
        <v/>
      </c>
      <c r="CR48" s="597">
        <f>BD!BU88</f>
        <v/>
      </c>
      <c r="CT48" s="597">
        <f>SUM(CV48:DG48)</f>
        <v/>
      </c>
      <c r="CU48" s="1" t="n"/>
      <c r="CV48" s="597">
        <f>_xlfn.XLOOKUP($B48,BD!$A$203:$A$399,BD!BJ$203:BJ$399,)</f>
        <v/>
      </c>
      <c r="CW48" s="597">
        <f>_xlfn.XLOOKUP($B48,BD!$A$203:$A$399,BD!BK$203:BK$399,)</f>
        <v/>
      </c>
      <c r="CX48" s="597">
        <f>_xlfn.XLOOKUP($B48,BD!$A$203:$A$399,BD!BL$203:BL$399,)</f>
        <v/>
      </c>
      <c r="CY48" s="597">
        <f>_xlfn.XLOOKUP($B48,BD!$A$203:$A$399,BD!BM$203:BM$399,)</f>
        <v/>
      </c>
      <c r="CZ48" s="597">
        <f>_xlfn.XLOOKUP($B48,BD!$A$203:$A$399,BD!BN$203:BN$399,)</f>
        <v/>
      </c>
      <c r="DA48" s="597">
        <f>_xlfn.XLOOKUP($B48,BD!$A$203:$A$399,BD!BO$203:BO$399,)</f>
        <v/>
      </c>
      <c r="DB48" s="597">
        <f>_xlfn.XLOOKUP($B48,BD!$A$203:$A$399,BD!BP$203:BP$399,)</f>
        <v/>
      </c>
      <c r="DC48" s="597">
        <f>_xlfn.XLOOKUP($B48,BD!$A$203:$A$399,BD!BQ$203:BQ$399,)</f>
        <v/>
      </c>
      <c r="DD48" s="597">
        <f>_xlfn.XLOOKUP($B48,BD!$A$203:$A$399,BD!BR$203:BR$399,)</f>
        <v/>
      </c>
      <c r="DE48" s="597">
        <f>_xlfn.XLOOKUP($B48,BD!$A$203:$A$399,BD!BS$203:BS$399,)</f>
        <v/>
      </c>
      <c r="DF48" s="597">
        <f>_xlfn.XLOOKUP($B48,BD!$A$203:$A$399,BD!BT$203:BT$399,)</f>
        <v/>
      </c>
      <c r="DG48" s="597">
        <f>_xlfn.XLOOKUP($B48,BD!$A$203:$A$399,BD!BU$203:BU$399,)</f>
        <v/>
      </c>
      <c r="DI48" s="597">
        <f>DA48-CL48</f>
        <v/>
      </c>
      <c r="DJ48" s="337">
        <f>(DA48/CL48)-100%</f>
        <v/>
      </c>
      <c r="DL48" s="597">
        <f>SUM(DN48:DY48)</f>
        <v/>
      </c>
      <c r="DM48" s="1" t="n"/>
      <c r="DN48" s="597">
        <f>BD!BW88</f>
        <v/>
      </c>
      <c r="DO48" s="597">
        <f>BD!BX88</f>
        <v/>
      </c>
      <c r="DP48" s="597">
        <f>BD!BY88</f>
        <v/>
      </c>
      <c r="DQ48" s="597">
        <f>BD!BZ88</f>
        <v/>
      </c>
      <c r="DR48" s="597">
        <f>BD!CA88</f>
        <v/>
      </c>
      <c r="DS48" s="597">
        <f>BD!CB88</f>
        <v/>
      </c>
      <c r="DT48" s="597">
        <f>BD!CC88</f>
        <v/>
      </c>
      <c r="DU48" s="597">
        <f>BD!CD88</f>
        <v/>
      </c>
      <c r="DV48" s="597">
        <f>BD!CE88</f>
        <v/>
      </c>
      <c r="DW48" s="597">
        <f>BD!CF88</f>
        <v/>
      </c>
      <c r="DX48" s="597">
        <f>BD!CG88</f>
        <v/>
      </c>
      <c r="DY48" s="597">
        <f>BD!CH88</f>
        <v/>
      </c>
      <c r="EA48" s="597">
        <f>SUM(EC48:EN48)</f>
        <v/>
      </c>
      <c r="EB48" s="1" t="n"/>
      <c r="EC48" s="597">
        <f>_xlfn.XLOOKUP($B48,BD!$A$203:$A$399,BD!BW$203:BW$399,)</f>
        <v/>
      </c>
      <c r="ED48" s="597">
        <f>_xlfn.XLOOKUP($B48,BD!$A$203:$A$399,BD!BX$203:BX$399,)</f>
        <v/>
      </c>
      <c r="EE48" s="597">
        <f>_xlfn.XLOOKUP($B48,BD!$A$203:$A$399,BD!BY$203:BY$399,)</f>
        <v/>
      </c>
      <c r="EF48" s="597">
        <f>_xlfn.XLOOKUP($B48,BD!$A$203:$A$399,BD!BZ$203:BZ$399,)</f>
        <v/>
      </c>
      <c r="EG48" s="597">
        <f>_xlfn.XLOOKUP($B48,BD!$A$203:$A$399,BD!CA$203:CA$399,)</f>
        <v/>
      </c>
      <c r="EH48" s="597">
        <f>_xlfn.XLOOKUP($B48,BD!$A$203:$A$399,BD!CB$203:CB$399,)</f>
        <v/>
      </c>
      <c r="EI48" s="597">
        <f>_xlfn.XLOOKUP($B48,BD!$A$203:$A$399,BD!CC$203:CC$399,)</f>
        <v/>
      </c>
      <c r="EJ48" s="597">
        <f>_xlfn.XLOOKUP($B48,BD!$A$203:$A$399,BD!CD$203:CD$399,)</f>
        <v/>
      </c>
      <c r="EK48" s="597">
        <f>_xlfn.XLOOKUP($B48,BD!$A$203:$A$399,BD!CE$203:CE$399,)</f>
        <v/>
      </c>
      <c r="EL48" s="597">
        <f>_xlfn.XLOOKUP($B48,BD!$A$203:$A$399,BD!CF$203:CF$399,)</f>
        <v/>
      </c>
      <c r="EM48" s="597">
        <f>_xlfn.XLOOKUP($B48,BD!$A$203:$A$399,BD!CG$203:CG$399,)</f>
        <v/>
      </c>
      <c r="EN48" s="597">
        <f>_xlfn.XLOOKUP($B48,BD!$A$203:$A$399,BD!CH$203:CH$399,)</f>
        <v/>
      </c>
      <c r="EP48" s="597">
        <f>EH48-DS48</f>
        <v/>
      </c>
      <c r="EQ48" s="337">
        <f>(EH48/DS48)-100%</f>
        <v/>
      </c>
      <c r="ES48" s="623">
        <f>_xlfn.XLOOKUP($ES$2,$CV$6:$DG$6,$CV48:$DG48)</f>
        <v/>
      </c>
      <c r="ET48" s="409" t="n"/>
      <c r="EU48" s="626">
        <f>_xlfn.XLOOKUP($ES$4,$DN$6:$DY$6,$DN48:$DY48)</f>
        <v/>
      </c>
      <c r="EV48" s="409" t="n"/>
      <c r="EW48" s="623">
        <f>_xlfn.XLOOKUP($ES$4,$EC$6:$EN$6,$EC48:$EN48)</f>
        <v/>
      </c>
      <c r="EX48" s="409" t="n"/>
      <c r="EY48" s="625">
        <f>EW48-EU48</f>
        <v/>
      </c>
      <c r="EZ48" s="408">
        <f>EY48/EU48</f>
        <v/>
      </c>
    </row>
    <row r="49" outlineLevel="1" ht="14.85" customFormat="1" customHeight="1" s="4">
      <c r="A49" s="1" t="n">
        <v>44</v>
      </c>
      <c r="B49" s="74" t="inlineStr">
        <is>
          <t>38.09</t>
        </is>
      </c>
      <c r="C49" s="50">
        <f>VLOOKUP(B49,BD!A:B,2,0)</f>
        <v/>
      </c>
      <c r="D49" s="58" t="n"/>
      <c r="E49" s="597">
        <f>SUM(G49:R49)</f>
        <v/>
      </c>
      <c r="F49" s="644" t="n"/>
      <c r="G49" s="597">
        <f>SUMIFS(BD!I:I,BD!$A:$A,$B49,BD!$G:$G,$E$4)</f>
        <v/>
      </c>
      <c r="H49" s="597">
        <f>SUMIFS(BD!J:J,BD!$A:$A,$B49,BD!$G:$G,$E$4)</f>
        <v/>
      </c>
      <c r="I49" s="597">
        <f>SUMIFS(BD!K:K,BD!$A:$A,$B49,BD!$G:$G,$E$4)</f>
        <v/>
      </c>
      <c r="J49" s="597">
        <f>SUMIFS(BD!L:L,BD!$A:$A,$B49,BD!$G:$G,$E$4)</f>
        <v/>
      </c>
      <c r="K49" s="597">
        <f>SUMIFS(BD!M:M,BD!$A:$A,$B49,BD!$G:$G,$E$4)</f>
        <v/>
      </c>
      <c r="L49" s="597">
        <f>SUMIFS(BD!N:N,BD!$A:$A,$B49,BD!$G:$G,$E$4)</f>
        <v/>
      </c>
      <c r="M49" s="597">
        <f>SUMIFS(BD!O:O,BD!$A:$A,$B49,BD!$G:$G,$E$4)</f>
        <v/>
      </c>
      <c r="N49" s="597">
        <f>SUMIFS(BD!P:P,BD!$A:$A,$B49,BD!$G:$G,$E$4)</f>
        <v/>
      </c>
      <c r="O49" s="597">
        <f>SUMIFS(BD!Q:Q,BD!$A:$A,$B49,BD!$G:$G,$E$4)</f>
        <v/>
      </c>
      <c r="P49" s="597">
        <f>SUMIFS(BD!R:R,BD!$A:$A,$B49,BD!$G:$G,$E$4)</f>
        <v/>
      </c>
      <c r="Q49" s="597">
        <f>SUMIFS(BD!S:S,BD!$A:$A,$B49,BD!$G:$G,$E$4)</f>
        <v/>
      </c>
      <c r="R49" s="597">
        <f>SUMIFS(BD!T:T,BD!$A:$A,$B49,BD!$G:$G,$E$4)</f>
        <v/>
      </c>
      <c r="S49" s="597" t="n"/>
      <c r="T49" s="597">
        <f>SUM(V49:AG49)</f>
        <v/>
      </c>
      <c r="U49" s="597" t="n"/>
      <c r="V49" s="597">
        <f>SUMIFS(BD!V:V,BD!$A:$A,$B49,BD!$G:$G,$T$4)</f>
        <v/>
      </c>
      <c r="W49" s="597">
        <f>SUMIFS(BD!W:W,BD!$A:$A,$B49,BD!$G:$G,$T$4)</f>
        <v/>
      </c>
      <c r="X49" s="597">
        <f>SUMIFS(BD!X:X,BD!$A:$A,$B49,BD!$G:$G,$T$4)</f>
        <v/>
      </c>
      <c r="Y49" s="597">
        <f>SUMIFS(BD!Y:Y,BD!$A:$A,$B49,BD!$G:$G,$T$4)</f>
        <v/>
      </c>
      <c r="Z49" s="597">
        <f>SUMIFS(BD!Z:Z,BD!$A:$A,$B49,BD!$G:$G,$T$4)</f>
        <v/>
      </c>
      <c r="AA49" s="597">
        <f>SUMIFS(BD!AA:AA,BD!$A:$A,$B49,BD!$G:$G,$T$4)</f>
        <v/>
      </c>
      <c r="AB49" s="597">
        <f>SUMIFS(BD!AB:AB,BD!$A:$A,$B49,BD!$G:$G,$T$4)</f>
        <v/>
      </c>
      <c r="AC49" s="597">
        <f>SUMIFS(BD!AC:AC,BD!$A:$A,$B49,BD!$G:$G,$T$4)</f>
        <v/>
      </c>
      <c r="AD49" s="597">
        <f>SUMIFS(BD!AD:AD,BD!$A:$A,$B49,BD!$G:$G,$T$4)</f>
        <v/>
      </c>
      <c r="AE49" s="597">
        <f>SUMIFS(BD!AE:AE,BD!$A:$A,$B49,BD!$G:$G,$T$4)</f>
        <v/>
      </c>
      <c r="AF49" s="597">
        <f>SUMIFS(BD!AF:AF,BD!$A:$A,$B49,BD!$G:$G,$T$4)</f>
        <v/>
      </c>
      <c r="AG49" s="597">
        <f>SUMIFS(BD!AG:AG,BD!$A:$A,$B49,BD!$G:$G,$T$4)</f>
        <v/>
      </c>
      <c r="AH49" s="597" t="n"/>
      <c r="AI49" s="597">
        <f>SUM(AK49:AV49)</f>
        <v/>
      </c>
      <c r="AJ49" s="597" t="n"/>
      <c r="AK49" s="597">
        <f>SUMIFS(BD!AI:AI,BD!$A:$A,$B49,BD!$G:$G,$AI$4)</f>
        <v/>
      </c>
      <c r="AL49" s="597">
        <f>SUMIFS(BD!AJ:AJ,BD!$A:$A,$B49,BD!$G:$G,$AI$4)</f>
        <v/>
      </c>
      <c r="AM49" s="597">
        <f>SUMIFS(BD!AK:AK,BD!$A:$A,$B49,BD!$G:$G,$AI$4)</f>
        <v/>
      </c>
      <c r="AN49" s="597">
        <f>SUMIFS(BD!AL:AL,BD!$A:$A,$B49,BD!$G:$G,$AI$4)</f>
        <v/>
      </c>
      <c r="AO49" s="597">
        <f>SUMIFS(BD!AM:AM,BD!$A:$A,$B49,BD!$G:$G,$AI$4)</f>
        <v/>
      </c>
      <c r="AP49" s="597">
        <f>SUMIFS(BD!AN:AN,BD!$A:$A,$B49,BD!$G:$G,$AI$4)</f>
        <v/>
      </c>
      <c r="AQ49" s="597">
        <f>SUMIFS(BD!AO:AO,BD!$A:$A,$B49,BD!$G:$G,$AI$4)</f>
        <v/>
      </c>
      <c r="AR49" s="597">
        <f>SUMIFS(BD!AP:AP,BD!$A:$A,$B49,BD!$G:$G,$AI$4)</f>
        <v/>
      </c>
      <c r="AS49" s="597">
        <f>SUMIFS(BD!AQ:AQ,BD!$A:$A,$B49,BD!$G:$G,$AI$4)</f>
        <v/>
      </c>
      <c r="AT49" s="597">
        <f>SUMIFS(BD!AR:AR,BD!$A:$A,$B49,BD!$G:$G,$AI$4)</f>
        <v/>
      </c>
      <c r="AU49" s="597">
        <f>SUMIFS(BD!AS:AS,BD!$A:$A,$B49,BD!$G:$G,$AI$4)</f>
        <v/>
      </c>
      <c r="AV49" s="597">
        <f>SUMIFS(BD!AT:AT,BD!$A:$A,$B49,BD!$G:$G,$AI$4)</f>
        <v/>
      </c>
      <c r="AW49" s="597" t="n"/>
      <c r="AX49" s="597">
        <f>SUM(AZ49:BK49)</f>
        <v/>
      </c>
      <c r="AY49" s="597" t="n"/>
      <c r="AZ49" s="597">
        <f>SUMIFS(BD!AV:AV,BD!$A:$A,$B49,BD!$G:$G,$AX$4)</f>
        <v/>
      </c>
      <c r="BA49" s="597">
        <f>SUMIFS(BD!AW:AW,BD!$A:$A,$B49,BD!$G:$G,$AX$4)</f>
        <v/>
      </c>
      <c r="BB49" s="597">
        <f>SUMIFS(BD!AX:AX,BD!$A:$A,$B49,BD!$G:$G,$AX$4)</f>
        <v/>
      </c>
      <c r="BC49" s="597">
        <f>SUMIFS(BD!AY:AY,BD!$A:$A,$B49,BD!$G:$G,$AX$4)</f>
        <v/>
      </c>
      <c r="BD49" s="597">
        <f>SUMIFS(BD!AZ:AZ,BD!$A:$A,$B49,BD!$G:$G,$AX$4)</f>
        <v/>
      </c>
      <c r="BE49" s="597">
        <f>SUMIFS(BD!BA:BA,BD!$A:$A,$B49,BD!$G:$G,$AX$4)</f>
        <v/>
      </c>
      <c r="BF49" s="597">
        <f>SUMIFS(BD!BB:BB,BD!$A:$A,$B49,BD!$G:$G,$AX$4)</f>
        <v/>
      </c>
      <c r="BG49" s="597">
        <f>SUMIFS(BD!BC:BC,BD!$A:$A,$B49,BD!$G:$G,$AX$4)</f>
        <v/>
      </c>
      <c r="BH49" s="597">
        <f>SUMIFS(BD!BD:BD,BD!$A:$A,$B49,BD!$G:$G,$AX$4)</f>
        <v/>
      </c>
      <c r="BI49" s="597">
        <f>SUMIFS(BD!BE:BE,BD!$A:$A,$B49,BD!$G:$G,$AX$4)</f>
        <v/>
      </c>
      <c r="BJ49" s="597">
        <f>SUMIFS(BD!BF:BF,BD!$A:$A,$B49,BD!$G:$G,$AX$4)</f>
        <v/>
      </c>
      <c r="BK49" s="597">
        <f>SUMIFS(BD!BG:BG,BD!$A:$A,$B49,BD!$G:$G,$AX$4)</f>
        <v/>
      </c>
      <c r="BM49" s="597">
        <f>SUM(BO49:BZ49)</f>
        <v/>
      </c>
      <c r="BN49" s="597" t="n"/>
      <c r="BO49" s="597">
        <f>SUMIFS(BD!AV:AV,BD!$A:$A,$B49,BD!$G:$G,$BM$4)</f>
        <v/>
      </c>
      <c r="BP49" s="597">
        <f>SUMIFS(BD!AW:AW,BD!$A:$A,$B49,BD!$G:$G,$BM$4)</f>
        <v/>
      </c>
      <c r="BQ49" s="597">
        <f>SUMIFS(BD!AX:AX,BD!$A:$A,$B49,BD!$G:$G,$BM$4)</f>
        <v/>
      </c>
      <c r="BR49" s="597">
        <f>SUMIFS(BD!AY:AY,BD!$A:$A,$B49,BD!$G:$G,$BM$4)</f>
        <v/>
      </c>
      <c r="BS49" s="597">
        <f>SUMIFS(BD!AZ:AZ,BD!$A:$A,$B49,BD!$G:$G,$BM$4)</f>
        <v/>
      </c>
      <c r="BT49" s="597">
        <f>SUMIFS(BD!BA:BA,BD!$A:$A,$B49,BD!$G:$G,$BM$4)</f>
        <v/>
      </c>
      <c r="BU49" s="597">
        <f>SUMIFS(BD!BB:BB,BD!$A:$A,$B49,BD!$G:$G,$BM$4)</f>
        <v/>
      </c>
      <c r="BV49" s="597">
        <f>SUMIFS(BD!BC:BC,BD!$A:$A,$B49,BD!$G:$G,$BM$4)</f>
        <v/>
      </c>
      <c r="BW49" s="597">
        <f>SUMIFS(BD!BD:BD,BD!$A:$A,$B49,BD!$G:$G,$BM$4)</f>
        <v/>
      </c>
      <c r="BX49" s="597">
        <f>SUMIFS(BD!BE:BE,BD!$A:$A,$B49,BD!$G:$G,$BM$4)</f>
        <v/>
      </c>
      <c r="BY49" s="597">
        <f>SUMIFS(BD!BF:BF,BD!$A:$A,$B49,BD!$G:$G,$BM$4)</f>
        <v/>
      </c>
      <c r="BZ49" s="597">
        <f>SUMIFS(BD!BG:BG,BD!$A:$A,$B49,BD!$G:$G,$BM$4)</f>
        <v/>
      </c>
      <c r="CB49" s="622">
        <f>HLOOKUP($CB$4,$AZ$6:$BK$50,$A49,0)</f>
        <v/>
      </c>
      <c r="CC49" s="237" t="n"/>
      <c r="CD49" s="622">
        <f>HLOOKUP($CB$4,$BO$6:$BZ$50,$A49,0)</f>
        <v/>
      </c>
      <c r="CE49" s="597">
        <f>SUM(CG49:CR49)</f>
        <v/>
      </c>
      <c r="CF49" s="1" t="n"/>
      <c r="CG49" s="597">
        <f>BD!BJ89</f>
        <v/>
      </c>
      <c r="CH49" s="597">
        <f>BD!BK89</f>
        <v/>
      </c>
      <c r="CI49" s="597">
        <f>BD!BL89</f>
        <v/>
      </c>
      <c r="CJ49" s="597">
        <f>BD!BM89</f>
        <v/>
      </c>
      <c r="CK49" s="597">
        <f>BD!BN89</f>
        <v/>
      </c>
      <c r="CL49" s="597">
        <f>BD!BO89</f>
        <v/>
      </c>
      <c r="CM49" s="597">
        <f>BD!BP89</f>
        <v/>
      </c>
      <c r="CN49" s="597">
        <f>BD!BQ89</f>
        <v/>
      </c>
      <c r="CO49" s="597">
        <f>BD!BR89</f>
        <v/>
      </c>
      <c r="CP49" s="597">
        <f>BD!BS89</f>
        <v/>
      </c>
      <c r="CQ49" s="597">
        <f>BD!BT89</f>
        <v/>
      </c>
      <c r="CR49" s="597">
        <f>BD!BU89</f>
        <v/>
      </c>
      <c r="CT49" s="597">
        <f>SUM(CV49:DG49)</f>
        <v/>
      </c>
      <c r="CU49" s="1" t="n"/>
      <c r="CV49" s="597">
        <f>_xlfn.XLOOKUP($B49,BD!$A$203:$A$399,BD!BJ$203:BJ$399,)</f>
        <v/>
      </c>
      <c r="CW49" s="597">
        <f>_xlfn.XLOOKUP($B49,BD!$A$203:$A$399,BD!BK$203:BK$399,)</f>
        <v/>
      </c>
      <c r="CX49" s="597">
        <f>_xlfn.XLOOKUP($B49,BD!$A$203:$A$399,BD!BL$203:BL$399,)</f>
        <v/>
      </c>
      <c r="CY49" s="597">
        <f>_xlfn.XLOOKUP($B49,BD!$A$203:$A$399,BD!BM$203:BM$399,)</f>
        <v/>
      </c>
      <c r="CZ49" s="597">
        <f>_xlfn.XLOOKUP($B49,BD!$A$203:$A$399,BD!BN$203:BN$399,)</f>
        <v/>
      </c>
      <c r="DA49" s="597">
        <f>_xlfn.XLOOKUP($B49,BD!$A$203:$A$399,BD!BO$203:BO$399,)</f>
        <v/>
      </c>
      <c r="DB49" s="597">
        <f>_xlfn.XLOOKUP($B49,BD!$A$203:$A$399,BD!BP$203:BP$399,)</f>
        <v/>
      </c>
      <c r="DC49" s="597">
        <f>_xlfn.XLOOKUP($B49,BD!$A$203:$A$399,BD!BQ$203:BQ$399,)</f>
        <v/>
      </c>
      <c r="DD49" s="597">
        <f>_xlfn.XLOOKUP($B49,BD!$A$203:$A$399,BD!BR$203:BR$399,)</f>
        <v/>
      </c>
      <c r="DE49" s="597">
        <f>_xlfn.XLOOKUP($B49,BD!$A$203:$A$399,BD!BS$203:BS$399,)</f>
        <v/>
      </c>
      <c r="DF49" s="597">
        <f>_xlfn.XLOOKUP($B49,BD!$A$203:$A$399,BD!BT$203:BT$399,)</f>
        <v/>
      </c>
      <c r="DG49" s="597">
        <f>_xlfn.XLOOKUP($B49,BD!$A$203:$A$399,BD!BU$203:BU$399,)</f>
        <v/>
      </c>
      <c r="DI49" s="597">
        <f>DA49-CL49</f>
        <v/>
      </c>
      <c r="DJ49" s="337">
        <f>(DA49/CL49)-100%</f>
        <v/>
      </c>
      <c r="DL49" s="597">
        <f>SUM(DN49:DY49)</f>
        <v/>
      </c>
      <c r="DM49" s="1" t="n"/>
      <c r="DN49" s="597">
        <f>BD!BW89</f>
        <v/>
      </c>
      <c r="DO49" s="597">
        <f>BD!BX89</f>
        <v/>
      </c>
      <c r="DP49" s="597">
        <f>BD!BY89</f>
        <v/>
      </c>
      <c r="DQ49" s="597">
        <f>BD!BZ89</f>
        <v/>
      </c>
      <c r="DR49" s="597">
        <f>BD!CA89</f>
        <v/>
      </c>
      <c r="DS49" s="597">
        <f>BD!CB89</f>
        <v/>
      </c>
      <c r="DT49" s="597">
        <f>BD!CC89</f>
        <v/>
      </c>
      <c r="DU49" s="597">
        <f>BD!CD89</f>
        <v/>
      </c>
      <c r="DV49" s="597">
        <f>BD!CE89</f>
        <v/>
      </c>
      <c r="DW49" s="597">
        <f>BD!CF89</f>
        <v/>
      </c>
      <c r="DX49" s="597">
        <f>BD!CG89</f>
        <v/>
      </c>
      <c r="DY49" s="597">
        <f>BD!CH89</f>
        <v/>
      </c>
      <c r="EA49" s="597">
        <f>SUM(EC49:EN49)</f>
        <v/>
      </c>
      <c r="EB49" s="1" t="n"/>
      <c r="EC49" s="597">
        <f>_xlfn.XLOOKUP($B49,BD!$A$203:$A$399,BD!BW$203:BW$399,)</f>
        <v/>
      </c>
      <c r="ED49" s="597">
        <f>_xlfn.XLOOKUP($B49,BD!$A$203:$A$399,BD!BX$203:BX$399,)</f>
        <v/>
      </c>
      <c r="EE49" s="597">
        <f>_xlfn.XLOOKUP($B49,BD!$A$203:$A$399,BD!BY$203:BY$399,)</f>
        <v/>
      </c>
      <c r="EF49" s="597">
        <f>_xlfn.XLOOKUP($B49,BD!$A$203:$A$399,BD!BZ$203:BZ$399,)</f>
        <v/>
      </c>
      <c r="EG49" s="597">
        <f>_xlfn.XLOOKUP($B49,BD!$A$203:$A$399,BD!CA$203:CA$399,)</f>
        <v/>
      </c>
      <c r="EH49" s="597">
        <f>_xlfn.XLOOKUP($B49,BD!$A$203:$A$399,BD!CB$203:CB$399,)</f>
        <v/>
      </c>
      <c r="EI49" s="597">
        <f>_xlfn.XLOOKUP($B49,BD!$A$203:$A$399,BD!CC$203:CC$399,)</f>
        <v/>
      </c>
      <c r="EJ49" s="597">
        <f>_xlfn.XLOOKUP($B49,BD!$A$203:$A$399,BD!CD$203:CD$399,)</f>
        <v/>
      </c>
      <c r="EK49" s="597">
        <f>_xlfn.XLOOKUP($B49,BD!$A$203:$A$399,BD!CE$203:CE$399,)</f>
        <v/>
      </c>
      <c r="EL49" s="597">
        <f>_xlfn.XLOOKUP($B49,BD!$A$203:$A$399,BD!CF$203:CF$399,)</f>
        <v/>
      </c>
      <c r="EM49" s="597">
        <f>_xlfn.XLOOKUP($B49,BD!$A$203:$A$399,BD!CG$203:CG$399,)</f>
        <v/>
      </c>
      <c r="EN49" s="597">
        <f>_xlfn.XLOOKUP($B49,BD!$A$203:$A$399,BD!CH$203:CH$399,)</f>
        <v/>
      </c>
      <c r="EP49" s="597">
        <f>EH49-DS49</f>
        <v/>
      </c>
      <c r="EQ49" s="337">
        <f>(EH49/DS49)-100%</f>
        <v/>
      </c>
      <c r="ES49" s="623">
        <f>_xlfn.XLOOKUP($ES$2,$CV$6:$DG$6,$CV49:$DG49)</f>
        <v/>
      </c>
      <c r="ET49" s="409" t="n"/>
      <c r="EU49" s="626">
        <f>_xlfn.XLOOKUP($ES$4,$DN$6:$DY$6,$DN49:$DY49)</f>
        <v/>
      </c>
      <c r="EV49" s="409" t="n"/>
      <c r="EW49" s="623">
        <f>_xlfn.XLOOKUP($ES$4,$EC$6:$EN$6,$EC49:$EN49)</f>
        <v/>
      </c>
      <c r="EX49" s="409" t="n"/>
      <c r="EY49" s="625">
        <f>EW49-EU49</f>
        <v/>
      </c>
      <c r="EZ49" s="408">
        <f>EY49/EU49</f>
        <v/>
      </c>
    </row>
    <row r="50" outlineLevel="1" ht="6" customFormat="1" customHeight="1" s="4">
      <c r="A50" s="1" t="n"/>
      <c r="B50" s="74" t="n"/>
      <c r="C50" s="58" t="n"/>
      <c r="D50" s="58" t="n"/>
      <c r="E50" s="644" t="n"/>
      <c r="F50" s="644" t="n"/>
      <c r="G50" s="656" t="n"/>
      <c r="H50" s="656" t="n"/>
      <c r="I50" s="656" t="n"/>
      <c r="J50" s="656" t="n"/>
      <c r="K50" s="656" t="n"/>
      <c r="L50" s="656" t="n"/>
      <c r="M50" s="656" t="n"/>
      <c r="N50" s="656" t="n"/>
      <c r="O50" s="656" t="n"/>
      <c r="P50" s="656" t="n"/>
      <c r="Q50" s="656" t="n"/>
      <c r="R50" s="656" t="n"/>
      <c r="T50" s="644" t="n"/>
      <c r="V50" s="656" t="n"/>
      <c r="W50" s="656" t="n"/>
      <c r="X50" s="656" t="n"/>
      <c r="Y50" s="656" t="n"/>
      <c r="Z50" s="656" t="n"/>
      <c r="AA50" s="656" t="n"/>
      <c r="AB50" s="656" t="n"/>
      <c r="AC50" s="656" t="n"/>
      <c r="AD50" s="656" t="n"/>
      <c r="AE50" s="656" t="n"/>
      <c r="AF50" s="656" t="n"/>
      <c r="AG50" s="656" t="n"/>
      <c r="AI50" s="644" t="n"/>
      <c r="AK50" s="656" t="n"/>
      <c r="AL50" s="656" t="n"/>
      <c r="AM50" s="656" t="n"/>
      <c r="AN50" s="656" t="n"/>
      <c r="AO50" s="656" t="n"/>
      <c r="AP50" s="656" t="n"/>
      <c r="AQ50" s="656" t="n"/>
      <c r="AR50" s="656" t="n"/>
      <c r="AS50" s="656" t="n"/>
      <c r="AT50" s="656" t="n"/>
      <c r="AU50" s="656" t="n"/>
      <c r="AV50" s="656" t="n"/>
      <c r="AW50" s="657" t="n"/>
      <c r="AX50" s="644" t="n"/>
      <c r="AZ50" s="656" t="n"/>
      <c r="BA50" s="656" t="n"/>
      <c r="BB50" s="656" t="n"/>
      <c r="BC50" s="656" t="n"/>
      <c r="BD50" s="656" t="n"/>
      <c r="BE50" s="656" t="n"/>
      <c r="BF50" s="656" t="n"/>
      <c r="BG50" s="656" t="n"/>
      <c r="BH50" s="656" t="n"/>
      <c r="BI50" s="656" t="n"/>
      <c r="BJ50" s="656" t="n"/>
      <c r="BK50" s="656" t="n"/>
      <c r="BM50" s="644" t="n"/>
      <c r="BO50" s="656" t="n"/>
      <c r="BP50" s="656" t="n"/>
      <c r="BQ50" s="656" t="n"/>
      <c r="BR50" s="656" t="n"/>
      <c r="BS50" s="656" t="n"/>
      <c r="BT50" s="656" t="n"/>
      <c r="BU50" s="656" t="n"/>
      <c r="BV50" s="656" t="n"/>
      <c r="BW50" s="656" t="n"/>
      <c r="BX50" s="656" t="n"/>
      <c r="BY50" s="656" t="n"/>
      <c r="BZ50" s="656" t="n"/>
      <c r="CB50" s="622" t="n"/>
      <c r="CC50" s="237" t="n"/>
      <c r="CD50" s="1" t="n"/>
      <c r="CF50" s="1" t="n"/>
      <c r="DI50" s="659">
        <f>CY50-CJ50</f>
        <v/>
      </c>
      <c r="DJ50" s="330" t="n"/>
      <c r="DM50" s="1" t="n"/>
      <c r="EP50" s="659">
        <f>EF50-DQ50</f>
        <v/>
      </c>
      <c r="EQ50" s="330" t="n"/>
      <c r="ES50" s="85" t="n"/>
      <c r="ET50" s="85" t="n"/>
      <c r="EU50" s="85" t="n"/>
      <c r="EV50" s="85" t="n"/>
      <c r="EW50" s="85" t="n"/>
      <c r="EX50" s="85" t="n"/>
      <c r="EY50" s="85" t="n"/>
      <c r="EZ50" s="85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  <c r="CP53" s="4" t="n"/>
      <c r="CQ53" s="4" t="n">
        <v>1450</v>
      </c>
      <c r="CR53" s="4" t="inlineStr">
        <is>
          <t>Mês</t>
        </is>
      </c>
      <c r="DW53" s="4" t="n"/>
      <c r="DX53" s="4" t="n"/>
      <c r="DY53" s="4" t="n"/>
    </row>
    <row r="54" ht="14.85" customHeight="1">
      <c r="CB54" s="1" t="n"/>
      <c r="CC54" s="237" t="n"/>
      <c r="CD54" s="1" t="n"/>
      <c r="CP54" s="292" t="inlineStr">
        <is>
          <t>Diminuir Hoje</t>
        </is>
      </c>
      <c r="CQ54" s="292">
        <f>(1450*12)*1.05</f>
        <v/>
      </c>
      <c r="CR54" s="4" t="n"/>
      <c r="DW54" s="292" t="n"/>
      <c r="DX54" s="292" t="n"/>
      <c r="DY54" s="4" t="n"/>
    </row>
    <row r="55" ht="14.85" customHeight="1">
      <c r="CB55" s="1" t="n"/>
      <c r="CC55" s="237" t="n"/>
      <c r="CD55" s="1" t="n"/>
      <c r="CP55" s="4" t="n"/>
      <c r="CQ55" s="4" t="n"/>
      <c r="CR55" s="4" t="n"/>
      <c r="DW55" s="4" t="n"/>
      <c r="DX55" s="4" t="n"/>
      <c r="DY55" s="4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</sheetData>
  <mergeCells count="3">
    <mergeCell ref="CB2:CD2"/>
    <mergeCell ref="CB4:CD4"/>
    <mergeCell ref="ES4:EZ4"/>
  </mergeCells>
  <conditionalFormatting sqref="EY11:EY27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0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31:EY37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38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EY41:EY49">
    <cfRule type="iconSet" priority="1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codeName="Planilha24">
    <tabColor rgb="FFFFC000"/>
    <outlinePr summaryBelow="1" summaryRight="1"/>
    <pageSetUpPr/>
  </sheetPr>
  <dimension ref="A1:EZ269"/>
  <sheetViews>
    <sheetView showGridLines="0" zoomScaleNormal="100" workbookViewId="0">
      <pane xSplit="3" ySplit="8" topLeftCell="ES9" activePane="bottomRight" state="frozenSplit"/>
      <selection pane="topRight" activeCell="J1" sqref="J1"/>
      <selection pane="bottomLeft" activeCell="A20" sqref="A20"/>
      <selection pane="bottomRight" activeCell="ES5" sqref="ES5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75" customWidth="1" style="1" min="97" max="97"/>
    <col width="11.375" customWidth="1" style="1" min="98" max="98"/>
    <col width="1.125" customWidth="1" style="1" min="99" max="99"/>
    <col hidden="1" outlineLevel="1" width="11.375" customWidth="1" style="1" min="100" max="111"/>
    <col collapsed="1" width="2.125" customWidth="1" style="1" min="112" max="112"/>
    <col hidden="1" width="11.375" customWidth="1" style="1" min="113" max="114"/>
    <col hidden="1" width="2.75" customWidth="1" style="1" min="115" max="115"/>
    <col width="11.375" customWidth="1" style="1" min="116" max="116"/>
    <col hidden="1" outlineLevel="1" width="4.25" customWidth="1" style="1" min="117" max="117"/>
    <col hidden="1" outlineLevel="1" width="11.375" customWidth="1" style="1" min="118" max="129"/>
    <col collapsed="1" width="2.75" customWidth="1" style="1" min="130" max="130"/>
    <col width="11.375" customWidth="1" style="1" min="131" max="131"/>
    <col hidden="1" outlineLevel="1" width="2.75" customWidth="1" style="1" min="132" max="132"/>
    <col hidden="1" outlineLevel="1" width="11.375" customWidth="1" style="1" min="133" max="144"/>
    <col collapsed="1" width="2.75" customWidth="1" style="1" min="145" max="145"/>
    <col width="11.375" customWidth="1" style="1" min="146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F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U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M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B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SUM(G11,G31)</f>
        <v/>
      </c>
      <c r="H8" s="618">
        <f>SUM(H11,H31)</f>
        <v/>
      </c>
      <c r="I8" s="618">
        <f>SUM(I11,I31)</f>
        <v/>
      </c>
      <c r="J8" s="618">
        <f>SUM(J11,J31)</f>
        <v/>
      </c>
      <c r="K8" s="618">
        <f>SUM(K11,K31)</f>
        <v/>
      </c>
      <c r="L8" s="618">
        <f>SUM(L11,L31)</f>
        <v/>
      </c>
      <c r="M8" s="618">
        <f>SUM(M11,M31)</f>
        <v/>
      </c>
      <c r="N8" s="618">
        <f>SUM(N11,N31)</f>
        <v/>
      </c>
      <c r="O8" s="618">
        <f>SUM(O11,O31)</f>
        <v/>
      </c>
      <c r="P8" s="618">
        <f>SUM(P11,P31)</f>
        <v/>
      </c>
      <c r="Q8" s="618">
        <f>SUM(Q11,Q31)</f>
        <v/>
      </c>
      <c r="R8" s="618">
        <f>SUM(R11,R31)</f>
        <v/>
      </c>
      <c r="S8" s="617" t="n"/>
      <c r="T8" s="618">
        <f>SUM(V8:AG8)</f>
        <v/>
      </c>
      <c r="U8" s="617" t="n"/>
      <c r="V8" s="618">
        <f>SUM(V11,V31)</f>
        <v/>
      </c>
      <c r="W8" s="618">
        <f>SUM(W11,W31)</f>
        <v/>
      </c>
      <c r="X8" s="618">
        <f>SUM(X11,X31)</f>
        <v/>
      </c>
      <c r="Y8" s="618">
        <f>SUM(Y11,Y31)</f>
        <v/>
      </c>
      <c r="Z8" s="618">
        <f>SUM(Z11,Z31)</f>
        <v/>
      </c>
      <c r="AA8" s="618">
        <f>SUM(AA11,AA31)</f>
        <v/>
      </c>
      <c r="AB8" s="618">
        <f>SUM(AB11,AB31)</f>
        <v/>
      </c>
      <c r="AC8" s="618">
        <f>SUM(AC11,AC31)</f>
        <v/>
      </c>
      <c r="AD8" s="618">
        <f>SUM(AD11,AD31)</f>
        <v/>
      </c>
      <c r="AE8" s="618">
        <f>SUM(AE11,AE31)</f>
        <v/>
      </c>
      <c r="AF8" s="618">
        <f>SUM(AF11,AF31)</f>
        <v/>
      </c>
      <c r="AG8" s="618">
        <f>SUM(AG11,AG31)</f>
        <v/>
      </c>
      <c r="AH8" s="617" t="n"/>
      <c r="AI8" s="618">
        <f>SUM(AK8:AV8)</f>
        <v/>
      </c>
      <c r="AJ8" s="617" t="n"/>
      <c r="AK8" s="618">
        <f>SUM(AK11,AK31)</f>
        <v/>
      </c>
      <c r="AL8" s="618">
        <f>SUM(AL11,AL31)</f>
        <v/>
      </c>
      <c r="AM8" s="618">
        <f>SUM(AM11,AM31)</f>
        <v/>
      </c>
      <c r="AN8" s="618">
        <f>SUM(AN11,AN31)</f>
        <v/>
      </c>
      <c r="AO8" s="618">
        <f>SUM(AO11,AO31)</f>
        <v/>
      </c>
      <c r="AP8" s="618">
        <f>SUM(AP11,AP31)</f>
        <v/>
      </c>
      <c r="AQ8" s="618">
        <f>SUM(AQ11,AQ31)</f>
        <v/>
      </c>
      <c r="AR8" s="618">
        <f>SUM(AR11,AR31)</f>
        <v/>
      </c>
      <c r="AS8" s="618">
        <f>SUM(AS11,AS31)</f>
        <v/>
      </c>
      <c r="AT8" s="618">
        <f>SUM(AT11,AT31)</f>
        <v/>
      </c>
      <c r="AU8" s="618">
        <f>SUM(AU11,AU31)</f>
        <v/>
      </c>
      <c r="AV8" s="618">
        <f>SUM(AV11,AV31)</f>
        <v/>
      </c>
      <c r="AW8" s="617" t="n"/>
      <c r="AX8" s="618">
        <f>SUM(AZ8:BK8)</f>
        <v/>
      </c>
      <c r="AY8" s="617" t="n"/>
      <c r="AZ8" s="618">
        <f>SUM(AZ11,AZ31)</f>
        <v/>
      </c>
      <c r="BA8" s="618">
        <f>SUM(BA11,BA31)</f>
        <v/>
      </c>
      <c r="BB8" s="618">
        <f>SUM(BB11,BB31)</f>
        <v/>
      </c>
      <c r="BC8" s="618">
        <f>SUM(BC11,BC31)</f>
        <v/>
      </c>
      <c r="BD8" s="618">
        <f>SUM(BD11,BD31)</f>
        <v/>
      </c>
      <c r="BE8" s="618">
        <f>SUM(BE11,BE31)</f>
        <v/>
      </c>
      <c r="BF8" s="618">
        <f>SUM(BF11,BF31)</f>
        <v/>
      </c>
      <c r="BG8" s="618">
        <f>SUM(BG11,BG31)</f>
        <v/>
      </c>
      <c r="BH8" s="618">
        <f>SUM(BH11,BH31)</f>
        <v/>
      </c>
      <c r="BI8" s="618">
        <f>SUM(BI11,BI31)</f>
        <v/>
      </c>
      <c r="BJ8" s="618">
        <f>SUM(BJ11,BJ31)</f>
        <v/>
      </c>
      <c r="BK8" s="618">
        <f>SUM(BK11,BK31)</f>
        <v/>
      </c>
      <c r="BM8" s="618">
        <f>SUM(BO8:BZ8)</f>
        <v/>
      </c>
      <c r="BN8" s="617" t="n"/>
      <c r="BO8" s="618">
        <f>SUM(BO11,BO31)</f>
        <v/>
      </c>
      <c r="BP8" s="618">
        <f>SUM(BP11,BP31)</f>
        <v/>
      </c>
      <c r="BQ8" s="618">
        <f>SUM(BQ11,BQ31)</f>
        <v/>
      </c>
      <c r="BR8" s="618">
        <f>SUM(BR11,BR31)</f>
        <v/>
      </c>
      <c r="BS8" s="618">
        <f>SUM(BS11,BS31)</f>
        <v/>
      </c>
      <c r="BT8" s="618">
        <f>SUM(BT11,BT31)</f>
        <v/>
      </c>
      <c r="BU8" s="618">
        <f>SUM(BU11,BU31)</f>
        <v/>
      </c>
      <c r="BV8" s="618">
        <f>SUM(BV11,BV31)</f>
        <v/>
      </c>
      <c r="BW8" s="618">
        <f>SUM(BW11,BW31)</f>
        <v/>
      </c>
      <c r="BX8" s="618">
        <f>SUM(BX11,BX31)</f>
        <v/>
      </c>
      <c r="BY8" s="618">
        <f>SUM(BY11,BY31)</f>
        <v/>
      </c>
      <c r="BZ8" s="618">
        <f>SUM(BZ11,BZ31)</f>
        <v/>
      </c>
      <c r="CB8" s="618">
        <f>CB11+CB31</f>
        <v/>
      </c>
      <c r="CC8" s="619" t="n"/>
      <c r="CD8" s="618">
        <f>CD11+CD31</f>
        <v/>
      </c>
      <c r="CE8" s="618">
        <f>SUM(CG8:CR8)</f>
        <v/>
      </c>
      <c r="CG8" s="618">
        <f>SUM(CG11,CG31)</f>
        <v/>
      </c>
      <c r="CH8" s="618">
        <f>SUM(CH11,CH31)</f>
        <v/>
      </c>
      <c r="CI8" s="618">
        <f>SUM(CI11,CI31)</f>
        <v/>
      </c>
      <c r="CJ8" s="618">
        <f>SUM(CJ11,CJ31)</f>
        <v/>
      </c>
      <c r="CK8" s="618">
        <f>SUM(CK11,CK31)</f>
        <v/>
      </c>
      <c r="CL8" s="618">
        <f>SUM(CL11,CL31)</f>
        <v/>
      </c>
      <c r="CM8" s="618">
        <f>SUM(CM11,CM31)</f>
        <v/>
      </c>
      <c r="CN8" s="618">
        <f>SUM(CN11,CN31)</f>
        <v/>
      </c>
      <c r="CO8" s="618">
        <f>SUM(CO11,CO31)</f>
        <v/>
      </c>
      <c r="CP8" s="618">
        <f>SUM(CP11,CP31)</f>
        <v/>
      </c>
      <c r="CQ8" s="618">
        <f>SUM(CQ11,CQ31)</f>
        <v/>
      </c>
      <c r="CR8" s="618">
        <f>SUM(CR11,CR31)</f>
        <v/>
      </c>
      <c r="CT8" s="618">
        <f>SUM(CV8:DG8)</f>
        <v/>
      </c>
      <c r="CV8" s="618">
        <f>SUM(CV11,CV31)</f>
        <v/>
      </c>
      <c r="CW8" s="618">
        <f>SUM(CW11,CW31)</f>
        <v/>
      </c>
      <c r="CX8" s="618">
        <f>SUM(CX11,CX31)</f>
        <v/>
      </c>
      <c r="CY8" s="618">
        <f>SUM(CY11,CY31)</f>
        <v/>
      </c>
      <c r="CZ8" s="618">
        <f>SUM(CZ11,CZ31)</f>
        <v/>
      </c>
      <c r="DA8" s="618">
        <f>SUM(DA11,DA31)</f>
        <v/>
      </c>
      <c r="DB8" s="618">
        <f>SUM(DB11,DB31)</f>
        <v/>
      </c>
      <c r="DC8" s="618">
        <f>SUM(DC11,DC31)</f>
        <v/>
      </c>
      <c r="DD8" s="618">
        <f>SUM(DD11,DD31)</f>
        <v/>
      </c>
      <c r="DE8" s="618">
        <f>SUM(DE11,DE31)</f>
        <v/>
      </c>
      <c r="DF8" s="618">
        <f>SUM(DF11,DF31)</f>
        <v/>
      </c>
      <c r="DG8" s="618">
        <f>SUM(DG11,DG31)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SUM(DN11,DN31)</f>
        <v/>
      </c>
      <c r="DO8" s="618">
        <f>SUM(DO11,DO31)</f>
        <v/>
      </c>
      <c r="DP8" s="618">
        <f>SUM(DP11,DP31)</f>
        <v/>
      </c>
      <c r="DQ8" s="618">
        <f>SUM(DQ11,DQ31)</f>
        <v/>
      </c>
      <c r="DR8" s="618">
        <f>SUM(DR11,DR31)</f>
        <v/>
      </c>
      <c r="DS8" s="618">
        <f>SUM(DS11,DS31)</f>
        <v/>
      </c>
      <c r="DT8" s="618">
        <f>SUM(DT11,DT31)</f>
        <v/>
      </c>
      <c r="DU8" s="618">
        <f>SUM(DU11,DU31)</f>
        <v/>
      </c>
      <c r="DV8" s="618">
        <f>SUM(DV11,DV31)</f>
        <v/>
      </c>
      <c r="DW8" s="618">
        <f>SUM(DW11,DW31)</f>
        <v/>
      </c>
      <c r="DX8" s="618">
        <f>SUM(DX11,DX31)</f>
        <v/>
      </c>
      <c r="DY8" s="618">
        <f>SUM(DY11,DY31)</f>
        <v/>
      </c>
      <c r="EA8" s="618">
        <f>SUM(EC8:EN8)</f>
        <v/>
      </c>
      <c r="EC8" s="618">
        <f>SUM(EC11,EC31)</f>
        <v/>
      </c>
      <c r="ED8" s="618">
        <f>SUM(ED11,ED31)</f>
        <v/>
      </c>
      <c r="EE8" s="618">
        <f>SUM(EE11,EE31)</f>
        <v/>
      </c>
      <c r="EF8" s="618">
        <f>SUM(EF11,EF31)</f>
        <v/>
      </c>
      <c r="EG8" s="618">
        <f>SUM(EG11,EG31)</f>
        <v/>
      </c>
      <c r="EH8" s="618">
        <f>SUM(EH11,EH31)</f>
        <v/>
      </c>
      <c r="EI8" s="618">
        <f>SUM(EI11,EI31)</f>
        <v/>
      </c>
      <c r="EJ8" s="618">
        <f>SUM(EJ11,EJ31)</f>
        <v/>
      </c>
      <c r="EK8" s="618">
        <f>SUM(EK11,EK31)</f>
        <v/>
      </c>
      <c r="EL8" s="618">
        <f>SUM(EL11,EL31)</f>
        <v/>
      </c>
      <c r="EM8" s="618">
        <f>SUM(EM11,EM31)</f>
        <v/>
      </c>
      <c r="EN8" s="618">
        <f>SUM(EN11,EN31)</f>
        <v/>
      </c>
      <c r="EP8" s="618">
        <f>EH8-DS8</f>
        <v/>
      </c>
      <c r="EQ8" s="333">
        <f>(EH8/DS8)-100%</f>
        <v/>
      </c>
      <c r="ES8" s="618">
        <f>SUM(ES11,ES31)</f>
        <v/>
      </c>
      <c r="ET8" s="422" t="n"/>
      <c r="EU8" s="618">
        <f>SUM(EU11,EU31)</f>
        <v/>
      </c>
      <c r="EV8" s="422" t="n"/>
      <c r="EW8" s="618">
        <f>SUM(EW11,EW31)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6" customFormat="1" customHeight="1" s="4">
      <c r="A10" s="1" t="n">
        <v>5</v>
      </c>
      <c r="B10" s="74" t="n"/>
      <c r="C10" s="58" t="n"/>
      <c r="D10" s="58" t="n"/>
      <c r="E10" s="644" t="n"/>
      <c r="F10" s="644" t="n"/>
      <c r="G10" s="656" t="n"/>
      <c r="H10" s="656" t="n"/>
      <c r="I10" s="656" t="n"/>
      <c r="J10" s="656" t="n"/>
      <c r="K10" s="656" t="n"/>
      <c r="L10" s="656" t="n"/>
      <c r="M10" s="656" t="n"/>
      <c r="N10" s="656" t="n"/>
      <c r="O10" s="656" t="n"/>
      <c r="P10" s="656" t="n"/>
      <c r="Q10" s="656" t="n"/>
      <c r="R10" s="656" t="n"/>
      <c r="T10" s="644" t="n"/>
      <c r="V10" s="656" t="n"/>
      <c r="W10" s="656" t="n"/>
      <c r="X10" s="656" t="n"/>
      <c r="Y10" s="656" t="n"/>
      <c r="Z10" s="656" t="n"/>
      <c r="AA10" s="656" t="n"/>
      <c r="AB10" s="656" t="n"/>
      <c r="AC10" s="656" t="n"/>
      <c r="AD10" s="656" t="n"/>
      <c r="AE10" s="656" t="n"/>
      <c r="AF10" s="656" t="n"/>
      <c r="AG10" s="656" t="n"/>
      <c r="AI10" s="644" t="n"/>
      <c r="AK10" s="656" t="n"/>
      <c r="AL10" s="656" t="n"/>
      <c r="AM10" s="656" t="n"/>
      <c r="AN10" s="656" t="n"/>
      <c r="AO10" s="656" t="n"/>
      <c r="AP10" s="656" t="n"/>
      <c r="AQ10" s="656" t="n"/>
      <c r="AR10" s="656" t="n"/>
      <c r="AS10" s="656" t="n"/>
      <c r="AT10" s="656" t="n"/>
      <c r="AU10" s="656" t="n"/>
      <c r="AV10" s="656" t="n"/>
      <c r="AW10" s="657" t="n"/>
      <c r="AX10" s="644" t="n"/>
      <c r="AZ10" s="656" t="n"/>
      <c r="BA10" s="656" t="n"/>
      <c r="BB10" s="656" t="n"/>
      <c r="BC10" s="656" t="n"/>
      <c r="BD10" s="656" t="n"/>
      <c r="BE10" s="656" t="n"/>
      <c r="BF10" s="656" t="n"/>
      <c r="BG10" s="656" t="n"/>
      <c r="BH10" s="656" t="n"/>
      <c r="BI10" s="656" t="n"/>
      <c r="BJ10" s="656" t="n"/>
      <c r="BK10" s="656" t="n"/>
      <c r="BM10" s="644" t="n"/>
      <c r="BO10" s="656" t="n"/>
      <c r="BP10" s="656" t="n"/>
      <c r="BQ10" s="656" t="n"/>
      <c r="BR10" s="656" t="n"/>
      <c r="BS10" s="656" t="n"/>
      <c r="BT10" s="656" t="n"/>
      <c r="BU10" s="656" t="n"/>
      <c r="BV10" s="656" t="n"/>
      <c r="BW10" s="656" t="n"/>
      <c r="BX10" s="656" t="n"/>
      <c r="BY10" s="656" t="n"/>
      <c r="BZ10" s="656" t="n"/>
      <c r="CB10" s="622" t="n"/>
      <c r="CC10" s="237" t="n"/>
      <c r="CD10" s="1" t="n"/>
      <c r="CE10" s="644" t="n"/>
      <c r="CF10" s="1" t="n"/>
      <c r="CG10" s="656" t="n"/>
      <c r="CH10" s="656" t="n"/>
      <c r="CI10" s="656" t="n"/>
      <c r="CJ10" s="656" t="n"/>
      <c r="CK10" s="656" t="n"/>
      <c r="CL10" s="656" t="n"/>
      <c r="CM10" s="656" t="n"/>
      <c r="CN10" s="656" t="n"/>
      <c r="CO10" s="656" t="n"/>
      <c r="CP10" s="656" t="n"/>
      <c r="CQ10" s="656" t="n"/>
      <c r="CR10" s="656" t="n"/>
      <c r="CT10" s="644" t="n"/>
      <c r="CU10" s="1" t="n"/>
      <c r="CV10" s="656" t="n"/>
      <c r="CW10" s="656" t="n"/>
      <c r="CX10" s="656" t="n"/>
      <c r="CY10" s="656" t="n"/>
      <c r="CZ10" s="656" t="n"/>
      <c r="DA10" s="656" t="n"/>
      <c r="DB10" s="656" t="n"/>
      <c r="DC10" s="656" t="n"/>
      <c r="DD10" s="656" t="n"/>
      <c r="DE10" s="656" t="n"/>
      <c r="DF10" s="656" t="n"/>
      <c r="DG10" s="656" t="n"/>
      <c r="DI10" s="656" t="n"/>
      <c r="DJ10" s="338" t="n"/>
      <c r="DL10" s="644" t="n"/>
      <c r="DM10" s="1" t="n"/>
      <c r="DN10" s="656" t="n"/>
      <c r="DO10" s="656" t="n"/>
      <c r="DP10" s="656" t="n"/>
      <c r="DQ10" s="656" t="n"/>
      <c r="DR10" s="656" t="n"/>
      <c r="DS10" s="656" t="n"/>
      <c r="DT10" s="656" t="n"/>
      <c r="DU10" s="656" t="n"/>
      <c r="DV10" s="656" t="n"/>
      <c r="DW10" s="656" t="n"/>
      <c r="DX10" s="656" t="n"/>
      <c r="DY10" s="656" t="n"/>
      <c r="EA10" s="644" t="n"/>
      <c r="EB10" s="1" t="n"/>
      <c r="EC10" s="656" t="n"/>
      <c r="ED10" s="656" t="n"/>
      <c r="EE10" s="656" t="n"/>
      <c r="EF10" s="656" t="n"/>
      <c r="EG10" s="656" t="n"/>
      <c r="EH10" s="656" t="n"/>
      <c r="EI10" s="656" t="n"/>
      <c r="EJ10" s="656" t="n"/>
      <c r="EK10" s="656" t="n"/>
      <c r="EL10" s="656" t="n"/>
      <c r="EM10" s="656" t="n"/>
      <c r="EN10" s="656" t="n"/>
      <c r="EP10" s="656" t="n"/>
      <c r="EQ10" s="338" t="n"/>
    </row>
    <row r="11" ht="14.85" customHeight="1">
      <c r="A11" s="1" t="n">
        <v>6</v>
      </c>
      <c r="B11" s="71" t="n"/>
      <c r="C11" s="48" t="inlineStr">
        <is>
          <t>Despesas de Transporte e Logística</t>
        </is>
      </c>
      <c r="D11" s="57" t="n"/>
      <c r="E11" s="633">
        <f>SUM(G11:R11)</f>
        <v/>
      </c>
      <c r="F11" s="596" t="n"/>
      <c r="G11" s="633">
        <f>SUM(G13:G29)</f>
        <v/>
      </c>
      <c r="H11" s="633">
        <f>SUM(H13:H29)</f>
        <v/>
      </c>
      <c r="I11" s="633">
        <f>SUM(I13:I29)</f>
        <v/>
      </c>
      <c r="J11" s="633">
        <f>SUM(J13:J29)</f>
        <v/>
      </c>
      <c r="K11" s="633">
        <f>SUM(K13:K29)</f>
        <v/>
      </c>
      <c r="L11" s="633">
        <f>SUM(L13:L29)</f>
        <v/>
      </c>
      <c r="M11" s="633">
        <f>SUM(M13:M29)</f>
        <v/>
      </c>
      <c r="N11" s="633">
        <f>SUM(N13:N29)</f>
        <v/>
      </c>
      <c r="O11" s="633">
        <f>SUM(O13:O29)</f>
        <v/>
      </c>
      <c r="P11" s="633">
        <f>SUM(P13:P29)</f>
        <v/>
      </c>
      <c r="Q11" s="633">
        <f>SUM(Q13:Q29)</f>
        <v/>
      </c>
      <c r="R11" s="633">
        <f>SUM(R13:R29)</f>
        <v/>
      </c>
      <c r="S11" s="596" t="n"/>
      <c r="T11" s="633">
        <f>SUM(V11:AG11)</f>
        <v/>
      </c>
      <c r="U11" s="596" t="n"/>
      <c r="V11" s="633">
        <f>SUM(V13:V29)</f>
        <v/>
      </c>
      <c r="W11" s="633">
        <f>SUM(W13:W29)</f>
        <v/>
      </c>
      <c r="X11" s="633">
        <f>SUM(X13:X29)</f>
        <v/>
      </c>
      <c r="Y11" s="633">
        <f>SUM(Y13:Y29)</f>
        <v/>
      </c>
      <c r="Z11" s="633">
        <f>SUM(Z13:Z29)</f>
        <v/>
      </c>
      <c r="AA11" s="633">
        <f>SUM(AA13:AA29)</f>
        <v/>
      </c>
      <c r="AB11" s="633">
        <f>SUM(AB13:AB29)</f>
        <v/>
      </c>
      <c r="AC11" s="633">
        <f>SUM(AC13:AC29)</f>
        <v/>
      </c>
      <c r="AD11" s="633">
        <f>SUM(AD13:AD29)</f>
        <v/>
      </c>
      <c r="AE11" s="633">
        <f>SUM(AE13:AE29)</f>
        <v/>
      </c>
      <c r="AF11" s="633">
        <f>SUM(AF13:AF29)</f>
        <v/>
      </c>
      <c r="AG11" s="633">
        <f>SUM(AG13:AG29)</f>
        <v/>
      </c>
      <c r="AH11" s="596" t="n"/>
      <c r="AI11" s="633">
        <f>SUM(AK11:AV11)</f>
        <v/>
      </c>
      <c r="AJ11" s="596" t="n"/>
      <c r="AK11" s="633">
        <f>SUM(AK13:AK29)</f>
        <v/>
      </c>
      <c r="AL11" s="633">
        <f>SUM(AL13:AL29)</f>
        <v/>
      </c>
      <c r="AM11" s="633">
        <f>SUM(AM13:AM29)</f>
        <v/>
      </c>
      <c r="AN11" s="633">
        <f>SUM(AN13:AN29)</f>
        <v/>
      </c>
      <c r="AO11" s="633">
        <f>SUM(AO13:AO29)</f>
        <v/>
      </c>
      <c r="AP11" s="633">
        <f>SUM(AP13:AP29)</f>
        <v/>
      </c>
      <c r="AQ11" s="633">
        <f>SUM(AQ13:AQ29)</f>
        <v/>
      </c>
      <c r="AR11" s="633">
        <f>SUM(AR13:AR29)</f>
        <v/>
      </c>
      <c r="AS11" s="633">
        <f>SUM(AS13:AS29)</f>
        <v/>
      </c>
      <c r="AT11" s="633">
        <f>SUM(AT13:AT29)</f>
        <v/>
      </c>
      <c r="AU11" s="633">
        <f>SUM(AU13:AU29)</f>
        <v/>
      </c>
      <c r="AV11" s="633">
        <f>SUM(AV13:AV29)</f>
        <v/>
      </c>
      <c r="AW11" s="596" t="n"/>
      <c r="AX11" s="633">
        <f>SUM(AZ11:BK11)</f>
        <v/>
      </c>
      <c r="AY11" s="596" t="n"/>
      <c r="AZ11" s="633">
        <f>SUM(AZ13:AZ29)</f>
        <v/>
      </c>
      <c r="BA11" s="633">
        <f>SUM(BA13:BA29)</f>
        <v/>
      </c>
      <c r="BB11" s="633">
        <f>SUM(BB13:BB29)</f>
        <v/>
      </c>
      <c r="BC11" s="633">
        <f>SUM(BC13:BC29)</f>
        <v/>
      </c>
      <c r="BD11" s="633">
        <f>SUM(BD13:BD29)</f>
        <v/>
      </c>
      <c r="BE11" s="633">
        <f>SUM(BE13:BE29)</f>
        <v/>
      </c>
      <c r="BF11" s="633">
        <f>SUM(BF13:BF29)</f>
        <v/>
      </c>
      <c r="BG11" s="633">
        <f>SUM(BG13:BG29)</f>
        <v/>
      </c>
      <c r="BH11" s="633">
        <f>SUM(BH13:BH29)</f>
        <v/>
      </c>
      <c r="BI11" s="633">
        <f>SUM(BI13:BI29)</f>
        <v/>
      </c>
      <c r="BJ11" s="633">
        <f>SUM(BJ13:BJ29)</f>
        <v/>
      </c>
      <c r="BK11" s="633">
        <f>SUM(BK13:BK29)</f>
        <v/>
      </c>
      <c r="BM11" s="633">
        <f>SUM(BO11:BZ11)</f>
        <v/>
      </c>
      <c r="BN11" s="596" t="n"/>
      <c r="BO11" s="633">
        <f>SUM(BO13:BO29)</f>
        <v/>
      </c>
      <c r="BP11" s="633">
        <f>SUM(BP13:BP29)</f>
        <v/>
      </c>
      <c r="BQ11" s="633">
        <f>SUM(BQ13:BQ29)</f>
        <v/>
      </c>
      <c r="BR11" s="633">
        <f>SUM(BR13:BR29)</f>
        <v/>
      </c>
      <c r="BS11" s="633">
        <f>SUM(BS13:BS29)</f>
        <v/>
      </c>
      <c r="BT11" s="633">
        <f>SUM(BT13:BT29)</f>
        <v/>
      </c>
      <c r="BU11" s="633">
        <f>SUM(BU13:BU29)</f>
        <v/>
      </c>
      <c r="BV11" s="633">
        <f>SUM(BV13:BV29)</f>
        <v/>
      </c>
      <c r="BW11" s="633">
        <f>SUM(BW13:BW29)</f>
        <v/>
      </c>
      <c r="BX11" s="633">
        <f>SUM(BX13:BX29)</f>
        <v/>
      </c>
      <c r="BY11" s="633">
        <f>SUM(BY13:BY29)</f>
        <v/>
      </c>
      <c r="BZ11" s="633">
        <f>SUM(BZ13:BZ29)</f>
        <v/>
      </c>
      <c r="CB11" s="633">
        <f>SUM(CB12:CB29)</f>
        <v/>
      </c>
      <c r="CC11" s="237" t="n"/>
      <c r="CD11" s="633">
        <f>SUM(CD12:CD29)</f>
        <v/>
      </c>
      <c r="CE11" s="633">
        <f>SUM(CG11:CR11)</f>
        <v/>
      </c>
      <c r="CG11" s="633">
        <f>SUM(CG13:CG29)</f>
        <v/>
      </c>
      <c r="CH11" s="633">
        <f>SUM(CH13:CH29)</f>
        <v/>
      </c>
      <c r="CI11" s="633">
        <f>SUM(CI13:CI29)</f>
        <v/>
      </c>
      <c r="CJ11" s="633">
        <f>SUM(CJ13:CJ29)</f>
        <v/>
      </c>
      <c r="CK11" s="633">
        <f>SUM(CK13:CK29)</f>
        <v/>
      </c>
      <c r="CL11" s="633">
        <f>SUM(CL13:CL29)</f>
        <v/>
      </c>
      <c r="CM11" s="633">
        <f>SUM(CM13:CM29)</f>
        <v/>
      </c>
      <c r="CN11" s="633">
        <f>SUM(CN13:CN29)</f>
        <v/>
      </c>
      <c r="CO11" s="633">
        <f>SUM(CO13:CO29)</f>
        <v/>
      </c>
      <c r="CP11" s="633">
        <f>SUM(CP13:CP29)</f>
        <v/>
      </c>
      <c r="CQ11" s="633">
        <f>SUM(CQ13:CQ29)</f>
        <v/>
      </c>
      <c r="CR11" s="633">
        <f>SUM(CR13:CR29)</f>
        <v/>
      </c>
      <c r="CT11" s="633">
        <f>SUM(CV11:DG11)</f>
        <v/>
      </c>
      <c r="CV11" s="633">
        <f>SUM(CV13:CV29)</f>
        <v/>
      </c>
      <c r="CW11" s="633">
        <f>SUM(CW13:CW29)</f>
        <v/>
      </c>
      <c r="CX11" s="633">
        <f>SUM(CX13:CX29)</f>
        <v/>
      </c>
      <c r="CY11" s="633">
        <f>SUM(CY13:CY29)</f>
        <v/>
      </c>
      <c r="CZ11" s="633">
        <f>SUM(CZ13:CZ29)</f>
        <v/>
      </c>
      <c r="DA11" s="633">
        <f>SUM(DA13:DA29)</f>
        <v/>
      </c>
      <c r="DB11" s="633">
        <f>SUM(DB13:DB29)</f>
        <v/>
      </c>
      <c r="DC11" s="633">
        <f>SUM(DC13:DC29)</f>
        <v/>
      </c>
      <c r="DD11" s="633">
        <f>SUM(DD13:DD29)</f>
        <v/>
      </c>
      <c r="DE11" s="633">
        <f>SUM(DE13:DE29)</f>
        <v/>
      </c>
      <c r="DF11" s="633">
        <f>SUM(DF13:DF29)</f>
        <v/>
      </c>
      <c r="DG11" s="633">
        <f>SUM(DG13:DG29)</f>
        <v/>
      </c>
      <c r="DI11" s="633">
        <f>DA11-CL11</f>
        <v/>
      </c>
      <c r="DJ11" s="335">
        <f>(DA11/CL11)-100%</f>
        <v/>
      </c>
      <c r="DL11" s="633">
        <f>SUM(DN11:DY11)</f>
        <v/>
      </c>
      <c r="DN11" s="633">
        <f>SUM(DN13:DN29)</f>
        <v/>
      </c>
      <c r="DO11" s="633">
        <f>SUM(DO13:DO29)</f>
        <v/>
      </c>
      <c r="DP11" s="633">
        <f>SUM(DP13:DP29)</f>
        <v/>
      </c>
      <c r="DQ11" s="633">
        <f>SUM(DQ13:DQ29)</f>
        <v/>
      </c>
      <c r="DR11" s="633">
        <f>SUM(DR13:DR29)</f>
        <v/>
      </c>
      <c r="DS11" s="633">
        <f>SUM(DS13:DS29)</f>
        <v/>
      </c>
      <c r="DT11" s="633">
        <f>SUM(DT13:DT29)</f>
        <v/>
      </c>
      <c r="DU11" s="633">
        <f>SUM(DU13:DU29)</f>
        <v/>
      </c>
      <c r="DV11" s="633">
        <f>SUM(DV13:DV29)</f>
        <v/>
      </c>
      <c r="DW11" s="633">
        <f>SUM(DW13:DW29)</f>
        <v/>
      </c>
      <c r="DX11" s="633">
        <f>SUM(DX13:DX29)</f>
        <v/>
      </c>
      <c r="DY11" s="633">
        <f>SUM(DY13:DY29)</f>
        <v/>
      </c>
      <c r="EA11" s="633">
        <f>SUM(EC11:EN11)</f>
        <v/>
      </c>
      <c r="EC11" s="633">
        <f>SUM(EC13:EC29)</f>
        <v/>
      </c>
      <c r="ED11" s="633">
        <f>SUM(ED13:ED29)</f>
        <v/>
      </c>
      <c r="EE11" s="633">
        <f>SUM(EE13:EE29)</f>
        <v/>
      </c>
      <c r="EF11" s="633">
        <f>SUM(EF13:EF29)</f>
        <v/>
      </c>
      <c r="EG11" s="633">
        <f>SUM(EG13:EG29)</f>
        <v/>
      </c>
      <c r="EH11" s="633">
        <f>SUM(EH13:EH29)</f>
        <v/>
      </c>
      <c r="EI11" s="633">
        <f>SUM(EI13:EI29)</f>
        <v/>
      </c>
      <c r="EJ11" s="633">
        <f>SUM(EJ13:EJ29)</f>
        <v/>
      </c>
      <c r="EK11" s="633">
        <f>SUM(EK13:EK29)</f>
        <v/>
      </c>
      <c r="EL11" s="633">
        <f>SUM(EL13:EL29)</f>
        <v/>
      </c>
      <c r="EM11" s="633">
        <f>SUM(EM13:EM29)</f>
        <v/>
      </c>
      <c r="EN11" s="633">
        <f>SUM(EN13:EN29)</f>
        <v/>
      </c>
      <c r="EP11" s="633">
        <f>EH11-DS11</f>
        <v/>
      </c>
      <c r="EQ11" s="335">
        <f>(EH11/DS11)-100%</f>
        <v/>
      </c>
      <c r="ES11" s="633">
        <f>SUM(ES13:ES29)</f>
        <v/>
      </c>
      <c r="ET11" s="419" t="n"/>
      <c r="EU11" s="633">
        <f>SUM(EU13:EU29)</f>
        <v/>
      </c>
      <c r="EV11" s="419" t="n"/>
      <c r="EW11" s="633">
        <f>SUM(EW13:EW29)</f>
        <v/>
      </c>
      <c r="EX11" s="419" t="n"/>
      <c r="EY11" s="633">
        <f>EW11-EU11</f>
        <v/>
      </c>
      <c r="EZ11" s="412">
        <f>-EY11/EU11</f>
        <v/>
      </c>
    </row>
    <row r="12" ht="6" customHeight="1">
      <c r="A12" s="1" t="n">
        <v>7</v>
      </c>
      <c r="B12" s="72" t="n"/>
      <c r="C12" s="57" t="n"/>
      <c r="D12" s="57" t="n"/>
      <c r="E12" s="597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  <c r="AO12" s="596" t="n"/>
      <c r="AP12" s="596" t="n"/>
      <c r="AQ12" s="596" t="n"/>
      <c r="AR12" s="596" t="n"/>
      <c r="AS12" s="596" t="n"/>
      <c r="AT12" s="596" t="n"/>
      <c r="AU12" s="596" t="n"/>
      <c r="AV12" s="596" t="n"/>
      <c r="AW12" s="596" t="n"/>
      <c r="AX12" s="596" t="n"/>
      <c r="AY12" s="596" t="n"/>
      <c r="AZ12" s="596" t="n"/>
      <c r="BA12" s="596" t="n"/>
      <c r="BB12" s="596" t="n"/>
      <c r="BC12" s="596" t="n"/>
      <c r="BD12" s="596" t="n"/>
      <c r="BE12" s="596" t="n"/>
      <c r="BF12" s="596" t="n"/>
      <c r="BG12" s="596" t="n"/>
      <c r="BH12" s="596" t="n"/>
      <c r="BI12" s="596" t="n"/>
      <c r="BJ12" s="596" t="n"/>
      <c r="BK12" s="596" t="n"/>
      <c r="BM12" s="596" t="n"/>
      <c r="BN12" s="596" t="n"/>
      <c r="BO12" s="596" t="n"/>
      <c r="BP12" s="596" t="n"/>
      <c r="BQ12" s="596" t="n"/>
      <c r="BR12" s="596" t="n"/>
      <c r="BS12" s="596" t="n"/>
      <c r="BT12" s="596" t="n"/>
      <c r="BU12" s="596" t="n"/>
      <c r="BV12" s="596" t="n"/>
      <c r="BW12" s="596" t="n"/>
      <c r="BX12" s="596" t="n"/>
      <c r="BY12" s="596" t="n"/>
      <c r="BZ12" s="596" t="n"/>
      <c r="CB12" s="622" t="n"/>
      <c r="CC12" s="237" t="n"/>
      <c r="CD12" s="1" t="n"/>
      <c r="CE12" s="596" t="n"/>
      <c r="CG12" s="596" t="n"/>
      <c r="CH12" s="596" t="n"/>
      <c r="CI12" s="596" t="n"/>
      <c r="CJ12" s="596" t="n"/>
      <c r="CK12" s="596" t="n"/>
      <c r="CL12" s="596" t="n"/>
      <c r="CM12" s="596" t="n"/>
      <c r="CN12" s="596" t="n"/>
      <c r="CO12" s="596" t="n"/>
      <c r="CP12" s="596" t="n"/>
      <c r="CQ12" s="596" t="n"/>
      <c r="CR12" s="596" t="n"/>
      <c r="CT12" s="596" t="n"/>
      <c r="CV12" s="596" t="n"/>
      <c r="CW12" s="596" t="n"/>
      <c r="CX12" s="596" t="n"/>
      <c r="CY12" s="596" t="n"/>
      <c r="CZ12" s="596" t="n"/>
      <c r="DA12" s="596" t="n"/>
      <c r="DB12" s="596" t="n"/>
      <c r="DC12" s="596" t="n"/>
      <c r="DD12" s="596" t="n"/>
      <c r="DE12" s="596" t="n"/>
      <c r="DF12" s="596" t="n"/>
      <c r="DG12" s="596" t="n"/>
      <c r="DI12" s="596" t="n"/>
      <c r="DJ12" s="336" t="n"/>
      <c r="DL12" s="596" t="n"/>
      <c r="DN12" s="596" t="n"/>
      <c r="DO12" s="596" t="n"/>
      <c r="DP12" s="596" t="n"/>
      <c r="DQ12" s="596" t="n"/>
      <c r="DR12" s="596" t="n"/>
      <c r="DS12" s="596" t="n"/>
      <c r="DT12" s="596" t="n"/>
      <c r="DU12" s="596" t="n"/>
      <c r="DV12" s="596" t="n"/>
      <c r="DW12" s="596" t="n"/>
      <c r="DX12" s="596" t="n"/>
      <c r="DY12" s="596" t="n"/>
      <c r="EA12" s="596" t="n"/>
      <c r="EC12" s="596" t="n"/>
      <c r="ED12" s="596" t="n"/>
      <c r="EE12" s="596" t="n"/>
      <c r="EF12" s="596" t="n"/>
      <c r="EG12" s="596" t="n"/>
      <c r="EH12" s="596" t="n"/>
      <c r="EI12" s="596" t="n"/>
      <c r="EJ12" s="596" t="n"/>
      <c r="EK12" s="596" t="n"/>
      <c r="EL12" s="596" t="n"/>
      <c r="EM12" s="596" t="n"/>
      <c r="EN12" s="596" t="n"/>
      <c r="EP12" s="596" t="n"/>
      <c r="EQ12" s="336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outlineLevel="1" ht="14.85" customFormat="1" customHeight="1" s="4">
      <c r="A13" s="1" t="n">
        <v>8</v>
      </c>
      <c r="B13" s="74" t="inlineStr">
        <is>
          <t>39.01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HLOOKUP($CB$4,$AZ$6:$BK$42,$A13,0)</f>
        <v/>
      </c>
      <c r="CC13" s="237" t="n"/>
      <c r="CD13" s="622">
        <f>HLOOKUP($CB$4,$BO$6:$BZ$41,$A13,0)</f>
        <v/>
      </c>
      <c r="CE13" s="597">
        <f>SUM(CG13:CR13)</f>
        <v/>
      </c>
      <c r="CF13" s="1" t="n"/>
      <c r="CG13" s="597">
        <f>BD!BJ90</f>
        <v/>
      </c>
      <c r="CH13" s="597">
        <f>BD!BK90</f>
        <v/>
      </c>
      <c r="CI13" s="597">
        <f>BD!BL90</f>
        <v/>
      </c>
      <c r="CJ13" s="597">
        <f>BD!BM90</f>
        <v/>
      </c>
      <c r="CK13" s="597">
        <f>BD!BN90</f>
        <v/>
      </c>
      <c r="CL13" s="597">
        <f>BD!BO90</f>
        <v/>
      </c>
      <c r="CM13" s="597">
        <f>BD!BP90</f>
        <v/>
      </c>
      <c r="CN13" s="597">
        <f>BD!BQ90</f>
        <v/>
      </c>
      <c r="CO13" s="597">
        <f>BD!BR90</f>
        <v/>
      </c>
      <c r="CP13" s="597">
        <f>BD!BS90</f>
        <v/>
      </c>
      <c r="CQ13" s="597">
        <f>BD!BT90</f>
        <v/>
      </c>
      <c r="CR13" s="597">
        <f>BD!BU90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BD!BW90</f>
        <v/>
      </c>
      <c r="DO13" s="597">
        <f>BD!BX90</f>
        <v/>
      </c>
      <c r="DP13" s="597">
        <f>BD!BY90</f>
        <v/>
      </c>
      <c r="DQ13" s="597">
        <f>BD!BZ90</f>
        <v/>
      </c>
      <c r="DR13" s="597">
        <f>BD!CA90</f>
        <v/>
      </c>
      <c r="DS13" s="597">
        <f>BD!CB90</f>
        <v/>
      </c>
      <c r="DT13" s="597">
        <f>BD!CC90</f>
        <v/>
      </c>
      <c r="DU13" s="597">
        <f>BD!CD90</f>
        <v/>
      </c>
      <c r="DV13" s="597">
        <f>BD!CE90</f>
        <v/>
      </c>
      <c r="DW13" s="597">
        <f>BD!CF90</f>
        <v/>
      </c>
      <c r="DX13" s="597">
        <f>BD!CG90</f>
        <v/>
      </c>
      <c r="DY13" s="597">
        <f>BD!CH90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4" t="inlineStr">
        <is>
          <t>39.02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HLOOKUP($CB$4,$AZ$6:$BK$42,$A14,0)</f>
        <v/>
      </c>
      <c r="CC14" s="237" t="n"/>
      <c r="CD14" s="622">
        <f>HLOOKUP($CB$4,$BO$6:$BZ$41,$A14,0)</f>
        <v/>
      </c>
      <c r="CE14" s="597">
        <f>SUM(CG14:CR14)</f>
        <v/>
      </c>
      <c r="CF14" s="1" t="n"/>
      <c r="CG14" s="597">
        <f>BD!BJ91</f>
        <v/>
      </c>
      <c r="CH14" s="597">
        <f>BD!BK91</f>
        <v/>
      </c>
      <c r="CI14" s="597">
        <f>BD!BL91</f>
        <v/>
      </c>
      <c r="CJ14" s="597">
        <f>BD!BM91</f>
        <v/>
      </c>
      <c r="CK14" s="597">
        <f>BD!BN91</f>
        <v/>
      </c>
      <c r="CL14" s="597">
        <f>BD!BO91</f>
        <v/>
      </c>
      <c r="CM14" s="597">
        <f>BD!BP91</f>
        <v/>
      </c>
      <c r="CN14" s="597">
        <f>BD!BQ91</f>
        <v/>
      </c>
      <c r="CO14" s="597">
        <f>BD!BR91</f>
        <v/>
      </c>
      <c r="CP14" s="597">
        <f>BD!BS91</f>
        <v/>
      </c>
      <c r="CQ14" s="597">
        <f>BD!BT91</f>
        <v/>
      </c>
      <c r="CR14" s="597">
        <f>BD!BU91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37">
        <f>(DA14/CL14)-100%</f>
        <v/>
      </c>
      <c r="DL14" s="597">
        <f>SUM(DN14:DY14)</f>
        <v/>
      </c>
      <c r="DM14" s="1" t="n"/>
      <c r="DN14" s="597">
        <f>BD!BW91</f>
        <v/>
      </c>
      <c r="DO14" s="597">
        <f>BD!BX91</f>
        <v/>
      </c>
      <c r="DP14" s="597">
        <f>BD!BY91</f>
        <v/>
      </c>
      <c r="DQ14" s="597">
        <f>BD!BZ91</f>
        <v/>
      </c>
      <c r="DR14" s="597">
        <f>BD!CA91</f>
        <v/>
      </c>
      <c r="DS14" s="597">
        <f>BD!CB91</f>
        <v/>
      </c>
      <c r="DT14" s="597">
        <f>BD!CC91</f>
        <v/>
      </c>
      <c r="DU14" s="597">
        <f>BD!CD91</f>
        <v/>
      </c>
      <c r="DV14" s="597">
        <f>BD!CE91</f>
        <v/>
      </c>
      <c r="DW14" s="597">
        <f>BD!CF91</f>
        <v/>
      </c>
      <c r="DX14" s="597">
        <f>BD!CG91</f>
        <v/>
      </c>
      <c r="DY14" s="597">
        <f>BD!CH91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09" t="n"/>
      <c r="EU14" s="626">
        <f>_xlfn.XLOOKUP($ES$4,$DN$6:$DY$6,$DN14:$DY14)</f>
        <v/>
      </c>
      <c r="EV14" s="409" t="n"/>
      <c r="EW14" s="623">
        <f>_xlfn.XLOOKUP($ES$4,$EC$6:$EN$6,$EC14:$EN14)</f>
        <v/>
      </c>
      <c r="EX14" s="409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4" t="inlineStr">
        <is>
          <t>39.03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HLOOKUP($CB$4,$AZ$6:$BK$42,$A15,0)</f>
        <v/>
      </c>
      <c r="CC15" s="237" t="n"/>
      <c r="CD15" s="622">
        <f>HLOOKUP($CB$4,$BO$6:$BZ$41,$A15,0)</f>
        <v/>
      </c>
      <c r="CE15" s="597">
        <f>SUM(CG15:CR15)</f>
        <v/>
      </c>
      <c r="CF15" s="1" t="n"/>
      <c r="CG15" s="597">
        <f>BD!BJ92</f>
        <v/>
      </c>
      <c r="CH15" s="597">
        <f>BD!BK92</f>
        <v/>
      </c>
      <c r="CI15" s="597">
        <f>BD!BL92</f>
        <v/>
      </c>
      <c r="CJ15" s="597">
        <f>BD!BM92</f>
        <v/>
      </c>
      <c r="CK15" s="597">
        <f>BD!BN92</f>
        <v/>
      </c>
      <c r="CL15" s="597">
        <f>BD!BO92</f>
        <v/>
      </c>
      <c r="CM15" s="597">
        <f>BD!BP92</f>
        <v/>
      </c>
      <c r="CN15" s="597">
        <f>BD!BQ92</f>
        <v/>
      </c>
      <c r="CO15" s="597">
        <f>BD!BR92</f>
        <v/>
      </c>
      <c r="CP15" s="597">
        <f>BD!BS92</f>
        <v/>
      </c>
      <c r="CQ15" s="597">
        <f>BD!BT92</f>
        <v/>
      </c>
      <c r="CR15" s="597">
        <f>BD!BU92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BD!BW92</f>
        <v/>
      </c>
      <c r="DO15" s="597">
        <f>BD!BX92</f>
        <v/>
      </c>
      <c r="DP15" s="597">
        <f>BD!BY92</f>
        <v/>
      </c>
      <c r="DQ15" s="597">
        <f>BD!BZ92</f>
        <v/>
      </c>
      <c r="DR15" s="597">
        <f>BD!CA92</f>
        <v/>
      </c>
      <c r="DS15" s="597">
        <f>BD!CB92</f>
        <v/>
      </c>
      <c r="DT15" s="597">
        <f>BD!CC92</f>
        <v/>
      </c>
      <c r="DU15" s="597">
        <f>BD!CD92</f>
        <v/>
      </c>
      <c r="DV15" s="597">
        <f>BD!CE92</f>
        <v/>
      </c>
      <c r="DW15" s="597">
        <f>BD!CF92</f>
        <v/>
      </c>
      <c r="DX15" s="597">
        <f>BD!CG92</f>
        <v/>
      </c>
      <c r="DY15" s="597">
        <f>BD!CH92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09" t="n"/>
      <c r="EU15" s="626">
        <f>_xlfn.XLOOKUP($ES$4,$DN$6:$DY$6,$DN15:$DY15)</f>
        <v/>
      </c>
      <c r="EV15" s="409" t="n"/>
      <c r="EW15" s="623">
        <f>_xlfn.XLOOKUP($ES$4,$EC$6:$EN$6,$EC15:$EN15)</f>
        <v/>
      </c>
      <c r="EX15" s="40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4" t="inlineStr">
        <is>
          <t>39.04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HLOOKUP($CB$4,$AZ$6:$BK$42,$A16,0)</f>
        <v/>
      </c>
      <c r="CC16" s="237" t="n"/>
      <c r="CD16" s="622">
        <f>HLOOKUP($CB$4,$BO$6:$BZ$41,$A16,0)</f>
        <v/>
      </c>
      <c r="CE16" s="597">
        <f>SUM(CG16:CR16)</f>
        <v/>
      </c>
      <c r="CF16" s="1" t="n"/>
      <c r="CG16" s="597">
        <f>BD!BJ93</f>
        <v/>
      </c>
      <c r="CH16" s="597">
        <f>BD!BK93</f>
        <v/>
      </c>
      <c r="CI16" s="597">
        <f>BD!BL93</f>
        <v/>
      </c>
      <c r="CJ16" s="597">
        <f>BD!BM93</f>
        <v/>
      </c>
      <c r="CK16" s="597">
        <f>BD!BN93</f>
        <v/>
      </c>
      <c r="CL16" s="597">
        <f>BD!BO93</f>
        <v/>
      </c>
      <c r="CM16" s="597">
        <f>BD!BP93</f>
        <v/>
      </c>
      <c r="CN16" s="597">
        <f>BD!BQ93</f>
        <v/>
      </c>
      <c r="CO16" s="597">
        <f>BD!BR93</f>
        <v/>
      </c>
      <c r="CP16" s="597">
        <f>BD!BS93</f>
        <v/>
      </c>
      <c r="CQ16" s="597">
        <f>BD!BT93</f>
        <v/>
      </c>
      <c r="CR16" s="597">
        <f>BD!BU93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597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1" t="n"/>
      <c r="DN16" s="597">
        <f>BD!BW93</f>
        <v/>
      </c>
      <c r="DO16" s="597">
        <f>BD!BX93</f>
        <v/>
      </c>
      <c r="DP16" s="597">
        <f>BD!BY93</f>
        <v/>
      </c>
      <c r="DQ16" s="597">
        <f>BD!BZ93</f>
        <v/>
      </c>
      <c r="DR16" s="597">
        <f>BD!CA93</f>
        <v/>
      </c>
      <c r="DS16" s="597">
        <f>BD!CB93</f>
        <v/>
      </c>
      <c r="DT16" s="597">
        <f>BD!CC93</f>
        <v/>
      </c>
      <c r="DU16" s="597">
        <f>BD!CD93</f>
        <v/>
      </c>
      <c r="DV16" s="597">
        <f>BD!CE93</f>
        <v/>
      </c>
      <c r="DW16" s="597">
        <f>BD!CF93</f>
        <v/>
      </c>
      <c r="DX16" s="597">
        <f>BD!CG93</f>
        <v/>
      </c>
      <c r="DY16" s="597">
        <f>BD!CH93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T16" s="409" t="n"/>
      <c r="EU16" s="626">
        <f>_xlfn.XLOOKUP($ES$4,$DN$6:$DY$6,$DN16:$DY16)</f>
        <v/>
      </c>
      <c r="EV16" s="409" t="n"/>
      <c r="EW16" s="623">
        <f>_xlfn.XLOOKUP($ES$4,$EC$6:$EN$6,$EC16:$EN16)</f>
        <v/>
      </c>
      <c r="EX16" s="409" t="n"/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4" t="inlineStr">
        <is>
          <t>39.05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HLOOKUP($CB$4,$AZ$6:$BK$42,$A17,0)</f>
        <v/>
      </c>
      <c r="CC17" s="237" t="n"/>
      <c r="CD17" s="622">
        <f>HLOOKUP($CB$4,$BO$6:$BZ$41,$A17,0)</f>
        <v/>
      </c>
      <c r="CE17" s="597">
        <f>SUM(CG17:CR17)</f>
        <v/>
      </c>
      <c r="CF17" s="1" t="n"/>
      <c r="CG17" s="597">
        <f>BD!BJ94</f>
        <v/>
      </c>
      <c r="CH17" s="597">
        <f>BD!BK94</f>
        <v/>
      </c>
      <c r="CI17" s="597">
        <f>BD!BL94</f>
        <v/>
      </c>
      <c r="CJ17" s="597">
        <f>BD!BM94</f>
        <v/>
      </c>
      <c r="CK17" s="597">
        <f>BD!BN94</f>
        <v/>
      </c>
      <c r="CL17" s="597">
        <f>BD!BO94</f>
        <v/>
      </c>
      <c r="CM17" s="597">
        <f>BD!BP94</f>
        <v/>
      </c>
      <c r="CN17" s="597">
        <f>BD!BQ94</f>
        <v/>
      </c>
      <c r="CO17" s="597">
        <f>BD!BR94</f>
        <v/>
      </c>
      <c r="CP17" s="597">
        <f>BD!BS94</f>
        <v/>
      </c>
      <c r="CQ17" s="597">
        <f>BD!BT94</f>
        <v/>
      </c>
      <c r="CR17" s="597">
        <f>BD!BU94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BD!BW94</f>
        <v/>
      </c>
      <c r="DO17" s="597">
        <f>BD!BX94</f>
        <v/>
      </c>
      <c r="DP17" s="597">
        <f>BD!BY94</f>
        <v/>
      </c>
      <c r="DQ17" s="597">
        <f>BD!BZ94</f>
        <v/>
      </c>
      <c r="DR17" s="597">
        <f>BD!CA94</f>
        <v/>
      </c>
      <c r="DS17" s="597">
        <f>BD!CB94</f>
        <v/>
      </c>
      <c r="DT17" s="597">
        <f>BD!CC94</f>
        <v/>
      </c>
      <c r="DU17" s="597">
        <f>BD!CD94</f>
        <v/>
      </c>
      <c r="DV17" s="597">
        <f>BD!CE94</f>
        <v/>
      </c>
      <c r="DW17" s="597">
        <f>BD!CF94</f>
        <v/>
      </c>
      <c r="DX17" s="597">
        <f>BD!CG94</f>
        <v/>
      </c>
      <c r="DY17" s="597">
        <f>BD!CH94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T17" s="409" t="n"/>
      <c r="EU17" s="626">
        <f>_xlfn.XLOOKUP($ES$4,$DN$6:$DY$6,$DN17:$DY17)</f>
        <v/>
      </c>
      <c r="EV17" s="409" t="n"/>
      <c r="EW17" s="623">
        <f>_xlfn.XLOOKUP($ES$4,$EC$6:$EN$6,$EC17:$EN17)</f>
        <v/>
      </c>
      <c r="EX17" s="409" t="n"/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4" t="inlineStr">
        <is>
          <t>39.06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HLOOKUP($CB$4,$AZ$6:$BK$42,$A18,0)</f>
        <v/>
      </c>
      <c r="CC18" s="237" t="n"/>
      <c r="CD18" s="622">
        <f>HLOOKUP($CB$4,$BO$6:$BZ$41,$A18,0)</f>
        <v/>
      </c>
      <c r="CE18" s="597">
        <f>SUM(CG18:CR18)</f>
        <v/>
      </c>
      <c r="CF18" s="1" t="n"/>
      <c r="CG18" s="597">
        <f>BD!BJ95</f>
        <v/>
      </c>
      <c r="CH18" s="597">
        <f>BD!BK95</f>
        <v/>
      </c>
      <c r="CI18" s="597">
        <f>BD!BL95</f>
        <v/>
      </c>
      <c r="CJ18" s="597">
        <f>BD!BM95</f>
        <v/>
      </c>
      <c r="CK18" s="597">
        <f>BD!BN95</f>
        <v/>
      </c>
      <c r="CL18" s="597">
        <f>BD!BO95</f>
        <v/>
      </c>
      <c r="CM18" s="597">
        <f>BD!BP95</f>
        <v/>
      </c>
      <c r="CN18" s="597">
        <f>BD!BQ95</f>
        <v/>
      </c>
      <c r="CO18" s="597">
        <f>BD!BR95</f>
        <v/>
      </c>
      <c r="CP18" s="597">
        <f>BD!BS95</f>
        <v/>
      </c>
      <c r="CQ18" s="597">
        <f>BD!BT95</f>
        <v/>
      </c>
      <c r="CR18" s="597">
        <f>BD!BU95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BD!BW95</f>
        <v/>
      </c>
      <c r="DO18" s="597">
        <f>BD!BX95</f>
        <v/>
      </c>
      <c r="DP18" s="597">
        <f>BD!BY95</f>
        <v/>
      </c>
      <c r="DQ18" s="597">
        <f>BD!BZ95</f>
        <v/>
      </c>
      <c r="DR18" s="597">
        <f>BD!CA95</f>
        <v/>
      </c>
      <c r="DS18" s="597">
        <f>BD!CB95</f>
        <v/>
      </c>
      <c r="DT18" s="597">
        <f>BD!CC95</f>
        <v/>
      </c>
      <c r="DU18" s="597">
        <f>BD!CD95</f>
        <v/>
      </c>
      <c r="DV18" s="597">
        <f>BD!CE95</f>
        <v/>
      </c>
      <c r="DW18" s="597">
        <f>BD!CF95</f>
        <v/>
      </c>
      <c r="DX18" s="597">
        <f>BD!CG95</f>
        <v/>
      </c>
      <c r="DY18" s="597">
        <f>BD!CH95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T18" s="409" t="n"/>
      <c r="EU18" s="626">
        <f>_xlfn.XLOOKUP($ES$4,$DN$6:$DY$6,$DN18:$DY18)</f>
        <v/>
      </c>
      <c r="EV18" s="409" t="n"/>
      <c r="EW18" s="623">
        <f>_xlfn.XLOOKUP($ES$4,$EC$6:$EN$6,$EC18:$EN18)</f>
        <v/>
      </c>
      <c r="EX18" s="409" t="n"/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4" t="inlineStr">
        <is>
          <t>39.07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HLOOKUP($CB$4,$AZ$6:$BK$42,$A19,0)</f>
        <v/>
      </c>
      <c r="CC19" s="237" t="n"/>
      <c r="CD19" s="622">
        <f>HLOOKUP($CB$4,$BO$6:$BZ$41,$A19,0)</f>
        <v/>
      </c>
      <c r="CE19" s="597">
        <f>SUM(CG19:CR19)</f>
        <v/>
      </c>
      <c r="CF19" s="1" t="n"/>
      <c r="CG19" s="597">
        <f>BD!BJ96</f>
        <v/>
      </c>
      <c r="CH19" s="597">
        <f>BD!BK96</f>
        <v/>
      </c>
      <c r="CI19" s="597">
        <f>BD!BL96</f>
        <v/>
      </c>
      <c r="CJ19" s="597">
        <f>BD!BM96</f>
        <v/>
      </c>
      <c r="CK19" s="597">
        <f>BD!BN96</f>
        <v/>
      </c>
      <c r="CL19" s="597">
        <f>BD!BO96</f>
        <v/>
      </c>
      <c r="CM19" s="597">
        <f>BD!BP96</f>
        <v/>
      </c>
      <c r="CN19" s="597">
        <f>BD!BQ96</f>
        <v/>
      </c>
      <c r="CO19" s="597">
        <f>BD!BR96</f>
        <v/>
      </c>
      <c r="CP19" s="597">
        <f>BD!BS96</f>
        <v/>
      </c>
      <c r="CQ19" s="597">
        <f>BD!BT96</f>
        <v/>
      </c>
      <c r="CR19" s="597">
        <f>BD!BU96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BD!BW96</f>
        <v/>
      </c>
      <c r="DO19" s="597">
        <f>BD!BX96</f>
        <v/>
      </c>
      <c r="DP19" s="597">
        <f>BD!BY96</f>
        <v/>
      </c>
      <c r="DQ19" s="597">
        <f>BD!BZ96</f>
        <v/>
      </c>
      <c r="DR19" s="597">
        <f>BD!CA96</f>
        <v/>
      </c>
      <c r="DS19" s="597">
        <f>BD!CB96</f>
        <v/>
      </c>
      <c r="DT19" s="597">
        <f>BD!CC96</f>
        <v/>
      </c>
      <c r="DU19" s="597">
        <f>BD!CD96</f>
        <v/>
      </c>
      <c r="DV19" s="597">
        <f>BD!CE96</f>
        <v/>
      </c>
      <c r="DW19" s="597">
        <f>BD!CF96</f>
        <v/>
      </c>
      <c r="DX19" s="597">
        <f>BD!CG96</f>
        <v/>
      </c>
      <c r="DY19" s="597">
        <f>BD!CH96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T19" s="409" t="n"/>
      <c r="EU19" s="626">
        <f>_xlfn.XLOOKUP($ES$4,$DN$6:$DY$6,$DN19:$DY19)</f>
        <v/>
      </c>
      <c r="EV19" s="409" t="n"/>
      <c r="EW19" s="623">
        <f>_xlfn.XLOOKUP($ES$4,$EC$6:$EN$6,$EC19:$EN19)</f>
        <v/>
      </c>
      <c r="EX19" s="409" t="n"/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4" t="inlineStr">
        <is>
          <t>39.08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HLOOKUP($CB$4,$AZ$6:$BK$42,$A20,0)</f>
        <v/>
      </c>
      <c r="CC20" s="237" t="n"/>
      <c r="CD20" s="622">
        <f>HLOOKUP($CB$4,$BO$6:$BZ$41,$A20,0)</f>
        <v/>
      </c>
      <c r="CE20" s="597">
        <f>SUM(CG20:CR20)</f>
        <v/>
      </c>
      <c r="CF20" s="1" t="n"/>
      <c r="CG20" s="597">
        <f>BD!BJ97</f>
        <v/>
      </c>
      <c r="CH20" s="597">
        <f>BD!BK97</f>
        <v/>
      </c>
      <c r="CI20" s="597">
        <f>BD!BL97</f>
        <v/>
      </c>
      <c r="CJ20" s="597">
        <f>BD!BM97</f>
        <v/>
      </c>
      <c r="CK20" s="597">
        <f>BD!BN97</f>
        <v/>
      </c>
      <c r="CL20" s="597">
        <f>BD!BO97</f>
        <v/>
      </c>
      <c r="CM20" s="597">
        <f>BD!BP97</f>
        <v/>
      </c>
      <c r="CN20" s="597">
        <f>BD!BQ97</f>
        <v/>
      </c>
      <c r="CO20" s="597">
        <f>BD!BR97</f>
        <v/>
      </c>
      <c r="CP20" s="597">
        <f>BD!BS97</f>
        <v/>
      </c>
      <c r="CQ20" s="597">
        <f>BD!BT97</f>
        <v/>
      </c>
      <c r="CR20" s="597">
        <f>BD!BU97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37">
        <f>(DA20/CL20)-100%</f>
        <v/>
      </c>
      <c r="DL20" s="597">
        <f>SUM(DN20:DY20)</f>
        <v/>
      </c>
      <c r="DM20" s="1" t="n"/>
      <c r="DN20" s="597">
        <f>BD!BW97</f>
        <v/>
      </c>
      <c r="DO20" s="597">
        <f>BD!BX97</f>
        <v/>
      </c>
      <c r="DP20" s="597">
        <f>BD!BY97</f>
        <v/>
      </c>
      <c r="DQ20" s="597">
        <f>BD!BZ97</f>
        <v/>
      </c>
      <c r="DR20" s="597">
        <f>BD!CA97</f>
        <v/>
      </c>
      <c r="DS20" s="597">
        <f>BD!CB97</f>
        <v/>
      </c>
      <c r="DT20" s="597">
        <f>BD!CC97</f>
        <v/>
      </c>
      <c r="DU20" s="597">
        <f>BD!CD97</f>
        <v/>
      </c>
      <c r="DV20" s="597">
        <f>BD!CE97</f>
        <v/>
      </c>
      <c r="DW20" s="597">
        <f>BD!CF97</f>
        <v/>
      </c>
      <c r="DX20" s="597">
        <f>BD!CG97</f>
        <v/>
      </c>
      <c r="DY20" s="597">
        <f>BD!CH97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T20" s="409" t="n"/>
      <c r="EU20" s="626">
        <f>_xlfn.XLOOKUP($ES$4,$DN$6:$DY$6,$DN20:$DY20)</f>
        <v/>
      </c>
      <c r="EV20" s="409" t="n"/>
      <c r="EW20" s="623">
        <f>_xlfn.XLOOKUP($ES$4,$EC$6:$EN$6,$EC20:$EN20)</f>
        <v/>
      </c>
      <c r="EX20" s="40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4" t="inlineStr">
        <is>
          <t>39.09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HLOOKUP($CB$4,$AZ$6:$BK$42,$A21,0)</f>
        <v/>
      </c>
      <c r="CC21" s="237" t="n"/>
      <c r="CD21" s="622">
        <f>HLOOKUP($CB$4,$BO$6:$BZ$41,$A21,0)</f>
        <v/>
      </c>
      <c r="CE21" s="597">
        <f>SUM(CG21:CR21)</f>
        <v/>
      </c>
      <c r="CF21" s="1" t="n"/>
      <c r="CG21" s="597">
        <f>BD!BJ98</f>
        <v/>
      </c>
      <c r="CH21" s="597">
        <f>BD!BK98</f>
        <v/>
      </c>
      <c r="CI21" s="597">
        <f>BD!BL98</f>
        <v/>
      </c>
      <c r="CJ21" s="597">
        <f>BD!BM98</f>
        <v/>
      </c>
      <c r="CK21" s="597">
        <f>BD!BN98</f>
        <v/>
      </c>
      <c r="CL21" s="597">
        <f>BD!BO98</f>
        <v/>
      </c>
      <c r="CM21" s="597">
        <f>BD!BP98</f>
        <v/>
      </c>
      <c r="CN21" s="597">
        <f>BD!BQ98</f>
        <v/>
      </c>
      <c r="CO21" s="597">
        <f>BD!BR98</f>
        <v/>
      </c>
      <c r="CP21" s="597">
        <f>BD!BS98</f>
        <v/>
      </c>
      <c r="CQ21" s="597">
        <f>BD!BT98</f>
        <v/>
      </c>
      <c r="CR21" s="597">
        <f>BD!BU98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BD!BW98</f>
        <v/>
      </c>
      <c r="DO21" s="597">
        <f>BD!BX98</f>
        <v/>
      </c>
      <c r="DP21" s="597">
        <f>BD!BY98</f>
        <v/>
      </c>
      <c r="DQ21" s="597">
        <f>BD!BZ98</f>
        <v/>
      </c>
      <c r="DR21" s="597">
        <f>BD!CA98</f>
        <v/>
      </c>
      <c r="DS21" s="597">
        <f>BD!CB98</f>
        <v/>
      </c>
      <c r="DT21" s="597">
        <f>BD!CC98</f>
        <v/>
      </c>
      <c r="DU21" s="597">
        <f>BD!CD98</f>
        <v/>
      </c>
      <c r="DV21" s="597">
        <f>BD!CE98</f>
        <v/>
      </c>
      <c r="DW21" s="597">
        <f>BD!CF98</f>
        <v/>
      </c>
      <c r="DX21" s="597">
        <f>BD!CG98</f>
        <v/>
      </c>
      <c r="DY21" s="597">
        <f>BD!CH98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4" t="inlineStr">
        <is>
          <t>39.10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HLOOKUP($CB$4,$AZ$6:$BK$42,$A22,0)</f>
        <v/>
      </c>
      <c r="CC22" s="237" t="n"/>
      <c r="CD22" s="622">
        <f>HLOOKUP($CB$4,$BO$6:$BZ$41,$A22,0)</f>
        <v/>
      </c>
      <c r="CE22" s="597">
        <f>SUM(CG22:CR22)</f>
        <v/>
      </c>
      <c r="CF22" s="1" t="n"/>
      <c r="CG22" s="597">
        <f>BD!BJ99</f>
        <v/>
      </c>
      <c r="CH22" s="597">
        <f>BD!BK99</f>
        <v/>
      </c>
      <c r="CI22" s="597">
        <f>BD!BL99</f>
        <v/>
      </c>
      <c r="CJ22" s="597">
        <f>BD!BM99</f>
        <v/>
      </c>
      <c r="CK22" s="597">
        <f>BD!BN99</f>
        <v/>
      </c>
      <c r="CL22" s="597">
        <f>BD!BO99</f>
        <v/>
      </c>
      <c r="CM22" s="597">
        <f>BD!BP99</f>
        <v/>
      </c>
      <c r="CN22" s="597">
        <f>BD!BQ99</f>
        <v/>
      </c>
      <c r="CO22" s="597">
        <f>BD!BR99</f>
        <v/>
      </c>
      <c r="CP22" s="597">
        <f>BD!BS99</f>
        <v/>
      </c>
      <c r="CQ22" s="597">
        <f>BD!BT99</f>
        <v/>
      </c>
      <c r="CR22" s="597">
        <f>BD!BU99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BD!BW99</f>
        <v/>
      </c>
      <c r="DO22" s="597">
        <f>BD!BX99</f>
        <v/>
      </c>
      <c r="DP22" s="597">
        <f>BD!BY99</f>
        <v/>
      </c>
      <c r="DQ22" s="597">
        <f>BD!BZ99</f>
        <v/>
      </c>
      <c r="DR22" s="597">
        <f>BD!CA99</f>
        <v/>
      </c>
      <c r="DS22" s="597">
        <f>BD!CB99</f>
        <v/>
      </c>
      <c r="DT22" s="597">
        <f>BD!CC99</f>
        <v/>
      </c>
      <c r="DU22" s="597">
        <f>BD!CD99</f>
        <v/>
      </c>
      <c r="DV22" s="597">
        <f>BD!CE99</f>
        <v/>
      </c>
      <c r="DW22" s="597">
        <f>BD!CF99</f>
        <v/>
      </c>
      <c r="DX22" s="597">
        <f>BD!CG99</f>
        <v/>
      </c>
      <c r="DY22" s="597">
        <f>BD!CH99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T22" s="409" t="n"/>
      <c r="EU22" s="626">
        <f>_xlfn.XLOOKUP($ES$4,$DN$6:$DY$6,$DN22:$DY22)</f>
        <v/>
      </c>
      <c r="EV22" s="409" t="n"/>
      <c r="EW22" s="623">
        <f>_xlfn.XLOOKUP($ES$4,$EC$6:$EN$6,$EC22:$EN22)</f>
        <v/>
      </c>
      <c r="EX22" s="409" t="n"/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4" t="inlineStr">
        <is>
          <t>39.11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HLOOKUP($CB$4,$AZ$6:$BK$42,$A23,0)</f>
        <v/>
      </c>
      <c r="CC23" s="237" t="n"/>
      <c r="CD23" s="622">
        <f>HLOOKUP($CB$4,$BO$6:$BZ$41,$A23,0)</f>
        <v/>
      </c>
      <c r="CE23" s="597">
        <f>SUM(CG23:CR23)</f>
        <v/>
      </c>
      <c r="CF23" s="1" t="n"/>
      <c r="CG23" s="597">
        <f>BD!BJ100</f>
        <v/>
      </c>
      <c r="CH23" s="597">
        <f>BD!BK100</f>
        <v/>
      </c>
      <c r="CI23" s="597">
        <f>BD!BL100</f>
        <v/>
      </c>
      <c r="CJ23" s="597">
        <f>BD!BM100</f>
        <v/>
      </c>
      <c r="CK23" s="597">
        <f>BD!BN100</f>
        <v/>
      </c>
      <c r="CL23" s="597">
        <f>BD!BO100</f>
        <v/>
      </c>
      <c r="CM23" s="597">
        <f>BD!BP100</f>
        <v/>
      </c>
      <c r="CN23" s="597">
        <f>BD!BQ100</f>
        <v/>
      </c>
      <c r="CO23" s="597">
        <f>BD!BR100</f>
        <v/>
      </c>
      <c r="CP23" s="597">
        <f>BD!BS100</f>
        <v/>
      </c>
      <c r="CQ23" s="597">
        <f>BD!BT100</f>
        <v/>
      </c>
      <c r="CR23" s="597">
        <f>BD!BU100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BD!BW100</f>
        <v/>
      </c>
      <c r="DO23" s="597">
        <f>BD!BX100</f>
        <v/>
      </c>
      <c r="DP23" s="597">
        <f>BD!BY100</f>
        <v/>
      </c>
      <c r="DQ23" s="597">
        <f>BD!BZ100</f>
        <v/>
      </c>
      <c r="DR23" s="597">
        <f>BD!CA100</f>
        <v/>
      </c>
      <c r="DS23" s="597">
        <f>BD!CB100</f>
        <v/>
      </c>
      <c r="DT23" s="597">
        <f>BD!CC100</f>
        <v/>
      </c>
      <c r="DU23" s="597">
        <f>BD!CD100</f>
        <v/>
      </c>
      <c r="DV23" s="597">
        <f>BD!CE100</f>
        <v/>
      </c>
      <c r="DW23" s="597">
        <f>BD!CF100</f>
        <v/>
      </c>
      <c r="DX23" s="597">
        <f>BD!CG100</f>
        <v/>
      </c>
      <c r="DY23" s="597">
        <f>BD!CH100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09" t="n"/>
      <c r="EU23" s="626">
        <f>_xlfn.XLOOKUP($ES$4,$DN$6:$DY$6,$DN23:$DY23)</f>
        <v/>
      </c>
      <c r="EV23" s="409" t="n"/>
      <c r="EW23" s="623">
        <f>_xlfn.XLOOKUP($ES$4,$EC$6:$EN$6,$EC23:$EN23)</f>
        <v/>
      </c>
      <c r="EX23" s="409" t="n"/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4" t="inlineStr">
        <is>
          <t>39.12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HLOOKUP($CB$4,$AZ$6:$BK$42,$A24,0)</f>
        <v/>
      </c>
      <c r="CC24" s="237" t="n"/>
      <c r="CD24" s="622">
        <f>HLOOKUP($CB$4,$BO$6:$BZ$41,$A24,0)</f>
        <v/>
      </c>
      <c r="CE24" s="597">
        <f>SUM(CG24:CR24)</f>
        <v/>
      </c>
      <c r="CF24" s="1" t="n"/>
      <c r="CG24" s="597">
        <f>BD!BJ101</f>
        <v/>
      </c>
      <c r="CH24" s="597">
        <f>BD!BK101</f>
        <v/>
      </c>
      <c r="CI24" s="597">
        <f>BD!BL101</f>
        <v/>
      </c>
      <c r="CJ24" s="597">
        <f>BD!BM101</f>
        <v/>
      </c>
      <c r="CK24" s="597">
        <f>BD!BN101</f>
        <v/>
      </c>
      <c r="CL24" s="597">
        <f>BD!BO101</f>
        <v/>
      </c>
      <c r="CM24" s="597">
        <f>BD!BP101</f>
        <v/>
      </c>
      <c r="CN24" s="597">
        <f>BD!BQ101</f>
        <v/>
      </c>
      <c r="CO24" s="597">
        <f>BD!BR101</f>
        <v/>
      </c>
      <c r="CP24" s="597">
        <f>BD!BS101</f>
        <v/>
      </c>
      <c r="CQ24" s="597">
        <f>BD!BT101</f>
        <v/>
      </c>
      <c r="CR24" s="597">
        <f>BD!BU101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BD!BW101</f>
        <v/>
      </c>
      <c r="DO24" s="597">
        <f>BD!BX101</f>
        <v/>
      </c>
      <c r="DP24" s="597">
        <f>BD!BY101</f>
        <v/>
      </c>
      <c r="DQ24" s="597">
        <f>BD!BZ101</f>
        <v/>
      </c>
      <c r="DR24" s="597">
        <f>BD!CA101</f>
        <v/>
      </c>
      <c r="DS24" s="597">
        <f>BD!CB101</f>
        <v/>
      </c>
      <c r="DT24" s="597">
        <f>BD!CC101</f>
        <v/>
      </c>
      <c r="DU24" s="597">
        <f>BD!CD101</f>
        <v/>
      </c>
      <c r="DV24" s="597">
        <f>BD!CE101</f>
        <v/>
      </c>
      <c r="DW24" s="597">
        <f>BD!CF101</f>
        <v/>
      </c>
      <c r="DX24" s="597">
        <f>BD!CG101</f>
        <v/>
      </c>
      <c r="DY24" s="597">
        <f>BD!CH101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09" t="n"/>
      <c r="EU24" s="626">
        <f>_xlfn.XLOOKUP($ES$4,$DN$6:$DY$6,$DN24:$DY24)</f>
        <v/>
      </c>
      <c r="EV24" s="409" t="n"/>
      <c r="EW24" s="623">
        <f>_xlfn.XLOOKUP($ES$4,$EC$6:$EN$6,$EC24:$EN24)</f>
        <v/>
      </c>
      <c r="EX24" s="409" t="n"/>
      <c r="EY24" s="625">
        <f>EW24-EU24</f>
        <v/>
      </c>
      <c r="EZ24" s="408">
        <f>EY24/EU24</f>
        <v/>
      </c>
    </row>
    <row r="25" outlineLevel="1" ht="14.85" customFormat="1" customHeight="1" s="4">
      <c r="A25" s="1" t="n">
        <v>20</v>
      </c>
      <c r="B25" s="74" t="inlineStr">
        <is>
          <t>39.13</t>
        </is>
      </c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HLOOKUP($CB$4,$AZ$6:$BK$42,$A25,0)</f>
        <v/>
      </c>
      <c r="CC25" s="237" t="n"/>
      <c r="CD25" s="622">
        <f>HLOOKUP($CB$4,$BO$6:$BZ$41,$A25,0)</f>
        <v/>
      </c>
      <c r="CE25" s="597">
        <f>SUM(CG25:CR25)</f>
        <v/>
      </c>
      <c r="CF25" s="1" t="n"/>
      <c r="CG25" s="597">
        <f>BD!BJ102</f>
        <v/>
      </c>
      <c r="CH25" s="597">
        <f>BD!BK102</f>
        <v/>
      </c>
      <c r="CI25" s="597">
        <f>BD!BL102</f>
        <v/>
      </c>
      <c r="CJ25" s="597">
        <f>BD!BM102</f>
        <v/>
      </c>
      <c r="CK25" s="597">
        <f>BD!BN102</f>
        <v/>
      </c>
      <c r="CL25" s="597">
        <f>BD!BO102</f>
        <v/>
      </c>
      <c r="CM25" s="597">
        <f>BD!BP102</f>
        <v/>
      </c>
      <c r="CN25" s="597">
        <f>BD!BQ102</f>
        <v/>
      </c>
      <c r="CO25" s="597">
        <f>BD!BR102</f>
        <v/>
      </c>
      <c r="CP25" s="597">
        <f>BD!BS102</f>
        <v/>
      </c>
      <c r="CQ25" s="597">
        <f>BD!BT102</f>
        <v/>
      </c>
      <c r="CR25" s="597">
        <f>BD!BU102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1" t="n"/>
      <c r="DN25" s="597">
        <f>BD!BW102</f>
        <v/>
      </c>
      <c r="DO25" s="597">
        <f>BD!BX102</f>
        <v/>
      </c>
      <c r="DP25" s="597">
        <f>BD!BY102</f>
        <v/>
      </c>
      <c r="DQ25" s="597">
        <f>BD!BZ102</f>
        <v/>
      </c>
      <c r="DR25" s="597">
        <f>BD!CA102</f>
        <v/>
      </c>
      <c r="DS25" s="597">
        <f>BD!CB102</f>
        <v/>
      </c>
      <c r="DT25" s="597">
        <f>BD!CC102</f>
        <v/>
      </c>
      <c r="DU25" s="597">
        <f>BD!CD102</f>
        <v/>
      </c>
      <c r="DV25" s="597">
        <f>BD!CE102</f>
        <v/>
      </c>
      <c r="DW25" s="597">
        <f>BD!CF102</f>
        <v/>
      </c>
      <c r="DX25" s="597">
        <f>BD!CG102</f>
        <v/>
      </c>
      <c r="DY25" s="597">
        <f>BD!CH102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21</v>
      </c>
      <c r="B26" s="74" t="inlineStr">
        <is>
          <t>39.14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HLOOKUP($CB$4,$AZ$6:$BK$42,$A26,0)</f>
        <v/>
      </c>
      <c r="CC26" s="237" t="n"/>
      <c r="CD26" s="622">
        <f>HLOOKUP($CB$4,$BO$6:$BZ$41,$A26,0)</f>
        <v/>
      </c>
      <c r="CE26" s="597">
        <f>SUM(CG26:CR26)</f>
        <v/>
      </c>
      <c r="CF26" s="1" t="n"/>
      <c r="CG26" s="597">
        <f>BD!BJ103</f>
        <v/>
      </c>
      <c r="CH26" s="597">
        <f>BD!BK103</f>
        <v/>
      </c>
      <c r="CI26" s="597">
        <f>BD!BL103</f>
        <v/>
      </c>
      <c r="CJ26" s="597">
        <f>BD!BM103</f>
        <v/>
      </c>
      <c r="CK26" s="597">
        <f>BD!BN103</f>
        <v/>
      </c>
      <c r="CL26" s="597">
        <f>BD!BO103</f>
        <v/>
      </c>
      <c r="CM26" s="597">
        <f>BD!BP103</f>
        <v/>
      </c>
      <c r="CN26" s="597">
        <f>BD!BQ103</f>
        <v/>
      </c>
      <c r="CO26" s="597">
        <f>BD!BR103</f>
        <v/>
      </c>
      <c r="CP26" s="597">
        <f>BD!BS103</f>
        <v/>
      </c>
      <c r="CQ26" s="597">
        <f>BD!BT103</f>
        <v/>
      </c>
      <c r="CR26" s="597">
        <f>BD!BU103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37">
        <f>(DA26/CL26)-100%</f>
        <v/>
      </c>
      <c r="DL26" s="597">
        <f>SUM(DN26:DY26)</f>
        <v/>
      </c>
      <c r="DM26" s="1" t="n"/>
      <c r="DN26" s="597">
        <f>BD!BW103</f>
        <v/>
      </c>
      <c r="DO26" s="597">
        <f>BD!BX103</f>
        <v/>
      </c>
      <c r="DP26" s="597">
        <f>BD!BY103</f>
        <v/>
      </c>
      <c r="DQ26" s="597">
        <f>BD!BZ103</f>
        <v/>
      </c>
      <c r="DR26" s="597">
        <f>BD!CA103</f>
        <v/>
      </c>
      <c r="DS26" s="597">
        <f>BD!CB103</f>
        <v/>
      </c>
      <c r="DT26" s="597">
        <f>BD!CC103</f>
        <v/>
      </c>
      <c r="DU26" s="597">
        <f>BD!CD103</f>
        <v/>
      </c>
      <c r="DV26" s="597">
        <f>BD!CE103</f>
        <v/>
      </c>
      <c r="DW26" s="597">
        <f>BD!CF103</f>
        <v/>
      </c>
      <c r="DX26" s="597">
        <f>BD!CG103</f>
        <v/>
      </c>
      <c r="DY26" s="597">
        <f>BD!CH103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23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>
        <v>22</v>
      </c>
      <c r="B27" s="74" t="inlineStr">
        <is>
          <t>39.15</t>
        </is>
      </c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HLOOKUP($CB$4,$AZ$6:$BK$42,$A27,0)</f>
        <v/>
      </c>
      <c r="CC27" s="237" t="n"/>
      <c r="CD27" s="622">
        <f>HLOOKUP($CB$4,$BO$6:$BZ$41,$A27,0)</f>
        <v/>
      </c>
      <c r="CE27" s="597">
        <f>SUM(CG27:CR27)</f>
        <v/>
      </c>
      <c r="CF27" s="1" t="n"/>
      <c r="CG27" s="597">
        <f>BD!BJ104</f>
        <v/>
      </c>
      <c r="CH27" s="597">
        <f>BD!BK104</f>
        <v/>
      </c>
      <c r="CI27" s="597">
        <f>BD!BL104</f>
        <v/>
      </c>
      <c r="CJ27" s="597">
        <f>BD!BM104</f>
        <v/>
      </c>
      <c r="CK27" s="597">
        <f>BD!BN104</f>
        <v/>
      </c>
      <c r="CL27" s="597">
        <f>BD!BO104</f>
        <v/>
      </c>
      <c r="CM27" s="597">
        <f>BD!BP104</f>
        <v/>
      </c>
      <c r="CN27" s="597">
        <f>BD!BQ104</f>
        <v/>
      </c>
      <c r="CO27" s="597">
        <f>BD!BR104</f>
        <v/>
      </c>
      <c r="CP27" s="597">
        <f>BD!BS104</f>
        <v/>
      </c>
      <c r="CQ27" s="597">
        <f>BD!BT104</f>
        <v/>
      </c>
      <c r="CR27" s="597">
        <f>BD!BU104</f>
        <v/>
      </c>
      <c r="CT27" s="597">
        <f>SUM(CV27:DG27)</f>
        <v/>
      </c>
      <c r="CU27" s="1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37">
        <f>(DA27/CL27)-100%</f>
        <v/>
      </c>
      <c r="DL27" s="597">
        <f>SUM(DN27:DY27)</f>
        <v/>
      </c>
      <c r="DM27" s="1" t="n"/>
      <c r="DN27" s="597">
        <f>BD!BW104</f>
        <v/>
      </c>
      <c r="DO27" s="597">
        <f>BD!BX104</f>
        <v/>
      </c>
      <c r="DP27" s="597">
        <f>BD!BY104</f>
        <v/>
      </c>
      <c r="DQ27" s="597">
        <f>BD!BZ104</f>
        <v/>
      </c>
      <c r="DR27" s="597">
        <f>BD!CA104</f>
        <v/>
      </c>
      <c r="DS27" s="597">
        <f>BD!CB104</f>
        <v/>
      </c>
      <c r="DT27" s="597">
        <f>BD!CC104</f>
        <v/>
      </c>
      <c r="DU27" s="597">
        <f>BD!CD104</f>
        <v/>
      </c>
      <c r="DV27" s="597">
        <f>BD!CE104</f>
        <v/>
      </c>
      <c r="DW27" s="597">
        <f>BD!CF104</f>
        <v/>
      </c>
      <c r="DX27" s="597">
        <f>BD!CG104</f>
        <v/>
      </c>
      <c r="DY27" s="597">
        <f>BD!CH104</f>
        <v/>
      </c>
      <c r="EA27" s="597">
        <f>SUM(EC27:EN27)</f>
        <v/>
      </c>
      <c r="EB27" s="1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37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14.85" customFormat="1" customHeight="1" s="4">
      <c r="A28" s="1" t="n">
        <v>23</v>
      </c>
      <c r="B28" s="74" t="inlineStr">
        <is>
          <t>39.16</t>
        </is>
      </c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HLOOKUP($CB$4,$AZ$6:$BK$42,$A28,0)</f>
        <v/>
      </c>
      <c r="CC28" s="237" t="n"/>
      <c r="CD28" s="622">
        <f>HLOOKUP($CB$4,$BO$6:$BZ$41,$A28,0)</f>
        <v/>
      </c>
      <c r="CE28" s="597">
        <f>SUM(CG28:CR28)</f>
        <v/>
      </c>
      <c r="CF28" s="1" t="n"/>
      <c r="CG28" s="597">
        <f>BD!BJ105</f>
        <v/>
      </c>
      <c r="CH28" s="597">
        <f>BD!BK105</f>
        <v/>
      </c>
      <c r="CI28" s="597">
        <f>BD!BL105</f>
        <v/>
      </c>
      <c r="CJ28" s="597">
        <f>BD!BM105</f>
        <v/>
      </c>
      <c r="CK28" s="597">
        <f>BD!BN105</f>
        <v/>
      </c>
      <c r="CL28" s="597">
        <f>BD!BO105</f>
        <v/>
      </c>
      <c r="CM28" s="597">
        <f>BD!BP105</f>
        <v/>
      </c>
      <c r="CN28" s="597">
        <f>BD!BQ105</f>
        <v/>
      </c>
      <c r="CO28" s="597">
        <f>BD!BR105</f>
        <v/>
      </c>
      <c r="CP28" s="597">
        <f>BD!BS105</f>
        <v/>
      </c>
      <c r="CQ28" s="597">
        <f>BD!BT105</f>
        <v/>
      </c>
      <c r="CR28" s="597">
        <f>BD!BU105</f>
        <v/>
      </c>
      <c r="CT28" s="597">
        <f>SUM(CV28:DG28)</f>
        <v/>
      </c>
      <c r="CU28" s="1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1" t="n"/>
      <c r="DN28" s="597">
        <f>BD!BW105</f>
        <v/>
      </c>
      <c r="DO28" s="597">
        <f>BD!BX105</f>
        <v/>
      </c>
      <c r="DP28" s="597">
        <f>BD!BY105</f>
        <v/>
      </c>
      <c r="DQ28" s="597">
        <f>BD!BZ105</f>
        <v/>
      </c>
      <c r="DR28" s="597">
        <f>BD!CA105</f>
        <v/>
      </c>
      <c r="DS28" s="597">
        <f>BD!CB105</f>
        <v/>
      </c>
      <c r="DT28" s="597">
        <f>BD!CC105</f>
        <v/>
      </c>
      <c r="DU28" s="597">
        <f>BD!CD105</f>
        <v/>
      </c>
      <c r="DV28" s="597">
        <f>BD!CE105</f>
        <v/>
      </c>
      <c r="DW28" s="597">
        <f>BD!CF105</f>
        <v/>
      </c>
      <c r="DX28" s="597">
        <f>BD!CG105</f>
        <v/>
      </c>
      <c r="DY28" s="597">
        <f>BD!CH105</f>
        <v/>
      </c>
      <c r="EA28" s="597">
        <f>SUM(EC28:EN28)</f>
        <v/>
      </c>
      <c r="EB28" s="1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  <c r="EZ28" s="408">
        <f>EY28/EU28</f>
        <v/>
      </c>
    </row>
    <row r="29" outlineLevel="1" ht="14.85" customFormat="1" customHeight="1" s="4">
      <c r="A29" s="1" t="n">
        <v>24</v>
      </c>
      <c r="B29" s="74" t="inlineStr">
        <is>
          <t>39.17</t>
        </is>
      </c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HLOOKUP($CB$4,$AZ$6:$BK$42,$A29,0)</f>
        <v/>
      </c>
      <c r="CC29" s="237" t="n"/>
      <c r="CD29" s="622">
        <f>HLOOKUP($CB$4,$BO$6:$BZ$41,$A29,0)</f>
        <v/>
      </c>
      <c r="CE29" s="597">
        <f>SUM(CG29:CR29)</f>
        <v/>
      </c>
      <c r="CF29" s="1" t="n"/>
      <c r="CG29" s="597">
        <f>BD!BJ106</f>
        <v/>
      </c>
      <c r="CH29" s="597">
        <f>BD!BK106</f>
        <v/>
      </c>
      <c r="CI29" s="597">
        <f>BD!BL106</f>
        <v/>
      </c>
      <c r="CJ29" s="597">
        <f>BD!BM106</f>
        <v/>
      </c>
      <c r="CK29" s="597">
        <f>BD!BN106</f>
        <v/>
      </c>
      <c r="CL29" s="597">
        <f>BD!BO106</f>
        <v/>
      </c>
      <c r="CM29" s="597">
        <f>BD!BP106</f>
        <v/>
      </c>
      <c r="CN29" s="597">
        <f>BD!BQ106</f>
        <v/>
      </c>
      <c r="CO29" s="597">
        <f>BD!BR106</f>
        <v/>
      </c>
      <c r="CP29" s="597">
        <f>BD!BS106</f>
        <v/>
      </c>
      <c r="CQ29" s="597">
        <f>BD!BT106</f>
        <v/>
      </c>
      <c r="CR29" s="597">
        <f>BD!BU106</f>
        <v/>
      </c>
      <c r="CT29" s="597">
        <f>SUM(CV29:DG29)</f>
        <v/>
      </c>
      <c r="CU29" s="1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1" t="n"/>
      <c r="DN29" s="597">
        <f>BD!BW106</f>
        <v/>
      </c>
      <c r="DO29" s="597">
        <f>BD!BX106</f>
        <v/>
      </c>
      <c r="DP29" s="597">
        <f>BD!BY106</f>
        <v/>
      </c>
      <c r="DQ29" s="597">
        <f>BD!BZ106</f>
        <v/>
      </c>
      <c r="DR29" s="597">
        <f>BD!CA106</f>
        <v/>
      </c>
      <c r="DS29" s="597">
        <f>BD!CB106</f>
        <v/>
      </c>
      <c r="DT29" s="597">
        <f>BD!CC106</f>
        <v/>
      </c>
      <c r="DU29" s="597">
        <f>BD!CD106</f>
        <v/>
      </c>
      <c r="DV29" s="597">
        <f>BD!CE106</f>
        <v/>
      </c>
      <c r="DW29" s="597">
        <f>BD!CF106</f>
        <v/>
      </c>
      <c r="DX29" s="597">
        <f>BD!CG106</f>
        <v/>
      </c>
      <c r="DY29" s="597">
        <f>BD!CH106</f>
        <v/>
      </c>
      <c r="EA29" s="597">
        <f>SUM(EC29:EN29)</f>
        <v/>
      </c>
      <c r="EB29" s="1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U29" s="626">
        <f>_xlfn.XLOOKUP($ES$4,$DN$6:$DY$6,$DN29:$DY29)</f>
        <v/>
      </c>
      <c r="EW29" s="623">
        <f>_xlfn.XLOOKUP($ES$4,$EC$6:$EN$6,$EC29:$EN29)</f>
        <v/>
      </c>
      <c r="EY29" s="625">
        <f>EW29-EU29</f>
        <v/>
      </c>
      <c r="EZ29" s="408">
        <f>EY29/EU29</f>
        <v/>
      </c>
    </row>
    <row r="30" outlineLevel="1" ht="6" customFormat="1" customHeight="1" s="4">
      <c r="A30" s="1" t="n">
        <v>25</v>
      </c>
      <c r="B30" s="74" t="n"/>
      <c r="C30" s="58" t="n"/>
      <c r="D30" s="58" t="n"/>
      <c r="E30" s="644" t="n"/>
      <c r="F30" s="644" t="n"/>
      <c r="G30" s="656" t="n"/>
      <c r="H30" s="656" t="n"/>
      <c r="I30" s="656" t="n"/>
      <c r="J30" s="656" t="n"/>
      <c r="K30" s="656" t="n"/>
      <c r="L30" s="656" t="n"/>
      <c r="M30" s="656" t="n"/>
      <c r="N30" s="656" t="n"/>
      <c r="O30" s="656" t="n"/>
      <c r="P30" s="656" t="n"/>
      <c r="Q30" s="656" t="n"/>
      <c r="R30" s="656" t="n"/>
      <c r="T30" s="644" t="n"/>
      <c r="V30" s="656" t="n"/>
      <c r="W30" s="656" t="n"/>
      <c r="X30" s="656" t="n"/>
      <c r="Y30" s="656" t="n"/>
      <c r="Z30" s="656" t="n"/>
      <c r="AA30" s="656" t="n"/>
      <c r="AB30" s="656" t="n"/>
      <c r="AC30" s="656" t="n"/>
      <c r="AD30" s="656" t="n"/>
      <c r="AE30" s="656" t="n"/>
      <c r="AF30" s="656" t="n"/>
      <c r="AG30" s="656" t="n"/>
      <c r="AI30" s="644" t="n"/>
      <c r="AK30" s="656" t="n"/>
      <c r="AL30" s="656" t="n"/>
      <c r="AM30" s="656" t="n"/>
      <c r="AN30" s="656" t="n"/>
      <c r="AO30" s="656" t="n"/>
      <c r="AP30" s="656" t="n"/>
      <c r="AQ30" s="656" t="n"/>
      <c r="AR30" s="656" t="n"/>
      <c r="AS30" s="656" t="n"/>
      <c r="AT30" s="656" t="n"/>
      <c r="AU30" s="656" t="n"/>
      <c r="AV30" s="656" t="n"/>
      <c r="AW30" s="657" t="n"/>
      <c r="AX30" s="644" t="n"/>
      <c r="AZ30" s="656" t="n"/>
      <c r="BA30" s="656" t="n"/>
      <c r="BB30" s="656" t="n"/>
      <c r="BC30" s="656" t="n"/>
      <c r="BD30" s="656" t="n"/>
      <c r="BE30" s="656" t="n"/>
      <c r="BF30" s="656" t="n"/>
      <c r="BG30" s="656" t="n"/>
      <c r="BH30" s="656" t="n"/>
      <c r="BI30" s="656" t="n"/>
      <c r="BJ30" s="656" t="n"/>
      <c r="BK30" s="656" t="n"/>
      <c r="BM30" s="644" t="n"/>
      <c r="BO30" s="656" t="n"/>
      <c r="BP30" s="656" t="n"/>
      <c r="BQ30" s="656" t="n"/>
      <c r="BR30" s="656" t="n"/>
      <c r="BS30" s="656" t="n"/>
      <c r="BT30" s="656" t="n"/>
      <c r="BU30" s="656" t="n"/>
      <c r="BV30" s="656" t="n"/>
      <c r="BW30" s="656" t="n"/>
      <c r="BX30" s="656" t="n"/>
      <c r="BY30" s="656" t="n"/>
      <c r="BZ30" s="656" t="n"/>
      <c r="CB30" s="1" t="n"/>
      <c r="CC30" s="237" t="n"/>
      <c r="CD30" s="1" t="n"/>
      <c r="CE30" s="644" t="n"/>
      <c r="CF30" s="1" t="n"/>
      <c r="CG30" s="656" t="n"/>
      <c r="CH30" s="656" t="n"/>
      <c r="CI30" s="656" t="n"/>
      <c r="CJ30" s="656" t="n"/>
      <c r="CK30" s="656" t="n"/>
      <c r="CL30" s="656" t="n"/>
      <c r="CM30" s="656" t="n"/>
      <c r="CN30" s="656" t="n"/>
      <c r="CO30" s="656" t="n"/>
      <c r="CP30" s="656" t="n"/>
      <c r="CQ30" s="656" t="n"/>
      <c r="CR30" s="656" t="n"/>
      <c r="CT30" s="644" t="n"/>
      <c r="CU30" s="1" t="n"/>
      <c r="CV30" s="656" t="n"/>
      <c r="CW30" s="656" t="n"/>
      <c r="CX30" s="656" t="n"/>
      <c r="CY30" s="656" t="n"/>
      <c r="CZ30" s="656" t="n"/>
      <c r="DA30" s="656" t="n"/>
      <c r="DB30" s="656" t="n"/>
      <c r="DC30" s="656" t="n"/>
      <c r="DD30" s="656" t="n"/>
      <c r="DE30" s="656" t="n"/>
      <c r="DF30" s="656" t="n"/>
      <c r="DG30" s="656" t="n"/>
      <c r="DI30" s="656" t="n"/>
      <c r="DJ30" s="338" t="n"/>
      <c r="DL30" s="644" t="n"/>
      <c r="DM30" s="1" t="n"/>
      <c r="DN30" s="656" t="n"/>
      <c r="DO30" s="656" t="n"/>
      <c r="DP30" s="656" t="n"/>
      <c r="DQ30" s="656" t="n"/>
      <c r="DR30" s="656" t="n"/>
      <c r="DS30" s="656" t="n"/>
      <c r="DT30" s="656" t="n"/>
      <c r="DU30" s="656" t="n"/>
      <c r="DV30" s="656" t="n"/>
      <c r="DW30" s="656" t="n"/>
      <c r="DX30" s="656" t="n"/>
      <c r="DY30" s="656" t="n"/>
      <c r="EA30" s="644" t="n"/>
      <c r="EB30" s="1" t="n"/>
      <c r="EC30" s="656" t="n"/>
      <c r="ED30" s="656" t="n"/>
      <c r="EE30" s="656" t="n"/>
      <c r="EF30" s="656" t="n"/>
      <c r="EG30" s="656" t="n"/>
      <c r="EH30" s="656" t="n"/>
      <c r="EI30" s="656" t="n"/>
      <c r="EJ30" s="656" t="n"/>
      <c r="EK30" s="656" t="n"/>
      <c r="EL30" s="656" t="n"/>
      <c r="EM30" s="656" t="n"/>
      <c r="EN30" s="656" t="n"/>
      <c r="EP30" s="656" t="n"/>
      <c r="EQ30" s="338" t="n"/>
      <c r="ES30" s="623" t="n"/>
      <c r="ET30" s="409" t="n"/>
      <c r="EU30" s="626" t="n"/>
      <c r="EV30" s="409" t="n"/>
      <c r="EW30" s="623" t="n"/>
      <c r="EX30" s="409" t="n"/>
      <c r="EY30" s="625" t="n"/>
      <c r="EZ30" s="408" t="n"/>
    </row>
    <row r="31" ht="14.85" customHeight="1">
      <c r="A31" s="1" t="n">
        <v>26</v>
      </c>
      <c r="B31" s="71" t="n"/>
      <c r="C31" s="48" t="inlineStr">
        <is>
          <t>Despesas de Transporte e Logística</t>
        </is>
      </c>
      <c r="D31" s="57" t="n"/>
      <c r="E31" s="633">
        <f>SUM(G31:R31)</f>
        <v/>
      </c>
      <c r="F31" s="596" t="n"/>
      <c r="G31" s="633">
        <f>SUM(G33:G41)</f>
        <v/>
      </c>
      <c r="H31" s="633">
        <f>SUM(H33:H41)</f>
        <v/>
      </c>
      <c r="I31" s="633">
        <f>SUM(I33:I41)</f>
        <v/>
      </c>
      <c r="J31" s="633">
        <f>SUM(J33:J41)</f>
        <v/>
      </c>
      <c r="K31" s="633">
        <f>SUM(K33:K41)</f>
        <v/>
      </c>
      <c r="L31" s="633">
        <f>SUM(L33:L41)</f>
        <v/>
      </c>
      <c r="M31" s="633">
        <f>SUM(M33:M41)</f>
        <v/>
      </c>
      <c r="N31" s="633">
        <f>SUM(N33:N41)</f>
        <v/>
      </c>
      <c r="O31" s="633">
        <f>SUM(O33:O41)</f>
        <v/>
      </c>
      <c r="P31" s="633">
        <f>SUM(P33:P41)</f>
        <v/>
      </c>
      <c r="Q31" s="633">
        <f>SUM(Q33:Q41)</f>
        <v/>
      </c>
      <c r="R31" s="633">
        <f>SUM(R33:R41)</f>
        <v/>
      </c>
      <c r="S31" s="596" t="n"/>
      <c r="T31" s="633">
        <f>SUM(V31:AG31)</f>
        <v/>
      </c>
      <c r="U31" s="596" t="n"/>
      <c r="V31" s="633">
        <f>SUM(V33:V41)</f>
        <v/>
      </c>
      <c r="W31" s="633">
        <f>SUM(W33:W41)</f>
        <v/>
      </c>
      <c r="X31" s="633">
        <f>SUM(X33:X41)</f>
        <v/>
      </c>
      <c r="Y31" s="633">
        <f>SUM(Y33:Y41)</f>
        <v/>
      </c>
      <c r="Z31" s="633">
        <f>SUM(Z33:Z41)</f>
        <v/>
      </c>
      <c r="AA31" s="633">
        <f>SUM(AA33:AA41)</f>
        <v/>
      </c>
      <c r="AB31" s="633">
        <f>SUM(AB33:AB41)</f>
        <v/>
      </c>
      <c r="AC31" s="633">
        <f>SUM(AC33:AC41)</f>
        <v/>
      </c>
      <c r="AD31" s="633">
        <f>SUM(AD33:AD41)</f>
        <v/>
      </c>
      <c r="AE31" s="633">
        <f>SUM(AE33:AE41)</f>
        <v/>
      </c>
      <c r="AF31" s="633">
        <f>SUM(AF33:AF41)</f>
        <v/>
      </c>
      <c r="AG31" s="633">
        <f>SUM(AG33:AG41)</f>
        <v/>
      </c>
      <c r="AH31" s="596" t="n"/>
      <c r="AI31" s="633">
        <f>SUM(AK31:AV31)</f>
        <v/>
      </c>
      <c r="AJ31" s="596" t="n"/>
      <c r="AK31" s="633">
        <f>SUM(AK33:AK41)</f>
        <v/>
      </c>
      <c r="AL31" s="633">
        <f>SUM(AL33:AL41)</f>
        <v/>
      </c>
      <c r="AM31" s="633">
        <f>SUM(AM33:AM41)</f>
        <v/>
      </c>
      <c r="AN31" s="633">
        <f>SUM(AN33:AN41)</f>
        <v/>
      </c>
      <c r="AO31" s="633">
        <f>SUM(AO33:AO41)</f>
        <v/>
      </c>
      <c r="AP31" s="633">
        <f>SUM(AP33:AP41)</f>
        <v/>
      </c>
      <c r="AQ31" s="633">
        <f>SUM(AQ33:AQ41)</f>
        <v/>
      </c>
      <c r="AR31" s="633">
        <f>SUM(AR33:AR41)</f>
        <v/>
      </c>
      <c r="AS31" s="633">
        <f>SUM(AS33:AS41)</f>
        <v/>
      </c>
      <c r="AT31" s="633">
        <f>SUM(AT33:AT41)</f>
        <v/>
      </c>
      <c r="AU31" s="633">
        <f>SUM(AU33:AU41)</f>
        <v/>
      </c>
      <c r="AV31" s="633">
        <f>SUM(AV33:AV41)</f>
        <v/>
      </c>
      <c r="AW31" s="596" t="n"/>
      <c r="AX31" s="633">
        <f>SUM(AZ31:BK31)</f>
        <v/>
      </c>
      <c r="AY31" s="596" t="n"/>
      <c r="AZ31" s="633">
        <f>SUM(AZ33:AZ41)</f>
        <v/>
      </c>
      <c r="BA31" s="633">
        <f>SUM(BA33:BA41)</f>
        <v/>
      </c>
      <c r="BB31" s="633">
        <f>SUM(BB33:BB41)</f>
        <v/>
      </c>
      <c r="BC31" s="633">
        <f>SUM(BC33:BC41)</f>
        <v/>
      </c>
      <c r="BD31" s="633">
        <f>SUM(BD33:BD41)</f>
        <v/>
      </c>
      <c r="BE31" s="633">
        <f>SUM(BE33:BE41)</f>
        <v/>
      </c>
      <c r="BF31" s="633">
        <f>SUM(BF33:BF41)</f>
        <v/>
      </c>
      <c r="BG31" s="633">
        <f>SUM(BG33:BG41)</f>
        <v/>
      </c>
      <c r="BH31" s="633">
        <f>SUM(BH33:BH41)</f>
        <v/>
      </c>
      <c r="BI31" s="633">
        <f>SUM(BI33:BI41)</f>
        <v/>
      </c>
      <c r="BJ31" s="633">
        <f>SUM(BJ33:BJ41)</f>
        <v/>
      </c>
      <c r="BK31" s="633">
        <f>SUM(BK33:BK41)</f>
        <v/>
      </c>
      <c r="BM31" s="633">
        <f>SUM(BO31:BZ31)</f>
        <v/>
      </c>
      <c r="BN31" s="596" t="n"/>
      <c r="BO31" s="633">
        <f>SUM(BO33:BO41)</f>
        <v/>
      </c>
      <c r="BP31" s="633">
        <f>SUM(BP33:BP41)</f>
        <v/>
      </c>
      <c r="BQ31" s="633">
        <f>SUM(BQ33:BQ41)</f>
        <v/>
      </c>
      <c r="BR31" s="633">
        <f>SUM(BR33:BR41)</f>
        <v/>
      </c>
      <c r="BS31" s="633">
        <f>SUM(BS33:BS41)</f>
        <v/>
      </c>
      <c r="BT31" s="633">
        <f>SUM(BT33:BT41)</f>
        <v/>
      </c>
      <c r="BU31" s="633">
        <f>SUM(BU33:BU41)</f>
        <v/>
      </c>
      <c r="BV31" s="633">
        <f>SUM(BV33:BV41)</f>
        <v/>
      </c>
      <c r="BW31" s="633">
        <f>SUM(BW33:BW41)</f>
        <v/>
      </c>
      <c r="BX31" s="633">
        <f>SUM(BX33:BX41)</f>
        <v/>
      </c>
      <c r="BY31" s="633">
        <f>SUM(BY33:BY41)</f>
        <v/>
      </c>
      <c r="BZ31" s="633">
        <f>SUM(BZ33:BZ41)</f>
        <v/>
      </c>
      <c r="CB31" s="633">
        <f>SUM(CB32:CB41)</f>
        <v/>
      </c>
      <c r="CC31" s="237" t="n"/>
      <c r="CD31" s="633">
        <f>SUM(CD32:CD41)</f>
        <v/>
      </c>
      <c r="CE31" s="633">
        <f>SUM(CG31:CR31)</f>
        <v/>
      </c>
      <c r="CG31" s="633">
        <f>SUM(CG33:CG41)</f>
        <v/>
      </c>
      <c r="CH31" s="633">
        <f>SUM(CH33:CH41)</f>
        <v/>
      </c>
      <c r="CI31" s="633">
        <f>SUM(CI33:CI41)</f>
        <v/>
      </c>
      <c r="CJ31" s="633">
        <f>SUM(CJ33:CJ41)</f>
        <v/>
      </c>
      <c r="CK31" s="633">
        <f>SUM(CK33:CK41)</f>
        <v/>
      </c>
      <c r="CL31" s="633">
        <f>SUM(CL33:CL41)</f>
        <v/>
      </c>
      <c r="CM31" s="633">
        <f>SUM(CM33:CM41)</f>
        <v/>
      </c>
      <c r="CN31" s="633">
        <f>SUM(CN33:CN41)</f>
        <v/>
      </c>
      <c r="CO31" s="633">
        <f>SUM(CO33:CO41)</f>
        <v/>
      </c>
      <c r="CP31" s="633">
        <f>SUM(CP33:CP41)</f>
        <v/>
      </c>
      <c r="CQ31" s="633">
        <f>SUM(CQ33:CQ41)</f>
        <v/>
      </c>
      <c r="CR31" s="633">
        <f>SUM(CR33:CR41)</f>
        <v/>
      </c>
      <c r="CT31" s="633">
        <f>SUM(CV31:DG31)</f>
        <v/>
      </c>
      <c r="CV31" s="633">
        <f>SUM(CV33:CV41)</f>
        <v/>
      </c>
      <c r="CW31" s="633">
        <f>SUM(CW33:CW41)</f>
        <v/>
      </c>
      <c r="CX31" s="633">
        <f>SUM(CX33:CX41)</f>
        <v/>
      </c>
      <c r="CY31" s="633">
        <f>SUM(CY33:CY41)</f>
        <v/>
      </c>
      <c r="CZ31" s="633">
        <f>SUM(CZ33:CZ41)</f>
        <v/>
      </c>
      <c r="DA31" s="633">
        <f>SUM(DA33:DA41)</f>
        <v/>
      </c>
      <c r="DB31" s="633">
        <f>SUM(DB33:DB41)</f>
        <v/>
      </c>
      <c r="DC31" s="633">
        <f>SUM(DC33:DC41)</f>
        <v/>
      </c>
      <c r="DD31" s="633">
        <f>SUM(DD33:DD41)</f>
        <v/>
      </c>
      <c r="DE31" s="633">
        <f>SUM(DE33:DE41)</f>
        <v/>
      </c>
      <c r="DF31" s="633">
        <f>SUM(DF33:DF41)</f>
        <v/>
      </c>
      <c r="DG31" s="633">
        <f>SUM(DG33:DG41)</f>
        <v/>
      </c>
      <c r="DI31" s="633">
        <f>DA31-CL31</f>
        <v/>
      </c>
      <c r="DJ31" s="335">
        <f>(DA31/CL31)-100%</f>
        <v/>
      </c>
      <c r="DL31" s="633">
        <f>SUM(DN31:DY31)</f>
        <v/>
      </c>
      <c r="DN31" s="633">
        <f>SUM(DN33:DN41)</f>
        <v/>
      </c>
      <c r="DO31" s="633">
        <f>SUM(DO33:DO41)</f>
        <v/>
      </c>
      <c r="DP31" s="633">
        <f>SUM(DP33:DP41)</f>
        <v/>
      </c>
      <c r="DQ31" s="633">
        <f>SUM(DQ33:DQ41)</f>
        <v/>
      </c>
      <c r="DR31" s="633">
        <f>SUM(DR33:DR41)</f>
        <v/>
      </c>
      <c r="DS31" s="633">
        <f>SUM(DS33:DS41)</f>
        <v/>
      </c>
      <c r="DT31" s="633">
        <f>SUM(DT33:DT41)</f>
        <v/>
      </c>
      <c r="DU31" s="633">
        <f>SUM(DU33:DU41)</f>
        <v/>
      </c>
      <c r="DV31" s="633">
        <f>SUM(DV33:DV41)</f>
        <v/>
      </c>
      <c r="DW31" s="633">
        <f>SUM(DW33:DW41)</f>
        <v/>
      </c>
      <c r="DX31" s="633">
        <f>SUM(DX33:DX41)</f>
        <v/>
      </c>
      <c r="DY31" s="633">
        <f>SUM(DY33:DY41)</f>
        <v/>
      </c>
      <c r="EA31" s="633">
        <f>SUM(EC31:EN31)</f>
        <v/>
      </c>
      <c r="EC31" s="633">
        <f>SUM(EC33:EC41)</f>
        <v/>
      </c>
      <c r="ED31" s="633">
        <f>SUM(ED33:ED41)</f>
        <v/>
      </c>
      <c r="EE31" s="633">
        <f>SUM(EE33:EE41)</f>
        <v/>
      </c>
      <c r="EF31" s="633">
        <f>SUM(EF33:EF41)</f>
        <v/>
      </c>
      <c r="EG31" s="633">
        <f>SUM(EG33:EG41)</f>
        <v/>
      </c>
      <c r="EH31" s="633">
        <f>SUM(EH33:EH41)</f>
        <v/>
      </c>
      <c r="EI31" s="633">
        <f>SUM(EI33:EI41)</f>
        <v/>
      </c>
      <c r="EJ31" s="633">
        <f>SUM(EJ33:EJ41)</f>
        <v/>
      </c>
      <c r="EK31" s="633">
        <f>SUM(EK33:EK41)</f>
        <v/>
      </c>
      <c r="EL31" s="633">
        <f>SUM(EL33:EL41)</f>
        <v/>
      </c>
      <c r="EM31" s="633">
        <f>SUM(EM33:EM41)</f>
        <v/>
      </c>
      <c r="EN31" s="633">
        <f>SUM(EN33:EN41)</f>
        <v/>
      </c>
      <c r="EP31" s="633">
        <f>EH31-DS31</f>
        <v/>
      </c>
      <c r="EQ31" s="335">
        <f>(EH31/DS31)-100%</f>
        <v/>
      </c>
      <c r="ES31" s="633">
        <f>SUM(ES33:ES41)</f>
        <v/>
      </c>
      <c r="ET31" s="419" t="n"/>
      <c r="EU31" s="633">
        <f>SUM(EU33:EU41)</f>
        <v/>
      </c>
      <c r="EV31" s="419" t="n"/>
      <c r="EW31" s="633">
        <f>SUM(EW33:EW41)</f>
        <v/>
      </c>
      <c r="EX31" s="419" t="n"/>
      <c r="EY31" s="636">
        <f>EW31-EU31</f>
        <v/>
      </c>
      <c r="EZ31" s="412">
        <f>-EY31/EU31</f>
        <v/>
      </c>
    </row>
    <row r="32" ht="6" customHeight="1">
      <c r="A32" s="1" t="n">
        <v>27</v>
      </c>
      <c r="B32" s="72" t="n"/>
      <c r="C32" s="57" t="n"/>
      <c r="D32" s="57" t="n"/>
      <c r="E32" s="597" t="n"/>
      <c r="F32" s="596" t="n"/>
      <c r="G32" s="596" t="n"/>
      <c r="H32" s="596" t="n"/>
      <c r="I32" s="596" t="n"/>
      <c r="J32" s="596" t="n"/>
      <c r="K32" s="596" t="n"/>
      <c r="L32" s="596" t="n"/>
      <c r="M32" s="596" t="n"/>
      <c r="N32" s="596" t="n"/>
      <c r="O32" s="596" t="n"/>
      <c r="P32" s="596" t="n"/>
      <c r="Q32" s="596" t="n"/>
      <c r="R32" s="596" t="n"/>
      <c r="S32" s="596" t="n"/>
      <c r="T32" s="596" t="n"/>
      <c r="U32" s="596" t="n"/>
      <c r="V32" s="596" t="n"/>
      <c r="W32" s="596" t="n"/>
      <c r="X32" s="596" t="n"/>
      <c r="Y32" s="596" t="n"/>
      <c r="Z32" s="596" t="n"/>
      <c r="AA32" s="596" t="n"/>
      <c r="AB32" s="596" t="n"/>
      <c r="AC32" s="596" t="n"/>
      <c r="AD32" s="596" t="n"/>
      <c r="AE32" s="596" t="n"/>
      <c r="AF32" s="596" t="n"/>
      <c r="AG32" s="596" t="n"/>
      <c r="AH32" s="596" t="n"/>
      <c r="AI32" s="596" t="n"/>
      <c r="AJ32" s="596" t="n"/>
      <c r="AK32" s="596" t="n"/>
      <c r="AL32" s="596" t="n"/>
      <c r="AM32" s="596" t="n"/>
      <c r="AN32" s="596" t="n"/>
      <c r="AO32" s="596" t="n"/>
      <c r="AP32" s="596" t="n"/>
      <c r="AQ32" s="596" t="n"/>
      <c r="AR32" s="596" t="n"/>
      <c r="AS32" s="596" t="n"/>
      <c r="AT32" s="596" t="n"/>
      <c r="AU32" s="596" t="n"/>
      <c r="AV32" s="596" t="n"/>
      <c r="AW32" s="596" t="n"/>
      <c r="AX32" s="596" t="n"/>
      <c r="AY32" s="596" t="n"/>
      <c r="AZ32" s="596" t="n"/>
      <c r="BA32" s="596" t="n"/>
      <c r="BB32" s="596" t="n"/>
      <c r="BC32" s="596" t="n"/>
      <c r="BD32" s="596" t="n"/>
      <c r="BE32" s="596" t="n"/>
      <c r="BF32" s="596" t="n"/>
      <c r="BG32" s="596" t="n"/>
      <c r="BH32" s="596" t="n"/>
      <c r="BI32" s="596" t="n"/>
      <c r="BJ32" s="596" t="n"/>
      <c r="BK32" s="596" t="n"/>
      <c r="BM32" s="596" t="n"/>
      <c r="BN32" s="596" t="n"/>
      <c r="BO32" s="596" t="n"/>
      <c r="BP32" s="596" t="n"/>
      <c r="BQ32" s="596" t="n"/>
      <c r="BR32" s="596" t="n"/>
      <c r="BS32" s="596" t="n"/>
      <c r="BT32" s="596" t="n"/>
      <c r="BU32" s="596" t="n"/>
      <c r="BV32" s="596" t="n"/>
      <c r="BW32" s="596" t="n"/>
      <c r="BX32" s="596" t="n"/>
      <c r="BY32" s="596" t="n"/>
      <c r="BZ32" s="596" t="n"/>
      <c r="CB32" s="622" t="n"/>
      <c r="CC32" s="237" t="n"/>
      <c r="CD32" s="1" t="n"/>
      <c r="CE32" s="596" t="n"/>
      <c r="CG32" s="596" t="n"/>
      <c r="CH32" s="596" t="n"/>
      <c r="CI32" s="596" t="n"/>
      <c r="CJ32" s="596" t="n"/>
      <c r="CK32" s="596" t="n"/>
      <c r="CL32" s="596" t="n"/>
      <c r="CM32" s="596" t="n"/>
      <c r="CN32" s="596" t="n"/>
      <c r="CO32" s="596" t="n"/>
      <c r="CP32" s="596" t="n"/>
      <c r="CQ32" s="596" t="n"/>
      <c r="CR32" s="596" t="n"/>
      <c r="CT32" s="596" t="n"/>
      <c r="CV32" s="596" t="n"/>
      <c r="CW32" s="596" t="n"/>
      <c r="CX32" s="596" t="n"/>
      <c r="CY32" s="596" t="n"/>
      <c r="CZ32" s="596" t="n"/>
      <c r="DA32" s="596" t="n"/>
      <c r="DB32" s="596" t="n"/>
      <c r="DC32" s="596" t="n"/>
      <c r="DD32" s="596" t="n"/>
      <c r="DE32" s="596" t="n"/>
      <c r="DF32" s="596" t="n"/>
      <c r="DG32" s="596" t="n"/>
      <c r="DI32" s="596" t="n"/>
      <c r="DJ32" s="336" t="n"/>
      <c r="DL32" s="596" t="n"/>
      <c r="DN32" s="596" t="n"/>
      <c r="DO32" s="596" t="n"/>
      <c r="DP32" s="596" t="n"/>
      <c r="DQ32" s="596" t="n"/>
      <c r="DR32" s="596" t="n"/>
      <c r="DS32" s="596" t="n"/>
      <c r="DT32" s="596" t="n"/>
      <c r="DU32" s="596" t="n"/>
      <c r="DV32" s="596" t="n"/>
      <c r="DW32" s="596" t="n"/>
      <c r="DX32" s="596" t="n"/>
      <c r="DY32" s="596" t="n"/>
      <c r="EA32" s="596" t="n"/>
      <c r="EC32" s="596" t="n"/>
      <c r="ED32" s="596" t="n"/>
      <c r="EE32" s="596" t="n"/>
      <c r="EF32" s="596" t="n"/>
      <c r="EG32" s="596" t="n"/>
      <c r="EH32" s="596" t="n"/>
      <c r="EI32" s="596" t="n"/>
      <c r="EJ32" s="596" t="n"/>
      <c r="EK32" s="596" t="n"/>
      <c r="EL32" s="596" t="n"/>
      <c r="EM32" s="596" t="n"/>
      <c r="EN32" s="596" t="n"/>
      <c r="EP32" s="596" t="n"/>
      <c r="EQ32" s="336" t="n"/>
      <c r="ES32" s="623" t="n"/>
      <c r="ET32" s="409" t="n"/>
      <c r="EU32" s="626" t="n"/>
      <c r="EV32" s="409" t="n"/>
      <c r="EW32" s="623" t="n"/>
      <c r="EX32" s="409" t="n"/>
      <c r="EY32" s="625" t="n"/>
      <c r="EZ32" s="408" t="n"/>
    </row>
    <row r="33" outlineLevel="1" ht="14.85" customFormat="1" customHeight="1" s="4">
      <c r="A33" s="1" t="n">
        <v>28</v>
      </c>
      <c r="B33" s="74" t="inlineStr">
        <is>
          <t>40.01</t>
        </is>
      </c>
      <c r="C33" s="50">
        <f>VLOOKUP(B33,BD!A:B,2,0)</f>
        <v/>
      </c>
      <c r="D33" s="58" t="n"/>
      <c r="E33" s="597">
        <f>SUM(G33:R33)</f>
        <v/>
      </c>
      <c r="F33" s="644" t="n"/>
      <c r="G33" s="597">
        <f>SUMIFS(BD!I:I,BD!$A:$A,$B33,BD!$G:$G,$E$4)</f>
        <v/>
      </c>
      <c r="H33" s="597">
        <f>SUMIFS(BD!J:J,BD!$A:$A,$B33,BD!$G:$G,$E$4)</f>
        <v/>
      </c>
      <c r="I33" s="597">
        <f>SUMIFS(BD!K:K,BD!$A:$A,$B33,BD!$G:$G,$E$4)</f>
        <v/>
      </c>
      <c r="J33" s="597">
        <f>SUMIFS(BD!L:L,BD!$A:$A,$B33,BD!$G:$G,$E$4)</f>
        <v/>
      </c>
      <c r="K33" s="597">
        <f>SUMIFS(BD!M:M,BD!$A:$A,$B33,BD!$G:$G,$E$4)</f>
        <v/>
      </c>
      <c r="L33" s="597">
        <f>SUMIFS(BD!N:N,BD!$A:$A,$B33,BD!$G:$G,$E$4)</f>
        <v/>
      </c>
      <c r="M33" s="597">
        <f>SUMIFS(BD!O:O,BD!$A:$A,$B33,BD!$G:$G,$E$4)</f>
        <v/>
      </c>
      <c r="N33" s="597">
        <f>SUMIFS(BD!P:P,BD!$A:$A,$B33,BD!$G:$G,$E$4)</f>
        <v/>
      </c>
      <c r="O33" s="597">
        <f>SUMIFS(BD!Q:Q,BD!$A:$A,$B33,BD!$G:$G,$E$4)</f>
        <v/>
      </c>
      <c r="P33" s="597">
        <f>SUMIFS(BD!R:R,BD!$A:$A,$B33,BD!$G:$G,$E$4)</f>
        <v/>
      </c>
      <c r="Q33" s="597">
        <f>SUMIFS(BD!S:S,BD!$A:$A,$B33,BD!$G:$G,$E$4)</f>
        <v/>
      </c>
      <c r="R33" s="597">
        <f>SUMIFS(BD!T:T,BD!$A:$A,$B33,BD!$G:$G,$E$4)</f>
        <v/>
      </c>
      <c r="S33" s="597" t="n"/>
      <c r="T33" s="597">
        <f>SUM(V33:AG33)</f>
        <v/>
      </c>
      <c r="U33" s="597" t="n"/>
      <c r="V33" s="597">
        <f>SUMIFS(BD!V:V,BD!$A:$A,$B33,BD!$G:$G,$T$4)</f>
        <v/>
      </c>
      <c r="W33" s="597">
        <f>SUMIFS(BD!W:W,BD!$A:$A,$B33,BD!$G:$G,$T$4)</f>
        <v/>
      </c>
      <c r="X33" s="597">
        <f>SUMIFS(BD!X:X,BD!$A:$A,$B33,BD!$G:$G,$T$4)</f>
        <v/>
      </c>
      <c r="Y33" s="597">
        <f>SUMIFS(BD!Y:Y,BD!$A:$A,$B33,BD!$G:$G,$T$4)</f>
        <v/>
      </c>
      <c r="Z33" s="597">
        <f>SUMIFS(BD!Z:Z,BD!$A:$A,$B33,BD!$G:$G,$T$4)</f>
        <v/>
      </c>
      <c r="AA33" s="597">
        <f>SUMIFS(BD!AA:AA,BD!$A:$A,$B33,BD!$G:$G,$T$4)</f>
        <v/>
      </c>
      <c r="AB33" s="597">
        <f>SUMIFS(BD!AB:AB,BD!$A:$A,$B33,BD!$G:$G,$T$4)</f>
        <v/>
      </c>
      <c r="AC33" s="597">
        <f>SUMIFS(BD!AC:AC,BD!$A:$A,$B33,BD!$G:$G,$T$4)</f>
        <v/>
      </c>
      <c r="AD33" s="597">
        <f>SUMIFS(BD!AD:AD,BD!$A:$A,$B33,BD!$G:$G,$T$4)</f>
        <v/>
      </c>
      <c r="AE33" s="597">
        <f>SUMIFS(BD!AE:AE,BD!$A:$A,$B33,BD!$G:$G,$T$4)</f>
        <v/>
      </c>
      <c r="AF33" s="597">
        <f>SUMIFS(BD!AF:AF,BD!$A:$A,$B33,BD!$G:$G,$T$4)</f>
        <v/>
      </c>
      <c r="AG33" s="597">
        <f>SUMIFS(BD!AG:AG,BD!$A:$A,$B33,BD!$G:$G,$T$4)</f>
        <v/>
      </c>
      <c r="AH33" s="597" t="n"/>
      <c r="AI33" s="597">
        <f>SUM(AK33:AV33)</f>
        <v/>
      </c>
      <c r="AJ33" s="597" t="n"/>
      <c r="AK33" s="597">
        <f>SUMIFS(BD!AI:AI,BD!$A:$A,$B33,BD!$G:$G,$AI$4)</f>
        <v/>
      </c>
      <c r="AL33" s="597">
        <f>SUMIFS(BD!AJ:AJ,BD!$A:$A,$B33,BD!$G:$G,$AI$4)</f>
        <v/>
      </c>
      <c r="AM33" s="597">
        <f>SUMIFS(BD!AK:AK,BD!$A:$A,$B33,BD!$G:$G,$AI$4)</f>
        <v/>
      </c>
      <c r="AN33" s="597">
        <f>SUMIFS(BD!AL:AL,BD!$A:$A,$B33,BD!$G:$G,$AI$4)</f>
        <v/>
      </c>
      <c r="AO33" s="597">
        <f>SUMIFS(BD!AM:AM,BD!$A:$A,$B33,BD!$G:$G,$AI$4)</f>
        <v/>
      </c>
      <c r="AP33" s="597">
        <f>SUMIFS(BD!AN:AN,BD!$A:$A,$B33,BD!$G:$G,$AI$4)</f>
        <v/>
      </c>
      <c r="AQ33" s="597">
        <f>SUMIFS(BD!AO:AO,BD!$A:$A,$B33,BD!$G:$G,$AI$4)</f>
        <v/>
      </c>
      <c r="AR33" s="597">
        <f>SUMIFS(BD!AP:AP,BD!$A:$A,$B33,BD!$G:$G,$AI$4)</f>
        <v/>
      </c>
      <c r="AS33" s="597">
        <f>SUMIFS(BD!AQ:AQ,BD!$A:$A,$B33,BD!$G:$G,$AI$4)</f>
        <v/>
      </c>
      <c r="AT33" s="597">
        <f>SUMIFS(BD!AR:AR,BD!$A:$A,$B33,BD!$G:$G,$AI$4)</f>
        <v/>
      </c>
      <c r="AU33" s="597">
        <f>SUMIFS(BD!AS:AS,BD!$A:$A,$B33,BD!$G:$G,$AI$4)</f>
        <v/>
      </c>
      <c r="AV33" s="597">
        <f>SUMIFS(BD!AT:AT,BD!$A:$A,$B33,BD!$G:$G,$AI$4)</f>
        <v/>
      </c>
      <c r="AW33" s="597" t="n"/>
      <c r="AX33" s="597">
        <f>SUM(AZ33:BK33)</f>
        <v/>
      </c>
      <c r="AY33" s="597" t="n"/>
      <c r="AZ33" s="597">
        <f>SUMIFS(BD!AV:AV,BD!$A:$A,$B33,BD!$G:$G,$AX$4)</f>
        <v/>
      </c>
      <c r="BA33" s="597">
        <f>SUMIFS(BD!AW:AW,BD!$A:$A,$B33,BD!$G:$G,$AX$4)</f>
        <v/>
      </c>
      <c r="BB33" s="597">
        <f>SUMIFS(BD!AX:AX,BD!$A:$A,$B33,BD!$G:$G,$AX$4)</f>
        <v/>
      </c>
      <c r="BC33" s="597">
        <f>SUMIFS(BD!AY:AY,BD!$A:$A,$B33,BD!$G:$G,$AX$4)</f>
        <v/>
      </c>
      <c r="BD33" s="597">
        <f>SUMIFS(BD!AZ:AZ,BD!$A:$A,$B33,BD!$G:$G,$AX$4)</f>
        <v/>
      </c>
      <c r="BE33" s="597">
        <f>SUMIFS(BD!BA:BA,BD!$A:$A,$B33,BD!$G:$G,$AX$4)</f>
        <v/>
      </c>
      <c r="BF33" s="597">
        <f>SUMIFS(BD!BB:BB,BD!$A:$A,$B33,BD!$G:$G,$AX$4)</f>
        <v/>
      </c>
      <c r="BG33" s="597">
        <f>SUMIFS(BD!BC:BC,BD!$A:$A,$B33,BD!$G:$G,$AX$4)</f>
        <v/>
      </c>
      <c r="BH33" s="597">
        <f>SUMIFS(BD!BD:BD,BD!$A:$A,$B33,BD!$G:$G,$AX$4)</f>
        <v/>
      </c>
      <c r="BI33" s="597">
        <f>SUMIFS(BD!BE:BE,BD!$A:$A,$B33,BD!$G:$G,$AX$4)</f>
        <v/>
      </c>
      <c r="BJ33" s="597">
        <f>SUMIFS(BD!BF:BF,BD!$A:$A,$B33,BD!$G:$G,$AX$4)</f>
        <v/>
      </c>
      <c r="BK33" s="597">
        <f>SUMIFS(BD!BG:BG,BD!$A:$A,$B33,BD!$G:$G,$AX$4)</f>
        <v/>
      </c>
      <c r="BM33" s="597">
        <f>SUM(BO33:BZ33)</f>
        <v/>
      </c>
      <c r="BN33" s="597" t="n"/>
      <c r="BO33" s="597">
        <f>SUMIFS(BD!AV:AV,BD!$A:$A,$B33,BD!$G:$G,$BM$4)</f>
        <v/>
      </c>
      <c r="BP33" s="597">
        <f>SUMIFS(BD!AW:AW,BD!$A:$A,$B33,BD!$G:$G,$BM$4)</f>
        <v/>
      </c>
      <c r="BQ33" s="597">
        <f>SUMIFS(BD!AX:AX,BD!$A:$A,$B33,BD!$G:$G,$BM$4)</f>
        <v/>
      </c>
      <c r="BR33" s="597">
        <f>SUMIFS(BD!AY:AY,BD!$A:$A,$B33,BD!$G:$G,$BM$4)</f>
        <v/>
      </c>
      <c r="BS33" s="597">
        <f>SUMIFS(BD!AZ:AZ,BD!$A:$A,$B33,BD!$G:$G,$BM$4)</f>
        <v/>
      </c>
      <c r="BT33" s="597">
        <f>SUMIFS(BD!BA:BA,BD!$A:$A,$B33,BD!$G:$G,$BM$4)</f>
        <v/>
      </c>
      <c r="BU33" s="597">
        <f>SUMIFS(BD!BB:BB,BD!$A:$A,$B33,BD!$G:$G,$BM$4)</f>
        <v/>
      </c>
      <c r="BV33" s="597">
        <f>SUMIFS(BD!BC:BC,BD!$A:$A,$B33,BD!$G:$G,$BM$4)</f>
        <v/>
      </c>
      <c r="BW33" s="597">
        <f>SUMIFS(BD!BD:BD,BD!$A:$A,$B33,BD!$G:$G,$BM$4)</f>
        <v/>
      </c>
      <c r="BX33" s="597">
        <f>SUMIFS(BD!BE:BE,BD!$A:$A,$B33,BD!$G:$G,$BM$4)</f>
        <v/>
      </c>
      <c r="BY33" s="597">
        <f>SUMIFS(BD!BF:BF,BD!$A:$A,$B33,BD!$G:$G,$BM$4)</f>
        <v/>
      </c>
      <c r="BZ33" s="597">
        <f>SUMIFS(BD!BG:BG,BD!$A:$A,$B33,BD!$G:$G,$BM$4)</f>
        <v/>
      </c>
      <c r="CB33" s="622">
        <f>HLOOKUP($CB$4,$AZ$6:$BK$42,$A33,0)</f>
        <v/>
      </c>
      <c r="CC33" s="237" t="n"/>
      <c r="CD33" s="655">
        <f>HLOOKUP($CB$4,$BO$6:$BZ$41,$A33,0)</f>
        <v/>
      </c>
      <c r="CE33" s="597">
        <f>SUM(CG33:CR33)</f>
        <v/>
      </c>
      <c r="CF33" s="1" t="n"/>
      <c r="CG33" s="597">
        <f>BD!BJ107</f>
        <v/>
      </c>
      <c r="CH33" s="597">
        <f>BD!BK107</f>
        <v/>
      </c>
      <c r="CI33" s="597">
        <f>BD!BL107</f>
        <v/>
      </c>
      <c r="CJ33" s="597">
        <f>BD!BM107</f>
        <v/>
      </c>
      <c r="CK33" s="597">
        <f>BD!BN107</f>
        <v/>
      </c>
      <c r="CL33" s="597">
        <f>BD!BO107</f>
        <v/>
      </c>
      <c r="CM33" s="597">
        <f>BD!BP107</f>
        <v/>
      </c>
      <c r="CN33" s="597">
        <f>BD!BQ107</f>
        <v/>
      </c>
      <c r="CO33" s="597">
        <f>BD!BR107</f>
        <v/>
      </c>
      <c r="CP33" s="597">
        <f>BD!BS107</f>
        <v/>
      </c>
      <c r="CQ33" s="597">
        <f>BD!BT107</f>
        <v/>
      </c>
      <c r="CR33" s="597">
        <f>BD!BU107</f>
        <v/>
      </c>
      <c r="CT33" s="597">
        <f>SUM(CV33:DG33)</f>
        <v/>
      </c>
      <c r="CU33" s="1" t="n"/>
      <c r="CV33" s="597">
        <f>_xlfn.XLOOKUP($B33,BD!$A$203:$A$399,BD!BJ$203:BJ$399,)</f>
        <v/>
      </c>
      <c r="CW33" s="597">
        <f>_xlfn.XLOOKUP($B33,BD!$A$203:$A$399,BD!BK$203:BK$399,)</f>
        <v/>
      </c>
      <c r="CX33" s="597">
        <f>_xlfn.XLOOKUP($B33,BD!$A$203:$A$399,BD!BL$203:BL$399,)</f>
        <v/>
      </c>
      <c r="CY33" s="597">
        <f>_xlfn.XLOOKUP($B33,BD!$A$203:$A$399,BD!BM$203:BM$399,)</f>
        <v/>
      </c>
      <c r="CZ33" s="597">
        <f>_xlfn.XLOOKUP($B33,BD!$A$203:$A$399,BD!BN$203:BN$399,)</f>
        <v/>
      </c>
      <c r="DA33" s="597">
        <f>_xlfn.XLOOKUP($B33,BD!$A$203:$A$399,BD!BO$203:BO$399,)</f>
        <v/>
      </c>
      <c r="DB33" s="597">
        <f>_xlfn.XLOOKUP($B33,BD!$A$203:$A$399,BD!BP$203:BP$399,)</f>
        <v/>
      </c>
      <c r="DC33" s="597">
        <f>_xlfn.XLOOKUP($B33,BD!$A$203:$A$399,BD!BQ$203:BQ$399,)</f>
        <v/>
      </c>
      <c r="DD33" s="597">
        <f>_xlfn.XLOOKUP($B33,BD!$A$203:$A$399,BD!BR$203:BR$399,)</f>
        <v/>
      </c>
      <c r="DE33" s="597">
        <f>_xlfn.XLOOKUP($B33,BD!$A$203:$A$399,BD!BS$203:BS$399,)</f>
        <v/>
      </c>
      <c r="DF33" s="597">
        <f>_xlfn.XLOOKUP($B33,BD!$A$203:$A$399,BD!BT$203:BT$399,)</f>
        <v/>
      </c>
      <c r="DG33" s="597">
        <f>_xlfn.XLOOKUP($B33,BD!$A$203:$A$399,BD!BU$203:BU$399,)</f>
        <v/>
      </c>
      <c r="DI33" s="597">
        <f>DA33-CL33</f>
        <v/>
      </c>
      <c r="DJ33" s="337">
        <f>(DA33/CL33)-100%</f>
        <v/>
      </c>
      <c r="DL33" s="597">
        <f>SUM(DN33:DY33)</f>
        <v/>
      </c>
      <c r="DM33" s="1" t="n"/>
      <c r="DN33" s="597">
        <f>BD!BW107</f>
        <v/>
      </c>
      <c r="DO33" s="597">
        <f>BD!BX107</f>
        <v/>
      </c>
      <c r="DP33" s="597">
        <f>BD!BY107</f>
        <v/>
      </c>
      <c r="DQ33" s="597">
        <f>BD!BZ107</f>
        <v/>
      </c>
      <c r="DR33" s="597">
        <f>BD!CA107</f>
        <v/>
      </c>
      <c r="DS33" s="597">
        <f>BD!CB107</f>
        <v/>
      </c>
      <c r="DT33" s="597">
        <f>BD!CC107</f>
        <v/>
      </c>
      <c r="DU33" s="597">
        <f>BD!CD107</f>
        <v/>
      </c>
      <c r="DV33" s="597">
        <f>BD!CE107</f>
        <v/>
      </c>
      <c r="DW33" s="597">
        <f>BD!CF107</f>
        <v/>
      </c>
      <c r="DX33" s="597">
        <f>BD!CG107</f>
        <v/>
      </c>
      <c r="DY33" s="597">
        <f>BD!CH107</f>
        <v/>
      </c>
      <c r="EA33" s="597">
        <f>SUM(EC33:EN33)</f>
        <v/>
      </c>
      <c r="EB33" s="1" t="n"/>
      <c r="EC33" s="597">
        <f>_xlfn.XLOOKUP($B33,BD!$A$203:$A$399,BD!BW$203:BW$399,)</f>
        <v/>
      </c>
      <c r="ED33" s="597">
        <f>_xlfn.XLOOKUP($B33,BD!$A$203:$A$399,BD!BX$203:BX$399,)</f>
        <v/>
      </c>
      <c r="EE33" s="597">
        <f>_xlfn.XLOOKUP($B33,BD!$A$203:$A$399,BD!BY$203:BY$399,)</f>
        <v/>
      </c>
      <c r="EF33" s="597">
        <f>_xlfn.XLOOKUP($B33,BD!$A$203:$A$399,BD!BZ$203:BZ$399,)</f>
        <v/>
      </c>
      <c r="EG33" s="597">
        <f>_xlfn.XLOOKUP($B33,BD!$A$203:$A$399,BD!CA$203:CA$399,)</f>
        <v/>
      </c>
      <c r="EH33" s="597">
        <f>_xlfn.XLOOKUP($B33,BD!$A$203:$A$399,BD!CB$203:CB$399,)</f>
        <v/>
      </c>
      <c r="EI33" s="597">
        <f>_xlfn.XLOOKUP($B33,BD!$A$203:$A$399,BD!CC$203:CC$399,)</f>
        <v/>
      </c>
      <c r="EJ33" s="597">
        <f>_xlfn.XLOOKUP($B33,BD!$A$203:$A$399,BD!CD$203:CD$399,)</f>
        <v/>
      </c>
      <c r="EK33" s="597">
        <f>_xlfn.XLOOKUP($B33,BD!$A$203:$A$399,BD!CE$203:CE$399,)</f>
        <v/>
      </c>
      <c r="EL33" s="597">
        <f>_xlfn.XLOOKUP($B33,BD!$A$203:$A$399,BD!CF$203:CF$399,)</f>
        <v/>
      </c>
      <c r="EM33" s="597">
        <f>_xlfn.XLOOKUP($B33,BD!$A$203:$A$399,BD!CG$203:CG$399,)</f>
        <v/>
      </c>
      <c r="EN33" s="597">
        <f>_xlfn.XLOOKUP($B33,BD!$A$203:$A$399,BD!CH$203:CH$399,)</f>
        <v/>
      </c>
      <c r="EP33" s="597">
        <f>EH33-DS33</f>
        <v/>
      </c>
      <c r="EQ33" s="337">
        <f>(EH33/DS33)-100%</f>
        <v/>
      </c>
      <c r="ES33" s="623">
        <f>_xlfn.XLOOKUP($ES$2,$CV$6:$DG$6,$CV33:$DG33)</f>
        <v/>
      </c>
      <c r="EU33" s="626">
        <f>_xlfn.XLOOKUP($ES$4,$DN$6:$DY$6,$DN33:$DY33)</f>
        <v/>
      </c>
      <c r="EW33" s="623">
        <f>_xlfn.XLOOKUP($ES$4,$EC$6:$EN$6,$EC33:$EN33)</f>
        <v/>
      </c>
      <c r="EY33" s="625">
        <f>EW33-EU33</f>
        <v/>
      </c>
      <c r="EZ33" s="408">
        <f>EY33/EU33</f>
        <v/>
      </c>
    </row>
    <row r="34" outlineLevel="1" ht="14.85" customFormat="1" customHeight="1" s="4">
      <c r="A34" s="1" t="n">
        <v>29</v>
      </c>
      <c r="B34" s="74" t="inlineStr">
        <is>
          <t>40.02</t>
        </is>
      </c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HLOOKUP($CB$4,$AZ$6:$BK$42,$A34,0)</f>
        <v/>
      </c>
      <c r="CC34" s="237" t="n"/>
      <c r="CD34" s="622">
        <f>HLOOKUP($CB$4,$BO$6:$BZ$41,$A34,0)</f>
        <v/>
      </c>
      <c r="CE34" s="597">
        <f>SUM(CG34:CR34)</f>
        <v/>
      </c>
      <c r="CF34" s="1" t="n"/>
      <c r="CG34" s="597">
        <f>BD!BJ108</f>
        <v/>
      </c>
      <c r="CH34" s="597">
        <f>BD!BK108</f>
        <v/>
      </c>
      <c r="CI34" s="597">
        <f>BD!BL108</f>
        <v/>
      </c>
      <c r="CJ34" s="597">
        <f>BD!BM108</f>
        <v/>
      </c>
      <c r="CK34" s="597">
        <f>BD!BN108</f>
        <v/>
      </c>
      <c r="CL34" s="597">
        <f>BD!BO108</f>
        <v/>
      </c>
      <c r="CM34" s="597">
        <f>BD!BP108</f>
        <v/>
      </c>
      <c r="CN34" s="597">
        <f>BD!BQ108</f>
        <v/>
      </c>
      <c r="CO34" s="597">
        <f>BD!BR108</f>
        <v/>
      </c>
      <c r="CP34" s="597">
        <f>BD!BS108</f>
        <v/>
      </c>
      <c r="CQ34" s="597">
        <f>BD!BT108</f>
        <v/>
      </c>
      <c r="CR34" s="597">
        <f>BD!BU108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37">
        <f>(DA34/CL34)-100%</f>
        <v/>
      </c>
      <c r="DL34" s="597">
        <f>SUM(DN34:DY34)</f>
        <v/>
      </c>
      <c r="DM34" s="1" t="n"/>
      <c r="DN34" s="597">
        <f>BD!BW108</f>
        <v/>
      </c>
      <c r="DO34" s="597">
        <f>BD!BX108</f>
        <v/>
      </c>
      <c r="DP34" s="597">
        <f>BD!BY108</f>
        <v/>
      </c>
      <c r="DQ34" s="597">
        <f>BD!BZ108</f>
        <v/>
      </c>
      <c r="DR34" s="597">
        <f>BD!CA108</f>
        <v/>
      </c>
      <c r="DS34" s="597">
        <f>BD!CB108</f>
        <v/>
      </c>
      <c r="DT34" s="597">
        <f>BD!CC108</f>
        <v/>
      </c>
      <c r="DU34" s="597">
        <f>BD!CD108</f>
        <v/>
      </c>
      <c r="DV34" s="597">
        <f>BD!CE108</f>
        <v/>
      </c>
      <c r="DW34" s="597">
        <f>BD!CF108</f>
        <v/>
      </c>
      <c r="DX34" s="597">
        <f>BD!CG108</f>
        <v/>
      </c>
      <c r="DY34" s="597">
        <f>BD!CH108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37">
        <f>(EH34/DS34)-100%</f>
        <v/>
      </c>
      <c r="ES34" s="623">
        <f>_xlfn.XLOOKUP($ES$2,$CV$6:$DG$6,$CV34:$DG34)</f>
        <v/>
      </c>
      <c r="EU34" s="626">
        <f>_xlfn.XLOOKUP($ES$4,$DN$6:$DY$6,$DN34:$DY34)</f>
        <v/>
      </c>
      <c r="EW34" s="623">
        <f>_xlfn.XLOOKUP($ES$4,$EC$6:$EN$6,$EC34:$EN34)</f>
        <v/>
      </c>
      <c r="EY34" s="625">
        <f>EW34-EU34</f>
        <v/>
      </c>
      <c r="EZ34" s="408">
        <f>EY34/EU34</f>
        <v/>
      </c>
    </row>
    <row r="35" outlineLevel="1" ht="14.85" customFormat="1" customHeight="1" s="4">
      <c r="A35" s="1" t="n">
        <v>30</v>
      </c>
      <c r="B35" s="74" t="inlineStr">
        <is>
          <t>40.03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HLOOKUP($CB$4,$AZ$6:$BK$42,$A35,0)</f>
        <v/>
      </c>
      <c r="CC35" s="237" t="n"/>
      <c r="CD35" s="622">
        <f>HLOOKUP($CB$4,$BO$6:$BZ$41,$A35,0)</f>
        <v/>
      </c>
      <c r="CE35" s="597">
        <f>SUM(CG35:CR35)</f>
        <v/>
      </c>
      <c r="CF35" s="1" t="n"/>
      <c r="CG35" s="597">
        <f>BD!BJ109</f>
        <v/>
      </c>
      <c r="CH35" s="597">
        <f>BD!BK109</f>
        <v/>
      </c>
      <c r="CI35" s="597">
        <f>BD!BL109</f>
        <v/>
      </c>
      <c r="CJ35" s="597">
        <f>BD!BM109</f>
        <v/>
      </c>
      <c r="CK35" s="597">
        <f>BD!BN109</f>
        <v/>
      </c>
      <c r="CL35" s="597">
        <f>BD!BO109</f>
        <v/>
      </c>
      <c r="CM35" s="597">
        <f>BD!BP109</f>
        <v/>
      </c>
      <c r="CN35" s="597">
        <f>BD!BQ109</f>
        <v/>
      </c>
      <c r="CO35" s="597">
        <f>BD!BR109</f>
        <v/>
      </c>
      <c r="CP35" s="597">
        <f>BD!BS109</f>
        <v/>
      </c>
      <c r="CQ35" s="597">
        <f>BD!BT109</f>
        <v/>
      </c>
      <c r="CR35" s="597">
        <f>BD!BU109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BD!BW109</f>
        <v/>
      </c>
      <c r="DO35" s="597">
        <f>BD!BX109</f>
        <v/>
      </c>
      <c r="DP35" s="597">
        <f>BD!BY109</f>
        <v/>
      </c>
      <c r="DQ35" s="597">
        <f>BD!BZ109</f>
        <v/>
      </c>
      <c r="DR35" s="597">
        <f>BD!CA109</f>
        <v/>
      </c>
      <c r="DS35" s="597">
        <f>BD!CB109</f>
        <v/>
      </c>
      <c r="DT35" s="597">
        <f>BD!CC109</f>
        <v/>
      </c>
      <c r="DU35" s="597">
        <f>BD!CD109</f>
        <v/>
      </c>
      <c r="DV35" s="597">
        <f>BD!CE109</f>
        <v/>
      </c>
      <c r="DW35" s="597">
        <f>BD!CF109</f>
        <v/>
      </c>
      <c r="DX35" s="597">
        <f>BD!CG109</f>
        <v/>
      </c>
      <c r="DY35" s="597">
        <f>BD!CH109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54">
        <f>(EH35/DS35)-100%</f>
        <v/>
      </c>
      <c r="ES35" s="623">
        <f>_xlfn.XLOOKUP($ES$2,$CV$6:$DG$6,$CV35:$DG35)</f>
        <v/>
      </c>
      <c r="EU35" s="626">
        <f>_xlfn.XLOOKUP($ES$4,$DN$6:$DY$6,$DN35:$DY35)</f>
        <v/>
      </c>
      <c r="EW35" s="623">
        <f>_xlfn.XLOOKUP($ES$4,$EC$6:$EN$6,$EC35:$EN35)</f>
        <v/>
      </c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4" t="inlineStr">
        <is>
          <t>40.04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HLOOKUP($CB$4,$AZ$6:$BK$42,$A36,0)</f>
        <v/>
      </c>
      <c r="CC36" s="237" t="n"/>
      <c r="CD36" s="622">
        <f>HLOOKUP($CB$4,$BO$6:$BZ$41,$A36,0)</f>
        <v/>
      </c>
      <c r="CE36" s="597">
        <f>SUM(CG36:CR36)</f>
        <v/>
      </c>
      <c r="CF36" s="1" t="n"/>
      <c r="CG36" s="597">
        <f>BD!BJ110</f>
        <v/>
      </c>
      <c r="CH36" s="597">
        <f>BD!BK110</f>
        <v/>
      </c>
      <c r="CI36" s="597">
        <f>BD!BL110</f>
        <v/>
      </c>
      <c r="CJ36" s="597">
        <f>BD!BM110</f>
        <v/>
      </c>
      <c r="CK36" s="597">
        <f>BD!BN110</f>
        <v/>
      </c>
      <c r="CL36" s="597">
        <f>BD!BO110</f>
        <v/>
      </c>
      <c r="CM36" s="597">
        <f>BD!BP110</f>
        <v/>
      </c>
      <c r="CN36" s="597">
        <f>BD!BQ110</f>
        <v/>
      </c>
      <c r="CO36" s="597">
        <f>BD!BR110</f>
        <v/>
      </c>
      <c r="CP36" s="597">
        <f>BD!BS110</f>
        <v/>
      </c>
      <c r="CQ36" s="597">
        <f>BD!BT110</f>
        <v/>
      </c>
      <c r="CR36" s="597">
        <f>BD!BU110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BD!BW110</f>
        <v/>
      </c>
      <c r="DO36" s="597">
        <f>BD!BX110</f>
        <v/>
      </c>
      <c r="DP36" s="597">
        <f>BD!BY110</f>
        <v/>
      </c>
      <c r="DQ36" s="597">
        <f>BD!BZ110</f>
        <v/>
      </c>
      <c r="DR36" s="597">
        <f>BD!CA110</f>
        <v/>
      </c>
      <c r="DS36" s="597">
        <f>BD!CB110</f>
        <v/>
      </c>
      <c r="DT36" s="597">
        <f>BD!CC110</f>
        <v/>
      </c>
      <c r="DU36" s="597">
        <f>BD!CD110</f>
        <v/>
      </c>
      <c r="DV36" s="597">
        <f>BD!CE110</f>
        <v/>
      </c>
      <c r="DW36" s="597">
        <f>BD!CF110</f>
        <v/>
      </c>
      <c r="DX36" s="597">
        <f>BD!CG110</f>
        <v/>
      </c>
      <c r="DY36" s="597">
        <f>BD!CH110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U36" s="626">
        <f>_xlfn.XLOOKUP($ES$4,$DN$6:$DY$6,$DN36:$DY36)</f>
        <v/>
      </c>
      <c r="EW36" s="623">
        <f>_xlfn.XLOOKUP($ES$4,$EC$6:$EN$6,$EC36:$EN36)</f>
        <v/>
      </c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4" t="inlineStr">
        <is>
          <t>40.05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HLOOKUP($CB$4,$AZ$6:$BK$42,$A37,0)</f>
        <v/>
      </c>
      <c r="CC37" s="237" t="n"/>
      <c r="CD37" s="622">
        <f>HLOOKUP($CB$4,$BO$6:$BZ$41,$A37,0)</f>
        <v/>
      </c>
      <c r="CE37" s="597">
        <f>SUM(CG37:CR37)</f>
        <v/>
      </c>
      <c r="CF37" s="1" t="n"/>
      <c r="CG37" s="597">
        <f>BD!BJ111</f>
        <v/>
      </c>
      <c r="CH37" s="597">
        <f>BD!BK111</f>
        <v/>
      </c>
      <c r="CI37" s="597">
        <f>BD!BL111</f>
        <v/>
      </c>
      <c r="CJ37" s="597">
        <f>BD!BM111</f>
        <v/>
      </c>
      <c r="CK37" s="597">
        <f>BD!BN111</f>
        <v/>
      </c>
      <c r="CL37" s="597">
        <f>BD!BO111</f>
        <v/>
      </c>
      <c r="CM37" s="597">
        <f>BD!BP111</f>
        <v/>
      </c>
      <c r="CN37" s="597">
        <f>BD!BQ111</f>
        <v/>
      </c>
      <c r="CO37" s="597">
        <f>BD!BR111</f>
        <v/>
      </c>
      <c r="CP37" s="597">
        <f>BD!BS111</f>
        <v/>
      </c>
      <c r="CQ37" s="597">
        <f>BD!BT111</f>
        <v/>
      </c>
      <c r="CR37" s="597">
        <f>BD!BU111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1" t="n"/>
      <c r="DN37" s="597">
        <f>BD!BW111</f>
        <v/>
      </c>
      <c r="DO37" s="597">
        <f>BD!BX111</f>
        <v/>
      </c>
      <c r="DP37" s="597">
        <f>BD!BY111</f>
        <v/>
      </c>
      <c r="DQ37" s="597">
        <f>BD!BZ111</f>
        <v/>
      </c>
      <c r="DR37" s="597">
        <f>BD!CA111</f>
        <v/>
      </c>
      <c r="DS37" s="597">
        <f>BD!CB111</f>
        <v/>
      </c>
      <c r="DT37" s="597">
        <f>BD!CC111</f>
        <v/>
      </c>
      <c r="DU37" s="597">
        <f>BD!CD111</f>
        <v/>
      </c>
      <c r="DV37" s="597">
        <f>BD!CE111</f>
        <v/>
      </c>
      <c r="DW37" s="597">
        <f>BD!CF111</f>
        <v/>
      </c>
      <c r="DX37" s="597">
        <f>BD!CG111</f>
        <v/>
      </c>
      <c r="DY37" s="597">
        <f>BD!CH111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U37" s="626">
        <f>_xlfn.XLOOKUP($ES$4,$DN$6:$DY$6,$DN37:$DY37)</f>
        <v/>
      </c>
      <c r="EW37" s="623">
        <f>_xlfn.XLOOKUP($ES$4,$EC$6:$EN$6,$EC37:$EN37)</f>
        <v/>
      </c>
      <c r="EY37" s="625">
        <f>EW37-EU37</f>
        <v/>
      </c>
      <c r="EZ37" s="408">
        <f>EY37/EU37</f>
        <v/>
      </c>
    </row>
    <row r="38" outlineLevel="1" ht="14.85" customFormat="1" customHeight="1" s="4">
      <c r="A38" s="1" t="n">
        <v>33</v>
      </c>
      <c r="B38" s="74" t="inlineStr">
        <is>
          <t>40.06</t>
        </is>
      </c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597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597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597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M38" s="597">
        <f>SUM(BO38:BZ38)</f>
        <v/>
      </c>
      <c r="BN38" s="597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HLOOKUP($CB$4,$AZ$6:$BK$42,$A38,0)</f>
        <v/>
      </c>
      <c r="CC38" s="237" t="n"/>
      <c r="CD38" s="622">
        <f>HLOOKUP($CB$4,$BO$6:$BZ$41,$A38,0)</f>
        <v/>
      </c>
      <c r="CE38" s="597">
        <f>SUM(CG38:CR38)</f>
        <v/>
      </c>
      <c r="CF38" s="1" t="n"/>
      <c r="CG38" s="597">
        <f>BD!BJ112</f>
        <v/>
      </c>
      <c r="CH38" s="597">
        <f>BD!BK112</f>
        <v/>
      </c>
      <c r="CI38" s="597">
        <f>BD!BL112</f>
        <v/>
      </c>
      <c r="CJ38" s="597">
        <f>BD!BM112</f>
        <v/>
      </c>
      <c r="CK38" s="597">
        <f>BD!BN112</f>
        <v/>
      </c>
      <c r="CL38" s="597">
        <f>BD!BO112</f>
        <v/>
      </c>
      <c r="CM38" s="597">
        <f>BD!BP112</f>
        <v/>
      </c>
      <c r="CN38" s="597">
        <f>BD!BQ112</f>
        <v/>
      </c>
      <c r="CO38" s="597">
        <f>BD!BR112</f>
        <v/>
      </c>
      <c r="CP38" s="597">
        <f>BD!BS112</f>
        <v/>
      </c>
      <c r="CQ38" s="597">
        <f>BD!BT112</f>
        <v/>
      </c>
      <c r="CR38" s="597">
        <f>BD!BU112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BD!BW112</f>
        <v/>
      </c>
      <c r="DO38" s="597">
        <f>BD!BX112</f>
        <v/>
      </c>
      <c r="DP38" s="597">
        <f>BD!BY112</f>
        <v/>
      </c>
      <c r="DQ38" s="597">
        <f>BD!BZ112</f>
        <v/>
      </c>
      <c r="DR38" s="597">
        <f>BD!CA112</f>
        <v/>
      </c>
      <c r="DS38" s="597">
        <f>BD!CB112</f>
        <v/>
      </c>
      <c r="DT38" s="597">
        <f>BD!CC112</f>
        <v/>
      </c>
      <c r="DU38" s="597">
        <f>BD!CD112</f>
        <v/>
      </c>
      <c r="DV38" s="597">
        <f>BD!CE112</f>
        <v/>
      </c>
      <c r="DW38" s="597">
        <f>BD!CF112</f>
        <v/>
      </c>
      <c r="DX38" s="597">
        <f>BD!CG112</f>
        <v/>
      </c>
      <c r="DY38" s="597">
        <f>BD!CH112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U38" s="626">
        <f>_xlfn.XLOOKUP($ES$4,$DN$6:$DY$6,$DN38:$DY38)</f>
        <v/>
      </c>
      <c r="EW38" s="623">
        <f>_xlfn.XLOOKUP($ES$4,$EC$6:$EN$6,$EC38:$EN38)</f>
        <v/>
      </c>
      <c r="EY38" s="625">
        <f>EW38-EU38</f>
        <v/>
      </c>
      <c r="EZ38" s="408">
        <f>EY38/EU38</f>
        <v/>
      </c>
    </row>
    <row r="39" outlineLevel="1" ht="14.85" customFormat="1" customHeight="1" s="4">
      <c r="A39" s="1" t="n">
        <v>34</v>
      </c>
      <c r="B39" s="74" t="inlineStr">
        <is>
          <t>40.07</t>
        </is>
      </c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597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597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597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M39" s="597">
        <f>SUM(BO39:BZ39)</f>
        <v/>
      </c>
      <c r="BN39" s="597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HLOOKUP($CB$4,$AZ$6:$BK$42,$A39,0)</f>
        <v/>
      </c>
      <c r="CC39" s="237" t="n"/>
      <c r="CD39" s="622">
        <f>HLOOKUP($CB$4,$BO$6:$BZ$41,$A39,0)</f>
        <v/>
      </c>
      <c r="CE39" s="597">
        <f>SUM(CG39:CR39)</f>
        <v/>
      </c>
      <c r="CF39" s="1" t="n"/>
      <c r="CG39" s="597">
        <f>BD!BJ113</f>
        <v/>
      </c>
      <c r="CH39" s="597">
        <f>BD!BK113</f>
        <v/>
      </c>
      <c r="CI39" s="597">
        <f>BD!BL113</f>
        <v/>
      </c>
      <c r="CJ39" s="597">
        <f>BD!BM113</f>
        <v/>
      </c>
      <c r="CK39" s="597">
        <f>BD!BN113</f>
        <v/>
      </c>
      <c r="CL39" s="597">
        <f>BD!BO113</f>
        <v/>
      </c>
      <c r="CM39" s="597">
        <f>BD!BP113</f>
        <v/>
      </c>
      <c r="CN39" s="597">
        <f>BD!BQ113</f>
        <v/>
      </c>
      <c r="CO39" s="597">
        <f>BD!BR113</f>
        <v/>
      </c>
      <c r="CP39" s="597">
        <f>BD!BS113</f>
        <v/>
      </c>
      <c r="CQ39" s="597">
        <f>BD!BT113</f>
        <v/>
      </c>
      <c r="CR39" s="597">
        <f>BD!BU113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37">
        <f>(DA39/CL39)-100%</f>
        <v/>
      </c>
      <c r="DL39" s="597">
        <f>SUM(DN39:DY39)</f>
        <v/>
      </c>
      <c r="DM39" s="1" t="n"/>
      <c r="DN39" s="597">
        <f>BD!BW113</f>
        <v/>
      </c>
      <c r="DO39" s="597">
        <f>BD!BX113</f>
        <v/>
      </c>
      <c r="DP39" s="597">
        <f>BD!BY113</f>
        <v/>
      </c>
      <c r="DQ39" s="597">
        <f>BD!BZ113</f>
        <v/>
      </c>
      <c r="DR39" s="597">
        <f>BD!CA113</f>
        <v/>
      </c>
      <c r="DS39" s="597">
        <f>BD!CB113</f>
        <v/>
      </c>
      <c r="DT39" s="597">
        <f>BD!CC113</f>
        <v/>
      </c>
      <c r="DU39" s="597">
        <f>BD!CD113</f>
        <v/>
      </c>
      <c r="DV39" s="597">
        <f>BD!CE113</f>
        <v/>
      </c>
      <c r="DW39" s="597">
        <f>BD!CF113</f>
        <v/>
      </c>
      <c r="DX39" s="597">
        <f>BD!CG113</f>
        <v/>
      </c>
      <c r="DY39" s="597">
        <f>BD!CH113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37">
        <f>(EH39/DS39)-100%</f>
        <v/>
      </c>
      <c r="ES39" s="623">
        <f>_xlfn.XLOOKUP($ES$2,$CV$6:$DG$6,$CV39:$DG39)</f>
        <v/>
      </c>
      <c r="EU39" s="626">
        <f>_xlfn.XLOOKUP($ES$4,$DN$6:$DY$6,$DN39:$DY39)</f>
        <v/>
      </c>
      <c r="EW39" s="623">
        <f>_xlfn.XLOOKUP($ES$4,$EC$6:$EN$6,$EC39:$EN39)</f>
        <v/>
      </c>
      <c r="EY39" s="625">
        <f>EW39-EU39</f>
        <v/>
      </c>
      <c r="EZ39" s="408">
        <f>EY39/EU39</f>
        <v/>
      </c>
    </row>
    <row r="40" outlineLevel="1" ht="14.85" customFormat="1" customHeight="1" s="4">
      <c r="A40" s="1" t="n">
        <v>35</v>
      </c>
      <c r="B40" s="74" t="inlineStr">
        <is>
          <t>40.08</t>
        </is>
      </c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SUMIFS(BD!I:I,BD!$A:$A,$B41,BD!$G:$G,$E$4)</f>
        <v/>
      </c>
      <c r="H40" s="597">
        <f>SUMIFS(BD!J:J,BD!$A:$A,$B41,BD!$G:$G,$E$4)</f>
        <v/>
      </c>
      <c r="I40" s="597">
        <f>SUMIFS(BD!K:K,BD!$A:$A,$B41,BD!$G:$G,$E$4)</f>
        <v/>
      </c>
      <c r="J40" s="597">
        <f>SUMIFS(BD!L:L,BD!$A:$A,$B41,BD!$G:$G,$E$4)</f>
        <v/>
      </c>
      <c r="K40" s="597">
        <f>SUMIFS(BD!M:M,BD!$A:$A,$B41,BD!$G:$G,$E$4)</f>
        <v/>
      </c>
      <c r="L40" s="597">
        <f>SUMIFS(BD!N:N,BD!$A:$A,$B41,BD!$G:$G,$E$4)</f>
        <v/>
      </c>
      <c r="M40" s="597">
        <f>SUMIFS(BD!O:O,BD!$A:$A,$B41,BD!$G:$G,$E$4)</f>
        <v/>
      </c>
      <c r="N40" s="597">
        <f>SUMIFS(BD!P:P,BD!$A:$A,$B41,BD!$G:$G,$E$4)</f>
        <v/>
      </c>
      <c r="O40" s="597">
        <f>SUMIFS(BD!Q:Q,BD!$A:$A,$B41,BD!$G:$G,$E$4)</f>
        <v/>
      </c>
      <c r="P40" s="597">
        <f>SUMIFS(BD!R:R,BD!$A:$A,$B41,BD!$G:$G,$E$4)</f>
        <v/>
      </c>
      <c r="Q40" s="597">
        <f>SUMIFS(BD!S:S,BD!$A:$A,$B41,BD!$G:$G,$E$4)</f>
        <v/>
      </c>
      <c r="R40" s="597">
        <f>SUMIFS(BD!T:T,BD!$A:$A,$B41,BD!$G:$G,$E$4)</f>
        <v/>
      </c>
      <c r="S40" s="597" t="n"/>
      <c r="T40" s="597">
        <f>SUM(V40:AG40)</f>
        <v/>
      </c>
      <c r="U40" s="597" t="n"/>
      <c r="V40" s="597">
        <f>SUMIFS(BD!V:V,BD!$A:$A,$B41,BD!$G:$G,$T$4)</f>
        <v/>
      </c>
      <c r="W40" s="597">
        <f>SUMIFS(BD!W:W,BD!$A:$A,$B41,BD!$G:$G,$T$4)</f>
        <v/>
      </c>
      <c r="X40" s="597">
        <f>SUMIFS(BD!X:X,BD!$A:$A,$B41,BD!$G:$G,$T$4)</f>
        <v/>
      </c>
      <c r="Y40" s="597">
        <f>SUMIFS(BD!Y:Y,BD!$A:$A,$B41,BD!$G:$G,$T$4)</f>
        <v/>
      </c>
      <c r="Z40" s="597">
        <f>SUMIFS(BD!Z:Z,BD!$A:$A,$B41,BD!$G:$G,$T$4)</f>
        <v/>
      </c>
      <c r="AA40" s="597">
        <f>SUMIFS(BD!AA:AA,BD!$A:$A,$B41,BD!$G:$G,$T$4)</f>
        <v/>
      </c>
      <c r="AB40" s="597">
        <f>SUMIFS(BD!AB:AB,BD!$A:$A,$B41,BD!$G:$G,$T$4)</f>
        <v/>
      </c>
      <c r="AC40" s="597">
        <f>SUMIFS(BD!AC:AC,BD!$A:$A,$B41,BD!$G:$G,$T$4)</f>
        <v/>
      </c>
      <c r="AD40" s="597">
        <f>SUMIFS(BD!AD:AD,BD!$A:$A,$B41,BD!$G:$G,$T$4)</f>
        <v/>
      </c>
      <c r="AE40" s="597">
        <f>SUMIFS(BD!AE:AE,BD!$A:$A,$B41,BD!$G:$G,$T$4)</f>
        <v/>
      </c>
      <c r="AF40" s="597">
        <f>SUMIFS(BD!AF:AF,BD!$A:$A,$B41,BD!$G:$G,$T$4)</f>
        <v/>
      </c>
      <c r="AG40" s="597">
        <f>SUMIFS(BD!AG:AG,BD!$A:$A,$B41,BD!$G:$G,$T$4)</f>
        <v/>
      </c>
      <c r="AH40" s="597" t="n"/>
      <c r="AI40" s="597">
        <f>SUM(AK40:AV40)</f>
        <v/>
      </c>
      <c r="AJ40" s="597" t="n"/>
      <c r="AK40" s="597">
        <f>SUMIFS(BD!AI:AI,BD!$A:$A,$B41,BD!$G:$G,$AI$4)</f>
        <v/>
      </c>
      <c r="AL40" s="597">
        <f>SUMIFS(BD!AJ:AJ,BD!$A:$A,$B41,BD!$G:$G,$AI$4)</f>
        <v/>
      </c>
      <c r="AM40" s="597">
        <f>SUMIFS(BD!AK:AK,BD!$A:$A,$B41,BD!$G:$G,$AI$4)</f>
        <v/>
      </c>
      <c r="AN40" s="597">
        <f>SUMIFS(BD!AL:AL,BD!$A:$A,$B41,BD!$G:$G,$AI$4)</f>
        <v/>
      </c>
      <c r="AO40" s="597">
        <f>SUMIFS(BD!AM:AM,BD!$A:$A,$B41,BD!$G:$G,$AI$4)</f>
        <v/>
      </c>
      <c r="AP40" s="597">
        <f>SUMIFS(BD!AN:AN,BD!$A:$A,$B41,BD!$G:$G,$AI$4)</f>
        <v/>
      </c>
      <c r="AQ40" s="597">
        <f>SUMIFS(BD!AO:AO,BD!$A:$A,$B41,BD!$G:$G,$AI$4)</f>
        <v/>
      </c>
      <c r="AR40" s="597">
        <f>SUMIFS(BD!AP:AP,BD!$A:$A,$B41,BD!$G:$G,$AI$4)</f>
        <v/>
      </c>
      <c r="AS40" s="597">
        <f>SUMIFS(BD!AQ:AQ,BD!$A:$A,$B41,BD!$G:$G,$AI$4)</f>
        <v/>
      </c>
      <c r="AT40" s="597">
        <f>SUMIFS(BD!AR:AR,BD!$A:$A,$B41,BD!$G:$G,$AI$4)</f>
        <v/>
      </c>
      <c r="AU40" s="597">
        <f>SUMIFS(BD!AS:AS,BD!$A:$A,$B41,BD!$G:$G,$AI$4)</f>
        <v/>
      </c>
      <c r="AV40" s="597">
        <f>SUMIFS(BD!AT:AT,BD!$A:$A,$B41,BD!$G:$G,$AI$4)</f>
        <v/>
      </c>
      <c r="AW40" s="597" t="n"/>
      <c r="AX40" s="597">
        <f>SUM(AZ40:BK40)</f>
        <v/>
      </c>
      <c r="AY40" s="597" t="n"/>
      <c r="AZ40" s="597">
        <f>SUMIFS(BD!AV:AV,BD!$A:$A,$B41,BD!$G:$G,$AX$4)</f>
        <v/>
      </c>
      <c r="BA40" s="597">
        <f>SUMIFS(BD!AW:AW,BD!$A:$A,$B41,BD!$G:$G,$AX$4)</f>
        <v/>
      </c>
      <c r="BB40" s="597">
        <f>SUMIFS(BD!AX:AX,BD!$A:$A,$B41,BD!$G:$G,$AX$4)</f>
        <v/>
      </c>
      <c r="BC40" s="597">
        <f>SUMIFS(BD!AY:AY,BD!$A:$A,$B41,BD!$G:$G,$AX$4)</f>
        <v/>
      </c>
      <c r="BD40" s="597">
        <f>SUMIFS(BD!AZ:AZ,BD!$A:$A,$B41,BD!$G:$G,$AX$4)</f>
        <v/>
      </c>
      <c r="BE40" s="597">
        <f>SUMIFS(BD!BA:BA,BD!$A:$A,$B41,BD!$G:$G,$AX$4)</f>
        <v/>
      </c>
      <c r="BF40" s="597">
        <f>SUMIFS(BD!BB:BB,BD!$A:$A,$B41,BD!$G:$G,$AX$4)</f>
        <v/>
      </c>
      <c r="BG40" s="597">
        <f>SUMIFS(BD!BC:BC,BD!$A:$A,$B41,BD!$G:$G,$AX$4)</f>
        <v/>
      </c>
      <c r="BH40" s="597">
        <f>SUMIFS(BD!BD:BD,BD!$A:$A,$B41,BD!$G:$G,$AX$4)</f>
        <v/>
      </c>
      <c r="BI40" s="597">
        <f>SUMIFS(BD!BE:BE,BD!$A:$A,$B41,BD!$G:$G,$AX$4)</f>
        <v/>
      </c>
      <c r="BJ40" s="597">
        <f>SUMIFS(BD!BF:BF,BD!$A:$A,$B41,BD!$G:$G,$AX$4)</f>
        <v/>
      </c>
      <c r="BK40" s="597">
        <f>SUMIFS(BD!BG:BG,BD!$A:$A,$B41,BD!$G:$G,$AX$4)</f>
        <v/>
      </c>
      <c r="BM40" s="597">
        <f>SUM(BO40:BZ40)</f>
        <v/>
      </c>
      <c r="BN40" s="597" t="n"/>
      <c r="BO40" s="597">
        <f>SUMIFS(BD!AV:AV,BD!$A:$A,$B41,BD!$G:$G,$BM$4)</f>
        <v/>
      </c>
      <c r="BP40" s="597">
        <f>SUMIFS(BD!AW:AW,BD!$A:$A,$B41,BD!$G:$G,$BM$4)</f>
        <v/>
      </c>
      <c r="BQ40" s="597">
        <f>SUMIFS(BD!AX:AX,BD!$A:$A,$B41,BD!$G:$G,$BM$4)</f>
        <v/>
      </c>
      <c r="BR40" s="597">
        <f>SUMIFS(BD!AY:AY,BD!$A:$A,$B41,BD!$G:$G,$BM$4)</f>
        <v/>
      </c>
      <c r="BS40" s="597">
        <f>SUMIFS(BD!AZ:AZ,BD!$A:$A,$B41,BD!$G:$G,$BM$4)</f>
        <v/>
      </c>
      <c r="BT40" s="597">
        <f>SUMIFS(BD!BA:BA,BD!$A:$A,$B41,BD!$G:$G,$BM$4)</f>
        <v/>
      </c>
      <c r="BU40" s="597">
        <f>SUMIFS(BD!BB:BB,BD!$A:$A,$B41,BD!$G:$G,$BM$4)</f>
        <v/>
      </c>
      <c r="BV40" s="597">
        <f>SUMIFS(BD!BC:BC,BD!$A:$A,$B41,BD!$G:$G,$BM$4)</f>
        <v/>
      </c>
      <c r="BW40" s="597">
        <f>SUMIFS(BD!BD:BD,BD!$A:$A,$B41,BD!$G:$G,$BM$4)</f>
        <v/>
      </c>
      <c r="BX40" s="597">
        <f>SUMIFS(BD!BE:BE,BD!$A:$A,$B41,BD!$G:$G,$BM$4)</f>
        <v/>
      </c>
      <c r="BY40" s="597">
        <f>SUMIFS(BD!BF:BF,BD!$A:$A,$B41,BD!$G:$G,$BM$4)</f>
        <v/>
      </c>
      <c r="BZ40" s="597">
        <f>SUMIFS(BD!BG:BG,BD!$A:$A,$B41,BD!$G:$G,$BM$4)</f>
        <v/>
      </c>
      <c r="CB40" s="622">
        <f>HLOOKUP($CB$4,$AZ$6:$BK$42,$A40,0)</f>
        <v/>
      </c>
      <c r="CC40" s="237" t="n"/>
      <c r="CD40" s="622">
        <f>HLOOKUP($CB$4,$BO$6:$BZ$42,$A40,0)</f>
        <v/>
      </c>
      <c r="CE40" s="597">
        <f>SUM(CG40:CR40)</f>
        <v/>
      </c>
      <c r="CF40" s="1" t="n"/>
      <c r="CG40" s="597">
        <f>BD!BJ114</f>
        <v/>
      </c>
      <c r="CH40" s="597">
        <f>BD!BK114</f>
        <v/>
      </c>
      <c r="CI40" s="597">
        <f>BD!BL114</f>
        <v/>
      </c>
      <c r="CJ40" s="597">
        <f>BD!BM114</f>
        <v/>
      </c>
      <c r="CK40" s="597">
        <f>BD!BN114</f>
        <v/>
      </c>
      <c r="CL40" s="597">
        <f>BD!BO114</f>
        <v/>
      </c>
      <c r="CM40" s="597">
        <f>BD!BP114</f>
        <v/>
      </c>
      <c r="CN40" s="597">
        <f>BD!BQ114</f>
        <v/>
      </c>
      <c r="CO40" s="597">
        <f>BD!BR114</f>
        <v/>
      </c>
      <c r="CP40" s="597">
        <f>BD!BS114</f>
        <v/>
      </c>
      <c r="CQ40" s="597">
        <f>BD!BT114</f>
        <v/>
      </c>
      <c r="CR40" s="597">
        <f>BD!BU114</f>
        <v/>
      </c>
      <c r="CT40" s="597">
        <f>SUM(CV40:DG40)</f>
        <v/>
      </c>
      <c r="CU40" s="1" t="n"/>
      <c r="CV40" s="597">
        <f>_xlfn.XLOOKUP($B40,BD!$A$203:$A$399,BD!BJ$203:BJ$399,)</f>
        <v/>
      </c>
      <c r="CW40" s="597">
        <f>_xlfn.XLOOKUP($B40,BD!$A$203:$A$399,BD!BK$203:BK$399,)</f>
        <v/>
      </c>
      <c r="CX40" s="597">
        <f>_xlfn.XLOOKUP($B40,BD!$A$203:$A$399,BD!BL$203:BL$399,)</f>
        <v/>
      </c>
      <c r="CY40" s="597">
        <f>_xlfn.XLOOKUP($B40,BD!$A$203:$A$399,BD!BM$203:BM$399,)</f>
        <v/>
      </c>
      <c r="CZ40" s="597">
        <f>_xlfn.XLOOKUP($B40,BD!$A$203:$A$399,BD!BN$203:BN$399,)</f>
        <v/>
      </c>
      <c r="DA40" s="597">
        <f>_xlfn.XLOOKUP($B40,BD!$A$203:$A$399,BD!BO$203:BO$399,)</f>
        <v/>
      </c>
      <c r="DB40" s="597">
        <f>_xlfn.XLOOKUP($B40,BD!$A$203:$A$399,BD!BP$203:BP$399,)</f>
        <v/>
      </c>
      <c r="DC40" s="597">
        <f>_xlfn.XLOOKUP($B40,BD!$A$203:$A$399,BD!BQ$203:BQ$399,)</f>
        <v/>
      </c>
      <c r="DD40" s="597">
        <f>_xlfn.XLOOKUP($B40,BD!$A$203:$A$399,BD!BR$203:BR$399,)</f>
        <v/>
      </c>
      <c r="DE40" s="597">
        <f>_xlfn.XLOOKUP($B40,BD!$A$203:$A$399,BD!BS$203:BS$399,)</f>
        <v/>
      </c>
      <c r="DF40" s="597">
        <f>_xlfn.XLOOKUP($B40,BD!$A$203:$A$399,BD!BT$203:BT$399,)</f>
        <v/>
      </c>
      <c r="DG40" s="597">
        <f>_xlfn.XLOOKUP($B40,BD!$A$203:$A$399,BD!BU$203:BU$399,)</f>
        <v/>
      </c>
      <c r="DI40" s="597">
        <f>DA40-CL40</f>
        <v/>
      </c>
      <c r="DJ40" s="337">
        <f>(DA40/CL40)-100%</f>
        <v/>
      </c>
      <c r="DL40" s="597">
        <f>SUM(DN40:DY40)</f>
        <v/>
      </c>
      <c r="DM40" s="1" t="n"/>
      <c r="DN40" s="597">
        <f>BD!BW114</f>
        <v/>
      </c>
      <c r="DO40" s="597">
        <f>BD!BX114</f>
        <v/>
      </c>
      <c r="DP40" s="597">
        <f>BD!BY114</f>
        <v/>
      </c>
      <c r="DQ40" s="597">
        <f>BD!BZ114</f>
        <v/>
      </c>
      <c r="DR40" s="597">
        <f>BD!CA114</f>
        <v/>
      </c>
      <c r="DS40" s="597">
        <f>BD!CB114</f>
        <v/>
      </c>
      <c r="DT40" s="597">
        <f>BD!CC114</f>
        <v/>
      </c>
      <c r="DU40" s="597">
        <f>BD!CD114</f>
        <v/>
      </c>
      <c r="DV40" s="597">
        <f>BD!CE114</f>
        <v/>
      </c>
      <c r="DW40" s="597">
        <f>BD!CF114</f>
        <v/>
      </c>
      <c r="DX40" s="597">
        <f>BD!CG114</f>
        <v/>
      </c>
      <c r="DY40" s="597">
        <f>BD!CH114</f>
        <v/>
      </c>
      <c r="EA40" s="597">
        <f>SUM(EC40:EN40)</f>
        <v/>
      </c>
      <c r="EB40" s="1" t="n"/>
      <c r="EC40" s="597">
        <f>_xlfn.XLOOKUP($B40,BD!$A$203:$A$399,BD!BW$203:BW$399,)</f>
        <v/>
      </c>
      <c r="ED40" s="597">
        <f>_xlfn.XLOOKUP($B40,BD!$A$203:$A$399,BD!BX$203:BX$399,)</f>
        <v/>
      </c>
      <c r="EE40" s="597">
        <f>_xlfn.XLOOKUP($B40,BD!$A$203:$A$399,BD!BY$203:BY$399,)</f>
        <v/>
      </c>
      <c r="EF40" s="597">
        <f>_xlfn.XLOOKUP($B40,BD!$A$203:$A$399,BD!BZ$203:BZ$399,)</f>
        <v/>
      </c>
      <c r="EG40" s="597">
        <f>_xlfn.XLOOKUP($B40,BD!$A$203:$A$399,BD!CA$203:CA$399,)</f>
        <v/>
      </c>
      <c r="EH40" s="597">
        <f>_xlfn.XLOOKUP($B40,BD!$A$203:$A$399,BD!CB$203:CB$399,)</f>
        <v/>
      </c>
      <c r="EI40" s="597">
        <f>_xlfn.XLOOKUP($B40,BD!$A$203:$A$399,BD!CC$203:CC$399,)</f>
        <v/>
      </c>
      <c r="EJ40" s="597">
        <f>_xlfn.XLOOKUP($B40,BD!$A$203:$A$399,BD!CD$203:CD$399,)</f>
        <v/>
      </c>
      <c r="EK40" s="597">
        <f>_xlfn.XLOOKUP($B40,BD!$A$203:$A$399,BD!CE$203:CE$399,)</f>
        <v/>
      </c>
      <c r="EL40" s="597">
        <f>_xlfn.XLOOKUP($B40,BD!$A$203:$A$399,BD!CF$203:CF$399,)</f>
        <v/>
      </c>
      <c r="EM40" s="597">
        <f>_xlfn.XLOOKUP($B40,BD!$A$203:$A$399,BD!CG$203:CG$399,)</f>
        <v/>
      </c>
      <c r="EN40" s="597">
        <f>_xlfn.XLOOKUP($B40,BD!$A$203:$A$399,BD!CH$203:CH$399,)</f>
        <v/>
      </c>
      <c r="EP40" s="597">
        <f>EH40-DS40</f>
        <v/>
      </c>
      <c r="EQ40" s="337">
        <f>(EH40/DS40)-100%</f>
        <v/>
      </c>
      <c r="ES40" s="623">
        <f>_xlfn.XLOOKUP($ES$2,$CV$6:$DG$6,$CV40:$DG40)</f>
        <v/>
      </c>
      <c r="EU40" s="626">
        <f>_xlfn.XLOOKUP($ES$4,$DN$6:$DY$6,$DN40:$DY40)</f>
        <v/>
      </c>
      <c r="EW40" s="623">
        <f>_xlfn.XLOOKUP($ES$4,$EC$6:$EN$6,$EC40:$EN40)</f>
        <v/>
      </c>
      <c r="EY40" s="625">
        <f>EW40-EU40</f>
        <v/>
      </c>
      <c r="EZ40" s="408">
        <f>EY40/EU40</f>
        <v/>
      </c>
    </row>
    <row r="41" outlineLevel="1" ht="14.85" customFormat="1" customHeight="1" s="4">
      <c r="A41" s="1" t="n">
        <v>36</v>
      </c>
      <c r="B41" s="74" t="inlineStr">
        <is>
          <t>40.09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SUMIFS(BD!I:I,BD!$A:$A,$B40,BD!$G:$G,$E$4)</f>
        <v/>
      </c>
      <c r="H41" s="597">
        <f>SUMIFS(BD!J:J,BD!$A:$A,$B40,BD!$G:$G,$E$4)</f>
        <v/>
      </c>
      <c r="I41" s="597">
        <f>SUMIFS(BD!K:K,BD!$A:$A,$B40,BD!$G:$G,$E$4)</f>
        <v/>
      </c>
      <c r="J41" s="597">
        <f>SUMIFS(BD!L:L,BD!$A:$A,$B40,BD!$G:$G,$E$4)</f>
        <v/>
      </c>
      <c r="K41" s="597">
        <f>SUMIFS(BD!M:M,BD!$A:$A,$B40,BD!$G:$G,$E$4)</f>
        <v/>
      </c>
      <c r="L41" s="597">
        <f>SUMIFS(BD!N:N,BD!$A:$A,$B40,BD!$G:$G,$E$4)</f>
        <v/>
      </c>
      <c r="M41" s="597">
        <f>SUMIFS(BD!O:O,BD!$A:$A,$B40,BD!$G:$G,$E$4)</f>
        <v/>
      </c>
      <c r="N41" s="597">
        <f>SUMIFS(BD!P:P,BD!$A:$A,$B40,BD!$G:$G,$E$4)</f>
        <v/>
      </c>
      <c r="O41" s="597">
        <f>SUMIFS(BD!Q:Q,BD!$A:$A,$B40,BD!$G:$G,$E$4)</f>
        <v/>
      </c>
      <c r="P41" s="597">
        <f>SUMIFS(BD!R:R,BD!$A:$A,$B40,BD!$G:$G,$E$4)</f>
        <v/>
      </c>
      <c r="Q41" s="597">
        <f>SUMIFS(BD!S:S,BD!$A:$A,$B40,BD!$G:$G,$E$4)</f>
        <v/>
      </c>
      <c r="R41" s="597">
        <f>SUMIFS(BD!T:T,BD!$A:$A,$B40,BD!$G:$G,$E$4)</f>
        <v/>
      </c>
      <c r="S41" s="597" t="n"/>
      <c r="T41" s="597">
        <f>SUM(V41:AG41)</f>
        <v/>
      </c>
      <c r="U41" s="597" t="n"/>
      <c r="V41" s="597">
        <f>SUMIFS(BD!V:V,BD!$A:$A,$B40,BD!$G:$G,$T$4)</f>
        <v/>
      </c>
      <c r="W41" s="597">
        <f>SUMIFS(BD!W:W,BD!$A:$A,$B40,BD!$G:$G,$T$4)</f>
        <v/>
      </c>
      <c r="X41" s="597">
        <f>SUMIFS(BD!X:X,BD!$A:$A,$B40,BD!$G:$G,$T$4)</f>
        <v/>
      </c>
      <c r="Y41" s="597">
        <f>SUMIFS(BD!Y:Y,BD!$A:$A,$B40,BD!$G:$G,$T$4)</f>
        <v/>
      </c>
      <c r="Z41" s="597">
        <f>SUMIFS(BD!Z:Z,BD!$A:$A,$B40,BD!$G:$G,$T$4)</f>
        <v/>
      </c>
      <c r="AA41" s="597">
        <f>SUMIFS(BD!AA:AA,BD!$A:$A,$B40,BD!$G:$G,$T$4)</f>
        <v/>
      </c>
      <c r="AB41" s="597">
        <f>SUMIFS(BD!AB:AB,BD!$A:$A,$B40,BD!$G:$G,$T$4)</f>
        <v/>
      </c>
      <c r="AC41" s="597">
        <f>SUMIFS(BD!AC:AC,BD!$A:$A,$B40,BD!$G:$G,$T$4)</f>
        <v/>
      </c>
      <c r="AD41" s="597">
        <f>SUMIFS(BD!AD:AD,BD!$A:$A,$B40,BD!$G:$G,$T$4)</f>
        <v/>
      </c>
      <c r="AE41" s="597">
        <f>SUMIFS(BD!AE:AE,BD!$A:$A,$B40,BD!$G:$G,$T$4)</f>
        <v/>
      </c>
      <c r="AF41" s="597">
        <f>SUMIFS(BD!AF:AF,BD!$A:$A,$B40,BD!$G:$G,$T$4)</f>
        <v/>
      </c>
      <c r="AG41" s="597">
        <f>SUMIFS(BD!AG:AG,BD!$A:$A,$B40,BD!$G:$G,$T$4)</f>
        <v/>
      </c>
      <c r="AH41" s="597" t="n"/>
      <c r="AI41" s="597">
        <f>SUM(AK41:AV41)</f>
        <v/>
      </c>
      <c r="AJ41" s="597" t="n"/>
      <c r="AK41" s="597">
        <f>SUMIFS(BD!AI:AI,BD!$A:$A,$B40,BD!$G:$G,$AI$4)</f>
        <v/>
      </c>
      <c r="AL41" s="597">
        <f>SUMIFS(BD!AJ:AJ,BD!$A:$A,$B40,BD!$G:$G,$AI$4)</f>
        <v/>
      </c>
      <c r="AM41" s="597">
        <f>SUMIFS(BD!AK:AK,BD!$A:$A,$B40,BD!$G:$G,$AI$4)</f>
        <v/>
      </c>
      <c r="AN41" s="597">
        <f>SUMIFS(BD!AL:AL,BD!$A:$A,$B40,BD!$G:$G,$AI$4)</f>
        <v/>
      </c>
      <c r="AO41" s="597">
        <f>SUMIFS(BD!AM:AM,BD!$A:$A,$B40,BD!$G:$G,$AI$4)</f>
        <v/>
      </c>
      <c r="AP41" s="597">
        <f>SUMIFS(BD!AN:AN,BD!$A:$A,$B40,BD!$G:$G,$AI$4)</f>
        <v/>
      </c>
      <c r="AQ41" s="597">
        <f>SUMIFS(BD!AO:AO,BD!$A:$A,$B40,BD!$G:$G,$AI$4)</f>
        <v/>
      </c>
      <c r="AR41" s="597">
        <f>SUMIFS(BD!AP:AP,BD!$A:$A,$B40,BD!$G:$G,$AI$4)</f>
        <v/>
      </c>
      <c r="AS41" s="597">
        <f>SUMIFS(BD!AQ:AQ,BD!$A:$A,$B40,BD!$G:$G,$AI$4)</f>
        <v/>
      </c>
      <c r="AT41" s="597">
        <f>SUMIFS(BD!AR:AR,BD!$A:$A,$B40,BD!$G:$G,$AI$4)</f>
        <v/>
      </c>
      <c r="AU41" s="597">
        <f>SUMIFS(BD!AS:AS,BD!$A:$A,$B40,BD!$G:$G,$AI$4)</f>
        <v/>
      </c>
      <c r="AV41" s="597">
        <f>SUMIFS(BD!AT:AT,BD!$A:$A,$B40,BD!$G:$G,$AI$4)</f>
        <v/>
      </c>
      <c r="AW41" s="597" t="n"/>
      <c r="AX41" s="597">
        <f>SUM(AZ41:BK41)</f>
        <v/>
      </c>
      <c r="AY41" s="597" t="n"/>
      <c r="AZ41" s="597">
        <f>SUMIFS(BD!AV:AV,BD!$A:$A,$B40,BD!$G:$G,$AX$4)</f>
        <v/>
      </c>
      <c r="BA41" s="597">
        <f>SUMIFS(BD!AW:AW,BD!$A:$A,$B40,BD!$G:$G,$AX$4)</f>
        <v/>
      </c>
      <c r="BB41" s="597">
        <f>SUMIFS(BD!AX:AX,BD!$A:$A,$B40,BD!$G:$G,$AX$4)</f>
        <v/>
      </c>
      <c r="BC41" s="597">
        <f>SUMIFS(BD!AY:AY,BD!$A:$A,$B40,BD!$G:$G,$AX$4)</f>
        <v/>
      </c>
      <c r="BD41" s="597">
        <f>SUMIFS(BD!AZ:AZ,BD!$A:$A,$B40,BD!$G:$G,$AX$4)</f>
        <v/>
      </c>
      <c r="BE41" s="597">
        <f>SUMIFS(BD!BA:BA,BD!$A:$A,$B40,BD!$G:$G,$AX$4)</f>
        <v/>
      </c>
      <c r="BF41" s="597">
        <f>SUMIFS(BD!BB:BB,BD!$A:$A,$B40,BD!$G:$G,$AX$4)</f>
        <v/>
      </c>
      <c r="BG41" s="597">
        <f>SUMIFS(BD!BC:BC,BD!$A:$A,$B40,BD!$G:$G,$AX$4)</f>
        <v/>
      </c>
      <c r="BH41" s="597">
        <f>SUMIFS(BD!BD:BD,BD!$A:$A,$B40,BD!$G:$G,$AX$4)</f>
        <v/>
      </c>
      <c r="BI41" s="597">
        <f>SUMIFS(BD!BE:BE,BD!$A:$A,$B40,BD!$G:$G,$AX$4)</f>
        <v/>
      </c>
      <c r="BJ41" s="597">
        <f>SUMIFS(BD!BF:BF,BD!$A:$A,$B40,BD!$G:$G,$AX$4)</f>
        <v/>
      </c>
      <c r="BK41" s="597">
        <f>SUMIFS(BD!BG:BG,BD!$A:$A,$B40,BD!$G:$G,$AX$4)</f>
        <v/>
      </c>
      <c r="BM41" s="597">
        <f>SUM(BO41:BZ41)</f>
        <v/>
      </c>
      <c r="BN41" s="597" t="n"/>
      <c r="BO41" s="597">
        <f>SUMIFS(BD!AV:AV,BD!$A:$A,$B40,BD!$G:$G,$BM$4)</f>
        <v/>
      </c>
      <c r="BP41" s="597">
        <f>SUMIFS(BD!AW:AW,BD!$A:$A,$B40,BD!$G:$G,$BM$4)</f>
        <v/>
      </c>
      <c r="BQ41" s="597">
        <f>SUMIFS(BD!AX:AX,BD!$A:$A,$B40,BD!$G:$G,$BM$4)</f>
        <v/>
      </c>
      <c r="BR41" s="597">
        <f>SUMIFS(BD!AY:AY,BD!$A:$A,$B40,BD!$G:$G,$BM$4)</f>
        <v/>
      </c>
      <c r="BS41" s="597">
        <f>SUMIFS(BD!AZ:AZ,BD!$A:$A,$B40,BD!$G:$G,$BM$4)</f>
        <v/>
      </c>
      <c r="BT41" s="597">
        <f>SUMIFS(BD!BA:BA,BD!$A:$A,$B40,BD!$G:$G,$BM$4)</f>
        <v/>
      </c>
      <c r="BU41" s="597">
        <f>SUMIFS(BD!BB:BB,BD!$A:$A,$B40,BD!$G:$G,$BM$4)</f>
        <v/>
      </c>
      <c r="BV41" s="597">
        <f>SUMIFS(BD!BC:BC,BD!$A:$A,$B40,BD!$G:$G,$BM$4)</f>
        <v/>
      </c>
      <c r="BW41" s="597">
        <f>SUMIFS(BD!BD:BD,BD!$A:$A,$B40,BD!$G:$G,$BM$4)</f>
        <v/>
      </c>
      <c r="BX41" s="597">
        <f>SUMIFS(BD!BE:BE,BD!$A:$A,$B40,BD!$G:$G,$BM$4)</f>
        <v/>
      </c>
      <c r="BY41" s="597">
        <f>SUMIFS(BD!BF:BF,BD!$A:$A,$B40,BD!$G:$G,$BM$4)</f>
        <v/>
      </c>
      <c r="BZ41" s="597">
        <f>SUMIFS(BD!BG:BG,BD!$A:$A,$B40,BD!$G:$G,$BM$4)</f>
        <v/>
      </c>
      <c r="CB41" s="622">
        <f>HLOOKUP($CB$4,$AZ$6:$BK$42,$A41,0)</f>
        <v/>
      </c>
      <c r="CC41" s="237" t="n"/>
      <c r="CD41" s="622">
        <f>HLOOKUP($CB$4,$BO$6:$BZ$42,$A41,0)</f>
        <v/>
      </c>
      <c r="CE41" s="597">
        <f>SUM(CG41:CR41)</f>
        <v/>
      </c>
      <c r="CF41" s="1" t="n"/>
      <c r="CG41" s="597">
        <f>BD!BJ115</f>
        <v/>
      </c>
      <c r="CH41" s="597">
        <f>BD!BK115</f>
        <v/>
      </c>
      <c r="CI41" s="597">
        <f>BD!BL115</f>
        <v/>
      </c>
      <c r="CJ41" s="597">
        <f>BD!BM115</f>
        <v/>
      </c>
      <c r="CK41" s="597">
        <f>BD!BN115</f>
        <v/>
      </c>
      <c r="CL41" s="597">
        <f>BD!BO115</f>
        <v/>
      </c>
      <c r="CM41" s="597">
        <f>BD!BP115</f>
        <v/>
      </c>
      <c r="CN41" s="597">
        <f>BD!BQ115</f>
        <v/>
      </c>
      <c r="CO41" s="597">
        <f>BD!BR115</f>
        <v/>
      </c>
      <c r="CP41" s="597">
        <f>BD!BS115</f>
        <v/>
      </c>
      <c r="CQ41" s="597">
        <f>BD!BT115</f>
        <v/>
      </c>
      <c r="CR41" s="597">
        <f>BD!BU115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37">
        <f>(DA41/CL41)-100%</f>
        <v/>
      </c>
      <c r="DL41" s="597">
        <f>SUM(DN41:DY41)</f>
        <v/>
      </c>
      <c r="DM41" s="1" t="n"/>
      <c r="DN41" s="597">
        <f>BD!BW115</f>
        <v/>
      </c>
      <c r="DO41" s="597">
        <f>BD!BX115</f>
        <v/>
      </c>
      <c r="DP41" s="597">
        <f>BD!BY115</f>
        <v/>
      </c>
      <c r="DQ41" s="597">
        <f>BD!BZ115</f>
        <v/>
      </c>
      <c r="DR41" s="597">
        <f>BD!CA115</f>
        <v/>
      </c>
      <c r="DS41" s="597">
        <f>BD!CB115</f>
        <v/>
      </c>
      <c r="DT41" s="597">
        <f>BD!CC115</f>
        <v/>
      </c>
      <c r="DU41" s="597">
        <f>BD!CD115</f>
        <v/>
      </c>
      <c r="DV41" s="597">
        <f>BD!CE115</f>
        <v/>
      </c>
      <c r="DW41" s="597">
        <f>BD!CF115</f>
        <v/>
      </c>
      <c r="DX41" s="597">
        <f>BD!CG115</f>
        <v/>
      </c>
      <c r="DY41" s="597">
        <f>BD!CH115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37">
        <f>(EH41/DS41)-100%</f>
        <v/>
      </c>
      <c r="ES41" s="623">
        <f>_xlfn.XLOOKUP($ES$2,$CV$6:$DG$6,$CV41:$DG41)</f>
        <v/>
      </c>
      <c r="EU41" s="626">
        <f>_xlfn.XLOOKUP($ES$4,$DN$6:$DY$6,$DN41:$DY41)</f>
        <v/>
      </c>
      <c r="EW41" s="623">
        <f>_xlfn.XLOOKUP($ES$4,$EC$6:$EN$6,$EC41:$EN41)</f>
        <v/>
      </c>
      <c r="EY41" s="625">
        <f>EW41-EU41</f>
        <v/>
      </c>
      <c r="EZ41" s="408">
        <f>EY41/EU41</f>
        <v/>
      </c>
    </row>
    <row r="42" ht="14.85" customHeight="1">
      <c r="CB42" s="622" t="n"/>
      <c r="CC42" s="237" t="n"/>
      <c r="CD42" s="1" t="n"/>
      <c r="DJ42" s="331" t="n"/>
      <c r="EQ42" s="331" t="n"/>
      <c r="ES42" s="623" t="n"/>
      <c r="ET42" s="409" t="n"/>
      <c r="EU42" s="626" t="n"/>
      <c r="EV42" s="409" t="n"/>
      <c r="EW42" s="623" t="n"/>
      <c r="EX42" s="409" t="n"/>
      <c r="EY42" s="625" t="n"/>
      <c r="EZ42" s="408" t="n"/>
    </row>
    <row r="43" ht="14.85" customHeight="1">
      <c r="CB43" s="1" t="n"/>
      <c r="CC43" s="237" t="n"/>
      <c r="CD43" s="1" t="n"/>
      <c r="DJ43" s="331" t="n"/>
      <c r="EQ43" s="331" t="n"/>
      <c r="ES43" s="623" t="n"/>
      <c r="ET43" s="409" t="n"/>
      <c r="EU43" s="626" t="n"/>
      <c r="EV43" s="409" t="n"/>
      <c r="EW43" s="623" t="n"/>
      <c r="EX43" s="409" t="n"/>
      <c r="EY43" s="625" t="n"/>
      <c r="EZ43" s="408" t="n"/>
    </row>
    <row r="44" ht="14.85" customHeight="1">
      <c r="CB44" s="1" t="n"/>
      <c r="CC44" s="237" t="n"/>
      <c r="CD44" s="1" t="n"/>
      <c r="ES44" s="623" t="n"/>
      <c r="ET44" s="409" t="n"/>
      <c r="EU44" s="626" t="n"/>
      <c r="EV44" s="409" t="n"/>
      <c r="EW44" s="623" t="n"/>
      <c r="EX44" s="409" t="n"/>
      <c r="EY44" s="625" t="n"/>
      <c r="EZ44" s="408" t="n"/>
    </row>
    <row r="45" ht="14.85" customHeight="1">
      <c r="CB45" s="1" t="n"/>
      <c r="CC45" s="237" t="n"/>
      <c r="CD45" s="1" t="n"/>
      <c r="ES45" s="623" t="n"/>
      <c r="ET45" s="409" t="n"/>
      <c r="EU45" s="626" t="n"/>
      <c r="EV45" s="409" t="n"/>
      <c r="EW45" s="623" t="n"/>
      <c r="EX45" s="409" t="n"/>
      <c r="EY45" s="625" t="n"/>
      <c r="EZ45" s="408" t="n"/>
    </row>
    <row r="46" ht="14.85" customHeight="1">
      <c r="CB46" s="1" t="n"/>
      <c r="CC46" s="237" t="n"/>
      <c r="CD46" s="1" t="n"/>
      <c r="ES46" s="623" t="n"/>
      <c r="ET46" s="409" t="n"/>
      <c r="EU46" s="626" t="n"/>
      <c r="EV46" s="409" t="n"/>
      <c r="EW46" s="623" t="n"/>
      <c r="EX46" s="409" t="n"/>
      <c r="EY46" s="625" t="n"/>
      <c r="EZ46" s="408" t="n"/>
    </row>
    <row r="47" ht="14.85" customHeight="1">
      <c r="CB47" s="1" t="n"/>
      <c r="CC47" s="237" t="n"/>
      <c r="CD47" s="1" t="n"/>
      <c r="ES47" s="623" t="n"/>
      <c r="ET47" s="409" t="n"/>
      <c r="EU47" s="626" t="n"/>
      <c r="EV47" s="409" t="n"/>
      <c r="EW47" s="623" t="n"/>
      <c r="EX47" s="409" t="n"/>
      <c r="EY47" s="625" t="n"/>
      <c r="EZ47" s="408" t="n"/>
    </row>
    <row r="48" ht="14.85" customHeight="1">
      <c r="CB48" s="1" t="n"/>
      <c r="CC48" s="237" t="n"/>
      <c r="CD48" s="1" t="n"/>
      <c r="ES48" s="623" t="n"/>
      <c r="ET48" s="409" t="n"/>
      <c r="EU48" s="626" t="n"/>
      <c r="EV48" s="409" t="n"/>
      <c r="EW48" s="623" t="n"/>
      <c r="EX48" s="409" t="n"/>
      <c r="EY48" s="625" t="n"/>
      <c r="EZ48" s="408" t="n"/>
    </row>
    <row r="49" ht="14.85" customHeight="1">
      <c r="CB49" s="1" t="n"/>
      <c r="CC49" s="237" t="n"/>
      <c r="CD49" s="1" t="n"/>
      <c r="ES49" s="623" t="n"/>
      <c r="ET49" s="409" t="n"/>
      <c r="EU49" s="626" t="n"/>
      <c r="EV49" s="409" t="n"/>
      <c r="EW49" s="623" t="n"/>
      <c r="EX49" s="409" t="n"/>
      <c r="EY49" s="625" t="n"/>
      <c r="EZ49" s="408" t="n"/>
    </row>
    <row r="50" ht="14.85" customHeight="1">
      <c r="CB50" s="1" t="n"/>
      <c r="CC50" s="237" t="n"/>
      <c r="CD50" s="1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</row>
    <row r="54" ht="14.85" customHeight="1">
      <c r="CB54" s="1" t="n"/>
      <c r="CC54" s="237" t="n"/>
      <c r="CD54" s="1" t="n"/>
    </row>
    <row r="55" ht="14.85" customHeight="1">
      <c r="CB55" s="1" t="n"/>
      <c r="CC55" s="237" t="n"/>
      <c r="CD55" s="1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</sheetData>
  <mergeCells count="3">
    <mergeCell ref="CB2:CD2"/>
    <mergeCell ref="CB4:CD4"/>
    <mergeCell ref="ES4:EZ4"/>
  </mergeCells>
  <conditionalFormatting sqref="EY12:EY29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0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32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EY33:EY4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2:EY49">
    <cfRule type="iconSet" priority="2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</worksheet>
</file>

<file path=xl/worksheets/sheet19.xml><?xml version="1.0" encoding="utf-8"?>
<worksheet xmlns="http://schemas.openxmlformats.org/spreadsheetml/2006/main">
  <sheetPr codeName="Planilha22">
    <tabColor rgb="FFFFC000"/>
    <outlinePr summaryBelow="1" summaryRight="1"/>
    <pageSetUpPr/>
  </sheetPr>
  <dimension ref="A1:EZ203"/>
  <sheetViews>
    <sheetView showGridLines="0" zoomScale="110" zoomScaleNormal="110" workbookViewId="0">
      <pane xSplit="3" ySplit="8" topLeftCell="ES9" activePane="bottomRight" state="frozenSplit"/>
      <selection pane="topRight" activeCell="L1" sqref="L1"/>
      <selection pane="bottomLeft" activeCell="A14" sqref="A14"/>
      <selection pane="bottomRight" activeCell="ES5" sqref="ES5"/>
    </sheetView>
  </sheetViews>
  <sheetFormatPr baseColWidth="8" defaultColWidth="11.375" defaultRowHeight="14.85" customHeight="1" outlineLevelRow="1"/>
  <cols>
    <col hidden="1" width="9" customWidth="1" style="1" min="1" max="1"/>
    <col width="6.625" customWidth="1" style="3" min="2" max="2"/>
    <col width="41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1.62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5" customWidth="1" style="1" min="51" max="51"/>
    <col hidden="1" outlineLevel="1" width="10.625" customWidth="1" style="1" min="52" max="63"/>
    <col collapsed="1" width="2.375" customWidth="1" style="1" min="64" max="64"/>
    <col width="11.25" bestFit="1" customWidth="1" style="1" min="65" max="65"/>
    <col hidden="1" outlineLevel="1" width="0.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125" customWidth="1" min="82" max="82"/>
    <col width="11.375" customWidth="1" style="1" min="83" max="83"/>
    <col hidden="1" outlineLevel="1" width="3.625" customWidth="1" style="1" min="84" max="84"/>
    <col hidden="1" outlineLevel="1" width="11.375" customWidth="1" style="1" min="85" max="96"/>
    <col collapsed="1" width="3.125" customWidth="1" style="1" min="97" max="97"/>
    <col width="13.625" bestFit="1" customWidth="1" style="1" min="98" max="98"/>
    <col hidden="1" outlineLevel="1" width="3.375" customWidth="1" style="1" min="99" max="99"/>
    <col hidden="1" outlineLevel="1" width="11.375" customWidth="1" style="1" min="100" max="111"/>
    <col collapsed="1" width="3.25" customWidth="1" style="1" min="112" max="112"/>
    <col hidden="1" width="11.375" customWidth="1" style="1" min="113" max="114"/>
    <col width="0.75" customWidth="1" style="1" min="115" max="115"/>
    <col width="13.625" bestFit="1" customWidth="1" style="1" min="116" max="116"/>
    <col hidden="1" outlineLevel="1" width="11.375" customWidth="1" style="1" min="117" max="129"/>
    <col collapsed="1" width="3.125" customWidth="1" style="1" min="130" max="130"/>
    <col width="13.625" bestFit="1" customWidth="1" style="1" min="131" max="131"/>
    <col width="2.375" customWidth="1" style="1" min="132" max="132"/>
    <col hidden="1" outlineLevel="1" width="11.375" customWidth="1" style="1" min="133" max="143"/>
    <col hidden="1" outlineLevel="1" width="8.375" customWidth="1" style="1" min="144" max="144"/>
    <col hidden="1" outlineLevel="1" width="3.25" customWidth="1" style="1" min="145" max="145"/>
    <col collapsed="1" width="11.375" customWidth="1" style="1" min="146" max="146"/>
    <col width="11.375" customWidth="1" style="1" min="147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4" t="inlineStr">
        <is>
          <t>INVESTIMENTOS - MASSSAS LOTT</t>
        </is>
      </c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37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37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37" t="n"/>
      <c r="BM4" s="200" t="inlineStr">
        <is>
          <t>Forecast</t>
        </is>
      </c>
      <c r="BN4" s="37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8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8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8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8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1" t="n"/>
      <c r="CG5" s="88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1" t="n"/>
      <c r="CV5" s="88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1" t="n"/>
      <c r="DN5" s="88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1" t="n"/>
      <c r="EC5" s="88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>
        <v>44228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SUM(G10,G21,G25,G29,G33)</f>
        <v/>
      </c>
      <c r="H8" s="618">
        <f>SUM(H10,H21,H25,H29,H33)</f>
        <v/>
      </c>
      <c r="I8" s="618">
        <f>SUM(I10,I21,I25,I29,I33)</f>
        <v/>
      </c>
      <c r="J8" s="618">
        <f>SUM(J10,J21,J25,J29,J33)</f>
        <v/>
      </c>
      <c r="K8" s="618">
        <f>SUM(K10,K21,K25,K29,K33)</f>
        <v/>
      </c>
      <c r="L8" s="618">
        <f>SUM(L10,L21,L25,L29,L33)</f>
        <v/>
      </c>
      <c r="M8" s="618">
        <f>SUM(M10,M21,M25,M29,M33)</f>
        <v/>
      </c>
      <c r="N8" s="618">
        <f>SUM(N10,N21,N25,N29,N33)</f>
        <v/>
      </c>
      <c r="O8" s="618">
        <f>SUM(O10,O21,O25,O29,O33)</f>
        <v/>
      </c>
      <c r="P8" s="618">
        <f>SUM(P10,P21,P25,P29,P33)</f>
        <v/>
      </c>
      <c r="Q8" s="618">
        <f>SUM(Q10,Q21,Q25,Q29,Q33)</f>
        <v/>
      </c>
      <c r="R8" s="618">
        <f>SUM(R10,R21,R25,R29,R33)</f>
        <v/>
      </c>
      <c r="S8" s="617" t="n"/>
      <c r="T8" s="587">
        <f>SUM(V8:AG8)</f>
        <v/>
      </c>
      <c r="U8" s="617" t="n"/>
      <c r="V8" s="618">
        <f>SUM(V10,V21,V25,V29,V33)</f>
        <v/>
      </c>
      <c r="W8" s="618">
        <f>SUM(W10,W21,W25,W29,W33)</f>
        <v/>
      </c>
      <c r="X8" s="618">
        <f>SUM(X10,X21,X25,X29,X33)</f>
        <v/>
      </c>
      <c r="Y8" s="618">
        <f>SUM(Y10,Y21,Y25,Y29,Y33)</f>
        <v/>
      </c>
      <c r="Z8" s="618">
        <f>SUM(Z10,Z21,Z25,Z29,Z33)</f>
        <v/>
      </c>
      <c r="AA8" s="618">
        <f>SUM(AA10,AA21,AA25,AA29,AA33)</f>
        <v/>
      </c>
      <c r="AB8" s="618">
        <f>SUM(AB10,AB21,AB25,AB29,AB33)</f>
        <v/>
      </c>
      <c r="AC8" s="618">
        <f>SUM(AC10,AC21,AC25,AC29,AC33)</f>
        <v/>
      </c>
      <c r="AD8" s="618">
        <f>SUM(AD10,AD21,AD25,AD29,AD33)</f>
        <v/>
      </c>
      <c r="AE8" s="618">
        <f>SUM(AE10,AE21,AE25,AE29,AE33)</f>
        <v/>
      </c>
      <c r="AF8" s="618">
        <f>SUM(AF10,AF21,AF25,AF29,AF33)</f>
        <v/>
      </c>
      <c r="AG8" s="618">
        <f>SUM(AG10,AG21,AG25,AG29,AG33)</f>
        <v/>
      </c>
      <c r="AH8" s="617" t="n"/>
      <c r="AI8" s="587">
        <f>SUM(AK8:AV8)</f>
        <v/>
      </c>
      <c r="AJ8" s="617" t="n"/>
      <c r="AK8" s="618">
        <f>SUM(AK10,AK21,AK25,AK29,AK33)</f>
        <v/>
      </c>
      <c r="AL8" s="618">
        <f>SUM(AL10,AL21,AL25,AL29,AL33)</f>
        <v/>
      </c>
      <c r="AM8" s="618">
        <f>SUM(AM10,AM21,AM25,AM29,AM33)</f>
        <v/>
      </c>
      <c r="AN8" s="618">
        <f>SUM(AN10,AN21,AN25,AN29,AN33)</f>
        <v/>
      </c>
      <c r="AO8" s="618">
        <f>SUM(AO10,AO21,AO25,AO29,AO33)</f>
        <v/>
      </c>
      <c r="AP8" s="618">
        <f>SUM(AP10,AP21,AP25,AP29,AP33)</f>
        <v/>
      </c>
      <c r="AQ8" s="618">
        <f>SUM(AQ10,AQ21,AQ25,AQ29,AQ33)</f>
        <v/>
      </c>
      <c r="AR8" s="618">
        <f>SUM(AR10,AR21,AR25,AR29,AR33)</f>
        <v/>
      </c>
      <c r="AS8" s="618">
        <f>SUM(AS10,AS21,AS25,AS29,AS33)</f>
        <v/>
      </c>
      <c r="AT8" s="618">
        <f>SUM(AT10,AT21,AT25,AT29,AT33)</f>
        <v/>
      </c>
      <c r="AU8" s="618">
        <f>SUM(AU10,AU21,AU25,AU29,AU33)</f>
        <v/>
      </c>
      <c r="AV8" s="618">
        <f>SUM(AV10,AV21,AV25,AV29,AV33)</f>
        <v/>
      </c>
      <c r="AW8" s="617" t="n"/>
      <c r="AX8" s="587">
        <f>SUM(AZ8:BK8)</f>
        <v/>
      </c>
      <c r="AY8" s="617" t="n"/>
      <c r="AZ8" s="618">
        <f>SUM(AZ10,AZ21,AZ25,AZ29,AZ33)</f>
        <v/>
      </c>
      <c r="BA8" s="618">
        <f>SUM(BA10,BA21,BA25,BA29,BA33)</f>
        <v/>
      </c>
      <c r="BB8" s="618">
        <f>SUM(BB10,BB21,BB25,BB29,BB33)</f>
        <v/>
      </c>
      <c r="BC8" s="618">
        <f>SUM(BC10,BC21,BC25,BC29,BC33)</f>
        <v/>
      </c>
      <c r="BD8" s="618">
        <f>SUM(BD10,BD21,BD25,BD29,BD33)</f>
        <v/>
      </c>
      <c r="BE8" s="618">
        <f>SUM(BE10,BE21,BE25,BE29,BE33)</f>
        <v/>
      </c>
      <c r="BF8" s="618">
        <f>SUM(BF10,BF21,BF25,BF29,BF33)</f>
        <v/>
      </c>
      <c r="BG8" s="618">
        <f>SUM(BG10,BG21,BG25,BG29,BG33)</f>
        <v/>
      </c>
      <c r="BH8" s="618">
        <f>SUM(BH10,BH21,BH25,BH29,BH33)</f>
        <v/>
      </c>
      <c r="BI8" s="618">
        <f>SUM(BI10,BI21,BI25,BI29,BI33)</f>
        <v/>
      </c>
      <c r="BJ8" s="618">
        <f>SUM(BJ10,BJ21,BJ25,BJ29,BJ33)</f>
        <v/>
      </c>
      <c r="BK8" s="618">
        <f>SUM(BK10,BK21,BK25,BK29,BK33)</f>
        <v/>
      </c>
      <c r="BL8" s="617" t="n"/>
      <c r="BM8" s="587">
        <f>SUM(BO8:BZ8)</f>
        <v/>
      </c>
      <c r="BN8" s="617" t="n"/>
      <c r="BO8" s="618">
        <f>SUM(BO10,BO21,BO25,BO29,BO33)</f>
        <v/>
      </c>
      <c r="BP8" s="618">
        <f>SUM(BP10,BP21,BP25,BP29,BP33)</f>
        <v/>
      </c>
      <c r="BQ8" s="618">
        <f>SUM(BQ10,BQ21,BQ25,BQ29,BQ33)</f>
        <v/>
      </c>
      <c r="BR8" s="618">
        <f>SUM(BR10,BR21,BR25,BR29,BR33)</f>
        <v/>
      </c>
      <c r="BS8" s="618">
        <f>SUM(BS10,BS21,BS25,BS29,BS33)</f>
        <v/>
      </c>
      <c r="BT8" s="618">
        <f>SUM(BT10,BT21,BT25,BT29,BT33)</f>
        <v/>
      </c>
      <c r="BU8" s="618">
        <f>SUM(BU10,BU21,BU25,BU29,BU33)</f>
        <v/>
      </c>
      <c r="BV8" s="618">
        <f>SUM(BV10,BV21,BV25,BV29,BV33)</f>
        <v/>
      </c>
      <c r="BW8" s="618">
        <f>SUM(BW10,BW21,BW25,BW29,BW33)</f>
        <v/>
      </c>
      <c r="BX8" s="618">
        <f>SUM(BX10,BX21,BX25,BX29,BX33)</f>
        <v/>
      </c>
      <c r="BY8" s="618">
        <f>SUM(BY10,BY21,BY25,BY29,BY33)</f>
        <v/>
      </c>
      <c r="BZ8" s="618">
        <f>SUM(BZ10,BZ21,BZ25,BZ29,BZ33)</f>
        <v/>
      </c>
      <c r="CB8" s="618">
        <f>SUM(CB10,CB21,CB25,CB29,CB33)</f>
        <v/>
      </c>
      <c r="CC8" s="619" t="n"/>
      <c r="CD8" s="618">
        <f>SUM(CD10,CD21,CD25,CD29,CD33)</f>
        <v/>
      </c>
      <c r="CE8" s="587">
        <f>SUM(CG8:CR8)</f>
        <v/>
      </c>
      <c r="CG8" s="618">
        <f>SUM(CG10,CG21,CG25,CG29,CG33)</f>
        <v/>
      </c>
      <c r="CH8" s="618">
        <f>SUM(CH10,CH21,CH25,CH29,CH33)</f>
        <v/>
      </c>
      <c r="CI8" s="618">
        <f>SUM(CI10,CI21,CI25,CI29,CI33)</f>
        <v/>
      </c>
      <c r="CJ8" s="618">
        <f>SUM(CJ10,CJ21,CJ25,CJ29,CJ33)</f>
        <v/>
      </c>
      <c r="CK8" s="618">
        <f>SUM(CK10,CK21,CK25,CK29,CK33)</f>
        <v/>
      </c>
      <c r="CL8" s="618">
        <f>SUM(CL10,CL21,CL25,CL29,CL33)</f>
        <v/>
      </c>
      <c r="CM8" s="618">
        <f>SUM(CM10,CM21,CM25,CM29,CM33)</f>
        <v/>
      </c>
      <c r="CN8" s="618">
        <f>SUM(CN10,CN21,CN25,CN29,CN33)</f>
        <v/>
      </c>
      <c r="CO8" s="618">
        <f>SUM(CO10,CO21,CO25,CO29,CO33)</f>
        <v/>
      </c>
      <c r="CP8" s="618">
        <f>SUM(CP10,CP21,CP25,CP29,CP33)</f>
        <v/>
      </c>
      <c r="CQ8" s="618">
        <f>SUM(CQ10,CQ21,CQ25,CQ29,CQ33)</f>
        <v/>
      </c>
      <c r="CR8" s="618">
        <f>SUM(CR10,CR21,CR25,CR29,CR33)</f>
        <v/>
      </c>
      <c r="CT8" s="587">
        <f>SUM(CV8:DG8)</f>
        <v/>
      </c>
      <c r="CV8" s="618">
        <f>SUM(CV10,CV21,CV25,CV29,CV33)</f>
        <v/>
      </c>
      <c r="CW8" s="618">
        <f>SUM(CW10,CW21,CW25,CW29,CW33)</f>
        <v/>
      </c>
      <c r="CX8" s="618">
        <f>SUM(CX10,CX21,CX25,CX29,CX33)</f>
        <v/>
      </c>
      <c r="CY8" s="618">
        <f>SUM(CY10,CY21,CY25,CY29,CY33)</f>
        <v/>
      </c>
      <c r="CZ8" s="618">
        <f>SUM(CZ10,CZ21,CZ25,CZ29,CZ33)</f>
        <v/>
      </c>
      <c r="DA8" s="618">
        <f>SUM(DA10,DA21,DA25,DA29,DA33)</f>
        <v/>
      </c>
      <c r="DB8" s="618">
        <f>SUM(DB10,DB21,DB25,DB29,DB33)</f>
        <v/>
      </c>
      <c r="DC8" s="618">
        <f>SUM(DC10,DC21,DC25,DC29,DC33)</f>
        <v/>
      </c>
      <c r="DD8" s="618">
        <f>SUM(DD10,DD21,DD25,DD29,DD33)</f>
        <v/>
      </c>
      <c r="DE8" s="618">
        <f>SUM(DE10,DE21,DE25,DE29,DE33)</f>
        <v/>
      </c>
      <c r="DF8" s="618">
        <f>SUM(DF10,DF21,DF25,DF29,DF33)</f>
        <v/>
      </c>
      <c r="DG8" s="618">
        <f>SUM(DG10,DG21,DG25,DG29,DG33)</f>
        <v/>
      </c>
      <c r="DI8" s="618">
        <f>DA8-CL8</f>
        <v/>
      </c>
      <c r="DJ8" s="333">
        <f>(DA8/CL8)-100%</f>
        <v/>
      </c>
      <c r="DL8" s="587">
        <f>SUM(DN8:DY8)</f>
        <v/>
      </c>
      <c r="DN8" s="618">
        <f>SUM(DN10,DN21,DN25,DN29,DN33)</f>
        <v/>
      </c>
      <c r="DO8" s="618">
        <f>SUM(DO10,DO21,DO25,DO29,DO33)</f>
        <v/>
      </c>
      <c r="DP8" s="618">
        <f>SUM(DP10,DP21,DP25,DP29,DP33)</f>
        <v/>
      </c>
      <c r="DQ8" s="618">
        <f>SUM(DQ10,DQ21,DQ25,DQ29,DQ33)</f>
        <v/>
      </c>
      <c r="DR8" s="618">
        <f>SUM(DR10,DR21,DR25,DR29,DR33)</f>
        <v/>
      </c>
      <c r="DS8" s="618">
        <f>SUM(DS10,DS21,DS25,DS29,DS33)</f>
        <v/>
      </c>
      <c r="DT8" s="618">
        <f>SUM(DT10,DT21,DT25,DT29,DT33)</f>
        <v/>
      </c>
      <c r="DU8" s="618">
        <f>SUM(DU10,DU21,DU25,DU29,DU33)</f>
        <v/>
      </c>
      <c r="DV8" s="618">
        <f>SUM(DV10,DV21,DV25,DV29,DV33)</f>
        <v/>
      </c>
      <c r="DW8" s="618">
        <f>SUM(DW10,DW21,DW25,DW29,DW33)</f>
        <v/>
      </c>
      <c r="DX8" s="618">
        <f>SUM(DX10,DX21,DX25,DX29,DX33)</f>
        <v/>
      </c>
      <c r="DY8" s="618">
        <f>SUM(DY10,DY21,DY25,DY29,DY33)</f>
        <v/>
      </c>
      <c r="EA8" s="587">
        <f>SUM(EC8:EN8)</f>
        <v/>
      </c>
      <c r="EC8" s="618">
        <f>SUM(EC10,EC21,EC25,EC29,EC33)</f>
        <v/>
      </c>
      <c r="ED8" s="618">
        <f>SUM(ED10,ED21,ED25,ED29,ED33)</f>
        <v/>
      </c>
      <c r="EE8" s="618">
        <f>SUM(EE10,EE21,EE25,EE29,EE33)</f>
        <v/>
      </c>
      <c r="EF8" s="618">
        <f>SUM(EF10,EF21,EF25,EF29,EF33)</f>
        <v/>
      </c>
      <c r="EG8" s="618">
        <f>SUM(EG10,EG21,EG25,EG29,EG33)</f>
        <v/>
      </c>
      <c r="EH8" s="618">
        <f>SUM(EH10,EH21,EH25,EH29,EH33)</f>
        <v/>
      </c>
      <c r="EI8" s="618">
        <f>SUM(EI10,EI21,EI25,EI29,EI33)</f>
        <v/>
      </c>
      <c r="EJ8" s="618">
        <f>SUM(EJ10,EJ21,EJ25,EJ29,EJ33)</f>
        <v/>
      </c>
      <c r="EK8" s="618">
        <f>SUM(EK10,EK21,EK25,EK29,EK33)</f>
        <v/>
      </c>
      <c r="EL8" s="618">
        <f>SUM(EL10,EL21,EL25,EL29,EL33)</f>
        <v/>
      </c>
      <c r="EM8" s="618">
        <f>SUM(EM10,EM21,EM25,EM29,EM33)</f>
        <v/>
      </c>
      <c r="EN8" s="618">
        <f>SUM(EN10,EN21,EN25,EN29,EN33)</f>
        <v/>
      </c>
      <c r="EP8" s="618">
        <f>EH8-DS8</f>
        <v/>
      </c>
      <c r="EQ8" s="333">
        <f>(EH8/DS8)-100%</f>
        <v/>
      </c>
      <c r="ES8" s="618">
        <f>SUM(ES10,ES21,ES25,ES29,ES33)</f>
        <v/>
      </c>
      <c r="ET8" s="422" t="n"/>
      <c r="EU8" s="618">
        <f>SUM(EU10,EU21,EU25,EU29,EU33)</f>
        <v/>
      </c>
      <c r="EV8" s="422" t="n"/>
      <c r="EW8" s="618">
        <f>SUM(EW10,EW21,EW25,EW29,EW33)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33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inlineStr">
        <is>
          <t>50.01</t>
        </is>
      </c>
      <c r="C10" s="48">
        <f>VLOOKUP(B10,BD!A:B,2,0)</f>
        <v/>
      </c>
      <c r="D10" s="57" t="n"/>
      <c r="E10" s="633">
        <f>SUM(G10:R10)</f>
        <v/>
      </c>
      <c r="F10" s="596" t="n"/>
      <c r="G10" s="633">
        <f>SUMIFS(BD!I:I,BD!$A:$A,$B10,BD!$G:$G,$E$4)</f>
        <v/>
      </c>
      <c r="H10" s="633">
        <f>SUMIFS(BD!J:J,BD!$A:$A,$B10,BD!$G:$G,$E$4)</f>
        <v/>
      </c>
      <c r="I10" s="633">
        <f>SUMIFS(BD!K:K,BD!$A:$A,$B10,BD!$G:$G,$E$4)</f>
        <v/>
      </c>
      <c r="J10" s="633">
        <f>SUMIFS(BD!L:L,BD!$A:$A,$B10,BD!$G:$G,$E$4)</f>
        <v/>
      </c>
      <c r="K10" s="633">
        <f>SUMIFS(BD!M:M,BD!$A:$A,$B10,BD!$G:$G,$E$4)</f>
        <v/>
      </c>
      <c r="L10" s="633">
        <f>SUMIFS(BD!N:N,BD!$A:$A,$B10,BD!$G:$G,$E$4)</f>
        <v/>
      </c>
      <c r="M10" s="633">
        <f>SUMIFS(BD!O:O,BD!$A:$A,$B10,BD!$G:$G,$E$4)</f>
        <v/>
      </c>
      <c r="N10" s="633">
        <f>SUMIFS(BD!P:P,BD!$A:$A,$B10,BD!$G:$G,$E$4)</f>
        <v/>
      </c>
      <c r="O10" s="633">
        <f>SUMIFS(BD!Q:Q,BD!$A:$A,$B10,BD!$G:$G,$E$4)</f>
        <v/>
      </c>
      <c r="P10" s="633">
        <f>SUMIFS(BD!R:R,BD!$A:$A,$B10,BD!$G:$G,$E$4)</f>
        <v/>
      </c>
      <c r="Q10" s="633">
        <f>SUMIFS(BD!S:S,BD!$A:$A,$B10,BD!$G:$G,$E$4)</f>
        <v/>
      </c>
      <c r="R10" s="633">
        <f>SUMIFS(BD!T:T,BD!$A:$A,$B10,BD!$G:$G,$E$4)</f>
        <v/>
      </c>
      <c r="S10" s="596" t="n"/>
      <c r="T10" s="633">
        <f>SUM(V10:AG10)</f>
        <v/>
      </c>
      <c r="U10" s="596" t="n"/>
      <c r="V10" s="633">
        <f>SUMIFS(BD!V:V,BD!$A:$A,$B10,BD!$G:$G,$T$4)</f>
        <v/>
      </c>
      <c r="W10" s="633">
        <f>SUMIFS(BD!W:W,BD!$A:$A,$B10,BD!$G:$G,$T$4)</f>
        <v/>
      </c>
      <c r="X10" s="633">
        <f>SUMIFS(BD!X:X,BD!$A:$A,$B10,BD!$G:$G,$T$4)</f>
        <v/>
      </c>
      <c r="Y10" s="633">
        <f>SUMIFS(BD!Y:Y,BD!$A:$A,$B10,BD!$G:$G,$T$4)</f>
        <v/>
      </c>
      <c r="Z10" s="633">
        <f>SUMIFS(BD!Z:Z,BD!$A:$A,$B10,BD!$G:$G,$T$4)</f>
        <v/>
      </c>
      <c r="AA10" s="633">
        <f>SUMIFS(BD!AA:AA,BD!$A:$A,$B10,BD!$G:$G,$T$4)</f>
        <v/>
      </c>
      <c r="AB10" s="633">
        <f>SUMIFS(BD!AB:AB,BD!$A:$A,$B10,BD!$G:$G,$T$4)</f>
        <v/>
      </c>
      <c r="AC10" s="633">
        <f>SUMIFS(BD!AC:AC,BD!$A:$A,$B10,BD!$G:$G,$T$4)</f>
        <v/>
      </c>
      <c r="AD10" s="633">
        <f>SUMIFS(BD!AD:AD,BD!$A:$A,$B10,BD!$G:$G,$T$4)</f>
        <v/>
      </c>
      <c r="AE10" s="633">
        <f>SUMIFS(BD!AE:AE,BD!$A:$A,$B10,BD!$G:$G,$T$4)</f>
        <v/>
      </c>
      <c r="AF10" s="633">
        <f>SUMIFS(BD!AF:AF,BD!$A:$A,$B10,BD!$G:$G,$T$4)</f>
        <v/>
      </c>
      <c r="AG10" s="633">
        <f>SUMIFS(BD!AG:AG,BD!$A:$A,$B10,BD!$G:$G,$T$4)</f>
        <v/>
      </c>
      <c r="AH10" s="596" t="n"/>
      <c r="AI10" s="633">
        <f>SUM(AK10:AV10)</f>
        <v/>
      </c>
      <c r="AJ10" s="596" t="n"/>
      <c r="AK10" s="633">
        <f>SUMIFS(BD!AI:AI,BD!$A:$A,$B10,BD!$G:$G,$AI$4)</f>
        <v/>
      </c>
      <c r="AL10" s="633">
        <f>SUMIFS(BD!AJ:AJ,BD!$A:$A,$B10,BD!$G:$G,$AI$4)</f>
        <v/>
      </c>
      <c r="AM10" s="633">
        <f>SUMIFS(BD!AK:AK,BD!$A:$A,$B10,BD!$G:$G,$AI$4)</f>
        <v/>
      </c>
      <c r="AN10" s="633">
        <f>SUMIFS(BD!AL:AL,BD!$A:$A,$B10,BD!$G:$G,$AI$4)</f>
        <v/>
      </c>
      <c r="AO10" s="633">
        <f>SUMIFS(BD!AM:AM,BD!$A:$A,$B10,BD!$G:$G,$AI$4)</f>
        <v/>
      </c>
      <c r="AP10" s="633">
        <f>SUMIFS(BD!AN:AN,BD!$A:$A,$B10,BD!$G:$G,$AI$4)</f>
        <v/>
      </c>
      <c r="AQ10" s="633">
        <f>SUMIFS(BD!AO:AO,BD!$A:$A,$B10,BD!$G:$G,$AI$4)</f>
        <v/>
      </c>
      <c r="AR10" s="633">
        <f>SUMIFS(BD!AP:AP,BD!$A:$A,$B10,BD!$G:$G,$AI$4)</f>
        <v/>
      </c>
      <c r="AS10" s="633">
        <f>SUMIFS(BD!AQ:AQ,BD!$A:$A,$B10,BD!$G:$G,$AI$4)</f>
        <v/>
      </c>
      <c r="AT10" s="633">
        <f>SUMIFS(BD!AR:AR,BD!$A:$A,$B10,BD!$G:$G,$AI$4)</f>
        <v/>
      </c>
      <c r="AU10" s="633">
        <f>SUMIFS(BD!AS:AS,BD!$A:$A,$B10,BD!$G:$G,$AI$4)</f>
        <v/>
      </c>
      <c r="AV10" s="633">
        <f>SUMIFS(BD!AT:AT,BD!$A:$A,$B10,BD!$G:$G,$AI$4)</f>
        <v/>
      </c>
      <c r="AW10" s="596" t="n"/>
      <c r="AX10" s="633">
        <f>SUM(AZ10:BK10)</f>
        <v/>
      </c>
      <c r="AY10" s="596" t="n"/>
      <c r="AZ10" s="633">
        <f>SUMIFS(BD!AV:AV,BD!$A:$A,$B10,BD!$G:$G,$AX$4)</f>
        <v/>
      </c>
      <c r="BA10" s="633">
        <f>SUMIFS(BD!AW:AW,BD!$A:$A,$B10,BD!$G:$G,$AX$4)</f>
        <v/>
      </c>
      <c r="BB10" s="633">
        <f>SUMIFS(BD!AX:AX,BD!$A:$A,$B10,BD!$G:$G,$AX$4)</f>
        <v/>
      </c>
      <c r="BC10" s="633">
        <f>SUMIFS(BD!AY:AY,BD!$A:$A,$B10,BD!$G:$G,$AX$4)</f>
        <v/>
      </c>
      <c r="BD10" s="633">
        <f>SUMIFS(BD!AZ:AZ,BD!$A:$A,$B10,BD!$G:$G,$AX$4)</f>
        <v/>
      </c>
      <c r="BE10" s="633">
        <f>SUMIFS(BD!BA:BA,BD!$A:$A,$B10,BD!$G:$G,$AX$4)</f>
        <v/>
      </c>
      <c r="BF10" s="633">
        <f>SUMIFS(BD!BB:BB,BD!$A:$A,$B10,BD!$G:$G,$AX$4)</f>
        <v/>
      </c>
      <c r="BG10" s="633">
        <f>SUMIFS(BD!BC:BC,BD!$A:$A,$B10,BD!$G:$G,$AX$4)</f>
        <v/>
      </c>
      <c r="BH10" s="633">
        <f>SUMIFS(BD!BD:BD,BD!$A:$A,$B10,BD!$G:$G,$AX$4)</f>
        <v/>
      </c>
      <c r="BI10" s="633">
        <f>SUMIFS(BD!BE:BE,BD!$A:$A,$B10,BD!$G:$G,$AX$4)</f>
        <v/>
      </c>
      <c r="BJ10" s="633">
        <f>SUMIFS(BD!BF:BF,BD!$A:$A,$B10,BD!$G:$G,$AX$4)</f>
        <v/>
      </c>
      <c r="BK10" s="633">
        <f>SUMIFS(BD!BG:BG,BD!$A:$A,$B10,BD!$G:$G,$AX$4)</f>
        <v/>
      </c>
      <c r="BL10" s="596" t="n"/>
      <c r="BM10" s="633">
        <f>SUM(BO10:BZ10)</f>
        <v/>
      </c>
      <c r="BN10" s="596" t="n"/>
      <c r="BO10" s="633">
        <f>SUMIFS(BD!AV:AV,BD!$A:$A,$B10,BD!$G:$G,$BM$4)</f>
        <v/>
      </c>
      <c r="BP10" s="633">
        <f>SUMIFS(BD!AW:AW,BD!$A:$A,$B10,BD!$G:$G,$BM$4)</f>
        <v/>
      </c>
      <c r="BQ10" s="633">
        <f>SUMIFS(BD!AX:AX,BD!$A:$A,$B10,BD!$G:$G,$BM$4)</f>
        <v/>
      </c>
      <c r="BR10" s="633">
        <f>SUMIFS(BD!AY:AY,BD!$A:$A,$B10,BD!$G:$G,$BM$4)</f>
        <v/>
      </c>
      <c r="BS10" s="633">
        <f>SUMIFS(BD!AZ:AZ,BD!$A:$A,$B10,BD!$G:$G,$BM$4)</f>
        <v/>
      </c>
      <c r="BT10" s="633">
        <f>SUMIFS(BD!BA:BA,BD!$A:$A,$B10,BD!$G:$G,$BM$4)</f>
        <v/>
      </c>
      <c r="BU10" s="633">
        <f>SUMIFS(BD!BB:BB,BD!$A:$A,$B10,BD!$G:$G,$BM$4)</f>
        <v/>
      </c>
      <c r="BV10" s="633">
        <f>SUMIFS(BD!BC:BC,BD!$A:$A,$B10,BD!$G:$G,$BM$4)</f>
        <v/>
      </c>
      <c r="BW10" s="633">
        <f>SUMIFS(BD!BD:BD,BD!$A:$A,$B10,BD!$G:$G,$BM$4)</f>
        <v/>
      </c>
      <c r="BX10" s="633">
        <f>SUMIFS(BD!BE:BE,BD!$A:$A,$B10,BD!$G:$G,$BM$4)</f>
        <v/>
      </c>
      <c r="BY10" s="633">
        <f>SUMIFS(BD!BF:BF,BD!$A:$A,$B10,BD!$G:$G,$BM$4)</f>
        <v/>
      </c>
      <c r="BZ10" s="633">
        <f>SUMIFS(BD!BG:BG,BD!$A:$A,$B10,BD!$G:$G,$BM$4)</f>
        <v/>
      </c>
      <c r="CB10" s="633">
        <f>HLOOKUP($CB$4,$AZ$6:$BK$41,$A10,0)</f>
        <v/>
      </c>
      <c r="CC10" s="628" t="n"/>
      <c r="CD10" s="633">
        <f>HLOOKUP($CB$4,$BO$6:$BZ$41,$A10,0)</f>
        <v/>
      </c>
      <c r="CE10" s="633">
        <f>SUM(CG10:CR10)</f>
        <v/>
      </c>
      <c r="CG10" s="660">
        <f>BD!BJ176</f>
        <v/>
      </c>
      <c r="CH10" s="660">
        <f>BD!BK176</f>
        <v/>
      </c>
      <c r="CI10" s="660">
        <f>BD!BL176</f>
        <v/>
      </c>
      <c r="CJ10" s="660">
        <f>BD!BM176</f>
        <v/>
      </c>
      <c r="CK10" s="660">
        <f>BD!BN176</f>
        <v/>
      </c>
      <c r="CL10" s="660">
        <f>BD!BO176</f>
        <v/>
      </c>
      <c r="CM10" s="660">
        <f>BD!BP176</f>
        <v/>
      </c>
      <c r="CN10" s="660">
        <f>BD!BQ176</f>
        <v/>
      </c>
      <c r="CO10" s="660">
        <f>BD!BR176</f>
        <v/>
      </c>
      <c r="CP10" s="660">
        <f>BD!BS176</f>
        <v/>
      </c>
      <c r="CQ10" s="660">
        <f>BD!BT176</f>
        <v/>
      </c>
      <c r="CR10" s="660">
        <f>BD!BU176</f>
        <v/>
      </c>
      <c r="CT10" s="633">
        <f>SUM(CV10:DG10)</f>
        <v/>
      </c>
      <c r="CV10" s="660">
        <f>_xlfn.XLOOKUP($B10,BD!$A$203:$A$399,BD!BJ$203:BJ$399,)</f>
        <v/>
      </c>
      <c r="CW10" s="660">
        <f>_xlfn.XLOOKUP($B10,BD!$A$203:$A$399,BD!BK$203:BK$399,)</f>
        <v/>
      </c>
      <c r="CX10" s="660">
        <f>_xlfn.XLOOKUP($B10,BD!$A$203:$A$399,BD!BL$203:BL$399,)</f>
        <v/>
      </c>
      <c r="CY10" s="660">
        <f>_xlfn.XLOOKUP($B10,BD!$A$203:$A$399,BD!BM$203:BM$399,)</f>
        <v/>
      </c>
      <c r="CZ10" s="660">
        <f>_xlfn.XLOOKUP($B10,BD!$A$203:$A$399,BD!BN$203:BN$399,)</f>
        <v/>
      </c>
      <c r="DA10" s="660">
        <f>_xlfn.XLOOKUP($B10,BD!$A$203:$A$399,BD!BO$203:BO$399,)</f>
        <v/>
      </c>
      <c r="DB10" s="660">
        <f>_xlfn.XLOOKUP($B10,BD!$A$203:$A$399,BD!BP$203:BP$399,)</f>
        <v/>
      </c>
      <c r="DC10" s="660">
        <f>_xlfn.XLOOKUP($B10,BD!$A$203:$A$399,BD!BQ$203:BQ$399,)</f>
        <v/>
      </c>
      <c r="DD10" s="660">
        <f>_xlfn.XLOOKUP($B10,BD!$A$203:$A$399,BD!BR$203:BR$399,)</f>
        <v/>
      </c>
      <c r="DE10" s="660">
        <f>_xlfn.XLOOKUP($B10,BD!$A$203:$A$399,BD!BS$203:BS$399,)</f>
        <v/>
      </c>
      <c r="DF10" s="660">
        <f>_xlfn.XLOOKUP($B10,BD!$A$203:$A$399,BD!BT$203:BT$399,)</f>
        <v/>
      </c>
      <c r="DG10" s="660">
        <f>_xlfn.XLOOKUP($B10,BD!$A$203:$A$399,BD!BU$203:BU$399,)</f>
        <v/>
      </c>
      <c r="DI10" s="660">
        <f>DA10-CL10</f>
        <v/>
      </c>
      <c r="DJ10" s="444">
        <f>(DA10/CL10)-100%</f>
        <v/>
      </c>
      <c r="DL10" s="633">
        <f>SUM(DN10:DY10)</f>
        <v/>
      </c>
      <c r="DN10" s="660">
        <f>BD!BW176</f>
        <v/>
      </c>
      <c r="DO10" s="660">
        <f>BD!BX176</f>
        <v/>
      </c>
      <c r="DP10" s="660">
        <f>BD!BY176</f>
        <v/>
      </c>
      <c r="DQ10" s="660">
        <f>BD!BZ176</f>
        <v/>
      </c>
      <c r="DR10" s="660">
        <f>BD!CA176</f>
        <v/>
      </c>
      <c r="DS10" s="660">
        <f>BD!CB176</f>
        <v/>
      </c>
      <c r="DT10" s="660">
        <f>BD!CC176</f>
        <v/>
      </c>
      <c r="DU10" s="660">
        <f>BD!CD176</f>
        <v/>
      </c>
      <c r="DV10" s="660">
        <f>BD!CE176</f>
        <v/>
      </c>
      <c r="DW10" s="660">
        <f>BD!CF176</f>
        <v/>
      </c>
      <c r="DX10" s="660">
        <f>BD!CG176</f>
        <v/>
      </c>
      <c r="DY10" s="660">
        <f>BD!CH176</f>
        <v/>
      </c>
      <c r="EA10" s="633">
        <f>SUM(EC10:EN10)</f>
        <v/>
      </c>
      <c r="EC10" s="660">
        <f>_xlfn.XLOOKUP($B10,BD!$A$203:$A$399,BD!BW$203:BW$399,)</f>
        <v/>
      </c>
      <c r="ED10" s="660">
        <f>_xlfn.XLOOKUP($B10,BD!$A$203:$A$399,BD!BX$203:BX$399,)</f>
        <v/>
      </c>
      <c r="EE10" s="660">
        <f>_xlfn.XLOOKUP($B10,BD!$A$203:$A$399,BD!BY$203:BY$399,)</f>
        <v/>
      </c>
      <c r="EF10" s="660">
        <f>_xlfn.XLOOKUP($B10,BD!$A$203:$A$399,BD!BZ$203:BZ$399,)</f>
        <v/>
      </c>
      <c r="EG10" s="660">
        <f>_xlfn.XLOOKUP($B10,BD!$A$203:$A$399,BD!CA$203:CA$399,)</f>
        <v/>
      </c>
      <c r="EH10" s="660">
        <f>_xlfn.XLOOKUP($B10,BD!$A$203:$A$399,BD!CB$203:CB$399,)</f>
        <v/>
      </c>
      <c r="EI10" s="660">
        <f>_xlfn.XLOOKUP($B10,BD!$A$203:$A$399,BD!CC$203:CC$399,)</f>
        <v/>
      </c>
      <c r="EJ10" s="660">
        <f>_xlfn.XLOOKUP($B10,BD!$A$203:$A$399,BD!CD$203:CD$399,)</f>
        <v/>
      </c>
      <c r="EK10" s="660">
        <f>_xlfn.XLOOKUP($B10,BD!$A$203:$A$399,BD!CE$203:CE$399,)</f>
        <v/>
      </c>
      <c r="EL10" s="660">
        <f>_xlfn.XLOOKUP($B10,BD!$A$203:$A$399,BD!CF$203:CF$399,)</f>
        <v/>
      </c>
      <c r="EM10" s="660">
        <f>_xlfn.XLOOKUP($B10,BD!$A$203:$A$399,BD!CG$203:CG$399,)</f>
        <v/>
      </c>
      <c r="EN10" s="660">
        <f>_xlfn.XLOOKUP($B10,BD!$A$203:$A$399,BD!CH$203:CH$399,)</f>
        <v/>
      </c>
      <c r="EP10" s="660">
        <f>EH10-DS10</f>
        <v/>
      </c>
      <c r="EQ10" s="444">
        <f>(EH10/DS10)-100%</f>
        <v/>
      </c>
      <c r="ES10" s="623">
        <f>_xlfn.XLOOKUP($ES$2,$CV$6:$DG$6,$CV10:$DG10)</f>
        <v/>
      </c>
      <c r="ET10" s="4" t="n"/>
      <c r="EU10" s="626">
        <f>_xlfn.XLOOKUP($ES$4,$DN$6:$DY$6,$DN10:$DY10)</f>
        <v/>
      </c>
      <c r="EV10" s="4" t="n"/>
      <c r="EW10" s="623">
        <f>_xlfn.XLOOKUP($ES$4,$EC$6:$EN$6,$EC10:$EN10)</f>
        <v/>
      </c>
      <c r="EX10" s="4" t="n"/>
      <c r="EY10" s="625">
        <f>EW10-EU10</f>
        <v/>
      </c>
      <c r="EZ10" s="408">
        <f>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7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7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7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7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7" t="n"/>
      <c r="CG11" s="289" t="n"/>
      <c r="CH11" s="289" t="n"/>
      <c r="CI11" s="289" t="n"/>
      <c r="CJ11" s="289" t="n"/>
      <c r="CK11" s="289" t="n"/>
      <c r="CL11" s="289" t="n"/>
      <c r="CM11" s="289" t="n"/>
      <c r="CN11" s="289" t="n"/>
      <c r="CO11" s="289" t="n"/>
      <c r="CP11" s="289" t="n"/>
      <c r="CQ11" s="289" t="n"/>
      <c r="CR11" s="289" t="n"/>
      <c r="CT11" s="597" t="n"/>
      <c r="CV11" s="289" t="n"/>
      <c r="CW11" s="289" t="n"/>
      <c r="CX11" s="289" t="n"/>
      <c r="CY11" s="289" t="n"/>
      <c r="CZ11" s="289" t="n"/>
      <c r="DA11" s="289" t="n"/>
      <c r="DB11" s="289" t="n"/>
      <c r="DC11" s="289" t="n"/>
      <c r="DD11" s="289" t="n"/>
      <c r="DE11" s="289" t="n"/>
      <c r="DF11" s="289" t="n"/>
      <c r="DG11" s="289" t="n"/>
      <c r="DI11" s="289" t="n"/>
      <c r="DJ11" s="444" t="n"/>
      <c r="DL11" s="597" t="n"/>
      <c r="DN11" s="289" t="n"/>
      <c r="DO11" s="289" t="n"/>
      <c r="DP11" s="289" t="n"/>
      <c r="DQ11" s="289" t="n"/>
      <c r="DR11" s="289" t="n"/>
      <c r="DS11" s="289" t="n"/>
      <c r="DT11" s="289" t="n"/>
      <c r="DU11" s="289" t="n"/>
      <c r="DV11" s="289" t="n"/>
      <c r="DW11" s="289" t="n"/>
      <c r="DX11" s="289" t="n"/>
      <c r="DY11" s="289" t="n"/>
      <c r="EA11" s="597" t="n"/>
      <c r="EC11" s="660" t="n"/>
      <c r="ED11" s="660" t="n"/>
      <c r="EE11" s="660" t="n"/>
      <c r="EF11" s="660" t="n"/>
      <c r="EG11" s="660" t="n"/>
      <c r="EH11" s="660" t="n"/>
      <c r="EI11" s="660" t="n"/>
      <c r="EJ11" s="660" t="n"/>
      <c r="EK11" s="660" t="n"/>
      <c r="EL11" s="660" t="n"/>
      <c r="EM11" s="660" t="n"/>
      <c r="EN11" s="660" t="n"/>
      <c r="EP11" s="289" t="n"/>
      <c r="EQ11" s="444" t="n"/>
      <c r="ES11" s="623" t="n"/>
      <c r="ET11" s="4" t="n"/>
      <c r="EU11" s="626" t="n"/>
      <c r="EV11" s="4" t="n"/>
      <c r="EW11" s="623" t="n"/>
      <c r="EX11" s="4" t="n"/>
      <c r="EY11" s="625" t="n"/>
      <c r="EZ11" s="408" t="n"/>
    </row>
    <row r="12" hidden="1" outlineLevel="1" ht="14.85" customFormat="1" customHeight="1" s="4">
      <c r="A12" s="1" t="n">
        <v>7</v>
      </c>
      <c r="B12" s="73" t="n"/>
      <c r="C12" s="50" t="inlineStr">
        <is>
          <t>RSA Logística (Sottoriva)</t>
        </is>
      </c>
      <c r="D12" s="58" t="n"/>
      <c r="E12" s="597">
        <f>SUM(G12:R12)</f>
        <v/>
      </c>
      <c r="F12" s="644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>
        <f>SUM(V12:AG12)</f>
        <v/>
      </c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>
        <f>SUM(AK12:AV12)</f>
        <v/>
      </c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>
        <f>SUM(AZ12:BK12)</f>
        <v/>
      </c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>
        <f>SUM(BO12:BZ12)</f>
        <v/>
      </c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622">
        <f>HLOOKUP($CB$4,$AZ$6:$BK$41,$A12,0)</f>
        <v/>
      </c>
      <c r="CC12" s="622" t="n"/>
      <c r="CD12" s="622">
        <f>HLOOKUP($CB$4,$BO$6:$BZ$41,$A12,0)</f>
        <v/>
      </c>
      <c r="CE12" s="597">
        <f>SUM(CG12:CR12)</f>
        <v/>
      </c>
      <c r="CF12" s="1" t="n"/>
      <c r="CG12" s="289" t="n"/>
      <c r="CH12" s="289" t="n"/>
      <c r="CI12" s="289" t="n"/>
      <c r="CJ12" s="289" t="n"/>
      <c r="CK12" s="289" t="n"/>
      <c r="CL12" s="289" t="n"/>
      <c r="CM12" s="289" t="n"/>
      <c r="CN12" s="289" t="n"/>
      <c r="CO12" s="289" t="n"/>
      <c r="CP12" s="289" t="n"/>
      <c r="CQ12" s="289" t="n"/>
      <c r="CR12" s="289" t="n"/>
      <c r="CT12" s="597">
        <f>SUM(CV12:DG12)</f>
        <v/>
      </c>
      <c r="CU12" s="1" t="n"/>
      <c r="CV12" s="289" t="n"/>
      <c r="CW12" s="289" t="n"/>
      <c r="CX12" s="289" t="n"/>
      <c r="CY12" s="289" t="n"/>
      <c r="CZ12" s="289" t="n"/>
      <c r="DA12" s="289" t="n"/>
      <c r="DB12" s="289" t="n"/>
      <c r="DC12" s="289" t="n"/>
      <c r="DD12" s="289" t="n"/>
      <c r="DE12" s="289" t="n"/>
      <c r="DF12" s="289" t="n"/>
      <c r="DG12" s="289" t="n"/>
      <c r="DI12" s="289" t="n"/>
      <c r="DJ12" s="444" t="n"/>
      <c r="DL12" s="597">
        <f>SUM(DN12:DY12)</f>
        <v/>
      </c>
      <c r="DM12" s="1" t="n"/>
      <c r="DN12" s="289" t="n"/>
      <c r="DO12" s="289" t="n"/>
      <c r="DP12" s="289" t="n"/>
      <c r="DQ12" s="289" t="n"/>
      <c r="DR12" s="289" t="n"/>
      <c r="DS12" s="289" t="n"/>
      <c r="DT12" s="289" t="n"/>
      <c r="DU12" s="289" t="n"/>
      <c r="DV12" s="289" t="n"/>
      <c r="DW12" s="289" t="n"/>
      <c r="DX12" s="289" t="n"/>
      <c r="DY12" s="289" t="n"/>
      <c r="EA12" s="597">
        <f>SUM(EC12:EN12)</f>
        <v/>
      </c>
      <c r="EB12" s="1" t="n"/>
      <c r="EC12" s="660">
        <f>_xlfn.XLOOKUP($B12,BD!$A$203:$A$399,BD!BW$203:BW$399,)</f>
        <v/>
      </c>
      <c r="ED12" s="660">
        <f>_xlfn.XLOOKUP($B12,BD!$A$203:$A$399,BD!BX$203:BX$399,)</f>
        <v/>
      </c>
      <c r="EE12" s="660">
        <f>_xlfn.XLOOKUP($B12,BD!$A$203:$A$399,BD!BY$203:BY$399,)</f>
        <v/>
      </c>
      <c r="EF12" s="660">
        <f>_xlfn.XLOOKUP($B12,BD!$A$203:$A$399,BD!BZ$203:BZ$399,)</f>
        <v/>
      </c>
      <c r="EG12" s="660">
        <f>_xlfn.XLOOKUP($B12,BD!$A$203:$A$399,BD!CA$203:CA$399,)</f>
        <v/>
      </c>
      <c r="EH12" s="660">
        <f>_xlfn.XLOOKUP($B12,BD!$A$203:$A$399,BD!CB$203:CB$399,)</f>
        <v/>
      </c>
      <c r="EI12" s="660">
        <f>_xlfn.XLOOKUP($B12,BD!$A$203:$A$399,BD!CC$203:CC$399,)</f>
        <v/>
      </c>
      <c r="EJ12" s="660">
        <f>_xlfn.XLOOKUP($B12,BD!$A$203:$A$399,BD!CD$203:CD$399,)</f>
        <v/>
      </c>
      <c r="EK12" s="660">
        <f>_xlfn.XLOOKUP($B12,BD!$A$203:$A$399,BD!CE$203:CE$399,)</f>
        <v/>
      </c>
      <c r="EL12" s="660">
        <f>_xlfn.XLOOKUP($B12,BD!$A$203:$A$399,BD!CF$203:CF$399,)</f>
        <v/>
      </c>
      <c r="EM12" s="660">
        <f>_xlfn.XLOOKUP($B12,BD!$A$203:$A$399,BD!CG$203:CG$399,)</f>
        <v/>
      </c>
      <c r="EN12" s="660">
        <f>_xlfn.XLOOKUP($B12,BD!$A$203:$A$399,BD!CH$203:CH$399,)</f>
        <v/>
      </c>
      <c r="EP12" s="289" t="n"/>
      <c r="EQ12" s="444" t="n"/>
      <c r="ES12" s="623">
        <f>_xlfn.XLOOKUP($ES$2,$CV$6:$DG$6,$CV12:$DG12)</f>
        <v/>
      </c>
      <c r="EU12" s="626">
        <f>_xlfn.XLOOKUP($ES$4,$DN$6:$DY$6,$DN12:$DY12)</f>
        <v/>
      </c>
      <c r="EW12" s="623">
        <f>_xlfn.XLOOKUP($ES$4,$EC$6:$EN$6,$EC12:$EN12)</f>
        <v/>
      </c>
      <c r="EY12" s="625">
        <f>EW12-EU12</f>
        <v/>
      </c>
      <c r="EZ12" s="408">
        <f>EY12/EU12</f>
        <v/>
      </c>
    </row>
    <row r="13" hidden="1" outlineLevel="1" ht="14.85" customFormat="1" customHeight="1" s="4">
      <c r="A13" s="1" t="n">
        <v>8</v>
      </c>
      <c r="B13" s="73" t="n"/>
      <c r="C13" s="50" t="inlineStr">
        <is>
          <t>Braslaer Indústria e Comércio de Máquinas Ltda</t>
        </is>
      </c>
      <c r="D13" s="58" t="n"/>
      <c r="E13" s="597">
        <f>SUM(G13:R13)</f>
        <v/>
      </c>
      <c r="F13" s="644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>
        <f>SUM(V13:AG13)</f>
        <v/>
      </c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>
        <f>SUM(AK13:AV13)</f>
        <v/>
      </c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>
        <f>SUM(AZ13:BK13)</f>
        <v/>
      </c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>
        <f>SUM(BO13:BZ13)</f>
        <v/>
      </c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622">
        <f>HLOOKUP($CB$4,$AZ$6:$BK$41,$A13,0)</f>
        <v/>
      </c>
      <c r="CC13" s="622" t="n"/>
      <c r="CD13" s="622">
        <f>HLOOKUP($CB$4,$BO$6:$BZ$50,$A13,0)</f>
        <v/>
      </c>
      <c r="CE13" s="597">
        <f>SUM(CG13:CR13)</f>
        <v/>
      </c>
      <c r="CF13" s="1" t="n"/>
      <c r="CG13" s="289" t="n"/>
      <c r="CH13" s="289" t="n"/>
      <c r="CI13" s="289" t="n"/>
      <c r="CJ13" s="289" t="n"/>
      <c r="CK13" s="289" t="n"/>
      <c r="CL13" s="289" t="n"/>
      <c r="CM13" s="289" t="n"/>
      <c r="CN13" s="289" t="n"/>
      <c r="CO13" s="289" t="n"/>
      <c r="CP13" s="289" t="n"/>
      <c r="CQ13" s="289" t="n"/>
      <c r="CR13" s="289" t="n"/>
      <c r="CT13" s="597">
        <f>SUM(CV13:DG13)</f>
        <v/>
      </c>
      <c r="CU13" s="1" t="n"/>
      <c r="CV13" s="289" t="n"/>
      <c r="CW13" s="289" t="n"/>
      <c r="CX13" s="289" t="n"/>
      <c r="CY13" s="289" t="n"/>
      <c r="CZ13" s="289" t="n"/>
      <c r="DA13" s="289" t="n"/>
      <c r="DB13" s="289" t="n"/>
      <c r="DC13" s="289" t="n"/>
      <c r="DD13" s="289" t="n"/>
      <c r="DE13" s="289" t="n"/>
      <c r="DF13" s="289" t="n"/>
      <c r="DG13" s="289" t="n"/>
      <c r="DI13" s="289" t="n"/>
      <c r="DJ13" s="444" t="n"/>
      <c r="DL13" s="597">
        <f>SUM(DN13:DY13)</f>
        <v/>
      </c>
      <c r="DM13" s="1" t="n"/>
      <c r="DN13" s="289" t="n"/>
      <c r="DO13" s="289" t="n"/>
      <c r="DP13" s="289" t="n"/>
      <c r="DQ13" s="289" t="n"/>
      <c r="DR13" s="289" t="n"/>
      <c r="DS13" s="289" t="n"/>
      <c r="DT13" s="289" t="n"/>
      <c r="DU13" s="289" t="n"/>
      <c r="DV13" s="289" t="n"/>
      <c r="DW13" s="289" t="n"/>
      <c r="DX13" s="289" t="n"/>
      <c r="DY13" s="289" t="n"/>
      <c r="EA13" s="597">
        <f>SUM(EC13:EN13)</f>
        <v/>
      </c>
      <c r="EB13" s="1" t="n"/>
      <c r="EC13" s="660">
        <f>_xlfn.XLOOKUP($B13,BD!$A$203:$A$399,BD!BW$203:BW$399,)</f>
        <v/>
      </c>
      <c r="ED13" s="660">
        <f>_xlfn.XLOOKUP($B13,BD!$A$203:$A$399,BD!BX$203:BX$399,)</f>
        <v/>
      </c>
      <c r="EE13" s="660">
        <f>_xlfn.XLOOKUP($B13,BD!$A$203:$A$399,BD!BY$203:BY$399,)</f>
        <v/>
      </c>
      <c r="EF13" s="660">
        <f>_xlfn.XLOOKUP($B13,BD!$A$203:$A$399,BD!BZ$203:BZ$399,)</f>
        <v/>
      </c>
      <c r="EG13" s="660">
        <f>_xlfn.XLOOKUP($B13,BD!$A$203:$A$399,BD!CA$203:CA$399,)</f>
        <v/>
      </c>
      <c r="EH13" s="660">
        <f>_xlfn.XLOOKUP($B13,BD!$A$203:$A$399,BD!CB$203:CB$399,)</f>
        <v/>
      </c>
      <c r="EI13" s="660">
        <f>_xlfn.XLOOKUP($B13,BD!$A$203:$A$399,BD!CC$203:CC$399,)</f>
        <v/>
      </c>
      <c r="EJ13" s="660">
        <f>_xlfn.XLOOKUP($B13,BD!$A$203:$A$399,BD!CD$203:CD$399,)</f>
        <v/>
      </c>
      <c r="EK13" s="660">
        <f>_xlfn.XLOOKUP($B13,BD!$A$203:$A$399,BD!CE$203:CE$399,)</f>
        <v/>
      </c>
      <c r="EL13" s="660">
        <f>_xlfn.XLOOKUP($B13,BD!$A$203:$A$399,BD!CF$203:CF$399,)</f>
        <v/>
      </c>
      <c r="EM13" s="660">
        <f>_xlfn.XLOOKUP($B13,BD!$A$203:$A$399,BD!CG$203:CG$399,)</f>
        <v/>
      </c>
      <c r="EN13" s="660">
        <f>_xlfn.XLOOKUP($B13,BD!$A$203:$A$399,BD!CH$203:CH$399,)</f>
        <v/>
      </c>
      <c r="EP13" s="289" t="n"/>
      <c r="EQ13" s="444" t="n"/>
      <c r="ES13" s="623">
        <f>_xlfn.XLOOKUP($ES$2,$CV$6:$DG$6,$CV13:$DG13)</f>
        <v/>
      </c>
      <c r="EU13" s="626">
        <f>_xlfn.XLOOKUP($ES$4,$DN$6:$DY$6,$DN13:$DY13)</f>
        <v/>
      </c>
      <c r="EW13" s="623">
        <f>_xlfn.XLOOKUP($ES$4,$EC$6:$EN$6,$EC13:$EN13)</f>
        <v/>
      </c>
      <c r="EY13" s="625">
        <f>EW13-EU13</f>
        <v/>
      </c>
      <c r="EZ13" s="408">
        <f>EY13/EU13</f>
        <v/>
      </c>
    </row>
    <row r="14" hidden="1" outlineLevel="1" ht="14.85" customFormat="1" customHeight="1" s="4">
      <c r="A14" s="1" t="n">
        <v>9</v>
      </c>
      <c r="B14" s="73" t="n"/>
      <c r="C14" s="50" t="inlineStr">
        <is>
          <t>Vagner Vergínio Lot (Sottoriva)</t>
        </is>
      </c>
      <c r="D14" s="58" t="n"/>
      <c r="E14" s="597">
        <f>SUM(G14:R14)</f>
        <v/>
      </c>
      <c r="F14" s="644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>
        <f>SUM(V14:AG14)</f>
        <v/>
      </c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>
        <f>SUM(AK14:AV14)</f>
        <v/>
      </c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>
        <f>SUM(AZ14:BK14)</f>
        <v/>
      </c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>
        <f>SUM(BO14:BZ14)</f>
        <v/>
      </c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622">
        <f>HLOOKUP($CB$4,$AZ$6:$BK$41,$A14,0)</f>
        <v/>
      </c>
      <c r="CC14" s="622" t="n"/>
      <c r="CD14" s="622">
        <f>HLOOKUP($CB$4,$BO$6:$BZ$50,$A14,0)</f>
        <v/>
      </c>
      <c r="CE14" s="597">
        <f>SUM(CG14:CR14)</f>
        <v/>
      </c>
      <c r="CF14" s="1" t="n"/>
      <c r="CG14" s="289" t="n"/>
      <c r="CH14" s="289" t="n"/>
      <c r="CI14" s="289" t="n"/>
      <c r="CJ14" s="289" t="n"/>
      <c r="CK14" s="289" t="n"/>
      <c r="CL14" s="289" t="n"/>
      <c r="CM14" s="289" t="n"/>
      <c r="CN14" s="289" t="n"/>
      <c r="CO14" s="289" t="n"/>
      <c r="CP14" s="289" t="n"/>
      <c r="CQ14" s="289" t="n"/>
      <c r="CR14" s="289" t="n"/>
      <c r="CT14" s="597">
        <f>SUM(CV14:DG14)</f>
        <v/>
      </c>
      <c r="CU14" s="1" t="n"/>
      <c r="CV14" s="289" t="n"/>
      <c r="CW14" s="289" t="n"/>
      <c r="CX14" s="289" t="n"/>
      <c r="CY14" s="289" t="n"/>
      <c r="CZ14" s="289" t="n"/>
      <c r="DA14" s="289" t="n"/>
      <c r="DB14" s="289" t="n"/>
      <c r="DC14" s="289" t="n"/>
      <c r="DD14" s="289" t="n"/>
      <c r="DE14" s="289" t="n"/>
      <c r="DF14" s="289" t="n"/>
      <c r="DG14" s="289" t="n"/>
      <c r="DI14" s="289" t="n"/>
      <c r="DJ14" s="444" t="n"/>
      <c r="DL14" s="597">
        <f>SUM(DN14:DY14)</f>
        <v/>
      </c>
      <c r="DM14" s="1" t="n"/>
      <c r="DN14" s="289" t="n"/>
      <c r="DO14" s="289" t="n"/>
      <c r="DP14" s="289" t="n"/>
      <c r="DQ14" s="289" t="n"/>
      <c r="DR14" s="289" t="n"/>
      <c r="DS14" s="289" t="n"/>
      <c r="DT14" s="289" t="n"/>
      <c r="DU14" s="289" t="n"/>
      <c r="DV14" s="289" t="n"/>
      <c r="DW14" s="289" t="n"/>
      <c r="DX14" s="289" t="n"/>
      <c r="DY14" s="289" t="n"/>
      <c r="EA14" s="597">
        <f>SUM(EC14:EN14)</f>
        <v/>
      </c>
      <c r="EB14" s="1" t="n"/>
      <c r="EC14" s="660">
        <f>_xlfn.XLOOKUP($B14,BD!$A$203:$A$399,BD!BW$203:BW$399,)</f>
        <v/>
      </c>
      <c r="ED14" s="660">
        <f>_xlfn.XLOOKUP($B14,BD!$A$203:$A$399,BD!BX$203:BX$399,)</f>
        <v/>
      </c>
      <c r="EE14" s="660">
        <f>_xlfn.XLOOKUP($B14,BD!$A$203:$A$399,BD!BY$203:BY$399,)</f>
        <v/>
      </c>
      <c r="EF14" s="660">
        <f>_xlfn.XLOOKUP($B14,BD!$A$203:$A$399,BD!BZ$203:BZ$399,)</f>
        <v/>
      </c>
      <c r="EG14" s="660">
        <f>_xlfn.XLOOKUP($B14,BD!$A$203:$A$399,BD!CA$203:CA$399,)</f>
        <v/>
      </c>
      <c r="EH14" s="660">
        <f>_xlfn.XLOOKUP($B14,BD!$A$203:$A$399,BD!CB$203:CB$399,)</f>
        <v/>
      </c>
      <c r="EI14" s="660">
        <f>_xlfn.XLOOKUP($B14,BD!$A$203:$A$399,BD!CC$203:CC$399,)</f>
        <v/>
      </c>
      <c r="EJ14" s="660">
        <f>_xlfn.XLOOKUP($B14,BD!$A$203:$A$399,BD!CD$203:CD$399,)</f>
        <v/>
      </c>
      <c r="EK14" s="660">
        <f>_xlfn.XLOOKUP($B14,BD!$A$203:$A$399,BD!CE$203:CE$399,)</f>
        <v/>
      </c>
      <c r="EL14" s="660">
        <f>_xlfn.XLOOKUP($B14,BD!$A$203:$A$399,BD!CF$203:CF$399,)</f>
        <v/>
      </c>
      <c r="EM14" s="660">
        <f>_xlfn.XLOOKUP($B14,BD!$A$203:$A$399,BD!CG$203:CG$399,)</f>
        <v/>
      </c>
      <c r="EN14" s="660">
        <f>_xlfn.XLOOKUP($B14,BD!$A$203:$A$399,BD!CH$203:CH$399,)</f>
        <v/>
      </c>
      <c r="EP14" s="289" t="n"/>
      <c r="EQ14" s="444" t="n"/>
      <c r="ES14" s="623">
        <f>_xlfn.XLOOKUP($ES$2,$CV$6:$DG$6,$CV14:$DG14)</f>
        <v/>
      </c>
      <c r="EU14" s="626">
        <f>_xlfn.XLOOKUP($ES$4,$DN$6:$DY$6,$DN14:$DY14)</f>
        <v/>
      </c>
      <c r="EW14" s="623">
        <f>_xlfn.XLOOKUP($ES$4,$EC$6:$EN$6,$EC14:$EN14)</f>
        <v/>
      </c>
      <c r="EY14" s="625">
        <f>EW14-EU14</f>
        <v/>
      </c>
      <c r="EZ14" s="408">
        <f>EY14/EU14</f>
        <v/>
      </c>
    </row>
    <row r="15" hidden="1" outlineLevel="1" ht="14.85" customFormat="1" customHeight="1" s="4">
      <c r="A15" s="1" t="n">
        <v>10</v>
      </c>
      <c r="B15" s="73" t="n"/>
      <c r="C15" s="50" t="inlineStr">
        <is>
          <t>Chiara Lot de Lima (Sottoriva)</t>
        </is>
      </c>
      <c r="D15" s="58" t="n"/>
      <c r="E15" s="597">
        <f>SUM(G15:R15)</f>
        <v/>
      </c>
      <c r="F15" s="644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>
        <f>SUM(V15:AG15)</f>
        <v/>
      </c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>
        <f>SUM(AK15:AV15)</f>
        <v/>
      </c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>
        <f>SUM(AZ15:BK15)</f>
        <v/>
      </c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>
        <f>SUM(BO15:BZ15)</f>
        <v/>
      </c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622">
        <f>HLOOKUP($CB$4,$AZ$6:$BK$41,$A15,0)</f>
        <v/>
      </c>
      <c r="CC15" s="622" t="n"/>
      <c r="CD15" s="622">
        <f>HLOOKUP($CB$4,$BO$6:$BZ$50,$A15,0)</f>
        <v/>
      </c>
      <c r="CE15" s="597">
        <f>SUM(CG15:CR15)</f>
        <v/>
      </c>
      <c r="CF15" s="1" t="n"/>
      <c r="CG15" s="289" t="n"/>
      <c r="CH15" s="289" t="n"/>
      <c r="CI15" s="289" t="n"/>
      <c r="CJ15" s="289" t="n"/>
      <c r="CK15" s="289" t="n"/>
      <c r="CL15" s="289" t="n"/>
      <c r="CM15" s="289" t="n"/>
      <c r="CN15" s="289" t="n"/>
      <c r="CO15" s="289" t="n"/>
      <c r="CP15" s="289" t="n"/>
      <c r="CQ15" s="289" t="n"/>
      <c r="CR15" s="289" t="n"/>
      <c r="CT15" s="597">
        <f>SUM(CV15:DG15)</f>
        <v/>
      </c>
      <c r="CU15" s="1" t="n"/>
      <c r="CV15" s="289" t="n"/>
      <c r="CW15" s="289" t="n"/>
      <c r="CX15" s="289" t="n"/>
      <c r="CY15" s="289" t="n"/>
      <c r="CZ15" s="289" t="n"/>
      <c r="DA15" s="289" t="n"/>
      <c r="DB15" s="289" t="n"/>
      <c r="DC15" s="289" t="n"/>
      <c r="DD15" s="289" t="n"/>
      <c r="DE15" s="289" t="n"/>
      <c r="DF15" s="289" t="n"/>
      <c r="DG15" s="289" t="n"/>
      <c r="DI15" s="289" t="n"/>
      <c r="DJ15" s="444" t="n"/>
      <c r="DL15" s="597">
        <f>SUM(DN15:DY15)</f>
        <v/>
      </c>
      <c r="DM15" s="1" t="n"/>
      <c r="DN15" s="289" t="n"/>
      <c r="DO15" s="289" t="n"/>
      <c r="DP15" s="289" t="n"/>
      <c r="DQ15" s="289" t="n"/>
      <c r="DR15" s="289" t="n"/>
      <c r="DS15" s="289" t="n"/>
      <c r="DT15" s="289" t="n"/>
      <c r="DU15" s="289" t="n"/>
      <c r="DV15" s="289" t="n"/>
      <c r="DW15" s="289" t="n"/>
      <c r="DX15" s="289" t="n"/>
      <c r="DY15" s="289" t="n"/>
      <c r="EA15" s="597">
        <f>SUM(EC15:EN15)</f>
        <v/>
      </c>
      <c r="EB15" s="1" t="n"/>
      <c r="EC15" s="660">
        <f>_xlfn.XLOOKUP($B15,BD!$A$203:$A$399,BD!BW$203:BW$399,)</f>
        <v/>
      </c>
      <c r="ED15" s="660">
        <f>_xlfn.XLOOKUP($B15,BD!$A$203:$A$399,BD!BX$203:BX$399,)</f>
        <v/>
      </c>
      <c r="EE15" s="660">
        <f>_xlfn.XLOOKUP($B15,BD!$A$203:$A$399,BD!BY$203:BY$399,)</f>
        <v/>
      </c>
      <c r="EF15" s="660">
        <f>_xlfn.XLOOKUP($B15,BD!$A$203:$A$399,BD!BZ$203:BZ$399,)</f>
        <v/>
      </c>
      <c r="EG15" s="660">
        <f>_xlfn.XLOOKUP($B15,BD!$A$203:$A$399,BD!CA$203:CA$399,)</f>
        <v/>
      </c>
      <c r="EH15" s="660">
        <f>_xlfn.XLOOKUP($B15,BD!$A$203:$A$399,BD!CB$203:CB$399,)</f>
        <v/>
      </c>
      <c r="EI15" s="660">
        <f>_xlfn.XLOOKUP($B15,BD!$A$203:$A$399,BD!CC$203:CC$399,)</f>
        <v/>
      </c>
      <c r="EJ15" s="660">
        <f>_xlfn.XLOOKUP($B15,BD!$A$203:$A$399,BD!CD$203:CD$399,)</f>
        <v/>
      </c>
      <c r="EK15" s="660">
        <f>_xlfn.XLOOKUP($B15,BD!$A$203:$A$399,BD!CE$203:CE$399,)</f>
        <v/>
      </c>
      <c r="EL15" s="660">
        <f>_xlfn.XLOOKUP($B15,BD!$A$203:$A$399,BD!CF$203:CF$399,)</f>
        <v/>
      </c>
      <c r="EM15" s="660">
        <f>_xlfn.XLOOKUP($B15,BD!$A$203:$A$399,BD!CG$203:CG$399,)</f>
        <v/>
      </c>
      <c r="EN15" s="660">
        <f>_xlfn.XLOOKUP($B15,BD!$A$203:$A$399,BD!CH$203:CH$399,)</f>
        <v/>
      </c>
      <c r="EP15" s="289" t="n"/>
      <c r="EQ15" s="444" t="n"/>
      <c r="ES15" s="623">
        <f>_xlfn.XLOOKUP($ES$2,$CV$6:$DG$6,$CV15:$DG15)</f>
        <v/>
      </c>
      <c r="EU15" s="626">
        <f>_xlfn.XLOOKUP($ES$4,$DN$6:$DY$6,$DN15:$DY15)</f>
        <v/>
      </c>
      <c r="EW15" s="623">
        <f>_xlfn.XLOOKUP($ES$4,$EC$6:$EN$6,$EC15:$EN15)</f>
        <v/>
      </c>
      <c r="EY15" s="625">
        <f>EW15-EU15</f>
        <v/>
      </c>
      <c r="EZ15" s="408">
        <f>EY15/EU15</f>
        <v/>
      </c>
    </row>
    <row r="16" hidden="1" outlineLevel="1" ht="14.85" customFormat="1" customHeight="1" s="4">
      <c r="A16" s="1" t="n">
        <v>11</v>
      </c>
      <c r="B16" s="73" t="n"/>
      <c r="C16" s="50" t="inlineStr">
        <is>
          <t>Cetro Soluções em Embalagens Eireli</t>
        </is>
      </c>
      <c r="D16" s="58" t="n"/>
      <c r="E16" s="597">
        <f>SUM(G16:R16)</f>
        <v/>
      </c>
      <c r="F16" s="644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>
        <f>SUM(V16:AG16)</f>
        <v/>
      </c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>
        <f>SUM(AK16:AV16)</f>
        <v/>
      </c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>
        <f>SUM(AZ16:BK16)</f>
        <v/>
      </c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>
        <f>SUM(BO16:BZ16)</f>
        <v/>
      </c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622">
        <f>HLOOKUP($CB$4,$AZ$6:$BK$41,$A16,0)</f>
        <v/>
      </c>
      <c r="CC16" s="628" t="n"/>
      <c r="CD16" s="622">
        <f>HLOOKUP($CB$4,$BO$6:$BZ$50,$A16,0)</f>
        <v/>
      </c>
      <c r="CE16" s="597">
        <f>SUM(CG16:CR16)</f>
        <v/>
      </c>
      <c r="CF16" s="1" t="n"/>
      <c r="CG16" s="289" t="n"/>
      <c r="CH16" s="289" t="n"/>
      <c r="CI16" s="289" t="n"/>
      <c r="CJ16" s="289" t="n"/>
      <c r="CK16" s="289" t="n"/>
      <c r="CL16" s="289" t="n"/>
      <c r="CM16" s="289" t="n"/>
      <c r="CN16" s="289" t="n"/>
      <c r="CO16" s="289" t="n"/>
      <c r="CP16" s="289" t="n"/>
      <c r="CQ16" s="289" t="n"/>
      <c r="CR16" s="289" t="n"/>
      <c r="CT16" s="597">
        <f>SUM(CV16:DG16)</f>
        <v/>
      </c>
      <c r="CU16" s="1" t="n"/>
      <c r="CV16" s="289" t="n"/>
      <c r="CW16" s="289" t="n"/>
      <c r="CX16" s="289" t="n"/>
      <c r="CY16" s="289" t="n"/>
      <c r="CZ16" s="289" t="n"/>
      <c r="DA16" s="289" t="n"/>
      <c r="DB16" s="289" t="n"/>
      <c r="DC16" s="289" t="n"/>
      <c r="DD16" s="289" t="n"/>
      <c r="DE16" s="289" t="n"/>
      <c r="DF16" s="289" t="n"/>
      <c r="DG16" s="289" t="n"/>
      <c r="DI16" s="289" t="n"/>
      <c r="DJ16" s="444" t="n"/>
      <c r="DL16" s="597">
        <f>SUM(DN16:DY16)</f>
        <v/>
      </c>
      <c r="DM16" s="1" t="n"/>
      <c r="DN16" s="289" t="n"/>
      <c r="DO16" s="289" t="n"/>
      <c r="DP16" s="289" t="n"/>
      <c r="DQ16" s="289" t="n"/>
      <c r="DR16" s="289" t="n"/>
      <c r="DS16" s="289" t="n"/>
      <c r="DT16" s="289" t="n"/>
      <c r="DU16" s="289" t="n"/>
      <c r="DV16" s="289" t="n"/>
      <c r="DW16" s="289" t="n"/>
      <c r="DX16" s="289" t="n"/>
      <c r="DY16" s="289" t="n"/>
      <c r="EA16" s="597">
        <f>SUM(EC16:EN16)</f>
        <v/>
      </c>
      <c r="EB16" s="1" t="n"/>
      <c r="EC16" s="660">
        <f>_xlfn.XLOOKUP($B16,BD!$A$203:$A$399,BD!BW$203:BW$399,)</f>
        <v/>
      </c>
      <c r="ED16" s="660">
        <f>_xlfn.XLOOKUP($B16,BD!$A$203:$A$399,BD!BX$203:BX$399,)</f>
        <v/>
      </c>
      <c r="EE16" s="660">
        <f>_xlfn.XLOOKUP($B16,BD!$A$203:$A$399,BD!BY$203:BY$399,)</f>
        <v/>
      </c>
      <c r="EF16" s="660">
        <f>_xlfn.XLOOKUP($B16,BD!$A$203:$A$399,BD!BZ$203:BZ$399,)</f>
        <v/>
      </c>
      <c r="EG16" s="660">
        <f>_xlfn.XLOOKUP($B16,BD!$A$203:$A$399,BD!CA$203:CA$399,)</f>
        <v/>
      </c>
      <c r="EH16" s="660">
        <f>_xlfn.XLOOKUP($B16,BD!$A$203:$A$399,BD!CB$203:CB$399,)</f>
        <v/>
      </c>
      <c r="EI16" s="660">
        <f>_xlfn.XLOOKUP($B16,BD!$A$203:$A$399,BD!CC$203:CC$399,)</f>
        <v/>
      </c>
      <c r="EJ16" s="660">
        <f>_xlfn.XLOOKUP($B16,BD!$A$203:$A$399,BD!CD$203:CD$399,)</f>
        <v/>
      </c>
      <c r="EK16" s="660">
        <f>_xlfn.XLOOKUP($B16,BD!$A$203:$A$399,BD!CE$203:CE$399,)</f>
        <v/>
      </c>
      <c r="EL16" s="660">
        <f>_xlfn.XLOOKUP($B16,BD!$A$203:$A$399,BD!CF$203:CF$399,)</f>
        <v/>
      </c>
      <c r="EM16" s="660">
        <f>_xlfn.XLOOKUP($B16,BD!$A$203:$A$399,BD!CG$203:CG$399,)</f>
        <v/>
      </c>
      <c r="EN16" s="660">
        <f>_xlfn.XLOOKUP($B16,BD!$A$203:$A$399,BD!CH$203:CH$399,)</f>
        <v/>
      </c>
      <c r="EP16" s="289" t="n"/>
      <c r="EQ16" s="444" t="n"/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hidden="1" outlineLevel="1" ht="14.85" customFormat="1" customHeight="1" s="4">
      <c r="A17" s="1" t="n">
        <v>12</v>
      </c>
      <c r="B17" s="73" t="n"/>
      <c r="C17" s="50" t="inlineStr">
        <is>
          <t>Viva Equipamentos I.Comércio Ltda Ecobrisa</t>
        </is>
      </c>
      <c r="D17" s="58" t="n"/>
      <c r="E17" s="597">
        <f>SUM(G17:R17)</f>
        <v/>
      </c>
      <c r="F17" s="644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>
        <f>SUM(V17:AG17)</f>
        <v/>
      </c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>
        <f>SUM(AK17:AV17)</f>
        <v/>
      </c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>
        <f>SUM(AZ17:BK17)</f>
        <v/>
      </c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>
        <f>SUM(BO17:BZ17)</f>
        <v/>
      </c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622">
        <f>HLOOKUP($CB$4,$AZ$6:$BK$41,$A17,0)</f>
        <v/>
      </c>
      <c r="CC17" s="622" t="n"/>
      <c r="CD17" s="622">
        <f>HLOOKUP($CB$4,$BO$6:$BZ$50,$A17,0)</f>
        <v/>
      </c>
      <c r="CE17" s="597">
        <f>SUM(CG17:CR17)</f>
        <v/>
      </c>
      <c r="CF17" s="1" t="n"/>
      <c r="CG17" s="289" t="n"/>
      <c r="CH17" s="289" t="n"/>
      <c r="CI17" s="289" t="n"/>
      <c r="CJ17" s="289" t="n"/>
      <c r="CK17" s="289" t="n"/>
      <c r="CL17" s="289" t="n"/>
      <c r="CM17" s="289" t="n"/>
      <c r="CN17" s="289" t="n"/>
      <c r="CO17" s="289" t="n"/>
      <c r="CP17" s="289" t="n"/>
      <c r="CQ17" s="289" t="n"/>
      <c r="CR17" s="289" t="n"/>
      <c r="CT17" s="597">
        <f>SUM(CV17:DG17)</f>
        <v/>
      </c>
      <c r="CU17" s="1" t="n"/>
      <c r="CV17" s="289" t="n"/>
      <c r="CW17" s="289" t="n"/>
      <c r="CX17" s="289" t="n"/>
      <c r="CY17" s="289" t="n"/>
      <c r="CZ17" s="289" t="n"/>
      <c r="DA17" s="289" t="n"/>
      <c r="DB17" s="289" t="n"/>
      <c r="DC17" s="289" t="n"/>
      <c r="DD17" s="289" t="n"/>
      <c r="DE17" s="289" t="n"/>
      <c r="DF17" s="289" t="n"/>
      <c r="DG17" s="289" t="n"/>
      <c r="DI17" s="289" t="n"/>
      <c r="DJ17" s="444" t="n"/>
      <c r="DL17" s="597">
        <f>SUM(DN17:DY17)</f>
        <v/>
      </c>
      <c r="DM17" s="1" t="n"/>
      <c r="DN17" s="289" t="n"/>
      <c r="DO17" s="289" t="n"/>
      <c r="DP17" s="289" t="n"/>
      <c r="DQ17" s="289" t="n"/>
      <c r="DR17" s="289" t="n"/>
      <c r="DS17" s="289" t="n"/>
      <c r="DT17" s="289" t="n"/>
      <c r="DU17" s="289" t="n"/>
      <c r="DV17" s="289" t="n"/>
      <c r="DW17" s="289" t="n"/>
      <c r="DX17" s="289" t="n"/>
      <c r="DY17" s="289" t="n"/>
      <c r="EA17" s="597">
        <f>SUM(EC17:EN17)</f>
        <v/>
      </c>
      <c r="EB17" s="1" t="n"/>
      <c r="EC17" s="660">
        <f>_xlfn.XLOOKUP($B17,BD!$A$203:$A$399,BD!BW$203:BW$399,)</f>
        <v/>
      </c>
      <c r="ED17" s="660">
        <f>_xlfn.XLOOKUP($B17,BD!$A$203:$A$399,BD!BX$203:BX$399,)</f>
        <v/>
      </c>
      <c r="EE17" s="660">
        <f>_xlfn.XLOOKUP($B17,BD!$A$203:$A$399,BD!BY$203:BY$399,)</f>
        <v/>
      </c>
      <c r="EF17" s="660">
        <f>_xlfn.XLOOKUP($B17,BD!$A$203:$A$399,BD!BZ$203:BZ$399,)</f>
        <v/>
      </c>
      <c r="EG17" s="660">
        <f>_xlfn.XLOOKUP($B17,BD!$A$203:$A$399,BD!CA$203:CA$399,)</f>
        <v/>
      </c>
      <c r="EH17" s="660">
        <f>_xlfn.XLOOKUP($B17,BD!$A$203:$A$399,BD!CB$203:CB$399,)</f>
        <v/>
      </c>
      <c r="EI17" s="660">
        <f>_xlfn.XLOOKUP($B17,BD!$A$203:$A$399,BD!CC$203:CC$399,)</f>
        <v/>
      </c>
      <c r="EJ17" s="660">
        <f>_xlfn.XLOOKUP($B17,BD!$A$203:$A$399,BD!CD$203:CD$399,)</f>
        <v/>
      </c>
      <c r="EK17" s="660">
        <f>_xlfn.XLOOKUP($B17,BD!$A$203:$A$399,BD!CE$203:CE$399,)</f>
        <v/>
      </c>
      <c r="EL17" s="660">
        <f>_xlfn.XLOOKUP($B17,BD!$A$203:$A$399,BD!CF$203:CF$399,)</f>
        <v/>
      </c>
      <c r="EM17" s="660">
        <f>_xlfn.XLOOKUP($B17,BD!$A$203:$A$399,BD!CG$203:CG$399,)</f>
        <v/>
      </c>
      <c r="EN17" s="660">
        <f>_xlfn.XLOOKUP($B17,BD!$A$203:$A$399,BD!CH$203:CH$399,)</f>
        <v/>
      </c>
      <c r="EP17" s="289" t="n"/>
      <c r="EQ17" s="444" t="n"/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hidden="1" outlineLevel="1" ht="14.85" customFormat="1" customHeight="1" s="4">
      <c r="A18" s="1" t="n">
        <v>13</v>
      </c>
      <c r="B18" s="73" t="n"/>
      <c r="C18" s="50" t="inlineStr">
        <is>
          <t>Baú do Caminhão</t>
        </is>
      </c>
      <c r="D18" s="58" t="n"/>
      <c r="E18" s="597">
        <f>SUM(G18:R18)</f>
        <v/>
      </c>
      <c r="F18" s="644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>
        <f>SUM(V18:AG18)</f>
        <v/>
      </c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>
        <f>SUM(AK18:AV18)</f>
        <v/>
      </c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>
        <f>SUM(AZ18:BK18)</f>
        <v/>
      </c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>
        <f>SUM(BO18:BZ18)</f>
        <v/>
      </c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622">
        <f>HLOOKUP($CB$4,$AZ$6:$BK$41,$A18,0)</f>
        <v/>
      </c>
      <c r="CC18" s="622" t="n"/>
      <c r="CD18" s="622">
        <f>HLOOKUP($CB$4,$BO$6:$BZ$50,$A18,0)</f>
        <v/>
      </c>
      <c r="CE18" s="597">
        <f>SUM(CG18:CR18)</f>
        <v/>
      </c>
      <c r="CF18" s="1" t="n"/>
      <c r="CG18" s="289" t="n"/>
      <c r="CH18" s="289" t="n"/>
      <c r="CI18" s="289" t="n"/>
      <c r="CJ18" s="289" t="n"/>
      <c r="CK18" s="289" t="n"/>
      <c r="CL18" s="289" t="n"/>
      <c r="CM18" s="289" t="n"/>
      <c r="CN18" s="289" t="n"/>
      <c r="CO18" s="289" t="n"/>
      <c r="CP18" s="289" t="n"/>
      <c r="CQ18" s="289" t="n"/>
      <c r="CR18" s="289" t="n"/>
      <c r="CT18" s="597">
        <f>SUM(CV18:DG18)</f>
        <v/>
      </c>
      <c r="CU18" s="1" t="n"/>
      <c r="CV18" s="289" t="n"/>
      <c r="CW18" s="289" t="n"/>
      <c r="CX18" s="289" t="n"/>
      <c r="CY18" s="289" t="n"/>
      <c r="CZ18" s="289" t="n"/>
      <c r="DA18" s="289" t="n"/>
      <c r="DB18" s="289" t="n"/>
      <c r="DC18" s="289" t="n"/>
      <c r="DD18" s="289" t="n"/>
      <c r="DE18" s="289" t="n"/>
      <c r="DF18" s="289" t="n"/>
      <c r="DG18" s="289" t="n"/>
      <c r="DI18" s="289" t="n"/>
      <c r="DJ18" s="444" t="n"/>
      <c r="DL18" s="597">
        <f>SUM(DN18:DY18)</f>
        <v/>
      </c>
      <c r="DM18" s="1" t="n"/>
      <c r="DN18" s="289" t="n"/>
      <c r="DO18" s="289" t="n"/>
      <c r="DP18" s="289" t="n"/>
      <c r="DQ18" s="289" t="n"/>
      <c r="DR18" s="289" t="n"/>
      <c r="DS18" s="289" t="n"/>
      <c r="DT18" s="289" t="n"/>
      <c r="DU18" s="289" t="n"/>
      <c r="DV18" s="289" t="n"/>
      <c r="DW18" s="289" t="n"/>
      <c r="DX18" s="289" t="n"/>
      <c r="DY18" s="289" t="n"/>
      <c r="EA18" s="597">
        <f>SUM(EC18:EN18)</f>
        <v/>
      </c>
      <c r="EB18" s="1" t="n"/>
      <c r="EC18" s="660">
        <f>_xlfn.XLOOKUP($B18,BD!$A$203:$A$399,BD!BW$203:BW$399,)</f>
        <v/>
      </c>
      <c r="ED18" s="660">
        <f>_xlfn.XLOOKUP($B18,BD!$A$203:$A$399,BD!BX$203:BX$399,)</f>
        <v/>
      </c>
      <c r="EE18" s="660">
        <f>_xlfn.XLOOKUP($B18,BD!$A$203:$A$399,BD!BY$203:BY$399,)</f>
        <v/>
      </c>
      <c r="EF18" s="660">
        <f>_xlfn.XLOOKUP($B18,BD!$A$203:$A$399,BD!BZ$203:BZ$399,)</f>
        <v/>
      </c>
      <c r="EG18" s="660">
        <f>_xlfn.XLOOKUP($B18,BD!$A$203:$A$399,BD!CA$203:CA$399,)</f>
        <v/>
      </c>
      <c r="EH18" s="660">
        <f>_xlfn.XLOOKUP($B18,BD!$A$203:$A$399,BD!CB$203:CB$399,)</f>
        <v/>
      </c>
      <c r="EI18" s="660">
        <f>_xlfn.XLOOKUP($B18,BD!$A$203:$A$399,BD!CC$203:CC$399,)</f>
        <v/>
      </c>
      <c r="EJ18" s="660">
        <f>_xlfn.XLOOKUP($B18,BD!$A$203:$A$399,BD!CD$203:CD$399,)</f>
        <v/>
      </c>
      <c r="EK18" s="660">
        <f>_xlfn.XLOOKUP($B18,BD!$A$203:$A$399,BD!CE$203:CE$399,)</f>
        <v/>
      </c>
      <c r="EL18" s="660">
        <f>_xlfn.XLOOKUP($B18,BD!$A$203:$A$399,BD!CF$203:CF$399,)</f>
        <v/>
      </c>
      <c r="EM18" s="660">
        <f>_xlfn.XLOOKUP($B18,BD!$A$203:$A$399,BD!CG$203:CG$399,)</f>
        <v/>
      </c>
      <c r="EN18" s="660">
        <f>_xlfn.XLOOKUP($B18,BD!$A$203:$A$399,BD!CH$203:CH$399,)</f>
        <v/>
      </c>
      <c r="EP18" s="289" t="n"/>
      <c r="EQ18" s="444" t="n"/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hidden="1" outlineLevel="1" ht="14.85" customFormat="1" customHeight="1" s="4">
      <c r="A19" s="1" t="n">
        <v>14</v>
      </c>
      <c r="B19" s="74" t="n"/>
      <c r="C19" s="50" t="inlineStr">
        <is>
          <t>Refrigeração do Caminhão</t>
        </is>
      </c>
      <c r="D19" s="58" t="n"/>
      <c r="E19" s="597">
        <f>SUM(G19:R19)</f>
        <v/>
      </c>
      <c r="F19" s="644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>
        <f>SUM(V19:AG19)</f>
        <v/>
      </c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I19" s="597">
        <f>SUM(AK19:AV19)</f>
        <v/>
      </c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657" t="n"/>
      <c r="AX19" s="597">
        <f>SUM(AZ19:BK19)</f>
        <v/>
      </c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657" t="n"/>
      <c r="BM19" s="597">
        <f>SUM(BO19:BZ19)</f>
        <v/>
      </c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622">
        <f>HLOOKUP($CB$4,$AZ$6:$BK$41,$A19,0)</f>
        <v/>
      </c>
      <c r="CC19" s="622" t="n"/>
      <c r="CD19" s="622">
        <f>HLOOKUP($CB$4,$BO$6:$BZ$50,$A19,0)</f>
        <v/>
      </c>
      <c r="CE19" s="597">
        <f>SUM(CG19:CR19)</f>
        <v/>
      </c>
      <c r="CF19" s="1" t="n"/>
      <c r="CG19" s="289" t="n"/>
      <c r="CH19" s="289" t="n"/>
      <c r="CI19" s="289" t="n"/>
      <c r="CJ19" s="289" t="n"/>
      <c r="CK19" s="289" t="n"/>
      <c r="CL19" s="289" t="n"/>
      <c r="CM19" s="289" t="n"/>
      <c r="CN19" s="289" t="n"/>
      <c r="CO19" s="289" t="n"/>
      <c r="CP19" s="289" t="n"/>
      <c r="CQ19" s="289" t="n"/>
      <c r="CR19" s="289" t="n"/>
      <c r="CT19" s="597">
        <f>SUM(CV19:DG19)</f>
        <v/>
      </c>
      <c r="CU19" s="1" t="n"/>
      <c r="CV19" s="289" t="n"/>
      <c r="CW19" s="289" t="n"/>
      <c r="CX19" s="289" t="n"/>
      <c r="CY19" s="289" t="n"/>
      <c r="CZ19" s="289" t="n"/>
      <c r="DA19" s="289" t="n"/>
      <c r="DB19" s="289" t="n"/>
      <c r="DC19" s="289" t="n"/>
      <c r="DD19" s="289" t="n"/>
      <c r="DE19" s="289" t="n"/>
      <c r="DF19" s="289" t="n"/>
      <c r="DG19" s="289" t="n"/>
      <c r="DI19" s="289" t="n"/>
      <c r="DJ19" s="444" t="n"/>
      <c r="DL19" s="597">
        <f>SUM(DN19:DY19)</f>
        <v/>
      </c>
      <c r="DM19" s="1" t="n"/>
      <c r="DN19" s="289" t="n"/>
      <c r="DO19" s="289" t="n"/>
      <c r="DP19" s="289" t="n"/>
      <c r="DQ19" s="289" t="n"/>
      <c r="DR19" s="289" t="n"/>
      <c r="DS19" s="289" t="n"/>
      <c r="DT19" s="289" t="n"/>
      <c r="DU19" s="289" t="n"/>
      <c r="DV19" s="289" t="n"/>
      <c r="DW19" s="289" t="n"/>
      <c r="DX19" s="289" t="n"/>
      <c r="DY19" s="289" t="n"/>
      <c r="EA19" s="597">
        <f>SUM(EC19:EN19)</f>
        <v/>
      </c>
      <c r="EB19" s="1" t="n"/>
      <c r="EC19" s="660">
        <f>_xlfn.XLOOKUP($B19,BD!$A$203:$A$399,BD!BW$203:BW$399,)</f>
        <v/>
      </c>
      <c r="ED19" s="660">
        <f>_xlfn.XLOOKUP($B19,BD!$A$203:$A$399,BD!BX$203:BX$399,)</f>
        <v/>
      </c>
      <c r="EE19" s="660">
        <f>_xlfn.XLOOKUP($B19,BD!$A$203:$A$399,BD!BY$203:BY$399,)</f>
        <v/>
      </c>
      <c r="EF19" s="660">
        <f>_xlfn.XLOOKUP($B19,BD!$A$203:$A$399,BD!BZ$203:BZ$399,)</f>
        <v/>
      </c>
      <c r="EG19" s="660">
        <f>_xlfn.XLOOKUP($B19,BD!$A$203:$A$399,BD!CA$203:CA$399,)</f>
        <v/>
      </c>
      <c r="EH19" s="660">
        <f>_xlfn.XLOOKUP($B19,BD!$A$203:$A$399,BD!CB$203:CB$399,)</f>
        <v/>
      </c>
      <c r="EI19" s="660">
        <f>_xlfn.XLOOKUP($B19,BD!$A$203:$A$399,BD!CC$203:CC$399,)</f>
        <v/>
      </c>
      <c r="EJ19" s="660">
        <f>_xlfn.XLOOKUP($B19,BD!$A$203:$A$399,BD!CD$203:CD$399,)</f>
        <v/>
      </c>
      <c r="EK19" s="660">
        <f>_xlfn.XLOOKUP($B19,BD!$A$203:$A$399,BD!CE$203:CE$399,)</f>
        <v/>
      </c>
      <c r="EL19" s="660">
        <f>_xlfn.XLOOKUP($B19,BD!$A$203:$A$399,BD!CF$203:CF$399,)</f>
        <v/>
      </c>
      <c r="EM19" s="660">
        <f>_xlfn.XLOOKUP($B19,BD!$A$203:$A$399,BD!CG$203:CG$399,)</f>
        <v/>
      </c>
      <c r="EN19" s="660">
        <f>_xlfn.XLOOKUP($B19,BD!$A$203:$A$399,BD!CH$203:CH$399,)</f>
        <v/>
      </c>
      <c r="EP19" s="289" t="n"/>
      <c r="EQ19" s="444" t="n"/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hidden="1" outlineLevel="1" ht="6" customFormat="1" customHeight="1" s="4">
      <c r="A20" s="1" t="n">
        <v>15</v>
      </c>
      <c r="B20" s="33" t="n"/>
      <c r="D20" s="34" t="n"/>
      <c r="E20" s="33" t="n"/>
      <c r="F20" s="64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T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I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X20" s="33" t="n"/>
      <c r="AZ20" s="33" t="n"/>
      <c r="BA20" s="33" t="n"/>
      <c r="BB20" s="33" t="n"/>
      <c r="BC20" s="33" t="n"/>
      <c r="BD20" s="33" t="n"/>
      <c r="BE20" s="33" t="n"/>
      <c r="BF20" s="33" t="n"/>
      <c r="BG20" s="33" t="n"/>
      <c r="BH20" s="33" t="n"/>
      <c r="BI20" s="33" t="n"/>
      <c r="BJ20" s="33" t="n"/>
      <c r="BK20" s="33" t="n"/>
      <c r="BM20" s="33" t="n"/>
      <c r="BO20" s="33" t="n"/>
      <c r="BP20" s="33" t="n"/>
      <c r="BQ20" s="33" t="n"/>
      <c r="BR20" s="33" t="n"/>
      <c r="BS20" s="33" t="n"/>
      <c r="BT20" s="33" t="n"/>
      <c r="BU20" s="33" t="n"/>
      <c r="BV20" s="33" t="n"/>
      <c r="BW20" s="33" t="n"/>
      <c r="BX20" s="33" t="n"/>
      <c r="BY20" s="33" t="n"/>
      <c r="BZ20" s="33" t="n"/>
      <c r="CB20" s="622" t="n"/>
      <c r="CC20" s="237" t="n"/>
      <c r="CD20" s="622" t="n"/>
      <c r="CE20" s="33" t="n"/>
      <c r="CF20" s="1" t="n"/>
      <c r="CG20" s="289" t="n"/>
      <c r="CH20" s="289" t="n"/>
      <c r="CI20" s="289" t="n"/>
      <c r="CJ20" s="289" t="n"/>
      <c r="CK20" s="289" t="n"/>
      <c r="CL20" s="289" t="n"/>
      <c r="CM20" s="289" t="n"/>
      <c r="CN20" s="289" t="n"/>
      <c r="CO20" s="289" t="n"/>
      <c r="CP20" s="289" t="n"/>
      <c r="CQ20" s="289" t="n"/>
      <c r="CR20" s="289" t="n"/>
      <c r="CT20" s="33" t="n"/>
      <c r="CU20" s="1" t="n"/>
      <c r="CV20" s="289" t="n"/>
      <c r="CW20" s="289" t="n"/>
      <c r="CX20" s="289" t="n"/>
      <c r="CY20" s="289" t="n"/>
      <c r="CZ20" s="289" t="n"/>
      <c r="DA20" s="289" t="n"/>
      <c r="DB20" s="289" t="n"/>
      <c r="DC20" s="289" t="n"/>
      <c r="DD20" s="289" t="n"/>
      <c r="DE20" s="289" t="n"/>
      <c r="DF20" s="289" t="n"/>
      <c r="DG20" s="289" t="n"/>
      <c r="DI20" s="289" t="n"/>
      <c r="DJ20" s="444" t="n"/>
      <c r="DL20" s="33" t="n"/>
      <c r="DM20" s="1" t="n"/>
      <c r="DN20" s="289" t="n"/>
      <c r="DO20" s="289" t="n"/>
      <c r="DP20" s="289" t="n"/>
      <c r="DQ20" s="289" t="n"/>
      <c r="DR20" s="289" t="n"/>
      <c r="DS20" s="289" t="n"/>
      <c r="DT20" s="289" t="n"/>
      <c r="DU20" s="289" t="n"/>
      <c r="DV20" s="289" t="n"/>
      <c r="DW20" s="289" t="n"/>
      <c r="DX20" s="289" t="n"/>
      <c r="DY20" s="289" t="n"/>
      <c r="EA20" s="33" t="n"/>
      <c r="EB20" s="1" t="n"/>
      <c r="EC20" s="660">
        <f>_xlfn.XLOOKUP($B20,BD!$A$203:$A$399,BD!BW$203:BW$399,)</f>
        <v/>
      </c>
      <c r="ED20" s="660">
        <f>_xlfn.XLOOKUP($B20,BD!$A$203:$A$399,BD!BX$203:BX$399,)</f>
        <v/>
      </c>
      <c r="EE20" s="660">
        <f>_xlfn.XLOOKUP($B20,BD!$A$203:$A$399,BD!BY$203:BY$399,)</f>
        <v/>
      </c>
      <c r="EF20" s="660">
        <f>_xlfn.XLOOKUP($B20,BD!$A$203:$A$399,BD!BZ$203:BZ$399,)</f>
        <v/>
      </c>
      <c r="EG20" s="660">
        <f>_xlfn.XLOOKUP($B20,BD!$A$203:$A$399,BD!CA$203:CA$399,)</f>
        <v/>
      </c>
      <c r="EH20" s="660">
        <f>_xlfn.XLOOKUP($B20,BD!$A$203:$A$399,BD!CB$203:CB$399,)</f>
        <v/>
      </c>
      <c r="EI20" s="660">
        <f>_xlfn.XLOOKUP($B20,BD!$A$203:$A$399,BD!CC$203:CC$399,)</f>
        <v/>
      </c>
      <c r="EJ20" s="660">
        <f>_xlfn.XLOOKUP($B20,BD!$A$203:$A$399,BD!CD$203:CD$399,)</f>
        <v/>
      </c>
      <c r="EK20" s="660">
        <f>_xlfn.XLOOKUP($B20,BD!$A$203:$A$399,BD!CE$203:CE$399,)</f>
        <v/>
      </c>
      <c r="EL20" s="660">
        <f>_xlfn.XLOOKUP($B20,BD!$A$203:$A$399,BD!CF$203:CF$399,)</f>
        <v/>
      </c>
      <c r="EM20" s="660">
        <f>_xlfn.XLOOKUP($B20,BD!$A$203:$A$399,BD!CG$203:CG$399,)</f>
        <v/>
      </c>
      <c r="EN20" s="660">
        <f>_xlfn.XLOOKUP($B20,BD!$A$203:$A$399,BD!CH$203:CH$399,)</f>
        <v/>
      </c>
      <c r="EP20" s="289" t="n"/>
      <c r="EQ20" s="444" t="n"/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collapsed="1" ht="14.85" customHeight="1">
      <c r="A21" s="1" t="n">
        <v>16</v>
      </c>
      <c r="B21" s="71" t="inlineStr">
        <is>
          <t>50.04</t>
        </is>
      </c>
      <c r="C21" s="48">
        <f>VLOOKUP(B21,BD!A:B,2,0)</f>
        <v/>
      </c>
      <c r="D21" s="57" t="n"/>
      <c r="E21" s="633">
        <f>SUM(G21:R21)</f>
        <v/>
      </c>
      <c r="F21" s="596" t="n"/>
      <c r="G21" s="633">
        <f>SUMIFS(BD!I:I,BD!$A:$A,$B21,BD!$G:$G,$E$4)</f>
        <v/>
      </c>
      <c r="H21" s="633">
        <f>SUMIFS(BD!J:J,BD!$A:$A,$B21,BD!$G:$G,$E$4)</f>
        <v/>
      </c>
      <c r="I21" s="633">
        <f>SUMIFS(BD!K:K,BD!$A:$A,$B21,BD!$G:$G,$E$4)</f>
        <v/>
      </c>
      <c r="J21" s="633">
        <f>SUMIFS(BD!L:L,BD!$A:$A,$B21,BD!$G:$G,$E$4)</f>
        <v/>
      </c>
      <c r="K21" s="633">
        <f>SUMIFS(BD!M:M,BD!$A:$A,$B21,BD!$G:$G,$E$4)</f>
        <v/>
      </c>
      <c r="L21" s="633">
        <f>SUMIFS(BD!N:N,BD!$A:$A,$B21,BD!$G:$G,$E$4)</f>
        <v/>
      </c>
      <c r="M21" s="633">
        <f>SUMIFS(BD!O:O,BD!$A:$A,$B21,BD!$G:$G,$E$4)</f>
        <v/>
      </c>
      <c r="N21" s="633">
        <f>SUMIFS(BD!P:P,BD!$A:$A,$B21,BD!$G:$G,$E$4)</f>
        <v/>
      </c>
      <c r="O21" s="633">
        <f>SUMIFS(BD!Q:Q,BD!$A:$A,$B21,BD!$G:$G,$E$4)</f>
        <v/>
      </c>
      <c r="P21" s="633">
        <f>SUMIFS(BD!R:R,BD!$A:$A,$B21,BD!$G:$G,$E$4)</f>
        <v/>
      </c>
      <c r="Q21" s="633">
        <f>SUMIFS(BD!S:S,BD!$A:$A,$B21,BD!$G:$G,$E$4)</f>
        <v/>
      </c>
      <c r="R21" s="633">
        <f>SUMIFS(BD!T:T,BD!$A:$A,$B21,BD!$G:$G,$E$4)</f>
        <v/>
      </c>
      <c r="S21" s="596" t="n"/>
      <c r="T21" s="633">
        <f>SUM(V21:AG21)</f>
        <v/>
      </c>
      <c r="U21" s="596" t="n"/>
      <c r="V21" s="633">
        <f>SUMIFS(BD!V:V,BD!$A:$A,$B21,BD!$G:$G,$T$4)</f>
        <v/>
      </c>
      <c r="W21" s="633">
        <f>SUMIFS(BD!W:W,BD!$A:$A,$B21,BD!$G:$G,$T$4)</f>
        <v/>
      </c>
      <c r="X21" s="633">
        <f>SUMIFS(BD!X:X,BD!$A:$A,$B21,BD!$G:$G,$T$4)</f>
        <v/>
      </c>
      <c r="Y21" s="633">
        <f>SUMIFS(BD!Y:Y,BD!$A:$A,$B21,BD!$G:$G,$T$4)</f>
        <v/>
      </c>
      <c r="Z21" s="633">
        <f>SUMIFS(BD!Z:Z,BD!$A:$A,$B21,BD!$G:$G,$T$4)</f>
        <v/>
      </c>
      <c r="AA21" s="633">
        <f>SUMIFS(BD!AA:AA,BD!$A:$A,$B21,BD!$G:$G,$T$4)</f>
        <v/>
      </c>
      <c r="AB21" s="633">
        <f>SUMIFS(BD!AB:AB,BD!$A:$A,$B21,BD!$G:$G,$T$4)</f>
        <v/>
      </c>
      <c r="AC21" s="633">
        <f>SUMIFS(BD!AC:AC,BD!$A:$A,$B21,BD!$G:$G,$T$4)</f>
        <v/>
      </c>
      <c r="AD21" s="633">
        <f>SUMIFS(BD!AD:AD,BD!$A:$A,$B21,BD!$G:$G,$T$4)</f>
        <v/>
      </c>
      <c r="AE21" s="633">
        <f>SUMIFS(BD!AE:AE,BD!$A:$A,$B21,BD!$G:$G,$T$4)</f>
        <v/>
      </c>
      <c r="AF21" s="633">
        <f>SUMIFS(BD!AF:AF,BD!$A:$A,$B21,BD!$G:$G,$T$4)</f>
        <v/>
      </c>
      <c r="AG21" s="633">
        <f>SUMIFS(BD!AG:AG,BD!$A:$A,$B21,BD!$G:$G,$T$4)</f>
        <v/>
      </c>
      <c r="AH21" s="596" t="n"/>
      <c r="AI21" s="633">
        <f>SUM(AK21:AV21)</f>
        <v/>
      </c>
      <c r="AJ21" s="596" t="n"/>
      <c r="AK21" s="633">
        <f>SUMIFS(BD!AI:AI,BD!$A:$A,$B21,BD!$G:$G,$AI$4)</f>
        <v/>
      </c>
      <c r="AL21" s="633">
        <f>SUMIFS(BD!AJ:AJ,BD!$A:$A,$B21,BD!$G:$G,$AI$4)</f>
        <v/>
      </c>
      <c r="AM21" s="633">
        <f>SUMIFS(BD!AK:AK,BD!$A:$A,$B21,BD!$G:$G,$AI$4)</f>
        <v/>
      </c>
      <c r="AN21" s="633">
        <f>SUMIFS(BD!AL:AL,BD!$A:$A,$B21,BD!$G:$G,$AI$4)</f>
        <v/>
      </c>
      <c r="AO21" s="633">
        <f>SUMIFS(BD!AM:AM,BD!$A:$A,$B21,BD!$G:$G,$AI$4)</f>
        <v/>
      </c>
      <c r="AP21" s="633">
        <f>SUMIFS(BD!AN:AN,BD!$A:$A,$B21,BD!$G:$G,$AI$4)</f>
        <v/>
      </c>
      <c r="AQ21" s="633">
        <f>SUMIFS(BD!AO:AO,BD!$A:$A,$B21,BD!$G:$G,$AI$4)</f>
        <v/>
      </c>
      <c r="AR21" s="633">
        <f>SUMIFS(BD!AP:AP,BD!$A:$A,$B21,BD!$G:$G,$AI$4)</f>
        <v/>
      </c>
      <c r="AS21" s="633">
        <f>SUMIFS(BD!AQ:AQ,BD!$A:$A,$B21,BD!$G:$G,$AI$4)</f>
        <v/>
      </c>
      <c r="AT21" s="633">
        <f>SUMIFS(BD!AR:AR,BD!$A:$A,$B21,BD!$G:$G,$AI$4)</f>
        <v/>
      </c>
      <c r="AU21" s="633">
        <f>SUMIFS(BD!AS:AS,BD!$A:$A,$B21,BD!$G:$G,$AI$4)</f>
        <v/>
      </c>
      <c r="AV21" s="633">
        <f>SUMIFS(BD!AT:AT,BD!$A:$A,$B21,BD!$G:$G,$AI$4)</f>
        <v/>
      </c>
      <c r="AW21" s="596" t="n"/>
      <c r="AX21" s="633">
        <f>SUM(AZ21:BK21)</f>
        <v/>
      </c>
      <c r="AY21" s="596" t="n"/>
      <c r="AZ21" s="633">
        <f>SUMIFS(BD!AV:AV,BD!$A:$A,$B21,BD!$G:$G,$AX$4)</f>
        <v/>
      </c>
      <c r="BA21" s="633">
        <f>SUMIFS(BD!AW:AW,BD!$A:$A,$B21,BD!$G:$G,$AX$4)</f>
        <v/>
      </c>
      <c r="BB21" s="633">
        <f>SUMIFS(BD!AX:AX,BD!$A:$A,$B21,BD!$G:$G,$AX$4)</f>
        <v/>
      </c>
      <c r="BC21" s="633">
        <f>SUMIFS(BD!AY:AY,BD!$A:$A,$B21,BD!$G:$G,$AX$4)</f>
        <v/>
      </c>
      <c r="BD21" s="633">
        <f>SUMIFS(BD!AZ:AZ,BD!$A:$A,$B21,BD!$G:$G,$AX$4)</f>
        <v/>
      </c>
      <c r="BE21" s="633">
        <f>SUMIFS(BD!BA:BA,BD!$A:$A,$B21,BD!$G:$G,$AX$4)</f>
        <v/>
      </c>
      <c r="BF21" s="633">
        <f>SUMIFS(BD!BB:BB,BD!$A:$A,$B21,BD!$G:$G,$AX$4)</f>
        <v/>
      </c>
      <c r="BG21" s="633">
        <f>SUMIFS(BD!BC:BC,BD!$A:$A,$B21,BD!$G:$G,$AX$4)</f>
        <v/>
      </c>
      <c r="BH21" s="633">
        <f>SUMIFS(BD!BD:BD,BD!$A:$A,$B21,BD!$G:$G,$AX$4)</f>
        <v/>
      </c>
      <c r="BI21" s="633">
        <f>SUMIFS(BD!BE:BE,BD!$A:$A,$B21,BD!$G:$G,$AX$4)</f>
        <v/>
      </c>
      <c r="BJ21" s="633">
        <f>SUMIFS(BD!BF:BF,BD!$A:$A,$B21,BD!$G:$G,$AX$4)</f>
        <v/>
      </c>
      <c r="BK21" s="633">
        <f>SUMIFS(BD!BG:BG,BD!$A:$A,$B21,BD!$G:$G,$AX$4)</f>
        <v/>
      </c>
      <c r="BL21" s="596" t="n"/>
      <c r="BM21" s="633">
        <f>SUM(BO21:BZ21)</f>
        <v/>
      </c>
      <c r="BN21" s="596" t="n"/>
      <c r="BO21" s="633">
        <f>SUMIFS(BD!AV:AV,BD!$A:$A,$B21,BD!$G:$G,$BM$4)</f>
        <v/>
      </c>
      <c r="BP21" s="633">
        <f>SUMIFS(BD!AW:AW,BD!$A:$A,$B21,BD!$G:$G,$BM$4)</f>
        <v/>
      </c>
      <c r="BQ21" s="633">
        <f>SUMIFS(BD!AX:AX,BD!$A:$A,$B21,BD!$G:$G,$BM$4)</f>
        <v/>
      </c>
      <c r="BR21" s="633">
        <f>SUMIFS(BD!AY:AY,BD!$A:$A,$B21,BD!$G:$G,$BM$4)</f>
        <v/>
      </c>
      <c r="BS21" s="633">
        <f>SUMIFS(BD!AZ:AZ,BD!$A:$A,$B21,BD!$G:$G,$BM$4)</f>
        <v/>
      </c>
      <c r="BT21" s="633">
        <f>SUMIFS(BD!BA:BA,BD!$A:$A,$B21,BD!$G:$G,$BM$4)</f>
        <v/>
      </c>
      <c r="BU21" s="633">
        <f>SUMIFS(BD!BB:BB,BD!$A:$A,$B21,BD!$G:$G,$BM$4)</f>
        <v/>
      </c>
      <c r="BV21" s="633">
        <f>SUMIFS(BD!BC:BC,BD!$A:$A,$B21,BD!$G:$G,$BM$4)</f>
        <v/>
      </c>
      <c r="BW21" s="633">
        <f>SUMIFS(BD!BD:BD,BD!$A:$A,$B21,BD!$G:$G,$BM$4)</f>
        <v/>
      </c>
      <c r="BX21" s="633">
        <f>SUMIFS(BD!BE:BE,BD!$A:$A,$B21,BD!$G:$G,$BM$4)</f>
        <v/>
      </c>
      <c r="BY21" s="633">
        <f>SUMIFS(BD!BF:BF,BD!$A:$A,$B21,BD!$G:$G,$BM$4)</f>
        <v/>
      </c>
      <c r="BZ21" s="633">
        <f>SUMIFS(BD!BG:BG,BD!$A:$A,$B21,BD!$G:$G,$BM$4)</f>
        <v/>
      </c>
      <c r="CB21" s="633">
        <f>HLOOKUP($CB$4,$AZ$6:$BK$41,$A21,0)</f>
        <v/>
      </c>
      <c r="CC21" s="237" t="n"/>
      <c r="CD21" s="633">
        <f>HLOOKUP($CB$4,$BO$6:$BZ$41,$A21,0)</f>
        <v/>
      </c>
      <c r="CE21" s="633">
        <f>SUM(CG21:CR21)</f>
        <v/>
      </c>
      <c r="CG21" s="660">
        <f>BD!BJ179</f>
        <v/>
      </c>
      <c r="CH21" s="660">
        <f>BD!BK179</f>
        <v/>
      </c>
      <c r="CI21" s="660">
        <f>BD!BL179</f>
        <v/>
      </c>
      <c r="CJ21" s="660">
        <f>BD!BM179</f>
        <v/>
      </c>
      <c r="CK21" s="660">
        <f>BD!BN179</f>
        <v/>
      </c>
      <c r="CL21" s="660">
        <f>BD!BO179</f>
        <v/>
      </c>
      <c r="CM21" s="660">
        <f>BD!BP179</f>
        <v/>
      </c>
      <c r="CN21" s="660">
        <f>BD!BQ179</f>
        <v/>
      </c>
      <c r="CO21" s="660">
        <f>BD!BR179</f>
        <v/>
      </c>
      <c r="CP21" s="660">
        <f>BD!BS179</f>
        <v/>
      </c>
      <c r="CQ21" s="660">
        <f>BD!BT179</f>
        <v/>
      </c>
      <c r="CR21" s="660">
        <f>BD!BU179</f>
        <v/>
      </c>
      <c r="CT21" s="633">
        <f>SUM(CV21:DG21)</f>
        <v/>
      </c>
      <c r="CV21" s="660">
        <f>_xlfn.XLOOKUP($B21,BD!$A$203:$A$399,BD!BJ$203:BJ$399,)</f>
        <v/>
      </c>
      <c r="CW21" s="660">
        <f>_xlfn.XLOOKUP($B21,BD!$A$203:$A$399,BD!BK$203:BK$399,)</f>
        <v/>
      </c>
      <c r="CX21" s="660">
        <f>_xlfn.XLOOKUP($B21,BD!$A$203:$A$399,BD!BL$203:BL$399,)</f>
        <v/>
      </c>
      <c r="CY21" s="660">
        <f>_xlfn.XLOOKUP($B21,BD!$A$203:$A$399,BD!BM$203:BM$399,)</f>
        <v/>
      </c>
      <c r="CZ21" s="660">
        <f>_xlfn.XLOOKUP($B21,BD!$A$203:$A$399,BD!BN$203:BN$399,)</f>
        <v/>
      </c>
      <c r="DA21" s="660">
        <f>_xlfn.XLOOKUP($B21,BD!$A$203:$A$399,BD!BO$203:BO$399,)</f>
        <v/>
      </c>
      <c r="DB21" s="660">
        <f>_xlfn.XLOOKUP($B21,BD!$A$203:$A$399,BD!BP$203:BP$399,)</f>
        <v/>
      </c>
      <c r="DC21" s="660">
        <f>_xlfn.XLOOKUP($B21,BD!$A$203:$A$399,BD!BQ$203:BQ$399,)</f>
        <v/>
      </c>
      <c r="DD21" s="660">
        <f>_xlfn.XLOOKUP($B21,BD!$A$203:$A$399,BD!BR$203:BR$399,)</f>
        <v/>
      </c>
      <c r="DE21" s="660">
        <f>_xlfn.XLOOKUP($B21,BD!$A$203:$A$399,BD!BS$203:BS$399,)</f>
        <v/>
      </c>
      <c r="DF21" s="660">
        <f>_xlfn.XLOOKUP($B21,BD!$A$203:$A$399,BD!BT$203:BT$399,)</f>
        <v/>
      </c>
      <c r="DG21" s="660">
        <f>_xlfn.XLOOKUP($B21,BD!$A$203:$A$399,BD!BU$203:BU$399,)</f>
        <v/>
      </c>
      <c r="DI21" s="660">
        <f>DA21-CL21</f>
        <v/>
      </c>
      <c r="DJ21" s="444">
        <f>(DA21/CL21)-100%</f>
        <v/>
      </c>
      <c r="DL21" s="633">
        <f>SUM(DN21:DY21)</f>
        <v/>
      </c>
      <c r="DN21" s="660">
        <f>BD!BW179</f>
        <v/>
      </c>
      <c r="DO21" s="660">
        <f>BD!BX179</f>
        <v/>
      </c>
      <c r="DP21" s="660">
        <f>BD!BY179</f>
        <v/>
      </c>
      <c r="DQ21" s="660">
        <f>BD!BZ179</f>
        <v/>
      </c>
      <c r="DR21" s="660">
        <f>BD!CA179</f>
        <v/>
      </c>
      <c r="DS21" s="660">
        <f>BD!CB179</f>
        <v/>
      </c>
      <c r="DT21" s="660">
        <f>BD!CC179</f>
        <v/>
      </c>
      <c r="DU21" s="660">
        <f>BD!CD179</f>
        <v/>
      </c>
      <c r="DV21" s="660">
        <f>BD!CE179</f>
        <v/>
      </c>
      <c r="DW21" s="660">
        <f>BD!CF179</f>
        <v/>
      </c>
      <c r="DX21" s="660">
        <f>BD!CG179</f>
        <v/>
      </c>
      <c r="DY21" s="660">
        <f>BD!CH179</f>
        <v/>
      </c>
      <c r="EA21" s="633">
        <f>SUM(EC21:EN21)</f>
        <v/>
      </c>
      <c r="EC21" s="660">
        <f>_xlfn.XLOOKUP($B21,BD!$A$203:$A$399,BD!BW$203:BW$399,)</f>
        <v/>
      </c>
      <c r="ED21" s="660">
        <f>_xlfn.XLOOKUP($B21,BD!$A$203:$A$399,BD!BX$203:BX$399,)</f>
        <v/>
      </c>
      <c r="EE21" s="660">
        <f>_xlfn.XLOOKUP($B21,BD!$A$203:$A$399,BD!BY$203:BY$399,)</f>
        <v/>
      </c>
      <c r="EF21" s="660">
        <f>_xlfn.XLOOKUP($B21,BD!$A$203:$A$399,BD!BZ$203:BZ$399,)</f>
        <v/>
      </c>
      <c r="EG21" s="660">
        <f>_xlfn.XLOOKUP($B21,BD!$A$203:$A$399,BD!CA$203:CA$399,)</f>
        <v/>
      </c>
      <c r="EH21" s="660">
        <f>_xlfn.XLOOKUP($B21,BD!$A$203:$A$399,BD!CB$203:CB$399,)</f>
        <v/>
      </c>
      <c r="EI21" s="660">
        <f>_xlfn.XLOOKUP($B21,BD!$A$203:$A$399,BD!CC$203:CC$399,)</f>
        <v/>
      </c>
      <c r="EJ21" s="660">
        <f>_xlfn.XLOOKUP($B21,BD!$A$203:$A$399,BD!CD$203:CD$399,)</f>
        <v/>
      </c>
      <c r="EK21" s="660">
        <f>_xlfn.XLOOKUP($B21,BD!$A$203:$A$399,BD!CE$203:CE$399,)</f>
        <v/>
      </c>
      <c r="EL21" s="660">
        <f>_xlfn.XLOOKUP($B21,BD!$A$203:$A$399,BD!CF$203:CF$399,)</f>
        <v/>
      </c>
      <c r="EM21" s="660">
        <f>_xlfn.XLOOKUP($B21,BD!$A$203:$A$399,BD!CG$203:CG$399,)</f>
        <v/>
      </c>
      <c r="EN21" s="660">
        <f>_xlfn.XLOOKUP($B21,BD!$A$203:$A$399,BD!CH$203:CH$399,)</f>
        <v/>
      </c>
      <c r="EP21" s="660">
        <f>EH21-DS21</f>
        <v/>
      </c>
      <c r="EQ21" s="444">
        <f>(EH21/DS21)-100%</f>
        <v/>
      </c>
      <c r="ES21" s="623">
        <f>_xlfn.XLOOKUP($ES$2,$CV$6:$DG$6,$CV21:$DG21)</f>
        <v/>
      </c>
      <c r="ET21" s="4" t="n"/>
      <c r="EU21" s="626">
        <f>_xlfn.XLOOKUP($ES$4,$DN$6:$DY$6,$DN21:$DY21)</f>
        <v/>
      </c>
      <c r="EV21" s="4" t="n"/>
      <c r="EW21" s="623">
        <f>_xlfn.XLOOKUP($ES$4,$EC$6:$EN$6,$EC21:$EN21)</f>
        <v/>
      </c>
      <c r="EX21" s="4" t="n"/>
      <c r="EY21" s="625">
        <f>EW21-EU21</f>
        <v/>
      </c>
      <c r="EZ21" s="408">
        <f>EY21/EU21</f>
        <v/>
      </c>
    </row>
    <row r="22" ht="6" customHeight="1">
      <c r="A22" s="1" t="n">
        <v>17</v>
      </c>
      <c r="B22" s="72" t="n"/>
      <c r="C22" s="57" t="n"/>
      <c r="D22" s="57" t="n"/>
      <c r="E22" s="597" t="n"/>
      <c r="F22" s="596" t="n"/>
      <c r="G22" s="596" t="n"/>
      <c r="H22" s="596" t="n">
        <v>0</v>
      </c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7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7" t="n"/>
      <c r="AJ22" s="596" t="n"/>
      <c r="AK22" s="596" t="n"/>
      <c r="AL22" s="596" t="n"/>
      <c r="AM22" s="596" t="n"/>
      <c r="AN22" s="596" t="n"/>
      <c r="AO22" s="596" t="n"/>
      <c r="AP22" s="596" t="n"/>
      <c r="AQ22" s="596" t="n"/>
      <c r="AR22" s="596" t="n"/>
      <c r="AS22" s="596" t="n"/>
      <c r="AT22" s="596" t="n"/>
      <c r="AU22" s="596" t="n"/>
      <c r="AV22" s="596" t="n"/>
      <c r="AW22" s="596" t="n"/>
      <c r="AX22" s="597" t="n"/>
      <c r="AY22" s="596" t="n"/>
      <c r="AZ22" s="596" t="n"/>
      <c r="BA22" s="596" t="n"/>
      <c r="BB22" s="596" t="n"/>
      <c r="BC22" s="596" t="n"/>
      <c r="BD22" s="596" t="n"/>
      <c r="BE22" s="596" t="n"/>
      <c r="BF22" s="596" t="n"/>
      <c r="BG22" s="596" t="n"/>
      <c r="BH22" s="596" t="n"/>
      <c r="BI22" s="596" t="n"/>
      <c r="BJ22" s="596" t="n"/>
      <c r="BK22" s="596" t="n"/>
      <c r="BL22" s="596" t="n"/>
      <c r="BM22" s="597" t="n"/>
      <c r="BN22" s="596" t="n"/>
      <c r="BO22" s="596" t="n"/>
      <c r="BP22" s="596" t="n"/>
      <c r="BQ22" s="596" t="n"/>
      <c r="BR22" s="596" t="n"/>
      <c r="BS22" s="596" t="n"/>
      <c r="BT22" s="596" t="n"/>
      <c r="BU22" s="596" t="n"/>
      <c r="BV22" s="596" t="n"/>
      <c r="BW22" s="596" t="n"/>
      <c r="BX22" s="596" t="n"/>
      <c r="BY22" s="596" t="n"/>
      <c r="BZ22" s="596" t="n"/>
      <c r="CB22" s="622" t="n"/>
      <c r="CC22" s="237" t="n"/>
      <c r="CD22" s="622" t="n"/>
      <c r="CE22" s="597" t="n"/>
      <c r="CG22" s="289" t="n"/>
      <c r="CH22" s="289" t="n"/>
      <c r="CI22" s="289" t="n"/>
      <c r="CJ22" s="289" t="n"/>
      <c r="CK22" s="289" t="n"/>
      <c r="CL22" s="289" t="n"/>
      <c r="CM22" s="289" t="n"/>
      <c r="CN22" s="289" t="n"/>
      <c r="CO22" s="289" t="n"/>
      <c r="CP22" s="289" t="n"/>
      <c r="CQ22" s="289" t="n"/>
      <c r="CR22" s="289" t="n"/>
      <c r="CT22" s="597" t="n"/>
      <c r="CV22" s="289" t="n"/>
      <c r="CW22" s="289" t="n"/>
      <c r="CX22" s="289" t="n"/>
      <c r="CY22" s="289" t="n"/>
      <c r="CZ22" s="289" t="n"/>
      <c r="DA22" s="289" t="n"/>
      <c r="DB22" s="289" t="n"/>
      <c r="DC22" s="289" t="n"/>
      <c r="DD22" s="289" t="n"/>
      <c r="DE22" s="289" t="n"/>
      <c r="DF22" s="289" t="n"/>
      <c r="DG22" s="289" t="n"/>
      <c r="DI22" s="660">
        <f>DA22-CL22</f>
        <v/>
      </c>
      <c r="DJ22" s="444" t="n"/>
      <c r="DL22" s="597" t="n"/>
      <c r="DN22" s="289" t="n"/>
      <c r="DO22" s="289" t="n"/>
      <c r="DP22" s="289" t="n"/>
      <c r="DQ22" s="289" t="n"/>
      <c r="DR22" s="289" t="n"/>
      <c r="DS22" s="289" t="n"/>
      <c r="DT22" s="289" t="n"/>
      <c r="DU22" s="289" t="n"/>
      <c r="DV22" s="289" t="n"/>
      <c r="DW22" s="289" t="n"/>
      <c r="DX22" s="289" t="n"/>
      <c r="DY22" s="289" t="n"/>
      <c r="EA22" s="597" t="n"/>
      <c r="EC22" s="660" t="n"/>
      <c r="ED22" s="660" t="n"/>
      <c r="EE22" s="660" t="n"/>
      <c r="EF22" s="660" t="n"/>
      <c r="EG22" s="660" t="n"/>
      <c r="EH22" s="660" t="n"/>
      <c r="EI22" s="660" t="n"/>
      <c r="EJ22" s="660" t="n"/>
      <c r="EK22" s="660" t="n"/>
      <c r="EL22" s="660" t="n"/>
      <c r="EM22" s="660" t="n"/>
      <c r="EN22" s="660" t="n"/>
      <c r="EP22" s="660">
        <f>EH22-DS22</f>
        <v/>
      </c>
      <c r="EQ22" s="444" t="n"/>
      <c r="ES22" s="623" t="n"/>
      <c r="ET22" s="4" t="n"/>
      <c r="EU22" s="626" t="n"/>
      <c r="EV22" s="4" t="n"/>
      <c r="EW22" s="623" t="n"/>
      <c r="EX22" s="4" t="n"/>
      <c r="EY22" s="625" t="n"/>
      <c r="EZ22" s="408" t="n"/>
    </row>
    <row r="23" hidden="1" outlineLevel="1" ht="14.85" customFormat="1" customHeight="1" s="4">
      <c r="A23" s="1" t="n">
        <v>18</v>
      </c>
      <c r="B23" s="73" t="n"/>
      <c r="C23" s="50" t="inlineStr">
        <is>
          <t>Nomus C. Desenvolvimento em Tecnologia Ltda</t>
        </is>
      </c>
      <c r="D23" s="58" t="n"/>
      <c r="E23" s="597">
        <f>SUM(G23:R23)</f>
        <v/>
      </c>
      <c r="F23" s="644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>
        <f>SUM(V23:AG23)</f>
        <v/>
      </c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>
        <f>SUM(AK23:AV23)</f>
        <v/>
      </c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>
        <f>SUM(AZ23:BK23)</f>
        <v/>
      </c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>
        <f>SUM(BO23:BZ23)</f>
        <v/>
      </c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622">
        <f>HLOOKUP($CB$4,$AZ$6:$BK$41,$A23,0)</f>
        <v/>
      </c>
      <c r="CC23" s="237" t="n"/>
      <c r="CD23" s="622">
        <f>HLOOKUP($CB$4,$BO$6:$BZ$50,$A23,0)</f>
        <v/>
      </c>
      <c r="CE23" s="597">
        <f>SUM(CG23:CR23)</f>
        <v/>
      </c>
      <c r="CF23" s="1" t="n"/>
      <c r="CG23" s="289" t="n"/>
      <c r="CH23" s="289" t="n"/>
      <c r="CI23" s="289" t="n"/>
      <c r="CJ23" s="289" t="n"/>
      <c r="CK23" s="289" t="n"/>
      <c r="CL23" s="289" t="n"/>
      <c r="CM23" s="289" t="n"/>
      <c r="CN23" s="289" t="n"/>
      <c r="CO23" s="289" t="n"/>
      <c r="CP23" s="289" t="n"/>
      <c r="CQ23" s="289" t="n"/>
      <c r="CR23" s="289" t="n"/>
      <c r="CT23" s="597">
        <f>SUM(CV23:DG23)</f>
        <v/>
      </c>
      <c r="CU23" s="1" t="n"/>
      <c r="CV23" s="289" t="n"/>
      <c r="CW23" s="289" t="n"/>
      <c r="CX23" s="289" t="n"/>
      <c r="CY23" s="289" t="n"/>
      <c r="CZ23" s="289" t="n"/>
      <c r="DA23" s="289" t="n"/>
      <c r="DB23" s="289" t="n"/>
      <c r="DC23" s="289" t="n"/>
      <c r="DD23" s="289" t="n"/>
      <c r="DE23" s="289" t="n"/>
      <c r="DF23" s="289" t="n"/>
      <c r="DG23" s="289" t="n"/>
      <c r="DI23" s="660">
        <f>DA23-CL23</f>
        <v/>
      </c>
      <c r="DJ23" s="444">
        <f>(DA23/CL23)-100%</f>
        <v/>
      </c>
      <c r="DL23" s="597">
        <f>SUM(DN23:DY23)</f>
        <v/>
      </c>
      <c r="DM23" s="1" t="n"/>
      <c r="DN23" s="289" t="n"/>
      <c r="DO23" s="289" t="n"/>
      <c r="DP23" s="289" t="n"/>
      <c r="DQ23" s="289" t="n"/>
      <c r="DR23" s="289" t="n"/>
      <c r="DS23" s="289" t="n"/>
      <c r="DT23" s="289" t="n"/>
      <c r="DU23" s="289" t="n"/>
      <c r="DV23" s="289" t="n"/>
      <c r="DW23" s="289" t="n"/>
      <c r="DX23" s="289" t="n"/>
      <c r="DY23" s="289" t="n"/>
      <c r="EA23" s="597">
        <f>SUM(EC23:EN23)</f>
        <v/>
      </c>
      <c r="EB23" s="1" t="n"/>
      <c r="EC23" s="660">
        <f>_xlfn.XLOOKUP($B23,BD!$A$203:$A$399,BD!BW$203:BW$399,)</f>
        <v/>
      </c>
      <c r="ED23" s="660">
        <f>_xlfn.XLOOKUP($B23,BD!$A$203:$A$399,BD!BX$203:BX$399,)</f>
        <v/>
      </c>
      <c r="EE23" s="660">
        <f>_xlfn.XLOOKUP($B23,BD!$A$203:$A$399,BD!BY$203:BY$399,)</f>
        <v/>
      </c>
      <c r="EF23" s="660">
        <f>_xlfn.XLOOKUP($B23,BD!$A$203:$A$399,BD!BZ$203:BZ$399,)</f>
        <v/>
      </c>
      <c r="EG23" s="660">
        <f>_xlfn.XLOOKUP($B23,BD!$A$203:$A$399,BD!CA$203:CA$399,)</f>
        <v/>
      </c>
      <c r="EH23" s="660">
        <f>_xlfn.XLOOKUP($B23,BD!$A$203:$A$399,BD!CB$203:CB$399,)</f>
        <v/>
      </c>
      <c r="EI23" s="660">
        <f>_xlfn.XLOOKUP($B23,BD!$A$203:$A$399,BD!CC$203:CC$399,)</f>
        <v/>
      </c>
      <c r="EJ23" s="660">
        <f>_xlfn.XLOOKUP($B23,BD!$A$203:$A$399,BD!CD$203:CD$399,)</f>
        <v/>
      </c>
      <c r="EK23" s="660">
        <f>_xlfn.XLOOKUP($B23,BD!$A$203:$A$399,BD!CE$203:CE$399,)</f>
        <v/>
      </c>
      <c r="EL23" s="660">
        <f>_xlfn.XLOOKUP($B23,BD!$A$203:$A$399,BD!CF$203:CF$399,)</f>
        <v/>
      </c>
      <c r="EM23" s="660">
        <f>_xlfn.XLOOKUP($B23,BD!$A$203:$A$399,BD!CG$203:CG$399,)</f>
        <v/>
      </c>
      <c r="EN23" s="660">
        <f>_xlfn.XLOOKUP($B23,BD!$A$203:$A$399,BD!CH$203:CH$399,)</f>
        <v/>
      </c>
      <c r="EP23" s="660">
        <f>EH23-DS23</f>
        <v/>
      </c>
      <c r="EQ23" s="444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hidden="1" outlineLevel="1" ht="6" customFormat="1" customHeight="1" s="4">
      <c r="A24" s="1" t="n">
        <v>19</v>
      </c>
      <c r="B24" s="33" t="n"/>
      <c r="D24" s="34" t="n"/>
      <c r="E24" s="33" t="n"/>
      <c r="F24" s="64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T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I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X24" s="33" t="n"/>
      <c r="AZ24" s="33" t="n"/>
      <c r="BA24" s="33" t="n"/>
      <c r="BB24" s="33" t="n"/>
      <c r="BC24" s="33" t="n"/>
      <c r="BD24" s="33" t="n"/>
      <c r="BE24" s="33" t="n"/>
      <c r="BF24" s="33" t="n"/>
      <c r="BG24" s="33" t="n"/>
      <c r="BH24" s="33" t="n"/>
      <c r="BI24" s="33" t="n"/>
      <c r="BJ24" s="33" t="n"/>
      <c r="BK24" s="33" t="n"/>
      <c r="BM24" s="33" t="n"/>
      <c r="BO24" s="33" t="n"/>
      <c r="BP24" s="33" t="n"/>
      <c r="BQ24" s="33" t="n"/>
      <c r="BR24" s="33" t="n"/>
      <c r="BS24" s="33" t="n"/>
      <c r="BT24" s="33" t="n"/>
      <c r="BU24" s="33" t="n"/>
      <c r="BV24" s="33" t="n"/>
      <c r="BW24" s="33" t="n"/>
      <c r="BX24" s="33" t="n"/>
      <c r="BY24" s="33" t="n"/>
      <c r="BZ24" s="33" t="n"/>
      <c r="CB24" s="622" t="n"/>
      <c r="CC24" s="237" t="n"/>
      <c r="CD24" s="622" t="n"/>
      <c r="CE24" s="33" t="n"/>
      <c r="CF24" s="1" t="n"/>
      <c r="CG24" s="289" t="n"/>
      <c r="CH24" s="289" t="n"/>
      <c r="CI24" s="289" t="n"/>
      <c r="CJ24" s="289" t="n"/>
      <c r="CK24" s="289" t="n"/>
      <c r="CL24" s="289" t="n"/>
      <c r="CM24" s="289" t="n"/>
      <c r="CN24" s="289" t="n"/>
      <c r="CO24" s="289" t="n"/>
      <c r="CP24" s="289" t="n"/>
      <c r="CQ24" s="289" t="n"/>
      <c r="CR24" s="289" t="n"/>
      <c r="CT24" s="33" t="n"/>
      <c r="CU24" s="1" t="n"/>
      <c r="CV24" s="289" t="n"/>
      <c r="CW24" s="289" t="n"/>
      <c r="CX24" s="289" t="n"/>
      <c r="CY24" s="289" t="n"/>
      <c r="CZ24" s="289" t="n"/>
      <c r="DA24" s="289" t="n"/>
      <c r="DB24" s="289" t="n"/>
      <c r="DC24" s="289" t="n"/>
      <c r="DD24" s="289" t="n"/>
      <c r="DE24" s="289" t="n"/>
      <c r="DF24" s="289" t="n"/>
      <c r="DG24" s="289" t="n"/>
      <c r="DI24" s="660">
        <f>DA24-CL24</f>
        <v/>
      </c>
      <c r="DJ24" s="444">
        <f>(DA24/CL24)-100%</f>
        <v/>
      </c>
      <c r="DL24" s="33" t="n"/>
      <c r="DM24" s="1" t="n"/>
      <c r="DN24" s="289" t="n"/>
      <c r="DO24" s="289" t="n"/>
      <c r="DP24" s="289" t="n"/>
      <c r="DQ24" s="289" t="n"/>
      <c r="DR24" s="289" t="n"/>
      <c r="DS24" s="289" t="n"/>
      <c r="DT24" s="289" t="n"/>
      <c r="DU24" s="289" t="n"/>
      <c r="DV24" s="289" t="n"/>
      <c r="DW24" s="289" t="n"/>
      <c r="DX24" s="289" t="n"/>
      <c r="DY24" s="289" t="n"/>
      <c r="EA24" s="33" t="n"/>
      <c r="EB24" s="1" t="n"/>
      <c r="EC24" s="660">
        <f>_xlfn.XLOOKUP($B24,BD!$A$203:$A$399,BD!BW$203:BW$399,)</f>
        <v/>
      </c>
      <c r="ED24" s="660">
        <f>_xlfn.XLOOKUP($B24,BD!$A$203:$A$399,BD!BX$203:BX$399,)</f>
        <v/>
      </c>
      <c r="EE24" s="660">
        <f>_xlfn.XLOOKUP($B24,BD!$A$203:$A$399,BD!BY$203:BY$399,)</f>
        <v/>
      </c>
      <c r="EF24" s="660">
        <f>_xlfn.XLOOKUP($B24,BD!$A$203:$A$399,BD!BZ$203:BZ$399,)</f>
        <v/>
      </c>
      <c r="EG24" s="660">
        <f>_xlfn.XLOOKUP($B24,BD!$A$203:$A$399,BD!CA$203:CA$399,)</f>
        <v/>
      </c>
      <c r="EH24" s="660">
        <f>_xlfn.XLOOKUP($B24,BD!$A$203:$A$399,BD!CB$203:CB$399,)</f>
        <v/>
      </c>
      <c r="EI24" s="660">
        <f>_xlfn.XLOOKUP($B24,BD!$A$203:$A$399,BD!CC$203:CC$399,)</f>
        <v/>
      </c>
      <c r="EJ24" s="660">
        <f>_xlfn.XLOOKUP($B24,BD!$A$203:$A$399,BD!CD$203:CD$399,)</f>
        <v/>
      </c>
      <c r="EK24" s="660">
        <f>_xlfn.XLOOKUP($B24,BD!$A$203:$A$399,BD!CE$203:CE$399,)</f>
        <v/>
      </c>
      <c r="EL24" s="660">
        <f>_xlfn.XLOOKUP($B24,BD!$A$203:$A$399,BD!CF$203:CF$399,)</f>
        <v/>
      </c>
      <c r="EM24" s="660">
        <f>_xlfn.XLOOKUP($B24,BD!$A$203:$A$399,BD!CG$203:CG$399,)</f>
        <v/>
      </c>
      <c r="EN24" s="660">
        <f>_xlfn.XLOOKUP($B24,BD!$A$203:$A$399,BD!CH$203:CH$399,)</f>
        <v/>
      </c>
      <c r="EP24" s="660">
        <f>EH24-DS24</f>
        <v/>
      </c>
      <c r="EQ24" s="444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collapsed="1" ht="14.85" customHeight="1">
      <c r="A25" s="1" t="n">
        <v>20</v>
      </c>
      <c r="B25" s="71" t="inlineStr">
        <is>
          <t>50.02</t>
        </is>
      </c>
      <c r="C25" s="48">
        <f>VLOOKUP(B25,BD!A:B,2,0)</f>
        <v/>
      </c>
      <c r="D25" s="57" t="n"/>
      <c r="E25" s="633">
        <f>SUM(G25:R25)</f>
        <v/>
      </c>
      <c r="F25" s="596" t="n"/>
      <c r="G25" s="633">
        <f>SUMIFS(BD!I:I,BD!$A:$A,$B25,BD!$G:$G,$E$4)</f>
        <v/>
      </c>
      <c r="H25" s="633">
        <f>SUMIFS(BD!J:J,BD!$A:$A,$B25,BD!$G:$G,$E$4)</f>
        <v/>
      </c>
      <c r="I25" s="633">
        <f>SUMIFS(BD!K:K,BD!$A:$A,$B25,BD!$G:$G,$E$4)</f>
        <v/>
      </c>
      <c r="J25" s="633">
        <f>SUMIFS(BD!L:L,BD!$A:$A,$B25,BD!$G:$G,$E$4)</f>
        <v/>
      </c>
      <c r="K25" s="633">
        <f>SUMIFS(BD!M:M,BD!$A:$A,$B25,BD!$G:$G,$E$4)</f>
        <v/>
      </c>
      <c r="L25" s="633">
        <f>SUMIFS(BD!N:N,BD!$A:$A,$B25,BD!$G:$G,$E$4)</f>
        <v/>
      </c>
      <c r="M25" s="633">
        <f>SUMIFS(BD!O:O,BD!$A:$A,$B25,BD!$G:$G,$E$4)</f>
        <v/>
      </c>
      <c r="N25" s="633">
        <f>SUMIFS(BD!P:P,BD!$A:$A,$B25,BD!$G:$G,$E$4)</f>
        <v/>
      </c>
      <c r="O25" s="633">
        <f>SUMIFS(BD!Q:Q,BD!$A:$A,$B25,BD!$G:$G,$E$4)</f>
        <v/>
      </c>
      <c r="P25" s="633">
        <f>SUMIFS(BD!R:R,BD!$A:$A,$B25,BD!$G:$G,$E$4)</f>
        <v/>
      </c>
      <c r="Q25" s="633">
        <f>SUMIFS(BD!S:S,BD!$A:$A,$B25,BD!$G:$G,$E$4)</f>
        <v/>
      </c>
      <c r="R25" s="633">
        <f>SUMIFS(BD!T:T,BD!$A:$A,$B25,BD!$G:$G,$E$4)</f>
        <v/>
      </c>
      <c r="S25" s="596" t="n"/>
      <c r="T25" s="633">
        <f>SUM(V25:AG25)</f>
        <v/>
      </c>
      <c r="U25" s="596" t="n"/>
      <c r="V25" s="633">
        <f>SUMIFS(BD!V:V,BD!$A:$A,$B25,BD!$G:$G,$T$4)</f>
        <v/>
      </c>
      <c r="W25" s="633">
        <f>SUMIFS(BD!W:W,BD!$A:$A,$B25,BD!$G:$G,$T$4)</f>
        <v/>
      </c>
      <c r="X25" s="633">
        <f>SUMIFS(BD!X:X,BD!$A:$A,$B25,BD!$G:$G,$T$4)</f>
        <v/>
      </c>
      <c r="Y25" s="633">
        <f>SUMIFS(BD!Y:Y,BD!$A:$A,$B25,BD!$G:$G,$T$4)</f>
        <v/>
      </c>
      <c r="Z25" s="633">
        <f>SUMIFS(BD!Z:Z,BD!$A:$A,$B25,BD!$G:$G,$T$4)</f>
        <v/>
      </c>
      <c r="AA25" s="633">
        <f>SUMIFS(BD!AA:AA,BD!$A:$A,$B25,BD!$G:$G,$T$4)</f>
        <v/>
      </c>
      <c r="AB25" s="633">
        <f>SUMIFS(BD!AB:AB,BD!$A:$A,$B25,BD!$G:$G,$T$4)</f>
        <v/>
      </c>
      <c r="AC25" s="633">
        <f>SUMIFS(BD!AC:AC,BD!$A:$A,$B25,BD!$G:$G,$T$4)</f>
        <v/>
      </c>
      <c r="AD25" s="633">
        <f>SUMIFS(BD!AD:AD,BD!$A:$A,$B25,BD!$G:$G,$T$4)</f>
        <v/>
      </c>
      <c r="AE25" s="633">
        <f>SUMIFS(BD!AE:AE,BD!$A:$A,$B25,BD!$G:$G,$T$4)</f>
        <v/>
      </c>
      <c r="AF25" s="633">
        <f>SUMIFS(BD!AF:AF,BD!$A:$A,$B25,BD!$G:$G,$T$4)</f>
        <v/>
      </c>
      <c r="AG25" s="633">
        <f>SUMIFS(BD!AG:AG,BD!$A:$A,$B25,BD!$G:$G,$T$4)</f>
        <v/>
      </c>
      <c r="AH25" s="596" t="n"/>
      <c r="AI25" s="633">
        <f>SUM(AK25:AV25)</f>
        <v/>
      </c>
      <c r="AJ25" s="596" t="n"/>
      <c r="AK25" s="633">
        <f>SUMIFS(BD!AI:AI,BD!$A:$A,$B25,BD!$G:$G,$AI$4)</f>
        <v/>
      </c>
      <c r="AL25" s="633">
        <f>SUMIFS(BD!AJ:AJ,BD!$A:$A,$B25,BD!$G:$G,$AI$4)</f>
        <v/>
      </c>
      <c r="AM25" s="633">
        <f>SUMIFS(BD!AK:AK,BD!$A:$A,$B25,BD!$G:$G,$AI$4)</f>
        <v/>
      </c>
      <c r="AN25" s="633">
        <f>SUMIFS(BD!AL:AL,BD!$A:$A,$B25,BD!$G:$G,$AI$4)</f>
        <v/>
      </c>
      <c r="AO25" s="633">
        <f>SUMIFS(BD!AM:AM,BD!$A:$A,$B25,BD!$G:$G,$AI$4)</f>
        <v/>
      </c>
      <c r="AP25" s="633">
        <f>SUMIFS(BD!AN:AN,BD!$A:$A,$B25,BD!$G:$G,$AI$4)</f>
        <v/>
      </c>
      <c r="AQ25" s="633">
        <f>SUMIFS(BD!AO:AO,BD!$A:$A,$B25,BD!$G:$G,$AI$4)</f>
        <v/>
      </c>
      <c r="AR25" s="633">
        <f>SUMIFS(BD!AP:AP,BD!$A:$A,$B25,BD!$G:$G,$AI$4)</f>
        <v/>
      </c>
      <c r="AS25" s="633">
        <f>SUMIFS(BD!AQ:AQ,BD!$A:$A,$B25,BD!$G:$G,$AI$4)</f>
        <v/>
      </c>
      <c r="AT25" s="633">
        <f>SUMIFS(BD!AR:AR,BD!$A:$A,$B25,BD!$G:$G,$AI$4)</f>
        <v/>
      </c>
      <c r="AU25" s="633">
        <f>SUMIFS(BD!AS:AS,BD!$A:$A,$B25,BD!$G:$G,$AI$4)</f>
        <v/>
      </c>
      <c r="AV25" s="633">
        <f>SUMIFS(BD!AT:AT,BD!$A:$A,$B25,BD!$G:$G,$AI$4)</f>
        <v/>
      </c>
      <c r="AW25" s="596" t="n"/>
      <c r="AX25" s="633">
        <f>SUM(AZ25:BK25)</f>
        <v/>
      </c>
      <c r="AY25" s="596" t="n"/>
      <c r="AZ25" s="633">
        <f>SUMIFS(BD!AV:AV,BD!$A:$A,$B25,BD!$G:$G,$AX$4)</f>
        <v/>
      </c>
      <c r="BA25" s="633">
        <f>SUMIFS(BD!AW:AW,BD!$A:$A,$B25,BD!$G:$G,$AX$4)</f>
        <v/>
      </c>
      <c r="BB25" s="633">
        <f>SUMIFS(BD!AX:AX,BD!$A:$A,$B25,BD!$G:$G,$AX$4)</f>
        <v/>
      </c>
      <c r="BC25" s="633">
        <f>SUMIFS(BD!AY:AY,BD!$A:$A,$B25,BD!$G:$G,$AX$4)</f>
        <v/>
      </c>
      <c r="BD25" s="633">
        <f>SUMIFS(BD!AZ:AZ,BD!$A:$A,$B25,BD!$G:$G,$AX$4)</f>
        <v/>
      </c>
      <c r="BE25" s="633">
        <f>SUMIFS(BD!BA:BA,BD!$A:$A,$B25,BD!$G:$G,$AX$4)</f>
        <v/>
      </c>
      <c r="BF25" s="633">
        <f>SUMIFS(BD!BB:BB,BD!$A:$A,$B25,BD!$G:$G,$AX$4)</f>
        <v/>
      </c>
      <c r="BG25" s="633">
        <f>SUMIFS(BD!BC:BC,BD!$A:$A,$B25,BD!$G:$G,$AX$4)</f>
        <v/>
      </c>
      <c r="BH25" s="633">
        <f>SUMIFS(BD!BD:BD,BD!$A:$A,$B25,BD!$G:$G,$AX$4)</f>
        <v/>
      </c>
      <c r="BI25" s="633">
        <f>SUMIFS(BD!BE:BE,BD!$A:$A,$B25,BD!$G:$G,$AX$4)</f>
        <v/>
      </c>
      <c r="BJ25" s="633">
        <f>SUMIFS(BD!BF:BF,BD!$A:$A,$B25,BD!$G:$G,$AX$4)</f>
        <v/>
      </c>
      <c r="BK25" s="633">
        <f>SUMIFS(BD!BG:BG,BD!$A:$A,$B25,BD!$G:$G,$AX$4)</f>
        <v/>
      </c>
      <c r="BL25" s="596" t="n"/>
      <c r="BM25" s="633">
        <f>SUM(BO25:BZ25)</f>
        <v/>
      </c>
      <c r="BN25" s="596" t="n"/>
      <c r="BO25" s="633">
        <f>SUMIFS(BD!AV:AV,BD!$A:$A,$B25,BD!$G:$G,$BM$4)</f>
        <v/>
      </c>
      <c r="BP25" s="633">
        <f>SUMIFS(BD!AW:AW,BD!$A:$A,$B25,BD!$G:$G,$BM$4)</f>
        <v/>
      </c>
      <c r="BQ25" s="633">
        <f>SUMIFS(BD!AX:AX,BD!$A:$A,$B25,BD!$G:$G,$BM$4)</f>
        <v/>
      </c>
      <c r="BR25" s="633">
        <f>SUMIFS(BD!AY:AY,BD!$A:$A,$B25,BD!$G:$G,$BM$4)</f>
        <v/>
      </c>
      <c r="BS25" s="633">
        <f>SUMIFS(BD!AZ:AZ,BD!$A:$A,$B25,BD!$G:$G,$BM$4)</f>
        <v/>
      </c>
      <c r="BT25" s="633">
        <f>SUMIFS(BD!BA:BA,BD!$A:$A,$B25,BD!$G:$G,$BM$4)</f>
        <v/>
      </c>
      <c r="BU25" s="633">
        <f>SUMIFS(BD!BB:BB,BD!$A:$A,$B25,BD!$G:$G,$BM$4)</f>
        <v/>
      </c>
      <c r="BV25" s="633">
        <f>SUMIFS(BD!BC:BC,BD!$A:$A,$B25,BD!$G:$G,$BM$4)</f>
        <v/>
      </c>
      <c r="BW25" s="633">
        <f>SUMIFS(BD!BD:BD,BD!$A:$A,$B25,BD!$G:$G,$BM$4)</f>
        <v/>
      </c>
      <c r="BX25" s="633">
        <f>SUMIFS(BD!BE:BE,BD!$A:$A,$B25,BD!$G:$G,$BM$4)</f>
        <v/>
      </c>
      <c r="BY25" s="633">
        <f>SUMIFS(BD!BF:BF,BD!$A:$A,$B25,BD!$G:$G,$BM$4)</f>
        <v/>
      </c>
      <c r="BZ25" s="633">
        <f>SUMIFS(BD!BG:BG,BD!$A:$A,$B25,BD!$G:$G,$BM$4)</f>
        <v/>
      </c>
      <c r="CB25" s="633">
        <f>HLOOKUP($CB$4,$AZ$6:$BK$41,$A25,0)</f>
        <v/>
      </c>
      <c r="CC25" s="237" t="n"/>
      <c r="CD25" s="633">
        <f>HLOOKUP($CB$4,$BO$6:$BZ$41,$A25,0)</f>
        <v/>
      </c>
      <c r="CE25" s="633">
        <f>SUM(CG25:CR25)</f>
        <v/>
      </c>
      <c r="CG25" s="660">
        <f>BD!BJ177</f>
        <v/>
      </c>
      <c r="CH25" s="660">
        <f>BD!BK177</f>
        <v/>
      </c>
      <c r="CI25" s="660">
        <f>BD!BL177</f>
        <v/>
      </c>
      <c r="CJ25" s="660">
        <f>BD!BM177</f>
        <v/>
      </c>
      <c r="CK25" s="660">
        <f>BD!BN177</f>
        <v/>
      </c>
      <c r="CL25" s="660">
        <f>BD!BO177</f>
        <v/>
      </c>
      <c r="CM25" s="660">
        <f>BD!BP177</f>
        <v/>
      </c>
      <c r="CN25" s="660">
        <f>BD!BQ177</f>
        <v/>
      </c>
      <c r="CO25" s="660">
        <f>BD!BR177</f>
        <v/>
      </c>
      <c r="CP25" s="660">
        <f>BD!BS177</f>
        <v/>
      </c>
      <c r="CQ25" s="660">
        <f>BD!BT177</f>
        <v/>
      </c>
      <c r="CR25" s="660">
        <f>BD!BU177</f>
        <v/>
      </c>
      <c r="CT25" s="633">
        <f>SUM(CV25:DG25)</f>
        <v/>
      </c>
      <c r="CV25" s="660">
        <f>_xlfn.XLOOKUP($B25,BD!$A$203:$A$399,BD!BJ$203:BJ$399,)</f>
        <v/>
      </c>
      <c r="CW25" s="660">
        <f>_xlfn.XLOOKUP($B25,BD!$A$203:$A$399,BD!BK$203:BK$399,)</f>
        <v/>
      </c>
      <c r="CX25" s="660">
        <f>_xlfn.XLOOKUP($B25,BD!$A$203:$A$399,BD!BL$203:BL$399,)</f>
        <v/>
      </c>
      <c r="CY25" s="660">
        <f>_xlfn.XLOOKUP($B25,BD!$A$203:$A$399,BD!BM$203:BM$399,)</f>
        <v/>
      </c>
      <c r="CZ25" s="660">
        <f>_xlfn.XLOOKUP($B25,BD!$A$203:$A$399,BD!BN$203:BN$399,)</f>
        <v/>
      </c>
      <c r="DA25" s="660">
        <f>_xlfn.XLOOKUP($B25,BD!$A$203:$A$399,BD!BO$203:BO$399,)</f>
        <v/>
      </c>
      <c r="DB25" s="660">
        <f>_xlfn.XLOOKUP($B25,BD!$A$203:$A$399,BD!BP$203:BP$399,)</f>
        <v/>
      </c>
      <c r="DC25" s="660">
        <f>_xlfn.XLOOKUP($B25,BD!$A$203:$A$399,BD!BQ$203:BQ$399,)</f>
        <v/>
      </c>
      <c r="DD25" s="660">
        <f>_xlfn.XLOOKUP($B25,BD!$A$203:$A$399,BD!BR$203:BR$399,)</f>
        <v/>
      </c>
      <c r="DE25" s="660">
        <f>_xlfn.XLOOKUP($B25,BD!$A$203:$A$399,BD!BS$203:BS$399,)</f>
        <v/>
      </c>
      <c r="DF25" s="660">
        <f>_xlfn.XLOOKUP($B25,BD!$A$203:$A$399,BD!BT$203:BT$399,)</f>
        <v/>
      </c>
      <c r="DG25" s="660">
        <f>_xlfn.XLOOKUP($B25,BD!$A$203:$A$399,BD!BU$203:BU$399,)</f>
        <v/>
      </c>
      <c r="DI25" s="660">
        <f>DA25-CL25</f>
        <v/>
      </c>
      <c r="DJ25" s="444">
        <f>(DA25/CL25)-100%</f>
        <v/>
      </c>
      <c r="DL25" s="633">
        <f>SUM(DN25:DY25)</f>
        <v/>
      </c>
      <c r="DN25" s="660">
        <f>BD!BW177</f>
        <v/>
      </c>
      <c r="DO25" s="660">
        <f>BD!BX177</f>
        <v/>
      </c>
      <c r="DP25" s="660">
        <f>BD!BY177</f>
        <v/>
      </c>
      <c r="DQ25" s="660">
        <f>BD!BZ177</f>
        <v/>
      </c>
      <c r="DR25" s="660">
        <f>BD!CA177</f>
        <v/>
      </c>
      <c r="DS25" s="660">
        <f>BD!CB177</f>
        <v/>
      </c>
      <c r="DT25" s="660">
        <f>BD!CC177</f>
        <v/>
      </c>
      <c r="DU25" s="660">
        <f>BD!CD177</f>
        <v/>
      </c>
      <c r="DV25" s="660">
        <f>BD!CE177</f>
        <v/>
      </c>
      <c r="DW25" s="660">
        <f>BD!CF177</f>
        <v/>
      </c>
      <c r="DX25" s="660">
        <f>BD!CG177</f>
        <v/>
      </c>
      <c r="DY25" s="660">
        <f>BD!CH177</f>
        <v/>
      </c>
      <c r="EA25" s="633">
        <f>SUM(EC25:EN25)</f>
        <v/>
      </c>
      <c r="EC25" s="660">
        <f>_xlfn.XLOOKUP($B25,BD!$A$203:$A$399,BD!BW$203:BW$399,)</f>
        <v/>
      </c>
      <c r="ED25" s="660">
        <f>_xlfn.XLOOKUP($B25,BD!$A$203:$A$399,BD!BX$203:BX$399,)</f>
        <v/>
      </c>
      <c r="EE25" s="660">
        <f>_xlfn.XLOOKUP($B25,BD!$A$203:$A$399,BD!BY$203:BY$399,)</f>
        <v/>
      </c>
      <c r="EF25" s="660">
        <f>_xlfn.XLOOKUP($B25,BD!$A$203:$A$399,BD!BZ$203:BZ$399,)</f>
        <v/>
      </c>
      <c r="EG25" s="660">
        <f>_xlfn.XLOOKUP($B25,BD!$A$203:$A$399,BD!CA$203:CA$399,)</f>
        <v/>
      </c>
      <c r="EH25" s="660">
        <f>_xlfn.XLOOKUP($B25,BD!$A$203:$A$399,BD!CB$203:CB$399,)</f>
        <v/>
      </c>
      <c r="EI25" s="660">
        <f>_xlfn.XLOOKUP($B25,BD!$A$203:$A$399,BD!CC$203:CC$399,)</f>
        <v/>
      </c>
      <c r="EJ25" s="660">
        <f>_xlfn.XLOOKUP($B25,BD!$A$203:$A$399,BD!CD$203:CD$399,)</f>
        <v/>
      </c>
      <c r="EK25" s="660">
        <f>_xlfn.XLOOKUP($B25,BD!$A$203:$A$399,BD!CE$203:CE$399,)</f>
        <v/>
      </c>
      <c r="EL25" s="660">
        <f>_xlfn.XLOOKUP($B25,BD!$A$203:$A$399,BD!CF$203:CF$399,)</f>
        <v/>
      </c>
      <c r="EM25" s="660">
        <f>_xlfn.XLOOKUP($B25,BD!$A$203:$A$399,BD!CG$203:CG$399,)</f>
        <v/>
      </c>
      <c r="EN25" s="660">
        <f>_xlfn.XLOOKUP($B25,BD!$A$203:$A$399,BD!CH$203:CH$399,)</f>
        <v/>
      </c>
      <c r="EP25" s="660">
        <f>EH25-DS25</f>
        <v/>
      </c>
      <c r="EQ25" s="444">
        <f>(EH25/DS25)-100%</f>
        <v/>
      </c>
      <c r="ES25" s="623">
        <f>_xlfn.XLOOKUP($ES$2,$CV$6:$DG$6,$CV25:$DG25)</f>
        <v/>
      </c>
      <c r="ET25" s="4" t="n"/>
      <c r="EU25" s="626">
        <f>_xlfn.XLOOKUP($ES$4,$DN$6:$DY$6,$DN25:$DY25)</f>
        <v/>
      </c>
      <c r="EV25" s="4" t="n"/>
      <c r="EW25" s="623">
        <f>_xlfn.XLOOKUP($ES$4,$EC$6:$EN$6,$EC25:$EN25)</f>
        <v/>
      </c>
      <c r="EX25" s="4" t="n"/>
      <c r="EY25" s="625">
        <f>EW25-EU25</f>
        <v/>
      </c>
      <c r="EZ25" s="408">
        <f>EY25/EU25</f>
        <v/>
      </c>
    </row>
    <row r="26" ht="6" customHeight="1">
      <c r="A26" s="1" t="n">
        <v>21</v>
      </c>
      <c r="B26" s="72" t="n"/>
      <c r="C26" s="57" t="n"/>
      <c r="D26" s="57" t="n"/>
      <c r="E26" s="597" t="n"/>
      <c r="F26" s="596" t="n"/>
      <c r="G26" s="596" t="n"/>
      <c r="H26" s="596" t="n"/>
      <c r="I26" s="596" t="n"/>
      <c r="J26" s="596" t="n"/>
      <c r="K26" s="596" t="n"/>
      <c r="L26" s="596" t="n"/>
      <c r="M26" s="596" t="n"/>
      <c r="N26" s="596" t="n"/>
      <c r="O26" s="596" t="n"/>
      <c r="P26" s="596" t="n"/>
      <c r="Q26" s="596" t="n"/>
      <c r="R26" s="596" t="n"/>
      <c r="S26" s="596" t="n"/>
      <c r="T26" s="597" t="n"/>
      <c r="U26" s="596" t="n"/>
      <c r="V26" s="596" t="n"/>
      <c r="W26" s="596" t="n"/>
      <c r="X26" s="596" t="n"/>
      <c r="Y26" s="596" t="n"/>
      <c r="Z26" s="596" t="n"/>
      <c r="AA26" s="596" t="n"/>
      <c r="AB26" s="596" t="n"/>
      <c r="AC26" s="596" t="n"/>
      <c r="AD26" s="596" t="n"/>
      <c r="AE26" s="596" t="n"/>
      <c r="AF26" s="596" t="n"/>
      <c r="AG26" s="596" t="n"/>
      <c r="AH26" s="596" t="n"/>
      <c r="AI26" s="597" t="n"/>
      <c r="AJ26" s="596" t="n"/>
      <c r="AK26" s="596" t="n"/>
      <c r="AL26" s="596" t="n"/>
      <c r="AM26" s="596" t="n"/>
      <c r="AN26" s="596" t="n"/>
      <c r="AO26" s="596" t="n"/>
      <c r="AP26" s="596" t="n"/>
      <c r="AQ26" s="596" t="n"/>
      <c r="AR26" s="596" t="n"/>
      <c r="AS26" s="596" t="n"/>
      <c r="AT26" s="596" t="n"/>
      <c r="AU26" s="596" t="n"/>
      <c r="AV26" s="596" t="n"/>
      <c r="AW26" s="596" t="n"/>
      <c r="AX26" s="597" t="n"/>
      <c r="AY26" s="596" t="n"/>
      <c r="AZ26" s="596" t="n"/>
      <c r="BA26" s="596" t="n"/>
      <c r="BB26" s="596" t="n"/>
      <c r="BC26" s="596" t="n"/>
      <c r="BD26" s="596" t="n"/>
      <c r="BE26" s="596" t="n"/>
      <c r="BF26" s="596" t="n"/>
      <c r="BG26" s="596" t="n"/>
      <c r="BH26" s="596" t="n"/>
      <c r="BI26" s="596" t="n"/>
      <c r="BJ26" s="596" t="n"/>
      <c r="BK26" s="596" t="n"/>
      <c r="BL26" s="596" t="n"/>
      <c r="BM26" s="597" t="n"/>
      <c r="BN26" s="596" t="n"/>
      <c r="BO26" s="596" t="n"/>
      <c r="BP26" s="596" t="n"/>
      <c r="BQ26" s="596" t="n"/>
      <c r="BR26" s="596" t="n"/>
      <c r="BS26" s="596" t="n"/>
      <c r="BT26" s="596" t="n"/>
      <c r="BU26" s="596" t="n"/>
      <c r="BV26" s="596" t="n"/>
      <c r="BW26" s="596" t="n"/>
      <c r="BX26" s="596" t="n"/>
      <c r="BY26" s="596" t="n"/>
      <c r="BZ26" s="596" t="n"/>
      <c r="CB26" s="622" t="n"/>
      <c r="CC26" s="237" t="n"/>
      <c r="CD26" s="622" t="n"/>
      <c r="CE26" s="597" t="n"/>
      <c r="CG26" s="289" t="n"/>
      <c r="CH26" s="289" t="n"/>
      <c r="CI26" s="289" t="n"/>
      <c r="CJ26" s="289" t="n"/>
      <c r="CK26" s="289" t="n"/>
      <c r="CL26" s="289" t="n"/>
      <c r="CM26" s="289" t="n"/>
      <c r="CN26" s="289" t="n"/>
      <c r="CO26" s="289" t="n"/>
      <c r="CP26" s="289" t="n"/>
      <c r="CQ26" s="289" t="n"/>
      <c r="CR26" s="289" t="n"/>
      <c r="CT26" s="597" t="n"/>
      <c r="CV26" s="289" t="n"/>
      <c r="CW26" s="289" t="n"/>
      <c r="CX26" s="289" t="n"/>
      <c r="CY26" s="289" t="n"/>
      <c r="CZ26" s="289" t="n"/>
      <c r="DA26" s="289" t="n"/>
      <c r="DB26" s="289" t="n"/>
      <c r="DC26" s="289" t="n"/>
      <c r="DD26" s="289" t="n"/>
      <c r="DE26" s="289" t="n"/>
      <c r="DF26" s="289" t="n"/>
      <c r="DG26" s="289" t="n"/>
      <c r="DI26" s="660">
        <f>DA26-CL26</f>
        <v/>
      </c>
      <c r="DJ26" s="444" t="n"/>
      <c r="DL26" s="597" t="n"/>
      <c r="DN26" s="289" t="n"/>
      <c r="DO26" s="289" t="n"/>
      <c r="DP26" s="289" t="n"/>
      <c r="DQ26" s="289" t="n"/>
      <c r="DR26" s="289" t="n"/>
      <c r="DS26" s="289" t="n"/>
      <c r="DT26" s="289" t="n"/>
      <c r="DU26" s="289" t="n"/>
      <c r="DV26" s="289" t="n"/>
      <c r="DW26" s="289" t="n"/>
      <c r="DX26" s="289" t="n"/>
      <c r="DY26" s="289" t="n"/>
      <c r="EA26" s="597" t="n"/>
      <c r="EC26" s="660" t="n"/>
      <c r="ED26" s="660" t="n"/>
      <c r="EE26" s="660" t="n"/>
      <c r="EF26" s="660" t="n"/>
      <c r="EG26" s="660" t="n"/>
      <c r="EH26" s="660" t="n"/>
      <c r="EI26" s="660" t="n"/>
      <c r="EJ26" s="660" t="n"/>
      <c r="EK26" s="660" t="n"/>
      <c r="EL26" s="660" t="n"/>
      <c r="EM26" s="660" t="n"/>
      <c r="EN26" s="660" t="n"/>
      <c r="EP26" s="660">
        <f>EH26-DS26</f>
        <v/>
      </c>
      <c r="EQ26" s="444" t="n"/>
      <c r="ES26" s="623" t="n"/>
      <c r="ET26" s="4" t="n"/>
      <c r="EU26" s="626" t="n"/>
      <c r="EV26" s="4" t="n"/>
      <c r="EW26" s="623" t="n"/>
      <c r="EX26" s="4" t="n"/>
      <c r="EY26" s="625" t="n"/>
      <c r="EZ26" s="408" t="n"/>
    </row>
    <row r="27" hidden="1" outlineLevel="1" ht="14.85" customFormat="1" customHeight="1" s="4">
      <c r="A27" s="1" t="n">
        <v>22</v>
      </c>
      <c r="B27" s="73" t="n"/>
      <c r="C27" s="50" t="inlineStr">
        <is>
          <t>CNH Industrial (Iveco)</t>
        </is>
      </c>
      <c r="D27" s="58" t="n"/>
      <c r="E27" s="597">
        <f>SUM(G27:R27)</f>
        <v/>
      </c>
      <c r="F27" s="644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>
        <f>SUM(V27:AG27)</f>
        <v/>
      </c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>
        <f>SUM(AK27:AV27)</f>
        <v/>
      </c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>
        <f>SUM(AZ27:BK27)</f>
        <v/>
      </c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>
        <f>SUM(BO27:BZ27)</f>
        <v/>
      </c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622">
        <f>HLOOKUP($CB$4,$AZ$6:$BK$41,$A27,0)</f>
        <v/>
      </c>
      <c r="CC27" s="237" t="n"/>
      <c r="CD27" s="1" t="n"/>
      <c r="CE27" s="597">
        <f>SUM(CG27:CR27)</f>
        <v/>
      </c>
      <c r="CF27" s="1" t="n"/>
      <c r="CG27" s="289" t="n"/>
      <c r="CH27" s="289" t="n"/>
      <c r="CI27" s="289" t="n"/>
      <c r="CJ27" s="289" t="n"/>
      <c r="CK27" s="289" t="n"/>
      <c r="CL27" s="289" t="n"/>
      <c r="CM27" s="289" t="n"/>
      <c r="CN27" s="289" t="n"/>
      <c r="CO27" s="289" t="n"/>
      <c r="CP27" s="289" t="n"/>
      <c r="CQ27" s="289" t="n"/>
      <c r="CR27" s="289" t="n"/>
      <c r="CT27" s="597">
        <f>SUM(CV27:DG27)</f>
        <v/>
      </c>
      <c r="CU27" s="1" t="n"/>
      <c r="CV27" s="289" t="n"/>
      <c r="CW27" s="289" t="n"/>
      <c r="CX27" s="289" t="n"/>
      <c r="CY27" s="289" t="n"/>
      <c r="CZ27" s="289" t="n"/>
      <c r="DA27" s="289" t="n"/>
      <c r="DB27" s="289" t="n"/>
      <c r="DC27" s="289" t="n"/>
      <c r="DD27" s="289" t="n"/>
      <c r="DE27" s="289" t="n"/>
      <c r="DF27" s="289" t="n"/>
      <c r="DG27" s="289" t="n"/>
      <c r="DI27" s="660">
        <f>DA27-CL27</f>
        <v/>
      </c>
      <c r="DJ27" s="444">
        <f>(DA27/CL27)-100%</f>
        <v/>
      </c>
      <c r="DL27" s="597">
        <f>SUM(DN27:DY27)</f>
        <v/>
      </c>
      <c r="DM27" s="1" t="n"/>
      <c r="DN27" s="289" t="n"/>
      <c r="DO27" s="289" t="n"/>
      <c r="DP27" s="289" t="n"/>
      <c r="DQ27" s="289" t="n"/>
      <c r="DR27" s="289" t="n"/>
      <c r="DS27" s="289" t="n"/>
      <c r="DT27" s="289" t="n"/>
      <c r="DU27" s="289" t="n"/>
      <c r="DV27" s="289" t="n"/>
      <c r="DW27" s="289" t="n"/>
      <c r="DX27" s="289" t="n"/>
      <c r="DY27" s="289" t="n"/>
      <c r="EA27" s="597">
        <f>SUM(EC27:EN27)</f>
        <v/>
      </c>
      <c r="EB27" s="1" t="n"/>
      <c r="EC27" s="660">
        <f>_xlfn.XLOOKUP($B27,BD!$A$203:$A$399,BD!BW$203:BW$399,)</f>
        <v/>
      </c>
      <c r="ED27" s="660">
        <f>_xlfn.XLOOKUP($B27,BD!$A$203:$A$399,BD!BX$203:BX$399,)</f>
        <v/>
      </c>
      <c r="EE27" s="660">
        <f>_xlfn.XLOOKUP($B27,BD!$A$203:$A$399,BD!BY$203:BY$399,)</f>
        <v/>
      </c>
      <c r="EF27" s="660">
        <f>_xlfn.XLOOKUP($B27,BD!$A$203:$A$399,BD!BZ$203:BZ$399,)</f>
        <v/>
      </c>
      <c r="EG27" s="660">
        <f>_xlfn.XLOOKUP($B27,BD!$A$203:$A$399,BD!CA$203:CA$399,)</f>
        <v/>
      </c>
      <c r="EH27" s="660">
        <f>_xlfn.XLOOKUP($B27,BD!$A$203:$A$399,BD!CB$203:CB$399,)</f>
        <v/>
      </c>
      <c r="EI27" s="660">
        <f>_xlfn.XLOOKUP($B27,BD!$A$203:$A$399,BD!CC$203:CC$399,)</f>
        <v/>
      </c>
      <c r="EJ27" s="660">
        <f>_xlfn.XLOOKUP($B27,BD!$A$203:$A$399,BD!CD$203:CD$399,)</f>
        <v/>
      </c>
      <c r="EK27" s="660">
        <f>_xlfn.XLOOKUP($B27,BD!$A$203:$A$399,BD!CE$203:CE$399,)</f>
        <v/>
      </c>
      <c r="EL27" s="660">
        <f>_xlfn.XLOOKUP($B27,BD!$A$203:$A$399,BD!CF$203:CF$399,)</f>
        <v/>
      </c>
      <c r="EM27" s="660">
        <f>_xlfn.XLOOKUP($B27,BD!$A$203:$A$399,BD!CG$203:CG$399,)</f>
        <v/>
      </c>
      <c r="EN27" s="660">
        <f>_xlfn.XLOOKUP($B27,BD!$A$203:$A$399,BD!CH$203:CH$399,)</f>
        <v/>
      </c>
      <c r="EP27" s="660">
        <f>EH27-DS27</f>
        <v/>
      </c>
      <c r="EQ27" s="444">
        <f>(EH27/DS27)-100%</f>
        <v/>
      </c>
      <c r="ES27" s="623">
        <f>_xlfn.XLOOKUP($ES$2,$CV$6:$DG$6,$CV27:$DG27)</f>
        <v/>
      </c>
      <c r="EU27" s="626">
        <f>_xlfn.XLOOKUP($ES$4,$DN$6:$DY$6,$DN27:$DY27)</f>
        <v/>
      </c>
      <c r="EW27" s="623">
        <f>_xlfn.XLOOKUP($ES$4,$EC$6:$EN$6,$EC27:$EN27)</f>
        <v/>
      </c>
      <c r="EY27" s="625">
        <f>EW27-EU27</f>
        <v/>
      </c>
      <c r="EZ27" s="408">
        <f>EY27/EU27</f>
        <v/>
      </c>
    </row>
    <row r="28" hidden="1" outlineLevel="1" ht="6" customFormat="1" customHeight="1" s="4">
      <c r="A28" s="1" t="n">
        <v>23</v>
      </c>
      <c r="B28" s="33" t="n"/>
      <c r="D28" s="34" t="n"/>
      <c r="E28" s="33" t="n"/>
      <c r="F28" s="64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T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I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X28" s="33" t="n"/>
      <c r="AZ28" s="33" t="n"/>
      <c r="BA28" s="33" t="n"/>
      <c r="BB28" s="33" t="n"/>
      <c r="BC28" s="33" t="n"/>
      <c r="BD28" s="33" t="n"/>
      <c r="BE28" s="33" t="n"/>
      <c r="BF28" s="33" t="n"/>
      <c r="BG28" s="33" t="n"/>
      <c r="BH28" s="33" t="n"/>
      <c r="BI28" s="33" t="n"/>
      <c r="BJ28" s="33" t="n"/>
      <c r="BK28" s="33" t="n"/>
      <c r="BM28" s="33" t="n"/>
      <c r="BO28" s="33" t="n"/>
      <c r="BP28" s="33" t="n"/>
      <c r="BQ28" s="33" t="n"/>
      <c r="BR28" s="33" t="n"/>
      <c r="BS28" s="33" t="n"/>
      <c r="BT28" s="33" t="n"/>
      <c r="BU28" s="33" t="n"/>
      <c r="BV28" s="33" t="n"/>
      <c r="BW28" s="33" t="n"/>
      <c r="BX28" s="33" t="n"/>
      <c r="BY28" s="33" t="n"/>
      <c r="BZ28" s="33" t="n"/>
      <c r="CB28" s="622" t="n"/>
      <c r="CC28" s="237" t="n"/>
      <c r="CD28" s="622" t="n"/>
      <c r="CE28" s="33" t="n"/>
      <c r="CF28" s="1" t="n"/>
      <c r="CG28" s="289" t="n"/>
      <c r="CH28" s="289" t="n"/>
      <c r="CI28" s="289" t="n"/>
      <c r="CJ28" s="289" t="n"/>
      <c r="CK28" s="289" t="n"/>
      <c r="CL28" s="289" t="n"/>
      <c r="CM28" s="289" t="n"/>
      <c r="CN28" s="289" t="n"/>
      <c r="CO28" s="289" t="n"/>
      <c r="CP28" s="289" t="n"/>
      <c r="CQ28" s="289" t="n"/>
      <c r="CR28" s="289" t="n"/>
      <c r="CT28" s="33" t="n"/>
      <c r="CU28" s="1" t="n"/>
      <c r="CV28" s="289" t="n"/>
      <c r="CW28" s="289" t="n"/>
      <c r="CX28" s="289" t="n"/>
      <c r="CY28" s="289" t="n"/>
      <c r="CZ28" s="289" t="n"/>
      <c r="DA28" s="289" t="n"/>
      <c r="DB28" s="289" t="n"/>
      <c r="DC28" s="289" t="n"/>
      <c r="DD28" s="289" t="n"/>
      <c r="DE28" s="289" t="n"/>
      <c r="DF28" s="289" t="n"/>
      <c r="DG28" s="289" t="n"/>
      <c r="DI28" s="660">
        <f>DA28-CL28</f>
        <v/>
      </c>
      <c r="DJ28" s="444">
        <f>(DA28/CL28)-100%</f>
        <v/>
      </c>
      <c r="DL28" s="33" t="n"/>
      <c r="DM28" s="1" t="n"/>
      <c r="DN28" s="289" t="n"/>
      <c r="DO28" s="289" t="n"/>
      <c r="DP28" s="289" t="n"/>
      <c r="DQ28" s="289" t="n"/>
      <c r="DR28" s="289" t="n"/>
      <c r="DS28" s="289" t="n"/>
      <c r="DT28" s="289" t="n"/>
      <c r="DU28" s="289" t="n"/>
      <c r="DV28" s="289" t="n"/>
      <c r="DW28" s="289" t="n"/>
      <c r="DX28" s="289" t="n"/>
      <c r="DY28" s="289" t="n"/>
      <c r="EA28" s="33" t="n"/>
      <c r="EB28" s="1" t="n"/>
      <c r="EC28" s="660">
        <f>_xlfn.XLOOKUP($B28,BD!$A$203:$A$399,BD!BW$203:BW$399,)</f>
        <v/>
      </c>
      <c r="ED28" s="660">
        <f>_xlfn.XLOOKUP($B28,BD!$A$203:$A$399,BD!BX$203:BX$399,)</f>
        <v/>
      </c>
      <c r="EE28" s="660">
        <f>_xlfn.XLOOKUP($B28,BD!$A$203:$A$399,BD!BY$203:BY$399,)</f>
        <v/>
      </c>
      <c r="EF28" s="660">
        <f>_xlfn.XLOOKUP($B28,BD!$A$203:$A$399,BD!BZ$203:BZ$399,)</f>
        <v/>
      </c>
      <c r="EG28" s="660">
        <f>_xlfn.XLOOKUP($B28,BD!$A$203:$A$399,BD!CA$203:CA$399,)</f>
        <v/>
      </c>
      <c r="EH28" s="660">
        <f>_xlfn.XLOOKUP($B28,BD!$A$203:$A$399,BD!CB$203:CB$399,)</f>
        <v/>
      </c>
      <c r="EI28" s="660">
        <f>_xlfn.XLOOKUP($B28,BD!$A$203:$A$399,BD!CC$203:CC$399,)</f>
        <v/>
      </c>
      <c r="EJ28" s="660">
        <f>_xlfn.XLOOKUP($B28,BD!$A$203:$A$399,BD!CD$203:CD$399,)</f>
        <v/>
      </c>
      <c r="EK28" s="660">
        <f>_xlfn.XLOOKUP($B28,BD!$A$203:$A$399,BD!CE$203:CE$399,)</f>
        <v/>
      </c>
      <c r="EL28" s="660">
        <f>_xlfn.XLOOKUP($B28,BD!$A$203:$A$399,BD!CF$203:CF$399,)</f>
        <v/>
      </c>
      <c r="EM28" s="660">
        <f>_xlfn.XLOOKUP($B28,BD!$A$203:$A$399,BD!CG$203:CG$399,)</f>
        <v/>
      </c>
      <c r="EN28" s="660">
        <f>_xlfn.XLOOKUP($B28,BD!$A$203:$A$399,BD!CH$203:CH$399,)</f>
        <v/>
      </c>
      <c r="EP28" s="660">
        <f>EH28-DS28</f>
        <v/>
      </c>
      <c r="EQ28" s="444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  <c r="EZ28" s="408">
        <f>EY28/EU28</f>
        <v/>
      </c>
    </row>
    <row r="29" collapsed="1" ht="14.85" customHeight="1">
      <c r="A29" s="1" t="n">
        <v>24</v>
      </c>
      <c r="B29" s="71" t="inlineStr">
        <is>
          <t>50.03</t>
        </is>
      </c>
      <c r="C29" s="48">
        <f>VLOOKUP(B29,BD!A:B,2,0)</f>
        <v/>
      </c>
      <c r="D29" s="57" t="n"/>
      <c r="E29" s="633">
        <f>SUM(G29:R29)</f>
        <v/>
      </c>
      <c r="F29" s="596" t="n"/>
      <c r="G29" s="633">
        <f>SUMIFS(BD!I:I,BD!$A:$A,$B29,BD!$G:$G,$E$4)</f>
        <v/>
      </c>
      <c r="H29" s="633">
        <f>SUMIFS(BD!J:J,BD!$A:$A,$B29,BD!$G:$G,$E$4)</f>
        <v/>
      </c>
      <c r="I29" s="633">
        <f>SUMIFS(BD!K:K,BD!$A:$A,$B29,BD!$G:$G,$E$4)</f>
        <v/>
      </c>
      <c r="J29" s="633">
        <f>SUMIFS(BD!L:L,BD!$A:$A,$B29,BD!$G:$G,$E$4)</f>
        <v/>
      </c>
      <c r="K29" s="633">
        <f>SUMIFS(BD!M:M,BD!$A:$A,$B29,BD!$G:$G,$E$4)</f>
        <v/>
      </c>
      <c r="L29" s="633">
        <f>SUMIFS(BD!N:N,BD!$A:$A,$B29,BD!$G:$G,$E$4)</f>
        <v/>
      </c>
      <c r="M29" s="633">
        <f>SUMIFS(BD!O:O,BD!$A:$A,$B29,BD!$G:$G,$E$4)</f>
        <v/>
      </c>
      <c r="N29" s="633">
        <f>SUMIFS(BD!P:P,BD!$A:$A,$B29,BD!$G:$G,$E$4)</f>
        <v/>
      </c>
      <c r="O29" s="633">
        <f>SUMIFS(BD!Q:Q,BD!$A:$A,$B29,BD!$G:$G,$E$4)</f>
        <v/>
      </c>
      <c r="P29" s="633">
        <f>SUMIFS(BD!R:R,BD!$A:$A,$B29,BD!$G:$G,$E$4)</f>
        <v/>
      </c>
      <c r="Q29" s="633">
        <f>SUMIFS(BD!S:S,BD!$A:$A,$B29,BD!$G:$G,$E$4)</f>
        <v/>
      </c>
      <c r="R29" s="633">
        <f>SUMIFS(BD!T:T,BD!$A:$A,$B29,BD!$G:$G,$E$4)</f>
        <v/>
      </c>
      <c r="S29" s="596" t="n"/>
      <c r="T29" s="633">
        <f>SUM(V29:AG29)</f>
        <v/>
      </c>
      <c r="U29" s="596" t="n"/>
      <c r="V29" s="633">
        <f>SUMIFS(BD!V:V,BD!$A:$A,$B29,BD!$G:$G,$T$4)</f>
        <v/>
      </c>
      <c r="W29" s="633">
        <f>SUMIFS(BD!W:W,BD!$A:$A,$B29,BD!$G:$G,$T$4)</f>
        <v/>
      </c>
      <c r="X29" s="633">
        <f>SUMIFS(BD!X:X,BD!$A:$A,$B29,BD!$G:$G,$T$4)</f>
        <v/>
      </c>
      <c r="Y29" s="633">
        <f>SUMIFS(BD!Y:Y,BD!$A:$A,$B29,BD!$G:$G,$T$4)</f>
        <v/>
      </c>
      <c r="Z29" s="633">
        <f>SUMIFS(BD!Z:Z,BD!$A:$A,$B29,BD!$G:$G,$T$4)</f>
        <v/>
      </c>
      <c r="AA29" s="633">
        <f>SUMIFS(BD!AA:AA,BD!$A:$A,$B29,BD!$G:$G,$T$4)</f>
        <v/>
      </c>
      <c r="AB29" s="633">
        <f>SUMIFS(BD!AB:AB,BD!$A:$A,$B29,BD!$G:$G,$T$4)</f>
        <v/>
      </c>
      <c r="AC29" s="633">
        <f>SUMIFS(BD!AC:AC,BD!$A:$A,$B29,BD!$G:$G,$T$4)</f>
        <v/>
      </c>
      <c r="AD29" s="633">
        <f>SUMIFS(BD!AD:AD,BD!$A:$A,$B29,BD!$G:$G,$T$4)</f>
        <v/>
      </c>
      <c r="AE29" s="633">
        <f>SUMIFS(BD!AE:AE,BD!$A:$A,$B29,BD!$G:$G,$T$4)</f>
        <v/>
      </c>
      <c r="AF29" s="633">
        <f>SUMIFS(BD!AF:AF,BD!$A:$A,$B29,BD!$G:$G,$T$4)</f>
        <v/>
      </c>
      <c r="AG29" s="633">
        <f>SUMIFS(BD!AG:AG,BD!$A:$A,$B29,BD!$G:$G,$T$4)</f>
        <v/>
      </c>
      <c r="AH29" s="596" t="n"/>
      <c r="AI29" s="633">
        <f>SUM(AK29:AV29)</f>
        <v/>
      </c>
      <c r="AJ29" s="596" t="n"/>
      <c r="AK29" s="633">
        <f>SUMIFS(BD!AI:AI,BD!$A:$A,$B29,BD!$G:$G,$AI$4)</f>
        <v/>
      </c>
      <c r="AL29" s="633">
        <f>SUMIFS(BD!AJ:AJ,BD!$A:$A,$B29,BD!$G:$G,$AI$4)</f>
        <v/>
      </c>
      <c r="AM29" s="633">
        <f>SUMIFS(BD!AK:AK,BD!$A:$A,$B29,BD!$G:$G,$AI$4)</f>
        <v/>
      </c>
      <c r="AN29" s="633">
        <f>SUMIFS(BD!AL:AL,BD!$A:$A,$B29,BD!$G:$G,$AI$4)</f>
        <v/>
      </c>
      <c r="AO29" s="633">
        <f>SUMIFS(BD!AM:AM,BD!$A:$A,$B29,BD!$G:$G,$AI$4)</f>
        <v/>
      </c>
      <c r="AP29" s="633">
        <f>SUMIFS(BD!AN:AN,BD!$A:$A,$B29,BD!$G:$G,$AI$4)</f>
        <v/>
      </c>
      <c r="AQ29" s="633">
        <f>SUMIFS(BD!AO:AO,BD!$A:$A,$B29,BD!$G:$G,$AI$4)</f>
        <v/>
      </c>
      <c r="AR29" s="633">
        <f>SUMIFS(BD!AP:AP,BD!$A:$A,$B29,BD!$G:$G,$AI$4)</f>
        <v/>
      </c>
      <c r="AS29" s="633">
        <f>SUMIFS(BD!AQ:AQ,BD!$A:$A,$B29,BD!$G:$G,$AI$4)</f>
        <v/>
      </c>
      <c r="AT29" s="633">
        <f>SUMIFS(BD!AR:AR,BD!$A:$A,$B29,BD!$G:$G,$AI$4)</f>
        <v/>
      </c>
      <c r="AU29" s="633">
        <f>SUMIFS(BD!AS:AS,BD!$A:$A,$B29,BD!$G:$G,$AI$4)</f>
        <v/>
      </c>
      <c r="AV29" s="633">
        <f>SUMIFS(BD!AT:AT,BD!$A:$A,$B29,BD!$G:$G,$AI$4)</f>
        <v/>
      </c>
      <c r="AW29" s="596" t="n"/>
      <c r="AX29" s="633">
        <f>SUM(AZ29:BK29)</f>
        <v/>
      </c>
      <c r="AY29" s="596" t="n"/>
      <c r="AZ29" s="633">
        <f>SUMIFS(BD!AV:AV,BD!$A:$A,$B29,BD!$G:$G,$AX$4)</f>
        <v/>
      </c>
      <c r="BA29" s="633">
        <f>SUMIFS(BD!AW:AW,BD!$A:$A,$B29,BD!$G:$G,$AX$4)</f>
        <v/>
      </c>
      <c r="BB29" s="633">
        <f>SUMIFS(BD!AX:AX,BD!$A:$A,$B29,BD!$G:$G,$AX$4)</f>
        <v/>
      </c>
      <c r="BC29" s="633">
        <f>SUMIFS(BD!AY:AY,BD!$A:$A,$B29,BD!$G:$G,$AX$4)</f>
        <v/>
      </c>
      <c r="BD29" s="633">
        <f>SUMIFS(BD!AZ:AZ,BD!$A:$A,$B29,BD!$G:$G,$AX$4)</f>
        <v/>
      </c>
      <c r="BE29" s="633">
        <f>SUMIFS(BD!BA:BA,BD!$A:$A,$B29,BD!$G:$G,$AX$4)</f>
        <v/>
      </c>
      <c r="BF29" s="633">
        <f>SUMIFS(BD!BB:BB,BD!$A:$A,$B29,BD!$G:$G,$AX$4)</f>
        <v/>
      </c>
      <c r="BG29" s="633">
        <f>SUMIFS(BD!BC:BC,BD!$A:$A,$B29,BD!$G:$G,$AX$4)</f>
        <v/>
      </c>
      <c r="BH29" s="633">
        <f>SUMIFS(BD!BD:BD,BD!$A:$A,$B29,BD!$G:$G,$AX$4)</f>
        <v/>
      </c>
      <c r="BI29" s="633">
        <f>SUMIFS(BD!BE:BE,BD!$A:$A,$B29,BD!$G:$G,$AX$4)</f>
        <v/>
      </c>
      <c r="BJ29" s="633">
        <f>SUMIFS(BD!BF:BF,BD!$A:$A,$B29,BD!$G:$G,$AX$4)</f>
        <v/>
      </c>
      <c r="BK29" s="633">
        <f>SUMIFS(BD!BG:BG,BD!$A:$A,$B29,BD!$G:$G,$AX$4)</f>
        <v/>
      </c>
      <c r="BL29" s="596" t="n"/>
      <c r="BM29" s="633">
        <f>SUM(BO29:BZ29)</f>
        <v/>
      </c>
      <c r="BN29" s="596" t="n"/>
      <c r="BO29" s="633">
        <f>SUMIFS(BD!AV:AV,BD!$A:$A,$B29,BD!$G:$G,$BM$4)</f>
        <v/>
      </c>
      <c r="BP29" s="633">
        <f>SUMIFS(BD!AW:AW,BD!$A:$A,$B29,BD!$G:$G,$BM$4)</f>
        <v/>
      </c>
      <c r="BQ29" s="633">
        <f>SUMIFS(BD!AX:AX,BD!$A:$A,$B29,BD!$G:$G,$BM$4)</f>
        <v/>
      </c>
      <c r="BR29" s="633">
        <f>SUMIFS(BD!AY:AY,BD!$A:$A,$B29,BD!$G:$G,$BM$4)</f>
        <v/>
      </c>
      <c r="BS29" s="633">
        <f>SUMIFS(BD!AZ:AZ,BD!$A:$A,$B29,BD!$G:$G,$BM$4)</f>
        <v/>
      </c>
      <c r="BT29" s="633">
        <f>SUMIFS(BD!BA:BA,BD!$A:$A,$B29,BD!$G:$G,$BM$4)</f>
        <v/>
      </c>
      <c r="BU29" s="633">
        <f>SUMIFS(BD!BB:BB,BD!$A:$A,$B29,BD!$G:$G,$BM$4)</f>
        <v/>
      </c>
      <c r="BV29" s="633">
        <f>SUMIFS(BD!BC:BC,BD!$A:$A,$B29,BD!$G:$G,$BM$4)</f>
        <v/>
      </c>
      <c r="BW29" s="633">
        <f>SUMIFS(BD!BD:BD,BD!$A:$A,$B29,BD!$G:$G,$BM$4)</f>
        <v/>
      </c>
      <c r="BX29" s="633">
        <f>SUMIFS(BD!BE:BE,BD!$A:$A,$B29,BD!$G:$G,$BM$4)</f>
        <v/>
      </c>
      <c r="BY29" s="633">
        <f>SUMIFS(BD!BF:BF,BD!$A:$A,$B29,BD!$G:$G,$BM$4)</f>
        <v/>
      </c>
      <c r="BZ29" s="633">
        <f>SUMIFS(BD!BG:BG,BD!$A:$A,$B29,BD!$G:$G,$BM$4)</f>
        <v/>
      </c>
      <c r="CB29" s="633">
        <f>HLOOKUP($CB$4,$AZ$6:$BK$41,$A29,0)</f>
        <v/>
      </c>
      <c r="CC29" s="237" t="n"/>
      <c r="CD29" s="633">
        <f>HLOOKUP($CB$4,$BO$6:$BZ$41,$A29,0)</f>
        <v/>
      </c>
      <c r="CE29" s="633">
        <f>SUM(CG29:CR29)</f>
        <v/>
      </c>
      <c r="CG29" s="660">
        <f>BD!BJ178</f>
        <v/>
      </c>
      <c r="CH29" s="660">
        <f>BD!BK178</f>
        <v/>
      </c>
      <c r="CI29" s="660">
        <f>BD!BL178</f>
        <v/>
      </c>
      <c r="CJ29" s="660">
        <f>BD!BM178</f>
        <v/>
      </c>
      <c r="CK29" s="660">
        <f>BD!BN178</f>
        <v/>
      </c>
      <c r="CL29" s="660">
        <f>BD!BO178</f>
        <v/>
      </c>
      <c r="CM29" s="660">
        <f>BD!BP178</f>
        <v/>
      </c>
      <c r="CN29" s="660">
        <f>BD!BQ178</f>
        <v/>
      </c>
      <c r="CO29" s="660">
        <f>BD!BR178</f>
        <v/>
      </c>
      <c r="CP29" s="660">
        <f>BD!BS178</f>
        <v/>
      </c>
      <c r="CQ29" s="660">
        <f>BD!BT178</f>
        <v/>
      </c>
      <c r="CR29" s="660">
        <f>BD!BU178</f>
        <v/>
      </c>
      <c r="CT29" s="633">
        <f>SUM(CV29:DG29)</f>
        <v/>
      </c>
      <c r="CV29" s="660">
        <f>_xlfn.XLOOKUP($B29,BD!$A$203:$A$399,BD!BJ$203:BJ$399,)</f>
        <v/>
      </c>
      <c r="CW29" s="660">
        <f>_xlfn.XLOOKUP($B29,BD!$A$203:$A$399,BD!BK$203:BK$399,)</f>
        <v/>
      </c>
      <c r="CX29" s="660">
        <f>_xlfn.XLOOKUP($B29,BD!$A$203:$A$399,BD!BL$203:BL$399,)</f>
        <v/>
      </c>
      <c r="CY29" s="660">
        <f>_xlfn.XLOOKUP($B29,BD!$A$203:$A$399,BD!BM$203:BM$399,)</f>
        <v/>
      </c>
      <c r="CZ29" s="660">
        <f>_xlfn.XLOOKUP($B29,BD!$A$203:$A$399,BD!BN$203:BN$399,)</f>
        <v/>
      </c>
      <c r="DA29" s="660">
        <f>_xlfn.XLOOKUP($B29,BD!$A$203:$A$399,BD!BO$203:BO$399,)</f>
        <v/>
      </c>
      <c r="DB29" s="660">
        <f>_xlfn.XLOOKUP($B29,BD!$A$203:$A$399,BD!BP$203:BP$399,)</f>
        <v/>
      </c>
      <c r="DC29" s="660">
        <f>_xlfn.XLOOKUP($B29,BD!$A$203:$A$399,BD!BQ$203:BQ$399,)</f>
        <v/>
      </c>
      <c r="DD29" s="660">
        <f>_xlfn.XLOOKUP($B29,BD!$A$203:$A$399,BD!BR$203:BR$399,)</f>
        <v/>
      </c>
      <c r="DE29" s="660">
        <f>_xlfn.XLOOKUP($B29,BD!$A$203:$A$399,BD!BS$203:BS$399,)</f>
        <v/>
      </c>
      <c r="DF29" s="660">
        <f>_xlfn.XLOOKUP($B29,BD!$A$203:$A$399,BD!BT$203:BT$399,)</f>
        <v/>
      </c>
      <c r="DG29" s="660">
        <f>_xlfn.XLOOKUP($B29,BD!$A$203:$A$399,BD!BU$203:BU$399,)</f>
        <v/>
      </c>
      <c r="DI29" s="660">
        <f>DA29-CL29</f>
        <v/>
      </c>
      <c r="DJ29" s="444">
        <f>(DA29/CL29)-100%</f>
        <v/>
      </c>
      <c r="DL29" s="633">
        <f>SUM(DN29:DY29)</f>
        <v/>
      </c>
      <c r="DN29" s="660">
        <f>BD!BW178</f>
        <v/>
      </c>
      <c r="DO29" s="660">
        <f>BD!BX178</f>
        <v/>
      </c>
      <c r="DP29" s="660">
        <f>BD!BY178</f>
        <v/>
      </c>
      <c r="DQ29" s="660">
        <f>BD!BZ178</f>
        <v/>
      </c>
      <c r="DR29" s="660">
        <f>BD!CA178</f>
        <v/>
      </c>
      <c r="DS29" s="660">
        <f>BD!CB178</f>
        <v/>
      </c>
      <c r="DT29" s="660">
        <f>BD!CC178</f>
        <v/>
      </c>
      <c r="DU29" s="660">
        <f>BD!CD178</f>
        <v/>
      </c>
      <c r="DV29" s="660">
        <f>BD!CE178</f>
        <v/>
      </c>
      <c r="DW29" s="660">
        <f>BD!CF178</f>
        <v/>
      </c>
      <c r="DX29" s="660">
        <f>BD!CG178</f>
        <v/>
      </c>
      <c r="DY29" s="660">
        <f>BD!CH178</f>
        <v/>
      </c>
      <c r="EA29" s="633">
        <f>SUM(EC29:EN29)</f>
        <v/>
      </c>
      <c r="EC29" s="660">
        <f>_xlfn.XLOOKUP($B29,BD!$A$203:$A$399,BD!BW$203:BW$399,)</f>
        <v/>
      </c>
      <c r="ED29" s="660">
        <f>_xlfn.XLOOKUP($B29,BD!$A$203:$A$399,BD!BX$203:BX$399,)</f>
        <v/>
      </c>
      <c r="EE29" s="660">
        <f>_xlfn.XLOOKUP($B29,BD!$A$203:$A$399,BD!BY$203:BY$399,)</f>
        <v/>
      </c>
      <c r="EF29" s="660">
        <f>_xlfn.XLOOKUP($B29,BD!$A$203:$A$399,BD!BZ$203:BZ$399,)</f>
        <v/>
      </c>
      <c r="EG29" s="660">
        <f>_xlfn.XLOOKUP($B29,BD!$A$203:$A$399,BD!CA$203:CA$399,)</f>
        <v/>
      </c>
      <c r="EH29" s="660">
        <f>_xlfn.XLOOKUP($B29,BD!$A$203:$A$399,BD!CB$203:CB$399,)</f>
        <v/>
      </c>
      <c r="EI29" s="660">
        <f>_xlfn.XLOOKUP($B29,BD!$A$203:$A$399,BD!CC$203:CC$399,)</f>
        <v/>
      </c>
      <c r="EJ29" s="660">
        <f>_xlfn.XLOOKUP($B29,BD!$A$203:$A$399,BD!CD$203:CD$399,)</f>
        <v/>
      </c>
      <c r="EK29" s="660">
        <f>_xlfn.XLOOKUP($B29,BD!$A$203:$A$399,BD!CE$203:CE$399,)</f>
        <v/>
      </c>
      <c r="EL29" s="660">
        <f>_xlfn.XLOOKUP($B29,BD!$A$203:$A$399,BD!CF$203:CF$399,)</f>
        <v/>
      </c>
      <c r="EM29" s="660">
        <f>_xlfn.XLOOKUP($B29,BD!$A$203:$A$399,BD!CG$203:CG$399,)</f>
        <v/>
      </c>
      <c r="EN29" s="660">
        <f>_xlfn.XLOOKUP($B29,BD!$A$203:$A$399,BD!CH$203:CH$399,)</f>
        <v/>
      </c>
      <c r="EP29" s="660">
        <f>EH29-DS29</f>
        <v/>
      </c>
      <c r="EQ29" s="444">
        <f>(EH29/DS29)-100%</f>
        <v/>
      </c>
      <c r="ES29" s="623">
        <f>_xlfn.XLOOKUP($ES$2,$CV$6:$DG$6,$CV29:$DG29)</f>
        <v/>
      </c>
      <c r="ET29" s="4" t="n"/>
      <c r="EU29" s="626">
        <f>_xlfn.XLOOKUP($ES$4,$DN$6:$DY$6,$DN29:$DY29)</f>
        <v/>
      </c>
      <c r="EV29" s="4" t="n"/>
      <c r="EW29" s="623">
        <f>_xlfn.XLOOKUP($ES$4,$EC$6:$EN$6,$EC29:$EN29)</f>
        <v/>
      </c>
      <c r="EX29" s="4" t="n"/>
      <c r="EY29" s="625">
        <f>EW29-EU29</f>
        <v/>
      </c>
      <c r="EZ29" s="408">
        <f>IFERROR(EY29/EU29, 0 )</f>
        <v/>
      </c>
    </row>
    <row r="30" ht="6" customHeight="1">
      <c r="A30" s="1" t="n">
        <v>25</v>
      </c>
      <c r="B30" s="72" t="n"/>
      <c r="C30" s="57" t="n"/>
      <c r="D30" s="57" t="n"/>
      <c r="E30" s="597" t="n"/>
      <c r="F30" s="596" t="n"/>
      <c r="G30" s="596" t="n"/>
      <c r="H30" s="596" t="n"/>
      <c r="I30" s="596" t="n"/>
      <c r="J30" s="596" t="n"/>
      <c r="K30" s="596" t="n"/>
      <c r="L30" s="596" t="n"/>
      <c r="M30" s="596" t="n"/>
      <c r="N30" s="596" t="n"/>
      <c r="O30" s="596" t="n"/>
      <c r="P30" s="596" t="n"/>
      <c r="Q30" s="596" t="n"/>
      <c r="R30" s="596" t="n"/>
      <c r="S30" s="596" t="n"/>
      <c r="T30" s="597" t="n"/>
      <c r="U30" s="596" t="n"/>
      <c r="V30" s="596" t="n"/>
      <c r="W30" s="596" t="n"/>
      <c r="X30" s="596" t="n"/>
      <c r="Y30" s="596" t="n"/>
      <c r="Z30" s="596" t="n"/>
      <c r="AA30" s="596" t="n"/>
      <c r="AB30" s="596" t="n"/>
      <c r="AC30" s="596" t="n"/>
      <c r="AD30" s="596" t="n"/>
      <c r="AE30" s="596" t="n"/>
      <c r="AF30" s="596" t="n"/>
      <c r="AG30" s="596" t="n"/>
      <c r="AH30" s="596" t="n"/>
      <c r="AI30" s="597" t="n"/>
      <c r="AJ30" s="596" t="n"/>
      <c r="AK30" s="596" t="n"/>
      <c r="AL30" s="596" t="n"/>
      <c r="AM30" s="596" t="n"/>
      <c r="AN30" s="596" t="n"/>
      <c r="AO30" s="596" t="n"/>
      <c r="AP30" s="596" t="n"/>
      <c r="AQ30" s="596" t="n"/>
      <c r="AR30" s="596" t="n"/>
      <c r="AS30" s="596" t="n"/>
      <c r="AT30" s="596" t="n"/>
      <c r="AU30" s="596" t="n"/>
      <c r="AV30" s="596" t="n"/>
      <c r="AW30" s="596" t="n"/>
      <c r="AX30" s="597" t="n"/>
      <c r="AY30" s="596" t="n"/>
      <c r="AZ30" s="596" t="n"/>
      <c r="BA30" s="596" t="n"/>
      <c r="BB30" s="596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L30" s="596" t="n"/>
      <c r="BM30" s="597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B30" s="622" t="n"/>
      <c r="CC30" s="237" t="n"/>
      <c r="CD30" s="622" t="n"/>
      <c r="CE30" s="597" t="n"/>
      <c r="CG30" s="289" t="n"/>
      <c r="CH30" s="289" t="n"/>
      <c r="CI30" s="289" t="n"/>
      <c r="CJ30" s="289" t="n"/>
      <c r="CK30" s="289" t="n"/>
      <c r="CL30" s="289" t="n"/>
      <c r="CM30" s="289" t="n"/>
      <c r="CN30" s="289" t="n"/>
      <c r="CO30" s="289" t="n"/>
      <c r="CP30" s="289" t="n"/>
      <c r="CQ30" s="289" t="n"/>
      <c r="CR30" s="289" t="n"/>
      <c r="CT30" s="597" t="n"/>
      <c r="CV30" s="289" t="n"/>
      <c r="CW30" s="289" t="n"/>
      <c r="CX30" s="289" t="n"/>
      <c r="CY30" s="289" t="n"/>
      <c r="CZ30" s="289" t="n"/>
      <c r="DA30" s="289" t="n"/>
      <c r="DB30" s="289" t="n"/>
      <c r="DC30" s="289" t="n"/>
      <c r="DD30" s="289" t="n"/>
      <c r="DE30" s="289" t="n"/>
      <c r="DF30" s="289" t="n"/>
      <c r="DG30" s="289" t="n"/>
      <c r="DI30" s="660">
        <f>DA30-CL30</f>
        <v/>
      </c>
      <c r="DJ30" s="444" t="n"/>
      <c r="DL30" s="597" t="n"/>
      <c r="DN30" s="289" t="n"/>
      <c r="DO30" s="289" t="n"/>
      <c r="DP30" s="289" t="n"/>
      <c r="DQ30" s="289" t="n"/>
      <c r="DR30" s="289" t="n"/>
      <c r="DS30" s="289" t="n"/>
      <c r="DT30" s="289" t="n"/>
      <c r="DU30" s="289" t="n"/>
      <c r="DV30" s="289" t="n"/>
      <c r="DW30" s="289" t="n"/>
      <c r="DX30" s="289" t="n"/>
      <c r="DY30" s="289" t="n"/>
      <c r="EA30" s="597" t="n"/>
      <c r="EC30" s="660" t="n"/>
      <c r="ED30" s="660" t="n"/>
      <c r="EE30" s="660" t="n"/>
      <c r="EF30" s="660" t="n"/>
      <c r="EG30" s="660" t="n"/>
      <c r="EH30" s="660" t="n"/>
      <c r="EI30" s="660" t="n"/>
      <c r="EJ30" s="660" t="n"/>
      <c r="EK30" s="660" t="n"/>
      <c r="EL30" s="660" t="n"/>
      <c r="EM30" s="660" t="n"/>
      <c r="EN30" s="660" t="n"/>
      <c r="EP30" s="660">
        <f>EH30-DS30</f>
        <v/>
      </c>
      <c r="EQ30" s="444" t="n"/>
      <c r="ES30" s="623" t="n"/>
      <c r="ET30" s="4" t="n"/>
      <c r="EU30" s="626" t="n"/>
      <c r="EV30" s="4" t="n"/>
      <c r="EW30" s="623" t="n"/>
      <c r="EX30" s="4" t="n"/>
      <c r="EY30" s="625" t="n"/>
      <c r="EZ30" s="408" t="n"/>
    </row>
    <row r="31" hidden="1" outlineLevel="1" ht="14.85" customFormat="1" customHeight="1" s="4">
      <c r="A31" s="1" t="n">
        <v>26</v>
      </c>
      <c r="B31" s="73" t="n"/>
      <c r="C31" s="50" t="n"/>
      <c r="D31" s="58" t="n"/>
      <c r="E31" s="597">
        <f>SUM(G31:R31)</f>
        <v/>
      </c>
      <c r="F31" s="644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>
        <f>SUM(V31:AG31)</f>
        <v/>
      </c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>
        <f>SUM(AK31:AV31)</f>
        <v/>
      </c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>
        <f>SUM(AZ31:BK31)</f>
        <v/>
      </c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>
        <f>SUM(BO31:BZ31)</f>
        <v/>
      </c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>
        <f>HLOOKUP($CB$4,$AZ$6:$BK$41,$A31,0)</f>
        <v/>
      </c>
      <c r="CC31" s="237" t="n"/>
      <c r="CD31" s="1" t="n"/>
      <c r="CE31" s="597">
        <f>SUM(CG31:CR31)</f>
        <v/>
      </c>
      <c r="CF31" s="1" t="n"/>
      <c r="CG31" s="289" t="n"/>
      <c r="CH31" s="289" t="n"/>
      <c r="CI31" s="289" t="n"/>
      <c r="CJ31" s="289" t="n"/>
      <c r="CK31" s="289" t="n"/>
      <c r="CL31" s="289" t="n"/>
      <c r="CM31" s="289" t="n"/>
      <c r="CN31" s="289" t="n"/>
      <c r="CO31" s="289" t="n"/>
      <c r="CP31" s="289" t="n"/>
      <c r="CQ31" s="289" t="n"/>
      <c r="CR31" s="289" t="n"/>
      <c r="CT31" s="597">
        <f>SUM(CV31:DG31)</f>
        <v/>
      </c>
      <c r="CU31" s="1" t="n"/>
      <c r="CV31" s="289" t="n"/>
      <c r="CW31" s="289" t="n"/>
      <c r="CX31" s="289" t="n"/>
      <c r="CY31" s="289" t="n"/>
      <c r="CZ31" s="289" t="n"/>
      <c r="DA31" s="289" t="n"/>
      <c r="DB31" s="289" t="n"/>
      <c r="DC31" s="289" t="n"/>
      <c r="DD31" s="289" t="n"/>
      <c r="DE31" s="289" t="n"/>
      <c r="DF31" s="289" t="n"/>
      <c r="DG31" s="289" t="n"/>
      <c r="DI31" s="660">
        <f>DA31-CL31</f>
        <v/>
      </c>
      <c r="DJ31" s="444">
        <f>(DA31/CL31)-100%</f>
        <v/>
      </c>
      <c r="DL31" s="597">
        <f>SUM(DN31:DY31)</f>
        <v/>
      </c>
      <c r="DM31" s="1" t="n"/>
      <c r="DN31" s="289" t="n"/>
      <c r="DO31" s="289" t="n"/>
      <c r="DP31" s="289" t="n"/>
      <c r="DQ31" s="289" t="n"/>
      <c r="DR31" s="289" t="n"/>
      <c r="DS31" s="289" t="n"/>
      <c r="DT31" s="289" t="n"/>
      <c r="DU31" s="289" t="n"/>
      <c r="DV31" s="289" t="n"/>
      <c r="DW31" s="289" t="n"/>
      <c r="DX31" s="289" t="n"/>
      <c r="DY31" s="289" t="n"/>
      <c r="EA31" s="597">
        <f>SUM(EC31:EN31)</f>
        <v/>
      </c>
      <c r="EB31" s="1" t="n"/>
      <c r="EC31" s="660">
        <f>_xlfn.XLOOKUP($B31,BD!$A$203:$A$399,BD!BW$203:BW$399,)</f>
        <v/>
      </c>
      <c r="ED31" s="660">
        <f>_xlfn.XLOOKUP($B31,BD!$A$203:$A$399,BD!BX$203:BX$399,)</f>
        <v/>
      </c>
      <c r="EE31" s="660">
        <f>_xlfn.XLOOKUP($B31,BD!$A$203:$A$399,BD!BY$203:BY$399,)</f>
        <v/>
      </c>
      <c r="EF31" s="660">
        <f>_xlfn.XLOOKUP($B31,BD!$A$203:$A$399,BD!BZ$203:BZ$399,)</f>
        <v/>
      </c>
      <c r="EG31" s="660">
        <f>_xlfn.XLOOKUP($B31,BD!$A$203:$A$399,BD!CA$203:CA$399,)</f>
        <v/>
      </c>
      <c r="EH31" s="660">
        <f>_xlfn.XLOOKUP($B31,BD!$A$203:$A$399,BD!CB$203:CB$399,)</f>
        <v/>
      </c>
      <c r="EI31" s="660">
        <f>_xlfn.XLOOKUP($B31,BD!$A$203:$A$399,BD!CC$203:CC$399,)</f>
        <v/>
      </c>
      <c r="EJ31" s="660">
        <f>_xlfn.XLOOKUP($B31,BD!$A$203:$A$399,BD!CD$203:CD$399,)</f>
        <v/>
      </c>
      <c r="EK31" s="660">
        <f>_xlfn.XLOOKUP($B31,BD!$A$203:$A$399,BD!CE$203:CE$399,)</f>
        <v/>
      </c>
      <c r="EL31" s="660">
        <f>_xlfn.XLOOKUP($B31,BD!$A$203:$A$399,BD!CF$203:CF$399,)</f>
        <v/>
      </c>
      <c r="EM31" s="660">
        <f>_xlfn.XLOOKUP($B31,BD!$A$203:$A$399,BD!CG$203:CG$399,)</f>
        <v/>
      </c>
      <c r="EN31" s="660">
        <f>_xlfn.XLOOKUP($B31,BD!$A$203:$A$399,BD!CH$203:CH$399,)</f>
        <v/>
      </c>
      <c r="EP31" s="660">
        <f>EH31-DS31</f>
        <v/>
      </c>
      <c r="EQ31" s="444">
        <f>(EH31/DS31)-100%</f>
        <v/>
      </c>
      <c r="ES31" s="623">
        <f>_xlfn.XLOOKUP($ES$2,$CV$6:$DG$6,$CV31:$DG31)</f>
        <v/>
      </c>
      <c r="EU31" s="626">
        <f>_xlfn.XLOOKUP($ES$4,$DN$6:$DY$6,$DN31:$DY31)</f>
        <v/>
      </c>
      <c r="EW31" s="623">
        <f>_xlfn.XLOOKUP($ES$4,$EC$6:$EN$6,$EC31:$EN31)</f>
        <v/>
      </c>
      <c r="EY31" s="625">
        <f>EW31-EU31</f>
        <v/>
      </c>
      <c r="EZ31" s="408">
        <f>EY31/EU31</f>
        <v/>
      </c>
    </row>
    <row r="32" hidden="1" outlineLevel="1" ht="6" customFormat="1" customHeight="1" s="4">
      <c r="A32" s="1" t="n">
        <v>27</v>
      </c>
      <c r="B32" s="33" t="n"/>
      <c r="D32" s="34" t="n"/>
      <c r="E32" s="33" t="n"/>
      <c r="F32" s="64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T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I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X32" s="33" t="n"/>
      <c r="AZ32" s="33" t="n"/>
      <c r="BA32" s="33" t="n"/>
      <c r="BB32" s="33" t="n"/>
      <c r="BC32" s="33" t="n"/>
      <c r="BD32" s="33" t="n"/>
      <c r="BE32" s="33" t="n"/>
      <c r="BF32" s="33" t="n"/>
      <c r="BG32" s="33" t="n"/>
      <c r="BH32" s="33" t="n"/>
      <c r="BI32" s="33" t="n"/>
      <c r="BJ32" s="33" t="n"/>
      <c r="BK32" s="33" t="n"/>
      <c r="BM32" s="33" t="n"/>
      <c r="BO32" s="33" t="n"/>
      <c r="BP32" s="33" t="n"/>
      <c r="BQ32" s="33" t="n"/>
      <c r="BR32" s="33" t="n"/>
      <c r="BS32" s="33" t="n"/>
      <c r="BT32" s="33" t="n"/>
      <c r="BU32" s="33" t="n"/>
      <c r="BV32" s="33" t="n"/>
      <c r="BW32" s="33" t="n"/>
      <c r="BX32" s="33" t="n"/>
      <c r="BY32" s="33" t="n"/>
      <c r="BZ32" s="33" t="n"/>
      <c r="CB32" s="622" t="n"/>
      <c r="CC32" s="237" t="n"/>
      <c r="CD32" s="622" t="n"/>
      <c r="CE32" s="33" t="n"/>
      <c r="CF32" s="1" t="n"/>
      <c r="CG32" s="289" t="n"/>
      <c r="CH32" s="289" t="n"/>
      <c r="CI32" s="289" t="n"/>
      <c r="CJ32" s="289" t="n"/>
      <c r="CK32" s="289" t="n"/>
      <c r="CL32" s="289" t="n"/>
      <c r="CM32" s="289" t="n"/>
      <c r="CN32" s="289" t="n"/>
      <c r="CO32" s="289" t="n"/>
      <c r="CP32" s="289" t="n"/>
      <c r="CQ32" s="289" t="n"/>
      <c r="CR32" s="289" t="n"/>
      <c r="CT32" s="33" t="n"/>
      <c r="CU32" s="1" t="n"/>
      <c r="CV32" s="289" t="n"/>
      <c r="CW32" s="289" t="n"/>
      <c r="CX32" s="289" t="n"/>
      <c r="CY32" s="289" t="n"/>
      <c r="CZ32" s="289" t="n"/>
      <c r="DA32" s="289" t="n"/>
      <c r="DB32" s="289" t="n"/>
      <c r="DC32" s="289" t="n"/>
      <c r="DD32" s="289" t="n"/>
      <c r="DE32" s="289" t="n"/>
      <c r="DF32" s="289" t="n"/>
      <c r="DG32" s="289" t="n"/>
      <c r="DI32" s="660">
        <f>DA32-CL32</f>
        <v/>
      </c>
      <c r="DJ32" s="444">
        <f>(DA32/CL32)-100%</f>
        <v/>
      </c>
      <c r="DL32" s="33" t="n"/>
      <c r="DM32" s="1" t="n"/>
      <c r="DN32" s="289" t="n"/>
      <c r="DO32" s="289" t="n"/>
      <c r="DP32" s="289" t="n"/>
      <c r="DQ32" s="289" t="n"/>
      <c r="DR32" s="289" t="n"/>
      <c r="DS32" s="289" t="n"/>
      <c r="DT32" s="289" t="n"/>
      <c r="DU32" s="289" t="n"/>
      <c r="DV32" s="289" t="n"/>
      <c r="DW32" s="289" t="n"/>
      <c r="DX32" s="289" t="n"/>
      <c r="DY32" s="289" t="n"/>
      <c r="EA32" s="33" t="n"/>
      <c r="EB32" s="1" t="n"/>
      <c r="EC32" s="660">
        <f>_xlfn.XLOOKUP($B32,BD!$A$203:$A$399,BD!BW$203:BW$399,)</f>
        <v/>
      </c>
      <c r="ED32" s="660">
        <f>_xlfn.XLOOKUP($B32,BD!$A$203:$A$399,BD!BX$203:BX$399,)</f>
        <v/>
      </c>
      <c r="EE32" s="660">
        <f>_xlfn.XLOOKUP($B32,BD!$A$203:$A$399,BD!BY$203:BY$399,)</f>
        <v/>
      </c>
      <c r="EF32" s="660">
        <f>_xlfn.XLOOKUP($B32,BD!$A$203:$A$399,BD!BZ$203:BZ$399,)</f>
        <v/>
      </c>
      <c r="EG32" s="660">
        <f>_xlfn.XLOOKUP($B32,BD!$A$203:$A$399,BD!CA$203:CA$399,)</f>
        <v/>
      </c>
      <c r="EH32" s="660">
        <f>_xlfn.XLOOKUP($B32,BD!$A$203:$A$399,BD!CB$203:CB$399,)</f>
        <v/>
      </c>
      <c r="EI32" s="660">
        <f>_xlfn.XLOOKUP($B32,BD!$A$203:$A$399,BD!CC$203:CC$399,)</f>
        <v/>
      </c>
      <c r="EJ32" s="660">
        <f>_xlfn.XLOOKUP($B32,BD!$A$203:$A$399,BD!CD$203:CD$399,)</f>
        <v/>
      </c>
      <c r="EK32" s="660">
        <f>_xlfn.XLOOKUP($B32,BD!$A$203:$A$399,BD!CE$203:CE$399,)</f>
        <v/>
      </c>
      <c r="EL32" s="660">
        <f>_xlfn.XLOOKUP($B32,BD!$A$203:$A$399,BD!CF$203:CF$399,)</f>
        <v/>
      </c>
      <c r="EM32" s="660">
        <f>_xlfn.XLOOKUP($B32,BD!$A$203:$A$399,BD!CG$203:CG$399,)</f>
        <v/>
      </c>
      <c r="EN32" s="660">
        <f>_xlfn.XLOOKUP($B32,BD!$A$203:$A$399,BD!CH$203:CH$399,)</f>
        <v/>
      </c>
      <c r="EP32" s="660">
        <f>EH32-DS32</f>
        <v/>
      </c>
      <c r="EQ32" s="444">
        <f>(EH32/DS32)-100%</f>
        <v/>
      </c>
      <c r="ES32" s="623">
        <f>_xlfn.XLOOKUP($ES$2,$CV$6:$DG$6,$CV32:$DG32)</f>
        <v/>
      </c>
      <c r="EU32" s="626">
        <f>_xlfn.XLOOKUP($ES$4,$DN$6:$DY$6,$DN32:$DY32)</f>
        <v/>
      </c>
      <c r="EW32" s="623">
        <f>_xlfn.XLOOKUP($ES$4,$EC$6:$EN$6,$EC32:$EN32)</f>
        <v/>
      </c>
      <c r="EY32" s="625">
        <f>EW32-EU32</f>
        <v/>
      </c>
      <c r="EZ32" s="408">
        <f>EY32/EU32</f>
        <v/>
      </c>
    </row>
    <row r="33" collapsed="1" ht="14.85" customHeight="1">
      <c r="A33" s="1" t="n">
        <v>28</v>
      </c>
      <c r="B33" s="71" t="inlineStr">
        <is>
          <t>52.01</t>
        </is>
      </c>
      <c r="C33" s="48">
        <f>VLOOKUP(B33,BD!A:B,2,0)</f>
        <v/>
      </c>
      <c r="D33" s="57" t="n"/>
      <c r="E33" s="633">
        <f>SUM(G33:R33)</f>
        <v/>
      </c>
      <c r="F33" s="596" t="n"/>
      <c r="G33" s="633">
        <f>SUMIFS(BD!I:I,BD!$A:$A,$B33,BD!$G:$G,$E$4)</f>
        <v/>
      </c>
      <c r="H33" s="633">
        <f>SUMIFS(BD!J:J,BD!$A:$A,$B33,BD!$G:$G,$E$4)</f>
        <v/>
      </c>
      <c r="I33" s="633">
        <f>SUMIFS(BD!K:K,BD!$A:$A,$B33,BD!$G:$G,$E$4)</f>
        <v/>
      </c>
      <c r="J33" s="633">
        <f>SUMIFS(BD!L:L,BD!$A:$A,$B33,BD!$G:$G,$E$4)</f>
        <v/>
      </c>
      <c r="K33" s="633">
        <f>SUMIFS(BD!M:M,BD!$A:$A,$B33,BD!$G:$G,$E$4)</f>
        <v/>
      </c>
      <c r="L33" s="633">
        <f>SUMIFS(BD!N:N,BD!$A:$A,$B33,BD!$G:$G,$E$4)</f>
        <v/>
      </c>
      <c r="M33" s="633">
        <f>SUMIFS(BD!O:O,BD!$A:$A,$B33,BD!$G:$G,$E$4)</f>
        <v/>
      </c>
      <c r="N33" s="633">
        <f>SUMIFS(BD!P:P,BD!$A:$A,$B33,BD!$G:$G,$E$4)</f>
        <v/>
      </c>
      <c r="O33" s="633">
        <f>SUMIFS(BD!Q:Q,BD!$A:$A,$B33,BD!$G:$G,$E$4)</f>
        <v/>
      </c>
      <c r="P33" s="633">
        <f>SUMIFS(BD!R:R,BD!$A:$A,$B33,BD!$G:$G,$E$4)</f>
        <v/>
      </c>
      <c r="Q33" s="633">
        <f>SUMIFS(BD!S:S,BD!$A:$A,$B33,BD!$G:$G,$E$4)</f>
        <v/>
      </c>
      <c r="R33" s="633">
        <f>SUMIFS(BD!T:T,BD!$A:$A,$B33,BD!$G:$G,$E$4)</f>
        <v/>
      </c>
      <c r="S33" s="596" t="n"/>
      <c r="T33" s="633">
        <f>SUM(V33:AG33)</f>
        <v/>
      </c>
      <c r="U33" s="596" t="n"/>
      <c r="V33" s="633">
        <f>SUMIFS(BD!V:V,BD!$A:$A,$B33,BD!$G:$G,$T$4)</f>
        <v/>
      </c>
      <c r="W33" s="633">
        <f>SUMIFS(BD!W:W,BD!$A:$A,$B33,BD!$G:$G,$T$4)</f>
        <v/>
      </c>
      <c r="X33" s="633">
        <f>SUMIFS(BD!X:X,BD!$A:$A,$B33,BD!$G:$G,$T$4)</f>
        <v/>
      </c>
      <c r="Y33" s="633">
        <f>SUMIFS(BD!Y:Y,BD!$A:$A,$B33,BD!$G:$G,$T$4)</f>
        <v/>
      </c>
      <c r="Z33" s="633">
        <f>SUMIFS(BD!Z:Z,BD!$A:$A,$B33,BD!$G:$G,$T$4)</f>
        <v/>
      </c>
      <c r="AA33" s="633">
        <f>SUMIFS(BD!AA:AA,BD!$A:$A,$B33,BD!$G:$G,$T$4)</f>
        <v/>
      </c>
      <c r="AB33" s="633">
        <f>SUMIFS(BD!AB:AB,BD!$A:$A,$B33,BD!$G:$G,$T$4)</f>
        <v/>
      </c>
      <c r="AC33" s="633">
        <f>SUMIFS(BD!AC:AC,BD!$A:$A,$B33,BD!$G:$G,$T$4)</f>
        <v/>
      </c>
      <c r="AD33" s="633">
        <f>SUMIFS(BD!AD:AD,BD!$A:$A,$B33,BD!$G:$G,$T$4)</f>
        <v/>
      </c>
      <c r="AE33" s="633">
        <f>SUMIFS(BD!AE:AE,BD!$A:$A,$B33,BD!$G:$G,$T$4)</f>
        <v/>
      </c>
      <c r="AF33" s="633">
        <f>SUMIFS(BD!AF:AF,BD!$A:$A,$B33,BD!$G:$G,$T$4)</f>
        <v/>
      </c>
      <c r="AG33" s="633">
        <f>SUMIFS(BD!AG:AG,BD!$A:$A,$B33,BD!$G:$G,$T$4)</f>
        <v/>
      </c>
      <c r="AH33" s="596" t="n"/>
      <c r="AI33" s="633">
        <f>SUM(AK33:AV33)</f>
        <v/>
      </c>
      <c r="AJ33" s="596" t="n"/>
      <c r="AK33" s="633">
        <f>SUMIFS(BD!AI:AI,BD!$A:$A,$B33,BD!$G:$G,$AI$4)</f>
        <v/>
      </c>
      <c r="AL33" s="633">
        <f>SUMIFS(BD!AJ:AJ,BD!$A:$A,$B33,BD!$G:$G,$AI$4)</f>
        <v/>
      </c>
      <c r="AM33" s="633">
        <f>SUMIFS(BD!AK:AK,BD!$A:$A,$B33,BD!$G:$G,$AI$4)</f>
        <v/>
      </c>
      <c r="AN33" s="633">
        <f>SUMIFS(BD!AL:AL,BD!$A:$A,$B33,BD!$G:$G,$AI$4)</f>
        <v/>
      </c>
      <c r="AO33" s="633">
        <f>SUMIFS(BD!AM:AM,BD!$A:$A,$B33,BD!$G:$G,$AI$4)</f>
        <v/>
      </c>
      <c r="AP33" s="633">
        <f>SUMIFS(BD!AN:AN,BD!$A:$A,$B33,BD!$G:$G,$AI$4)</f>
        <v/>
      </c>
      <c r="AQ33" s="633">
        <f>SUMIFS(BD!AO:AO,BD!$A:$A,$B33,BD!$G:$G,$AI$4)</f>
        <v/>
      </c>
      <c r="AR33" s="633">
        <f>SUMIFS(BD!AP:AP,BD!$A:$A,$B33,BD!$G:$G,$AI$4)</f>
        <v/>
      </c>
      <c r="AS33" s="633">
        <f>SUMIFS(BD!AQ:AQ,BD!$A:$A,$B33,BD!$G:$G,$AI$4)</f>
        <v/>
      </c>
      <c r="AT33" s="633">
        <f>SUMIFS(BD!AR:AR,BD!$A:$A,$B33,BD!$G:$G,$AI$4)</f>
        <v/>
      </c>
      <c r="AU33" s="633">
        <f>SUMIFS(BD!AS:AS,BD!$A:$A,$B33,BD!$G:$G,$AI$4)</f>
        <v/>
      </c>
      <c r="AV33" s="633">
        <f>SUMIFS(BD!AT:AT,BD!$A:$A,$B33,BD!$G:$G,$AI$4)</f>
        <v/>
      </c>
      <c r="AW33" s="596" t="n"/>
      <c r="AX33" s="633">
        <f>SUM(AZ33:BK33)</f>
        <v/>
      </c>
      <c r="AY33" s="596" t="n"/>
      <c r="AZ33" s="633">
        <f>SUMIFS(BD!AV:AV,BD!$A:$A,$B33,BD!$G:$G,$AX$4)</f>
        <v/>
      </c>
      <c r="BA33" s="633">
        <f>SUMIFS(BD!AW:AW,BD!$A:$A,$B33,BD!$G:$G,$AX$4)</f>
        <v/>
      </c>
      <c r="BB33" s="633">
        <f>SUMIFS(BD!AX:AX,BD!$A:$A,$B33,BD!$G:$G,$AX$4)</f>
        <v/>
      </c>
      <c r="BC33" s="633">
        <f>SUMIFS(BD!AY:AY,BD!$A:$A,$B33,BD!$G:$G,$AX$4)</f>
        <v/>
      </c>
      <c r="BD33" s="633">
        <f>SUMIFS(BD!AZ:AZ,BD!$A:$A,$B33,BD!$G:$G,$AX$4)</f>
        <v/>
      </c>
      <c r="BE33" s="633">
        <f>SUMIFS(BD!BA:BA,BD!$A:$A,$B33,BD!$G:$G,$AX$4)</f>
        <v/>
      </c>
      <c r="BF33" s="633">
        <f>SUMIFS(BD!BB:BB,BD!$A:$A,$B33,BD!$G:$G,$AX$4)</f>
        <v/>
      </c>
      <c r="BG33" s="633">
        <f>SUMIFS(BD!BC:BC,BD!$A:$A,$B33,BD!$G:$G,$AX$4)</f>
        <v/>
      </c>
      <c r="BH33" s="633">
        <f>SUMIFS(BD!BD:BD,BD!$A:$A,$B33,BD!$G:$G,$AX$4)</f>
        <v/>
      </c>
      <c r="BI33" s="633">
        <f>SUMIFS(BD!BE:BE,BD!$A:$A,$B33,BD!$G:$G,$AX$4)</f>
        <v/>
      </c>
      <c r="BJ33" s="633">
        <f>SUMIFS(BD!BF:BF,BD!$A:$A,$B33,BD!$G:$G,$AX$4)</f>
        <v/>
      </c>
      <c r="BK33" s="633">
        <f>SUMIFS(BD!BG:BG,BD!$A:$A,$B33,BD!$G:$G,$AX$4)</f>
        <v/>
      </c>
      <c r="BL33" s="596" t="n"/>
      <c r="BM33" s="633">
        <f>SUM(BO33:BZ33)</f>
        <v/>
      </c>
      <c r="BN33" s="596" t="n"/>
      <c r="BO33" s="633">
        <f>SUMIFS(BD!AV:AV,BD!$A:$A,$B33,BD!$G:$G,$BM$4)</f>
        <v/>
      </c>
      <c r="BP33" s="633">
        <f>SUMIFS(BD!AW:AW,BD!$A:$A,$B33,BD!$G:$G,$BM$4)</f>
        <v/>
      </c>
      <c r="BQ33" s="633">
        <f>SUMIFS(BD!AX:AX,BD!$A:$A,$B33,BD!$G:$G,$BM$4)</f>
        <v/>
      </c>
      <c r="BR33" s="633">
        <f>SUMIFS(BD!AY:AY,BD!$A:$A,$B33,BD!$G:$G,$BM$4)</f>
        <v/>
      </c>
      <c r="BS33" s="633">
        <f>SUMIFS(BD!AZ:AZ,BD!$A:$A,$B33,BD!$G:$G,$BM$4)</f>
        <v/>
      </c>
      <c r="BT33" s="633">
        <f>SUMIFS(BD!BA:BA,BD!$A:$A,$B33,BD!$G:$G,$BM$4)</f>
        <v/>
      </c>
      <c r="BU33" s="633">
        <f>SUMIFS(BD!BB:BB,BD!$A:$A,$B33,BD!$G:$G,$BM$4)</f>
        <v/>
      </c>
      <c r="BV33" s="633">
        <f>SUMIFS(BD!BC:BC,BD!$A:$A,$B33,BD!$G:$G,$BM$4)</f>
        <v/>
      </c>
      <c r="BW33" s="633">
        <f>SUMIFS(BD!BD:BD,BD!$A:$A,$B33,BD!$G:$G,$BM$4)</f>
        <v/>
      </c>
      <c r="BX33" s="633">
        <f>SUMIFS(BD!BE:BE,BD!$A:$A,$B33,BD!$G:$G,$BM$4)</f>
        <v/>
      </c>
      <c r="BY33" s="633">
        <f>SUMIFS(BD!BF:BF,BD!$A:$A,$B33,BD!$G:$G,$BM$4)</f>
        <v/>
      </c>
      <c r="BZ33" s="633">
        <f>SUMIFS(BD!BG:BG,BD!$A:$A,$B33,BD!$G:$G,$BM$4)</f>
        <v/>
      </c>
      <c r="CB33" s="633">
        <f>HLOOKUP($CB$4,$AZ$6:$BK$41,$A33,0)</f>
        <v/>
      </c>
      <c r="CC33" s="237" t="n"/>
      <c r="CD33" s="633">
        <f>HLOOKUP($CB$4,$BO$6:$BZ$41,$A33,0)</f>
        <v/>
      </c>
      <c r="CE33" s="633">
        <f>SUM(CG33:CR33)</f>
        <v/>
      </c>
      <c r="CG33" s="660">
        <f>BD!BJ190</f>
        <v/>
      </c>
      <c r="CH33" s="660">
        <f>BD!BK190</f>
        <v/>
      </c>
      <c r="CI33" s="660">
        <f>BD!BL190</f>
        <v/>
      </c>
      <c r="CJ33" s="660">
        <f>BD!BM190</f>
        <v/>
      </c>
      <c r="CK33" s="660">
        <f>BD!BN190</f>
        <v/>
      </c>
      <c r="CL33" s="660">
        <f>BD!BO190</f>
        <v/>
      </c>
      <c r="CM33" s="660">
        <f>BD!BP190</f>
        <v/>
      </c>
      <c r="CN33" s="660">
        <f>BD!BQ190</f>
        <v/>
      </c>
      <c r="CO33" s="660">
        <f>BD!BR190</f>
        <v/>
      </c>
      <c r="CP33" s="660">
        <f>BD!BS190</f>
        <v/>
      </c>
      <c r="CQ33" s="660">
        <f>BD!BT190</f>
        <v/>
      </c>
      <c r="CR33" s="660">
        <f>BD!BU190</f>
        <v/>
      </c>
      <c r="CT33" s="633">
        <f>SUM(CV33:DG33)</f>
        <v/>
      </c>
      <c r="CV33" s="660">
        <f>_xlfn.XLOOKUP($B33,BD!$A$203:$A$399,BD!BJ$203:BJ$399,)</f>
        <v/>
      </c>
      <c r="CW33" s="660">
        <f>_xlfn.XLOOKUP($B33,BD!$A$203:$A$399,BD!BK$203:BK$399,)</f>
        <v/>
      </c>
      <c r="CX33" s="660">
        <f>_xlfn.XLOOKUP($B33,BD!$A$203:$A$399,BD!BL$203:BL$399,)</f>
        <v/>
      </c>
      <c r="CY33" s="660">
        <f>_xlfn.XLOOKUP($B33,BD!$A$203:$A$399,BD!BM$203:BM$399,)</f>
        <v/>
      </c>
      <c r="CZ33" s="660">
        <f>_xlfn.XLOOKUP($B33,BD!$A$203:$A$399,BD!BN$203:BN$399,)</f>
        <v/>
      </c>
      <c r="DA33" s="660">
        <f>_xlfn.XLOOKUP($B33,BD!$A$203:$A$399,BD!BO$203:BO$399,)</f>
        <v/>
      </c>
      <c r="DB33" s="660">
        <f>_xlfn.XLOOKUP($B33,BD!$A$203:$A$399,BD!BP$203:BP$399,)</f>
        <v/>
      </c>
      <c r="DC33" s="660">
        <f>_xlfn.XLOOKUP($B33,BD!$A$203:$A$399,BD!BQ$203:BQ$399,)</f>
        <v/>
      </c>
      <c r="DD33" s="660">
        <f>_xlfn.XLOOKUP($B33,BD!$A$203:$A$399,BD!BR$203:BR$399,)</f>
        <v/>
      </c>
      <c r="DE33" s="660">
        <f>_xlfn.XLOOKUP($B33,BD!$A$203:$A$399,BD!BS$203:BS$399,)</f>
        <v/>
      </c>
      <c r="DF33" s="660">
        <f>_xlfn.XLOOKUP($B33,BD!$A$203:$A$399,BD!BT$203:BT$399,)</f>
        <v/>
      </c>
      <c r="DG33" s="660">
        <f>_xlfn.XLOOKUP($B33,BD!$A$203:$A$399,BD!BU$203:BU$399,)</f>
        <v/>
      </c>
      <c r="DI33" s="660">
        <f>DA33-CL33</f>
        <v/>
      </c>
      <c r="DJ33" s="444">
        <f>(DA33/CL33)-100%</f>
        <v/>
      </c>
      <c r="DL33" s="633">
        <f>SUM(DN33:DY33)</f>
        <v/>
      </c>
      <c r="DN33" s="660">
        <f>BD!BW190</f>
        <v/>
      </c>
      <c r="DO33" s="660">
        <f>BD!BX190</f>
        <v/>
      </c>
      <c r="DP33" s="660">
        <f>BD!BY190</f>
        <v/>
      </c>
      <c r="DQ33" s="660">
        <f>BD!BZ190</f>
        <v/>
      </c>
      <c r="DR33" s="660">
        <f>BD!CA190</f>
        <v/>
      </c>
      <c r="DS33" s="660">
        <f>BD!CB190</f>
        <v/>
      </c>
      <c r="DT33" s="660">
        <f>BD!CC190</f>
        <v/>
      </c>
      <c r="DU33" s="660">
        <f>BD!CD190</f>
        <v/>
      </c>
      <c r="DV33" s="660">
        <f>BD!CE190</f>
        <v/>
      </c>
      <c r="DW33" s="660">
        <f>BD!CF190</f>
        <v/>
      </c>
      <c r="DX33" s="660">
        <f>BD!CG190</f>
        <v/>
      </c>
      <c r="DY33" s="660">
        <f>BD!CH190</f>
        <v/>
      </c>
      <c r="EA33" s="633">
        <f>SUM(EC33:EN33)</f>
        <v/>
      </c>
      <c r="EC33" s="660">
        <f>_xlfn.XLOOKUP($B33,BD!$A$203:$A$399,BD!BW$203:BW$399,)</f>
        <v/>
      </c>
      <c r="ED33" s="660">
        <f>_xlfn.XLOOKUP($B33,BD!$A$203:$A$399,BD!BX$203:BX$399,)</f>
        <v/>
      </c>
      <c r="EE33" s="660">
        <f>_xlfn.XLOOKUP($B33,BD!$A$203:$A$399,BD!BY$203:BY$399,)</f>
        <v/>
      </c>
      <c r="EF33" s="660">
        <f>_xlfn.XLOOKUP($B33,BD!$A$203:$A$399,BD!BZ$203:BZ$399,)</f>
        <v/>
      </c>
      <c r="EG33" s="660">
        <f>_xlfn.XLOOKUP($B33,BD!$A$203:$A$399,BD!CA$203:CA$399,)</f>
        <v/>
      </c>
      <c r="EH33" s="660">
        <f>_xlfn.XLOOKUP($B33,BD!$A$203:$A$399,BD!CB$203:CB$399,)</f>
        <v/>
      </c>
      <c r="EI33" s="660">
        <f>_xlfn.XLOOKUP($B33,BD!$A$203:$A$399,BD!CC$203:CC$399,)</f>
        <v/>
      </c>
      <c r="EJ33" s="660">
        <f>_xlfn.XLOOKUP($B33,BD!$A$203:$A$399,BD!CD$203:CD$399,)</f>
        <v/>
      </c>
      <c r="EK33" s="660">
        <f>_xlfn.XLOOKUP($B33,BD!$A$203:$A$399,BD!CE$203:CE$399,)</f>
        <v/>
      </c>
      <c r="EL33" s="660">
        <f>_xlfn.XLOOKUP($B33,BD!$A$203:$A$399,BD!CF$203:CF$399,)</f>
        <v/>
      </c>
      <c r="EM33" s="660">
        <f>_xlfn.XLOOKUP($B33,BD!$A$203:$A$399,BD!CG$203:CG$399,)</f>
        <v/>
      </c>
      <c r="EN33" s="660">
        <f>_xlfn.XLOOKUP($B33,BD!$A$203:$A$399,BD!CH$203:CH$399,)</f>
        <v/>
      </c>
      <c r="EP33" s="660">
        <f>EH33-DS33</f>
        <v/>
      </c>
      <c r="EQ33" s="444">
        <f>(EH33/DS33)-100%</f>
        <v/>
      </c>
      <c r="ES33" s="623">
        <f>_xlfn.XLOOKUP($ES$2,$CV$6:$DG$6,$CV33:$DG33)</f>
        <v/>
      </c>
      <c r="ET33" s="4" t="n"/>
      <c r="EU33" s="626">
        <f>_xlfn.XLOOKUP($ES$4,$DN$6:$DY$6,$DN33:$DY33)</f>
        <v/>
      </c>
      <c r="EV33" s="4" t="n"/>
      <c r="EW33" s="623">
        <f>_xlfn.XLOOKUP($ES$4,$EC$6:$EN$6,$EC33:$EN33)</f>
        <v/>
      </c>
      <c r="EX33" s="4" t="n"/>
      <c r="EY33" s="625">
        <f>EW33-EU33</f>
        <v/>
      </c>
      <c r="EZ33" s="408">
        <f>EY33/EU33</f>
        <v/>
      </c>
    </row>
    <row r="34" ht="6" customHeight="1">
      <c r="A34" s="1" t="n">
        <v>29</v>
      </c>
      <c r="B34" s="72" t="n"/>
      <c r="C34" s="57" t="n"/>
      <c r="D34" s="57" t="n"/>
      <c r="E34" s="597" t="n"/>
      <c r="F34" s="596" t="n"/>
      <c r="G34" s="596" t="n"/>
      <c r="H34" s="596" t="n"/>
      <c r="I34" s="596" t="n"/>
      <c r="J34" s="596" t="n"/>
      <c r="K34" s="596" t="n"/>
      <c r="L34" s="596" t="n"/>
      <c r="M34" s="596" t="n"/>
      <c r="N34" s="596" t="n"/>
      <c r="O34" s="596" t="n"/>
      <c r="P34" s="596" t="n"/>
      <c r="Q34" s="596" t="n"/>
      <c r="R34" s="596" t="n"/>
      <c r="S34" s="596" t="n"/>
      <c r="T34" s="597" t="n"/>
      <c r="U34" s="596" t="n"/>
      <c r="V34" s="596" t="n"/>
      <c r="W34" s="596" t="n"/>
      <c r="X34" s="596" t="n"/>
      <c r="Y34" s="596" t="n"/>
      <c r="Z34" s="596" t="n"/>
      <c r="AA34" s="596" t="n"/>
      <c r="AB34" s="596" t="n"/>
      <c r="AC34" s="596" t="n"/>
      <c r="AD34" s="596" t="n"/>
      <c r="AE34" s="596" t="n"/>
      <c r="AF34" s="596" t="n"/>
      <c r="AG34" s="596" t="n"/>
      <c r="AH34" s="596" t="n"/>
      <c r="AI34" s="597" t="n"/>
      <c r="AJ34" s="596" t="n"/>
      <c r="AK34" s="596" t="n"/>
      <c r="AL34" s="596" t="n"/>
      <c r="AM34" s="596" t="n"/>
      <c r="AN34" s="596" t="n"/>
      <c r="AO34" s="596" t="n"/>
      <c r="AP34" s="596" t="n"/>
      <c r="AQ34" s="596" t="n"/>
      <c r="AR34" s="596" t="n"/>
      <c r="AS34" s="596" t="n"/>
      <c r="AT34" s="596" t="n"/>
      <c r="AU34" s="596" t="n"/>
      <c r="AV34" s="596" t="n"/>
      <c r="AW34" s="596" t="n"/>
      <c r="AX34" s="597" t="n"/>
      <c r="AY34" s="596" t="n"/>
      <c r="AZ34" s="596" t="n"/>
      <c r="BA34" s="596" t="n"/>
      <c r="BB34" s="596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7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B34" s="622" t="n"/>
      <c r="CC34" s="237" t="n"/>
      <c r="CD34" s="622" t="n"/>
      <c r="CE34" s="597" t="n"/>
      <c r="CG34" s="596" t="n"/>
      <c r="CH34" s="596" t="n"/>
      <c r="CI34" s="596" t="n"/>
      <c r="CJ34" s="596" t="n"/>
      <c r="CK34" s="596" t="n"/>
      <c r="CL34" s="596" t="n"/>
      <c r="CM34" s="596" t="n"/>
      <c r="CN34" s="596" t="n"/>
      <c r="CO34" s="596" t="n"/>
      <c r="CP34" s="596" t="n"/>
      <c r="CQ34" s="596" t="n"/>
      <c r="CR34" s="596" t="n"/>
      <c r="CT34" s="597" t="n"/>
      <c r="CV34" s="596" t="n"/>
      <c r="CW34" s="596" t="n"/>
      <c r="CX34" s="596" t="n"/>
      <c r="CY34" s="596" t="n"/>
      <c r="CZ34" s="596" t="n"/>
      <c r="DA34" s="596" t="n"/>
      <c r="DB34" s="596" t="n"/>
      <c r="DC34" s="596" t="n"/>
      <c r="DD34" s="596" t="n"/>
      <c r="DE34" s="596" t="n"/>
      <c r="DF34" s="596" t="n"/>
      <c r="DG34" s="596" t="n"/>
      <c r="DI34" s="596" t="n"/>
      <c r="DJ34" s="336" t="n"/>
      <c r="DL34" s="597" t="n"/>
      <c r="DN34" s="596" t="n"/>
      <c r="DO34" s="596" t="n"/>
      <c r="DP34" s="596" t="n"/>
      <c r="DQ34" s="596" t="n"/>
      <c r="DR34" s="596" t="n"/>
      <c r="DS34" s="596" t="n"/>
      <c r="DT34" s="596" t="n"/>
      <c r="DU34" s="596" t="n"/>
      <c r="DV34" s="596" t="n"/>
      <c r="DW34" s="596" t="n"/>
      <c r="DX34" s="596" t="n"/>
      <c r="DY34" s="596" t="n"/>
      <c r="EA34" s="597" t="n"/>
      <c r="EC34" s="596" t="n"/>
      <c r="ED34" s="596" t="n"/>
      <c r="EE34" s="596" t="n"/>
      <c r="EF34" s="596" t="n"/>
      <c r="EG34" s="596" t="n"/>
      <c r="EH34" s="596" t="n"/>
      <c r="EI34" s="596" t="n"/>
      <c r="EJ34" s="596" t="n"/>
      <c r="EK34" s="596" t="n"/>
      <c r="EL34" s="596" t="n"/>
      <c r="EM34" s="596" t="n"/>
      <c r="EN34" s="596" t="n"/>
      <c r="EP34" s="596" t="n"/>
      <c r="EQ34" s="336" t="n"/>
      <c r="ES34" s="623" t="n"/>
      <c r="ET34" s="4" t="n"/>
      <c r="EU34" s="626" t="n"/>
      <c r="EV34" s="4" t="n"/>
      <c r="EW34" s="623" t="n"/>
      <c r="EX34" s="4" t="n"/>
      <c r="EY34" s="625" t="n"/>
      <c r="EZ34" s="408" t="n"/>
    </row>
    <row r="35" ht="14.85" customFormat="1" customHeight="1" s="4">
      <c r="A35" s="1" t="n">
        <v>30</v>
      </c>
      <c r="B35" s="73" t="n"/>
      <c r="C35" s="50" t="n"/>
      <c r="D35" s="58" t="n"/>
      <c r="E35" s="597">
        <f>SUM(G35:R35)</f>
        <v/>
      </c>
      <c r="F35" s="644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>
        <f>SUM(V35:AG35)</f>
        <v/>
      </c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>
        <f>SUM(AK35:AV35)</f>
        <v/>
      </c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>
        <f>SUM(AZ35:BK35)</f>
        <v/>
      </c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>
        <f>SUM(BO35:BZ35)</f>
        <v/>
      </c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622">
        <f>HLOOKUP($CB$4,$AZ$6:$BK$41,$A35,0)</f>
        <v/>
      </c>
      <c r="CC35" s="237" t="n"/>
      <c r="CD35" s="1" t="n"/>
      <c r="CE35" s="597">
        <f>SUM(CG35:CR35)</f>
        <v/>
      </c>
      <c r="CF35" s="1" t="n"/>
      <c r="CG35" s="597" t="n"/>
      <c r="CH35" s="597" t="n"/>
      <c r="CI35" s="597" t="n"/>
      <c r="CJ35" s="597" t="n"/>
      <c r="CK35" s="597" t="n"/>
      <c r="CL35" s="597" t="n"/>
      <c r="CM35" s="597" t="n"/>
      <c r="CN35" s="597" t="n"/>
      <c r="CO35" s="597" t="n"/>
      <c r="CP35" s="597" t="n"/>
      <c r="CQ35" s="597" t="n"/>
      <c r="CR35" s="597" t="n"/>
      <c r="CT35" s="597">
        <f>SUM(CV35:DG35)</f>
        <v/>
      </c>
      <c r="CU35" s="1" t="n"/>
      <c r="CV35" s="597" t="n"/>
      <c r="CW35" s="597" t="n"/>
      <c r="CX35" s="597" t="n"/>
      <c r="CY35" s="597" t="n"/>
      <c r="CZ35" s="597" t="n"/>
      <c r="DA35" s="597" t="n"/>
      <c r="DB35" s="597" t="n"/>
      <c r="DC35" s="597" t="n"/>
      <c r="DD35" s="597" t="n"/>
      <c r="DE35" s="597" t="n"/>
      <c r="DF35" s="597" t="n"/>
      <c r="DG35" s="597" t="n"/>
      <c r="DI35" s="597" t="n"/>
      <c r="DJ35" s="337" t="n"/>
      <c r="DL35" s="597">
        <f>SUM(DN35:DY35)</f>
        <v/>
      </c>
      <c r="DM35" s="1" t="n"/>
      <c r="DN35" s="597" t="n"/>
      <c r="DO35" s="597" t="n"/>
      <c r="DP35" s="597" t="n"/>
      <c r="DQ35" s="597" t="n"/>
      <c r="DR35" s="597" t="n"/>
      <c r="DS35" s="597" t="n"/>
      <c r="DT35" s="597" t="n"/>
      <c r="DU35" s="597" t="n"/>
      <c r="DV35" s="597" t="n"/>
      <c r="DW35" s="597" t="n"/>
      <c r="DX35" s="597" t="n"/>
      <c r="DY35" s="597" t="n"/>
      <c r="EA35" s="597">
        <f>SUM(EC35:EN35)</f>
        <v/>
      </c>
      <c r="EB35" s="1" t="n"/>
      <c r="EC35" s="597" t="n"/>
      <c r="ED35" s="597" t="n"/>
      <c r="EE35" s="597" t="n"/>
      <c r="EF35" s="597" t="n"/>
      <c r="EG35" s="597" t="n"/>
      <c r="EH35" s="597" t="n"/>
      <c r="EI35" s="597" t="n"/>
      <c r="EJ35" s="597" t="n"/>
      <c r="EK35" s="597" t="n"/>
      <c r="EL35" s="597" t="n"/>
      <c r="EM35" s="597" t="n"/>
      <c r="EN35" s="597" t="n"/>
      <c r="EP35" s="597" t="n"/>
      <c r="EQ35" s="337" t="n"/>
      <c r="ES35" s="623" t="n"/>
      <c r="EU35" s="626" t="n"/>
      <c r="EW35" s="623" t="n"/>
      <c r="EY35" s="625" t="n"/>
      <c r="EZ35" s="408" t="n"/>
    </row>
    <row r="36" ht="14.85" customHeight="1">
      <c r="A36" s="1" t="n">
        <v>31</v>
      </c>
      <c r="B36" s="70" t="n"/>
      <c r="C36" s="46" t="n"/>
      <c r="D36" s="60" t="n"/>
      <c r="E36" s="587">
        <f>SUM(G36:R36)</f>
        <v/>
      </c>
      <c r="F36" s="617" t="n"/>
      <c r="G36" s="618">
        <f>SUM(G38,G49,G53,G57,G61)</f>
        <v/>
      </c>
      <c r="H36" s="618">
        <f>SUM(H38,H49,H53,H57,H61)</f>
        <v/>
      </c>
      <c r="I36" s="618">
        <f>SUM(I38,I49,I53,I57,I61)</f>
        <v/>
      </c>
      <c r="J36" s="618">
        <f>SUM(J38,J49,J53,J57,J61)</f>
        <v/>
      </c>
      <c r="K36" s="618">
        <f>SUM(K38,K49,K53,K57,K61)</f>
        <v/>
      </c>
      <c r="L36" s="618">
        <f>SUM(L38,L49,L53,L57,L61)</f>
        <v/>
      </c>
      <c r="M36" s="618">
        <f>SUM(M38,M49,M53,M57,M61)</f>
        <v/>
      </c>
      <c r="N36" s="618">
        <f>SUM(N38,N49,N53,N57,N61)</f>
        <v/>
      </c>
      <c r="O36" s="618">
        <f>SUM(O38,O49,O53,O57,O61)</f>
        <v/>
      </c>
      <c r="P36" s="618">
        <f>SUM(P38,P49,P53,P57,P61)</f>
        <v/>
      </c>
      <c r="Q36" s="618">
        <f>SUM(Q38,Q49,Q53,Q57,Q61)</f>
        <v/>
      </c>
      <c r="R36" s="618">
        <f>SUM(R38,R49,R53,R57,R61)</f>
        <v/>
      </c>
      <c r="S36" s="617" t="n"/>
      <c r="T36" s="587">
        <f>SUM(V36:AG36)</f>
        <v/>
      </c>
      <c r="U36" s="617" t="n"/>
      <c r="V36" s="618">
        <f>SUM(V38,V49,V53,V57,V61)</f>
        <v/>
      </c>
      <c r="W36" s="618">
        <f>SUM(W38,W49,W53,W57,W61)</f>
        <v/>
      </c>
      <c r="X36" s="618">
        <f>SUM(X38,X49,X53,X57,X61)</f>
        <v/>
      </c>
      <c r="Y36" s="618">
        <f>SUM(Y38,Y49,Y53,Y57,Y61)</f>
        <v/>
      </c>
      <c r="Z36" s="618">
        <f>SUM(Z38,Z49,Z53,Z57,Z61)</f>
        <v/>
      </c>
      <c r="AA36" s="618">
        <f>SUM(AA38,AA49,AA53,AA57,AA61)</f>
        <v/>
      </c>
      <c r="AB36" s="618">
        <f>SUM(AB38,AB49,AB53,AB57,AB61)</f>
        <v/>
      </c>
      <c r="AC36" s="618">
        <f>SUM(AC38,AC49,AC53,AC57,AC61)</f>
        <v/>
      </c>
      <c r="AD36" s="618">
        <f>SUM(AD38,AD49,AD53,AD57,AD61)</f>
        <v/>
      </c>
      <c r="AE36" s="618">
        <f>SUM(AE38,AE49,AE53,AE57,AE61)</f>
        <v/>
      </c>
      <c r="AF36" s="618">
        <f>SUM(AF38,AF49,AF53,AF57,AF61)</f>
        <v/>
      </c>
      <c r="AG36" s="618">
        <f>SUM(AG38,AG49,AG53,AG57,AG61)</f>
        <v/>
      </c>
      <c r="AH36" s="617" t="n"/>
      <c r="AI36" s="587">
        <f>SUM(AK36:AV36)</f>
        <v/>
      </c>
      <c r="AJ36" s="617" t="n"/>
      <c r="AK36" s="618">
        <f>SUM(AK38,AK49,AK53,AK57,AK61)</f>
        <v/>
      </c>
      <c r="AL36" s="618">
        <f>SUM(AL38,AL49,AL53,AL57,AL61)</f>
        <v/>
      </c>
      <c r="AM36" s="618">
        <f>SUM(AM38,AM49,AM53,AM57,AM61)</f>
        <v/>
      </c>
      <c r="AN36" s="618">
        <f>SUM(AN38,AN49,AN53,AN57,AN61)</f>
        <v/>
      </c>
      <c r="AO36" s="618">
        <f>SUM(AO38,AO49,AO53,AO57,AO61)</f>
        <v/>
      </c>
      <c r="AP36" s="618">
        <f>SUM(AP38,AP49,AP53,AP57,AP61)</f>
        <v/>
      </c>
      <c r="AQ36" s="618">
        <f>SUM(AQ38,AQ49,AQ53,AQ57,AQ61)</f>
        <v/>
      </c>
      <c r="AR36" s="618">
        <f>SUM(AR38,AR49,AR53,AR57,AR61)</f>
        <v/>
      </c>
      <c r="AS36" s="618">
        <f>SUM(AS38,AS49,AS53,AS57,AS61)</f>
        <v/>
      </c>
      <c r="AT36" s="618">
        <f>SUM(AT38,AT49,AT53,AT57,AT61)</f>
        <v/>
      </c>
      <c r="AU36" s="618">
        <f>SUM(AU38,AU49,AU53,AU57,AU61)</f>
        <v/>
      </c>
      <c r="AV36" s="618">
        <f>SUM(AV38,AV49,AV53,AV57,AV61)</f>
        <v/>
      </c>
      <c r="AW36" s="617" t="n"/>
      <c r="AX36" s="587">
        <f>SUM(AZ36:BK36)</f>
        <v/>
      </c>
      <c r="AY36" s="617" t="n"/>
      <c r="AZ36" s="618">
        <f>SUM(AZ38,AZ49,AZ53,AZ57,AZ61)</f>
        <v/>
      </c>
      <c r="BA36" s="618">
        <f>SUM(BA38,BA49,BA53,BA57,BA61)</f>
        <v/>
      </c>
      <c r="BB36" s="618">
        <f>SUM(BB38,BB49,BB53,BB57,BB61)</f>
        <v/>
      </c>
      <c r="BC36" s="618">
        <f>SUM(BC38,BC49,BC53,BC57,BC61)</f>
        <v/>
      </c>
      <c r="BD36" s="618">
        <f>SUM(BD38,BD49,BD53,BD57,BD61)</f>
        <v/>
      </c>
      <c r="BE36" s="618">
        <f>SUM(BE38,BE49,BE53,BE57,BE61)</f>
        <v/>
      </c>
      <c r="BF36" s="618">
        <f>SUM(BF38,BF49,BF53,BF57,BF61)</f>
        <v/>
      </c>
      <c r="BG36" s="618">
        <f>SUM(BG38,BG49,BG53,BG57,BG61)</f>
        <v/>
      </c>
      <c r="BH36" s="618">
        <f>SUM(BH38,BH49,BH53,BH57,BH61)</f>
        <v/>
      </c>
      <c r="BI36" s="618">
        <f>SUM(BI38,BI49,BI53,BI57,BI61)</f>
        <v/>
      </c>
      <c r="BJ36" s="618">
        <f>SUM(BJ38,BJ49,BJ53,BJ57,BJ61)</f>
        <v/>
      </c>
      <c r="BK36" s="618">
        <f>SUM(BK38,BK49,BK53,BK57,BK61)</f>
        <v/>
      </c>
      <c r="BL36" s="617" t="n"/>
      <c r="BM36" s="587">
        <f>SUM(BO36:BZ36)</f>
        <v/>
      </c>
      <c r="BN36" s="617" t="n"/>
      <c r="BO36" s="618">
        <f>SUM(BO38,BO49,BO53,BO57,BO61)</f>
        <v/>
      </c>
      <c r="BP36" s="618">
        <f>SUM(BP38,BP49,BP53,BP57,BP61)</f>
        <v/>
      </c>
      <c r="BQ36" s="618">
        <f>SUM(BQ38,BQ49,BQ53,BQ57,BQ61)</f>
        <v/>
      </c>
      <c r="BR36" s="618">
        <f>SUM(BR38,BR49,BR53,BR57,BR61)</f>
        <v/>
      </c>
      <c r="BS36" s="618">
        <f>SUM(BS38,BS49,BS53,BS57,BS61)</f>
        <v/>
      </c>
      <c r="BT36" s="618">
        <f>SUM(BT38,BT49,BT53,BT57,BT61)</f>
        <v/>
      </c>
      <c r="BU36" s="618">
        <f>SUM(BU38,BU49,BU53,BU57,BU61)</f>
        <v/>
      </c>
      <c r="BV36" s="618">
        <f>SUM(BV38,BV49,BV53,BV57,BV61)</f>
        <v/>
      </c>
      <c r="BW36" s="618">
        <f>SUM(BW38,BW49,BW53,BW57,BW61)</f>
        <v/>
      </c>
      <c r="BX36" s="618">
        <f>SUM(BX38,BX49,BX53,BX57,BX61)</f>
        <v/>
      </c>
      <c r="BY36" s="618">
        <f>SUM(BY38,BY49,BY53,BY57,BY61)</f>
        <v/>
      </c>
      <c r="BZ36" s="618">
        <f>SUM(BZ38,BZ49,BZ53,BZ57,BZ61)</f>
        <v/>
      </c>
      <c r="CB36" s="618">
        <f>SUM(CB38,CB49,CB53)</f>
        <v/>
      </c>
      <c r="CC36" s="619" t="n"/>
      <c r="CD36" s="618">
        <f>SUM(CD38,CD49,CD53)</f>
        <v/>
      </c>
      <c r="CE36" s="587">
        <f>SUM(CG36:CR36)</f>
        <v/>
      </c>
      <c r="CG36" s="618">
        <f>SUM(CG38,CG49,CG53,CG57,CG61)</f>
        <v/>
      </c>
      <c r="CH36" s="618">
        <f>SUM(CH38,CH49,CH53,CH57,CH61)</f>
        <v/>
      </c>
      <c r="CI36" s="618">
        <f>SUM(CI38,CI49,CI53,CI57,CI61)</f>
        <v/>
      </c>
      <c r="CJ36" s="618">
        <f>SUM(CJ38,CJ49,CJ53,CJ57,CJ61)</f>
        <v/>
      </c>
      <c r="CK36" s="618">
        <f>SUM(CK38,CK49,CK53,CK57,CK61)</f>
        <v/>
      </c>
      <c r="CL36" s="618">
        <f>SUM(CL38,CL49,CL53,CL57,CL61)</f>
        <v/>
      </c>
      <c r="CM36" s="618">
        <f>SUM(CM38,CM49,CM53,CM57,CM61)</f>
        <v/>
      </c>
      <c r="CN36" s="618">
        <f>SUM(CN38,CN49,CN53,CN57,CN61)</f>
        <v/>
      </c>
      <c r="CO36" s="618">
        <f>SUM(CO38,CO49,CO53,CO57,CO61)</f>
        <v/>
      </c>
      <c r="CP36" s="618">
        <f>SUM(CP38,CP49,CP53,CP57,CP61)</f>
        <v/>
      </c>
      <c r="CQ36" s="618">
        <f>SUM(CQ38,CQ49,CQ53,CQ57,CQ61)</f>
        <v/>
      </c>
      <c r="CR36" s="618">
        <f>SUM(CR38,CR49,CR53,CR57,CR61)</f>
        <v/>
      </c>
      <c r="CT36" s="587">
        <f>SUM(CV36:DG36)</f>
        <v/>
      </c>
      <c r="CV36" s="618">
        <f>SUM(CV38,CV49,CV53,CV57,CV61)</f>
        <v/>
      </c>
      <c r="CW36" s="618">
        <f>SUM(CW38,CW49,CW53,CW57,CW61)</f>
        <v/>
      </c>
      <c r="CX36" s="618">
        <f>SUM(CX38,CX49,CX53,CX57,CX61)</f>
        <v/>
      </c>
      <c r="CY36" s="618">
        <f>SUM(CY38,CY49,CY53,CY57,CY61)</f>
        <v/>
      </c>
      <c r="CZ36" s="618">
        <f>SUM(CZ38,CZ49,CZ53,CZ57,CZ61)</f>
        <v/>
      </c>
      <c r="DA36" s="618">
        <f>SUM(DA38,DA49,DA53,DA57,DA61)</f>
        <v/>
      </c>
      <c r="DB36" s="618">
        <f>SUM(DB38,DB49,DB53,DB57,DB61)</f>
        <v/>
      </c>
      <c r="DC36" s="618">
        <f>SUM(DC38,DC49,DC53,DC57,DC61)</f>
        <v/>
      </c>
      <c r="DD36" s="618">
        <f>SUM(DD38,DD49,DD53,DD57,DD61)</f>
        <v/>
      </c>
      <c r="DE36" s="618">
        <f>SUM(DE38,DE49,DE53,DE57,DE61)</f>
        <v/>
      </c>
      <c r="DF36" s="618">
        <f>SUM(DF38,DF49,DF53,DF57,DF61)</f>
        <v/>
      </c>
      <c r="DG36" s="618">
        <f>SUM(DG38,DG49,DG53,DG57,DG61)</f>
        <v/>
      </c>
      <c r="DI36" s="618">
        <f>DA36-CL36</f>
        <v/>
      </c>
      <c r="DJ36" s="333">
        <f>(DA37/CL36)-100%</f>
        <v/>
      </c>
      <c r="DL36" s="587">
        <f>SUM(DN36:DY36)</f>
        <v/>
      </c>
      <c r="DN36" s="618">
        <f>SUM(DN38,DN49,DN53,DN57,DN61)</f>
        <v/>
      </c>
      <c r="DO36" s="618">
        <f>SUM(DO38,DO49,DO53,DO57,DO61)</f>
        <v/>
      </c>
      <c r="DP36" s="618">
        <f>SUM(DP38,DP49,DP53,DP57,DP61)</f>
        <v/>
      </c>
      <c r="DQ36" s="618">
        <f>SUM(DQ38,DQ49,DQ53,DQ57,DQ61)</f>
        <v/>
      </c>
      <c r="DR36" s="618">
        <f>SUM(DR38,DR49,DR53,DR57,DR61)</f>
        <v/>
      </c>
      <c r="DS36" s="618">
        <f>SUM(DS38,DS49,DS53,DS57,DS61)</f>
        <v/>
      </c>
      <c r="DT36" s="618">
        <f>SUM(DT38,DT49,DT53,DT57,DT61)</f>
        <v/>
      </c>
      <c r="DU36" s="618">
        <f>SUM(DU38,DU49,DU53,DU57,DU61)</f>
        <v/>
      </c>
      <c r="DV36" s="618">
        <f>SUM(DV38,DV49,DV53,DV57,DV61)</f>
        <v/>
      </c>
      <c r="DW36" s="618">
        <f>SUM(DW38,DW49,DW53,DW57,DW61)</f>
        <v/>
      </c>
      <c r="DX36" s="618">
        <f>SUM(DX38,DX49,DX53,DX57,DX61)</f>
        <v/>
      </c>
      <c r="DY36" s="618">
        <f>SUM(DY38,DY49,DY53,DY57,DY61)</f>
        <v/>
      </c>
      <c r="EA36" s="587">
        <f>SUM(EC36:EN36)</f>
        <v/>
      </c>
      <c r="EC36" s="618">
        <f>SUM(EC38,EC49,EC53,EC57,EC61)</f>
        <v/>
      </c>
      <c r="ED36" s="618">
        <f>SUM(ED38,ED49,ED53,ED57,ED61)</f>
        <v/>
      </c>
      <c r="EE36" s="618">
        <f>SUM(EE38,EE49,EE53,EE57,EE61)</f>
        <v/>
      </c>
      <c r="EF36" s="618">
        <f>SUM(EF38,EF49,EF53,EF57,EF61)</f>
        <v/>
      </c>
      <c r="EG36" s="618">
        <f>SUM(EG38,EG49,EG53,EG57,EG61)</f>
        <v/>
      </c>
      <c r="EH36" s="618">
        <f>SUM(EH38,EH49,EH53,EH57,EH61)</f>
        <v/>
      </c>
      <c r="EI36" s="618">
        <f>SUM(EI38,EI49,EI53,EI57,EI61)</f>
        <v/>
      </c>
      <c r="EJ36" s="618">
        <f>SUM(EJ38,EJ49,EJ53,EJ57,EJ61)</f>
        <v/>
      </c>
      <c r="EK36" s="618">
        <f>SUM(EK38,EK49,EK53,EK57,EK61)</f>
        <v/>
      </c>
      <c r="EL36" s="618">
        <f>SUM(EL38,EL49,EL53,EL57,EL61)</f>
        <v/>
      </c>
      <c r="EM36" s="618">
        <f>SUM(EM38,EM49,EM53,EM57,EM61)</f>
        <v/>
      </c>
      <c r="EN36" s="618">
        <f>SUM(EN38,EN49,EN53,EN57,EN61)</f>
        <v/>
      </c>
      <c r="EP36" s="618">
        <f>EH36-DS36</f>
        <v/>
      </c>
      <c r="EQ36" s="382">
        <f>(EH36/DS36)-100%</f>
        <v/>
      </c>
      <c r="ES36" s="618">
        <f>SUM(ES38,ES49,ES53,ES57,ES61)</f>
        <v/>
      </c>
      <c r="ET36" s="422" t="n"/>
      <c r="EU36" s="618">
        <f>SUM(EU38,EU49,EU53,EU57,EU61)</f>
        <v/>
      </c>
      <c r="EV36" s="422" t="n"/>
      <c r="EW36" s="618">
        <f>SUM(EW38,EW49,EW53,EW57,EW61)</f>
        <v/>
      </c>
      <c r="EX36" s="422" t="n"/>
      <c r="EY36" s="618">
        <f>EW36-EU36</f>
        <v/>
      </c>
      <c r="EZ36" s="415">
        <f>IFERROR(EY36/EU36, 0)</f>
        <v/>
      </c>
    </row>
    <row r="37" ht="6" customFormat="1" customHeight="1" s="4">
      <c r="A37" s="1" t="n">
        <v>32</v>
      </c>
      <c r="B37" s="33" t="n"/>
      <c r="D37" s="34" t="n"/>
      <c r="E37" s="33" t="n"/>
      <c r="F37" s="64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T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I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X37" s="33" t="n"/>
      <c r="AZ37" s="33" t="n"/>
      <c r="BA37" s="33" t="n"/>
      <c r="BB37" s="33" t="n"/>
      <c r="BC37" s="33" t="n"/>
      <c r="BD37" s="33" t="n"/>
      <c r="BE37" s="33" t="n"/>
      <c r="BF37" s="33" t="n"/>
      <c r="BG37" s="33" t="n"/>
      <c r="BH37" s="33" t="n"/>
      <c r="BI37" s="33" t="n"/>
      <c r="BJ37" s="33" t="n"/>
      <c r="BK37" s="33" t="n"/>
      <c r="BM37" s="33" t="n"/>
      <c r="BO37" s="33" t="n"/>
      <c r="BP37" s="33" t="n"/>
      <c r="BQ37" s="33" t="n"/>
      <c r="BR37" s="33" t="n"/>
      <c r="BS37" s="33" t="n"/>
      <c r="BT37" s="33" t="n"/>
      <c r="BU37" s="33" t="n"/>
      <c r="BV37" s="33" t="n"/>
      <c r="BW37" s="33" t="n"/>
      <c r="BX37" s="33" t="n"/>
      <c r="BY37" s="33" t="n"/>
      <c r="BZ37" s="33" t="n"/>
      <c r="CB37" s="33" t="n"/>
      <c r="CC37" s="622" t="n"/>
      <c r="CD37" s="622" t="n"/>
      <c r="CE37" s="33" t="n"/>
      <c r="CF37" s="1" t="n"/>
      <c r="CG37" s="33" t="n"/>
      <c r="CH37" s="33" t="n"/>
      <c r="CI37" s="33" t="n"/>
      <c r="CJ37" s="33" t="n"/>
      <c r="CK37" s="33" t="n"/>
      <c r="CL37" s="33" t="n"/>
      <c r="CM37" s="33" t="n"/>
      <c r="CN37" s="33" t="n"/>
      <c r="CO37" s="33" t="n"/>
      <c r="CP37" s="33" t="n"/>
      <c r="CQ37" s="33" t="n"/>
      <c r="CR37" s="33" t="n"/>
      <c r="CT37" s="33" t="n"/>
      <c r="CU37" s="1" t="n"/>
      <c r="CV37" s="33" t="n"/>
      <c r="CW37" s="33" t="n"/>
      <c r="CX37" s="33" t="n"/>
      <c r="CY37" s="33" t="n"/>
      <c r="CZ37" s="33" t="n"/>
      <c r="DA37" s="33" t="n"/>
      <c r="DB37" s="33" t="n"/>
      <c r="DC37" s="33" t="n"/>
      <c r="DD37" s="33" t="n"/>
      <c r="DE37" s="33" t="n"/>
      <c r="DF37" s="33" t="n"/>
      <c r="DG37" s="33" t="n"/>
      <c r="DI37" s="33" t="n"/>
      <c r="DJ37" s="334" t="n"/>
      <c r="DL37" s="33" t="n"/>
      <c r="DM37" s="1" t="n"/>
      <c r="DN37" s="33" t="n"/>
      <c r="DO37" s="33" t="n"/>
      <c r="DP37" s="33" t="n"/>
      <c r="DQ37" s="33" t="n"/>
      <c r="DR37" s="33" t="n"/>
      <c r="DS37" s="33" t="n"/>
      <c r="DT37" s="33" t="n"/>
      <c r="DU37" s="33" t="n"/>
      <c r="DV37" s="33" t="n"/>
      <c r="DW37" s="33" t="n"/>
      <c r="DX37" s="33" t="n"/>
      <c r="DY37" s="33" t="n"/>
      <c r="EA37" s="33" t="n"/>
      <c r="EB37" s="1" t="n"/>
      <c r="EC37" s="33" t="n"/>
      <c r="ED37" s="33" t="n"/>
      <c r="EE37" s="33" t="n"/>
      <c r="EF37" s="33" t="n"/>
      <c r="EG37" s="33" t="n"/>
      <c r="EH37" s="33" t="n"/>
      <c r="EI37" s="33" t="n"/>
      <c r="EJ37" s="33" t="n"/>
      <c r="EK37" s="33" t="n"/>
      <c r="EL37" s="33" t="n"/>
      <c r="EM37" s="33" t="n"/>
      <c r="EN37" s="33" t="n"/>
      <c r="EP37" s="33" t="n"/>
      <c r="EQ37" s="334" t="n"/>
      <c r="ES37" s="623" t="n"/>
      <c r="EU37" s="626" t="n"/>
      <c r="EW37" s="623" t="n"/>
      <c r="EY37" s="625" t="n"/>
      <c r="EZ37" s="408" t="n"/>
    </row>
    <row r="38" ht="13.5" customHeight="1">
      <c r="A38" s="1" t="n">
        <v>33</v>
      </c>
      <c r="B38" s="71" t="n"/>
      <c r="C38" s="48" t="inlineStr">
        <is>
          <t>Venda de Ativos</t>
        </is>
      </c>
      <c r="D38" s="57" t="n"/>
      <c r="E38" s="633">
        <f>SUM(G38:R38)</f>
        <v/>
      </c>
      <c r="F38" s="596" t="n"/>
      <c r="G38" s="633">
        <f>SUM(G40:G41)</f>
        <v/>
      </c>
      <c r="H38" s="633">
        <f>SUM(H40:H41)</f>
        <v/>
      </c>
      <c r="I38" s="633">
        <f>SUM(I40:I41)</f>
        <v/>
      </c>
      <c r="J38" s="633">
        <f>SUM(J40:J41)</f>
        <v/>
      </c>
      <c r="K38" s="633">
        <f>SUM(K40:K41)</f>
        <v/>
      </c>
      <c r="L38" s="633">
        <f>SUM(L40:L41)</f>
        <v/>
      </c>
      <c r="M38" s="633">
        <f>SUM(M40:M41)</f>
        <v/>
      </c>
      <c r="N38" s="633">
        <f>SUM(N40:N41)</f>
        <v/>
      </c>
      <c r="O38" s="633">
        <f>SUM(O40:O41)</f>
        <v/>
      </c>
      <c r="P38" s="633">
        <f>SUM(P40:P41)</f>
        <v/>
      </c>
      <c r="Q38" s="633">
        <f>SUM(Q40:Q41)</f>
        <v/>
      </c>
      <c r="R38" s="633">
        <f>SUM(R40:R41)</f>
        <v/>
      </c>
      <c r="S38" s="596" t="n"/>
      <c r="T38" s="633">
        <f>SUM(V38:AG38)</f>
        <v/>
      </c>
      <c r="U38" s="596" t="n"/>
      <c r="V38" s="633">
        <f>SUM(V40:V41)</f>
        <v/>
      </c>
      <c r="W38" s="633">
        <f>SUM(W40:W41)</f>
        <v/>
      </c>
      <c r="X38" s="633">
        <f>SUM(X40:X41)</f>
        <v/>
      </c>
      <c r="Y38" s="633">
        <f>SUM(Y40:Y41)</f>
        <v/>
      </c>
      <c r="Z38" s="633">
        <f>SUM(Z40:Z41)</f>
        <v/>
      </c>
      <c r="AA38" s="633">
        <f>SUM(AA40:AA41)</f>
        <v/>
      </c>
      <c r="AB38" s="633">
        <f>SUM(AB40:AB41)</f>
        <v/>
      </c>
      <c r="AC38" s="633">
        <f>SUM(AC40:AC41)</f>
        <v/>
      </c>
      <c r="AD38" s="633">
        <f>SUM(AD40:AD41)</f>
        <v/>
      </c>
      <c r="AE38" s="633">
        <f>SUM(AE40:AE41)</f>
        <v/>
      </c>
      <c r="AF38" s="633">
        <f>SUM(AF40:AF41)</f>
        <v/>
      </c>
      <c r="AG38" s="633">
        <f>SUM(AG40:AG41)</f>
        <v/>
      </c>
      <c r="AH38" s="596" t="n"/>
      <c r="AI38" s="633">
        <f>SUM(AK38:AV38)</f>
        <v/>
      </c>
      <c r="AJ38" s="596" t="n"/>
      <c r="AK38" s="633">
        <f>SUM(AK40:AK41)</f>
        <v/>
      </c>
      <c r="AL38" s="633">
        <f>SUM(AL40:AL41)</f>
        <v/>
      </c>
      <c r="AM38" s="633">
        <f>SUM(AM40:AM41)</f>
        <v/>
      </c>
      <c r="AN38" s="633">
        <f>SUM(AN40:AN41)</f>
        <v/>
      </c>
      <c r="AO38" s="633">
        <f>SUM(AO40:AO41)</f>
        <v/>
      </c>
      <c r="AP38" s="633">
        <f>SUM(AP40:AP41)</f>
        <v/>
      </c>
      <c r="AQ38" s="633">
        <f>SUM(AQ40:AQ41)</f>
        <v/>
      </c>
      <c r="AR38" s="633">
        <f>SUM(AR40:AR41)</f>
        <v/>
      </c>
      <c r="AS38" s="633">
        <f>SUM(AS40:AS41)</f>
        <v/>
      </c>
      <c r="AT38" s="633">
        <f>SUM(AT40:AT41)</f>
        <v/>
      </c>
      <c r="AU38" s="633">
        <f>SUM(AU40:AU41)</f>
        <v/>
      </c>
      <c r="AV38" s="633">
        <f>SUM(AV40:AV41)</f>
        <v/>
      </c>
      <c r="AW38" s="596" t="n"/>
      <c r="AX38" s="633">
        <f>SUM(AZ38:BK38)</f>
        <v/>
      </c>
      <c r="AY38" s="596" t="n"/>
      <c r="AZ38" s="633">
        <f>SUM(AZ40:AZ41)</f>
        <v/>
      </c>
      <c r="BA38" s="633">
        <f>SUM(BA40:BA41)</f>
        <v/>
      </c>
      <c r="BB38" s="633">
        <f>SUM(BB40:BB41)</f>
        <v/>
      </c>
      <c r="BC38" s="633">
        <f>SUM(BC40:BC41)</f>
        <v/>
      </c>
      <c r="BD38" s="633">
        <f>SUM(BD40:BD41)</f>
        <v/>
      </c>
      <c r="BE38" s="633">
        <f>SUM(BE40:BE41)</f>
        <v/>
      </c>
      <c r="BF38" s="633">
        <f>SUM(BF40:BF41)</f>
        <v/>
      </c>
      <c r="BG38" s="633">
        <f>SUM(BG40:BG41)</f>
        <v/>
      </c>
      <c r="BH38" s="633">
        <f>SUM(BH40:BH41)</f>
        <v/>
      </c>
      <c r="BI38" s="633">
        <f>SUM(BI40:BI41)</f>
        <v/>
      </c>
      <c r="BJ38" s="633">
        <f>SUM(BJ40:BJ41)</f>
        <v/>
      </c>
      <c r="BK38" s="633">
        <f>SUM(BK40:BK41)</f>
        <v/>
      </c>
      <c r="BL38" s="596" t="n"/>
      <c r="BM38" s="633">
        <f>SUM(BO38:BZ38)</f>
        <v/>
      </c>
      <c r="BN38" s="596" t="n"/>
      <c r="BO38" s="633">
        <f>SUM(BO40:BO41)</f>
        <v/>
      </c>
      <c r="BP38" s="633">
        <f>SUM(BP40:BP41)</f>
        <v/>
      </c>
      <c r="BQ38" s="633">
        <f>SUM(BQ40:BQ41)</f>
        <v/>
      </c>
      <c r="BR38" s="633">
        <f>SUM(BR40:BR41)</f>
        <v/>
      </c>
      <c r="BS38" s="633">
        <f>SUM(BS40:BS41)</f>
        <v/>
      </c>
      <c r="BT38" s="633">
        <f>SUM(BT40:BT41)</f>
        <v/>
      </c>
      <c r="BU38" s="633">
        <f>SUM(BU40:BU41)</f>
        <v/>
      </c>
      <c r="BV38" s="633">
        <f>SUM(BV40:BV41)</f>
        <v/>
      </c>
      <c r="BW38" s="633">
        <f>SUM(BW40:BW41)</f>
        <v/>
      </c>
      <c r="BX38" s="633">
        <f>SUM(BX40:BX41)</f>
        <v/>
      </c>
      <c r="BY38" s="633">
        <f>SUM(BY40:BY41)</f>
        <v/>
      </c>
      <c r="BZ38" s="633">
        <f>SUM(BZ40:BZ41)</f>
        <v/>
      </c>
      <c r="CB38" s="633">
        <f>HLOOKUP($CB$4,$AZ$6:$BK$41,$A38,0)</f>
        <v/>
      </c>
      <c r="CC38" s="628" t="n"/>
      <c r="CD38" s="633">
        <f>HLOOKUP($CB$4,$BO$6:$BZ$41,$A38,0)</f>
        <v/>
      </c>
      <c r="CE38" s="633">
        <f>SUM(CG38:CR38)</f>
        <v/>
      </c>
      <c r="CG38" s="660">
        <f>SUM(CG40:CG41)</f>
        <v/>
      </c>
      <c r="CH38" s="660">
        <f>SUM(CH40:CH41)</f>
        <v/>
      </c>
      <c r="CI38" s="660">
        <f>SUM(CI40:CI41)</f>
        <v/>
      </c>
      <c r="CJ38" s="660">
        <f>SUM(CJ40:CJ41)</f>
        <v/>
      </c>
      <c r="CK38" s="660">
        <f>SUM(CK40:CK41)</f>
        <v/>
      </c>
      <c r="CL38" s="660">
        <f>SUM(CL40:CL41)</f>
        <v/>
      </c>
      <c r="CM38" s="660">
        <f>SUM(CM40:CM41)</f>
        <v/>
      </c>
      <c r="CN38" s="660">
        <f>SUM(CN40:CN41)</f>
        <v/>
      </c>
      <c r="CO38" s="660">
        <f>SUM(CO40:CO41)</f>
        <v/>
      </c>
      <c r="CP38" s="660">
        <f>SUM(CP40:CP41)</f>
        <v/>
      </c>
      <c r="CQ38" s="660">
        <f>SUM(CQ40:CQ41)</f>
        <v/>
      </c>
      <c r="CR38" s="660">
        <f>SUM(CR40:CR41)</f>
        <v/>
      </c>
      <c r="CT38" s="633">
        <f>SUM(CV38:DG38)</f>
        <v/>
      </c>
      <c r="CV38" s="660">
        <f>SUM(CV40:CV41)</f>
        <v/>
      </c>
      <c r="CW38" s="660">
        <f>SUM(CW40:CW41)</f>
        <v/>
      </c>
      <c r="CX38" s="660">
        <f>SUM(CX40:CX41)</f>
        <v/>
      </c>
      <c r="CY38" s="660">
        <f>SUM(CY40:CY41)</f>
        <v/>
      </c>
      <c r="CZ38" s="660">
        <f>SUM(CZ40:CZ41)</f>
        <v/>
      </c>
      <c r="DA38" s="660">
        <f>SUM(DA40:DA41)</f>
        <v/>
      </c>
      <c r="DB38" s="660">
        <f>SUM(DB40:DB41)</f>
        <v/>
      </c>
      <c r="DC38" s="660">
        <f>SUM(DC40:DC41)</f>
        <v/>
      </c>
      <c r="DD38" s="660">
        <f>SUM(DD40:DD41)</f>
        <v/>
      </c>
      <c r="DE38" s="660">
        <f>SUM(DE40:DE41)</f>
        <v/>
      </c>
      <c r="DF38" s="660">
        <f>SUM(DF40:DF41)</f>
        <v/>
      </c>
      <c r="DG38" s="660">
        <f>SUM(DG40:DG41)</f>
        <v/>
      </c>
      <c r="DI38" s="660">
        <f>DA38-CL38</f>
        <v/>
      </c>
      <c r="DJ38" s="443">
        <f>(DA38/CL38)-100%</f>
        <v/>
      </c>
      <c r="DL38" s="633">
        <f>SUM(DN38:DY38)</f>
        <v/>
      </c>
      <c r="DN38" s="660">
        <f>SUM(DN40:DN41)</f>
        <v/>
      </c>
      <c r="DO38" s="660">
        <f>SUM(DO40:DO41)</f>
        <v/>
      </c>
      <c r="DP38" s="660">
        <f>SUM(DP40:DP41)</f>
        <v/>
      </c>
      <c r="DQ38" s="660">
        <f>SUM(DQ40:DQ41)</f>
        <v/>
      </c>
      <c r="DR38" s="660">
        <f>SUM(DR40:DR41)</f>
        <v/>
      </c>
      <c r="DS38" s="660">
        <f>SUM(DS40:DS41)</f>
        <v/>
      </c>
      <c r="DT38" s="660">
        <f>SUM(DT40:DT41)</f>
        <v/>
      </c>
      <c r="DU38" s="660">
        <f>SUM(DU40:DU41)</f>
        <v/>
      </c>
      <c r="DV38" s="660">
        <f>SUM(DV40:DV41)</f>
        <v/>
      </c>
      <c r="DW38" s="660">
        <f>SUM(DW40:DW41)</f>
        <v/>
      </c>
      <c r="DX38" s="660">
        <f>SUM(DX40:DX41)</f>
        <v/>
      </c>
      <c r="DY38" s="660">
        <f>SUM(DY40:DY41)</f>
        <v/>
      </c>
      <c r="EA38" s="633">
        <f>SUM(EC38:EN38)</f>
        <v/>
      </c>
      <c r="EC38" s="660">
        <f>SUM(EC40:EC41)</f>
        <v/>
      </c>
      <c r="ED38" s="660">
        <f>SUM(ED40:ED41)</f>
        <v/>
      </c>
      <c r="EE38" s="660">
        <f>SUM(EE40:EE41)</f>
        <v/>
      </c>
      <c r="EF38" s="660">
        <f>SUM(EF40:EF41)</f>
        <v/>
      </c>
      <c r="EG38" s="660">
        <f>SUM(EG40:EG41)</f>
        <v/>
      </c>
      <c r="EH38" s="660">
        <f>SUM(EH40:EH41)</f>
        <v/>
      </c>
      <c r="EI38" s="660">
        <f>SUM(EI40:EI41)</f>
        <v/>
      </c>
      <c r="EJ38" s="660">
        <f>SUM(EJ40:EJ41)</f>
        <v/>
      </c>
      <c r="EK38" s="660">
        <f>SUM(EK40:EK41)</f>
        <v/>
      </c>
      <c r="EL38" s="660">
        <f>SUM(EL40:EL41)</f>
        <v/>
      </c>
      <c r="EM38" s="660">
        <f>SUM(EM40:EM41)</f>
        <v/>
      </c>
      <c r="EN38" s="660">
        <f>SUM(EN40:EN41)</f>
        <v/>
      </c>
      <c r="EP38" s="660">
        <f>EH38-DS38</f>
        <v/>
      </c>
      <c r="EQ38" s="443">
        <f>(EH38/DS38)-100%</f>
        <v/>
      </c>
      <c r="ES38" s="634">
        <f>_xlfn.XLOOKUP($ES$2,$CV$6:$DG$6,$CV38:$DG38)</f>
        <v/>
      </c>
      <c r="ET38" s="4" t="n"/>
      <c r="EU38" s="635">
        <f>_xlfn.XLOOKUP($ES$4,$DN$6:$DY$6,$DN38:$DY38)</f>
        <v/>
      </c>
      <c r="EV38" s="4" t="n"/>
      <c r="EW38" s="634">
        <f>_xlfn.XLOOKUP($ES$4,$EC$6:$EN$6,$EC38:$EN38)</f>
        <v/>
      </c>
      <c r="EX38" s="4" t="n"/>
      <c r="EY38" s="636">
        <f>EW38-EU38</f>
        <v/>
      </c>
      <c r="EZ38" s="438">
        <f>IFERROR(EY38/EU38, 0 )</f>
        <v/>
      </c>
    </row>
    <row r="39" ht="6" customHeight="1">
      <c r="A39" s="1" t="n">
        <v>34</v>
      </c>
      <c r="B39" s="72" t="n"/>
      <c r="C39" s="57" t="n"/>
      <c r="D39" s="57" t="n"/>
      <c r="E39" s="597" t="n"/>
      <c r="F39" s="596" t="n"/>
      <c r="G39" s="596" t="n"/>
      <c r="H39" s="596" t="n"/>
      <c r="I39" s="596" t="n"/>
      <c r="J39" s="596" t="n"/>
      <c r="K39" s="596" t="n"/>
      <c r="L39" s="596" t="n"/>
      <c r="M39" s="596" t="n"/>
      <c r="N39" s="596" t="n"/>
      <c r="O39" s="596" t="n"/>
      <c r="P39" s="596" t="n"/>
      <c r="Q39" s="596" t="n"/>
      <c r="R39" s="596" t="n"/>
      <c r="S39" s="596" t="n"/>
      <c r="T39" s="597" t="n"/>
      <c r="U39" s="596" t="n"/>
      <c r="V39" s="596" t="n"/>
      <c r="W39" s="596" t="n"/>
      <c r="X39" s="596" t="n"/>
      <c r="Y39" s="596" t="n"/>
      <c r="Z39" s="596" t="n"/>
      <c r="AA39" s="596" t="n"/>
      <c r="AB39" s="596" t="n"/>
      <c r="AC39" s="596" t="n"/>
      <c r="AD39" s="596" t="n"/>
      <c r="AE39" s="596" t="n"/>
      <c r="AF39" s="596" t="n"/>
      <c r="AG39" s="596" t="n"/>
      <c r="AH39" s="596" t="n"/>
      <c r="AI39" s="597" t="n"/>
      <c r="AJ39" s="596" t="n"/>
      <c r="AK39" s="596" t="n"/>
      <c r="AL39" s="596" t="n"/>
      <c r="AM39" s="596" t="n"/>
      <c r="AN39" s="596" t="n"/>
      <c r="AO39" s="596" t="n"/>
      <c r="AP39" s="596" t="n"/>
      <c r="AQ39" s="596" t="n"/>
      <c r="AR39" s="596" t="n"/>
      <c r="AS39" s="596" t="n"/>
      <c r="AT39" s="596" t="n"/>
      <c r="AU39" s="596" t="n"/>
      <c r="AV39" s="596" t="n"/>
      <c r="AW39" s="596" t="n"/>
      <c r="AX39" s="597" t="n"/>
      <c r="AY39" s="596" t="n"/>
      <c r="AZ39" s="596" t="n"/>
      <c r="BA39" s="596" t="n"/>
      <c r="BB39" s="596" t="n"/>
      <c r="BC39" s="596" t="n"/>
      <c r="BD39" s="596" t="n"/>
      <c r="BE39" s="596" t="n"/>
      <c r="BF39" s="596" t="n"/>
      <c r="BG39" s="596" t="n"/>
      <c r="BH39" s="596" t="n"/>
      <c r="BI39" s="596" t="n"/>
      <c r="BJ39" s="596" t="n"/>
      <c r="BK39" s="596" t="n"/>
      <c r="BL39" s="596" t="n"/>
      <c r="BM39" s="597" t="n"/>
      <c r="BN39" s="596" t="n"/>
      <c r="BO39" s="596" t="n"/>
      <c r="BP39" s="596" t="n"/>
      <c r="BQ39" s="596" t="n"/>
      <c r="BR39" s="596" t="n"/>
      <c r="BS39" s="596" t="n"/>
      <c r="BT39" s="596" t="n"/>
      <c r="BU39" s="596" t="n"/>
      <c r="BV39" s="596" t="n"/>
      <c r="BW39" s="596" t="n"/>
      <c r="BX39" s="596" t="n"/>
      <c r="BY39" s="596" t="n"/>
      <c r="BZ39" s="596" t="n"/>
      <c r="CB39" s="622" t="n"/>
      <c r="CC39" s="622" t="n"/>
      <c r="CD39" s="622" t="n"/>
      <c r="DJ39" s="331" t="n"/>
      <c r="DN39" s="659" t="n"/>
      <c r="DO39" s="659" t="n"/>
      <c r="DP39" s="659" t="n"/>
      <c r="DQ39" s="659" t="n"/>
      <c r="DR39" s="659" t="n"/>
      <c r="DS39" s="659" t="n"/>
      <c r="DT39" s="659" t="n"/>
      <c r="DU39" s="659" t="n"/>
      <c r="DV39" s="659" t="n"/>
      <c r="DW39" s="659" t="n"/>
      <c r="DX39" s="659" t="n"/>
      <c r="DY39" s="659" t="n"/>
      <c r="EQ39" s="331" t="n"/>
      <c r="ES39" s="623" t="n"/>
      <c r="ET39" s="4" t="n"/>
      <c r="EU39" s="626" t="n"/>
      <c r="EV39" s="4" t="n"/>
      <c r="EW39" s="623" t="n"/>
      <c r="EX39" s="4" t="n"/>
      <c r="EY39" s="625" t="n"/>
      <c r="EZ39" s="408" t="n"/>
    </row>
    <row r="40" outlineLevel="1" ht="14.85" customFormat="1" customHeight="1" s="4">
      <c r="A40" s="1" t="n">
        <v>35</v>
      </c>
      <c r="B40" s="73" t="inlineStr">
        <is>
          <t>50.05</t>
        </is>
      </c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SUMIFS(BD!I:I,BD!$A:$A,$B40,BD!$G:$G,$E$4)</f>
        <v/>
      </c>
      <c r="H40" s="597">
        <f>SUMIFS(BD!J:J,BD!$A:$A,$B40,BD!$G:$G,$E$4)</f>
        <v/>
      </c>
      <c r="I40" s="597">
        <f>SUMIFS(BD!K:K,BD!$A:$A,$B40,BD!$G:$G,$E$4)</f>
        <v/>
      </c>
      <c r="J40" s="597">
        <f>SUMIFS(BD!L:L,BD!$A:$A,$B40,BD!$G:$G,$E$4)</f>
        <v/>
      </c>
      <c r="K40" s="597">
        <f>SUMIFS(BD!M:M,BD!$A:$A,$B40,BD!$G:$G,$E$4)</f>
        <v/>
      </c>
      <c r="L40" s="597">
        <f>SUMIFS(BD!N:N,BD!$A:$A,$B40,BD!$G:$G,$E$4)</f>
        <v/>
      </c>
      <c r="M40" s="597">
        <f>SUMIFS(BD!O:O,BD!$A:$A,$B40,BD!$G:$G,$E$4)</f>
        <v/>
      </c>
      <c r="N40" s="597">
        <f>SUMIFS(BD!P:P,BD!$A:$A,$B40,BD!$G:$G,$E$4)</f>
        <v/>
      </c>
      <c r="O40" s="597">
        <f>SUMIFS(BD!Q:Q,BD!$A:$A,$B40,BD!$G:$G,$E$4)</f>
        <v/>
      </c>
      <c r="P40" s="597">
        <f>SUMIFS(BD!R:R,BD!$A:$A,$B40,BD!$G:$G,$E$4)</f>
        <v/>
      </c>
      <c r="Q40" s="597">
        <f>SUMIFS(BD!S:S,BD!$A:$A,$B40,BD!$G:$G,$E$4)</f>
        <v/>
      </c>
      <c r="R40" s="597">
        <f>SUMIFS(BD!T:T,BD!$A:$A,$B40,BD!$G:$G,$E$4)</f>
        <v/>
      </c>
      <c r="S40" s="597" t="n"/>
      <c r="T40" s="597">
        <f>SUM(V40:AG40)</f>
        <v/>
      </c>
      <c r="U40" s="597" t="n"/>
      <c r="V40" s="597">
        <f>SUMIFS(BD!V:V,BD!$A:$A,$B40,BD!$G:$G,$T$4)</f>
        <v/>
      </c>
      <c r="W40" s="597">
        <f>SUMIFS(BD!W:W,BD!$A:$A,$B40,BD!$G:$G,$T$4)</f>
        <v/>
      </c>
      <c r="X40" s="597">
        <f>SUMIFS(BD!X:X,BD!$A:$A,$B40,BD!$G:$G,$T$4)</f>
        <v/>
      </c>
      <c r="Y40" s="597">
        <f>SUMIFS(BD!Y:Y,BD!$A:$A,$B40,BD!$G:$G,$T$4)</f>
        <v/>
      </c>
      <c r="Z40" s="597">
        <f>SUMIFS(BD!Z:Z,BD!$A:$A,$B40,BD!$G:$G,$T$4)</f>
        <v/>
      </c>
      <c r="AA40" s="597">
        <f>SUMIFS(BD!AA:AA,BD!$A:$A,$B40,BD!$G:$G,$T$4)</f>
        <v/>
      </c>
      <c r="AB40" s="597">
        <f>SUMIFS(BD!AB:AB,BD!$A:$A,$B40,BD!$G:$G,$T$4)</f>
        <v/>
      </c>
      <c r="AC40" s="597">
        <f>SUMIFS(BD!AC:AC,BD!$A:$A,$B40,BD!$G:$G,$T$4)</f>
        <v/>
      </c>
      <c r="AD40" s="597">
        <f>SUMIFS(BD!AD:AD,BD!$A:$A,$B40,BD!$G:$G,$T$4)</f>
        <v/>
      </c>
      <c r="AE40" s="597">
        <f>SUMIFS(BD!AE:AE,BD!$A:$A,$B40,BD!$G:$G,$T$4)</f>
        <v/>
      </c>
      <c r="AF40" s="597">
        <f>SUMIFS(BD!AF:AF,BD!$A:$A,$B40,BD!$G:$G,$T$4)</f>
        <v/>
      </c>
      <c r="AG40" s="597">
        <f>SUMIFS(BD!AG:AG,BD!$A:$A,$B40,BD!$G:$G,$T$4)</f>
        <v/>
      </c>
      <c r="AH40" s="597" t="n"/>
      <c r="AI40" s="597">
        <f>SUM(AK40:AV40)</f>
        <v/>
      </c>
      <c r="AJ40" s="597" t="n"/>
      <c r="AK40" s="597">
        <f>SUMIFS(BD!AI:AI,BD!$A:$A,$B40,BD!$G:$G,$AI$4)</f>
        <v/>
      </c>
      <c r="AL40" s="597">
        <f>SUMIFS(BD!AJ:AJ,BD!$A:$A,$B40,BD!$G:$G,$AI$4)</f>
        <v/>
      </c>
      <c r="AM40" s="597">
        <f>SUMIFS(BD!AK:AK,BD!$A:$A,$B40,BD!$G:$G,$AI$4)</f>
        <v/>
      </c>
      <c r="AN40" s="597">
        <f>SUMIFS(BD!AL:AL,BD!$A:$A,$B40,BD!$G:$G,$AI$4)</f>
        <v/>
      </c>
      <c r="AO40" s="597">
        <f>SUMIFS(BD!AM:AM,BD!$A:$A,$B40,BD!$G:$G,$AI$4)</f>
        <v/>
      </c>
      <c r="AP40" s="597">
        <f>SUMIFS(BD!AN:AN,BD!$A:$A,$B40,BD!$G:$G,$AI$4)</f>
        <v/>
      </c>
      <c r="AQ40" s="597">
        <f>SUMIFS(BD!AO:AO,BD!$A:$A,$B40,BD!$G:$G,$AI$4)</f>
        <v/>
      </c>
      <c r="AR40" s="597">
        <f>SUMIFS(BD!AP:AP,BD!$A:$A,$B40,BD!$G:$G,$AI$4)</f>
        <v/>
      </c>
      <c r="AS40" s="597">
        <f>SUMIFS(BD!AQ:AQ,BD!$A:$A,$B40,BD!$G:$G,$AI$4)</f>
        <v/>
      </c>
      <c r="AT40" s="597">
        <f>SUMIFS(BD!AR:AR,BD!$A:$A,$B40,BD!$G:$G,$AI$4)</f>
        <v/>
      </c>
      <c r="AU40" s="597">
        <f>SUMIFS(BD!AS:AS,BD!$A:$A,$B40,BD!$G:$G,$AI$4)</f>
        <v/>
      </c>
      <c r="AV40" s="597">
        <f>SUMIFS(BD!AT:AT,BD!$A:$A,$B40,BD!$G:$G,$AI$4)</f>
        <v/>
      </c>
      <c r="AW40" s="597" t="n"/>
      <c r="AX40" s="597">
        <f>SUM(AZ40:BK40)</f>
        <v/>
      </c>
      <c r="AY40" s="597" t="n"/>
      <c r="AZ40" s="597">
        <f>SUMIFS(BD!AV:AV,BD!$A:$A,$B40,BD!$G:$G,$AX$4)</f>
        <v/>
      </c>
      <c r="BA40" s="597">
        <f>SUMIFS(BD!AW:AW,BD!$A:$A,$B40,BD!$G:$G,$AX$4)</f>
        <v/>
      </c>
      <c r="BB40" s="597">
        <f>SUMIFS(BD!AX:AX,BD!$A:$A,$B40,BD!$G:$G,$AX$4)</f>
        <v/>
      </c>
      <c r="BC40" s="597">
        <f>SUMIFS(BD!AY:AY,BD!$A:$A,$B40,BD!$G:$G,$AX$4)</f>
        <v/>
      </c>
      <c r="BD40" s="597">
        <f>SUMIFS(BD!AZ:AZ,BD!$A:$A,$B40,BD!$G:$G,$AX$4)</f>
        <v/>
      </c>
      <c r="BE40" s="597">
        <f>SUMIFS(BD!BA:BA,BD!$A:$A,$B40,BD!$G:$G,$AX$4)</f>
        <v/>
      </c>
      <c r="BF40" s="597">
        <f>SUMIFS(BD!BB:BB,BD!$A:$A,$B40,BD!$G:$G,$AX$4)</f>
        <v/>
      </c>
      <c r="BG40" s="597">
        <f>SUMIFS(BD!BC:BC,BD!$A:$A,$B40,BD!$G:$G,$AX$4)</f>
        <v/>
      </c>
      <c r="BH40" s="597">
        <f>SUMIFS(BD!BD:BD,BD!$A:$A,$B40,BD!$G:$G,$AX$4)</f>
        <v/>
      </c>
      <c r="BI40" s="597">
        <f>SUMIFS(BD!BE:BE,BD!$A:$A,$B40,BD!$G:$G,$AX$4)</f>
        <v/>
      </c>
      <c r="BJ40" s="597">
        <f>SUMIFS(BD!BF:BF,BD!$A:$A,$B40,BD!$G:$G,$AX$4)</f>
        <v/>
      </c>
      <c r="BK40" s="597">
        <f>SUMIFS(BD!BG:BG,BD!$A:$A,$B40,BD!$G:$G,$AX$4)</f>
        <v/>
      </c>
      <c r="BL40" s="597" t="n"/>
      <c r="BM40" s="597">
        <f>SUM(BO40:BZ40)</f>
        <v/>
      </c>
      <c r="BN40" s="597" t="n"/>
      <c r="BO40" s="597">
        <f>SUMIFS(BD!AV:AV,BD!$A:$A,$B40,BD!$G:$G,$BM$4)</f>
        <v/>
      </c>
      <c r="BP40" s="597">
        <f>SUMIFS(BD!AW:AW,BD!$A:$A,$B40,BD!$G:$G,$BM$4)</f>
        <v/>
      </c>
      <c r="BQ40" s="597">
        <f>SUMIFS(BD!AX:AX,BD!$A:$A,$B40,BD!$G:$G,$BM$4)</f>
        <v/>
      </c>
      <c r="BR40" s="597">
        <f>SUMIFS(BD!AY:AY,BD!$A:$A,$B40,BD!$G:$G,$BM$4)</f>
        <v/>
      </c>
      <c r="BS40" s="597">
        <f>SUMIFS(BD!AZ:AZ,BD!$A:$A,$B40,BD!$G:$G,$BM$4)</f>
        <v/>
      </c>
      <c r="BT40" s="597">
        <f>SUMIFS(BD!BA:BA,BD!$A:$A,$B40,BD!$G:$G,$BM$4)</f>
        <v/>
      </c>
      <c r="BU40" s="597">
        <f>SUMIFS(BD!BB:BB,BD!$A:$A,$B40,BD!$G:$G,$BM$4)</f>
        <v/>
      </c>
      <c r="BV40" s="597">
        <f>SUMIFS(BD!BC:BC,BD!$A:$A,$B40,BD!$G:$G,$BM$4)</f>
        <v/>
      </c>
      <c r="BW40" s="597">
        <f>SUMIFS(BD!BD:BD,BD!$A:$A,$B40,BD!$G:$G,$BM$4)</f>
        <v/>
      </c>
      <c r="BX40" s="597">
        <f>SUMIFS(BD!BE:BE,BD!$A:$A,$B40,BD!$G:$G,$BM$4)</f>
        <v/>
      </c>
      <c r="BY40" s="597">
        <f>SUMIFS(BD!BF:BF,BD!$A:$A,$B40,BD!$G:$G,$BM$4)</f>
        <v/>
      </c>
      <c r="BZ40" s="597">
        <f>SUMIFS(BD!BG:BG,BD!$A:$A,$B40,BD!$G:$G,$BM$4)</f>
        <v/>
      </c>
      <c r="CB40" s="622">
        <f>HLOOKUP($CB$4,$AZ$6:$BK$41,$A40,0)</f>
        <v/>
      </c>
      <c r="CC40" s="622" t="n"/>
      <c r="CD40" s="622">
        <f>HLOOKUP($CB$4,$BO$6:$BZ$41,$A40,0)</f>
        <v/>
      </c>
      <c r="CE40" s="4">
        <f>SUM(CG40:CR40)</f>
        <v/>
      </c>
      <c r="CF40" s="1" t="n"/>
      <c r="CG40" s="4">
        <f>BD!BJ180</f>
        <v/>
      </c>
      <c r="CH40" s="4">
        <f>BD!BK180</f>
        <v/>
      </c>
      <c r="CI40" s="4">
        <f>BD!BL180</f>
        <v/>
      </c>
      <c r="CJ40" s="4">
        <f>BD!BM180</f>
        <v/>
      </c>
      <c r="CK40" s="4">
        <f>BD!BN180</f>
        <v/>
      </c>
      <c r="CL40" s="4">
        <f>BD!BO180</f>
        <v/>
      </c>
      <c r="CM40" s="4">
        <f>BD!BP180</f>
        <v/>
      </c>
      <c r="CN40" s="4">
        <f>BD!BQ180</f>
        <v/>
      </c>
      <c r="CO40" s="4">
        <f>BD!BR180</f>
        <v/>
      </c>
      <c r="CP40" s="4">
        <f>BD!BS180</f>
        <v/>
      </c>
      <c r="CQ40" s="4">
        <f>BD!BT180</f>
        <v/>
      </c>
      <c r="CR40" s="4">
        <f>BD!BU180</f>
        <v/>
      </c>
      <c r="CT40" s="661">
        <f>SUM(CV40:DG40)</f>
        <v/>
      </c>
      <c r="CV40" s="660">
        <f>_xlfn.XLOOKUP($B40,BD!$A$203:$A$399,BD!BJ$203:BJ$399,)</f>
        <v/>
      </c>
      <c r="CW40" s="660">
        <f>_xlfn.XLOOKUP($B40,BD!$A$203:$A$399,BD!BK$203:BK$399,)</f>
        <v/>
      </c>
      <c r="CX40" s="660">
        <f>_xlfn.XLOOKUP($B40,BD!$A$203:$A$399,BD!BL$203:BL$399,)</f>
        <v/>
      </c>
      <c r="CY40" s="660">
        <f>_xlfn.XLOOKUP($B40,BD!$A$203:$A$399,BD!BM$203:BM$399,)</f>
        <v/>
      </c>
      <c r="CZ40" s="660">
        <f>_xlfn.XLOOKUP($B40,BD!$A$203:$A$399,BD!BN$203:BN$399,)</f>
        <v/>
      </c>
      <c r="DA40" s="660">
        <f>_xlfn.XLOOKUP($B40,BD!$A$203:$A$399,BD!BO$203:BO$399,)</f>
        <v/>
      </c>
      <c r="DB40" s="660">
        <f>_xlfn.XLOOKUP($B40,BD!$A$203:$A$399,BD!BP$203:BP$399,)</f>
        <v/>
      </c>
      <c r="DC40" s="660">
        <f>_xlfn.XLOOKUP($B40,BD!$A$203:$A$399,BD!BQ$203:BQ$399,)</f>
        <v/>
      </c>
      <c r="DD40" s="660">
        <f>_xlfn.XLOOKUP($B40,BD!$A$203:$A$399,BD!BR$203:BR$399,)</f>
        <v/>
      </c>
      <c r="DE40" s="660">
        <f>_xlfn.XLOOKUP($B40,BD!$A$203:$A$399,BD!BS$203:BS$399,)</f>
        <v/>
      </c>
      <c r="DF40" s="660">
        <f>_xlfn.XLOOKUP($B40,BD!$A$203:$A$399,BD!BT$203:BT$399,)</f>
        <v/>
      </c>
      <c r="DG40" s="660">
        <f>_xlfn.XLOOKUP($B40,BD!$A$203:$A$399,BD!BU$203:BU$399,)</f>
        <v/>
      </c>
      <c r="DI40" s="660">
        <f>DA40-CL40</f>
        <v/>
      </c>
      <c r="DJ40" s="444">
        <f>(DA40/CL40)-100%</f>
        <v/>
      </c>
      <c r="DL40" s="4">
        <f>SUM(DN40:DY40)</f>
        <v/>
      </c>
      <c r="DM40" s="1" t="n"/>
      <c r="DN40" s="661">
        <f>BD!BW180</f>
        <v/>
      </c>
      <c r="DO40" s="661">
        <f>BD!BX180</f>
        <v/>
      </c>
      <c r="DP40" s="661">
        <f>BD!BY180</f>
        <v/>
      </c>
      <c r="DQ40" s="661">
        <f>BD!BZ180</f>
        <v/>
      </c>
      <c r="DR40" s="661">
        <f>BD!CA180</f>
        <v/>
      </c>
      <c r="DS40" s="661">
        <f>BD!CB180</f>
        <v/>
      </c>
      <c r="DT40" s="661">
        <f>BD!CC180</f>
        <v/>
      </c>
      <c r="DU40" s="661">
        <f>BD!CD180</f>
        <v/>
      </c>
      <c r="DV40" s="661">
        <f>BD!CE180</f>
        <v/>
      </c>
      <c r="DW40" s="661">
        <f>BD!CF180</f>
        <v/>
      </c>
      <c r="DX40" s="661">
        <f>BD!CG180</f>
        <v/>
      </c>
      <c r="DY40" s="661">
        <f>BD!CH180</f>
        <v/>
      </c>
      <c r="EA40" s="661">
        <f>SUM(EC40:EN40)</f>
        <v/>
      </c>
      <c r="EC40" s="660">
        <f>_xlfn.XLOOKUP($B40,BD!$A$203:$A$399,BD!BW$203:BW$399,)</f>
        <v/>
      </c>
      <c r="ED40" s="660">
        <f>_xlfn.XLOOKUP($B40,BD!$A$203:$A$399,BD!BX$203:BX$399,)</f>
        <v/>
      </c>
      <c r="EE40" s="660">
        <f>_xlfn.XLOOKUP($B40,BD!$A$203:$A$399,BD!BY$203:BY$399,)</f>
        <v/>
      </c>
      <c r="EF40" s="660">
        <f>_xlfn.XLOOKUP($B40,BD!$A$203:$A$399,BD!BZ$203:BZ$399,)</f>
        <v/>
      </c>
      <c r="EG40" s="660">
        <f>_xlfn.XLOOKUP($B40,BD!$A$203:$A$399,BD!CA$203:CA$399,)</f>
        <v/>
      </c>
      <c r="EH40" s="660">
        <f>_xlfn.XLOOKUP($B40,BD!$A$203:$A$399,BD!CB$203:CB$399,)</f>
        <v/>
      </c>
      <c r="EI40" s="660">
        <f>_xlfn.XLOOKUP($B40,BD!$A$203:$A$399,BD!CC$203:CC$399,)</f>
        <v/>
      </c>
      <c r="EJ40" s="660">
        <f>_xlfn.XLOOKUP($B40,BD!$A$203:$A$399,BD!CD$203:CD$399,)</f>
        <v/>
      </c>
      <c r="EK40" s="660">
        <f>_xlfn.XLOOKUP($B40,BD!$A$203:$A$399,BD!CE$203:CE$399,)</f>
        <v/>
      </c>
      <c r="EL40" s="660">
        <f>_xlfn.XLOOKUP($B40,BD!$A$203:$A$399,BD!CF$203:CF$399,)</f>
        <v/>
      </c>
      <c r="EM40" s="660">
        <f>_xlfn.XLOOKUP($B40,BD!$A$203:$A$399,BD!CG$203:CG$399,)</f>
        <v/>
      </c>
      <c r="EN40" s="660">
        <f>_xlfn.XLOOKUP($B40,BD!$A$203:$A$399,BD!CH$203:CH$399,)</f>
        <v/>
      </c>
      <c r="EP40" s="660">
        <f>EH40-DS40</f>
        <v/>
      </c>
      <c r="EQ40" s="443">
        <f>(EH40/DS40)-100%</f>
        <v/>
      </c>
      <c r="ES40" s="623">
        <f>_xlfn.XLOOKUP($ES$2,$CV$6:$DG$6,$CV40:$DG40)</f>
        <v/>
      </c>
      <c r="EU40" s="626">
        <f>_xlfn.XLOOKUP($ES$4,$DN$6:$DY$6,$DN40:$DY40)</f>
        <v/>
      </c>
      <c r="EW40" s="623">
        <f>_xlfn.XLOOKUP($ES$4,$EC$6:$EN$6,$EC40:$EN40)</f>
        <v/>
      </c>
      <c r="EY40" s="625">
        <f>EW40-EU40</f>
        <v/>
      </c>
      <c r="EZ40" s="408">
        <f>IFERROR(EY40/EU40, 0 )</f>
        <v/>
      </c>
    </row>
    <row r="41" outlineLevel="1" ht="14.85" customFormat="1" customHeight="1" s="4">
      <c r="A41" s="1" t="n">
        <v>36</v>
      </c>
      <c r="B41" s="73" t="inlineStr">
        <is>
          <t>50.06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L41" s="597" t="n"/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HLOOKUP($CB$4,$AZ$6:$BK$41,$A41,0)</f>
        <v/>
      </c>
      <c r="CC41" s="622" t="n"/>
      <c r="CD41" s="622">
        <f>HLOOKUP($CB$4,$BO$6:$BZ$50,$A41,0)</f>
        <v/>
      </c>
      <c r="CE41" s="661">
        <f>SUM(CG41:CR41)</f>
        <v/>
      </c>
      <c r="CF41" s="1" t="n"/>
      <c r="CG41" s="4">
        <f>BD!BJ181</f>
        <v/>
      </c>
      <c r="CH41" s="4">
        <f>BD!BK181</f>
        <v/>
      </c>
      <c r="CI41" s="4">
        <f>BD!BL181</f>
        <v/>
      </c>
      <c r="CJ41" s="4">
        <f>BD!BM181</f>
        <v/>
      </c>
      <c r="CK41" s="4">
        <f>BD!BN181</f>
        <v/>
      </c>
      <c r="CL41" s="4">
        <f>BD!BO181</f>
        <v/>
      </c>
      <c r="CM41" s="4">
        <f>BD!BP181</f>
        <v/>
      </c>
      <c r="CN41" s="4">
        <f>BD!BQ181</f>
        <v/>
      </c>
      <c r="CO41" s="4">
        <f>BD!BR181</f>
        <v/>
      </c>
      <c r="CP41" s="4">
        <f>BD!BS181</f>
        <v/>
      </c>
      <c r="CQ41" s="4">
        <f>BD!BT181</f>
        <v/>
      </c>
      <c r="CR41" s="4">
        <f>BD!BU181</f>
        <v/>
      </c>
      <c r="CT41" s="661">
        <f>SUM(CV41:DG41)</f>
        <v/>
      </c>
      <c r="CV41" s="660">
        <f>_xlfn.XLOOKUP($B41,BD!$A$203:$A$399,BD!BJ$203:BJ$399,)</f>
        <v/>
      </c>
      <c r="CW41" s="660">
        <f>_xlfn.XLOOKUP($B41,BD!$A$203:$A$399,BD!BK$203:BK$399,)</f>
        <v/>
      </c>
      <c r="CX41" s="660">
        <f>_xlfn.XLOOKUP($B41,BD!$A$203:$A$399,BD!BL$203:BL$399,)</f>
        <v/>
      </c>
      <c r="CY41" s="660">
        <f>_xlfn.XLOOKUP($B41,BD!$A$203:$A$399,BD!BM$203:BM$399,)</f>
        <v/>
      </c>
      <c r="CZ41" s="660">
        <f>_xlfn.XLOOKUP($B41,BD!$A$203:$A$399,BD!BN$203:BN$399,)</f>
        <v/>
      </c>
      <c r="DA41" s="660">
        <f>_xlfn.XLOOKUP($B41,BD!$A$203:$A$399,BD!BO$203:BO$399,)</f>
        <v/>
      </c>
      <c r="DB41" s="660">
        <f>_xlfn.XLOOKUP($B41,BD!$A$203:$A$399,BD!BP$203:BP$399,)</f>
        <v/>
      </c>
      <c r="DC41" s="660">
        <f>_xlfn.XLOOKUP($B41,BD!$A$203:$A$399,BD!BQ$203:BQ$399,)</f>
        <v/>
      </c>
      <c r="DD41" s="660">
        <f>_xlfn.XLOOKUP($B41,BD!$A$203:$A$399,BD!BR$203:BR$399,)</f>
        <v/>
      </c>
      <c r="DE41" s="660">
        <f>_xlfn.XLOOKUP($B41,BD!$A$203:$A$399,BD!BS$203:BS$399,)</f>
        <v/>
      </c>
      <c r="DF41" s="660">
        <f>_xlfn.XLOOKUP($B41,BD!$A$203:$A$399,BD!BT$203:BT$399,)</f>
        <v/>
      </c>
      <c r="DG41" s="660">
        <f>_xlfn.XLOOKUP($B41,BD!$A$203:$A$399,BD!BU$203:BU$399,)</f>
        <v/>
      </c>
      <c r="DI41" s="660">
        <f>DA41-CL41</f>
        <v/>
      </c>
      <c r="DJ41" s="444">
        <f>(DA41/CL41)-100%</f>
        <v/>
      </c>
      <c r="DL41" s="661">
        <f>SUM(DN41:DY41)</f>
        <v/>
      </c>
      <c r="DM41" s="1" t="n"/>
      <c r="DN41" s="661">
        <f>BD!BW181</f>
        <v/>
      </c>
      <c r="DO41" s="661">
        <f>BD!BX181</f>
        <v/>
      </c>
      <c r="DP41" s="661">
        <f>BD!BY181</f>
        <v/>
      </c>
      <c r="DQ41" s="661">
        <f>BD!BZ181</f>
        <v/>
      </c>
      <c r="DR41" s="661">
        <f>BD!CA181</f>
        <v/>
      </c>
      <c r="DS41" s="661">
        <f>BD!CB181</f>
        <v/>
      </c>
      <c r="DT41" s="661">
        <f>BD!CC181</f>
        <v/>
      </c>
      <c r="DU41" s="661">
        <f>BD!CD181</f>
        <v/>
      </c>
      <c r="DV41" s="661">
        <f>BD!CE181</f>
        <v/>
      </c>
      <c r="DW41" s="661">
        <f>BD!CF181</f>
        <v/>
      </c>
      <c r="DX41" s="661">
        <f>BD!CG181</f>
        <v/>
      </c>
      <c r="DY41" s="661">
        <f>BD!CH181</f>
        <v/>
      </c>
      <c r="EA41" s="661">
        <f>SUM(EC41:EN41)</f>
        <v/>
      </c>
      <c r="EC41" s="660">
        <f>_xlfn.XLOOKUP($B41,BD!$A$203:$A$399,BD!BW$203:BW$399,)</f>
        <v/>
      </c>
      <c r="ED41" s="660">
        <f>_xlfn.XLOOKUP($B41,BD!$A$203:$A$399,BD!BX$203:BX$399,)</f>
        <v/>
      </c>
      <c r="EE41" s="660">
        <f>_xlfn.XLOOKUP($B41,BD!$A$203:$A$399,BD!BY$203:BY$399,)</f>
        <v/>
      </c>
      <c r="EF41" s="660">
        <f>_xlfn.XLOOKUP($B41,BD!$A$203:$A$399,BD!BZ$203:BZ$399,)</f>
        <v/>
      </c>
      <c r="EG41" s="660">
        <f>_xlfn.XLOOKUP($B41,BD!$A$203:$A$399,BD!CA$203:CA$399,)</f>
        <v/>
      </c>
      <c r="EH41" s="660">
        <f>_xlfn.XLOOKUP($B41,BD!$A$203:$A$399,BD!CB$203:CB$399,)</f>
        <v/>
      </c>
      <c r="EI41" s="660">
        <f>_xlfn.XLOOKUP($B41,BD!$A$203:$A$399,BD!CC$203:CC$399,)</f>
        <v/>
      </c>
      <c r="EJ41" s="660">
        <f>_xlfn.XLOOKUP($B41,BD!$A$203:$A$399,BD!CD$203:CD$399,)</f>
        <v/>
      </c>
      <c r="EK41" s="660">
        <f>_xlfn.XLOOKUP($B41,BD!$A$203:$A$399,BD!CE$203:CE$399,)</f>
        <v/>
      </c>
      <c r="EL41" s="660">
        <f>_xlfn.XLOOKUP($B41,BD!$A$203:$A$399,BD!CF$203:CF$399,)</f>
        <v/>
      </c>
      <c r="EM41" s="660">
        <f>_xlfn.XLOOKUP($B41,BD!$A$203:$A$399,BD!CG$203:CG$399,)</f>
        <v/>
      </c>
      <c r="EN41" s="660">
        <f>_xlfn.XLOOKUP($B41,BD!$A$203:$A$399,BD!CH$203:CH$399,)</f>
        <v/>
      </c>
      <c r="EP41" s="660">
        <f>EH41-DS41</f>
        <v/>
      </c>
      <c r="EQ41" s="443">
        <f>(EH41/DS41)-100%</f>
        <v/>
      </c>
      <c r="ES41" s="623">
        <f>_xlfn.XLOOKUP($ES$2,$CV$6:$DG$6,$CV41:$DG41)</f>
        <v/>
      </c>
      <c r="EU41" s="626">
        <f>_xlfn.XLOOKUP($ES$4,$DN$6:$DY$6,$DN41:$DY41)</f>
        <v/>
      </c>
      <c r="EW41" s="623">
        <f>_xlfn.XLOOKUP($ES$4,$EC$6:$EN$6,$EC41:$EN41)</f>
        <v/>
      </c>
      <c r="EY41" s="625">
        <f>EW41-EU41</f>
        <v/>
      </c>
      <c r="EZ41" s="408">
        <f>IFERROR(EY41/EU41, 0 )</f>
        <v/>
      </c>
    </row>
    <row r="42" ht="14.85" customHeight="1">
      <c r="E42" s="2" t="n"/>
      <c r="F42" s="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T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I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X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M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B42" s="1" t="n"/>
      <c r="CC42" s="237" t="n"/>
      <c r="CD42" s="1" t="n"/>
      <c r="ES42" s="623" t="n"/>
      <c r="ET42" s="409" t="n"/>
      <c r="EU42" s="626" t="n"/>
      <c r="EV42" s="409" t="n"/>
      <c r="EW42" s="623" t="n"/>
      <c r="EX42" s="409" t="n"/>
      <c r="EY42" s="625" t="n"/>
      <c r="EZ42" s="408" t="n"/>
    </row>
    <row r="43" ht="14.85" customHeight="1">
      <c r="E43" s="2" t="n"/>
      <c r="F43" s="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T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I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X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M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B43" s="1" t="n"/>
      <c r="CC43" s="237" t="n"/>
      <c r="CD43" s="1" t="n"/>
      <c r="CE43" s="294" t="n"/>
      <c r="DL43" s="294" t="n"/>
      <c r="ES43" s="623" t="n"/>
      <c r="ET43" s="409" t="n"/>
      <c r="EU43" s="626" t="n"/>
      <c r="EV43" s="409" t="n"/>
      <c r="EW43" s="623" t="n"/>
      <c r="EX43" s="409" t="n"/>
      <c r="EY43" s="625" t="n"/>
      <c r="EZ43" s="408" t="n"/>
    </row>
    <row r="44" ht="14.85" customHeight="1">
      <c r="E44" s="2" t="n"/>
      <c r="F44" s="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T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I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X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M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B44" s="1" t="n"/>
      <c r="CC44" s="237" t="n"/>
      <c r="CD44" s="1" t="n"/>
      <c r="ES44" s="623" t="n"/>
      <c r="ET44" s="409" t="n"/>
      <c r="EU44" s="626" t="n"/>
      <c r="EV44" s="409" t="n"/>
      <c r="EW44" s="623" t="n"/>
      <c r="EX44" s="409" t="n"/>
      <c r="EY44" s="625" t="n"/>
      <c r="EZ44" s="408" t="n"/>
    </row>
    <row r="45" ht="14.85" customHeight="1">
      <c r="E45" s="2" t="n"/>
      <c r="F45" s="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T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I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X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M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B45" s="1" t="n"/>
      <c r="CC45" s="237" t="n"/>
      <c r="CD45" s="1" t="n"/>
      <c r="ES45" s="623" t="n"/>
      <c r="ET45" s="409" t="n"/>
      <c r="EU45" s="626" t="n"/>
      <c r="EV45" s="409" t="n"/>
      <c r="EW45" s="623" t="n"/>
      <c r="EX45" s="409" t="n"/>
      <c r="EY45" s="625" t="n"/>
      <c r="EZ45" s="408" t="n"/>
    </row>
    <row r="46" ht="14.85" customHeight="1">
      <c r="E46" s="2" t="n"/>
      <c r="F46" s="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T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I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X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M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B46" s="1" t="n"/>
      <c r="CC46" s="237" t="n"/>
      <c r="CD46" s="1" t="n"/>
      <c r="ES46" s="623" t="n"/>
      <c r="ET46" s="409" t="n"/>
      <c r="EU46" s="626" t="n"/>
      <c r="EV46" s="409" t="n"/>
      <c r="EW46" s="623" t="n"/>
      <c r="EX46" s="409" t="n"/>
      <c r="EY46" s="625" t="n"/>
      <c r="EZ46" s="408" t="n"/>
    </row>
    <row r="47" ht="14.85" customHeight="1">
      <c r="E47" s="2" t="n"/>
      <c r="F47" s="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T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I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X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M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B47" s="1" t="n"/>
      <c r="CC47" s="237" t="n"/>
      <c r="CD47" s="1" t="n"/>
      <c r="ES47" s="623" t="n"/>
      <c r="ET47" s="409" t="n"/>
      <c r="EU47" s="626" t="n"/>
      <c r="EV47" s="409" t="n"/>
      <c r="EW47" s="623" t="n"/>
      <c r="EX47" s="409" t="n"/>
      <c r="EY47" s="625" t="n"/>
      <c r="EZ47" s="408" t="n"/>
    </row>
    <row r="48" ht="14.85" customHeight="1">
      <c r="E48" s="2" t="n"/>
      <c r="F48" s="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T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I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X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M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B48" s="1" t="n"/>
      <c r="CC48" s="237" t="n"/>
      <c r="CD48" s="1" t="n"/>
      <c r="ES48" s="623" t="n"/>
      <c r="ET48" s="409" t="n"/>
      <c r="EU48" s="626" t="n"/>
      <c r="EV48" s="409" t="n"/>
      <c r="EW48" s="623" t="n"/>
      <c r="EX48" s="409" t="n"/>
      <c r="EY48" s="625" t="n"/>
      <c r="EZ48" s="408" t="n"/>
    </row>
    <row r="49" ht="14.85" customHeight="1">
      <c r="E49" s="2" t="n"/>
      <c r="F49" s="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T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I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X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M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B49" s="1" t="n"/>
      <c r="CC49" s="237" t="n"/>
      <c r="CD49" s="1" t="n"/>
      <c r="ES49" s="623" t="n"/>
      <c r="ET49" s="409" t="n"/>
      <c r="EU49" s="626" t="n"/>
      <c r="EV49" s="409" t="n"/>
      <c r="EW49" s="623" t="n"/>
      <c r="EX49" s="409" t="n"/>
      <c r="EY49" s="625" t="n"/>
      <c r="EZ49" s="408" t="n"/>
    </row>
    <row r="50" ht="14.85" customHeight="1">
      <c r="E50" s="2" t="n"/>
      <c r="F50" s="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I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X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M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B50" s="1" t="n"/>
      <c r="CC50" s="237" t="n"/>
      <c r="CD50" s="1" t="n"/>
    </row>
    <row r="51" ht="14.85" customHeight="1">
      <c r="E51" s="2" t="n"/>
      <c r="F51" s="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T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I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X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M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B51" s="1" t="n"/>
      <c r="CC51" s="237" t="n"/>
      <c r="CD51" s="1" t="n"/>
    </row>
    <row r="52" ht="14.85" customHeight="1">
      <c r="E52" s="2" t="n"/>
      <c r="F52" s="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T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I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X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M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B52" s="1" t="n"/>
      <c r="CC52" s="237" t="n"/>
      <c r="CD52" s="1" t="n"/>
    </row>
    <row r="53" ht="14.85" customHeight="1">
      <c r="E53" s="2" t="n"/>
      <c r="F53" s="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T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I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X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M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B53" s="1" t="n"/>
      <c r="CC53" s="237" t="n"/>
      <c r="CD53" s="1" t="n"/>
    </row>
    <row r="54" ht="14.85" customHeight="1">
      <c r="E54" s="2" t="n"/>
      <c r="F54" s="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T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I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X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M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B54" s="1" t="n"/>
      <c r="CC54" s="237" t="n"/>
      <c r="CD54" s="1" t="n"/>
    </row>
    <row r="55" ht="14.85" customHeight="1">
      <c r="E55" s="2" t="n"/>
      <c r="F55" s="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T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I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X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M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B55" s="1" t="n"/>
      <c r="CC55" s="237" t="n"/>
      <c r="CD55" s="1" t="n"/>
    </row>
    <row r="56" ht="14.85" customHeight="1">
      <c r="E56" s="2" t="n"/>
      <c r="F56" s="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T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I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X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M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B56" s="1" t="n"/>
      <c r="CC56" s="237" t="n"/>
      <c r="CD56" s="1" t="n"/>
    </row>
    <row r="57" ht="14.85" customHeight="1">
      <c r="E57" s="2" t="n"/>
      <c r="F57" s="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T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I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X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M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B57" s="1" t="n"/>
      <c r="CC57" s="237" t="n"/>
      <c r="CD57" s="1" t="n"/>
    </row>
    <row r="58" ht="14.85" customHeight="1">
      <c r="E58" s="2" t="n"/>
      <c r="F58" s="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T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I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X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M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B58" s="1" t="n"/>
      <c r="CC58" s="237" t="n"/>
      <c r="CD58" s="1" t="n"/>
    </row>
    <row r="59" ht="14.85" customHeight="1">
      <c r="E59" s="2" t="n"/>
      <c r="F59" s="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T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I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X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M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B59" s="1" t="n"/>
      <c r="CC59" s="237" t="n"/>
      <c r="CD59" s="1" t="n"/>
    </row>
    <row r="60" ht="14.85" customHeight="1">
      <c r="E60" s="2" t="n"/>
      <c r="F60" s="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T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I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X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M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B60" s="1" t="n"/>
      <c r="CC60" s="237" t="n"/>
      <c r="CD60" s="1" t="n"/>
    </row>
    <row r="61" ht="14.85" customHeight="1">
      <c r="E61" s="2" t="n"/>
      <c r="F61" s="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T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I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X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M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B61" s="1" t="n"/>
      <c r="CC61" s="237" t="n"/>
      <c r="CD61" s="1" t="n"/>
    </row>
    <row r="62" ht="14.85" customHeight="1">
      <c r="E62" s="2" t="n"/>
      <c r="F62" s="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T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I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X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M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B62" s="1" t="n"/>
      <c r="CC62" s="237" t="n"/>
      <c r="CD62" s="1" t="n"/>
    </row>
    <row r="63" ht="14.85" customHeight="1">
      <c r="E63" s="2" t="n"/>
      <c r="F63" s="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T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I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X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M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B63" s="1" t="n"/>
      <c r="CC63" s="237" t="n"/>
      <c r="CD63" s="1" t="n"/>
    </row>
    <row r="64" ht="14.85" customHeight="1">
      <c r="E64" s="2" t="n"/>
      <c r="F64" s="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T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I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X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M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B64" s="1" t="n"/>
      <c r="CC64" s="237" t="n"/>
      <c r="CD64" s="1" t="n"/>
    </row>
    <row r="65" ht="14.85" customHeight="1">
      <c r="E65" s="2" t="n"/>
      <c r="F65" s="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T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I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X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M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B65" s="1" t="n"/>
      <c r="CC65" s="237" t="n"/>
      <c r="CD65" s="1" t="n"/>
    </row>
    <row r="66" ht="14.85" customHeight="1">
      <c r="E66" s="2" t="n"/>
      <c r="F66" s="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T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I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X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M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B66" s="1" t="n"/>
      <c r="CC66" s="237" t="n"/>
      <c r="CD66" s="1" t="n"/>
    </row>
    <row r="67" ht="14.85" customHeight="1">
      <c r="E67" s="2" t="n"/>
      <c r="F67" s="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T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I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X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M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B67" s="1" t="n"/>
      <c r="CC67" s="237" t="n"/>
      <c r="CD67" s="1" t="n"/>
    </row>
    <row r="68" ht="14.85" customHeight="1">
      <c r="E68" s="2" t="n"/>
      <c r="F68" s="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T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I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X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M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B68" s="1" t="n"/>
      <c r="CC68" s="237" t="n"/>
      <c r="CD68" s="1" t="n"/>
    </row>
    <row r="69" ht="14.85" customHeight="1">
      <c r="E69" s="2" t="n"/>
      <c r="F69" s="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T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I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X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M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B69" s="1" t="n"/>
      <c r="CC69" s="237" t="n"/>
      <c r="CD69" s="1" t="n"/>
    </row>
    <row r="70" ht="14.85" customHeight="1">
      <c r="E70" s="2" t="n"/>
      <c r="F70" s="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T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I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X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M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B70" s="1" t="n"/>
      <c r="CC70" s="237" t="n"/>
      <c r="CD70" s="1" t="n"/>
    </row>
    <row r="71" ht="14.85" customHeight="1">
      <c r="E71" s="2" t="n"/>
      <c r="F71" s="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T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I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X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M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B71" s="1" t="n"/>
      <c r="CC71" s="237" t="n"/>
      <c r="CD71" s="1" t="n"/>
    </row>
    <row r="72" ht="14.85" customHeight="1">
      <c r="E72" s="2" t="n"/>
      <c r="F72" s="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T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I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X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M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B72" s="1" t="n"/>
      <c r="CC72" s="237" t="n"/>
      <c r="CD72" s="1" t="n"/>
    </row>
    <row r="73" ht="14.85" customHeight="1">
      <c r="E73" s="2" t="n"/>
      <c r="F73" s="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T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I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X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M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B73" s="1" t="n"/>
      <c r="CC73" s="237" t="n"/>
      <c r="CD73" s="1" t="n"/>
    </row>
    <row r="74" ht="14.85" customHeight="1">
      <c r="E74" s="2" t="n"/>
      <c r="F74" s="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T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I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X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M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B74" s="1" t="n"/>
      <c r="CC74" s="237" t="n"/>
      <c r="CD74" s="1" t="n"/>
    </row>
    <row r="75" ht="14.85" customHeight="1">
      <c r="E75" s="2" t="n"/>
      <c r="F75" s="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T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I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X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M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B75" s="1" t="n"/>
      <c r="CC75" s="237" t="n"/>
      <c r="CD75" s="1" t="n"/>
    </row>
    <row r="76" ht="14.85" customHeight="1">
      <c r="E76" s="2" t="n"/>
      <c r="F76" s="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T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I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X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M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B76" s="1" t="n"/>
      <c r="CC76" s="237" t="n"/>
      <c r="CD76" s="1" t="n"/>
    </row>
    <row r="77" ht="14.85" customHeight="1">
      <c r="E77" s="2" t="n"/>
      <c r="F77" s="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T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I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X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M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B77" s="1" t="n"/>
      <c r="CC77" s="237" t="n"/>
      <c r="CD77" s="1" t="n"/>
    </row>
    <row r="78" ht="14.85" customHeight="1">
      <c r="E78" s="2" t="n"/>
      <c r="F78" s="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T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I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X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M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B78" s="1" t="n"/>
      <c r="CC78" s="237" t="n"/>
      <c r="CD78" s="1" t="n"/>
    </row>
    <row r="79" ht="14.85" customHeight="1">
      <c r="E79" s="2" t="n"/>
      <c r="F79" s="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T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I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X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M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B79" s="1" t="n"/>
      <c r="CC79" s="237" t="n"/>
      <c r="CD79" s="1" t="n"/>
    </row>
    <row r="80" ht="14.85" customHeight="1">
      <c r="E80" s="2" t="n"/>
      <c r="F80" s="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T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I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X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M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B80" s="1" t="n"/>
      <c r="CC80" s="237" t="n"/>
      <c r="CD80" s="1" t="n"/>
    </row>
    <row r="81" ht="14.85" customHeight="1">
      <c r="E81" s="2" t="n"/>
      <c r="F81" s="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T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I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X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M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B81" s="1" t="n"/>
      <c r="CC81" s="237" t="n"/>
      <c r="CD81" s="1" t="n"/>
    </row>
    <row r="82" ht="14.85" customHeight="1">
      <c r="E82" s="2" t="n"/>
      <c r="F82" s="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T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I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X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M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B82" s="1" t="n"/>
      <c r="CC82" s="237" t="n"/>
      <c r="CD82" s="1" t="n"/>
    </row>
    <row r="83" ht="14.85" customHeight="1">
      <c r="E83" s="2" t="n"/>
      <c r="F83" s="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T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I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X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M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B83" s="1" t="n"/>
      <c r="CC83" s="237" t="n"/>
      <c r="CD83" s="1" t="n"/>
    </row>
    <row r="84" ht="14.85" customHeight="1">
      <c r="E84" s="2" t="n"/>
      <c r="F84" s="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T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I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X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M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B84" s="1" t="n"/>
      <c r="CC84" s="237" t="n"/>
      <c r="CD84" s="1" t="n"/>
    </row>
    <row r="85" ht="14.85" customHeight="1">
      <c r="E85" s="2" t="n"/>
      <c r="F85" s="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T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I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X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M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B85" s="1" t="n"/>
      <c r="CC85" s="237" t="n"/>
      <c r="CD85" s="1" t="n"/>
    </row>
    <row r="86" ht="14.85" customHeight="1">
      <c r="E86" s="2" t="n"/>
      <c r="F86" s="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T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I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X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M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B86" s="1" t="n"/>
      <c r="CC86" s="237" t="n"/>
      <c r="CD86" s="1" t="n"/>
    </row>
    <row r="87" ht="14.85" customHeight="1">
      <c r="E87" s="2" t="n"/>
      <c r="F87" s="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T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I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X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M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B87" s="1" t="n"/>
      <c r="CC87" s="237" t="n"/>
      <c r="CD87" s="1" t="n"/>
    </row>
    <row r="88" ht="14.85" customHeight="1">
      <c r="E88" s="2" t="n"/>
      <c r="F88" s="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T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I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X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M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B88" s="1" t="n"/>
      <c r="CC88" s="237" t="n"/>
      <c r="CD88" s="1" t="n"/>
    </row>
    <row r="89" ht="14.85" customHeight="1">
      <c r="E89" s="2" t="n"/>
      <c r="F89" s="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T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I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X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M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B89" s="1" t="n"/>
      <c r="CC89" s="237" t="n"/>
      <c r="CD89" s="1" t="n"/>
    </row>
    <row r="90" ht="14.85" customHeight="1">
      <c r="E90" s="2" t="n"/>
      <c r="F90" s="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T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I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X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M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B90" s="1" t="n"/>
      <c r="CC90" s="237" t="n"/>
      <c r="CD90" s="1" t="n"/>
    </row>
    <row r="91" ht="14.85" customHeight="1">
      <c r="E91" s="2" t="n"/>
      <c r="F91" s="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T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I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X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M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B91" s="1" t="n"/>
      <c r="CC91" s="237" t="n"/>
      <c r="CD91" s="1" t="n"/>
    </row>
    <row r="92" ht="14.85" customHeight="1">
      <c r="E92" s="2" t="n"/>
      <c r="F92" s="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T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I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X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M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B92" s="1" t="n"/>
      <c r="CC92" s="237" t="n"/>
      <c r="CD92" s="1" t="n"/>
    </row>
    <row r="93" ht="14.85" customHeight="1">
      <c r="E93" s="2" t="n"/>
      <c r="F93" s="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T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I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X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M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B93" s="1" t="n"/>
      <c r="CC93" s="237" t="n"/>
      <c r="CD93" s="1" t="n"/>
    </row>
    <row r="94" ht="14.85" customHeight="1">
      <c r="E94" s="2" t="n"/>
      <c r="F94" s="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T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I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X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M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B94" s="1" t="n"/>
      <c r="CC94" s="237" t="n"/>
      <c r="CD94" s="1" t="n"/>
    </row>
    <row r="95" ht="14.85" customHeight="1">
      <c r="E95" s="2" t="n"/>
      <c r="F95" s="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T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I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X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M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B95" s="1" t="n"/>
      <c r="CC95" s="237" t="n"/>
      <c r="CD95" s="1" t="n"/>
    </row>
    <row r="96" ht="14.85" customHeight="1">
      <c r="E96" s="2" t="n"/>
      <c r="F96" s="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T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I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X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M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B96" s="1" t="n"/>
      <c r="CC96" s="237" t="n"/>
      <c r="CD96" s="1" t="n"/>
    </row>
    <row r="97" ht="14.85" customHeight="1">
      <c r="E97" s="2" t="n"/>
      <c r="F97" s="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T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I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X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M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B97" s="1" t="n"/>
      <c r="CC97" s="237" t="n"/>
      <c r="CD97" s="1" t="n"/>
    </row>
    <row r="98" ht="14.85" customHeight="1">
      <c r="E98" s="2" t="n"/>
      <c r="F98" s="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T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I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X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M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B98" s="1" t="n"/>
      <c r="CC98" s="237" t="n"/>
      <c r="CD98" s="1" t="n"/>
    </row>
    <row r="99" ht="14.85" customHeight="1">
      <c r="E99" s="2" t="n"/>
      <c r="F99" s="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T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I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X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M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B99" s="1" t="n"/>
      <c r="CC99" s="237" t="n"/>
      <c r="CD99" s="1" t="n"/>
    </row>
    <row r="100" ht="14.85" customHeight="1">
      <c r="E100" s="2" t="n"/>
      <c r="F100" s="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T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I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X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M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B100" s="1" t="n"/>
      <c r="CC100" s="237" t="n"/>
      <c r="CD100" s="1" t="n"/>
    </row>
    <row r="101" ht="14.85" customHeight="1">
      <c r="E101" s="2" t="n"/>
      <c r="F101" s="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T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I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X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M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B101" s="1" t="n"/>
      <c r="CC101" s="237" t="n"/>
      <c r="CD101" s="1" t="n"/>
    </row>
    <row r="102" ht="14.85" customHeight="1">
      <c r="E102" s="2" t="n"/>
      <c r="F102" s="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T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I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X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M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B102" s="1" t="n"/>
      <c r="CC102" s="237" t="n"/>
      <c r="CD102" s="1" t="n"/>
    </row>
    <row r="103" ht="14.85" customHeight="1">
      <c r="E103" s="2" t="n"/>
      <c r="F103" s="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T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I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X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M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B103" s="1" t="n"/>
      <c r="CC103" s="237" t="n"/>
      <c r="CD103" s="1" t="n"/>
    </row>
    <row r="104" ht="14.85" customHeight="1">
      <c r="E104" s="2" t="n"/>
      <c r="F104" s="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T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I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X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M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B104" s="1" t="n"/>
      <c r="CC104" s="237" t="n"/>
      <c r="CD104" s="1" t="n"/>
    </row>
    <row r="105" ht="14.85" customHeight="1">
      <c r="E105" s="2" t="n"/>
      <c r="F105" s="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T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I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X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M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B105" s="1" t="n"/>
      <c r="CC105" s="237" t="n"/>
      <c r="CD105" s="1" t="n"/>
    </row>
    <row r="106" ht="14.85" customHeight="1">
      <c r="E106" s="2" t="n"/>
      <c r="F106" s="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T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I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X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M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B106" s="1" t="n"/>
      <c r="CC106" s="237" t="n"/>
      <c r="CD106" s="1" t="n"/>
    </row>
    <row r="107" ht="14.85" customHeight="1">
      <c r="E107" s="2" t="n"/>
      <c r="F107" s="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T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I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X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M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B107" s="1" t="n"/>
      <c r="CC107" s="237" t="n"/>
      <c r="CD107" s="1" t="n"/>
    </row>
    <row r="108" ht="14.85" customHeight="1">
      <c r="E108" s="2" t="n"/>
      <c r="F108" s="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T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I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X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M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B108" s="1" t="n"/>
      <c r="CC108" s="237" t="n"/>
      <c r="CD108" s="1" t="n"/>
    </row>
    <row r="109" ht="14.85" customHeight="1">
      <c r="E109" s="2" t="n"/>
      <c r="F109" s="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T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I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X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M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B109" s="1" t="n"/>
      <c r="CC109" s="237" t="n"/>
      <c r="CD109" s="1" t="n"/>
    </row>
    <row r="110" ht="14.85" customHeight="1">
      <c r="E110" s="2" t="n"/>
      <c r="F110" s="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T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I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X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M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B110" s="1" t="n"/>
      <c r="CC110" s="237" t="n"/>
      <c r="CD110" s="1" t="n"/>
    </row>
    <row r="111" ht="14.85" customHeight="1">
      <c r="E111" s="2" t="n"/>
      <c r="F111" s="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T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I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X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M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B111" s="1" t="n"/>
      <c r="CC111" s="237" t="n"/>
      <c r="CD111" s="1" t="n"/>
    </row>
    <row r="112" ht="14.85" customHeight="1">
      <c r="E112" s="2" t="n"/>
      <c r="F112" s="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T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I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X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M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B112" s="1" t="n"/>
      <c r="CC112" s="237" t="n"/>
      <c r="CD112" s="1" t="n"/>
    </row>
    <row r="113" ht="14.85" customHeight="1">
      <c r="E113" s="2" t="n"/>
      <c r="F113" s="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T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I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X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M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B113" s="1" t="n"/>
      <c r="CC113" s="237" t="n"/>
      <c r="CD113" s="1" t="n"/>
    </row>
    <row r="114" ht="14.85" customHeight="1">
      <c r="E114" s="2" t="n"/>
      <c r="F114" s="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T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I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X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M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B114" s="1" t="n"/>
      <c r="CC114" s="237" t="n"/>
      <c r="CD114" s="1" t="n"/>
    </row>
    <row r="115" ht="14.85" customHeight="1">
      <c r="E115" s="2" t="n"/>
      <c r="F115" s="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T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I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X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M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B115" s="1" t="n"/>
      <c r="CC115" s="237" t="n"/>
      <c r="CD115" s="1" t="n"/>
    </row>
    <row r="116" ht="14.85" customHeight="1">
      <c r="E116" s="2" t="n"/>
      <c r="F116" s="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T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I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X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M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B116" s="1" t="n"/>
      <c r="CC116" s="237" t="n"/>
      <c r="CD116" s="1" t="n"/>
    </row>
    <row r="117" ht="14.85" customHeight="1">
      <c r="E117" s="2" t="n"/>
      <c r="F117" s="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T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I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X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M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B117" s="1" t="n"/>
      <c r="CC117" s="237" t="n"/>
      <c r="CD117" s="1" t="n"/>
    </row>
    <row r="118" ht="14.85" customHeight="1">
      <c r="E118" s="2" t="n"/>
      <c r="F118" s="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T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I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X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M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B118" s="1" t="n"/>
      <c r="CC118" s="237" t="n"/>
      <c r="CD118" s="1" t="n"/>
    </row>
    <row r="119" ht="14.85" customHeight="1">
      <c r="E119" s="2" t="n"/>
      <c r="F119" s="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T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I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X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M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</sheetData>
  <mergeCells count="4">
    <mergeCell ref="B2:BM2"/>
    <mergeCell ref="CB2:CD2"/>
    <mergeCell ref="CB4:CD4"/>
    <mergeCell ref="ES4:EZ4"/>
  </mergeCells>
  <conditionalFormatting sqref="EY10:EY34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5 EY37:EY4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2:EY49">
    <cfRule type="iconSet" priority="2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codeName="Planilha26">
    <tabColor rgb="FFFFC000"/>
    <outlinePr summaryBelow="1" summaryRight="1"/>
    <pageSetUpPr/>
  </sheetPr>
  <dimension ref="A1:EZ246"/>
  <sheetViews>
    <sheetView showGridLines="0" zoomScale="85" zoomScaleNormal="85" workbookViewId="0">
      <pane xSplit="3" ySplit="8" topLeftCell="ER9" activePane="bottomRight" state="frozenSplit"/>
      <selection activeCell="B1" sqref="B1"/>
      <selection pane="topRight" activeCell="N1" sqref="N1"/>
      <selection pane="bottomLeft" activeCell="B33" sqref="B33"/>
      <selection pane="bottomRight" activeCell="EW20" sqref="EW20"/>
    </sheetView>
  </sheetViews>
  <sheetFormatPr baseColWidth="8" defaultColWidth="10.625" defaultRowHeight="15" outlineLevelRow="1"/>
  <cols>
    <col hidden="1" width="17.125" customWidth="1" style="56" min="1" max="1"/>
    <col width="17.125" customWidth="1" style="56" min="2" max="2"/>
    <col width="34.37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1.62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3.625" customWidth="1" style="56" min="84" max="84"/>
    <col hidden="1" outlineLevel="1" width="10.625" customWidth="1" style="56" min="85" max="96"/>
    <col collapsed="1" width="2.25" customWidth="1" style="56" min="97" max="97"/>
    <col width="10.625" customWidth="1" style="56" min="98" max="98"/>
    <col outlineLevel="1" width="2.125" customWidth="1" style="56" min="99" max="99"/>
    <col outlineLevel="1" width="10.625" customWidth="1" style="56" min="100" max="111"/>
    <col outlineLevel="1" width="3.375" customWidth="1" style="56" min="112" max="112"/>
    <col hidden="1" outlineLevel="1" width="10.625" customWidth="1" style="56" min="113" max="114"/>
    <col width="2" customWidth="1" style="56" min="115" max="115"/>
    <col width="10.625" customWidth="1" style="56" min="116" max="116"/>
    <col hidden="1" outlineLevel="1" width="3.625" customWidth="1" style="56" min="117" max="117"/>
    <col hidden="1" outlineLevel="1" style="56" min="118" max="129"/>
    <col collapsed="1" width="2.25" customWidth="1" style="56" min="130" max="130"/>
    <col width="10.625" customWidth="1" style="56" min="131" max="131"/>
    <col hidden="1" outlineLevel="1" width="2.125" customWidth="1" style="56" min="132" max="132"/>
    <col hidden="1" outlineLevel="1" width="10.625" customWidth="1" style="56" min="133" max="144"/>
    <col collapsed="1" width="3.375" customWidth="1" style="56" min="145" max="145"/>
    <col width="10.625" customWidth="1" style="56" min="146" max="147"/>
    <col width="3.5" customWidth="1" style="56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0.625" customWidth="1" style="56" min="157" max="16384"/>
  </cols>
  <sheetData>
    <row r="1" ht="6" customHeight="1">
      <c r="CB1" s="1" t="n"/>
      <c r="CC1" s="610" t="n"/>
      <c r="CD1" s="1" t="n"/>
      <c r="ES1" s="611" t="n"/>
      <c r="ET1" s="418" t="n"/>
      <c r="EV1" s="418" t="n"/>
      <c r="EX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M2" s="56" t="n"/>
      <c r="DN2" s="56" t="n"/>
      <c r="DO2" s="56" t="n"/>
      <c r="DP2" s="56" t="n"/>
      <c r="DQ2" s="56" t="n"/>
      <c r="ES2" s="427">
        <f>IF(ES4&lt;$EE$6,ES4-366,ES4-365)</f>
        <v/>
      </c>
      <c r="ET2" s="85" t="n"/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CF3" s="56" t="n"/>
      <c r="DM3" s="56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F4" s="56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56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M4" s="56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B4" s="56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56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56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56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56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R5" s="43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56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56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56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56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R6" s="440" t="n"/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56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56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R7" s="43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Format="1" customHeight="1" s="65">
      <c r="A8" s="1" t="n">
        <v>3</v>
      </c>
      <c r="B8" s="76" t="n"/>
      <c r="C8" s="76" t="inlineStr">
        <is>
          <t>Despesas Financeiras</t>
        </is>
      </c>
      <c r="D8" s="75" t="n"/>
      <c r="E8" s="587">
        <f>SUM(G8:R8)</f>
        <v/>
      </c>
      <c r="F8" s="617" t="n"/>
      <c r="G8" s="618">
        <f>SUM(G10:G11)</f>
        <v/>
      </c>
      <c r="H8" s="618">
        <f>SUM(H10:H11)</f>
        <v/>
      </c>
      <c r="I8" s="618">
        <f>SUM(I10:I11)</f>
        <v/>
      </c>
      <c r="J8" s="618">
        <f>SUM(J10:J11)</f>
        <v/>
      </c>
      <c r="K8" s="618">
        <f>SUM(K10:K11)</f>
        <v/>
      </c>
      <c r="L8" s="618">
        <f>SUM(L10:L11)</f>
        <v/>
      </c>
      <c r="M8" s="618">
        <f>SUM(M10:M11)</f>
        <v/>
      </c>
      <c r="N8" s="618">
        <f>SUM(N10:N11)</f>
        <v/>
      </c>
      <c r="O8" s="618">
        <f>SUM(O10:O11)</f>
        <v/>
      </c>
      <c r="P8" s="618">
        <f>SUM(P10:P11)</f>
        <v/>
      </c>
      <c r="Q8" s="618">
        <f>SUM(Q10:Q11)</f>
        <v/>
      </c>
      <c r="R8" s="618">
        <f>SUM(R10:R11)</f>
        <v/>
      </c>
      <c r="S8" s="617" t="n"/>
      <c r="T8" s="587">
        <f>SUM(V8:AG8)</f>
        <v/>
      </c>
      <c r="U8" s="617" t="n"/>
      <c r="V8" s="618">
        <f>SUM(V10:V11)</f>
        <v/>
      </c>
      <c r="W8" s="618">
        <f>SUM(W10:W11)</f>
        <v/>
      </c>
      <c r="X8" s="618">
        <f>SUM(X10:X11)</f>
        <v/>
      </c>
      <c r="Y8" s="618">
        <f>SUM(Y10:Y11)</f>
        <v/>
      </c>
      <c r="Z8" s="618">
        <f>SUM(Z10:Z11)</f>
        <v/>
      </c>
      <c r="AA8" s="618">
        <f>SUM(AA10:AA11)</f>
        <v/>
      </c>
      <c r="AB8" s="618">
        <f>SUM(AB10:AB11)</f>
        <v/>
      </c>
      <c r="AC8" s="618">
        <f>SUM(AC10:AC11)</f>
        <v/>
      </c>
      <c r="AD8" s="618">
        <f>SUM(AD10:AD11)</f>
        <v/>
      </c>
      <c r="AE8" s="618">
        <f>SUM(AE10:AE11)</f>
        <v/>
      </c>
      <c r="AF8" s="618">
        <f>SUM(AF10:AF11)</f>
        <v/>
      </c>
      <c r="AG8" s="618">
        <f>SUM(AG10:AG11)</f>
        <v/>
      </c>
      <c r="AH8" s="617" t="n"/>
      <c r="AI8" s="587">
        <f>SUM(AK8:AV8)</f>
        <v/>
      </c>
      <c r="AJ8" s="617" t="n"/>
      <c r="AK8" s="618">
        <f>SUM(AK10:AK11)</f>
        <v/>
      </c>
      <c r="AL8" s="618">
        <f>SUM(AL10:AL11)</f>
        <v/>
      </c>
      <c r="AM8" s="618">
        <f>SUM(AM10:AM11)</f>
        <v/>
      </c>
      <c r="AN8" s="618">
        <f>SUM(AN10:AN11)</f>
        <v/>
      </c>
      <c r="AO8" s="618">
        <f>SUM(AO10:AO11)</f>
        <v/>
      </c>
      <c r="AP8" s="618">
        <f>SUM(AP10:AP11)</f>
        <v/>
      </c>
      <c r="AQ8" s="618">
        <f>SUM(AQ10:AQ11)</f>
        <v/>
      </c>
      <c r="AR8" s="618">
        <f>SUM(AR10:AR11)</f>
        <v/>
      </c>
      <c r="AS8" s="618">
        <f>SUM(AS10:AS11)</f>
        <v/>
      </c>
      <c r="AT8" s="618">
        <f>SUM(AT10:AT11)</f>
        <v/>
      </c>
      <c r="AU8" s="618">
        <f>SUM(AU10:AU11)</f>
        <v/>
      </c>
      <c r="AV8" s="618">
        <f>SUM(AV10:AV11)</f>
        <v/>
      </c>
      <c r="AW8" s="617" t="n"/>
      <c r="AX8" s="587">
        <f>SUM(AZ8:BK8)</f>
        <v/>
      </c>
      <c r="AY8" s="617" t="n"/>
      <c r="AZ8" s="618">
        <f>SUM(AZ10:AZ11)</f>
        <v/>
      </c>
      <c r="BA8" s="618">
        <f>SUM(BA10:BA11)</f>
        <v/>
      </c>
      <c r="BB8" s="618">
        <f>SUM(BB10:BB11)</f>
        <v/>
      </c>
      <c r="BC8" s="618">
        <f>SUM(BC10:BC11)</f>
        <v/>
      </c>
      <c r="BD8" s="618">
        <f>SUM(BD10:BD11)</f>
        <v/>
      </c>
      <c r="BE8" s="618">
        <f>SUM(BE10:BE11)</f>
        <v/>
      </c>
      <c r="BF8" s="618">
        <f>SUM(BF10:BF11)</f>
        <v/>
      </c>
      <c r="BG8" s="618">
        <f>SUM(BG10:BG11)</f>
        <v/>
      </c>
      <c r="BH8" s="618">
        <f>SUM(BH10:BH11)</f>
        <v/>
      </c>
      <c r="BI8" s="618">
        <f>SUM(BI10:BI11)</f>
        <v/>
      </c>
      <c r="BJ8" s="618">
        <f>SUM(BJ10:BJ11)</f>
        <v/>
      </c>
      <c r="BK8" s="618">
        <f>SUM(BK10:BK11)</f>
        <v/>
      </c>
      <c r="BL8" s="617" t="n"/>
      <c r="BM8" s="587">
        <f>SUM(BO8:BZ8)</f>
        <v/>
      </c>
      <c r="BN8" s="617" t="n"/>
      <c r="BO8" s="618">
        <f>SUM(BO10:BO11)</f>
        <v/>
      </c>
      <c r="BP8" s="618">
        <f>SUM(BP10:BP11)</f>
        <v/>
      </c>
      <c r="BQ8" s="618">
        <f>SUM(BQ10:BQ11)</f>
        <v/>
      </c>
      <c r="BR8" s="618">
        <f>SUM(BR10:BR11)</f>
        <v/>
      </c>
      <c r="BS8" s="618">
        <f>SUM(BS10:BS11)</f>
        <v/>
      </c>
      <c r="BT8" s="618">
        <f>SUM(BT10:BT11)</f>
        <v/>
      </c>
      <c r="BU8" s="618">
        <f>SUM(BU10:BU11)</f>
        <v/>
      </c>
      <c r="BV8" s="618">
        <f>SUM(BV10:BV11)</f>
        <v/>
      </c>
      <c r="BW8" s="618">
        <f>SUM(BW10:BW11)</f>
        <v/>
      </c>
      <c r="BX8" s="618">
        <f>SUM(BX10:BX11)</f>
        <v/>
      </c>
      <c r="BY8" s="618">
        <f>SUM(BY10:BY11)</f>
        <v/>
      </c>
      <c r="BZ8" s="618">
        <f>SUM(BZ10:BZ11)</f>
        <v/>
      </c>
      <c r="CB8" s="618">
        <f>SUM(CB10:CB11)</f>
        <v/>
      </c>
      <c r="CC8" s="619" t="n"/>
      <c r="CD8" s="618">
        <f>SUM(CD10:CD11)</f>
        <v/>
      </c>
      <c r="CE8" s="587">
        <f>SUM(CG8:CR8)</f>
        <v/>
      </c>
      <c r="CF8" s="56" t="n"/>
      <c r="CG8" s="618">
        <f>SUM(CG10:CG11)</f>
        <v/>
      </c>
      <c r="CH8" s="618">
        <f>SUM(CH10:CH11)</f>
        <v/>
      </c>
      <c r="CI8" s="618">
        <f>SUM(CI10:CI11)</f>
        <v/>
      </c>
      <c r="CJ8" s="618">
        <f>SUM(CJ10:CJ11)</f>
        <v/>
      </c>
      <c r="CK8" s="618">
        <f>SUM(CK10:CK11)</f>
        <v/>
      </c>
      <c r="CL8" s="618">
        <f>SUM(CL10:CL11)</f>
        <v/>
      </c>
      <c r="CM8" s="618">
        <f>SUM(CM10:CM11)</f>
        <v/>
      </c>
      <c r="CN8" s="618">
        <f>SUM(CN10:CN11)</f>
        <v/>
      </c>
      <c r="CO8" s="618">
        <f>SUM(CO10:CO11)</f>
        <v/>
      </c>
      <c r="CP8" s="618">
        <f>SUM(CP10:CP11)</f>
        <v/>
      </c>
      <c r="CQ8" s="618">
        <f>SUM(CQ10:CQ11)</f>
        <v/>
      </c>
      <c r="CR8" s="618">
        <f>SUM(CR10:CR11)</f>
        <v/>
      </c>
      <c r="CT8" s="587">
        <f>SUM(CV8:DG8)</f>
        <v/>
      </c>
      <c r="CU8" s="56" t="n"/>
      <c r="CV8" s="618">
        <f>SUM(CV10:CV11)</f>
        <v/>
      </c>
      <c r="CW8" s="618">
        <f>SUM(CW10:CW11)</f>
        <v/>
      </c>
      <c r="CX8" s="618">
        <f>SUM(CX10:CX11)</f>
        <v/>
      </c>
      <c r="CY8" s="618">
        <f>SUM(CY10:CY11)</f>
        <v/>
      </c>
      <c r="CZ8" s="618">
        <f>SUM(CZ10:CZ11)</f>
        <v/>
      </c>
      <c r="DA8" s="618">
        <f>SUM(DA10:DA11)</f>
        <v/>
      </c>
      <c r="DB8" s="618">
        <f>SUM(DB10:DB11)</f>
        <v/>
      </c>
      <c r="DC8" s="618">
        <f>SUM(DC10:DC11)</f>
        <v/>
      </c>
      <c r="DD8" s="618">
        <f>SUM(DD10:DD11)</f>
        <v/>
      </c>
      <c r="DE8" s="618">
        <f>SUM(DE10:DE11)</f>
        <v/>
      </c>
      <c r="DF8" s="618">
        <f>SUM(DF10:DF11)</f>
        <v/>
      </c>
      <c r="DG8" s="618">
        <f>SUM(DG10:DG11)</f>
        <v/>
      </c>
      <c r="DI8" s="618">
        <f>DA8-CL8</f>
        <v/>
      </c>
      <c r="DJ8" s="333">
        <f>(DA8/CL8)-100%</f>
        <v/>
      </c>
      <c r="DL8" s="587">
        <f>SUM(DN8:DY8)</f>
        <v/>
      </c>
      <c r="DM8" s="56" t="n"/>
      <c r="DN8" s="618">
        <f>SUM(DN10:DN11)</f>
        <v/>
      </c>
      <c r="DO8" s="618">
        <f>SUM(DO10:DO11)</f>
        <v/>
      </c>
      <c r="DP8" s="618">
        <f>SUM(DP10:DP11)</f>
        <v/>
      </c>
      <c r="DQ8" s="618">
        <f>SUM(DQ10:DQ11)</f>
        <v/>
      </c>
      <c r="DR8" s="618">
        <f>SUM(DR10:DR11)</f>
        <v/>
      </c>
      <c r="DS8" s="618">
        <f>SUM(DS10:DS11)</f>
        <v/>
      </c>
      <c r="DT8" s="618">
        <f>SUM(DT10:DT11)</f>
        <v/>
      </c>
      <c r="DU8" s="618">
        <f>SUM(DU10:DU11)</f>
        <v/>
      </c>
      <c r="DV8" s="618">
        <f>SUM(DV10:DV11)</f>
        <v/>
      </c>
      <c r="DW8" s="618">
        <f>SUM(DW10:DW11)</f>
        <v/>
      </c>
      <c r="DX8" s="618">
        <f>SUM(DX10:DX11)</f>
        <v/>
      </c>
      <c r="DY8" s="618">
        <f>SUM(DY10:DY11)</f>
        <v/>
      </c>
      <c r="EA8" s="587">
        <f>SUM(EC8:EN8)</f>
        <v/>
      </c>
      <c r="EB8" s="56" t="n"/>
      <c r="EC8" s="618">
        <f>SUM(EC10:EC11)</f>
        <v/>
      </c>
      <c r="ED8" s="618">
        <f>SUM(ED10:ED11)</f>
        <v/>
      </c>
      <c r="EE8" s="618">
        <f>SUM(EE10:EE11)</f>
        <v/>
      </c>
      <c r="EF8" s="618">
        <f>SUM(EF10:EF11)</f>
        <v/>
      </c>
      <c r="EG8" s="618">
        <f>SUM(EG10:EG11)</f>
        <v/>
      </c>
      <c r="EH8" s="618">
        <f>SUM(EH10:EH11)</f>
        <v/>
      </c>
      <c r="EI8" s="618">
        <f>SUM(EI10:EI11)</f>
        <v/>
      </c>
      <c r="EJ8" s="618">
        <f>SUM(EJ10:EJ11)</f>
        <v/>
      </c>
      <c r="EK8" s="618">
        <f>SUM(EK10:EK11)</f>
        <v/>
      </c>
      <c r="EL8" s="618">
        <f>SUM(EL10:EL11)</f>
        <v/>
      </c>
      <c r="EM8" s="618">
        <f>SUM(EM10:EM11)</f>
        <v/>
      </c>
      <c r="EN8" s="618">
        <f>SUM(EN10:EN11)</f>
        <v/>
      </c>
      <c r="EP8" s="618">
        <f>EH8-DS8</f>
        <v/>
      </c>
      <c r="EQ8" s="333">
        <f>(EH8/DS8)-100%</f>
        <v/>
      </c>
      <c r="ER8" s="441" t="n"/>
      <c r="ES8" s="618">
        <f>SUM(ES10:ES11)</f>
        <v/>
      </c>
      <c r="ET8" s="422" t="n"/>
      <c r="EU8" s="618">
        <f>SUM(EU10:EU11)</f>
        <v/>
      </c>
      <c r="EV8" s="422" t="n"/>
      <c r="EW8" s="618">
        <f>SUM(EW10:EW11)</f>
        <v/>
      </c>
      <c r="EX8" s="422" t="n"/>
      <c r="EY8" s="618">
        <f>EW8-EU8</f>
        <v/>
      </c>
      <c r="EZ8" s="415">
        <f>EY8/EU8</f>
        <v/>
      </c>
    </row>
    <row r="9" ht="4.5" customFormat="1" customHeight="1" s="43">
      <c r="A9" s="85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56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56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R9" s="442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14.85" customFormat="1" customHeight="1" s="91">
      <c r="A10" s="1" t="n">
        <v>5</v>
      </c>
      <c r="B10" s="104" t="inlineStr">
        <is>
          <t>53.01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HLOOKUP($CB$4,$AZ$6:$BK$11,$A10,0)</f>
        <v/>
      </c>
      <c r="CC10" s="622" t="n"/>
      <c r="CD10" s="622">
        <f>HLOOKUP($CB$4,$BO$6:$BZ$11,$A10,0)</f>
        <v/>
      </c>
      <c r="CE10" s="597">
        <f>SUM(CG10:CR10)</f>
        <v/>
      </c>
      <c r="CF10" s="56" t="n"/>
      <c r="CG10" s="662">
        <f>BD!BJ194</f>
        <v/>
      </c>
      <c r="CH10" s="662">
        <f>BD!BK194</f>
        <v/>
      </c>
      <c r="CI10" s="662">
        <f>BD!BL194</f>
        <v/>
      </c>
      <c r="CJ10" s="662">
        <f>BD!BM194</f>
        <v/>
      </c>
      <c r="CK10" s="662">
        <f>BD!BN194</f>
        <v/>
      </c>
      <c r="CL10" s="662">
        <f>BD!BO194</f>
        <v/>
      </c>
      <c r="CM10" s="662">
        <f>BD!BP194</f>
        <v/>
      </c>
      <c r="CN10" s="662">
        <f>BD!BQ194</f>
        <v/>
      </c>
      <c r="CO10" s="662">
        <f>BD!BR194</f>
        <v/>
      </c>
      <c r="CP10" s="662">
        <f>BD!BS194</f>
        <v/>
      </c>
      <c r="CQ10" s="662">
        <f>BD!BT194</f>
        <v/>
      </c>
      <c r="CR10" s="662">
        <f>BD!BU194</f>
        <v/>
      </c>
      <c r="CT10" s="597">
        <f>SUM(CV10:DG10)</f>
        <v/>
      </c>
      <c r="CU10" s="56" t="n"/>
      <c r="CV10" s="662">
        <f>_xlfn.XLOOKUP($B10,BD!$A$203:$A$399,BD!BJ$203:BJ$399,)</f>
        <v/>
      </c>
      <c r="CW10" s="662">
        <f>_xlfn.XLOOKUP($B10,BD!$A$203:$A$399,BD!BK$203:BK$399,)</f>
        <v/>
      </c>
      <c r="CX10" s="662">
        <f>_xlfn.XLOOKUP($B10,BD!$A$203:$A$399,BD!BL$203:BL$399,)</f>
        <v/>
      </c>
      <c r="CY10" s="662">
        <f>_xlfn.XLOOKUP($B10,BD!$A$203:$A$399,BD!BM$203:BM$399,)</f>
        <v/>
      </c>
      <c r="CZ10" s="662">
        <f>_xlfn.XLOOKUP($B10,BD!$A$203:$A$399,BD!BN$203:BN$399,)</f>
        <v/>
      </c>
      <c r="DA10" s="662">
        <f>_xlfn.XLOOKUP($B10,BD!$A$203:$A$399,BD!BO$203:BO$399,)</f>
        <v/>
      </c>
      <c r="DB10" s="662">
        <f>_xlfn.XLOOKUP($B10,BD!$A$203:$A$399,BD!BP$203:BP$399,)</f>
        <v/>
      </c>
      <c r="DC10" s="662">
        <f>_xlfn.XLOOKUP($B10,BD!$A$203:$A$399,BD!BQ$203:BQ$399,)</f>
        <v/>
      </c>
      <c r="DD10" s="662">
        <f>_xlfn.XLOOKUP($B10,BD!$A$203:$A$399,BD!BR$203:BR$399,)</f>
        <v/>
      </c>
      <c r="DE10" s="662">
        <f>_xlfn.XLOOKUP($B10,BD!$A$203:$A$399,BD!BS$203:BS$399,)</f>
        <v/>
      </c>
      <c r="DF10" s="662">
        <f>_xlfn.XLOOKUP($B10,BD!$A$203:$A$399,BD!BT$203:BT$399,)</f>
        <v/>
      </c>
      <c r="DG10" s="662">
        <f>_xlfn.XLOOKUP($B10,BD!$A$203:$A$399,BD!BU$203:BU$399,)</f>
        <v/>
      </c>
      <c r="DI10" s="662">
        <f>DA10-CL10</f>
        <v/>
      </c>
      <c r="DJ10" s="444">
        <f>(DA10/CL10)-100%</f>
        <v/>
      </c>
      <c r="DL10" s="597">
        <f>SUM(DN10:DY10)</f>
        <v/>
      </c>
      <c r="DM10" s="56" t="n"/>
      <c r="DN10" s="662">
        <f>BD!BW194</f>
        <v/>
      </c>
      <c r="DO10" s="662">
        <f>BD!BX194</f>
        <v/>
      </c>
      <c r="DP10" s="662">
        <f>BD!BY194</f>
        <v/>
      </c>
      <c r="DQ10" s="662">
        <f>BD!BZ194</f>
        <v/>
      </c>
      <c r="DR10" s="662">
        <f>BD!CA194</f>
        <v/>
      </c>
      <c r="DS10" s="662">
        <f>BD!CB194</f>
        <v/>
      </c>
      <c r="DT10" s="662">
        <f>BD!CC194</f>
        <v/>
      </c>
      <c r="DU10" s="662">
        <f>BD!CD194</f>
        <v/>
      </c>
      <c r="DV10" s="662">
        <f>BD!CE194</f>
        <v/>
      </c>
      <c r="DW10" s="662">
        <f>BD!CF194</f>
        <v/>
      </c>
      <c r="DX10" s="662">
        <f>BD!CG194</f>
        <v/>
      </c>
      <c r="DY10" s="662">
        <f>BD!CH194</f>
        <v/>
      </c>
      <c r="EA10" s="597">
        <f>SUM(EC10:EN10)</f>
        <v/>
      </c>
      <c r="EB10" s="56" t="n"/>
      <c r="EC10" s="662">
        <f>_xlfn.XLOOKUP($B10,BD!$A$203:$A$399,BD!BW$203:BW$399,)</f>
        <v/>
      </c>
      <c r="ED10" s="662">
        <f>_xlfn.XLOOKUP($B10,BD!$A$203:$A$399,BD!BX$203:BX$399,)</f>
        <v/>
      </c>
      <c r="EE10" s="662">
        <f>_xlfn.XLOOKUP($B10,BD!$A$203:$A$399,BD!BY$203:BY$399,)</f>
        <v/>
      </c>
      <c r="EF10" s="662">
        <f>_xlfn.XLOOKUP($B10,BD!$A$203:$A$399,BD!BZ$203:BZ$399,)</f>
        <v/>
      </c>
      <c r="EG10" s="662">
        <f>_xlfn.XLOOKUP($B10,BD!$A$203:$A$399,BD!CA$203:CA$399,)</f>
        <v/>
      </c>
      <c r="EH10" s="662">
        <f>_xlfn.XLOOKUP($B10,BD!$A$203:$A$399,BD!CB$203:CB$399,)</f>
        <v/>
      </c>
      <c r="EI10" s="662">
        <f>_xlfn.XLOOKUP($B10,BD!$A$203:$A$399,BD!CC$203:CC$399,)</f>
        <v/>
      </c>
      <c r="EJ10" s="662">
        <f>_xlfn.XLOOKUP($B10,BD!$A$203:$A$399,BD!CD$203:CD$399,)</f>
        <v/>
      </c>
      <c r="EK10" s="662">
        <f>_xlfn.XLOOKUP($B10,BD!$A$203:$A$399,BD!CE$203:CE$399,)</f>
        <v/>
      </c>
      <c r="EL10" s="662">
        <f>_xlfn.XLOOKUP($B10,BD!$A$203:$A$399,BD!CF$203:CF$399,)</f>
        <v/>
      </c>
      <c r="EM10" s="662">
        <f>_xlfn.XLOOKUP($B10,BD!$A$203:$A$399,BD!CG$203:CG$399,)</f>
        <v/>
      </c>
      <c r="EN10" s="662">
        <f>_xlfn.XLOOKUP($B10,BD!$A$203:$A$399,BD!CH$203:CH$399,)</f>
        <v/>
      </c>
      <c r="EP10" s="662">
        <f>EH10-DS10</f>
        <v/>
      </c>
      <c r="EQ10" s="443">
        <f>(EH10/DS10)-100%</f>
        <v/>
      </c>
      <c r="ER10" s="443" t="n"/>
      <c r="ES10" s="623">
        <f>_xlfn.XLOOKUP($ES$2,$CV$6:$DG$6,$CV10:$DG10)</f>
        <v/>
      </c>
      <c r="ET10" s="409" t="n"/>
      <c r="EU10" s="626">
        <f>_xlfn.XLOOKUP($ES$4,$DN$6:$DY$6,$DN10:$DY10)</f>
        <v/>
      </c>
      <c r="EV10" s="409" t="n"/>
      <c r="EW10" s="623">
        <f>_xlfn.XLOOKUP($ES$4,$EC$6:$EN$6,$EC10:$EN10)</f>
        <v/>
      </c>
      <c r="EX10" s="409" t="n"/>
      <c r="EY10" s="625">
        <f>EW10-EU10</f>
        <v/>
      </c>
      <c r="EZ10" s="408">
        <f>EY10/EU10</f>
        <v/>
      </c>
    </row>
    <row r="11" outlineLevel="1" ht="14.85" customFormat="1" customHeight="1" s="91">
      <c r="A11" s="85" t="n">
        <v>6</v>
      </c>
      <c r="B11" s="104" t="inlineStr">
        <is>
          <t>53.02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HLOOKUP($CB$4,$AZ$6:$BK$11,$A11,0)</f>
        <v/>
      </c>
      <c r="CC11" s="622" t="n"/>
      <c r="CD11" s="622">
        <f>HLOOKUP($CB$4,$BO$6:$BZ$11,$A11,0)</f>
        <v/>
      </c>
      <c r="CE11" s="597">
        <f>SUM(CG11:CR11)</f>
        <v/>
      </c>
      <c r="CF11" s="56" t="n"/>
      <c r="CG11" s="662">
        <f>BD!BJ195</f>
        <v/>
      </c>
      <c r="CH11" s="662">
        <f>BD!BK195</f>
        <v/>
      </c>
      <c r="CI11" s="662">
        <f>BD!BL195</f>
        <v/>
      </c>
      <c r="CJ11" s="662">
        <f>BD!BM195</f>
        <v/>
      </c>
      <c r="CK11" s="662">
        <f>BD!BN195</f>
        <v/>
      </c>
      <c r="CL11" s="662">
        <f>BD!BO195</f>
        <v/>
      </c>
      <c r="CM11" s="662">
        <f>BD!BP195</f>
        <v/>
      </c>
      <c r="CN11" s="662">
        <f>BD!BQ195</f>
        <v/>
      </c>
      <c r="CO11" s="662">
        <f>BD!BR195</f>
        <v/>
      </c>
      <c r="CP11" s="662">
        <f>BD!BS195</f>
        <v/>
      </c>
      <c r="CQ11" s="662">
        <f>BD!BT195</f>
        <v/>
      </c>
      <c r="CR11" s="662">
        <f>BD!BU195</f>
        <v/>
      </c>
      <c r="CT11" s="597">
        <f>SUM(CV11:DG11)</f>
        <v/>
      </c>
      <c r="CU11" s="56" t="n"/>
      <c r="CV11" s="662">
        <f>_xlfn.XLOOKUP($B11,BD!$A$203:$A$399,BD!BJ$203:BJ$399,)</f>
        <v/>
      </c>
      <c r="CW11" s="662">
        <f>_xlfn.XLOOKUP($B11,BD!$A$203:$A$399,BD!BK$203:BK$399,)</f>
        <v/>
      </c>
      <c r="CX11" s="662">
        <f>_xlfn.XLOOKUP($B11,BD!$A$203:$A$399,BD!BL$203:BL$399,)</f>
        <v/>
      </c>
      <c r="CY11" s="662">
        <f>_xlfn.XLOOKUP($B11,BD!$A$203:$A$399,BD!BM$203:BM$399,)</f>
        <v/>
      </c>
      <c r="CZ11" s="662">
        <f>_xlfn.XLOOKUP($B11,BD!$A$203:$A$399,BD!BN$203:BN$399,)</f>
        <v/>
      </c>
      <c r="DA11" s="662">
        <f>_xlfn.XLOOKUP($B11,BD!$A$203:$A$399,BD!BO$203:BO$399,)</f>
        <v/>
      </c>
      <c r="DB11" s="662">
        <f>_xlfn.XLOOKUP($B11,BD!$A$203:$A$399,BD!BP$203:BP$399,)</f>
        <v/>
      </c>
      <c r="DC11" s="662">
        <f>_xlfn.XLOOKUP($B11,BD!$A$203:$A$399,BD!BQ$203:BQ$399,)</f>
        <v/>
      </c>
      <c r="DD11" s="662">
        <f>_xlfn.XLOOKUP($B11,BD!$A$203:$A$399,BD!BR$203:BR$399,)</f>
        <v/>
      </c>
      <c r="DE11" s="662">
        <f>_xlfn.XLOOKUP($B11,BD!$A$203:$A$399,BD!BS$203:BS$399,)</f>
        <v/>
      </c>
      <c r="DF11" s="662">
        <f>_xlfn.XLOOKUP($B11,BD!$A$203:$A$399,BD!BT$203:BT$399,)</f>
        <v/>
      </c>
      <c r="DG11" s="662">
        <f>_xlfn.XLOOKUP($B11,BD!$A$203:$A$399,BD!BU$203:BU$399,)</f>
        <v/>
      </c>
      <c r="DI11" s="662">
        <f>DA11-CL11</f>
        <v/>
      </c>
      <c r="DJ11" s="444">
        <f>(DA11/CL11)-100%</f>
        <v/>
      </c>
      <c r="DL11" s="597">
        <f>SUM(DN11:DY11)</f>
        <v/>
      </c>
      <c r="DM11" s="56" t="n"/>
      <c r="DN11" s="662">
        <f>BD!BW195</f>
        <v/>
      </c>
      <c r="DO11" s="662">
        <f>BD!BX195</f>
        <v/>
      </c>
      <c r="DP11" s="662">
        <f>BD!BY195</f>
        <v/>
      </c>
      <c r="DQ11" s="662">
        <f>BD!BZ195</f>
        <v/>
      </c>
      <c r="DR11" s="662">
        <f>BD!CA195</f>
        <v/>
      </c>
      <c r="DS11" s="662">
        <f>BD!CB195</f>
        <v/>
      </c>
      <c r="DT11" s="662">
        <f>BD!CC195</f>
        <v/>
      </c>
      <c r="DU11" s="662">
        <f>BD!CD195</f>
        <v/>
      </c>
      <c r="DV11" s="662">
        <f>BD!CE195</f>
        <v/>
      </c>
      <c r="DW11" s="662">
        <f>BD!CF195</f>
        <v/>
      </c>
      <c r="DX11" s="662">
        <f>BD!CG195</f>
        <v/>
      </c>
      <c r="DY11" s="662">
        <f>BD!CH195</f>
        <v/>
      </c>
      <c r="EA11" s="597">
        <f>SUM(EC11:EN11)</f>
        <v/>
      </c>
      <c r="EB11" s="56" t="n"/>
      <c r="EC11" s="662">
        <f>_xlfn.XLOOKUP($B11,BD!$A$203:$A$399,BD!BW$203:BW$399,)</f>
        <v/>
      </c>
      <c r="ED11" s="662">
        <f>_xlfn.XLOOKUP($B11,BD!$A$203:$A$399,BD!BX$203:BX$399,)</f>
        <v/>
      </c>
      <c r="EE11" s="662">
        <f>_xlfn.XLOOKUP($B11,BD!$A$203:$A$399,BD!BY$203:BY$399,)</f>
        <v/>
      </c>
      <c r="EF11" s="662">
        <f>_xlfn.XLOOKUP($B11,BD!$A$203:$A$399,BD!BZ$203:BZ$399,)</f>
        <v/>
      </c>
      <c r="EG11" s="662">
        <f>_xlfn.XLOOKUP($B11,BD!$A$203:$A$399,BD!CA$203:CA$399,)</f>
        <v/>
      </c>
      <c r="EH11" s="662">
        <f>_xlfn.XLOOKUP($B11,BD!$A$203:$A$399,BD!CB$203:CB$399,)</f>
        <v/>
      </c>
      <c r="EI11" s="662">
        <f>_xlfn.XLOOKUP($B11,BD!$A$203:$A$399,BD!CC$203:CC$399,)</f>
        <v/>
      </c>
      <c r="EJ11" s="662">
        <f>_xlfn.XLOOKUP($B11,BD!$A$203:$A$399,BD!CD$203:CD$399,)</f>
        <v/>
      </c>
      <c r="EK11" s="662">
        <f>_xlfn.XLOOKUP($B11,BD!$A$203:$A$399,BD!CE$203:CE$399,)</f>
        <v/>
      </c>
      <c r="EL11" s="662">
        <f>_xlfn.XLOOKUP($B11,BD!$A$203:$A$399,BD!CF$203:CF$399,)</f>
        <v/>
      </c>
      <c r="EM11" s="662">
        <f>_xlfn.XLOOKUP($B11,BD!$A$203:$A$399,BD!CG$203:CG$399,)</f>
        <v/>
      </c>
      <c r="EN11" s="662">
        <f>_xlfn.XLOOKUP($B11,BD!$A$203:$A$399,BD!CH$203:CH$399,)</f>
        <v/>
      </c>
      <c r="EP11" s="662">
        <f>EH11-DS11</f>
        <v/>
      </c>
      <c r="EQ11" s="444">
        <f>(EH11/DS11)-100%</f>
        <v/>
      </c>
      <c r="ER11" s="444" t="n"/>
      <c r="ES11" s="623">
        <f>_xlfn.XLOOKUP($ES$2,$CV$6:$DG$6,$CV11:$DG11)</f>
        <v/>
      </c>
      <c r="ET11" s="409" t="n"/>
      <c r="EU11" s="626">
        <f>_xlfn.XLOOKUP($ES$4,$DN$6:$DY$6,$DN11:$DY11)</f>
        <v/>
      </c>
      <c r="EV11" s="409" t="n"/>
      <c r="EW11" s="623">
        <f>_xlfn.XLOOKUP($ES$4,$EC$6:$EN$6,$EC11:$EN11)</f>
        <v/>
      </c>
      <c r="EX11" s="409" t="n"/>
      <c r="EY11" s="625">
        <f>EW11-EU11</f>
        <v/>
      </c>
      <c r="EZ11" s="408">
        <f>EY11/EU11</f>
        <v/>
      </c>
    </row>
    <row r="12" ht="4.5" customFormat="1" customHeight="1" s="43">
      <c r="A12" s="85" t="n">
        <v>8</v>
      </c>
      <c r="B12" s="66" t="n"/>
      <c r="C12" s="67" t="n"/>
      <c r="D12" s="67" t="n"/>
      <c r="E12" s="597" t="n"/>
      <c r="F12" s="597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 t="n"/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 t="n"/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 t="n"/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 t="n"/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597" t="n"/>
      <c r="CC12" s="622" t="n"/>
      <c r="CD12" s="597" t="n"/>
      <c r="CF12" s="56" t="n"/>
      <c r="CU12" s="56" t="n"/>
      <c r="DM12" s="56" t="n"/>
      <c r="EB12" s="56" t="n"/>
      <c r="ER12" s="56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ht="14.85" customHeight="1">
      <c r="E13" s="597" t="n"/>
      <c r="F13" s="597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 t="n"/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 t="n"/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 t="n"/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 t="n"/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1" t="n"/>
      <c r="CC13" s="237" t="n"/>
      <c r="CD13" s="1" t="n"/>
      <c r="ES13" s="623" t="n"/>
      <c r="ET13" s="409" t="n"/>
      <c r="EU13" s="626" t="n"/>
      <c r="EV13" s="409" t="n"/>
      <c r="EW13" s="623" t="n"/>
      <c r="EX13" s="409" t="n"/>
      <c r="EY13" s="625" t="n"/>
      <c r="EZ13" s="408" t="n"/>
    </row>
    <row r="14" ht="14.85" customHeight="1"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1" t="n"/>
      <c r="CC14" s="237" t="n"/>
      <c r="CD14" s="1" t="n"/>
      <c r="ES14" s="623" t="n"/>
      <c r="ET14" s="422" t="n"/>
      <c r="EU14" s="626" t="n"/>
      <c r="EV14" s="422" t="n"/>
      <c r="EW14" s="623" t="n"/>
      <c r="EX14" s="422" t="n"/>
      <c r="EY14" s="625" t="n"/>
      <c r="EZ14" s="408" t="n"/>
    </row>
    <row r="15" ht="14.85" customHeight="1">
      <c r="E15" s="597" t="n"/>
      <c r="F15" s="597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 t="n"/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 t="n"/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 t="n"/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 t="n"/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1" t="n"/>
      <c r="CC15" s="237" t="n"/>
      <c r="CD15" s="1" t="n"/>
      <c r="ES15" s="623" t="n"/>
      <c r="ET15" s="419" t="n"/>
      <c r="EU15" s="626" t="n"/>
      <c r="EV15" s="419" t="n"/>
      <c r="EW15" s="623" t="n"/>
      <c r="EX15" s="419" t="n"/>
      <c r="EY15" s="625" t="n"/>
      <c r="EZ15" s="408" t="n"/>
    </row>
    <row r="16" ht="14.85" customHeight="1">
      <c r="E16" s="597" t="n"/>
      <c r="F16" s="597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 t="n"/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 t="n"/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 t="n"/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 t="n"/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1" t="n"/>
      <c r="CC16" s="237" t="n"/>
      <c r="CD16" s="1" t="n"/>
      <c r="ES16" s="34" t="n"/>
      <c r="ET16" s="34" t="n"/>
      <c r="EU16" s="34" t="n"/>
      <c r="EV16" s="34" t="n"/>
      <c r="EW16" s="34" t="n"/>
      <c r="EX16" s="34" t="n"/>
      <c r="EY16" s="34" t="n"/>
      <c r="EZ16" s="34" t="n"/>
    </row>
    <row r="17" ht="14.85" customHeight="1">
      <c r="E17" s="597" t="n"/>
      <c r="F17" s="597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 t="n"/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 t="n"/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1" t="n"/>
      <c r="CC17" s="237" t="n"/>
      <c r="CD17" s="1" t="n"/>
      <c r="ES17" s="596" t="n"/>
      <c r="ET17" s="419" t="n"/>
      <c r="EU17" s="596" t="n"/>
      <c r="EV17" s="419" t="n"/>
      <c r="EW17" s="596" t="n"/>
      <c r="EX17" s="419" t="n"/>
      <c r="EY17" s="625" t="n"/>
      <c r="EZ17" s="406" t="n"/>
    </row>
    <row r="18" ht="14.85" customHeight="1"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1" t="n"/>
      <c r="CC18" s="237" t="n"/>
      <c r="CD18" s="1" t="n"/>
      <c r="ES18" s="623" t="n"/>
      <c r="ET18" s="409" t="n"/>
      <c r="EU18" s="626" t="n"/>
      <c r="EV18" s="409" t="n"/>
      <c r="EW18" s="623" t="n"/>
      <c r="EX18" s="409" t="n"/>
      <c r="EY18" s="625" t="n"/>
      <c r="EZ18" s="408" t="n"/>
    </row>
    <row r="19" ht="14.85" customHeight="1">
      <c r="E19" s="597" t="n"/>
      <c r="F19" s="597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597" t="n"/>
      <c r="AX19" s="597" t="n"/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597" t="n"/>
      <c r="BM19" s="597" t="n"/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1" t="n"/>
      <c r="CC19" s="237" t="n"/>
      <c r="CD19" s="1" t="n"/>
      <c r="ES19" s="623" t="n"/>
      <c r="ET19" s="409" t="n"/>
      <c r="EU19" s="626" t="n"/>
      <c r="EV19" s="409" t="n"/>
      <c r="EW19" s="623" t="n"/>
      <c r="EX19" s="409" t="n"/>
      <c r="EY19" s="625" t="n"/>
      <c r="EZ19" s="408" t="n"/>
    </row>
    <row r="20" ht="14.85" customHeight="1">
      <c r="E20" s="597" t="n"/>
      <c r="F20" s="597" t="n"/>
      <c r="G20" s="597" t="n"/>
      <c r="H20" s="597" t="n"/>
      <c r="I20" s="597" t="n"/>
      <c r="J20" s="597" t="n"/>
      <c r="K20" s="597" t="n"/>
      <c r="L20" s="597" t="n"/>
      <c r="M20" s="597" t="n"/>
      <c r="N20" s="597" t="n"/>
      <c r="O20" s="597" t="n"/>
      <c r="P20" s="597" t="n"/>
      <c r="Q20" s="597" t="n"/>
      <c r="R20" s="597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597" t="n"/>
      <c r="AF20" s="597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597" t="n"/>
      <c r="AT20" s="597" t="n"/>
      <c r="AU20" s="597" t="n"/>
      <c r="AV20" s="597" t="n"/>
      <c r="AW20" s="597" t="n"/>
      <c r="AX20" s="597" t="n"/>
      <c r="AY20" s="597" t="n"/>
      <c r="AZ20" s="597" t="n"/>
      <c r="BA20" s="597" t="n"/>
      <c r="BB20" s="597" t="n"/>
      <c r="BC20" s="597" t="n"/>
      <c r="BD20" s="597" t="n"/>
      <c r="BE20" s="597" t="n"/>
      <c r="BF20" s="597" t="n"/>
      <c r="BG20" s="597" t="n"/>
      <c r="BH20" s="597" t="n"/>
      <c r="BI20" s="597" t="n"/>
      <c r="BJ20" s="597" t="n"/>
      <c r="BK20" s="597" t="n"/>
      <c r="BL20" s="597" t="n"/>
      <c r="BM20" s="597" t="n"/>
      <c r="BN20" s="597" t="n"/>
      <c r="BO20" s="597" t="n"/>
      <c r="BP20" s="597" t="n"/>
      <c r="BQ20" s="597" t="n"/>
      <c r="BR20" s="597" t="n"/>
      <c r="BS20" s="597" t="n"/>
      <c r="BT20" s="597" t="n"/>
      <c r="BU20" s="597" t="n"/>
      <c r="BV20" s="597" t="n"/>
      <c r="BW20" s="597" t="n"/>
      <c r="BX20" s="597" t="n"/>
      <c r="BY20" s="597" t="n"/>
      <c r="BZ20" s="597" t="n"/>
      <c r="CB20" s="1" t="n"/>
      <c r="CC20" s="237" t="n"/>
      <c r="CD20" s="1" t="n"/>
      <c r="ES20" s="623" t="n"/>
      <c r="ET20" s="419" t="n"/>
      <c r="EU20" s="626" t="n"/>
      <c r="EV20" s="419" t="n"/>
      <c r="EW20" s="623" t="n"/>
      <c r="EX20" s="419" t="n"/>
      <c r="EY20" s="625" t="n"/>
      <c r="EZ20" s="408" t="n"/>
    </row>
    <row r="21" ht="14.85" customHeight="1"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1" t="n"/>
      <c r="CC21" s="237" t="n"/>
      <c r="CD21" s="1" t="n"/>
      <c r="ES21" s="623" t="n"/>
      <c r="ET21" s="409" t="n"/>
      <c r="EU21" s="626" t="n"/>
      <c r="EV21" s="409" t="n"/>
      <c r="EW21" s="623" t="n"/>
      <c r="EX21" s="409" t="n"/>
      <c r="EY21" s="625" t="n"/>
      <c r="EZ21" s="408" t="n"/>
    </row>
    <row r="22" ht="14.85" customHeight="1"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597" t="n"/>
      <c r="R22" s="597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597" t="n"/>
      <c r="AF22" s="597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597" t="n"/>
      <c r="AT22" s="597" t="n"/>
      <c r="AU22" s="597" t="n"/>
      <c r="AV22" s="597" t="n"/>
      <c r="AW22" s="597" t="n"/>
      <c r="AX22" s="597" t="n"/>
      <c r="AY22" s="597" t="n"/>
      <c r="AZ22" s="597" t="n"/>
      <c r="BA22" s="597" t="n"/>
      <c r="BB22" s="597" t="n"/>
      <c r="BC22" s="597" t="n"/>
      <c r="BD22" s="597" t="n"/>
      <c r="BE22" s="597" t="n"/>
      <c r="BF22" s="597" t="n"/>
      <c r="BG22" s="597" t="n"/>
      <c r="BH22" s="597" t="n"/>
      <c r="BI22" s="597" t="n"/>
      <c r="BJ22" s="597" t="n"/>
      <c r="BK22" s="597" t="n"/>
      <c r="BL22" s="597" t="n"/>
      <c r="BM22" s="597" t="n"/>
      <c r="BN22" s="597" t="n"/>
      <c r="BO22" s="597" t="n"/>
      <c r="BP22" s="597" t="n"/>
      <c r="BQ22" s="597" t="n"/>
      <c r="BR22" s="597" t="n"/>
      <c r="BS22" s="597" t="n"/>
      <c r="BT22" s="597" t="n"/>
      <c r="BU22" s="597" t="n"/>
      <c r="BV22" s="597" t="n"/>
      <c r="BW22" s="597" t="n"/>
      <c r="BX22" s="597" t="n"/>
      <c r="BY22" s="597" t="n"/>
      <c r="BZ22" s="597" t="n"/>
      <c r="CB22" s="1" t="n"/>
      <c r="CC22" s="237" t="n"/>
      <c r="CD22" s="1" t="n"/>
      <c r="ES22" s="34" t="n"/>
      <c r="ET22" s="34" t="n"/>
      <c r="EU22" s="34" t="n"/>
      <c r="EV22" s="34" t="n"/>
      <c r="EW22" s="34" t="n"/>
      <c r="EX22" s="34" t="n"/>
      <c r="EY22" s="34" t="n"/>
      <c r="EZ22" s="34" t="n"/>
    </row>
    <row r="23" ht="14.85" customHeight="1">
      <c r="E23" s="597" t="n"/>
      <c r="F23" s="597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 t="n"/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 t="n"/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 t="n"/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 t="n"/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1" t="n"/>
      <c r="CC23" s="237" t="n"/>
      <c r="CD23" s="1" t="n"/>
      <c r="ES23" s="596" t="n"/>
      <c r="ET23" s="419" t="n"/>
      <c r="EU23" s="596" t="n"/>
      <c r="EV23" s="419" t="n"/>
      <c r="EW23" s="596" t="n"/>
      <c r="EX23" s="419" t="n"/>
      <c r="EY23" s="625" t="n"/>
      <c r="EZ23" s="406" t="n"/>
    </row>
    <row r="24" ht="14.85" customHeight="1">
      <c r="E24" s="597" t="n"/>
      <c r="F24" s="597" t="n"/>
      <c r="G24" s="597" t="n"/>
      <c r="H24" s="597" t="n"/>
      <c r="I24" s="597" t="n"/>
      <c r="J24" s="597" t="n"/>
      <c r="K24" s="597" t="n"/>
      <c r="L24" s="597" t="n"/>
      <c r="M24" s="597" t="n"/>
      <c r="N24" s="597" t="n"/>
      <c r="O24" s="597" t="n"/>
      <c r="P24" s="597" t="n"/>
      <c r="Q24" s="597" t="n"/>
      <c r="R24" s="597" t="n"/>
      <c r="S24" s="597" t="n"/>
      <c r="T24" s="597" t="n"/>
      <c r="U24" s="597" t="n"/>
      <c r="V24" s="597" t="n"/>
      <c r="W24" s="597" t="n"/>
      <c r="X24" s="597" t="n"/>
      <c r="Y24" s="597" t="n"/>
      <c r="Z24" s="597" t="n"/>
      <c r="AA24" s="597" t="n"/>
      <c r="AB24" s="597" t="n"/>
      <c r="AC24" s="597" t="n"/>
      <c r="AD24" s="597" t="n"/>
      <c r="AE24" s="597" t="n"/>
      <c r="AF24" s="597" t="n"/>
      <c r="AG24" s="597" t="n"/>
      <c r="AH24" s="597" t="n"/>
      <c r="AI24" s="597" t="n"/>
      <c r="AJ24" s="597" t="n"/>
      <c r="AK24" s="597" t="n"/>
      <c r="AL24" s="597" t="n"/>
      <c r="AM24" s="597" t="n"/>
      <c r="AN24" s="597" t="n"/>
      <c r="AO24" s="597" t="n"/>
      <c r="AP24" s="597" t="n"/>
      <c r="AQ24" s="597" t="n"/>
      <c r="AR24" s="597" t="n"/>
      <c r="AS24" s="597" t="n"/>
      <c r="AT24" s="597" t="n"/>
      <c r="AU24" s="597" t="n"/>
      <c r="AV24" s="597" t="n"/>
      <c r="AW24" s="597" t="n"/>
      <c r="AX24" s="597" t="n"/>
      <c r="AY24" s="597" t="n"/>
      <c r="AZ24" s="597" t="n"/>
      <c r="BA24" s="597" t="n"/>
      <c r="BB24" s="597" t="n"/>
      <c r="BC24" s="597" t="n"/>
      <c r="BD24" s="597" t="n"/>
      <c r="BE24" s="597" t="n"/>
      <c r="BF24" s="597" t="n"/>
      <c r="BG24" s="597" t="n"/>
      <c r="BH24" s="597" t="n"/>
      <c r="BI24" s="597" t="n"/>
      <c r="BJ24" s="597" t="n"/>
      <c r="BK24" s="597" t="n"/>
      <c r="BL24" s="597" t="n"/>
      <c r="BM24" s="597" t="n"/>
      <c r="BN24" s="597" t="n"/>
      <c r="BO24" s="597" t="n"/>
      <c r="BP24" s="597" t="n"/>
      <c r="BQ24" s="597" t="n"/>
      <c r="BR24" s="597" t="n"/>
      <c r="BS24" s="597" t="n"/>
      <c r="BT24" s="597" t="n"/>
      <c r="BU24" s="597" t="n"/>
      <c r="BV24" s="597" t="n"/>
      <c r="BW24" s="597" t="n"/>
      <c r="BX24" s="597" t="n"/>
      <c r="BY24" s="597" t="n"/>
      <c r="BZ24" s="597" t="n"/>
      <c r="CB24" s="1" t="n"/>
      <c r="CC24" s="237" t="n"/>
      <c r="CD24" s="1" t="n"/>
      <c r="ES24" s="623" t="n"/>
      <c r="ET24" s="419" t="n"/>
      <c r="EU24" s="626" t="n"/>
      <c r="EV24" s="419" t="n"/>
      <c r="EW24" s="623" t="n"/>
      <c r="EX24" s="419" t="n"/>
      <c r="EY24" s="625" t="n"/>
      <c r="EZ24" s="408" t="n"/>
    </row>
    <row r="25" ht="14.85" customHeight="1"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1" t="n"/>
      <c r="CC25" s="237" t="n"/>
      <c r="CD25" s="1" t="n"/>
      <c r="ES25" s="623" t="n"/>
      <c r="ET25" s="409" t="n"/>
      <c r="EU25" s="626" t="n"/>
      <c r="EV25" s="409" t="n"/>
      <c r="EW25" s="623" t="n"/>
      <c r="EX25" s="409" t="n"/>
      <c r="EY25" s="625" t="n"/>
      <c r="EZ25" s="408" t="n"/>
    </row>
    <row r="26" ht="14.85" customHeight="1">
      <c r="E26" s="597" t="n"/>
      <c r="F26" s="597" t="n"/>
      <c r="G26" s="597" t="n"/>
      <c r="H26" s="597" t="n"/>
      <c r="I26" s="597" t="n"/>
      <c r="J26" s="597" t="n"/>
      <c r="K26" s="597" t="n"/>
      <c r="L26" s="597" t="n"/>
      <c r="M26" s="597" t="n"/>
      <c r="N26" s="597" t="n"/>
      <c r="O26" s="597" t="n"/>
      <c r="P26" s="597" t="n"/>
      <c r="Q26" s="597" t="n"/>
      <c r="R26" s="597" t="n"/>
      <c r="S26" s="597" t="n"/>
      <c r="T26" s="597" t="n"/>
      <c r="U26" s="597" t="n"/>
      <c r="V26" s="597" t="n"/>
      <c r="W26" s="597" t="n"/>
      <c r="X26" s="597" t="n"/>
      <c r="Y26" s="597" t="n"/>
      <c r="Z26" s="597" t="n"/>
      <c r="AA26" s="597" t="n"/>
      <c r="AB26" s="597" t="n"/>
      <c r="AC26" s="597" t="n"/>
      <c r="AD26" s="597" t="n"/>
      <c r="AE26" s="597" t="n"/>
      <c r="AF26" s="597" t="n"/>
      <c r="AG26" s="597" t="n"/>
      <c r="AH26" s="597" t="n"/>
      <c r="AI26" s="597" t="n"/>
      <c r="AJ26" s="597" t="n"/>
      <c r="AK26" s="597" t="n"/>
      <c r="AL26" s="597" t="n"/>
      <c r="AM26" s="597" t="n"/>
      <c r="AN26" s="597" t="n"/>
      <c r="AO26" s="597" t="n"/>
      <c r="AP26" s="597" t="n"/>
      <c r="AQ26" s="597" t="n"/>
      <c r="AR26" s="597" t="n"/>
      <c r="AS26" s="597" t="n"/>
      <c r="AT26" s="597" t="n"/>
      <c r="AU26" s="597" t="n"/>
      <c r="AV26" s="597" t="n"/>
      <c r="AW26" s="597" t="n"/>
      <c r="AX26" s="597" t="n"/>
      <c r="AY26" s="597" t="n"/>
      <c r="AZ26" s="597" t="n"/>
      <c r="BA26" s="597" t="n"/>
      <c r="BB26" s="597" t="n"/>
      <c r="BC26" s="597" t="n"/>
      <c r="BD26" s="597" t="n"/>
      <c r="BE26" s="597" t="n"/>
      <c r="BF26" s="597" t="n"/>
      <c r="BG26" s="597" t="n"/>
      <c r="BH26" s="597" t="n"/>
      <c r="BI26" s="597" t="n"/>
      <c r="BJ26" s="597" t="n"/>
      <c r="BK26" s="597" t="n"/>
      <c r="BL26" s="597" t="n"/>
      <c r="BM26" s="597" t="n"/>
      <c r="BN26" s="597" t="n"/>
      <c r="BO26" s="597" t="n"/>
      <c r="BP26" s="597" t="n"/>
      <c r="BQ26" s="597" t="n"/>
      <c r="BR26" s="597" t="n"/>
      <c r="BS26" s="597" t="n"/>
      <c r="BT26" s="597" t="n"/>
      <c r="BU26" s="597" t="n"/>
      <c r="BV26" s="597" t="n"/>
      <c r="BW26" s="597" t="n"/>
      <c r="BX26" s="597" t="n"/>
      <c r="BY26" s="597" t="n"/>
      <c r="BZ26" s="597" t="n"/>
      <c r="CB26" s="1" t="n"/>
      <c r="CC26" s="237" t="n"/>
      <c r="CD26" s="1" t="n"/>
      <c r="ES26" s="623" t="n"/>
      <c r="ET26" s="409" t="n"/>
      <c r="EU26" s="626" t="n"/>
      <c r="EV26" s="409" t="n"/>
      <c r="EW26" s="623" t="n"/>
      <c r="EX26" s="409" t="n"/>
      <c r="EY26" s="625" t="n"/>
      <c r="EZ26" s="408" t="n"/>
    </row>
    <row r="27" ht="14.85" customHeight="1">
      <c r="E27" s="597" t="n"/>
      <c r="F27" s="597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 t="n"/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 t="n"/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 t="n"/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 t="n"/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1" t="n"/>
      <c r="CC27" s="237" t="n"/>
      <c r="CD27" s="1" t="n"/>
      <c r="CT27" s="662" t="n"/>
      <c r="EA27" s="662" t="n"/>
      <c r="ES27" s="623" t="n"/>
      <c r="ET27" s="409" t="n"/>
      <c r="EU27" s="626" t="n"/>
      <c r="EV27" s="409" t="n"/>
      <c r="EW27" s="623" t="n"/>
      <c r="EX27" s="409" t="n"/>
      <c r="EY27" s="625" t="n"/>
      <c r="EZ27" s="408" t="n"/>
    </row>
    <row r="28" ht="14.85" customHeight="1">
      <c r="E28" s="597" t="n"/>
      <c r="F28" s="597" t="n"/>
      <c r="G28" s="597" t="n"/>
      <c r="H28" s="597" t="n"/>
      <c r="I28" s="597" t="n"/>
      <c r="J28" s="597" t="n"/>
      <c r="K28" s="597" t="n"/>
      <c r="L28" s="597" t="n"/>
      <c r="M28" s="597" t="n"/>
      <c r="N28" s="597" t="n"/>
      <c r="O28" s="597" t="n"/>
      <c r="P28" s="597" t="n"/>
      <c r="Q28" s="597" t="n"/>
      <c r="R28" s="597" t="n"/>
      <c r="S28" s="597" t="n"/>
      <c r="T28" s="597" t="n"/>
      <c r="U28" s="597" t="n"/>
      <c r="V28" s="597" t="n"/>
      <c r="W28" s="597" t="n"/>
      <c r="X28" s="597" t="n"/>
      <c r="Y28" s="597" t="n"/>
      <c r="Z28" s="597" t="n"/>
      <c r="AA28" s="597" t="n"/>
      <c r="AB28" s="597" t="n"/>
      <c r="AC28" s="597" t="n"/>
      <c r="AD28" s="597" t="n"/>
      <c r="AE28" s="597" t="n"/>
      <c r="AF28" s="597" t="n"/>
      <c r="AG28" s="597" t="n"/>
      <c r="AH28" s="597" t="n"/>
      <c r="AI28" s="597" t="n"/>
      <c r="AJ28" s="597" t="n"/>
      <c r="AK28" s="597" t="n"/>
      <c r="AL28" s="597" t="n"/>
      <c r="AM28" s="597" t="n"/>
      <c r="AN28" s="597" t="n"/>
      <c r="AO28" s="597" t="n"/>
      <c r="AP28" s="597" t="n"/>
      <c r="AQ28" s="597" t="n"/>
      <c r="AR28" s="597" t="n"/>
      <c r="AS28" s="597" t="n"/>
      <c r="AT28" s="597" t="n"/>
      <c r="AU28" s="597" t="n"/>
      <c r="AV28" s="597" t="n"/>
      <c r="AW28" s="597" t="n"/>
      <c r="AX28" s="597" t="n"/>
      <c r="AY28" s="597" t="n"/>
      <c r="AZ28" s="597" t="n"/>
      <c r="BA28" s="597" t="n"/>
      <c r="BB28" s="597" t="n"/>
      <c r="BC28" s="597" t="n"/>
      <c r="BD28" s="597" t="n"/>
      <c r="BE28" s="597" t="n"/>
      <c r="BF28" s="597" t="n"/>
      <c r="BG28" s="597" t="n"/>
      <c r="BH28" s="597" t="n"/>
      <c r="BI28" s="597" t="n"/>
      <c r="BJ28" s="597" t="n"/>
      <c r="BK28" s="597" t="n"/>
      <c r="BL28" s="597" t="n"/>
      <c r="BM28" s="597" t="n"/>
      <c r="BN28" s="597" t="n"/>
      <c r="BO28" s="597" t="n"/>
      <c r="BP28" s="597" t="n"/>
      <c r="BQ28" s="597" t="n"/>
      <c r="BR28" s="597" t="n"/>
      <c r="BS28" s="597" t="n"/>
      <c r="BT28" s="597" t="n"/>
      <c r="BU28" s="597" t="n"/>
      <c r="BV28" s="597" t="n"/>
      <c r="BW28" s="597" t="n"/>
      <c r="BX28" s="597" t="n"/>
      <c r="BY28" s="597" t="n"/>
      <c r="BZ28" s="597" t="n"/>
      <c r="CB28" s="1" t="n"/>
      <c r="CC28" s="237" t="n"/>
      <c r="CD28" s="1" t="n"/>
      <c r="ES28" s="623" t="n"/>
      <c r="ET28" s="419" t="n"/>
      <c r="EU28" s="626" t="n"/>
      <c r="EV28" s="419" t="n"/>
      <c r="EW28" s="623" t="n"/>
      <c r="EX28" s="419" t="n"/>
      <c r="EY28" s="625" t="n"/>
      <c r="EZ28" s="408" t="n"/>
    </row>
    <row r="29" ht="14.85" customHeight="1">
      <c r="E29" s="597" t="n"/>
      <c r="F29" s="597" t="n"/>
      <c r="G29" s="597" t="n"/>
      <c r="H29" s="597" t="n"/>
      <c r="I29" s="597" t="n"/>
      <c r="J29" s="597" t="n"/>
      <c r="K29" s="597" t="n"/>
      <c r="L29" s="597" t="n"/>
      <c r="M29" s="597" t="n"/>
      <c r="N29" s="597" t="n"/>
      <c r="O29" s="597" t="n"/>
      <c r="P29" s="597" t="n"/>
      <c r="Q29" s="597" t="n"/>
      <c r="R29" s="597" t="n"/>
      <c r="S29" s="597" t="n"/>
      <c r="T29" s="597" t="n"/>
      <c r="U29" s="597" t="n"/>
      <c r="V29" s="597" t="n"/>
      <c r="W29" s="597" t="n"/>
      <c r="X29" s="597" t="n"/>
      <c r="Y29" s="597" t="n"/>
      <c r="Z29" s="597" t="n"/>
      <c r="AA29" s="597" t="n"/>
      <c r="AB29" s="597" t="n"/>
      <c r="AC29" s="597" t="n"/>
      <c r="AD29" s="597" t="n"/>
      <c r="AE29" s="597" t="n"/>
      <c r="AF29" s="597" t="n"/>
      <c r="AG29" s="597" t="n"/>
      <c r="AH29" s="597" t="n"/>
      <c r="AI29" s="597" t="n"/>
      <c r="AJ29" s="597" t="n"/>
      <c r="AK29" s="597" t="n"/>
      <c r="AL29" s="597" t="n"/>
      <c r="AM29" s="597" t="n"/>
      <c r="AN29" s="597" t="n"/>
      <c r="AO29" s="597" t="n"/>
      <c r="AP29" s="597" t="n"/>
      <c r="AQ29" s="597" t="n"/>
      <c r="AR29" s="597" t="n"/>
      <c r="AS29" s="597" t="n"/>
      <c r="AT29" s="597" t="n"/>
      <c r="AU29" s="597" t="n"/>
      <c r="AV29" s="597" t="n"/>
      <c r="AW29" s="597" t="n"/>
      <c r="AX29" s="597" t="n"/>
      <c r="AY29" s="597" t="n"/>
      <c r="AZ29" s="597" t="n"/>
      <c r="BA29" s="597" t="n"/>
      <c r="BB29" s="597" t="n"/>
      <c r="BC29" s="597" t="n"/>
      <c r="BD29" s="597" t="n"/>
      <c r="BE29" s="597" t="n"/>
      <c r="BF29" s="597" t="n"/>
      <c r="BG29" s="597" t="n"/>
      <c r="BH29" s="597" t="n"/>
      <c r="BI29" s="597" t="n"/>
      <c r="BJ29" s="597" t="n"/>
      <c r="BK29" s="597" t="n"/>
      <c r="BL29" s="597" t="n"/>
      <c r="BM29" s="597" t="n"/>
      <c r="BN29" s="597" t="n"/>
      <c r="BO29" s="597" t="n"/>
      <c r="BP29" s="597" t="n"/>
      <c r="BQ29" s="597" t="n"/>
      <c r="BR29" s="597" t="n"/>
      <c r="BS29" s="597" t="n"/>
      <c r="BT29" s="597" t="n"/>
      <c r="BU29" s="597" t="n"/>
      <c r="BV29" s="597" t="n"/>
      <c r="BW29" s="597" t="n"/>
      <c r="BX29" s="597" t="n"/>
      <c r="BY29" s="597" t="n"/>
      <c r="BZ29" s="597" t="n"/>
      <c r="CB29" s="1" t="n"/>
      <c r="CC29" s="237" t="n"/>
      <c r="CD29" s="1" t="n"/>
      <c r="ES29" s="623" t="n"/>
      <c r="ET29" s="409" t="n"/>
      <c r="EU29" s="626" t="n"/>
      <c r="EV29" s="409" t="n"/>
      <c r="EW29" s="623" t="n"/>
      <c r="EX29" s="409" t="n"/>
      <c r="EY29" s="625" t="n"/>
      <c r="EZ29" s="408" t="n"/>
    </row>
    <row r="30" ht="14.85" customHeight="1">
      <c r="E30" s="597" t="n"/>
      <c r="F30" s="597" t="n"/>
      <c r="G30" s="597" t="n"/>
      <c r="H30" s="597" t="n"/>
      <c r="I30" s="597" t="n"/>
      <c r="J30" s="597" t="n"/>
      <c r="K30" s="597" t="n"/>
      <c r="L30" s="597" t="n"/>
      <c r="M30" s="597" t="n"/>
      <c r="N30" s="597" t="n"/>
      <c r="O30" s="597" t="n"/>
      <c r="P30" s="597" t="n"/>
      <c r="Q30" s="597" t="n"/>
      <c r="R30" s="597" t="n"/>
      <c r="S30" s="597" t="n"/>
      <c r="T30" s="597" t="n"/>
      <c r="U30" s="597" t="n"/>
      <c r="V30" s="597" t="n"/>
      <c r="W30" s="597" t="n"/>
      <c r="X30" s="597" t="n"/>
      <c r="Y30" s="597" t="n"/>
      <c r="Z30" s="597" t="n"/>
      <c r="AA30" s="597" t="n"/>
      <c r="AB30" s="597" t="n"/>
      <c r="AC30" s="597" t="n"/>
      <c r="AD30" s="597" t="n"/>
      <c r="AE30" s="597" t="n"/>
      <c r="AF30" s="597" t="n"/>
      <c r="AG30" s="597" t="n"/>
      <c r="AH30" s="597" t="n"/>
      <c r="AI30" s="597" t="n"/>
      <c r="AJ30" s="597" t="n"/>
      <c r="AK30" s="597" t="n"/>
      <c r="AL30" s="597" t="n"/>
      <c r="AM30" s="597" t="n"/>
      <c r="AN30" s="597" t="n"/>
      <c r="AO30" s="597" t="n"/>
      <c r="AP30" s="597" t="n"/>
      <c r="AQ30" s="597" t="n"/>
      <c r="AR30" s="597" t="n"/>
      <c r="AS30" s="597" t="n"/>
      <c r="AT30" s="597" t="n"/>
      <c r="AU30" s="597" t="n"/>
      <c r="AV30" s="597" t="n"/>
      <c r="AW30" s="597" t="n"/>
      <c r="AX30" s="597" t="n"/>
      <c r="AY30" s="597" t="n"/>
      <c r="AZ30" s="597" t="n"/>
      <c r="BA30" s="597" t="n"/>
      <c r="BB30" s="597" t="n"/>
      <c r="BC30" s="597" t="n"/>
      <c r="BD30" s="597" t="n"/>
      <c r="BE30" s="597" t="n"/>
      <c r="BF30" s="597" t="n"/>
      <c r="BG30" s="597" t="n"/>
      <c r="BH30" s="597" t="n"/>
      <c r="BI30" s="597" t="n"/>
      <c r="BJ30" s="597" t="n"/>
      <c r="BK30" s="597" t="n"/>
      <c r="BL30" s="597" t="n"/>
      <c r="BM30" s="597" t="n"/>
      <c r="BN30" s="597" t="n"/>
      <c r="BO30" s="597" t="n"/>
      <c r="BP30" s="597" t="n"/>
      <c r="BQ30" s="597" t="n"/>
      <c r="BR30" s="597" t="n"/>
      <c r="BS30" s="597" t="n"/>
      <c r="BT30" s="597" t="n"/>
      <c r="BU30" s="597" t="n"/>
      <c r="BV30" s="597" t="n"/>
      <c r="BW30" s="597" t="n"/>
      <c r="BX30" s="597" t="n"/>
      <c r="BY30" s="597" t="n"/>
      <c r="BZ30" s="597" t="n"/>
      <c r="CB30" s="1" t="n"/>
      <c r="CC30" s="237" t="n"/>
      <c r="CD30" s="1" t="n"/>
      <c r="ES30" s="648" t="n"/>
      <c r="ET30" s="107" t="n"/>
      <c r="EU30" s="649" t="n"/>
      <c r="EV30" s="107" t="n"/>
      <c r="EW30" s="648" t="n"/>
      <c r="EX30" s="107" t="n"/>
      <c r="EY30" s="650" t="n"/>
      <c r="EZ30" s="431" t="n"/>
    </row>
    <row r="31" ht="14.85" customHeight="1"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1" t="n"/>
      <c r="CC31" s="237" t="n"/>
      <c r="CD31" s="1" t="n"/>
      <c r="ES31" s="648" t="n"/>
      <c r="ET31" s="107" t="n"/>
      <c r="EU31" s="649" t="n"/>
      <c r="EV31" s="107" t="n"/>
      <c r="EW31" s="648" t="n"/>
      <c r="EX31" s="107" t="n"/>
      <c r="EY31" s="651" t="n"/>
      <c r="EZ31" s="431" t="n"/>
    </row>
    <row r="32" ht="14.85" customHeight="1">
      <c r="E32" s="597" t="n"/>
      <c r="F32" s="597" t="n"/>
      <c r="G32" s="597" t="n"/>
      <c r="H32" s="597" t="n"/>
      <c r="I32" s="597" t="n"/>
      <c r="J32" s="597" t="n"/>
      <c r="K32" s="597" t="n"/>
      <c r="L32" s="597" t="n"/>
      <c r="M32" s="597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  <c r="AA32" s="597" t="n"/>
      <c r="AB32" s="597" t="n"/>
      <c r="AC32" s="597" t="n"/>
      <c r="AD32" s="597" t="n"/>
      <c r="AE32" s="597" t="n"/>
      <c r="AF32" s="597" t="n"/>
      <c r="AG32" s="597" t="n"/>
      <c r="AH32" s="597" t="n"/>
      <c r="AI32" s="597" t="n"/>
      <c r="AJ32" s="597" t="n"/>
      <c r="AK32" s="597" t="n"/>
      <c r="AL32" s="597" t="n"/>
      <c r="AM32" s="597" t="n"/>
      <c r="AN32" s="597" t="n"/>
      <c r="AO32" s="597" t="n"/>
      <c r="AP32" s="597" t="n"/>
      <c r="AQ32" s="597" t="n"/>
      <c r="AR32" s="597" t="n"/>
      <c r="AS32" s="597" t="n"/>
      <c r="AT32" s="597" t="n"/>
      <c r="AU32" s="597" t="n"/>
      <c r="AV32" s="597" t="n"/>
      <c r="AW32" s="597" t="n"/>
      <c r="AX32" s="597" t="n"/>
      <c r="AY32" s="597" t="n"/>
      <c r="AZ32" s="597" t="n"/>
      <c r="BA32" s="597" t="n"/>
      <c r="BB32" s="597" t="n"/>
      <c r="BC32" s="597" t="n"/>
      <c r="BD32" s="597" t="n"/>
      <c r="BE32" s="597" t="n"/>
      <c r="BF32" s="597" t="n"/>
      <c r="BG32" s="597" t="n"/>
      <c r="BH32" s="597" t="n"/>
      <c r="BI32" s="597" t="n"/>
      <c r="BJ32" s="597" t="n"/>
      <c r="BK32" s="597" t="n"/>
      <c r="BL32" s="597" t="n"/>
      <c r="BM32" s="597" t="n"/>
      <c r="BN32" s="597" t="n"/>
      <c r="BO32" s="597" t="n"/>
      <c r="BP32" s="597" t="n"/>
      <c r="BQ32" s="597" t="n"/>
      <c r="BR32" s="597" t="n"/>
      <c r="BS32" s="597" t="n"/>
      <c r="BT32" s="597" t="n"/>
      <c r="BU32" s="597" t="n"/>
      <c r="BV32" s="597" t="n"/>
      <c r="BW32" s="597" t="n"/>
      <c r="BX32" s="597" t="n"/>
      <c r="BY32" s="597" t="n"/>
      <c r="BZ32" s="597" t="n"/>
      <c r="CB32" s="1" t="n"/>
      <c r="CC32" s="237" t="n"/>
      <c r="CD32" s="1" t="n"/>
      <c r="ES32" s="652" t="n"/>
      <c r="ET32" s="434" t="n"/>
      <c r="EU32" s="652" t="n"/>
      <c r="EV32" s="434" t="n"/>
      <c r="EW32" s="653" t="n"/>
      <c r="EX32" s="434" t="n"/>
      <c r="EY32" s="654" t="n"/>
      <c r="EZ32" s="437" t="n"/>
    </row>
    <row r="33" ht="14.85" customHeight="1">
      <c r="E33" s="597" t="n"/>
      <c r="F33" s="597" t="n"/>
      <c r="G33" s="597" t="n"/>
      <c r="H33" s="597" t="n"/>
      <c r="I33" s="597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ES33" s="56" t="n"/>
      <c r="ET33" s="43" t="n"/>
      <c r="EU33" s="56" t="n"/>
      <c r="EV33" s="43" t="n"/>
      <c r="EW33" s="56" t="n"/>
      <c r="EX33" s="43" t="n"/>
      <c r="EY33" s="56" t="n"/>
      <c r="EZ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ES34" s="56" t="n"/>
      <c r="ET34" s="43" t="n"/>
      <c r="EU34" s="56" t="n"/>
      <c r="EV34" s="43" t="n"/>
      <c r="EW34" s="56" t="n"/>
      <c r="EX34" s="43" t="n"/>
      <c r="EY34" s="56" t="n"/>
      <c r="EZ34" s="56" t="n"/>
    </row>
    <row r="35" ht="14.85" customHeight="1">
      <c r="E35" s="597" t="n"/>
      <c r="F35" s="597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S35" s="56" t="n"/>
      <c r="ET35" s="43" t="n"/>
      <c r="EU35" s="56" t="n"/>
      <c r="EV35" s="43" t="n"/>
      <c r="EW35" s="56" t="n"/>
      <c r="EX35" s="43" t="n"/>
      <c r="EY35" s="56" t="n"/>
      <c r="EZ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S36" s="56" t="n"/>
      <c r="ET36" s="43" t="n"/>
      <c r="EU36" s="56" t="n"/>
      <c r="EV36" s="43" t="n"/>
      <c r="EW36" s="56" t="n"/>
      <c r="EX36" s="43" t="n"/>
      <c r="EY36" s="56" t="n"/>
      <c r="EZ36" s="56" t="n"/>
    </row>
    <row r="37" ht="14.85" customHeight="1">
      <c r="E37" s="597" t="n"/>
      <c r="F37" s="597" t="n"/>
      <c r="G37" s="597" t="n"/>
      <c r="H37" s="597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S37" s="56" t="n"/>
      <c r="ET37" s="43" t="n"/>
      <c r="EU37" s="56" t="n"/>
      <c r="EV37" s="43" t="n"/>
      <c r="EW37" s="56" t="n"/>
      <c r="EX37" s="43" t="n"/>
      <c r="EY37" s="56" t="n"/>
      <c r="EZ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S38" s="56" t="n"/>
      <c r="ET38" s="43" t="n"/>
      <c r="EU38" s="56" t="n"/>
      <c r="EV38" s="43" t="n"/>
      <c r="EW38" s="56" t="n"/>
      <c r="EX38" s="43" t="n"/>
      <c r="EY38" s="56" t="n"/>
      <c r="EZ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S39" s="56" t="n"/>
      <c r="ET39" s="43" t="n"/>
      <c r="EU39" s="56" t="n"/>
      <c r="EV39" s="43" t="n"/>
      <c r="EW39" s="56" t="n"/>
      <c r="EX39" s="43" t="n"/>
      <c r="EY39" s="56" t="n"/>
      <c r="EZ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S40" s="332" t="n"/>
      <c r="EU40" s="332" t="n"/>
      <c r="EW40" s="332" t="n"/>
      <c r="EY40" s="332" t="n"/>
      <c r="EZ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S41" s="332" t="n"/>
      <c r="EU41" s="332" t="n"/>
      <c r="EW41" s="332" t="n"/>
      <c r="EY41" s="332" t="n"/>
      <c r="EZ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S43" s="332" t="n"/>
      <c r="EU43" s="332" t="n"/>
      <c r="EW43" s="332" t="n"/>
      <c r="EY43" s="332" t="n"/>
      <c r="EZ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3.5" customHeight="1">
      <c r="CB235" s="1" t="n"/>
      <c r="CC235" s="237" t="n"/>
      <c r="CD235" s="1" t="n"/>
    </row>
    <row r="236" ht="13.5" customHeight="1">
      <c r="CB236" s="1" t="n"/>
      <c r="CC236" s="237" t="n"/>
      <c r="CD236" s="1" t="n"/>
    </row>
    <row r="237" ht="13.5" customHeight="1">
      <c r="CB237" s="1" t="n"/>
      <c r="CC237" s="237" t="n"/>
      <c r="CD237" s="1" t="n"/>
    </row>
    <row r="238" ht="13.5" customHeight="1">
      <c r="CB238" s="1" t="n"/>
      <c r="CC238" s="237" t="n"/>
      <c r="CD238" s="1" t="n"/>
    </row>
    <row r="239" ht="13.5" customHeight="1">
      <c r="CB239" s="1" t="n"/>
      <c r="CC239" s="237" t="n"/>
      <c r="CD239" s="1" t="n"/>
    </row>
    <row r="240" ht="13.5" customHeight="1">
      <c r="CB240" s="1" t="n"/>
      <c r="CC240" s="237" t="n"/>
      <c r="CD240" s="1" t="n"/>
    </row>
    <row r="241" ht="13.5" customHeight="1">
      <c r="CB241" s="1" t="n"/>
      <c r="CC241" s="237" t="n"/>
      <c r="CD241" s="1" t="n"/>
    </row>
    <row r="242" ht="13.5" customHeight="1">
      <c r="CB242" s="1" t="n"/>
      <c r="CC242" s="237" t="n"/>
      <c r="CD242" s="1" t="n"/>
    </row>
    <row r="243" ht="13.5" customHeight="1">
      <c r="CB243" s="1" t="n"/>
      <c r="CC243" s="237" t="n"/>
      <c r="CD243" s="1" t="n"/>
    </row>
    <row r="244" ht="13.5" customHeight="1">
      <c r="CB244" s="1" t="n"/>
      <c r="CC244" s="237" t="n"/>
      <c r="CD244" s="1" t="n"/>
    </row>
    <row r="245" ht="13.5" customHeight="1">
      <c r="CB245" s="1" t="n"/>
      <c r="CC245" s="237" t="n"/>
      <c r="CD245" s="1" t="n"/>
    </row>
    <row r="246" ht="13.5" customHeight="1">
      <c r="CB246" s="1" t="n"/>
      <c r="CC246" s="237" t="n"/>
      <c r="CD246" s="1" t="n"/>
    </row>
  </sheetData>
  <mergeCells count="3">
    <mergeCell ref="CB2:CD2"/>
    <mergeCell ref="CB4:CD4"/>
    <mergeCell ref="ES4:EZ4"/>
  </mergeCells>
  <conditionalFormatting sqref="EY10:EY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18:EY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24:EY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1.xml><?xml version="1.0" encoding="utf-8"?>
<worksheet xmlns="http://schemas.openxmlformats.org/spreadsheetml/2006/main">
  <sheetPr codeName="Planilha27">
    <tabColor theme="0" tint="-0.249977111117893"/>
    <outlinePr summaryBelow="1" summaryRight="1"/>
    <pageSetUpPr/>
  </sheetPr>
  <dimension ref="A1:ET245"/>
  <sheetViews>
    <sheetView showGridLines="0" zoomScale="80" zoomScaleNormal="80" workbookViewId="0">
      <pane xSplit="3" ySplit="8" topLeftCell="D9" activePane="bottomRight" state="frozenSplit"/>
      <selection activeCell="B1" sqref="B1"/>
      <selection pane="topRight" activeCell="N1" sqref="N1"/>
      <selection pane="bottomLeft" activeCell="B33" sqref="B33"/>
      <selection pane="bottomRight" activeCell="EM5" sqref="EM5"/>
    </sheetView>
  </sheetViews>
  <sheetFormatPr baseColWidth="8" defaultColWidth="10.625" defaultRowHeight="15" outlineLevelRow="1"/>
  <cols>
    <col hidden="1" width="17.125" customWidth="1" style="56" min="1" max="1"/>
    <col width="9.25" customWidth="1" style="56" min="2" max="2"/>
    <col width="30.12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1.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1.75" customWidth="1" style="56" min="79" max="79"/>
    <col hidden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1.5" customWidth="1" style="56" min="84" max="84"/>
    <col hidden="1" outlineLevel="1" width="10.625" customWidth="1" style="56" min="85" max="96"/>
    <col collapsed="1" width="1.75" customWidth="1" style="56" min="97" max="97"/>
    <col width="10.625" customWidth="1" style="56" min="98" max="98"/>
    <col hidden="1" outlineLevel="1" width="2" customWidth="1" style="56" min="99" max="99"/>
    <col hidden="1" outlineLevel="1" width="10.625" customWidth="1" style="56" min="100" max="111"/>
    <col collapsed="1" width="1.75" customWidth="1" style="56" min="112" max="112"/>
    <col width="10.625" customWidth="1" style="56" min="113" max="113"/>
    <col hidden="1" outlineLevel="1" width="1.5" customWidth="1" style="56" min="114" max="114"/>
    <col hidden="1" outlineLevel="1" width="10.625" customWidth="1" style="56" min="115" max="126"/>
    <col collapsed="1" width="1.75" customWidth="1" style="56" min="127" max="127"/>
    <col width="10.625" customWidth="1" style="56" min="128" max="128"/>
    <col hidden="1" outlineLevel="1" width="2" customWidth="1" style="56" min="129" max="129"/>
    <col hidden="1" outlineLevel="1" width="10.625" customWidth="1" style="56" min="130" max="141"/>
    <col collapsed="1" width="10.625" customWidth="1" style="56" min="142" max="142"/>
    <col width="12.75" customWidth="1" style="85" min="143" max="143"/>
    <col width="2.375" customWidth="1" style="85" min="144" max="144"/>
    <col width="12.75" customWidth="1" style="85" min="145" max="145"/>
    <col width="2.125" customWidth="1" style="85" min="146" max="146"/>
    <col width="12.75" customWidth="1" style="85" min="147" max="147"/>
    <col width="4.625" customWidth="1" style="85" min="148" max="148"/>
    <col width="15.5" customWidth="1" style="85" min="149" max="149"/>
    <col width="12.75" customWidth="1" style="85" min="150" max="150"/>
    <col width="10.625" customWidth="1" style="56" min="151" max="16384"/>
  </cols>
  <sheetData>
    <row r="1" ht="6" customHeight="1">
      <c r="CB1" s="1" t="n"/>
      <c r="CC1" s="610" t="n"/>
      <c r="CD1" s="1" t="n"/>
      <c r="EM1" s="611" t="n"/>
      <c r="EN1" s="418" t="n"/>
      <c r="EP1" s="418" t="n"/>
      <c r="ER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J2" s="56" t="n"/>
      <c r="DK2" s="56" t="n"/>
      <c r="DL2" s="56" t="n"/>
      <c r="DM2" s="56" t="n"/>
      <c r="DN2" s="56" t="n"/>
      <c r="EM2" s="427">
        <f>IF(EM4&lt;$EB$6,EM4-366,EM4-365)</f>
        <v/>
      </c>
      <c r="EN2" s="85" t="n"/>
      <c r="EO2" s="613" t="inlineStr">
        <is>
          <t>Orçamento</t>
        </is>
      </c>
      <c r="EP2" s="611" t="n"/>
      <c r="EQ2" s="613" t="inlineStr">
        <is>
          <t>Real</t>
        </is>
      </c>
      <c r="ER2" s="611" t="n"/>
      <c r="ES2" s="611" t="n"/>
      <c r="ET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CF3" s="56" t="n"/>
      <c r="CG3" s="56" t="n"/>
      <c r="CH3" s="56" t="n"/>
      <c r="CI3" s="56" t="n"/>
      <c r="CJ3" s="56" t="n"/>
      <c r="DJ3" s="56" t="n"/>
      <c r="DK3" s="56" t="n"/>
      <c r="DL3" s="56" t="n"/>
      <c r="DM3" s="56" t="n"/>
      <c r="DN3" s="56" t="n"/>
      <c r="EN3" s="418" t="n"/>
      <c r="EO3" s="403" t="n"/>
      <c r="EP3" s="418" t="n"/>
      <c r="EQ3" s="403" t="n"/>
      <c r="ER3" s="418" t="n"/>
      <c r="ES3" s="403" t="n"/>
      <c r="ET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F4" s="56" t="n"/>
      <c r="CG4" s="56" t="n"/>
      <c r="CH4" s="56" t="n"/>
      <c r="CI4" s="56" t="n"/>
      <c r="CJ4" s="56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56" t="n"/>
      <c r="CV4" s="56" t="n"/>
      <c r="CW4" s="56" t="n"/>
      <c r="CX4" s="56" t="n"/>
      <c r="CY4" s="56" t="n"/>
      <c r="CZ4" s="37" t="n"/>
      <c r="DA4" s="37" t="n"/>
      <c r="DB4" s="37" t="n"/>
      <c r="DC4" s="37" t="n"/>
      <c r="DD4" s="37" t="n"/>
      <c r="DE4" s="37" t="n"/>
      <c r="DF4" s="37" t="n"/>
      <c r="DG4" s="37" t="n"/>
      <c r="DI4" s="200" t="inlineStr">
        <is>
          <t>Budget</t>
        </is>
      </c>
      <c r="DJ4" s="56" t="n"/>
      <c r="DK4" s="56" t="n"/>
      <c r="DL4" s="56" t="n"/>
      <c r="DM4" s="56" t="n"/>
      <c r="DN4" s="56" t="n"/>
      <c r="DO4" s="37" t="n"/>
      <c r="DP4" s="37" t="n"/>
      <c r="DQ4" s="37" t="n"/>
      <c r="DR4" s="37" t="n"/>
      <c r="DS4" s="37" t="n"/>
      <c r="DT4" s="37" t="n"/>
      <c r="DU4" s="37" t="n"/>
      <c r="DV4" s="37" t="n"/>
      <c r="DX4" s="200" t="inlineStr">
        <is>
          <t>Forecast</t>
        </is>
      </c>
      <c r="DY4" s="56" t="n"/>
      <c r="DZ4" s="56" t="n"/>
      <c r="EA4" s="56" t="n"/>
      <c r="EB4" s="56" t="n"/>
      <c r="EC4" s="56" t="n"/>
      <c r="ED4" s="37" t="n"/>
      <c r="EE4" s="37" t="n"/>
      <c r="EF4" s="37" t="n"/>
      <c r="EG4" s="37" t="n"/>
      <c r="EH4" s="37" t="n"/>
      <c r="EI4" s="37" t="n"/>
      <c r="EJ4" s="37" t="n"/>
      <c r="EK4" s="37" t="n"/>
      <c r="EM4" s="492" t="n">
        <v>45962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56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56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I5" s="89" t="n"/>
      <c r="DJ5" s="56" t="n"/>
      <c r="DK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X5" s="89" t="n"/>
      <c r="DY5" s="56" t="n"/>
      <c r="DZ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M5" s="403" t="n"/>
      <c r="EN5" s="418" t="n"/>
      <c r="EO5" s="403" t="n"/>
      <c r="EP5" s="418" t="n"/>
      <c r="EQ5" s="403" t="n"/>
      <c r="ER5" s="418" t="n"/>
      <c r="ES5" s="403" t="n"/>
      <c r="ET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56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56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n">
        <v>2025</v>
      </c>
      <c r="DJ6" s="56" t="n"/>
      <c r="DK6" s="15" t="n">
        <v>45658</v>
      </c>
      <c r="DL6" s="15" t="n">
        <v>45689</v>
      </c>
      <c r="DM6" s="15" t="n">
        <v>45717</v>
      </c>
      <c r="DN6" s="15" t="n">
        <v>45748</v>
      </c>
      <c r="DO6" s="15" t="n">
        <v>45778</v>
      </c>
      <c r="DP6" s="15" t="n">
        <v>45809</v>
      </c>
      <c r="DQ6" s="15" t="n">
        <v>45839</v>
      </c>
      <c r="DR6" s="15" t="n">
        <v>45870</v>
      </c>
      <c r="DS6" s="15" t="n">
        <v>45901</v>
      </c>
      <c r="DT6" s="15" t="n">
        <v>45931</v>
      </c>
      <c r="DU6" s="15" t="n">
        <v>45962</v>
      </c>
      <c r="DV6" s="15" t="n">
        <v>45992</v>
      </c>
      <c r="DX6" s="14" t="n">
        <v>2025</v>
      </c>
      <c r="DY6" s="56" t="n"/>
      <c r="DZ6" s="15" t="n">
        <v>45658</v>
      </c>
      <c r="EA6" s="15" t="n">
        <v>45689</v>
      </c>
      <c r="EB6" s="15" t="n">
        <v>45717</v>
      </c>
      <c r="EC6" s="15" t="n">
        <v>45748</v>
      </c>
      <c r="ED6" s="15" t="n">
        <v>45778</v>
      </c>
      <c r="EE6" s="15" t="n">
        <v>45809</v>
      </c>
      <c r="EF6" s="15" t="n">
        <v>45839</v>
      </c>
      <c r="EG6" s="15" t="n">
        <v>45870</v>
      </c>
      <c r="EH6" s="15" t="n">
        <v>45901</v>
      </c>
      <c r="EI6" s="15" t="n">
        <v>45931</v>
      </c>
      <c r="EJ6" s="15" t="n">
        <v>45962</v>
      </c>
      <c r="EK6" s="15" t="n">
        <v>45992</v>
      </c>
      <c r="EM6" s="14" t="inlineStr">
        <is>
          <t>2024 - R</t>
        </is>
      </c>
      <c r="EN6" s="409" t="n"/>
      <c r="EO6" s="14" t="inlineStr">
        <is>
          <t>2025 - B</t>
        </is>
      </c>
      <c r="EP6" s="409" t="n"/>
      <c r="EQ6" s="14" t="inlineStr">
        <is>
          <t>2025 - F</t>
        </is>
      </c>
      <c r="ER6" s="409" t="n"/>
      <c r="ES6" s="14" t="inlineStr">
        <is>
          <t>Real vs Bdgt</t>
        </is>
      </c>
      <c r="ET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I7" s="89" t="n"/>
      <c r="DJ7" s="56" t="n"/>
      <c r="DK7" s="89" t="n"/>
      <c r="DL7" s="89" t="n"/>
      <c r="DM7" s="89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X7" s="89" t="n"/>
      <c r="DY7" s="56" t="n"/>
      <c r="DZ7" s="89" t="n"/>
      <c r="EA7" s="89" t="n"/>
      <c r="EB7" s="89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M7" s="89" t="n"/>
      <c r="EN7" s="409" t="n"/>
      <c r="EO7" s="89" t="n"/>
      <c r="EP7" s="409" t="n"/>
      <c r="EQ7" s="89" t="n"/>
      <c r="ER7" s="409" t="n"/>
      <c r="ES7" s="89" t="n"/>
      <c r="ET7" s="89" t="n"/>
    </row>
    <row r="8" ht="14.85" customFormat="1" customHeight="1" s="65">
      <c r="A8" s="65" t="n">
        <v>3</v>
      </c>
      <c r="B8" s="76" t="n"/>
      <c r="C8" s="76" t="inlineStr">
        <is>
          <t>Despesas Financeiras</t>
        </is>
      </c>
      <c r="D8" s="75" t="n"/>
      <c r="E8" s="587">
        <f>SUM(G8:R8)</f>
        <v/>
      </c>
      <c r="F8" s="617" t="n"/>
      <c r="G8" s="618">
        <f>SUM(G10:G13)</f>
        <v/>
      </c>
      <c r="H8" s="618">
        <f>SUM(H10:H13)</f>
        <v/>
      </c>
      <c r="I8" s="618">
        <f>SUM(I10:I13)</f>
        <v/>
      </c>
      <c r="J8" s="618">
        <f>SUM(J10:J13)</f>
        <v/>
      </c>
      <c r="K8" s="618">
        <f>SUM(K10:K13)</f>
        <v/>
      </c>
      <c r="L8" s="618">
        <f>SUM(L10:L13)</f>
        <v/>
      </c>
      <c r="M8" s="618">
        <f>SUM(M10:M13)</f>
        <v/>
      </c>
      <c r="N8" s="618">
        <f>SUM(N10:N13)</f>
        <v/>
      </c>
      <c r="O8" s="618">
        <f>SUM(O10:O13)</f>
        <v/>
      </c>
      <c r="P8" s="618">
        <f>SUM(P10:P13)</f>
        <v/>
      </c>
      <c r="Q8" s="618">
        <f>SUM(Q10:Q13)</f>
        <v/>
      </c>
      <c r="R8" s="618">
        <f>SUM(R10:R13)</f>
        <v/>
      </c>
      <c r="S8" s="617" t="n"/>
      <c r="T8" s="587">
        <f>SUM(V8:AG8)</f>
        <v/>
      </c>
      <c r="U8" s="617" t="n"/>
      <c r="V8" s="618">
        <f>SUM(V10:V13)</f>
        <v/>
      </c>
      <c r="W8" s="618">
        <f>SUM(W10:W13)</f>
        <v/>
      </c>
      <c r="X8" s="618">
        <f>SUM(X10:X13)</f>
        <v/>
      </c>
      <c r="Y8" s="618">
        <f>SUM(Y10:Y13)</f>
        <v/>
      </c>
      <c r="Z8" s="618">
        <f>SUM(Z10:Z13)</f>
        <v/>
      </c>
      <c r="AA8" s="618">
        <f>SUM(AA10:AA13)</f>
        <v/>
      </c>
      <c r="AB8" s="618">
        <f>SUM(AB10:AB13)</f>
        <v/>
      </c>
      <c r="AC8" s="618">
        <f>SUM(AC10:AC13)</f>
        <v/>
      </c>
      <c r="AD8" s="618">
        <f>SUM(AD10:AD13)</f>
        <v/>
      </c>
      <c r="AE8" s="618">
        <f>SUM(AE10:AE13)</f>
        <v/>
      </c>
      <c r="AF8" s="618">
        <f>SUM(AF10:AF13)</f>
        <v/>
      </c>
      <c r="AG8" s="618">
        <f>SUM(AG10:AG13)</f>
        <v/>
      </c>
      <c r="AH8" s="617" t="n"/>
      <c r="AI8" s="587">
        <f>SUM(AK8:AV8)</f>
        <v/>
      </c>
      <c r="AJ8" s="617" t="n"/>
      <c r="AK8" s="618">
        <f>SUM(AK10:AK13)</f>
        <v/>
      </c>
      <c r="AL8" s="618">
        <f>SUM(AL10:AL13)</f>
        <v/>
      </c>
      <c r="AM8" s="618">
        <f>SUM(AM10:AM13)</f>
        <v/>
      </c>
      <c r="AN8" s="618">
        <f>SUM(AN10:AN13)</f>
        <v/>
      </c>
      <c r="AO8" s="618">
        <f>SUM(AO10:AO13)</f>
        <v/>
      </c>
      <c r="AP8" s="618">
        <f>SUM(AP10:AP13)</f>
        <v/>
      </c>
      <c r="AQ8" s="618">
        <f>SUM(AQ10:AQ13)</f>
        <v/>
      </c>
      <c r="AR8" s="618">
        <f>SUM(AR10:AR13)</f>
        <v/>
      </c>
      <c r="AS8" s="618">
        <f>SUM(AS10:AS13)</f>
        <v/>
      </c>
      <c r="AT8" s="618">
        <f>SUM(AT10:AT13)</f>
        <v/>
      </c>
      <c r="AU8" s="618">
        <f>SUM(AU10:AU13)</f>
        <v/>
      </c>
      <c r="AV8" s="618">
        <f>SUM(AV10:AV13)</f>
        <v/>
      </c>
      <c r="AW8" s="617" t="n"/>
      <c r="AX8" s="587">
        <f>SUM(AZ8:BK8)</f>
        <v/>
      </c>
      <c r="AY8" s="617" t="n"/>
      <c r="AZ8" s="618">
        <f>SUM(AZ10:AZ13)</f>
        <v/>
      </c>
      <c r="BA8" s="618">
        <f>SUM(BA10:BA13)</f>
        <v/>
      </c>
      <c r="BB8" s="618">
        <f>SUM(BB10:BB13)</f>
        <v/>
      </c>
      <c r="BC8" s="618">
        <f>SUM(BC10:BC13)</f>
        <v/>
      </c>
      <c r="BD8" s="618">
        <f>SUM(BD10:BD13)</f>
        <v/>
      </c>
      <c r="BE8" s="618">
        <f>SUM(BE10:BE13)</f>
        <v/>
      </c>
      <c r="BF8" s="618">
        <f>SUM(BF10:BF13)</f>
        <v/>
      </c>
      <c r="BG8" s="618">
        <f>SUM(BG10:BG13)</f>
        <v/>
      </c>
      <c r="BH8" s="618">
        <f>SUM(BH10:BH13)</f>
        <v/>
      </c>
      <c r="BI8" s="618">
        <f>SUM(BI10:BI13)</f>
        <v/>
      </c>
      <c r="BJ8" s="618">
        <f>SUM(BJ10:BJ13)</f>
        <v/>
      </c>
      <c r="BK8" s="618">
        <f>SUM(BK10:BK13)</f>
        <v/>
      </c>
      <c r="BL8" s="617" t="n"/>
      <c r="BM8" s="587">
        <f>SUM(BO8:BZ8)</f>
        <v/>
      </c>
      <c r="BN8" s="617" t="n"/>
      <c r="BO8" s="618">
        <f>SUM(BO10:BO13)</f>
        <v/>
      </c>
      <c r="BP8" s="618">
        <f>SUM(BP10:BP13)</f>
        <v/>
      </c>
      <c r="BQ8" s="618">
        <f>SUM(BQ10:BQ13)</f>
        <v/>
      </c>
      <c r="BR8" s="618">
        <f>SUM(BR10:BR13)</f>
        <v/>
      </c>
      <c r="BS8" s="618">
        <f>SUM(BS10:BS13)</f>
        <v/>
      </c>
      <c r="BT8" s="618">
        <f>SUM(BT10:BT13)</f>
        <v/>
      </c>
      <c r="BU8" s="618">
        <f>SUM(BU10:BU13)</f>
        <v/>
      </c>
      <c r="BV8" s="618">
        <f>SUM(BV10:BV13)</f>
        <v/>
      </c>
      <c r="BW8" s="618">
        <f>SUM(BW10:BW13)</f>
        <v/>
      </c>
      <c r="BX8" s="618">
        <f>SUM(BX10:BX13)</f>
        <v/>
      </c>
      <c r="BY8" s="618">
        <f>SUM(BY10:BY13)</f>
        <v/>
      </c>
      <c r="BZ8" s="618">
        <f>SUM(BZ10:BZ13)</f>
        <v/>
      </c>
      <c r="CB8" s="618">
        <f>SUM(CB10:CB13)</f>
        <v/>
      </c>
      <c r="CC8" s="619" t="n"/>
      <c r="CD8" s="618">
        <f>SUM(CD10:CD13)</f>
        <v/>
      </c>
      <c r="CE8" s="587">
        <f>SUM(CG8:CR8)</f>
        <v/>
      </c>
      <c r="CF8" s="56" t="n"/>
      <c r="CG8" s="618">
        <f>SUM(CG10:CG13)</f>
        <v/>
      </c>
      <c r="CH8" s="618">
        <f>SUM(CH10:CH13)</f>
        <v/>
      </c>
      <c r="CI8" s="618">
        <f>SUM(CI10:CI13)</f>
        <v/>
      </c>
      <c r="CJ8" s="618">
        <f>SUM(CJ10:CJ13)</f>
        <v/>
      </c>
      <c r="CK8" s="618">
        <f>SUM(CK10:CK13)</f>
        <v/>
      </c>
      <c r="CL8" s="618">
        <f>SUM(CL10:CL13)</f>
        <v/>
      </c>
      <c r="CM8" s="618">
        <f>SUM(CM10:CM13)</f>
        <v/>
      </c>
      <c r="CN8" s="618">
        <f>SUM(CN10:CN13)</f>
        <v/>
      </c>
      <c r="CO8" s="618">
        <f>SUM(CO10:CO13)</f>
        <v/>
      </c>
      <c r="CP8" s="618">
        <f>SUM(CP10:CP13)</f>
        <v/>
      </c>
      <c r="CQ8" s="618">
        <f>SUM(CQ10:CQ13)</f>
        <v/>
      </c>
      <c r="CR8" s="618">
        <f>SUM(CR10:CR13)</f>
        <v/>
      </c>
      <c r="CT8" s="587">
        <f>SUM(CV8:DG8)</f>
        <v/>
      </c>
      <c r="CU8" s="56" t="n"/>
      <c r="CV8" s="618">
        <f>SUM(CV10:CV13)</f>
        <v/>
      </c>
      <c r="CW8" s="618">
        <f>SUM(CW10:CW13)</f>
        <v/>
      </c>
      <c r="CX8" s="618">
        <f>SUM(CX10:CX13)</f>
        <v/>
      </c>
      <c r="CY8" s="618">
        <f>SUM(CY10:CY13)</f>
        <v/>
      </c>
      <c r="CZ8" s="618">
        <f>SUM(CZ10:CZ13)</f>
        <v/>
      </c>
      <c r="DA8" s="618">
        <f>SUM(DA10:DA13)</f>
        <v/>
      </c>
      <c r="DB8" s="618">
        <f>SUM(DB10:DB13)</f>
        <v/>
      </c>
      <c r="DC8" s="618">
        <f>SUM(DC10:DC13)</f>
        <v/>
      </c>
      <c r="DD8" s="618">
        <f>SUM(DD10:DD13)</f>
        <v/>
      </c>
      <c r="DE8" s="618">
        <f>SUM(DE10:DE13)</f>
        <v/>
      </c>
      <c r="DF8" s="618">
        <f>SUM(DF10:DF13)</f>
        <v/>
      </c>
      <c r="DG8" s="618">
        <f>SUM(DG10:DG13)</f>
        <v/>
      </c>
      <c r="DI8" s="587">
        <f>SUM(DK8:DV8)</f>
        <v/>
      </c>
      <c r="DJ8" s="56" t="n"/>
      <c r="DK8" s="618">
        <f>SUM(DK10:DK13)</f>
        <v/>
      </c>
      <c r="DL8" s="618">
        <f>SUM(DL10:DL13)</f>
        <v/>
      </c>
      <c r="DM8" s="618">
        <f>SUM(DM10:DM13)</f>
        <v/>
      </c>
      <c r="DN8" s="618">
        <f>SUM(DN10:DN13)</f>
        <v/>
      </c>
      <c r="DO8" s="618">
        <f>SUM(DO10:DO13)</f>
        <v/>
      </c>
      <c r="DP8" s="618">
        <f>SUM(DP10:DP13)</f>
        <v/>
      </c>
      <c r="DQ8" s="618">
        <f>SUM(DQ10:DQ13)</f>
        <v/>
      </c>
      <c r="DR8" s="618">
        <f>SUM(DR10:DR13)</f>
        <v/>
      </c>
      <c r="DS8" s="618">
        <f>SUM(DS10:DS13)</f>
        <v/>
      </c>
      <c r="DT8" s="618">
        <f>SUM(DT10:DT13)</f>
        <v/>
      </c>
      <c r="DU8" s="618">
        <f>SUM(DU10:DU13)</f>
        <v/>
      </c>
      <c r="DV8" s="618">
        <f>SUM(DV10:DV13)</f>
        <v/>
      </c>
      <c r="DX8" s="587">
        <f>SUM(DZ8:EK8)</f>
        <v/>
      </c>
      <c r="DY8" s="56" t="n"/>
      <c r="DZ8" s="618">
        <f>SUM(DZ10:DZ13)</f>
        <v/>
      </c>
      <c r="EA8" s="618">
        <f>SUM(EA10:EA13)</f>
        <v/>
      </c>
      <c r="EB8" s="618">
        <f>SUM(EB10:EB13)</f>
        <v/>
      </c>
      <c r="EC8" s="618">
        <f>SUM(EC10:EC13)</f>
        <v/>
      </c>
      <c r="ED8" s="618">
        <f>SUM(ED10:ED13)</f>
        <v/>
      </c>
      <c r="EE8" s="618">
        <f>SUM(EE10:EE13)</f>
        <v/>
      </c>
      <c r="EF8" s="618">
        <f>SUM(EF10:EF13)</f>
        <v/>
      </c>
      <c r="EG8" s="618">
        <f>SUM(EG10:EG13)</f>
        <v/>
      </c>
      <c r="EH8" s="618">
        <f>SUM(EH10:EH13)</f>
        <v/>
      </c>
      <c r="EI8" s="618">
        <f>SUM(EI10:EI13)</f>
        <v/>
      </c>
      <c r="EJ8" s="618">
        <f>SUM(EJ10:EJ13)</f>
        <v/>
      </c>
      <c r="EK8" s="618">
        <f>SUM(EK10:EK13)</f>
        <v/>
      </c>
      <c r="EM8" s="618">
        <f>SUM(EM10:EM13)</f>
        <v/>
      </c>
      <c r="EN8" s="422" t="n"/>
      <c r="EO8" s="618">
        <f>SUM(EO10:EO13)</f>
        <v/>
      </c>
      <c r="EP8" s="422" t="n"/>
      <c r="EQ8" s="618">
        <f>SUM(EQ10:EQ13)</f>
        <v/>
      </c>
      <c r="ER8" s="422" t="n"/>
      <c r="ES8" s="618">
        <f>EQ8-EO8</f>
        <v/>
      </c>
      <c r="ET8" s="415">
        <f>ES8/EO8</f>
        <v/>
      </c>
    </row>
    <row r="9" ht="4.5" customFormat="1" customHeight="1" s="43">
      <c r="A9" s="1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56" t="n"/>
      <c r="DK9" s="597" t="n"/>
      <c r="DL9" s="597" t="n"/>
      <c r="DM9" s="597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X9" s="597" t="n"/>
      <c r="DY9" s="56" t="n"/>
      <c r="DZ9" s="597" t="n"/>
      <c r="EA9" s="597" t="n"/>
      <c r="EB9" s="597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M9" s="623" t="n"/>
      <c r="EN9" s="419" t="n"/>
      <c r="EO9" s="624" t="n"/>
      <c r="EP9" s="419" t="n"/>
      <c r="EQ9" s="623" t="n"/>
      <c r="ER9" s="419" t="n"/>
      <c r="ES9" s="625" t="n"/>
      <c r="ET9" s="406" t="n"/>
    </row>
    <row r="10" outlineLevel="1" ht="14.85" customFormat="1" customHeight="1" s="91">
      <c r="A10" s="85" t="n">
        <v>5</v>
      </c>
      <c r="B10" s="104" t="inlineStr">
        <is>
          <t>54.01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HLOOKUP($CB$4,$AZ$6:$BK$13,$A10,0)</f>
        <v/>
      </c>
      <c r="CC10" s="622" t="n"/>
      <c r="CD10" s="622">
        <f>HLOOKUP($CB$4,$BO$6:$BZ$13,$A10,0)</f>
        <v/>
      </c>
      <c r="CE10" s="597">
        <f>SUM(CG10:CR10)</f>
        <v/>
      </c>
      <c r="CF10" s="56" t="n"/>
      <c r="CG10" s="597">
        <f>BD!BJ196</f>
        <v/>
      </c>
      <c r="CH10" s="597">
        <f>BD!BK196</f>
        <v/>
      </c>
      <c r="CI10" s="597">
        <f>BD!BL196</f>
        <v/>
      </c>
      <c r="CJ10" s="597">
        <f>BD!BM196</f>
        <v/>
      </c>
      <c r="CK10" s="597">
        <f>BD!BN196</f>
        <v/>
      </c>
      <c r="CL10" s="597">
        <f>BD!BO196</f>
        <v/>
      </c>
      <c r="CM10" s="597">
        <f>BD!BP196</f>
        <v/>
      </c>
      <c r="CN10" s="597">
        <f>BD!BQ196</f>
        <v/>
      </c>
      <c r="CO10" s="597">
        <f>BD!BR196</f>
        <v/>
      </c>
      <c r="CP10" s="597">
        <f>BD!BS196</f>
        <v/>
      </c>
      <c r="CQ10" s="597">
        <f>BD!BT196</f>
        <v/>
      </c>
      <c r="CR10" s="597">
        <f>BD!BU196</f>
        <v/>
      </c>
      <c r="CT10" s="597">
        <f>SUM(CV10:DG10)</f>
        <v/>
      </c>
      <c r="CU10" s="56" t="n"/>
      <c r="CV10" s="597">
        <f>_xlfn.XLOOKUP($B10,BD!$A$203:$A$399,BD!BJ$203:BJ$399,)</f>
        <v/>
      </c>
      <c r="CW10" s="597">
        <f>_xlfn.XLOOKUP($B10,BD!$A$203:$A$399,BD!BK$203:BK$399,)</f>
        <v/>
      </c>
      <c r="CX10" s="597">
        <f>_xlfn.XLOOKUP($B10,BD!$A$203:$A$399,BD!BL$203:BL$399,)</f>
        <v/>
      </c>
      <c r="CY10" s="597">
        <f>_xlfn.XLOOKUP($B10,BD!$A$203:$A$399,BD!BM$203:BM$399,)</f>
        <v/>
      </c>
      <c r="CZ10" s="597">
        <f>_xlfn.XLOOKUP($B10,BD!$A$203:$A$399,BD!BN$203:BN$399,)</f>
        <v/>
      </c>
      <c r="DA10" s="597">
        <f>_xlfn.XLOOKUP($B10,BD!$A$203:$A$399,BD!BO$203:BO$399,)</f>
        <v/>
      </c>
      <c r="DB10" s="597">
        <f>_xlfn.XLOOKUP($B10,BD!$A$203:$A$399,BD!BP$203:BP$399,)</f>
        <v/>
      </c>
      <c r="DC10" s="597">
        <f>_xlfn.XLOOKUP($B10,BD!$A$203:$A$399,BD!BQ$203:BQ$399,)</f>
        <v/>
      </c>
      <c r="DD10" s="597">
        <f>_xlfn.XLOOKUP($B10,BD!$A$203:$A$399,BD!BR$203:BR$399,)</f>
        <v/>
      </c>
      <c r="DE10" s="597">
        <f>_xlfn.XLOOKUP($B10,BD!$A$203:$A$399,BD!BS$203:BS$399,)</f>
        <v/>
      </c>
      <c r="DF10" s="597">
        <f>_xlfn.XLOOKUP($B10,BD!$A$203:$A$399,BD!BT$203:BT$399,)</f>
        <v/>
      </c>
      <c r="DG10" s="597">
        <f>_xlfn.XLOOKUP($B10,BD!$A$203:$A$399,BD!BU$203:BU$399,)</f>
        <v/>
      </c>
      <c r="DI10" s="597">
        <f>SUM(DK10:DV10)</f>
        <v/>
      </c>
      <c r="DJ10" s="56" t="n"/>
      <c r="DK10" s="597">
        <f>BD!BW196</f>
        <v/>
      </c>
      <c r="DL10" s="597">
        <f>BD!BX196</f>
        <v/>
      </c>
      <c r="DM10" s="597">
        <f>BD!BY196</f>
        <v/>
      </c>
      <c r="DN10" s="597">
        <f>BD!BZ196</f>
        <v/>
      </c>
      <c r="DO10" s="597">
        <f>BD!CA196</f>
        <v/>
      </c>
      <c r="DP10" s="597">
        <f>BD!CB196</f>
        <v/>
      </c>
      <c r="DQ10" s="597">
        <f>BD!CC196</f>
        <v/>
      </c>
      <c r="DR10" s="597">
        <f>BD!CD196</f>
        <v/>
      </c>
      <c r="DS10" s="597">
        <f>BD!CE196</f>
        <v/>
      </c>
      <c r="DT10" s="597">
        <f>BD!CF196</f>
        <v/>
      </c>
      <c r="DU10" s="597">
        <f>BD!CG196</f>
        <v/>
      </c>
      <c r="DV10" s="597">
        <f>BD!CH196</f>
        <v/>
      </c>
      <c r="DX10" s="597">
        <f>SUM(DZ10:EK10)</f>
        <v/>
      </c>
      <c r="DY10" s="56" t="n"/>
      <c r="DZ10" s="597">
        <f>_xlfn.XLOOKUP($B10,BD!$A$203:$A$399,BD!BW$203:BW$399,)</f>
        <v/>
      </c>
      <c r="EA10" s="597">
        <f>_xlfn.XLOOKUP($B10,BD!$A$203:$A$399,BD!BX$203:BX$399,)</f>
        <v/>
      </c>
      <c r="EB10" s="597">
        <f>_xlfn.XLOOKUP($B10,BD!$A$203:$A$399,BD!BY$203:BY$399,)</f>
        <v/>
      </c>
      <c r="EC10" s="597">
        <f>_xlfn.XLOOKUP($B10,BD!$A$203:$A$399,BD!BZ$203:BZ$399,)</f>
        <v/>
      </c>
      <c r="ED10" s="597">
        <f>_xlfn.XLOOKUP($B10,BD!$A$203:$A$399,BD!CA$203:CA$399,)</f>
        <v/>
      </c>
      <c r="EE10" s="597">
        <f>_xlfn.XLOOKUP($B10,BD!$A$203:$A$399,BD!CB$203:CB$399,)</f>
        <v/>
      </c>
      <c r="EF10" s="597">
        <f>_xlfn.XLOOKUP($B10,BD!$A$203:$A$399,BD!CC$203:CC$399,)</f>
        <v/>
      </c>
      <c r="EG10" s="597">
        <f>_xlfn.XLOOKUP($B10,BD!$A$203:$A$399,BD!CD$203:CD$399,)</f>
        <v/>
      </c>
      <c r="EH10" s="597">
        <f>_xlfn.XLOOKUP($B10,BD!$A$203:$A$399,BD!CE$203:CE$399,)</f>
        <v/>
      </c>
      <c r="EI10" s="597">
        <f>_xlfn.XLOOKUP($B10,BD!$A$203:$A$399,BD!CF$203:CF$399,)</f>
        <v/>
      </c>
      <c r="EJ10" s="597">
        <f>_xlfn.XLOOKUP($B10,BD!$A$203:$A$399,BD!CG$203:CG$399,)</f>
        <v/>
      </c>
      <c r="EK10" s="597">
        <f>_xlfn.XLOOKUP($B10,BD!$A$203:$A$399,BD!CH$203:CH$399,)</f>
        <v/>
      </c>
      <c r="EM10" s="623">
        <f>_xlfn.XLOOKUP($EM$2,$CV$6:$DG$6,$CV10:$DG10)</f>
        <v/>
      </c>
      <c r="EN10" s="409" t="n"/>
      <c r="EO10" s="626">
        <f>_xlfn.XLOOKUP($EM$4,$DK$6:$DV$6,$DK10:$DV10)</f>
        <v/>
      </c>
      <c r="EP10" s="409" t="n"/>
      <c r="EQ10" s="623">
        <f>_xlfn.XLOOKUP($EM$4,$DZ$6:$EK$6,$DZ10:$EK10)</f>
        <v/>
      </c>
      <c r="ER10" s="409" t="n"/>
      <c r="ES10" s="625">
        <f>EQ10-EO10</f>
        <v/>
      </c>
      <c r="ET10" s="408">
        <f>ES10/EO10</f>
        <v/>
      </c>
    </row>
    <row r="11" outlineLevel="1" ht="14.85" customFormat="1" customHeight="1" s="91">
      <c r="A11" s="65" t="n">
        <v>6</v>
      </c>
      <c r="B11" s="104" t="inlineStr">
        <is>
          <t>54.02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HLOOKUP($CB$4,$AZ$6:$BK$13,$A11,0)</f>
        <v/>
      </c>
      <c r="CC11" s="622" t="n"/>
      <c r="CD11" s="622">
        <f>HLOOKUP($CB$4,$BO$6:$BZ$13,$A11,0)</f>
        <v/>
      </c>
      <c r="CE11" s="597">
        <f>SUM(CG11:CR11)</f>
        <v/>
      </c>
      <c r="CF11" s="56" t="n"/>
      <c r="CG11" s="597">
        <f>BD!BJ197</f>
        <v/>
      </c>
      <c r="CH11" s="597">
        <f>BD!BK197</f>
        <v/>
      </c>
      <c r="CI11" s="597">
        <f>BD!BL197</f>
        <v/>
      </c>
      <c r="CJ11" s="597">
        <f>BD!BM197</f>
        <v/>
      </c>
      <c r="CK11" s="597">
        <f>BD!BN197</f>
        <v/>
      </c>
      <c r="CL11" s="597">
        <f>BD!BO197</f>
        <v/>
      </c>
      <c r="CM11" s="597">
        <f>BD!BP197</f>
        <v/>
      </c>
      <c r="CN11" s="597">
        <f>BD!BQ197</f>
        <v/>
      </c>
      <c r="CO11" s="597">
        <f>BD!BR197</f>
        <v/>
      </c>
      <c r="CP11" s="597">
        <f>BD!BS197</f>
        <v/>
      </c>
      <c r="CQ11" s="597">
        <f>BD!BT197</f>
        <v/>
      </c>
      <c r="CR11" s="597">
        <f>BD!BU197</f>
        <v/>
      </c>
      <c r="CT11" s="597">
        <f>SUM(CV11:DG11)</f>
        <v/>
      </c>
      <c r="CU11" s="56" t="n"/>
      <c r="CV11" s="597">
        <f>_xlfn.XLOOKUP($B11,BD!$A$203:$A$399,BD!BJ$203:BJ$399,)</f>
        <v/>
      </c>
      <c r="CW11" s="597">
        <f>_xlfn.XLOOKUP($B11,BD!$A$203:$A$399,BD!BK$203:BK$399,)</f>
        <v/>
      </c>
      <c r="CX11" s="597">
        <f>_xlfn.XLOOKUP($B11,BD!$A$203:$A$399,BD!BL$203:BL$399,)</f>
        <v/>
      </c>
      <c r="CY11" s="597">
        <f>_xlfn.XLOOKUP($B11,BD!$A$203:$A$399,BD!BM$203:BM$399,)</f>
        <v/>
      </c>
      <c r="CZ11" s="597">
        <f>_xlfn.XLOOKUP($B11,BD!$A$203:$A$399,BD!BN$203:BN$399,)</f>
        <v/>
      </c>
      <c r="DA11" s="597">
        <f>_xlfn.XLOOKUP($B11,BD!$A$203:$A$399,BD!BO$203:BO$399,)</f>
        <v/>
      </c>
      <c r="DB11" s="597">
        <f>_xlfn.XLOOKUP($B11,BD!$A$203:$A$399,BD!BP$203:BP$399,)</f>
        <v/>
      </c>
      <c r="DC11" s="597">
        <f>_xlfn.XLOOKUP($B11,BD!$A$203:$A$399,BD!BQ$203:BQ$399,)</f>
        <v/>
      </c>
      <c r="DD11" s="597">
        <f>_xlfn.XLOOKUP($B11,BD!$A$203:$A$399,BD!BR$203:BR$399,)</f>
        <v/>
      </c>
      <c r="DE11" s="597">
        <f>_xlfn.XLOOKUP($B11,BD!$A$203:$A$399,BD!BS$203:BS$399,)</f>
        <v/>
      </c>
      <c r="DF11" s="597">
        <f>_xlfn.XLOOKUP($B11,BD!$A$203:$A$399,BD!BT$203:BT$399,)</f>
        <v/>
      </c>
      <c r="DG11" s="597">
        <f>_xlfn.XLOOKUP($B11,BD!$A$203:$A$399,BD!BU$203:BU$399,)</f>
        <v/>
      </c>
      <c r="DI11" s="597">
        <f>SUM(DK11:DV11)</f>
        <v/>
      </c>
      <c r="DJ11" s="56" t="n"/>
      <c r="DK11" s="597">
        <f>BD!BW197</f>
        <v/>
      </c>
      <c r="DL11" s="597">
        <f>BD!BX197</f>
        <v/>
      </c>
      <c r="DM11" s="597">
        <f>BD!BY197</f>
        <v/>
      </c>
      <c r="DN11" s="597">
        <f>BD!BZ197</f>
        <v/>
      </c>
      <c r="DO11" s="597">
        <f>BD!CA197</f>
        <v/>
      </c>
      <c r="DP11" s="597">
        <f>BD!CB197</f>
        <v/>
      </c>
      <c r="DQ11" s="597">
        <f>BD!CC197</f>
        <v/>
      </c>
      <c r="DR11" s="597">
        <f>BD!CD197</f>
        <v/>
      </c>
      <c r="DS11" s="597">
        <f>BD!CE197</f>
        <v/>
      </c>
      <c r="DT11" s="597">
        <f>BD!CF197</f>
        <v/>
      </c>
      <c r="DU11" s="597">
        <f>BD!CG197</f>
        <v/>
      </c>
      <c r="DV11" s="597">
        <f>BD!CH197</f>
        <v/>
      </c>
      <c r="DX11" s="597">
        <f>SUM(DZ11:EK11)</f>
        <v/>
      </c>
      <c r="DY11" s="56" t="n"/>
      <c r="DZ11" s="597">
        <f>_xlfn.XLOOKUP($B11,BD!$A$203:$A$399,BD!BW$203:BW$399,)</f>
        <v/>
      </c>
      <c r="EA11" s="597">
        <f>_xlfn.XLOOKUP($B11,BD!$A$203:$A$399,BD!BX$203:BX$399,)</f>
        <v/>
      </c>
      <c r="EB11" s="597">
        <f>_xlfn.XLOOKUP($B11,BD!$A$203:$A$399,BD!BY$203:BY$399,)</f>
        <v/>
      </c>
      <c r="EC11" s="597">
        <f>_xlfn.XLOOKUP($B11,BD!$A$203:$A$399,BD!BZ$203:BZ$399,)</f>
        <v/>
      </c>
      <c r="ED11" s="597">
        <f>_xlfn.XLOOKUP($B11,BD!$A$203:$A$399,BD!CA$203:CA$399,)</f>
        <v/>
      </c>
      <c r="EE11" s="597">
        <f>_xlfn.XLOOKUP($B11,BD!$A$203:$A$399,BD!CB$203:CB$399,)</f>
        <v/>
      </c>
      <c r="EF11" s="597">
        <f>_xlfn.XLOOKUP($B11,BD!$A$203:$A$399,BD!CC$203:CC$399,)</f>
        <v/>
      </c>
      <c r="EG11" s="597">
        <f>_xlfn.XLOOKUP($B11,BD!$A$203:$A$399,BD!CD$203:CD$399,)</f>
        <v/>
      </c>
      <c r="EH11" s="597">
        <f>_xlfn.XLOOKUP($B11,BD!$A$203:$A$399,BD!CE$203:CE$399,)</f>
        <v/>
      </c>
      <c r="EI11" s="597">
        <f>_xlfn.XLOOKUP($B11,BD!$A$203:$A$399,BD!CF$203:CF$399,)</f>
        <v/>
      </c>
      <c r="EJ11" s="597">
        <f>_xlfn.XLOOKUP($B11,BD!$A$203:$A$399,BD!CG$203:CG$399,)</f>
        <v/>
      </c>
      <c r="EK11" s="597">
        <f>_xlfn.XLOOKUP($B11,BD!$A$203:$A$399,BD!CH$203:CH$399,)</f>
        <v/>
      </c>
      <c r="EM11" s="623">
        <f>_xlfn.XLOOKUP($EM$2,$CV$6:$DG$6,$CV11:$DG11)</f>
        <v/>
      </c>
      <c r="EN11" s="409" t="n"/>
      <c r="EO11" s="626">
        <f>_xlfn.XLOOKUP($EM$4,$DK$6:$DV$6,$DK11:$DV11)</f>
        <v/>
      </c>
      <c r="EP11" s="409" t="n"/>
      <c r="EQ11" s="623">
        <f>_xlfn.XLOOKUP($EM$4,$DZ$6:$EK$6,$DZ11:$EK11)</f>
        <v/>
      </c>
      <c r="ER11" s="409" t="n"/>
      <c r="ES11" s="625">
        <f>EQ11-EO11</f>
        <v/>
      </c>
      <c r="ET11" s="408">
        <f>ES11/EO11</f>
        <v/>
      </c>
    </row>
    <row r="12" outlineLevel="1" ht="14.85" customFormat="1" customHeight="1" s="91">
      <c r="A12" s="1" t="n">
        <v>7</v>
      </c>
      <c r="B12" s="104" t="inlineStr">
        <is>
          <t>54.04</t>
        </is>
      </c>
      <c r="C12" s="50">
        <f>VLOOKUP(B12,BD!A:B,2,0)</f>
        <v/>
      </c>
      <c r="D12" s="597" t="n"/>
      <c r="E12" s="597">
        <f>SUM(G12:R12)</f>
        <v/>
      </c>
      <c r="F12" s="597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HLOOKUP($CB$4,$AZ$6:$BK$13,$A12,0)</f>
        <v/>
      </c>
      <c r="CC12" s="622" t="n"/>
      <c r="CD12" s="622">
        <f>HLOOKUP($CB$4,$BO$6:$BZ$13,$A12,0)</f>
        <v/>
      </c>
      <c r="CE12" s="597">
        <f>SUM(CG12:CR12)</f>
        <v/>
      </c>
      <c r="CF12" s="56" t="n"/>
      <c r="CG12" s="597">
        <f>BD!BJ198</f>
        <v/>
      </c>
      <c r="CH12" s="597">
        <f>BD!BK198</f>
        <v/>
      </c>
      <c r="CI12" s="597">
        <f>BD!BL198</f>
        <v/>
      </c>
      <c r="CJ12" s="597">
        <f>BD!BM198</f>
        <v/>
      </c>
      <c r="CK12" s="597">
        <f>BD!BN198</f>
        <v/>
      </c>
      <c r="CL12" s="597">
        <f>BD!BO198</f>
        <v/>
      </c>
      <c r="CM12" s="597">
        <f>BD!BP198</f>
        <v/>
      </c>
      <c r="CN12" s="597">
        <f>BD!BQ198</f>
        <v/>
      </c>
      <c r="CO12" s="597">
        <f>BD!BR198</f>
        <v/>
      </c>
      <c r="CP12" s="597">
        <f>BD!BS198</f>
        <v/>
      </c>
      <c r="CQ12" s="597">
        <f>BD!BT198</f>
        <v/>
      </c>
      <c r="CR12" s="597">
        <f>BD!BU198</f>
        <v/>
      </c>
      <c r="CT12" s="597">
        <f>SUM(CV12:DG12)</f>
        <v/>
      </c>
      <c r="CU12" s="56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SUM(DK12:DV12)</f>
        <v/>
      </c>
      <c r="DJ12" s="56" t="n"/>
      <c r="DK12" s="597">
        <f>BD!BW198</f>
        <v/>
      </c>
      <c r="DL12" s="597">
        <f>BD!BX198</f>
        <v/>
      </c>
      <c r="DM12" s="597">
        <f>BD!BY198</f>
        <v/>
      </c>
      <c r="DN12" s="597">
        <f>BD!BZ198</f>
        <v/>
      </c>
      <c r="DO12" s="597">
        <f>BD!CA198</f>
        <v/>
      </c>
      <c r="DP12" s="597">
        <f>BD!CB198</f>
        <v/>
      </c>
      <c r="DQ12" s="597">
        <f>BD!CC198</f>
        <v/>
      </c>
      <c r="DR12" s="597">
        <f>BD!CD198</f>
        <v/>
      </c>
      <c r="DS12" s="597">
        <f>BD!CE198</f>
        <v/>
      </c>
      <c r="DT12" s="597">
        <f>BD!CF198</f>
        <v/>
      </c>
      <c r="DU12" s="597">
        <f>BD!CG198</f>
        <v/>
      </c>
      <c r="DV12" s="597">
        <f>BD!CH198</f>
        <v/>
      </c>
      <c r="DX12" s="597">
        <f>SUM(DZ12:EK12)</f>
        <v/>
      </c>
      <c r="DY12" s="56" t="n"/>
      <c r="DZ12" s="597">
        <f>_xlfn.XLOOKUP($B12,BD!$A$203:$A$399,BD!BW$203:BW$399,)</f>
        <v/>
      </c>
      <c r="EA12" s="597">
        <f>_xlfn.XLOOKUP($B12,BD!$A$203:$A$399,BD!BX$203:BX$399,)</f>
        <v/>
      </c>
      <c r="EB12" s="597">
        <f>_xlfn.XLOOKUP($B12,BD!$A$203:$A$399,BD!BY$203:BY$399,)</f>
        <v/>
      </c>
      <c r="EC12" s="597">
        <f>_xlfn.XLOOKUP($B12,BD!$A$203:$A$399,BD!BZ$203:BZ$399,)</f>
        <v/>
      </c>
      <c r="ED12" s="597">
        <f>_xlfn.XLOOKUP($B12,BD!$A$203:$A$399,BD!CA$203:CA$399,)</f>
        <v/>
      </c>
      <c r="EE12" s="597">
        <f>_xlfn.XLOOKUP($B12,BD!$A$203:$A$399,BD!CB$203:CB$399,)</f>
        <v/>
      </c>
      <c r="EF12" s="597">
        <f>_xlfn.XLOOKUP($B12,BD!$A$203:$A$399,BD!CC$203:CC$399,)</f>
        <v/>
      </c>
      <c r="EG12" s="597">
        <f>_xlfn.XLOOKUP($B12,BD!$A$203:$A$399,BD!CD$203:CD$399,)</f>
        <v/>
      </c>
      <c r="EH12" s="597">
        <f>_xlfn.XLOOKUP($B12,BD!$A$203:$A$399,BD!CE$203:CE$399,)</f>
        <v/>
      </c>
      <c r="EI12" s="597">
        <f>_xlfn.XLOOKUP($B12,BD!$A$203:$A$399,BD!CF$203:CF$399,)</f>
        <v/>
      </c>
      <c r="EJ12" s="597">
        <f>_xlfn.XLOOKUP($B12,BD!$A$203:$A$399,BD!CG$203:CG$399,)</f>
        <v/>
      </c>
      <c r="EK12" s="597">
        <f>_xlfn.XLOOKUP($B12,BD!$A$203:$A$399,BD!CH$203:CH$399,)</f>
        <v/>
      </c>
      <c r="EM12" s="623">
        <f>_xlfn.XLOOKUP($EM$2,$CV$6:$DG$6,$CV12:$DG12)</f>
        <v/>
      </c>
      <c r="EN12" s="409" t="n"/>
      <c r="EO12" s="626">
        <f>_xlfn.XLOOKUP($EM$4,$DK$6:$DV$6,$DK12:$DV12)</f>
        <v/>
      </c>
      <c r="EP12" s="409" t="n"/>
      <c r="EQ12" s="623">
        <f>_xlfn.XLOOKUP($EM$4,$DZ$6:$EK$6,$DZ12:$EK12)</f>
        <v/>
      </c>
      <c r="ER12" s="409" t="n"/>
      <c r="ES12" s="625">
        <f>EQ12-EO12</f>
        <v/>
      </c>
      <c r="ET12" s="408">
        <f>ES12/EO12</f>
        <v/>
      </c>
    </row>
    <row r="13" outlineLevel="1" ht="14.85" customFormat="1" customHeight="1" s="91">
      <c r="A13" s="85" t="n">
        <v>8</v>
      </c>
      <c r="B13" s="104" t="inlineStr">
        <is>
          <t>54.05</t>
        </is>
      </c>
      <c r="C13" s="50">
        <f>VLOOKUP(B13,BD!A:B,2,0)</f>
        <v/>
      </c>
      <c r="D13" s="597" t="n"/>
      <c r="E13" s="597">
        <f>SUM(G13:R13)</f>
        <v/>
      </c>
      <c r="F13" s="597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L13" s="597" t="n"/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HLOOKUP($CB$4,$AZ$6:$BK$13,$A13,0)</f>
        <v/>
      </c>
      <c r="CC13" s="622" t="n"/>
      <c r="CD13" s="622">
        <f>HLOOKUP($CB$4,$BO$6:$BZ$13,$A13,0)</f>
        <v/>
      </c>
      <c r="CE13" s="597">
        <f>SUM(CG13:CR13)</f>
        <v/>
      </c>
      <c r="CF13" s="56" t="n"/>
      <c r="CG13" s="597">
        <f>BD!BJ199</f>
        <v/>
      </c>
      <c r="CH13" s="597">
        <f>BD!BK199</f>
        <v/>
      </c>
      <c r="CI13" s="597">
        <f>BD!BL199</f>
        <v/>
      </c>
      <c r="CJ13" s="597">
        <f>BD!BM199</f>
        <v/>
      </c>
      <c r="CK13" s="597">
        <f>BD!BN199</f>
        <v/>
      </c>
      <c r="CL13" s="597">
        <f>BD!BO199</f>
        <v/>
      </c>
      <c r="CM13" s="597">
        <f>BD!BP199</f>
        <v/>
      </c>
      <c r="CN13" s="597">
        <f>BD!BQ199</f>
        <v/>
      </c>
      <c r="CO13" s="597">
        <f>BD!BR199</f>
        <v/>
      </c>
      <c r="CP13" s="597">
        <f>BD!BS199</f>
        <v/>
      </c>
      <c r="CQ13" s="597">
        <f>BD!BT199</f>
        <v/>
      </c>
      <c r="CR13" s="597">
        <f>BD!BU199</f>
        <v/>
      </c>
      <c r="CT13" s="597">
        <f>SUM(CV13:DG13)</f>
        <v/>
      </c>
      <c r="CU13" s="56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SUM(DK13:DV13)</f>
        <v/>
      </c>
      <c r="DJ13" s="56" t="n"/>
      <c r="DK13" s="597">
        <f>BD!BW199</f>
        <v/>
      </c>
      <c r="DL13" s="597">
        <f>BD!BX199</f>
        <v/>
      </c>
      <c r="DM13" s="597">
        <f>BD!BY199</f>
        <v/>
      </c>
      <c r="DN13" s="597">
        <f>BD!BZ199</f>
        <v/>
      </c>
      <c r="DO13" s="597">
        <f>BD!CA199</f>
        <v/>
      </c>
      <c r="DP13" s="597">
        <f>BD!CB199</f>
        <v/>
      </c>
      <c r="DQ13" s="597">
        <f>BD!CC199</f>
        <v/>
      </c>
      <c r="DR13" s="597">
        <f>BD!CD199</f>
        <v/>
      </c>
      <c r="DS13" s="597">
        <f>BD!CE199</f>
        <v/>
      </c>
      <c r="DT13" s="597">
        <f>BD!CF199</f>
        <v/>
      </c>
      <c r="DU13" s="597">
        <f>BD!CG199</f>
        <v/>
      </c>
      <c r="DV13" s="597">
        <f>BD!CH199</f>
        <v/>
      </c>
      <c r="DX13" s="597">
        <f>SUM(DZ13:EK13)</f>
        <v/>
      </c>
      <c r="DY13" s="56" t="n"/>
      <c r="DZ13" s="597">
        <f>_xlfn.XLOOKUP($B13,BD!$A$203:$A$399,BD!BW$203:BW$399,)</f>
        <v/>
      </c>
      <c r="EA13" s="597">
        <f>_xlfn.XLOOKUP($B13,BD!$A$203:$A$399,BD!BX$203:BX$399,)</f>
        <v/>
      </c>
      <c r="EB13" s="597">
        <f>_xlfn.XLOOKUP($B13,BD!$A$203:$A$399,BD!BY$203:BY$399,)</f>
        <v/>
      </c>
      <c r="EC13" s="597">
        <f>_xlfn.XLOOKUP($B13,BD!$A$203:$A$399,BD!BZ$203:BZ$399,)</f>
        <v/>
      </c>
      <c r="ED13" s="597">
        <f>_xlfn.XLOOKUP($B13,BD!$A$203:$A$399,BD!CA$203:CA$399,)</f>
        <v/>
      </c>
      <c r="EE13" s="597">
        <f>_xlfn.XLOOKUP($B13,BD!$A$203:$A$399,BD!CB$203:CB$399,)</f>
        <v/>
      </c>
      <c r="EF13" s="597">
        <f>_xlfn.XLOOKUP($B13,BD!$A$203:$A$399,BD!CC$203:CC$399,)</f>
        <v/>
      </c>
      <c r="EG13" s="597">
        <f>_xlfn.XLOOKUP($B13,BD!$A$203:$A$399,BD!CD$203:CD$399,)</f>
        <v/>
      </c>
      <c r="EH13" s="597">
        <f>_xlfn.XLOOKUP($B13,BD!$A$203:$A$399,BD!CE$203:CE$399,)</f>
        <v/>
      </c>
      <c r="EI13" s="597">
        <f>_xlfn.XLOOKUP($B13,BD!$A$203:$A$399,BD!CF$203:CF$399,)</f>
        <v/>
      </c>
      <c r="EJ13" s="597">
        <f>_xlfn.XLOOKUP($B13,BD!$A$203:$A$399,BD!CG$203:CG$399,)</f>
        <v/>
      </c>
      <c r="EK13" s="597">
        <f>_xlfn.XLOOKUP($B13,BD!$A$203:$A$399,BD!CH$203:CH$399,)</f>
        <v/>
      </c>
      <c r="EM13" s="623">
        <f>_xlfn.XLOOKUP($EM$2,$CV$6:$DG$6,$CV13:$DG13)</f>
        <v/>
      </c>
      <c r="EN13" s="409" t="n"/>
      <c r="EO13" s="626">
        <f>_xlfn.XLOOKUP($EM$4,$DK$6:$DV$6,$DK13:$DV13)</f>
        <v/>
      </c>
      <c r="EP13" s="409" t="n"/>
      <c r="EQ13" s="623">
        <f>_xlfn.XLOOKUP($EM$4,$DZ$6:$EK$6,$DZ13:$EK13)</f>
        <v/>
      </c>
      <c r="ER13" s="409" t="n"/>
      <c r="ES13" s="625">
        <f>EQ13-EO13</f>
        <v/>
      </c>
      <c r="ET13" s="408">
        <f>ES13/EO13</f>
        <v/>
      </c>
    </row>
    <row r="14" ht="14.85" customHeight="1"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1" t="n"/>
      <c r="CC14" s="237" t="n"/>
      <c r="CD14" s="1" t="n"/>
      <c r="EM14" s="623" t="n"/>
      <c r="EN14" s="422" t="n"/>
      <c r="EO14" s="626" t="n"/>
      <c r="EP14" s="422" t="n"/>
      <c r="EQ14" s="623" t="n"/>
      <c r="ER14" s="422" t="n"/>
      <c r="ES14" s="625" t="n"/>
      <c r="ET14" s="408" t="n"/>
    </row>
    <row r="15" ht="14.85" customHeight="1">
      <c r="E15" s="597" t="n"/>
      <c r="F15" s="597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 t="n"/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 t="n"/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 t="n"/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 t="n"/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1" t="n"/>
      <c r="CC15" s="237" t="n"/>
      <c r="CD15" s="1" t="n"/>
      <c r="EM15" s="623" t="n"/>
      <c r="EN15" s="419" t="n"/>
      <c r="EO15" s="626" t="n"/>
      <c r="EP15" s="419" t="n"/>
      <c r="EQ15" s="623" t="n"/>
      <c r="ER15" s="419" t="n"/>
      <c r="ES15" s="625" t="n"/>
      <c r="ET15" s="408" t="n"/>
    </row>
    <row r="16" ht="14.85" customHeight="1">
      <c r="E16" s="597" t="n"/>
      <c r="F16" s="597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 t="n"/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 t="n"/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 t="n"/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 t="n"/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1" t="n"/>
      <c r="CC16" s="237" t="n"/>
      <c r="CD16" s="1" t="n"/>
      <c r="EM16" s="34" t="n"/>
      <c r="EN16" s="34" t="n"/>
      <c r="EO16" s="34" t="n"/>
      <c r="EP16" s="34" t="n"/>
      <c r="EQ16" s="34" t="n"/>
      <c r="ER16" s="34" t="n"/>
      <c r="ES16" s="34" t="n"/>
      <c r="ET16" s="34" t="n"/>
    </row>
    <row r="17" ht="14.85" customHeight="1">
      <c r="E17" s="597" t="n"/>
      <c r="F17" s="597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 t="n"/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 t="n"/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1" t="n"/>
      <c r="CC17" s="237" t="n"/>
      <c r="CD17" s="1" t="n"/>
      <c r="EM17" s="596" t="n"/>
      <c r="EN17" s="419" t="n"/>
      <c r="EO17" s="596" t="n"/>
      <c r="EP17" s="419" t="n"/>
      <c r="EQ17" s="596" t="n"/>
      <c r="ER17" s="419" t="n"/>
      <c r="ES17" s="625" t="n"/>
      <c r="ET17" s="406" t="n"/>
    </row>
    <row r="18" ht="14.85" customHeight="1"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1" t="n"/>
      <c r="CC18" s="237" t="n"/>
      <c r="CD18" s="1" t="n"/>
      <c r="EM18" s="623" t="n"/>
      <c r="EN18" s="409" t="n"/>
      <c r="EO18" s="626" t="n"/>
      <c r="EP18" s="409" t="n"/>
      <c r="EQ18" s="623" t="n"/>
      <c r="ER18" s="409" t="n"/>
      <c r="ES18" s="625" t="n"/>
      <c r="ET18" s="408" t="n"/>
    </row>
    <row r="19" ht="14.85" customHeight="1">
      <c r="E19" s="597" t="n"/>
      <c r="F19" s="597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597" t="n"/>
      <c r="AX19" s="597" t="n"/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597" t="n"/>
      <c r="BM19" s="597" t="n"/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1" t="n"/>
      <c r="CC19" s="237" t="n"/>
      <c r="CD19" s="1" t="n"/>
      <c r="EM19" s="623" t="n"/>
      <c r="EN19" s="409" t="n"/>
      <c r="EO19" s="626" t="n"/>
      <c r="EP19" s="409" t="n"/>
      <c r="EQ19" s="623" t="n"/>
      <c r="ER19" s="409" t="n"/>
      <c r="ES19" s="625" t="n"/>
      <c r="ET19" s="408" t="n"/>
    </row>
    <row r="20" ht="14.85" customHeight="1">
      <c r="E20" s="597" t="n"/>
      <c r="F20" s="597" t="n"/>
      <c r="G20" s="597" t="n"/>
      <c r="H20" s="597" t="n"/>
      <c r="I20" s="597" t="n"/>
      <c r="J20" s="597" t="n"/>
      <c r="K20" s="597" t="n"/>
      <c r="L20" s="597" t="n"/>
      <c r="M20" s="597" t="n"/>
      <c r="N20" s="597" t="n"/>
      <c r="O20" s="597" t="n"/>
      <c r="P20" s="597" t="n"/>
      <c r="Q20" s="597" t="n"/>
      <c r="R20" s="597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597" t="n"/>
      <c r="AF20" s="597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597" t="n"/>
      <c r="AT20" s="597" t="n"/>
      <c r="AU20" s="597" t="n"/>
      <c r="AV20" s="597" t="n"/>
      <c r="AW20" s="597" t="n"/>
      <c r="AX20" s="597" t="n"/>
      <c r="AY20" s="597" t="n"/>
      <c r="AZ20" s="597" t="n"/>
      <c r="BA20" s="597" t="n"/>
      <c r="BB20" s="597" t="n"/>
      <c r="BC20" s="597" t="n"/>
      <c r="BD20" s="597" t="n"/>
      <c r="BE20" s="597" t="n"/>
      <c r="BF20" s="597" t="n"/>
      <c r="BG20" s="597" t="n"/>
      <c r="BH20" s="597" t="n"/>
      <c r="BI20" s="597" t="n"/>
      <c r="BJ20" s="597" t="n"/>
      <c r="BK20" s="597" t="n"/>
      <c r="BL20" s="597" t="n"/>
      <c r="BM20" s="597" t="n"/>
      <c r="BN20" s="597" t="n"/>
      <c r="BO20" s="597" t="n"/>
      <c r="BP20" s="597" t="n"/>
      <c r="BQ20" s="597" t="n"/>
      <c r="BR20" s="597" t="n"/>
      <c r="BS20" s="597" t="n"/>
      <c r="BT20" s="597" t="n"/>
      <c r="BU20" s="597" t="n"/>
      <c r="BV20" s="597" t="n"/>
      <c r="BW20" s="597" t="n"/>
      <c r="BX20" s="597" t="n"/>
      <c r="BY20" s="597" t="n"/>
      <c r="BZ20" s="597" t="n"/>
      <c r="CB20" s="1" t="n"/>
      <c r="CC20" s="237" t="n"/>
      <c r="CD20" s="1" t="n"/>
      <c r="EM20" s="623" t="n"/>
      <c r="EN20" s="419" t="n"/>
      <c r="EO20" s="626" t="n"/>
      <c r="EP20" s="419" t="n"/>
      <c r="EQ20" s="623" t="n"/>
      <c r="ER20" s="419" t="n"/>
      <c r="ES20" s="625" t="n"/>
      <c r="ET20" s="408" t="n"/>
    </row>
    <row r="21" ht="14.85" customHeight="1"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1" t="n"/>
      <c r="CC21" s="237" t="n"/>
      <c r="CD21" s="1" t="n"/>
      <c r="EM21" s="623" t="n"/>
      <c r="EN21" s="409" t="n"/>
      <c r="EO21" s="626" t="n"/>
      <c r="EP21" s="409" t="n"/>
      <c r="EQ21" s="623" t="n"/>
      <c r="ER21" s="409" t="n"/>
      <c r="ES21" s="625" t="n"/>
      <c r="ET21" s="408" t="n"/>
    </row>
    <row r="22" ht="14.85" customHeight="1"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597" t="n"/>
      <c r="R22" s="597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597" t="n"/>
      <c r="AF22" s="597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597" t="n"/>
      <c r="AT22" s="597" t="n"/>
      <c r="AU22" s="597" t="n"/>
      <c r="AV22" s="597" t="n"/>
      <c r="AW22" s="597" t="n"/>
      <c r="AX22" s="597" t="n"/>
      <c r="AY22" s="597" t="n"/>
      <c r="AZ22" s="597" t="n"/>
      <c r="BA22" s="597" t="n"/>
      <c r="BB22" s="597" t="n"/>
      <c r="BC22" s="597" t="n"/>
      <c r="BD22" s="597" t="n"/>
      <c r="BE22" s="597" t="n"/>
      <c r="BF22" s="597" t="n"/>
      <c r="BG22" s="597" t="n"/>
      <c r="BH22" s="597" t="n"/>
      <c r="BI22" s="597" t="n"/>
      <c r="BJ22" s="597" t="n"/>
      <c r="BK22" s="597" t="n"/>
      <c r="BL22" s="597" t="n"/>
      <c r="BM22" s="597" t="n"/>
      <c r="BN22" s="597" t="n"/>
      <c r="BO22" s="597" t="n"/>
      <c r="BP22" s="597" t="n"/>
      <c r="BQ22" s="597" t="n"/>
      <c r="BR22" s="597" t="n"/>
      <c r="BS22" s="597" t="n"/>
      <c r="BT22" s="597" t="n"/>
      <c r="BU22" s="597" t="n"/>
      <c r="BV22" s="597" t="n"/>
      <c r="BW22" s="597" t="n"/>
      <c r="BX22" s="597" t="n"/>
      <c r="BY22" s="597" t="n"/>
      <c r="BZ22" s="597" t="n"/>
      <c r="CB22" s="1" t="n"/>
      <c r="CC22" s="237" t="n"/>
      <c r="CD22" s="1" t="n"/>
      <c r="EM22" s="34" t="n"/>
      <c r="EN22" s="34" t="n"/>
      <c r="EO22" s="34" t="n"/>
      <c r="EP22" s="34" t="n"/>
      <c r="EQ22" s="34" t="n"/>
      <c r="ER22" s="34" t="n"/>
      <c r="ES22" s="34" t="n"/>
      <c r="ET22" s="34" t="n"/>
    </row>
    <row r="23" ht="14.85" customHeight="1">
      <c r="E23" s="597" t="n"/>
      <c r="F23" s="597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 t="n"/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 t="n"/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 t="n"/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 t="n"/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1" t="n"/>
      <c r="CC23" s="237" t="n"/>
      <c r="CD23" s="1" t="n"/>
      <c r="EM23" s="596" t="n"/>
      <c r="EN23" s="419" t="n"/>
      <c r="EO23" s="596" t="n"/>
      <c r="EP23" s="419" t="n"/>
      <c r="EQ23" s="596" t="n"/>
      <c r="ER23" s="419" t="n"/>
      <c r="ES23" s="625" t="n"/>
      <c r="ET23" s="406" t="n"/>
    </row>
    <row r="24" ht="14.85" customHeight="1">
      <c r="E24" s="597" t="n"/>
      <c r="F24" s="597" t="n"/>
      <c r="G24" s="597" t="n"/>
      <c r="H24" s="597" t="n"/>
      <c r="I24" s="597" t="n"/>
      <c r="J24" s="597" t="n"/>
      <c r="K24" s="597" t="n"/>
      <c r="L24" s="597" t="n"/>
      <c r="M24" s="597" t="n"/>
      <c r="N24" s="597" t="n"/>
      <c r="O24" s="597" t="n"/>
      <c r="P24" s="597" t="n"/>
      <c r="Q24" s="597" t="n"/>
      <c r="R24" s="597" t="n"/>
      <c r="S24" s="597" t="n"/>
      <c r="T24" s="597" t="n"/>
      <c r="U24" s="597" t="n"/>
      <c r="V24" s="597" t="n"/>
      <c r="W24" s="597" t="n"/>
      <c r="X24" s="597" t="n"/>
      <c r="Y24" s="597" t="n"/>
      <c r="Z24" s="597" t="n"/>
      <c r="AA24" s="597" t="n"/>
      <c r="AB24" s="597" t="n"/>
      <c r="AC24" s="597" t="n"/>
      <c r="AD24" s="597" t="n"/>
      <c r="AE24" s="597" t="n"/>
      <c r="AF24" s="597" t="n"/>
      <c r="AG24" s="597" t="n"/>
      <c r="AH24" s="597" t="n"/>
      <c r="AI24" s="597" t="n"/>
      <c r="AJ24" s="597" t="n"/>
      <c r="AK24" s="597" t="n"/>
      <c r="AL24" s="597" t="n"/>
      <c r="AM24" s="597" t="n"/>
      <c r="AN24" s="597" t="n"/>
      <c r="AO24" s="597" t="n"/>
      <c r="AP24" s="597" t="n"/>
      <c r="AQ24" s="597" t="n"/>
      <c r="AR24" s="597" t="n"/>
      <c r="AS24" s="597" t="n"/>
      <c r="AT24" s="597" t="n"/>
      <c r="AU24" s="597" t="n"/>
      <c r="AV24" s="597" t="n"/>
      <c r="AW24" s="597" t="n"/>
      <c r="AX24" s="597" t="n"/>
      <c r="AY24" s="597" t="n"/>
      <c r="AZ24" s="597" t="n"/>
      <c r="BA24" s="597" t="n"/>
      <c r="BB24" s="597" t="n"/>
      <c r="BC24" s="597" t="n"/>
      <c r="BD24" s="597" t="n"/>
      <c r="BE24" s="597" t="n"/>
      <c r="BF24" s="597" t="n"/>
      <c r="BG24" s="597" t="n"/>
      <c r="BH24" s="597" t="n"/>
      <c r="BI24" s="597" t="n"/>
      <c r="BJ24" s="597" t="n"/>
      <c r="BK24" s="597" t="n"/>
      <c r="BL24" s="597" t="n"/>
      <c r="BM24" s="597" t="n"/>
      <c r="BN24" s="597" t="n"/>
      <c r="BO24" s="597" t="n"/>
      <c r="BP24" s="597" t="n"/>
      <c r="BQ24" s="597" t="n"/>
      <c r="BR24" s="597" t="n"/>
      <c r="BS24" s="597" t="n"/>
      <c r="BT24" s="597" t="n"/>
      <c r="BU24" s="597" t="n"/>
      <c r="BV24" s="597" t="n"/>
      <c r="BW24" s="597" t="n"/>
      <c r="BX24" s="597" t="n"/>
      <c r="BY24" s="597" t="n"/>
      <c r="BZ24" s="597" t="n"/>
      <c r="CB24" s="1" t="n"/>
      <c r="CC24" s="237" t="n"/>
      <c r="CD24" s="1" t="n"/>
      <c r="EM24" s="623" t="n"/>
      <c r="EN24" s="419" t="n"/>
      <c r="EO24" s="626" t="n"/>
      <c r="EP24" s="419" t="n"/>
      <c r="EQ24" s="623" t="n"/>
      <c r="ER24" s="419" t="n"/>
      <c r="ES24" s="625" t="n"/>
      <c r="ET24" s="408" t="n"/>
    </row>
    <row r="25" ht="14.85" customHeight="1"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1" t="n"/>
      <c r="CC25" s="237" t="n"/>
      <c r="CD25" s="1" t="n"/>
      <c r="EM25" s="623" t="n"/>
      <c r="EN25" s="409" t="n"/>
      <c r="EO25" s="626" t="n"/>
      <c r="EP25" s="409" t="n"/>
      <c r="EQ25" s="623" t="n"/>
      <c r="ER25" s="409" t="n"/>
      <c r="ES25" s="625" t="n"/>
      <c r="ET25" s="408" t="n"/>
    </row>
    <row r="26" ht="14.85" customHeight="1">
      <c r="E26" s="597" t="n"/>
      <c r="F26" s="597" t="n"/>
      <c r="G26" s="597" t="n"/>
      <c r="H26" s="597" t="n"/>
      <c r="I26" s="597" t="n"/>
      <c r="J26" s="597" t="n"/>
      <c r="K26" s="597" t="n"/>
      <c r="L26" s="597" t="n"/>
      <c r="M26" s="597" t="n"/>
      <c r="N26" s="597" t="n"/>
      <c r="O26" s="597" t="n"/>
      <c r="P26" s="597" t="n"/>
      <c r="Q26" s="597" t="n"/>
      <c r="R26" s="597" t="n"/>
      <c r="S26" s="597" t="n"/>
      <c r="T26" s="597" t="n"/>
      <c r="U26" s="597" t="n"/>
      <c r="V26" s="597" t="n"/>
      <c r="W26" s="597" t="n"/>
      <c r="X26" s="597" t="n"/>
      <c r="Y26" s="597" t="n"/>
      <c r="Z26" s="597" t="n"/>
      <c r="AA26" s="597" t="n"/>
      <c r="AB26" s="597" t="n"/>
      <c r="AC26" s="597" t="n"/>
      <c r="AD26" s="597" t="n"/>
      <c r="AE26" s="597" t="n"/>
      <c r="AF26" s="597" t="n"/>
      <c r="AG26" s="597" t="n"/>
      <c r="AH26" s="597" t="n"/>
      <c r="AI26" s="597" t="n"/>
      <c r="AJ26" s="597" t="n"/>
      <c r="AK26" s="597" t="n"/>
      <c r="AL26" s="597" t="n"/>
      <c r="AM26" s="597" t="n"/>
      <c r="AN26" s="597" t="n"/>
      <c r="AO26" s="597" t="n"/>
      <c r="AP26" s="597" t="n"/>
      <c r="AQ26" s="597" t="n"/>
      <c r="AR26" s="597" t="n"/>
      <c r="AS26" s="597" t="n"/>
      <c r="AT26" s="597" t="n"/>
      <c r="AU26" s="597" t="n"/>
      <c r="AV26" s="597" t="n"/>
      <c r="AW26" s="597" t="n"/>
      <c r="AX26" s="597" t="n"/>
      <c r="AY26" s="597" t="n"/>
      <c r="AZ26" s="597" t="n"/>
      <c r="BA26" s="597" t="n"/>
      <c r="BB26" s="597" t="n"/>
      <c r="BC26" s="597" t="n"/>
      <c r="BD26" s="597" t="n"/>
      <c r="BE26" s="597" t="n"/>
      <c r="BF26" s="597" t="n"/>
      <c r="BG26" s="597" t="n"/>
      <c r="BH26" s="597" t="n"/>
      <c r="BI26" s="597" t="n"/>
      <c r="BJ26" s="597" t="n"/>
      <c r="BK26" s="597" t="n"/>
      <c r="BL26" s="597" t="n"/>
      <c r="BM26" s="597" t="n"/>
      <c r="BN26" s="597" t="n"/>
      <c r="BO26" s="597" t="n"/>
      <c r="BP26" s="597" t="n"/>
      <c r="BQ26" s="597" t="n"/>
      <c r="BR26" s="597" t="n"/>
      <c r="BS26" s="597" t="n"/>
      <c r="BT26" s="597" t="n"/>
      <c r="BU26" s="597" t="n"/>
      <c r="BV26" s="597" t="n"/>
      <c r="BW26" s="597" t="n"/>
      <c r="BX26" s="597" t="n"/>
      <c r="BY26" s="597" t="n"/>
      <c r="BZ26" s="597" t="n"/>
      <c r="CB26" s="1" t="n"/>
      <c r="CC26" s="237" t="n"/>
      <c r="CD26" s="1" t="n"/>
      <c r="EM26" s="623" t="n"/>
      <c r="EN26" s="409" t="n"/>
      <c r="EO26" s="626" t="n"/>
      <c r="EP26" s="409" t="n"/>
      <c r="EQ26" s="623" t="n"/>
      <c r="ER26" s="409" t="n"/>
      <c r="ES26" s="625" t="n"/>
      <c r="ET26" s="408" t="n"/>
    </row>
    <row r="27" ht="14.85" customHeight="1">
      <c r="E27" s="597" t="n"/>
      <c r="F27" s="597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 t="n"/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 t="n"/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 t="n"/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 t="n"/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1" t="n"/>
      <c r="CC27" s="237" t="n"/>
      <c r="CD27" s="1" t="n"/>
      <c r="EM27" s="623" t="n"/>
      <c r="EN27" s="409" t="n"/>
      <c r="EO27" s="626" t="n"/>
      <c r="EP27" s="409" t="n"/>
      <c r="EQ27" s="623" t="n"/>
      <c r="ER27" s="409" t="n"/>
      <c r="ES27" s="625" t="n"/>
      <c r="ET27" s="408" t="n"/>
    </row>
    <row r="28" ht="14.85" customHeight="1">
      <c r="E28" s="597" t="n"/>
      <c r="F28" s="597" t="n"/>
      <c r="G28" s="597" t="n"/>
      <c r="H28" s="597" t="n"/>
      <c r="I28" s="597" t="n"/>
      <c r="J28" s="597" t="n"/>
      <c r="K28" s="597" t="n"/>
      <c r="L28" s="597" t="n"/>
      <c r="M28" s="597" t="n"/>
      <c r="N28" s="597" t="n"/>
      <c r="O28" s="597" t="n"/>
      <c r="P28" s="597" t="n"/>
      <c r="Q28" s="597" t="n"/>
      <c r="R28" s="597" t="n"/>
      <c r="S28" s="597" t="n"/>
      <c r="T28" s="597" t="n"/>
      <c r="U28" s="597" t="n"/>
      <c r="V28" s="597" t="n"/>
      <c r="W28" s="597" t="n"/>
      <c r="X28" s="597" t="n"/>
      <c r="Y28" s="597" t="n"/>
      <c r="Z28" s="597" t="n"/>
      <c r="AA28" s="597" t="n"/>
      <c r="AB28" s="597" t="n"/>
      <c r="AC28" s="597" t="n"/>
      <c r="AD28" s="597" t="n"/>
      <c r="AE28" s="597" t="n"/>
      <c r="AF28" s="597" t="n"/>
      <c r="AG28" s="597" t="n"/>
      <c r="AH28" s="597" t="n"/>
      <c r="AI28" s="597" t="n"/>
      <c r="AJ28" s="597" t="n"/>
      <c r="AK28" s="597" t="n"/>
      <c r="AL28" s="597" t="n"/>
      <c r="AM28" s="597" t="n"/>
      <c r="AN28" s="597" t="n"/>
      <c r="AO28" s="597" t="n"/>
      <c r="AP28" s="597" t="n"/>
      <c r="AQ28" s="597" t="n"/>
      <c r="AR28" s="597" t="n"/>
      <c r="AS28" s="597" t="n"/>
      <c r="AT28" s="597" t="n"/>
      <c r="AU28" s="597" t="n"/>
      <c r="AV28" s="597" t="n"/>
      <c r="AW28" s="597" t="n"/>
      <c r="AX28" s="597" t="n"/>
      <c r="AY28" s="597" t="n"/>
      <c r="AZ28" s="597" t="n"/>
      <c r="BA28" s="597" t="n"/>
      <c r="BB28" s="597" t="n"/>
      <c r="BC28" s="597" t="n"/>
      <c r="BD28" s="597" t="n"/>
      <c r="BE28" s="597" t="n"/>
      <c r="BF28" s="597" t="n"/>
      <c r="BG28" s="597" t="n"/>
      <c r="BH28" s="597" t="n"/>
      <c r="BI28" s="597" t="n"/>
      <c r="BJ28" s="597" t="n"/>
      <c r="BK28" s="597" t="n"/>
      <c r="BL28" s="597" t="n"/>
      <c r="BM28" s="597" t="n"/>
      <c r="BN28" s="597" t="n"/>
      <c r="BO28" s="597" t="n"/>
      <c r="BP28" s="597" t="n"/>
      <c r="BQ28" s="597" t="n"/>
      <c r="BR28" s="597" t="n"/>
      <c r="BS28" s="597" t="n"/>
      <c r="BT28" s="597" t="n"/>
      <c r="BU28" s="597" t="n"/>
      <c r="BV28" s="597" t="n"/>
      <c r="BW28" s="597" t="n"/>
      <c r="BX28" s="597" t="n"/>
      <c r="BY28" s="597" t="n"/>
      <c r="BZ28" s="597" t="n"/>
      <c r="CB28" s="1" t="n"/>
      <c r="CC28" s="237" t="n"/>
      <c r="CD28" s="1" t="n"/>
      <c r="EM28" s="623" t="n"/>
      <c r="EN28" s="419" t="n"/>
      <c r="EO28" s="626" t="n"/>
      <c r="EP28" s="419" t="n"/>
      <c r="EQ28" s="623" t="n"/>
      <c r="ER28" s="419" t="n"/>
      <c r="ES28" s="625" t="n"/>
      <c r="ET28" s="408" t="n"/>
    </row>
    <row r="29" ht="14.85" customHeight="1">
      <c r="E29" s="597" t="n"/>
      <c r="F29" s="597" t="n"/>
      <c r="G29" s="597" t="n"/>
      <c r="H29" s="597" t="n"/>
      <c r="I29" s="597" t="n"/>
      <c r="J29" s="597" t="n"/>
      <c r="K29" s="597" t="n"/>
      <c r="L29" s="597" t="n"/>
      <c r="M29" s="597" t="n"/>
      <c r="N29" s="597" t="n"/>
      <c r="O29" s="597" t="n"/>
      <c r="P29" s="597" t="n"/>
      <c r="Q29" s="597" t="n"/>
      <c r="R29" s="597" t="n"/>
      <c r="S29" s="597" t="n"/>
      <c r="T29" s="597" t="n"/>
      <c r="U29" s="597" t="n"/>
      <c r="V29" s="597" t="n"/>
      <c r="W29" s="597" t="n"/>
      <c r="X29" s="597" t="n"/>
      <c r="Y29" s="597" t="n"/>
      <c r="Z29" s="597" t="n"/>
      <c r="AA29" s="597" t="n"/>
      <c r="AB29" s="597" t="n"/>
      <c r="AC29" s="597" t="n"/>
      <c r="AD29" s="597" t="n"/>
      <c r="AE29" s="597" t="n"/>
      <c r="AF29" s="597" t="n"/>
      <c r="AG29" s="597" t="n"/>
      <c r="AH29" s="597" t="n"/>
      <c r="AI29" s="597" t="n"/>
      <c r="AJ29" s="597" t="n"/>
      <c r="AK29" s="597" t="n"/>
      <c r="AL29" s="597" t="n"/>
      <c r="AM29" s="597" t="n"/>
      <c r="AN29" s="597" t="n"/>
      <c r="AO29" s="597" t="n"/>
      <c r="AP29" s="597" t="n"/>
      <c r="AQ29" s="597" t="n"/>
      <c r="AR29" s="597" t="n"/>
      <c r="AS29" s="597" t="n"/>
      <c r="AT29" s="597" t="n"/>
      <c r="AU29" s="597" t="n"/>
      <c r="AV29" s="597" t="n"/>
      <c r="AW29" s="597" t="n"/>
      <c r="AX29" s="597" t="n"/>
      <c r="AY29" s="597" t="n"/>
      <c r="AZ29" s="597" t="n"/>
      <c r="BA29" s="597" t="n"/>
      <c r="BB29" s="597" t="n"/>
      <c r="BC29" s="597" t="n"/>
      <c r="BD29" s="597" t="n"/>
      <c r="BE29" s="597" t="n"/>
      <c r="BF29" s="597" t="n"/>
      <c r="BG29" s="597" t="n"/>
      <c r="BH29" s="597" t="n"/>
      <c r="BI29" s="597" t="n"/>
      <c r="BJ29" s="597" t="n"/>
      <c r="BK29" s="597" t="n"/>
      <c r="BL29" s="597" t="n"/>
      <c r="BM29" s="597" t="n"/>
      <c r="BN29" s="597" t="n"/>
      <c r="BO29" s="597" t="n"/>
      <c r="BP29" s="597" t="n"/>
      <c r="BQ29" s="597" t="n"/>
      <c r="BR29" s="597" t="n"/>
      <c r="BS29" s="597" t="n"/>
      <c r="BT29" s="597" t="n"/>
      <c r="BU29" s="597" t="n"/>
      <c r="BV29" s="597" t="n"/>
      <c r="BW29" s="597" t="n"/>
      <c r="BX29" s="597" t="n"/>
      <c r="BY29" s="597" t="n"/>
      <c r="BZ29" s="597" t="n"/>
      <c r="CB29" s="1" t="n"/>
      <c r="CC29" s="237" t="n"/>
      <c r="CD29" s="1" t="n"/>
      <c r="EM29" s="623" t="n"/>
      <c r="EN29" s="409" t="n"/>
      <c r="EO29" s="626" t="n"/>
      <c r="EP29" s="409" t="n"/>
      <c r="EQ29" s="623" t="n"/>
      <c r="ER29" s="409" t="n"/>
      <c r="ES29" s="625" t="n"/>
      <c r="ET29" s="408" t="n"/>
    </row>
    <row r="30" ht="14.85" customHeight="1">
      <c r="E30" s="597" t="n"/>
      <c r="F30" s="597" t="n"/>
      <c r="G30" s="597" t="n"/>
      <c r="H30" s="597" t="n"/>
      <c r="I30" s="597" t="n"/>
      <c r="J30" s="597" t="n"/>
      <c r="K30" s="597" t="n"/>
      <c r="L30" s="597" t="n"/>
      <c r="M30" s="597" t="n"/>
      <c r="N30" s="597" t="n"/>
      <c r="O30" s="597" t="n"/>
      <c r="P30" s="597" t="n"/>
      <c r="Q30" s="597" t="n"/>
      <c r="R30" s="597" t="n"/>
      <c r="S30" s="597" t="n"/>
      <c r="T30" s="597" t="n"/>
      <c r="U30" s="597" t="n"/>
      <c r="V30" s="597" t="n"/>
      <c r="W30" s="597" t="n"/>
      <c r="X30" s="597" t="n"/>
      <c r="Y30" s="597" t="n"/>
      <c r="Z30" s="597" t="n"/>
      <c r="AA30" s="597" t="n"/>
      <c r="AB30" s="597" t="n"/>
      <c r="AC30" s="597" t="n"/>
      <c r="AD30" s="597" t="n"/>
      <c r="AE30" s="597" t="n"/>
      <c r="AF30" s="597" t="n"/>
      <c r="AG30" s="597" t="n"/>
      <c r="AH30" s="597" t="n"/>
      <c r="AI30" s="597" t="n"/>
      <c r="AJ30" s="597" t="n"/>
      <c r="AK30" s="597" t="n"/>
      <c r="AL30" s="597" t="n"/>
      <c r="AM30" s="597" t="n"/>
      <c r="AN30" s="597" t="n"/>
      <c r="AO30" s="597" t="n"/>
      <c r="AP30" s="597" t="n"/>
      <c r="AQ30" s="597" t="n"/>
      <c r="AR30" s="597" t="n"/>
      <c r="AS30" s="597" t="n"/>
      <c r="AT30" s="597" t="n"/>
      <c r="AU30" s="597" t="n"/>
      <c r="AV30" s="597" t="n"/>
      <c r="AW30" s="597" t="n"/>
      <c r="AX30" s="597" t="n"/>
      <c r="AY30" s="597" t="n"/>
      <c r="AZ30" s="597" t="n"/>
      <c r="BA30" s="597" t="n"/>
      <c r="BB30" s="597" t="n"/>
      <c r="BC30" s="597" t="n"/>
      <c r="BD30" s="597" t="n"/>
      <c r="BE30" s="597" t="n"/>
      <c r="BF30" s="597" t="n"/>
      <c r="BG30" s="597" t="n"/>
      <c r="BH30" s="597" t="n"/>
      <c r="BI30" s="597" t="n"/>
      <c r="BJ30" s="597" t="n"/>
      <c r="BK30" s="597" t="n"/>
      <c r="BL30" s="597" t="n"/>
      <c r="BM30" s="597" t="n"/>
      <c r="BN30" s="597" t="n"/>
      <c r="BO30" s="597" t="n"/>
      <c r="BP30" s="597" t="n"/>
      <c r="BQ30" s="597" t="n"/>
      <c r="BR30" s="597" t="n"/>
      <c r="BS30" s="597" t="n"/>
      <c r="BT30" s="597" t="n"/>
      <c r="BU30" s="597" t="n"/>
      <c r="BV30" s="597" t="n"/>
      <c r="BW30" s="597" t="n"/>
      <c r="BX30" s="597" t="n"/>
      <c r="BY30" s="597" t="n"/>
      <c r="BZ30" s="597" t="n"/>
      <c r="CB30" s="1" t="n"/>
      <c r="CC30" s="237" t="n"/>
      <c r="CD30" s="1" t="n"/>
      <c r="EM30" s="648" t="n"/>
      <c r="EN30" s="107" t="n"/>
      <c r="EO30" s="649" t="n"/>
      <c r="EP30" s="107" t="n"/>
      <c r="EQ30" s="648" t="n"/>
      <c r="ER30" s="107" t="n"/>
      <c r="ES30" s="650" t="n"/>
      <c r="ET30" s="431" t="n"/>
    </row>
    <row r="31" ht="14.85" customHeight="1"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1" t="n"/>
      <c r="CC31" s="237" t="n"/>
      <c r="CD31" s="1" t="n"/>
      <c r="EM31" s="648" t="n"/>
      <c r="EN31" s="107" t="n"/>
      <c r="EO31" s="649" t="n"/>
      <c r="EP31" s="107" t="n"/>
      <c r="EQ31" s="648" t="n"/>
      <c r="ER31" s="107" t="n"/>
      <c r="ES31" s="651" t="n"/>
      <c r="ET31" s="431" t="n"/>
    </row>
    <row r="32" ht="14.85" customHeight="1">
      <c r="E32" s="597" t="n"/>
      <c r="F32" s="597" t="n"/>
      <c r="G32" s="597" t="n"/>
      <c r="H32" s="597" t="n"/>
      <c r="I32" s="597" t="n"/>
      <c r="J32" s="597" t="n"/>
      <c r="K32" s="597" t="n"/>
      <c r="L32" s="597" t="n"/>
      <c r="M32" s="597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  <c r="AA32" s="597" t="n"/>
      <c r="AB32" s="597" t="n"/>
      <c r="AC32" s="597" t="n"/>
      <c r="AD32" s="597" t="n"/>
      <c r="AE32" s="597" t="n"/>
      <c r="AF32" s="597" t="n"/>
      <c r="AG32" s="597" t="n"/>
      <c r="AH32" s="597" t="n"/>
      <c r="AI32" s="597" t="n"/>
      <c r="AJ32" s="597" t="n"/>
      <c r="AK32" s="597" t="n"/>
      <c r="AL32" s="597" t="n"/>
      <c r="AM32" s="597" t="n"/>
      <c r="AN32" s="597" t="n"/>
      <c r="AO32" s="597" t="n"/>
      <c r="AP32" s="597" t="n"/>
      <c r="AQ32" s="597" t="n"/>
      <c r="AR32" s="597" t="n"/>
      <c r="AS32" s="597" t="n"/>
      <c r="AT32" s="597" t="n"/>
      <c r="AU32" s="597" t="n"/>
      <c r="AV32" s="597" t="n"/>
      <c r="AW32" s="597" t="n"/>
      <c r="AX32" s="597" t="n"/>
      <c r="AY32" s="597" t="n"/>
      <c r="AZ32" s="597" t="n"/>
      <c r="BA32" s="597" t="n"/>
      <c r="BB32" s="597" t="n"/>
      <c r="BC32" s="597" t="n"/>
      <c r="BD32" s="597" t="n"/>
      <c r="BE32" s="597" t="n"/>
      <c r="BF32" s="597" t="n"/>
      <c r="BG32" s="597" t="n"/>
      <c r="BH32" s="597" t="n"/>
      <c r="BI32" s="597" t="n"/>
      <c r="BJ32" s="597" t="n"/>
      <c r="BK32" s="597" t="n"/>
      <c r="BL32" s="597" t="n"/>
      <c r="BM32" s="597" t="n"/>
      <c r="BN32" s="597" t="n"/>
      <c r="BO32" s="597" t="n"/>
      <c r="BP32" s="597" t="n"/>
      <c r="BQ32" s="597" t="n"/>
      <c r="BR32" s="597" t="n"/>
      <c r="BS32" s="597" t="n"/>
      <c r="BT32" s="597" t="n"/>
      <c r="BU32" s="597" t="n"/>
      <c r="BV32" s="597" t="n"/>
      <c r="BW32" s="597" t="n"/>
      <c r="BX32" s="597" t="n"/>
      <c r="BY32" s="597" t="n"/>
      <c r="BZ32" s="597" t="n"/>
      <c r="CB32" s="1" t="n"/>
      <c r="CC32" s="237" t="n"/>
      <c r="CD32" s="1" t="n"/>
      <c r="EM32" s="652" t="n"/>
      <c r="EN32" s="434" t="n"/>
      <c r="EO32" s="652" t="n"/>
      <c r="EP32" s="434" t="n"/>
      <c r="EQ32" s="653" t="n"/>
      <c r="ER32" s="434" t="n"/>
      <c r="ES32" s="654" t="n"/>
      <c r="ET32" s="437" t="n"/>
    </row>
    <row r="33" ht="14.85" customHeight="1">
      <c r="E33" s="597" t="n"/>
      <c r="F33" s="597" t="n"/>
      <c r="G33" s="597" t="n"/>
      <c r="H33" s="597" t="n"/>
      <c r="I33" s="597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EM33" s="56" t="n"/>
      <c r="EN33" s="43" t="n"/>
      <c r="EO33" s="56" t="n"/>
      <c r="EP33" s="43" t="n"/>
      <c r="EQ33" s="56" t="n"/>
      <c r="ER33" s="43" t="n"/>
      <c r="ES33" s="56" t="n"/>
      <c r="ET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EM34" s="56" t="n"/>
      <c r="EN34" s="43" t="n"/>
      <c r="EO34" s="56" t="n"/>
      <c r="EP34" s="43" t="n"/>
      <c r="EQ34" s="56" t="n"/>
      <c r="ER34" s="43" t="n"/>
      <c r="ES34" s="56" t="n"/>
      <c r="ET34" s="56" t="n"/>
    </row>
    <row r="35" ht="14.85" customHeight="1">
      <c r="E35" s="597" t="n"/>
      <c r="F35" s="597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M35" s="56" t="n"/>
      <c r="EN35" s="43" t="n"/>
      <c r="EO35" s="56" t="n"/>
      <c r="EP35" s="43" t="n"/>
      <c r="EQ35" s="56" t="n"/>
      <c r="ER35" s="43" t="n"/>
      <c r="ES35" s="56" t="n"/>
      <c r="ET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M36" s="56" t="n"/>
      <c r="EN36" s="43" t="n"/>
      <c r="EO36" s="56" t="n"/>
      <c r="EP36" s="43" t="n"/>
      <c r="EQ36" s="56" t="n"/>
      <c r="ER36" s="43" t="n"/>
      <c r="ES36" s="56" t="n"/>
      <c r="ET36" s="56" t="n"/>
    </row>
    <row r="37" ht="14.85" customHeight="1">
      <c r="E37" s="597" t="n"/>
      <c r="F37" s="597" t="n"/>
      <c r="G37" s="597" t="n"/>
      <c r="H37" s="597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M37" s="56" t="n"/>
      <c r="EN37" s="43" t="n"/>
      <c r="EO37" s="56" t="n"/>
      <c r="EP37" s="43" t="n"/>
      <c r="EQ37" s="56" t="n"/>
      <c r="ER37" s="43" t="n"/>
      <c r="ES37" s="56" t="n"/>
      <c r="ET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M38" s="56" t="n"/>
      <c r="EN38" s="43" t="n"/>
      <c r="EO38" s="56" t="n"/>
      <c r="EP38" s="43" t="n"/>
      <c r="EQ38" s="56" t="n"/>
      <c r="ER38" s="43" t="n"/>
      <c r="ES38" s="56" t="n"/>
      <c r="ET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M39" s="56" t="n"/>
      <c r="EN39" s="43" t="n"/>
      <c r="EO39" s="56" t="n"/>
      <c r="EP39" s="43" t="n"/>
      <c r="EQ39" s="56" t="n"/>
      <c r="ER39" s="43" t="n"/>
      <c r="ES39" s="56" t="n"/>
      <c r="ET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M40" s="332" t="n"/>
      <c r="EO40" s="332" t="n"/>
      <c r="EQ40" s="332" t="n"/>
      <c r="ES40" s="332" t="n"/>
      <c r="ET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M41" s="332" t="n"/>
      <c r="EO41" s="332" t="n"/>
      <c r="EQ41" s="332" t="n"/>
      <c r="ES41" s="332" t="n"/>
      <c r="ET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M42" s="627" t="n"/>
      <c r="EN42" s="420" t="n"/>
      <c r="EO42" s="627" t="n"/>
      <c r="EP42" s="420" t="n"/>
      <c r="EQ42" s="627" t="n"/>
      <c r="ER42" s="420" t="n"/>
      <c r="ES42" s="627" t="n"/>
      <c r="ET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M43" s="332" t="n"/>
      <c r="EO43" s="332" t="n"/>
      <c r="EQ43" s="332" t="n"/>
      <c r="ES43" s="332" t="n"/>
      <c r="ET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M44" s="332" t="n"/>
      <c r="EO44" s="332" t="n"/>
      <c r="EQ44" s="332" t="n"/>
      <c r="ES44" s="332" t="n"/>
      <c r="ET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M45" s="332" t="n"/>
      <c r="EO45" s="332" t="n"/>
      <c r="EQ45" s="332" t="n"/>
      <c r="ES45" s="332" t="n"/>
      <c r="ET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3.5" customHeight="1">
      <c r="CB234" s="1" t="n"/>
      <c r="CC234" s="237" t="n"/>
      <c r="CD234" s="1" t="n"/>
    </row>
    <row r="235" ht="13.5" customHeight="1">
      <c r="CB235" s="1" t="n"/>
      <c r="CC235" s="237" t="n"/>
      <c r="CD235" s="1" t="n"/>
    </row>
    <row r="236" ht="13.5" customHeight="1">
      <c r="CB236" s="1" t="n"/>
      <c r="CC236" s="237" t="n"/>
      <c r="CD236" s="1" t="n"/>
    </row>
    <row r="237" ht="13.5" customHeight="1">
      <c r="CB237" s="1" t="n"/>
      <c r="CC237" s="237" t="n"/>
      <c r="CD237" s="1" t="n"/>
    </row>
    <row r="238" ht="13.5" customHeight="1">
      <c r="CB238" s="1" t="n"/>
      <c r="CC238" s="237" t="n"/>
      <c r="CD238" s="1" t="n"/>
    </row>
    <row r="239" ht="13.5" customHeight="1">
      <c r="CB239" s="1" t="n"/>
      <c r="CC239" s="237" t="n"/>
      <c r="CD239" s="1" t="n"/>
    </row>
    <row r="240" ht="13.5" customHeight="1">
      <c r="CB240" s="1" t="n"/>
      <c r="CC240" s="237" t="n"/>
      <c r="CD240" s="1" t="n"/>
    </row>
    <row r="241" ht="13.5" customHeight="1">
      <c r="CB241" s="1" t="n"/>
      <c r="CC241" s="237" t="n"/>
      <c r="CD241" s="1" t="n"/>
    </row>
    <row r="242" ht="13.5" customHeight="1">
      <c r="CB242" s="1" t="n"/>
      <c r="CC242" s="237" t="n"/>
      <c r="CD242" s="1" t="n"/>
    </row>
    <row r="243" ht="13.5" customHeight="1">
      <c r="CB243" s="1" t="n"/>
      <c r="CC243" s="237" t="n"/>
      <c r="CD243" s="1" t="n"/>
    </row>
    <row r="244" ht="13.5" customHeight="1">
      <c r="CB244" s="1" t="n"/>
      <c r="CC244" s="237" t="n"/>
      <c r="CD244" s="1" t="n"/>
    </row>
    <row r="245" ht="13.5" customHeight="1">
      <c r="CB245" s="1" t="n"/>
      <c r="CC245" s="237" t="n"/>
      <c r="CD245" s="1" t="n"/>
    </row>
  </sheetData>
  <mergeCells count="3">
    <mergeCell ref="CB4:CD4"/>
    <mergeCell ref="EM4:ET4"/>
    <mergeCell ref="CB2:CD2"/>
  </mergeCells>
  <conditionalFormatting sqref="ES10:ES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S18:ES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S24:ES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2.xml><?xml version="1.0" encoding="utf-8"?>
<worksheet xmlns="http://schemas.openxmlformats.org/spreadsheetml/2006/main">
  <sheetPr codeName="Planilha1">
    <tabColor rgb="FF7F7F7F"/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ColWidth="12.625" defaultRowHeight="15" customHeight="1"/>
  <cols>
    <col width="43.375" customWidth="1" style="352" min="1" max="1"/>
    <col width="6.75" customWidth="1" style="352" min="2" max="2"/>
    <col width="7.375" bestFit="1" customWidth="1" style="352" min="3" max="3"/>
    <col width="7.375" customWidth="1" style="352" min="4" max="4"/>
    <col width="7" customWidth="1" style="352" min="5" max="6"/>
    <col width="7.375" bestFit="1" customWidth="1" style="352" min="7" max="11"/>
    <col width="6.875" bestFit="1" customWidth="1" style="352" min="12" max="12"/>
    <col width="8" bestFit="1" customWidth="1" style="352" min="13" max="13"/>
    <col width="8.125" bestFit="1" customWidth="1" style="352" min="14" max="14"/>
    <col width="12.625" customWidth="1" style="352" min="15" max="16384"/>
  </cols>
  <sheetData>
    <row r="1" ht="14.25" customHeight="1" thickBot="1">
      <c r="A1" s="349" t="inlineStr">
        <is>
          <t>colar na célula A2</t>
        </is>
      </c>
      <c r="B1" s="350" t="n">
        <v>46023</v>
      </c>
      <c r="C1" s="350" t="n">
        <v>46054</v>
      </c>
      <c r="D1" s="350" t="n">
        <v>46082</v>
      </c>
      <c r="E1" s="350" t="n">
        <v>46113</v>
      </c>
      <c r="F1" s="350" t="n">
        <v>46143</v>
      </c>
      <c r="G1" s="350" t="n">
        <v>46174</v>
      </c>
      <c r="H1" s="350" t="n">
        <v>46204</v>
      </c>
      <c r="I1" s="350" t="n">
        <v>46235</v>
      </c>
      <c r="J1" s="350" t="n">
        <v>46266</v>
      </c>
      <c r="K1" s="350" t="n">
        <v>46296</v>
      </c>
      <c r="L1" s="350" t="n">
        <v>46327</v>
      </c>
      <c r="M1" s="350" t="n">
        <v>46357</v>
      </c>
      <c r="N1" s="351" t="inlineStr">
        <is>
          <t>Total</t>
        </is>
      </c>
    </row>
    <row r="2" ht="14.25" customHeight="1" thickBot="1">
      <c r="A2" s="483" t="inlineStr">
        <is>
          <t>Receita operacional bruta</t>
        </is>
      </c>
      <c r="B2" s="484" t="n">
        <v>1385199</v>
      </c>
      <c r="C2" s="484" t="n">
        <v>1267113</v>
      </c>
      <c r="D2" s="484" t="n">
        <v>1314151</v>
      </c>
      <c r="E2" s="484" t="n">
        <v>1590579</v>
      </c>
      <c r="F2" s="484" t="n">
        <v>1497226</v>
      </c>
      <c r="G2" s="484" t="n">
        <v>1483637</v>
      </c>
      <c r="H2" s="484" t="n">
        <v>1883540</v>
      </c>
      <c r="I2" s="484" t="n">
        <v>1534163</v>
      </c>
      <c r="J2" s="484" t="n">
        <v>1652451</v>
      </c>
      <c r="K2" s="484" t="n">
        <v>1528370</v>
      </c>
      <c r="L2" s="484" t="n">
        <v>1348686</v>
      </c>
      <c r="M2" s="484" t="n">
        <v>1782991</v>
      </c>
      <c r="N2" s="484" t="n">
        <v>18268112</v>
      </c>
    </row>
    <row r="3" ht="14.25" customHeight="1" thickBot="1">
      <c r="A3" s="357" t="inlineStr">
        <is>
          <t>[-] 10 - Receita</t>
        </is>
      </c>
      <c r="B3" s="485" t="n">
        <v>1385199</v>
      </c>
      <c r="C3" s="485" t="n">
        <v>1267113</v>
      </c>
      <c r="D3" s="485" t="n">
        <v>1314151</v>
      </c>
      <c r="E3" s="485" t="n">
        <v>1590579</v>
      </c>
      <c r="F3" s="485" t="n">
        <v>1497226</v>
      </c>
      <c r="G3" s="485" t="n">
        <v>1483637</v>
      </c>
      <c r="H3" s="485" t="n">
        <v>1883540</v>
      </c>
      <c r="I3" s="485" t="n">
        <v>1534163</v>
      </c>
      <c r="J3" s="485" t="n">
        <v>1652451</v>
      </c>
      <c r="K3" s="485" t="n">
        <v>1528370</v>
      </c>
      <c r="L3" s="485" t="n">
        <v>1348686</v>
      </c>
      <c r="M3" s="485" t="n">
        <v>1782991</v>
      </c>
      <c r="N3" s="485" t="n">
        <v>18268112</v>
      </c>
    </row>
    <row r="4" ht="14.25" customHeight="1" thickBot="1">
      <c r="A4" s="486" t="inlineStr">
        <is>
          <t xml:space="preserve">      10.01 - Receita com produto</t>
        </is>
      </c>
      <c r="B4" s="485" t="n">
        <v>1379860</v>
      </c>
      <c r="C4" s="485" t="n">
        <v>1267464</v>
      </c>
      <c r="D4" s="485" t="n">
        <v>1314099</v>
      </c>
      <c r="E4" s="485" t="n">
        <v>1583657</v>
      </c>
      <c r="F4" s="485" t="n">
        <v>1498153</v>
      </c>
      <c r="G4" s="485" t="n">
        <v>1477480</v>
      </c>
      <c r="H4" s="485" t="n">
        <v>1883211</v>
      </c>
      <c r="I4" s="485" t="n">
        <v>1532324</v>
      </c>
      <c r="J4" s="485" t="n">
        <v>1649142</v>
      </c>
      <c r="K4" s="485" t="n">
        <v>1528791</v>
      </c>
      <c r="L4" s="485" t="n">
        <v>1348698</v>
      </c>
      <c r="M4" s="485" t="n">
        <v>1781131</v>
      </c>
      <c r="N4" s="485" t="n">
        <v>18244016</v>
      </c>
    </row>
    <row r="5" ht="14.25" customHeight="1" thickBot="1">
      <c r="A5" s="486" t="inlineStr">
        <is>
          <t xml:space="preserve">      10.02 - Receita com serviço</t>
        </is>
      </c>
      <c r="B5" s="487" t="n">
        <v>0</v>
      </c>
      <c r="C5" s="487" t="n">
        <v>0</v>
      </c>
      <c r="D5" s="487" t="n">
        <v>0</v>
      </c>
      <c r="E5" s="487" t="n">
        <v>0</v>
      </c>
      <c r="F5" s="487" t="n">
        <v>0</v>
      </c>
      <c r="G5" s="487" t="n">
        <v>0</v>
      </c>
      <c r="H5" s="487" t="n">
        <v>0</v>
      </c>
      <c r="I5" s="487" t="n">
        <v>0</v>
      </c>
      <c r="J5" s="487" t="n">
        <v>85</v>
      </c>
      <c r="K5" s="487" t="n">
        <v>0</v>
      </c>
      <c r="L5" s="487" t="n">
        <v>0</v>
      </c>
      <c r="M5" s="487" t="n">
        <v>0</v>
      </c>
      <c r="N5" s="487" t="n">
        <v>85</v>
      </c>
    </row>
    <row r="6" ht="14.25" customHeight="1" thickBot="1">
      <c r="A6" s="486" t="inlineStr">
        <is>
          <t xml:space="preserve">      10.03 - Outras Receitas</t>
        </is>
      </c>
      <c r="B6" s="485" t="n">
        <v>6982</v>
      </c>
      <c r="C6" s="485" t="n">
        <v>4142</v>
      </c>
      <c r="D6" s="487" t="n">
        <v>362</v>
      </c>
      <c r="E6" s="485" t="n">
        <v>7275</v>
      </c>
      <c r="F6" s="487" t="n">
        <v>0</v>
      </c>
      <c r="G6" s="485" t="n">
        <v>6264</v>
      </c>
      <c r="H6" s="485" t="n">
        <v>2807</v>
      </c>
      <c r="I6" s="485" t="n">
        <v>2053</v>
      </c>
      <c r="J6" s="485" t="n">
        <v>3353</v>
      </c>
      <c r="K6" s="487" t="n">
        <v>0</v>
      </c>
      <c r="L6" s="487" t="n">
        <v>0</v>
      </c>
      <c r="M6" s="485" t="n">
        <v>3540</v>
      </c>
      <c r="N6" s="485" t="n">
        <v>36782</v>
      </c>
    </row>
    <row r="7" ht="14.25" customHeight="1" thickBot="1">
      <c r="A7" s="486" t="inlineStr">
        <is>
          <t xml:space="preserve">      10.06 - Devolução de produto</t>
        </is>
      </c>
      <c r="B7" s="467" t="n">
        <v>-1643</v>
      </c>
      <c r="C7" s="467" t="n">
        <v>-4493</v>
      </c>
      <c r="D7" s="468" t="n">
        <v>-310</v>
      </c>
      <c r="E7" s="468" t="n">
        <v>-353</v>
      </c>
      <c r="F7" s="468" t="n">
        <v>-927</v>
      </c>
      <c r="G7" s="468" t="n">
        <v>-107</v>
      </c>
      <c r="H7" s="468" t="n">
        <v>-133</v>
      </c>
      <c r="I7" s="468" t="n">
        <v>-168</v>
      </c>
      <c r="J7" s="468" t="n">
        <v>-130</v>
      </c>
      <c r="K7" s="468" t="n">
        <v>-114</v>
      </c>
      <c r="L7" s="468" t="n">
        <v>-12</v>
      </c>
      <c r="M7" s="467" t="n">
        <v>-1680</v>
      </c>
      <c r="N7" s="467" t="n">
        <v>-10075</v>
      </c>
    </row>
    <row r="8" ht="14.25" customHeight="1" thickBot="1">
      <c r="A8" s="486" t="inlineStr">
        <is>
          <t xml:space="preserve">      10.08 - Devolução de Recebimento</t>
        </is>
      </c>
      <c r="B8" s="487" t="n">
        <v>0</v>
      </c>
      <c r="C8" s="487" t="n">
        <v>0</v>
      </c>
      <c r="D8" s="487" t="n">
        <v>0</v>
      </c>
      <c r="E8" s="487" t="n">
        <v>0</v>
      </c>
      <c r="F8" s="487" t="n">
        <v>0</v>
      </c>
      <c r="G8" s="487" t="n">
        <v>0</v>
      </c>
      <c r="H8" s="467" t="n">
        <v>-2343</v>
      </c>
      <c r="I8" s="468" t="n">
        <v>-45</v>
      </c>
      <c r="J8" s="487" t="n">
        <v>0</v>
      </c>
      <c r="K8" s="468" t="n">
        <v>-306</v>
      </c>
      <c r="L8" s="487" t="n">
        <v>0</v>
      </c>
      <c r="M8" s="487" t="n">
        <v>0</v>
      </c>
      <c r="N8" s="467" t="n">
        <v>-2695</v>
      </c>
    </row>
    <row r="9" ht="14.25" customHeight="1" thickBot="1">
      <c r="A9" s="483" t="inlineStr">
        <is>
          <t>Custos de venda</t>
        </is>
      </c>
      <c r="B9" s="225" t="n">
        <v>-76353</v>
      </c>
      <c r="C9" s="225" t="n">
        <v>-61825</v>
      </c>
      <c r="D9" s="225" t="n">
        <v>-84284</v>
      </c>
      <c r="E9" s="225" t="n">
        <v>-86087</v>
      </c>
      <c r="F9" s="225" t="n">
        <v>-94571</v>
      </c>
      <c r="G9" s="225" t="n">
        <v>-80879</v>
      </c>
      <c r="H9" s="225" t="n">
        <v>-102307</v>
      </c>
      <c r="I9" s="225" t="n">
        <v>-101456</v>
      </c>
      <c r="J9" s="225" t="n">
        <v>-91951</v>
      </c>
      <c r="K9" s="225" t="n">
        <v>-81174</v>
      </c>
      <c r="L9" s="225" t="n">
        <v>-103162</v>
      </c>
      <c r="M9" s="225" t="n">
        <v>-105589</v>
      </c>
      <c r="N9" s="225" t="n">
        <v>-1069643</v>
      </c>
    </row>
    <row r="10" ht="14.25" customHeight="1" thickBot="1">
      <c r="A10" s="357" t="inlineStr">
        <is>
          <t>[-] 20 - Impostos sobre a receita</t>
        </is>
      </c>
      <c r="B10" s="467" t="n">
        <v>-76593</v>
      </c>
      <c r="C10" s="467" t="n">
        <v>-58280</v>
      </c>
      <c r="D10" s="467" t="n">
        <v>-82822</v>
      </c>
      <c r="E10" s="467" t="n">
        <v>-84256</v>
      </c>
      <c r="F10" s="467" t="n">
        <v>-92783</v>
      </c>
      <c r="G10" s="467" t="n">
        <v>-80722</v>
      </c>
      <c r="H10" s="467" t="n">
        <v>-100812</v>
      </c>
      <c r="I10" s="467" t="n">
        <v>-100525</v>
      </c>
      <c r="J10" s="467" t="n">
        <v>-89559</v>
      </c>
      <c r="K10" s="467" t="n">
        <v>-81174</v>
      </c>
      <c r="L10" s="467" t="n">
        <v>-101070</v>
      </c>
      <c r="M10" s="467" t="n">
        <v>-105589</v>
      </c>
      <c r="N10" s="467" t="n">
        <v>-1054190</v>
      </c>
    </row>
    <row r="11" ht="14.25" customHeight="1" thickBot="1">
      <c r="A11" s="486" t="inlineStr">
        <is>
          <t xml:space="preserve">      20.01 - ICMS</t>
        </is>
      </c>
      <c r="B11" s="467" t="n">
        <v>-20159</v>
      </c>
      <c r="C11" s="467" t="n">
        <v>-25180</v>
      </c>
      <c r="D11" s="467" t="n">
        <v>-29078</v>
      </c>
      <c r="E11" s="467" t="n">
        <v>-23991</v>
      </c>
      <c r="F11" s="467" t="n">
        <v>-29468</v>
      </c>
      <c r="G11" s="467" t="n">
        <v>-14431</v>
      </c>
      <c r="H11" s="467" t="n">
        <v>-31227</v>
      </c>
      <c r="I11" s="467" t="n">
        <v>-35068</v>
      </c>
      <c r="J11" s="467" t="n">
        <v>-27813</v>
      </c>
      <c r="K11" s="467" t="n">
        <v>-22114</v>
      </c>
      <c r="L11" s="467" t="n">
        <v>-38319</v>
      </c>
      <c r="M11" s="467" t="n">
        <v>-36335</v>
      </c>
      <c r="N11" s="467" t="n">
        <v>-333189</v>
      </c>
    </row>
    <row r="12" ht="14.25" customHeight="1" thickBot="1">
      <c r="A12" s="486" t="inlineStr">
        <is>
          <t xml:space="preserve">      20.04 - ICMS - ST</t>
        </is>
      </c>
      <c r="B12" s="467" t="n">
        <v>-56433</v>
      </c>
      <c r="C12" s="467" t="n">
        <v>-33100</v>
      </c>
      <c r="D12" s="467" t="n">
        <v>-53743</v>
      </c>
      <c r="E12" s="467" t="n">
        <v>-60264</v>
      </c>
      <c r="F12" s="467" t="n">
        <v>-63315</v>
      </c>
      <c r="G12" s="467" t="n">
        <v>-66290</v>
      </c>
      <c r="H12" s="467" t="n">
        <v>-69584</v>
      </c>
      <c r="I12" s="467" t="n">
        <v>-65456</v>
      </c>
      <c r="J12" s="467" t="n">
        <v>-61745</v>
      </c>
      <c r="K12" s="467" t="n">
        <v>-59060</v>
      </c>
      <c r="L12" s="467" t="n">
        <v>-62750</v>
      </c>
      <c r="M12" s="467" t="n">
        <v>-69254</v>
      </c>
      <c r="N12" s="467" t="n">
        <v>-721001</v>
      </c>
    </row>
    <row r="13" ht="14.25" customHeight="1" thickBot="1">
      <c r="A13" s="486" t="inlineStr">
        <is>
          <t>21 - Crédito de impostos</t>
        </is>
      </c>
      <c r="B13" s="487" t="n">
        <v>0</v>
      </c>
      <c r="C13" s="487" t="n">
        <v>0</v>
      </c>
      <c r="D13" s="487" t="n">
        <v>0</v>
      </c>
      <c r="E13" s="487" t="n">
        <v>0</v>
      </c>
      <c r="F13" s="487" t="n">
        <v>0</v>
      </c>
      <c r="G13" s="487" t="n">
        <v>0</v>
      </c>
      <c r="H13" s="487" t="n">
        <v>0</v>
      </c>
      <c r="I13" s="487" t="n">
        <v>0</v>
      </c>
      <c r="J13" s="487" t="n">
        <v>0</v>
      </c>
      <c r="K13" s="487" t="n">
        <v>0</v>
      </c>
      <c r="L13" s="487" t="n">
        <v>0</v>
      </c>
      <c r="M13" s="487" t="n">
        <v>0</v>
      </c>
      <c r="N13" s="487" t="n">
        <v>0</v>
      </c>
    </row>
    <row r="14" ht="14.25" customHeight="1" thickBot="1">
      <c r="A14" s="357" t="inlineStr">
        <is>
          <t>[-] 22 - Repasse aos distribuidores</t>
        </is>
      </c>
      <c r="B14" s="487" t="n">
        <v>0</v>
      </c>
      <c r="C14" s="467" t="n">
        <v>-3544</v>
      </c>
      <c r="D14" s="467" t="n">
        <v>-1462</v>
      </c>
      <c r="E14" s="467" t="n">
        <v>-1831</v>
      </c>
      <c r="F14" s="467" t="n">
        <v>-1787</v>
      </c>
      <c r="G14" s="468" t="n">
        <v>-156</v>
      </c>
      <c r="H14" s="467" t="n">
        <v>-1495</v>
      </c>
      <c r="I14" s="468" t="n">
        <v>-931</v>
      </c>
      <c r="J14" s="467" t="n">
        <v>-2391</v>
      </c>
      <c r="K14" s="487" t="n">
        <v>0</v>
      </c>
      <c r="L14" s="467" t="n">
        <v>-2091</v>
      </c>
      <c r="M14" s="487" t="n">
        <v>0</v>
      </c>
      <c r="N14" s="467" t="n">
        <v>-15693</v>
      </c>
    </row>
    <row r="15" ht="14.25" customHeight="1" thickBot="1">
      <c r="A15" s="486" t="inlineStr">
        <is>
          <t xml:space="preserve">      22.01 - Repasse Distribuidores</t>
        </is>
      </c>
      <c r="B15" s="487" t="n">
        <v>0</v>
      </c>
      <c r="C15" s="467" t="n">
        <v>-3544</v>
      </c>
      <c r="D15" s="467" t="n">
        <v>-1462</v>
      </c>
      <c r="E15" s="467" t="n">
        <v>-1831</v>
      </c>
      <c r="F15" s="467" t="n">
        <v>-1787</v>
      </c>
      <c r="G15" s="468" t="n">
        <v>-156</v>
      </c>
      <c r="H15" s="467" t="n">
        <v>-1495</v>
      </c>
      <c r="I15" s="468" t="n">
        <v>-931</v>
      </c>
      <c r="J15" s="467" t="n">
        <v>-2391</v>
      </c>
      <c r="K15" s="487" t="n">
        <v>0</v>
      </c>
      <c r="L15" s="467" t="n">
        <v>-2091</v>
      </c>
      <c r="M15" s="487" t="n">
        <v>0</v>
      </c>
      <c r="N15" s="467" t="n">
        <v>-15693</v>
      </c>
    </row>
    <row r="16" ht="14.25" customHeight="1" thickBot="1">
      <c r="A16" s="357" t="inlineStr">
        <is>
          <t>[-] 55 - Devolução de Terceiros</t>
        </is>
      </c>
      <c r="B16" s="487" t="n">
        <v>240</v>
      </c>
      <c r="C16" s="487" t="n">
        <v>0</v>
      </c>
      <c r="D16" s="487" t="n">
        <v>0</v>
      </c>
      <c r="E16" s="487" t="n">
        <v>0</v>
      </c>
      <c r="F16" s="487" t="n">
        <v>0</v>
      </c>
      <c r="G16" s="487" t="n">
        <v>0</v>
      </c>
      <c r="H16" s="487" t="n">
        <v>0</v>
      </c>
      <c r="I16" s="487" t="n">
        <v>0</v>
      </c>
      <c r="J16" s="487" t="n">
        <v>0</v>
      </c>
      <c r="K16" s="487" t="n">
        <v>0</v>
      </c>
      <c r="L16" s="487" t="n">
        <v>0</v>
      </c>
      <c r="M16" s="487" t="n">
        <v>0</v>
      </c>
      <c r="N16" s="487" t="n">
        <v>240</v>
      </c>
    </row>
    <row r="17" ht="14.25" customHeight="1" thickBot="1">
      <c r="A17" s="486" t="inlineStr">
        <is>
          <t xml:space="preserve">      55.01 - Recebimento de devolução de terceiros</t>
        </is>
      </c>
      <c r="B17" s="487" t="n">
        <v>597</v>
      </c>
      <c r="C17" s="487" t="n">
        <v>0</v>
      </c>
      <c r="D17" s="487" t="n">
        <v>0</v>
      </c>
      <c r="E17" s="487" t="n">
        <v>0</v>
      </c>
      <c r="F17" s="487" t="n">
        <v>0</v>
      </c>
      <c r="G17" s="487" t="n">
        <v>0</v>
      </c>
      <c r="H17" s="487" t="n">
        <v>0</v>
      </c>
      <c r="I17" s="487" t="n">
        <v>0</v>
      </c>
      <c r="J17" s="487" t="n">
        <v>0</v>
      </c>
      <c r="K17" s="487" t="n">
        <v>0</v>
      </c>
      <c r="L17" s="487" t="n">
        <v>0</v>
      </c>
      <c r="M17" s="487" t="n">
        <v>0</v>
      </c>
      <c r="N17" s="487" t="n">
        <v>597</v>
      </c>
    </row>
    <row r="18" ht="14.25" customHeight="1" thickBot="1">
      <c r="A18" s="486" t="inlineStr">
        <is>
          <t xml:space="preserve">      55.02 - Pagamento de devolução de terceiros</t>
        </is>
      </c>
      <c r="B18" s="468" t="n">
        <v>-356</v>
      </c>
      <c r="C18" s="487" t="n">
        <v>0</v>
      </c>
      <c r="D18" s="487" t="n">
        <v>0</v>
      </c>
      <c r="E18" s="487" t="n">
        <v>0</v>
      </c>
      <c r="F18" s="487" t="n">
        <v>0</v>
      </c>
      <c r="G18" s="487" t="n">
        <v>0</v>
      </c>
      <c r="H18" s="487" t="n">
        <v>0</v>
      </c>
      <c r="I18" s="487" t="n">
        <v>0</v>
      </c>
      <c r="J18" s="487" t="n">
        <v>0</v>
      </c>
      <c r="K18" s="487" t="n">
        <v>0</v>
      </c>
      <c r="L18" s="487" t="n">
        <v>0</v>
      </c>
      <c r="M18" s="487" t="n">
        <v>0</v>
      </c>
      <c r="N18" s="468" t="n">
        <v>-356</v>
      </c>
    </row>
    <row r="19" ht="14.25" customHeight="1" thickBot="1">
      <c r="A19" s="488" t="inlineStr">
        <is>
          <t>( = ) Receita operacional líquida</t>
        </is>
      </c>
      <c r="B19" s="489" t="n">
        <v>1308846</v>
      </c>
      <c r="C19" s="489" t="n">
        <v>1205287</v>
      </c>
      <c r="D19" s="489" t="n">
        <v>1229867</v>
      </c>
      <c r="E19" s="489" t="n">
        <v>1504491</v>
      </c>
      <c r="F19" s="489" t="n">
        <v>1402655</v>
      </c>
      <c r="G19" s="489" t="n">
        <v>1402758</v>
      </c>
      <c r="H19" s="489" t="n">
        <v>1781233</v>
      </c>
      <c r="I19" s="489" t="n">
        <v>1432706</v>
      </c>
      <c r="J19" s="489" t="n">
        <v>1560500</v>
      </c>
      <c r="K19" s="489" t="n">
        <v>1447195</v>
      </c>
      <c r="L19" s="489" t="n">
        <v>1245524</v>
      </c>
      <c r="M19" s="489" t="n">
        <v>1677402</v>
      </c>
      <c r="N19" s="489" t="n">
        <v>17198468</v>
      </c>
    </row>
    <row r="20" ht="14.25" customHeight="1" thickBot="1">
      <c r="A20" s="488" t="inlineStr">
        <is>
          <t>Receita operacional líquida ( % )</t>
        </is>
      </c>
      <c r="B20" s="490" t="n">
        <v>0.9399999999999999</v>
      </c>
      <c r="C20" s="490" t="n">
        <v>0.95</v>
      </c>
      <c r="D20" s="490" t="n">
        <v>0.9399999999999999</v>
      </c>
      <c r="E20" s="490" t="n">
        <v>0.95</v>
      </c>
      <c r="F20" s="490" t="n">
        <v>0.9399999999999999</v>
      </c>
      <c r="G20" s="490" t="n">
        <v>0.95</v>
      </c>
      <c r="H20" s="490" t="n">
        <v>0.95</v>
      </c>
      <c r="I20" s="490" t="n">
        <v>0.93</v>
      </c>
      <c r="J20" s="490" t="n">
        <v>0.9399999999999999</v>
      </c>
      <c r="K20" s="490" t="n">
        <v>0.95</v>
      </c>
      <c r="L20" s="490" t="n">
        <v>0.92</v>
      </c>
      <c r="M20" s="490" t="n">
        <v>0.9399999999999999</v>
      </c>
      <c r="N20" s="490" t="n">
        <v>0.9399999999999999</v>
      </c>
    </row>
    <row r="21" ht="14.25" customHeight="1" thickBot="1">
      <c r="A21" s="483" t="inlineStr">
        <is>
          <t>Custos Operacionais Variáveis</t>
        </is>
      </c>
      <c r="B21" s="225" t="n">
        <v>-892248</v>
      </c>
      <c r="C21" s="225" t="n">
        <v>-1040510</v>
      </c>
      <c r="D21" s="225" t="n">
        <v>-797814</v>
      </c>
      <c r="E21" s="225" t="n">
        <v>-893417</v>
      </c>
      <c r="F21" s="225" t="n">
        <v>-873799</v>
      </c>
      <c r="G21" s="225" t="n">
        <v>-1094360</v>
      </c>
      <c r="H21" s="225" t="n">
        <v>-1026627</v>
      </c>
      <c r="I21" s="225" t="n">
        <v>-961293</v>
      </c>
      <c r="J21" s="225" t="n">
        <v>-1008845</v>
      </c>
      <c r="K21" s="225" t="n">
        <v>-972578</v>
      </c>
      <c r="L21" s="225" t="n">
        <v>-843330</v>
      </c>
      <c r="M21" s="225" t="n">
        <v>-1141475</v>
      </c>
      <c r="N21" s="225" t="n">
        <v>-11546302</v>
      </c>
    </row>
    <row r="22" ht="14.25" customHeight="1" thickBot="1">
      <c r="A22" s="357" t="inlineStr">
        <is>
          <t>[-] 29 - Despesas com Pessoal - Operacional</t>
        </is>
      </c>
      <c r="B22" s="467" t="n">
        <v>-190196</v>
      </c>
      <c r="C22" s="467" t="n">
        <v>-292083</v>
      </c>
      <c r="D22" s="467" t="n">
        <v>-187715</v>
      </c>
      <c r="E22" s="467" t="n">
        <v>-214172</v>
      </c>
      <c r="F22" s="467" t="n">
        <v>-201447</v>
      </c>
      <c r="G22" s="467" t="n">
        <v>-198654</v>
      </c>
      <c r="H22" s="467" t="n">
        <v>-224146</v>
      </c>
      <c r="I22" s="467" t="n">
        <v>-242636</v>
      </c>
      <c r="J22" s="467" t="n">
        <v>-246740</v>
      </c>
      <c r="K22" s="467" t="n">
        <v>-251527</v>
      </c>
      <c r="L22" s="467" t="n">
        <v>-249528</v>
      </c>
      <c r="M22" s="467" t="n">
        <v>-290778</v>
      </c>
      <c r="N22" s="467" t="n">
        <v>-2789627</v>
      </c>
    </row>
    <row r="23" ht="14.25" customHeight="1" thickBot="1">
      <c r="A23" s="486" t="inlineStr">
        <is>
          <t xml:space="preserve">      29.01 - Operacional - Salário líquido</t>
        </is>
      </c>
      <c r="B23" s="467" t="n">
        <v>-64982</v>
      </c>
      <c r="C23" s="467" t="n">
        <v>-118718</v>
      </c>
      <c r="D23" s="467" t="n">
        <v>-63399</v>
      </c>
      <c r="E23" s="467" t="n">
        <v>-76661</v>
      </c>
      <c r="F23" s="467" t="n">
        <v>-78441</v>
      </c>
      <c r="G23" s="467" t="n">
        <v>-74740</v>
      </c>
      <c r="H23" s="467" t="n">
        <v>-83984</v>
      </c>
      <c r="I23" s="467" t="n">
        <v>-73696</v>
      </c>
      <c r="J23" s="467" t="n">
        <v>-83767</v>
      </c>
      <c r="K23" s="467" t="n">
        <v>-92128</v>
      </c>
      <c r="L23" s="467" t="n">
        <v>-83872</v>
      </c>
      <c r="M23" s="467" t="n">
        <v>-91041</v>
      </c>
      <c r="N23" s="467" t="n">
        <v>-985436</v>
      </c>
    </row>
    <row r="24" ht="14.25" customHeight="1" thickBot="1">
      <c r="A24" s="486" t="inlineStr">
        <is>
          <t xml:space="preserve">      29.02 - Operacional - 13o salário</t>
        </is>
      </c>
      <c r="B24" s="487" t="n">
        <v>0</v>
      </c>
      <c r="C24" s="487" t="n">
        <v>0</v>
      </c>
      <c r="D24" s="487" t="n">
        <v>0</v>
      </c>
      <c r="E24" s="487" t="n">
        <v>0</v>
      </c>
      <c r="F24" s="487" t="n">
        <v>0</v>
      </c>
      <c r="G24" s="487" t="n">
        <v>0</v>
      </c>
      <c r="H24" s="487" t="n">
        <v>0</v>
      </c>
      <c r="I24" s="487" t="n">
        <v>0</v>
      </c>
      <c r="J24" s="467" t="n">
        <v>-23854</v>
      </c>
      <c r="K24" s="467" t="n">
        <v>-23059</v>
      </c>
      <c r="L24" s="467" t="n">
        <v>-27838</v>
      </c>
      <c r="M24" s="467" t="n">
        <v>-20049</v>
      </c>
      <c r="N24" s="467" t="n">
        <v>-94801</v>
      </c>
    </row>
    <row r="25" ht="14.25" customHeight="1" thickBot="1">
      <c r="A25" s="486" t="inlineStr">
        <is>
          <t xml:space="preserve">      29.03 - Operacional - Férias</t>
        </is>
      </c>
      <c r="B25" s="487" t="n">
        <v>0</v>
      </c>
      <c r="C25" s="467" t="n">
        <v>-34998</v>
      </c>
      <c r="D25" s="467" t="n">
        <v>-11288</v>
      </c>
      <c r="E25" s="467" t="n">
        <v>-8852</v>
      </c>
      <c r="F25" s="467" t="n">
        <v>-10924</v>
      </c>
      <c r="G25" s="467" t="n">
        <v>-9383</v>
      </c>
      <c r="H25" s="467" t="n">
        <v>-18168</v>
      </c>
      <c r="I25" s="467" t="n">
        <v>-5313</v>
      </c>
      <c r="J25" s="467" t="n">
        <v>-5553</v>
      </c>
      <c r="K25" s="467" t="n">
        <v>-8211</v>
      </c>
      <c r="L25" s="467" t="n">
        <v>-11039</v>
      </c>
      <c r="M25" s="467" t="n">
        <v>-8044</v>
      </c>
      <c r="N25" s="467" t="n">
        <v>-131778</v>
      </c>
    </row>
    <row r="26" ht="14.25" customHeight="1" thickBot="1">
      <c r="A26" s="486" t="inlineStr">
        <is>
          <t xml:space="preserve">      29.04 - Operacional - Rescisão</t>
        </is>
      </c>
      <c r="B26" s="467" t="n">
        <v>-5596</v>
      </c>
      <c r="C26" s="487" t="n">
        <v>0</v>
      </c>
      <c r="D26" s="467" t="n">
        <v>-6346</v>
      </c>
      <c r="E26" s="467" t="n">
        <v>-5182</v>
      </c>
      <c r="F26" s="467" t="n">
        <v>-4566</v>
      </c>
      <c r="G26" s="467" t="n">
        <v>-2084</v>
      </c>
      <c r="H26" s="467" t="n">
        <v>-6287</v>
      </c>
      <c r="I26" s="467" t="n">
        <v>-16881</v>
      </c>
      <c r="J26" s="467" t="n">
        <v>-6751</v>
      </c>
      <c r="K26" s="467" t="n">
        <v>-3918</v>
      </c>
      <c r="L26" s="467" t="n">
        <v>-8892</v>
      </c>
      <c r="M26" s="467" t="n">
        <v>-4617</v>
      </c>
      <c r="N26" s="467" t="n">
        <v>-71126</v>
      </c>
    </row>
    <row r="27" ht="14.25" customHeight="1" thickBot="1">
      <c r="A27" s="486" t="inlineStr">
        <is>
          <t xml:space="preserve">      29.05 - Operacional - Multa rescisória</t>
        </is>
      </c>
      <c r="B27" s="467" t="n">
        <v>-8558</v>
      </c>
      <c r="C27" s="487" t="n">
        <v>0</v>
      </c>
      <c r="D27" s="487" t="n">
        <v>0</v>
      </c>
      <c r="E27" s="468" t="n">
        <v>-802</v>
      </c>
      <c r="F27" s="487" t="n">
        <v>0</v>
      </c>
      <c r="G27" s="487" t="n">
        <v>0</v>
      </c>
      <c r="H27" s="467" t="n">
        <v>-2083</v>
      </c>
      <c r="I27" s="467" t="n">
        <v>-21814</v>
      </c>
      <c r="J27" s="487" t="n">
        <v>0</v>
      </c>
      <c r="K27" s="467" t="n">
        <v>-1445</v>
      </c>
      <c r="L27" s="487" t="n">
        <v>0</v>
      </c>
      <c r="M27" s="487" t="n">
        <v>0</v>
      </c>
      <c r="N27" s="467" t="n">
        <v>-34705</v>
      </c>
    </row>
    <row r="28" ht="14.25" customHeight="1" thickBot="1">
      <c r="A28" s="486" t="inlineStr">
        <is>
          <t xml:space="preserve">      29.06 - Operacional - INSS</t>
        </is>
      </c>
      <c r="B28" s="467" t="n">
        <v>-47562</v>
      </c>
      <c r="C28" s="467" t="n">
        <v>-61501</v>
      </c>
      <c r="D28" s="467" t="n">
        <v>-52782</v>
      </c>
      <c r="E28" s="467" t="n">
        <v>-53187</v>
      </c>
      <c r="F28" s="467" t="n">
        <v>-50626</v>
      </c>
      <c r="G28" s="467" t="n">
        <v>-52429</v>
      </c>
      <c r="H28" s="467" t="n">
        <v>-54233</v>
      </c>
      <c r="I28" s="467" t="n">
        <v>-57692</v>
      </c>
      <c r="J28" s="467" t="n">
        <v>-60757</v>
      </c>
      <c r="K28" s="467" t="n">
        <v>-57780</v>
      </c>
      <c r="L28" s="467" t="n">
        <v>-57189</v>
      </c>
      <c r="M28" s="467" t="n">
        <v>-97925</v>
      </c>
      <c r="N28" s="467" t="n">
        <v>-703667</v>
      </c>
    </row>
    <row r="29" ht="14.25" customHeight="1" thickBot="1">
      <c r="A29" s="486" t="inlineStr">
        <is>
          <t xml:space="preserve">      29.07 - Operacional - FGTS</t>
        </is>
      </c>
      <c r="B29" s="467" t="n">
        <v>-13158</v>
      </c>
      <c r="C29" s="467" t="n">
        <v>-11601</v>
      </c>
      <c r="D29" s="467" t="n">
        <v>-9848</v>
      </c>
      <c r="E29" s="467" t="n">
        <v>-9536</v>
      </c>
      <c r="F29" s="467" t="n">
        <v>-9118</v>
      </c>
      <c r="G29" s="467" t="n">
        <v>-10197</v>
      </c>
      <c r="H29" s="467" t="n">
        <v>-10629</v>
      </c>
      <c r="I29" s="467" t="n">
        <v>-12687</v>
      </c>
      <c r="J29" s="467" t="n">
        <v>-11549</v>
      </c>
      <c r="K29" s="467" t="n">
        <v>-11779</v>
      </c>
      <c r="L29" s="467" t="n">
        <v>-11669</v>
      </c>
      <c r="M29" s="467" t="n">
        <v>-16912</v>
      </c>
      <c r="N29" s="467" t="n">
        <v>-138689</v>
      </c>
    </row>
    <row r="30" ht="14.25" customHeight="1" thickBot="1">
      <c r="A30" s="486" t="inlineStr">
        <is>
          <t xml:space="preserve">      29.08 - Operacional - IRRF</t>
        </is>
      </c>
      <c r="B30" s="467" t="n">
        <v>-4883</v>
      </c>
      <c r="C30" s="467" t="n">
        <v>-4105</v>
      </c>
      <c r="D30" s="467" t="n">
        <v>-3843</v>
      </c>
      <c r="E30" s="467" t="n">
        <v>-2245</v>
      </c>
      <c r="F30" s="467" t="n">
        <v>-2523</v>
      </c>
      <c r="G30" s="467" t="n">
        <v>-2535</v>
      </c>
      <c r="H30" s="467" t="n">
        <v>-2392</v>
      </c>
      <c r="I30" s="467" t="n">
        <v>-4687</v>
      </c>
      <c r="J30" s="467" t="n">
        <v>-2460</v>
      </c>
      <c r="K30" s="467" t="n">
        <v>-2538</v>
      </c>
      <c r="L30" s="467" t="n">
        <v>-2646</v>
      </c>
      <c r="M30" s="467" t="n">
        <v>-2521</v>
      </c>
      <c r="N30" s="467" t="n">
        <v>-37384</v>
      </c>
    </row>
    <row r="31" ht="14.25" customHeight="1" thickBot="1">
      <c r="A31" s="486" t="inlineStr">
        <is>
          <t xml:space="preserve">      29.14 - Operacional - Benefícios Trabalhistas</t>
        </is>
      </c>
      <c r="B31" s="487" t="n">
        <v>0</v>
      </c>
      <c r="C31" s="467" t="n">
        <v>-2500</v>
      </c>
      <c r="D31" s="487" t="n">
        <v>0</v>
      </c>
      <c r="E31" s="487" t="n">
        <v>0</v>
      </c>
      <c r="F31" s="487" t="n">
        <v>0</v>
      </c>
      <c r="G31" s="487" t="n">
        <v>0</v>
      </c>
      <c r="H31" s="487" t="n">
        <v>0</v>
      </c>
      <c r="I31" s="487" t="n">
        <v>0</v>
      </c>
      <c r="J31" s="487" t="n">
        <v>0</v>
      </c>
      <c r="K31" s="487" t="n">
        <v>0</v>
      </c>
      <c r="L31" s="487" t="n">
        <v>0</v>
      </c>
      <c r="M31" s="467" t="n">
        <v>-1850</v>
      </c>
      <c r="N31" s="467" t="n">
        <v>-4350</v>
      </c>
    </row>
    <row r="32" ht="14.25" customHeight="1" thickBot="1">
      <c r="A32" s="486" t="inlineStr">
        <is>
          <t xml:space="preserve">      29.15 - Operacional - Contribuição sindical</t>
        </is>
      </c>
      <c r="B32" s="487" t="n">
        <v>0</v>
      </c>
      <c r="C32" s="487" t="n">
        <v>0</v>
      </c>
      <c r="D32" s="487" t="n">
        <v>0</v>
      </c>
      <c r="E32" s="487" t="n">
        <v>0</v>
      </c>
      <c r="F32" s="487" t="n">
        <v>0</v>
      </c>
      <c r="G32" s="487" t="n">
        <v>0</v>
      </c>
      <c r="H32" s="487" t="n">
        <v>0</v>
      </c>
      <c r="I32" s="487" t="n">
        <v>0</v>
      </c>
      <c r="J32" s="487" t="n">
        <v>0</v>
      </c>
      <c r="K32" s="468" t="n">
        <v>-600</v>
      </c>
      <c r="L32" s="487" t="n">
        <v>0</v>
      </c>
      <c r="M32" s="468" t="n">
        <v>-630</v>
      </c>
      <c r="N32" s="467" t="n">
        <v>-1230</v>
      </c>
    </row>
    <row r="33" ht="14.25" customHeight="1" thickBot="1">
      <c r="A33" s="486" t="inlineStr">
        <is>
          <t xml:space="preserve">      29.17 - Operacional - Refeitório</t>
        </is>
      </c>
      <c r="B33" s="467" t="n">
        <v>-3720</v>
      </c>
      <c r="C33" s="468" t="n">
        <v>-365</v>
      </c>
      <c r="D33" s="467" t="n">
        <v>-1007</v>
      </c>
      <c r="E33" s="467" t="n">
        <v>-2751</v>
      </c>
      <c r="F33" s="467" t="n">
        <v>-1634</v>
      </c>
      <c r="G33" s="467" t="n">
        <v>-1635</v>
      </c>
      <c r="H33" s="467" t="n">
        <v>-1469</v>
      </c>
      <c r="I33" s="467" t="n">
        <v>-1886</v>
      </c>
      <c r="J33" s="467" t="n">
        <v>-1313</v>
      </c>
      <c r="K33" s="467" t="n">
        <v>-3004</v>
      </c>
      <c r="L33" s="467" t="n">
        <v>-1779</v>
      </c>
      <c r="M33" s="467" t="n">
        <v>-1104</v>
      </c>
      <c r="N33" s="467" t="n">
        <v>-21671</v>
      </c>
    </row>
    <row r="34" ht="14.25" customHeight="1" thickBot="1">
      <c r="A34" s="486" t="inlineStr">
        <is>
          <t xml:space="preserve">      29.18 - Operacional - Adiantamento de Salário</t>
        </is>
      </c>
      <c r="B34" s="467" t="n">
        <v>-40406</v>
      </c>
      <c r="C34" s="467" t="n">
        <v>-31838</v>
      </c>
      <c r="D34" s="467" t="n">
        <v>-39200</v>
      </c>
      <c r="E34" s="467" t="n">
        <v>-52028</v>
      </c>
      <c r="F34" s="467" t="n">
        <v>-41905</v>
      </c>
      <c r="G34" s="467" t="n">
        <v>-43818</v>
      </c>
      <c r="H34" s="467" t="n">
        <v>-43105</v>
      </c>
      <c r="I34" s="467" t="n">
        <v>-46061</v>
      </c>
      <c r="J34" s="467" t="n">
        <v>-50733</v>
      </c>
      <c r="K34" s="467" t="n">
        <v>-47060</v>
      </c>
      <c r="L34" s="467" t="n">
        <v>-44600</v>
      </c>
      <c r="M34" s="467" t="n">
        <v>-46081</v>
      </c>
      <c r="N34" s="467" t="n">
        <v>-526838</v>
      </c>
    </row>
    <row r="35" ht="14.25" customHeight="1" thickBot="1">
      <c r="A35" s="486" t="inlineStr">
        <is>
          <t xml:space="preserve">      29.19 - Operacional - Horas Extras</t>
        </is>
      </c>
      <c r="B35" s="467" t="n">
        <v>-1326</v>
      </c>
      <c r="C35" s="467" t="n">
        <v>-26454</v>
      </c>
      <c r="D35" s="487" t="n">
        <v>0</v>
      </c>
      <c r="E35" s="467" t="n">
        <v>-2923</v>
      </c>
      <c r="F35" s="467" t="n">
        <v>-1705</v>
      </c>
      <c r="G35" s="467" t="n">
        <v>-1828</v>
      </c>
      <c r="H35" s="467" t="n">
        <v>-1792</v>
      </c>
      <c r="I35" s="467" t="n">
        <v>-1915</v>
      </c>
      <c r="J35" s="487" t="n">
        <v>0</v>
      </c>
      <c r="K35" s="487" t="n">
        <v>0</v>
      </c>
      <c r="L35" s="487" t="n">
        <v>0</v>
      </c>
      <c r="M35" s="487" t="n">
        <v>0</v>
      </c>
      <c r="N35" s="467" t="n">
        <v>-37947</v>
      </c>
    </row>
    <row r="36" ht="14.25" customHeight="1" thickBot="1">
      <c r="A36" s="357" t="inlineStr">
        <is>
          <t>[-] 30 - Insumos de Produção</t>
        </is>
      </c>
      <c r="B36" s="467" t="n">
        <v>-671045</v>
      </c>
      <c r="C36" s="467" t="n">
        <v>-718685</v>
      </c>
      <c r="D36" s="467" t="n">
        <v>-569648</v>
      </c>
      <c r="E36" s="467" t="n">
        <v>-646447</v>
      </c>
      <c r="F36" s="467" t="n">
        <v>-637497</v>
      </c>
      <c r="G36" s="467" t="n">
        <v>-863969</v>
      </c>
      <c r="H36" s="467" t="n">
        <v>-766988</v>
      </c>
      <c r="I36" s="467" t="n">
        <v>-683339</v>
      </c>
      <c r="J36" s="467" t="n">
        <v>-722564</v>
      </c>
      <c r="K36" s="467" t="n">
        <v>-692312</v>
      </c>
      <c r="L36" s="467" t="n">
        <v>-565877</v>
      </c>
      <c r="M36" s="467" t="n">
        <v>-818184</v>
      </c>
      <c r="N36" s="467" t="n">
        <v>-8356561</v>
      </c>
    </row>
    <row r="37" ht="14.25" customHeight="1" thickBot="1">
      <c r="A37" s="486" t="inlineStr">
        <is>
          <t xml:space="preserve">      30.01 - Matérias primas</t>
        </is>
      </c>
      <c r="B37" s="467" t="n">
        <v>-545229</v>
      </c>
      <c r="C37" s="467" t="n">
        <v>-577098</v>
      </c>
      <c r="D37" s="467" t="n">
        <v>-447496</v>
      </c>
      <c r="E37" s="467" t="n">
        <v>-451734</v>
      </c>
      <c r="F37" s="467" t="n">
        <v>-455295</v>
      </c>
      <c r="G37" s="467" t="n">
        <v>-652095</v>
      </c>
      <c r="H37" s="467" t="n">
        <v>-571355</v>
      </c>
      <c r="I37" s="467" t="n">
        <v>-523143</v>
      </c>
      <c r="J37" s="467" t="n">
        <v>-501359</v>
      </c>
      <c r="K37" s="467" t="n">
        <v>-453342</v>
      </c>
      <c r="L37" s="467" t="n">
        <v>-398079</v>
      </c>
      <c r="M37" s="467" t="n">
        <v>-617311</v>
      </c>
      <c r="N37" s="467" t="n">
        <v>-6193542</v>
      </c>
    </row>
    <row r="38" ht="14.25" customHeight="1" thickBot="1">
      <c r="A38" s="486" t="inlineStr">
        <is>
          <t xml:space="preserve">      30.02 - Embalagens</t>
        </is>
      </c>
      <c r="B38" s="467" t="n">
        <v>-125815</v>
      </c>
      <c r="C38" s="467" t="n">
        <v>-141587</v>
      </c>
      <c r="D38" s="467" t="n">
        <v>-122151</v>
      </c>
      <c r="E38" s="467" t="n">
        <v>-194713</v>
      </c>
      <c r="F38" s="467" t="n">
        <v>-182202</v>
      </c>
      <c r="G38" s="467" t="n">
        <v>-211873</v>
      </c>
      <c r="H38" s="467" t="n">
        <v>-195632</v>
      </c>
      <c r="I38" s="467" t="n">
        <v>-160195</v>
      </c>
      <c r="J38" s="467" t="n">
        <v>-221204</v>
      </c>
      <c r="K38" s="467" t="n">
        <v>-238969</v>
      </c>
      <c r="L38" s="467" t="n">
        <v>-167797</v>
      </c>
      <c r="M38" s="467" t="n">
        <v>-200873</v>
      </c>
      <c r="N38" s="467" t="n">
        <v>-2163018</v>
      </c>
    </row>
    <row r="39" ht="14.25" customHeight="1" thickBot="1">
      <c r="A39" s="357" t="inlineStr">
        <is>
          <t>[-] 33 - Custos Indiretos de Fabricação</t>
        </is>
      </c>
      <c r="B39" s="467" t="n">
        <v>-31006</v>
      </c>
      <c r="C39" s="467" t="n">
        <v>-29741</v>
      </c>
      <c r="D39" s="467" t="n">
        <v>-40450</v>
      </c>
      <c r="E39" s="467" t="n">
        <v>-32797</v>
      </c>
      <c r="F39" s="467" t="n">
        <v>-34854</v>
      </c>
      <c r="G39" s="467" t="n">
        <v>-31735</v>
      </c>
      <c r="H39" s="467" t="n">
        <v>-35492</v>
      </c>
      <c r="I39" s="467" t="n">
        <v>-35318</v>
      </c>
      <c r="J39" s="467" t="n">
        <v>-39541</v>
      </c>
      <c r="K39" s="467" t="n">
        <v>-28738</v>
      </c>
      <c r="L39" s="467" t="n">
        <v>-27924</v>
      </c>
      <c r="M39" s="467" t="n">
        <v>-32511</v>
      </c>
      <c r="N39" s="467" t="n">
        <v>-400112</v>
      </c>
    </row>
    <row r="40" ht="14.25" customHeight="1" thickBot="1">
      <c r="A40" s="486" t="inlineStr">
        <is>
          <t xml:space="preserve">      33.01 - Energia</t>
        </is>
      </c>
      <c r="B40" s="467" t="n">
        <v>-10448</v>
      </c>
      <c r="C40" s="467" t="n">
        <v>-9194</v>
      </c>
      <c r="D40" s="467" t="n">
        <v>-10227</v>
      </c>
      <c r="E40" s="467" t="n">
        <v>-9688</v>
      </c>
      <c r="F40" s="467" t="n">
        <v>-7671</v>
      </c>
      <c r="G40" s="467" t="n">
        <v>-5988</v>
      </c>
      <c r="H40" s="467" t="n">
        <v>-8839</v>
      </c>
      <c r="I40" s="467" t="n">
        <v>-10224</v>
      </c>
      <c r="J40" s="467" t="n">
        <v>-9868</v>
      </c>
      <c r="K40" s="467" t="n">
        <v>-12683</v>
      </c>
      <c r="L40" s="467" t="n">
        <v>-11310</v>
      </c>
      <c r="M40" s="467" t="n">
        <v>-12054</v>
      </c>
      <c r="N40" s="467" t="n">
        <v>-118200</v>
      </c>
    </row>
    <row r="41" ht="14.25" customHeight="1" thickBot="1">
      <c r="A41" s="486" t="inlineStr">
        <is>
          <t xml:space="preserve">      33.02 - Gás</t>
        </is>
      </c>
      <c r="B41" s="467" t="n">
        <v>-11074</v>
      </c>
      <c r="C41" s="467" t="n">
        <v>-12271</v>
      </c>
      <c r="D41" s="467" t="n">
        <v>-19923</v>
      </c>
      <c r="E41" s="467" t="n">
        <v>-16673</v>
      </c>
      <c r="F41" s="467" t="n">
        <v>-18349</v>
      </c>
      <c r="G41" s="467" t="n">
        <v>-22552</v>
      </c>
      <c r="H41" s="467" t="n">
        <v>-22201</v>
      </c>
      <c r="I41" s="467" t="n">
        <v>-22106</v>
      </c>
      <c r="J41" s="467" t="n">
        <v>-22043</v>
      </c>
      <c r="K41" s="467" t="n">
        <v>-10418</v>
      </c>
      <c r="L41" s="467" t="n">
        <v>-11418</v>
      </c>
      <c r="M41" s="467" t="n">
        <v>-15915</v>
      </c>
      <c r="N41" s="467" t="n">
        <v>-204948</v>
      </c>
    </row>
    <row r="42" ht="14.25" customHeight="1" thickBot="1">
      <c r="A42" s="486" t="inlineStr">
        <is>
          <t xml:space="preserve">      33.03 - Agua</t>
        </is>
      </c>
      <c r="B42" s="467" t="n">
        <v>-3139</v>
      </c>
      <c r="C42" s="467" t="n">
        <v>-3138</v>
      </c>
      <c r="D42" s="467" t="n">
        <v>-4608</v>
      </c>
      <c r="E42" s="467" t="n">
        <v>-3738</v>
      </c>
      <c r="F42" s="467" t="n">
        <v>-3393</v>
      </c>
      <c r="G42" s="467" t="n">
        <v>-1262</v>
      </c>
      <c r="H42" s="467" t="n">
        <v>-3024</v>
      </c>
      <c r="I42" s="467" t="n">
        <v>-2311</v>
      </c>
      <c r="J42" s="467" t="n">
        <v>-5268</v>
      </c>
      <c r="K42" s="467" t="n">
        <v>-4163</v>
      </c>
      <c r="L42" s="467" t="n">
        <v>-2937</v>
      </c>
      <c r="M42" s="467" t="n">
        <v>-4241</v>
      </c>
      <c r="N42" s="467" t="n">
        <v>-41228</v>
      </c>
    </row>
    <row r="43" ht="14.25" customHeight="1" thickBot="1">
      <c r="A43" s="486" t="inlineStr">
        <is>
          <t xml:space="preserve">      33.04 - Consumíveis de Produção</t>
        </is>
      </c>
      <c r="B43" s="467" t="n">
        <v>-5717</v>
      </c>
      <c r="C43" s="467" t="n">
        <v>-5032</v>
      </c>
      <c r="D43" s="467" t="n">
        <v>-5691</v>
      </c>
      <c r="E43" s="467" t="n">
        <v>-2697</v>
      </c>
      <c r="F43" s="467" t="n">
        <v>-1157</v>
      </c>
      <c r="G43" s="467" t="n">
        <v>-1931</v>
      </c>
      <c r="H43" s="467" t="n">
        <v>-1085</v>
      </c>
      <c r="I43" s="468" t="n">
        <v>-675</v>
      </c>
      <c r="J43" s="467" t="n">
        <v>-2360</v>
      </c>
      <c r="K43" s="467" t="n">
        <v>-1332</v>
      </c>
      <c r="L43" s="467" t="n">
        <v>-2257</v>
      </c>
      <c r="M43" s="468" t="n">
        <v>-299</v>
      </c>
      <c r="N43" s="467" t="n">
        <v>-30238</v>
      </c>
    </row>
    <row r="44" ht="14.25" customHeight="1" thickBot="1">
      <c r="A44" s="486" t="inlineStr">
        <is>
          <t xml:space="preserve">      33.05 - Outros custos fabris</t>
        </is>
      </c>
      <c r="B44" s="468" t="n">
        <v>-627</v>
      </c>
      <c r="C44" s="468" t="n">
        <v>-103</v>
      </c>
      <c r="D44" s="487" t="n">
        <v>0</v>
      </c>
      <c r="E44" s="487" t="n">
        <v>0</v>
      </c>
      <c r="F44" s="467" t="n">
        <v>-4283</v>
      </c>
      <c r="G44" s="487" t="n">
        <v>0</v>
      </c>
      <c r="H44" s="468" t="n">
        <v>-342</v>
      </c>
      <c r="I44" s="487" t="n">
        <v>0</v>
      </c>
      <c r="J44" s="487" t="n">
        <v>0</v>
      </c>
      <c r="K44" s="468" t="n">
        <v>-140</v>
      </c>
      <c r="L44" s="487" t="n">
        <v>0</v>
      </c>
      <c r="M44" s="487" t="n">
        <v>0</v>
      </c>
      <c r="N44" s="467" t="n">
        <v>-5497</v>
      </c>
    </row>
    <row r="45" ht="14.25" customHeight="1" thickBot="1">
      <c r="A45" s="483" t="inlineStr">
        <is>
          <t>Custos Operacionais Fixos</t>
        </is>
      </c>
      <c r="B45" s="225" t="n">
        <v>-57340</v>
      </c>
      <c r="C45" s="225" t="n">
        <v>-26955</v>
      </c>
      <c r="D45" s="225" t="n">
        <v>-33808</v>
      </c>
      <c r="E45" s="225" t="n">
        <v>-24829</v>
      </c>
      <c r="F45" s="225" t="n">
        <v>-30384</v>
      </c>
      <c r="G45" s="225" t="n">
        <v>-20114</v>
      </c>
      <c r="H45" s="225" t="n">
        <v>-24430</v>
      </c>
      <c r="I45" s="225" t="n">
        <v>-36052</v>
      </c>
      <c r="J45" s="225" t="n">
        <v>-49966</v>
      </c>
      <c r="K45" s="225" t="n">
        <v>-54749</v>
      </c>
      <c r="L45" s="225" t="n">
        <v>-26374</v>
      </c>
      <c r="M45" s="225" t="n">
        <v>-34708</v>
      </c>
      <c r="N45" s="225" t="n">
        <v>-419715</v>
      </c>
    </row>
    <row r="46" ht="14.25" customHeight="1" thickBot="1">
      <c r="A46" s="357" t="inlineStr">
        <is>
          <t>[-] 31 - Materiais de consumo operacionais</t>
        </is>
      </c>
      <c r="B46" s="467" t="n">
        <v>-4715</v>
      </c>
      <c r="C46" s="467" t="n">
        <v>-5904</v>
      </c>
      <c r="D46" s="467" t="n">
        <v>-2911</v>
      </c>
      <c r="E46" s="467" t="n">
        <v>-4909</v>
      </c>
      <c r="F46" s="467" t="n">
        <v>-3819</v>
      </c>
      <c r="G46" s="467" t="n">
        <v>-2077</v>
      </c>
      <c r="H46" s="467" t="n">
        <v>-4273</v>
      </c>
      <c r="I46" s="467" t="n">
        <v>-8633</v>
      </c>
      <c r="J46" s="467" t="n">
        <v>-5131</v>
      </c>
      <c r="K46" s="467" t="n">
        <v>-4308</v>
      </c>
      <c r="L46" s="467" t="n">
        <v>-2722</v>
      </c>
      <c r="M46" s="467" t="n">
        <v>-9377</v>
      </c>
      <c r="N46" s="467" t="n">
        <v>-58785</v>
      </c>
    </row>
    <row r="47" ht="14.25" customHeight="1" thickBot="1">
      <c r="A47" s="486" t="inlineStr">
        <is>
          <t xml:space="preserve">      31.02 - Produtos de higiene</t>
        </is>
      </c>
      <c r="B47" s="467" t="n">
        <v>-1487</v>
      </c>
      <c r="C47" s="467" t="n">
        <v>-1214</v>
      </c>
      <c r="D47" s="467" t="n">
        <v>-1590</v>
      </c>
      <c r="E47" s="487" t="n">
        <v>0</v>
      </c>
      <c r="F47" s="467" t="n">
        <v>-1304</v>
      </c>
      <c r="G47" s="468" t="n">
        <v>-930</v>
      </c>
      <c r="H47" s="467" t="n">
        <v>-1439</v>
      </c>
      <c r="I47" s="487" t="n">
        <v>0</v>
      </c>
      <c r="J47" s="467" t="n">
        <v>-1529</v>
      </c>
      <c r="K47" s="487" t="n">
        <v>0</v>
      </c>
      <c r="L47" s="467" t="n">
        <v>-1817</v>
      </c>
      <c r="M47" s="467" t="n">
        <v>-2604</v>
      </c>
      <c r="N47" s="467" t="n">
        <v>-13919</v>
      </c>
    </row>
    <row r="48" ht="14.25" customHeight="1" thickBot="1">
      <c r="A48" s="486" t="inlineStr">
        <is>
          <t xml:space="preserve">      31.04 - Equipamentos de Proteção Individual</t>
        </is>
      </c>
      <c r="B48" s="468" t="n">
        <v>-154</v>
      </c>
      <c r="C48" s="467" t="n">
        <v>-3130</v>
      </c>
      <c r="D48" s="487" t="n">
        <v>0</v>
      </c>
      <c r="E48" s="468" t="n">
        <v>-75</v>
      </c>
      <c r="F48" s="468" t="n">
        <v>-365</v>
      </c>
      <c r="G48" s="487" t="n">
        <v>0</v>
      </c>
      <c r="H48" s="468" t="n">
        <v>-252</v>
      </c>
      <c r="I48" s="468" t="n">
        <v>-596</v>
      </c>
      <c r="J48" s="468" t="n">
        <v>-884</v>
      </c>
      <c r="K48" s="468" t="n">
        <v>-263</v>
      </c>
      <c r="L48" s="468" t="n">
        <v>-114</v>
      </c>
      <c r="M48" s="467" t="n">
        <v>-3597</v>
      </c>
      <c r="N48" s="467" t="n">
        <v>-9430</v>
      </c>
    </row>
    <row r="49" ht="14.25" customHeight="1" thickBot="1">
      <c r="A49" s="486" t="inlineStr">
        <is>
          <t xml:space="preserve">      31.05 - Uniformes</t>
        </is>
      </c>
      <c r="B49" s="467" t="n">
        <v>-1133</v>
      </c>
      <c r="C49" s="487" t="n">
        <v>0</v>
      </c>
      <c r="D49" s="487" t="n">
        <v>0</v>
      </c>
      <c r="E49" s="487" t="n">
        <v>0</v>
      </c>
      <c r="F49" s="487" t="n">
        <v>0</v>
      </c>
      <c r="G49" s="487" t="n">
        <v>0</v>
      </c>
      <c r="H49" s="468" t="n">
        <v>-773</v>
      </c>
      <c r="I49" s="467" t="n">
        <v>-5739</v>
      </c>
      <c r="J49" s="467" t="n">
        <v>-1199</v>
      </c>
      <c r="K49" s="487" t="n">
        <v>0</v>
      </c>
      <c r="L49" s="487" t="n">
        <v>0</v>
      </c>
      <c r="M49" s="467" t="n">
        <v>-1400</v>
      </c>
      <c r="N49" s="467" t="n">
        <v>-10246</v>
      </c>
    </row>
    <row r="50" ht="14.25" customHeight="1" thickBot="1">
      <c r="A50" s="486" t="inlineStr">
        <is>
          <t xml:space="preserve">      31.06 - Materiais de Limpeza</t>
        </is>
      </c>
      <c r="B50" s="467" t="n">
        <v>-1940</v>
      </c>
      <c r="C50" s="467" t="n">
        <v>-1560</v>
      </c>
      <c r="D50" s="467" t="n">
        <v>-1321</v>
      </c>
      <c r="E50" s="467" t="n">
        <v>-4834</v>
      </c>
      <c r="F50" s="467" t="n">
        <v>-2149</v>
      </c>
      <c r="G50" s="467" t="n">
        <v>-1147</v>
      </c>
      <c r="H50" s="467" t="n">
        <v>-1808</v>
      </c>
      <c r="I50" s="467" t="n">
        <v>-2297</v>
      </c>
      <c r="J50" s="467" t="n">
        <v>-1518</v>
      </c>
      <c r="K50" s="467" t="n">
        <v>-4045</v>
      </c>
      <c r="L50" s="468" t="n">
        <v>-791</v>
      </c>
      <c r="M50" s="467" t="n">
        <v>-1775</v>
      </c>
      <c r="N50" s="467" t="n">
        <v>-25189</v>
      </c>
    </row>
    <row r="51" ht="14.25" customHeight="1" thickBot="1">
      <c r="A51" s="357" t="inlineStr">
        <is>
          <t>[-] 32 - Serviços de industrialização</t>
        </is>
      </c>
      <c r="B51" s="467" t="n">
        <v>-18500</v>
      </c>
      <c r="C51" s="467" t="n">
        <v>-2500</v>
      </c>
      <c r="D51" s="467" t="n">
        <v>-10500</v>
      </c>
      <c r="E51" s="467" t="n">
        <v>-10500</v>
      </c>
      <c r="F51" s="467" t="n">
        <v>-10500</v>
      </c>
      <c r="G51" s="467" t="n">
        <v>-10500</v>
      </c>
      <c r="H51" s="467" t="n">
        <v>-10500</v>
      </c>
      <c r="I51" s="467" t="n">
        <v>-11250</v>
      </c>
      <c r="J51" s="467" t="n">
        <v>-13200</v>
      </c>
      <c r="K51" s="467" t="n">
        <v>-7800</v>
      </c>
      <c r="L51" s="467" t="n">
        <v>-8000</v>
      </c>
      <c r="M51" s="467" t="n">
        <v>-13000</v>
      </c>
      <c r="N51" s="467" t="n">
        <v>-126750</v>
      </c>
    </row>
    <row r="52" ht="14.25" customHeight="1" thickBot="1">
      <c r="A52" s="486" t="inlineStr">
        <is>
          <t xml:space="preserve">      32.01 - Locação de Máquinas e Equipamentos</t>
        </is>
      </c>
      <c r="B52" s="467" t="n">
        <v>-2500</v>
      </c>
      <c r="C52" s="467" t="n">
        <v>-2500</v>
      </c>
      <c r="D52" s="467" t="n">
        <v>-2500</v>
      </c>
      <c r="E52" s="467" t="n">
        <v>-2500</v>
      </c>
      <c r="F52" s="467" t="n">
        <v>-2500</v>
      </c>
      <c r="G52" s="467" t="n">
        <v>-2500</v>
      </c>
      <c r="H52" s="467" t="n">
        <v>-2500</v>
      </c>
      <c r="I52" s="467" t="n">
        <v>-3250</v>
      </c>
      <c r="J52" s="467" t="n">
        <v>-5000</v>
      </c>
      <c r="K52" s="487" t="n">
        <v>0</v>
      </c>
      <c r="L52" s="487" t="n">
        <v>0</v>
      </c>
      <c r="M52" s="467" t="n">
        <v>-5000</v>
      </c>
      <c r="N52" s="467" t="n">
        <v>-30750</v>
      </c>
    </row>
    <row r="53" ht="14.25" customHeight="1" thickBot="1">
      <c r="A53" s="486" t="inlineStr">
        <is>
          <t xml:space="preserve">      32.02 - Aluguel Industrial</t>
        </is>
      </c>
      <c r="B53" s="467" t="n">
        <v>-16000</v>
      </c>
      <c r="C53" s="487" t="n">
        <v>0</v>
      </c>
      <c r="D53" s="467" t="n">
        <v>-8000</v>
      </c>
      <c r="E53" s="467" t="n">
        <v>-8000</v>
      </c>
      <c r="F53" s="467" t="n">
        <v>-8000</v>
      </c>
      <c r="G53" s="467" t="n">
        <v>-8000</v>
      </c>
      <c r="H53" s="467" t="n">
        <v>-8000</v>
      </c>
      <c r="I53" s="467" t="n">
        <v>-8000</v>
      </c>
      <c r="J53" s="467" t="n">
        <v>-8200</v>
      </c>
      <c r="K53" s="467" t="n">
        <v>-7800</v>
      </c>
      <c r="L53" s="467" t="n">
        <v>-8000</v>
      </c>
      <c r="M53" s="467" t="n">
        <v>-8000</v>
      </c>
      <c r="N53" s="467" t="n">
        <v>-96000</v>
      </c>
    </row>
    <row r="54" ht="14.25" customHeight="1" thickBot="1">
      <c r="A54" s="357" t="inlineStr">
        <is>
          <t>[-] 34 - Manutenção</t>
        </is>
      </c>
      <c r="B54" s="467" t="n">
        <v>-34124</v>
      </c>
      <c r="C54" s="467" t="n">
        <v>-18550</v>
      </c>
      <c r="D54" s="467" t="n">
        <v>-20396</v>
      </c>
      <c r="E54" s="467" t="n">
        <v>-9420</v>
      </c>
      <c r="F54" s="467" t="n">
        <v>-16065</v>
      </c>
      <c r="G54" s="467" t="n">
        <v>-7536</v>
      </c>
      <c r="H54" s="467" t="n">
        <v>-9657</v>
      </c>
      <c r="I54" s="467" t="n">
        <v>-16168</v>
      </c>
      <c r="J54" s="467" t="n">
        <v>-31635</v>
      </c>
      <c r="K54" s="467" t="n">
        <v>-42640</v>
      </c>
      <c r="L54" s="467" t="n">
        <v>-15652</v>
      </c>
      <c r="M54" s="467" t="n">
        <v>-12331</v>
      </c>
      <c r="N54" s="467" t="n">
        <v>-234179</v>
      </c>
    </row>
    <row r="55" ht="14.25" customHeight="1" thickBot="1">
      <c r="A55" s="486" t="inlineStr">
        <is>
          <t xml:space="preserve">      34.01 - Manutenção de ar condicionado</t>
        </is>
      </c>
      <c r="B55" s="487" t="n">
        <v>0</v>
      </c>
      <c r="C55" s="487" t="n">
        <v>0</v>
      </c>
      <c r="D55" s="487" t="n">
        <v>0</v>
      </c>
      <c r="E55" s="487" t="n">
        <v>0</v>
      </c>
      <c r="F55" s="487" t="n">
        <v>0</v>
      </c>
      <c r="G55" s="487" t="n">
        <v>0</v>
      </c>
      <c r="H55" s="487" t="n">
        <v>0</v>
      </c>
      <c r="I55" s="487" t="n">
        <v>0</v>
      </c>
      <c r="J55" s="487" t="n">
        <v>0</v>
      </c>
      <c r="K55" s="487" t="n">
        <v>0</v>
      </c>
      <c r="L55" s="487" t="n">
        <v>0</v>
      </c>
      <c r="M55" s="468" t="n">
        <v>-800</v>
      </c>
      <c r="N55" s="468" t="n">
        <v>-800</v>
      </c>
    </row>
    <row r="56" ht="14.25" customHeight="1" thickBot="1">
      <c r="A56" s="486" t="inlineStr">
        <is>
          <t xml:space="preserve">      34.04 - Manutenção de infra-estrutura</t>
        </is>
      </c>
      <c r="B56" s="467" t="n">
        <v>-25042</v>
      </c>
      <c r="C56" s="467" t="n">
        <v>-6974</v>
      </c>
      <c r="D56" s="467" t="n">
        <v>-16176</v>
      </c>
      <c r="E56" s="467" t="n">
        <v>-4532</v>
      </c>
      <c r="F56" s="467" t="n">
        <v>-6907</v>
      </c>
      <c r="G56" s="467" t="n">
        <v>-2959</v>
      </c>
      <c r="H56" s="468" t="n">
        <v>-38</v>
      </c>
      <c r="I56" s="468" t="n">
        <v>-977</v>
      </c>
      <c r="J56" s="467" t="n">
        <v>-4952</v>
      </c>
      <c r="K56" s="467" t="n">
        <v>-2391</v>
      </c>
      <c r="L56" s="467" t="n">
        <v>-1197</v>
      </c>
      <c r="M56" s="467" t="n">
        <v>-5681</v>
      </c>
      <c r="N56" s="467" t="n">
        <v>-77831</v>
      </c>
    </row>
    <row r="57" ht="14.25" customHeight="1" thickBot="1">
      <c r="A57" s="486" t="inlineStr">
        <is>
          <t xml:space="preserve">      34.05 - Manutenção de máquinas</t>
        </is>
      </c>
      <c r="B57" s="467" t="n">
        <v>-9081</v>
      </c>
      <c r="C57" s="467" t="n">
        <v>-11575</v>
      </c>
      <c r="D57" s="467" t="n">
        <v>-4220</v>
      </c>
      <c r="E57" s="467" t="n">
        <v>-4888</v>
      </c>
      <c r="F57" s="467" t="n">
        <v>-9157</v>
      </c>
      <c r="G57" s="467" t="n">
        <v>-4576</v>
      </c>
      <c r="H57" s="467" t="n">
        <v>-9618</v>
      </c>
      <c r="I57" s="467" t="n">
        <v>-15191</v>
      </c>
      <c r="J57" s="467" t="n">
        <v>-26683</v>
      </c>
      <c r="K57" s="467" t="n">
        <v>-40249</v>
      </c>
      <c r="L57" s="467" t="n">
        <v>-14454</v>
      </c>
      <c r="M57" s="467" t="n">
        <v>-5849</v>
      </c>
      <c r="N57" s="467" t="n">
        <v>-155548</v>
      </c>
    </row>
    <row r="58" ht="14.25" customHeight="1" thickBot="1">
      <c r="A58" s="488" t="inlineStr">
        <is>
          <t>( = ) Resultado Bruto</t>
        </is>
      </c>
      <c r="B58" s="489" t="n">
        <v>359257</v>
      </c>
      <c r="C58" s="489" t="n">
        <v>137822</v>
      </c>
      <c r="D58" s="489" t="n">
        <v>398243</v>
      </c>
      <c r="E58" s="489" t="n">
        <v>586243</v>
      </c>
      <c r="F58" s="489" t="n">
        <v>498470</v>
      </c>
      <c r="G58" s="489" t="n">
        <v>288283</v>
      </c>
      <c r="H58" s="489" t="n">
        <v>730175</v>
      </c>
      <c r="I58" s="489" t="n">
        <v>435360</v>
      </c>
      <c r="J58" s="489" t="n">
        <v>501687</v>
      </c>
      <c r="K58" s="489" t="n">
        <v>419867</v>
      </c>
      <c r="L58" s="489" t="n">
        <v>375819</v>
      </c>
      <c r="M58" s="489" t="n">
        <v>501218</v>
      </c>
      <c r="N58" s="489" t="n">
        <v>5232451</v>
      </c>
    </row>
    <row r="59" ht="14.25" customHeight="1" thickBot="1">
      <c r="A59" s="488" t="inlineStr">
        <is>
          <t>Resultado Bruto ( % )</t>
        </is>
      </c>
      <c r="B59" s="490" t="n">
        <v>0.26</v>
      </c>
      <c r="C59" s="490" t="n">
        <v>0.11</v>
      </c>
      <c r="D59" s="490" t="n">
        <v>0.3</v>
      </c>
      <c r="E59" s="490" t="n">
        <v>0.37</v>
      </c>
      <c r="F59" s="490" t="n">
        <v>0.33</v>
      </c>
      <c r="G59" s="490" t="n">
        <v>0.19</v>
      </c>
      <c r="H59" s="490" t="n">
        <v>0.39</v>
      </c>
      <c r="I59" s="490" t="n">
        <v>0.28</v>
      </c>
      <c r="J59" s="490" t="n">
        <v>0.3</v>
      </c>
      <c r="K59" s="490" t="n">
        <v>0.27</v>
      </c>
      <c r="L59" s="490" t="n">
        <v>0.28</v>
      </c>
      <c r="M59" s="490" t="n">
        <v>0.28</v>
      </c>
      <c r="N59" s="490" t="n">
        <v>0.28</v>
      </c>
    </row>
    <row r="60" ht="14.25" customHeight="1" thickBot="1">
      <c r="A60" s="483" t="inlineStr">
        <is>
          <t>Despesas Operacionais | Administração</t>
        </is>
      </c>
      <c r="B60" s="225" t="n">
        <v>-63544</v>
      </c>
      <c r="C60" s="225" t="n">
        <v>-75665</v>
      </c>
      <c r="D60" s="225" t="n">
        <v>-65548</v>
      </c>
      <c r="E60" s="225" t="n">
        <v>-75177</v>
      </c>
      <c r="F60" s="225" t="n">
        <v>-61234</v>
      </c>
      <c r="G60" s="225" t="n">
        <v>-56348</v>
      </c>
      <c r="H60" s="225" t="n">
        <v>-80629</v>
      </c>
      <c r="I60" s="225" t="n">
        <v>-56740</v>
      </c>
      <c r="J60" s="225" t="n">
        <v>-76098</v>
      </c>
      <c r="K60" s="225" t="n">
        <v>-76559</v>
      </c>
      <c r="L60" s="225" t="n">
        <v>-82310</v>
      </c>
      <c r="M60" s="225" t="n">
        <v>-85340</v>
      </c>
      <c r="N60" s="225" t="n">
        <v>-855196</v>
      </c>
    </row>
    <row r="61" ht="14.25" customHeight="1" thickBot="1">
      <c r="A61" s="357" t="inlineStr">
        <is>
          <t>[-] 41 - Despesas com Pessoal - Administração</t>
        </is>
      </c>
      <c r="B61" s="467" t="n">
        <v>-32541</v>
      </c>
      <c r="C61" s="467" t="n">
        <v>-53950</v>
      </c>
      <c r="D61" s="467" t="n">
        <v>-42170</v>
      </c>
      <c r="E61" s="467" t="n">
        <v>-50642</v>
      </c>
      <c r="F61" s="467" t="n">
        <v>-39222</v>
      </c>
      <c r="G61" s="467" t="n">
        <v>-34245</v>
      </c>
      <c r="H61" s="467" t="n">
        <v>-47493</v>
      </c>
      <c r="I61" s="467" t="n">
        <v>-34262</v>
      </c>
      <c r="J61" s="467" t="n">
        <v>-45081</v>
      </c>
      <c r="K61" s="467" t="n">
        <v>-57756</v>
      </c>
      <c r="L61" s="467" t="n">
        <v>-48933</v>
      </c>
      <c r="M61" s="467" t="n">
        <v>-57171</v>
      </c>
      <c r="N61" s="467" t="n">
        <v>-543472</v>
      </c>
    </row>
    <row r="62" ht="14.25" customHeight="1" thickBot="1">
      <c r="A62" s="486" t="inlineStr">
        <is>
          <t xml:space="preserve">      41.01 - Administrativo - Salário líquido</t>
        </is>
      </c>
      <c r="B62" s="467" t="n">
        <v>-11576</v>
      </c>
      <c r="C62" s="467" t="n">
        <v>-13660</v>
      </c>
      <c r="D62" s="467" t="n">
        <v>-18843</v>
      </c>
      <c r="E62" s="467" t="n">
        <v>-11650</v>
      </c>
      <c r="F62" s="467" t="n">
        <v>-11838</v>
      </c>
      <c r="G62" s="467" t="n">
        <v>-10261</v>
      </c>
      <c r="H62" s="467" t="n">
        <v>-12970</v>
      </c>
      <c r="I62" s="467" t="n">
        <v>-13121</v>
      </c>
      <c r="J62" s="467" t="n">
        <v>-13767</v>
      </c>
      <c r="K62" s="467" t="n">
        <v>-11769</v>
      </c>
      <c r="L62" s="467" t="n">
        <v>-13122</v>
      </c>
      <c r="M62" s="467" t="n">
        <v>-15647</v>
      </c>
      <c r="N62" s="467" t="n">
        <v>-158231</v>
      </c>
    </row>
    <row r="63" ht="14.25" customHeight="1" thickBot="1">
      <c r="A63" s="486" t="inlineStr">
        <is>
          <t xml:space="preserve">      41.02 - Administrativo - 13o salário</t>
        </is>
      </c>
      <c r="B63" s="487" t="n">
        <v>0</v>
      </c>
      <c r="C63" s="487" t="n">
        <v>0</v>
      </c>
      <c r="D63" s="487" t="n">
        <v>0</v>
      </c>
      <c r="E63" s="487" t="n">
        <v>0</v>
      </c>
      <c r="F63" s="487" t="n">
        <v>0</v>
      </c>
      <c r="G63" s="487" t="n">
        <v>0</v>
      </c>
      <c r="H63" s="467" t="n">
        <v>-1000</v>
      </c>
      <c r="I63" s="487" t="n">
        <v>0</v>
      </c>
      <c r="J63" s="467" t="n">
        <v>-4652</v>
      </c>
      <c r="K63" s="467" t="n">
        <v>-4956</v>
      </c>
      <c r="L63" s="467" t="n">
        <v>-5929</v>
      </c>
      <c r="M63" s="467" t="n">
        <v>-8983</v>
      </c>
      <c r="N63" s="467" t="n">
        <v>-25520</v>
      </c>
    </row>
    <row r="64" ht="14.25" customHeight="1" thickBot="1">
      <c r="A64" s="486" t="inlineStr">
        <is>
          <t xml:space="preserve">      41.03 - Administrativo - Férias</t>
        </is>
      </c>
      <c r="B64" s="487" t="n">
        <v>0</v>
      </c>
      <c r="C64" s="467" t="n">
        <v>-3360</v>
      </c>
      <c r="D64" s="487" t="n">
        <v>0</v>
      </c>
      <c r="E64" s="487" t="n">
        <v>0</v>
      </c>
      <c r="F64" s="487" t="n">
        <v>0</v>
      </c>
      <c r="G64" s="487" t="n">
        <v>0</v>
      </c>
      <c r="H64" s="487" t="n">
        <v>0</v>
      </c>
      <c r="I64" s="487" t="n">
        <v>0</v>
      </c>
      <c r="J64" s="467" t="n">
        <v>-3123</v>
      </c>
      <c r="K64" s="487" t="n">
        <v>0</v>
      </c>
      <c r="L64" s="487" t="n">
        <v>0</v>
      </c>
      <c r="M64" s="467" t="n">
        <v>-4867</v>
      </c>
      <c r="N64" s="467" t="n">
        <v>-11351</v>
      </c>
    </row>
    <row r="65" ht="14.25" customHeight="1" thickBot="1">
      <c r="A65" s="486" t="inlineStr">
        <is>
          <t xml:space="preserve">      41.06 - Administrativo - INSS</t>
        </is>
      </c>
      <c r="B65" s="467" t="n">
        <v>-1111</v>
      </c>
      <c r="C65" s="467" t="n">
        <v>-1563</v>
      </c>
      <c r="D65" s="467" t="n">
        <v>-1375</v>
      </c>
      <c r="E65" s="467" t="n">
        <v>-1375</v>
      </c>
      <c r="F65" s="467" t="n">
        <v>-1375</v>
      </c>
      <c r="G65" s="467" t="n">
        <v>-1375</v>
      </c>
      <c r="H65" s="467" t="n">
        <v>-1517</v>
      </c>
      <c r="I65" s="468" t="n">
        <v>-626</v>
      </c>
      <c r="J65" s="467" t="n">
        <v>-1577</v>
      </c>
      <c r="K65" s="467" t="n">
        <v>-1365</v>
      </c>
      <c r="L65" s="467" t="n">
        <v>-1577</v>
      </c>
      <c r="M65" s="467" t="n">
        <v>-2953</v>
      </c>
      <c r="N65" s="467" t="n">
        <v>-17795</v>
      </c>
    </row>
    <row r="66" ht="14.25" customHeight="1" thickBot="1">
      <c r="A66" s="486" t="inlineStr">
        <is>
          <t xml:space="preserve">      41.07 - Administrativo - FGTS</t>
        </is>
      </c>
      <c r="B66" s="468" t="n">
        <v>-821</v>
      </c>
      <c r="C66" s="467" t="n">
        <v>-1202</v>
      </c>
      <c r="D66" s="467" t="n">
        <v>-1069</v>
      </c>
      <c r="E66" s="487" t="n">
        <v>0</v>
      </c>
      <c r="F66" s="467" t="n">
        <v>-1069</v>
      </c>
      <c r="G66" s="467" t="n">
        <v>-1069</v>
      </c>
      <c r="H66" s="467" t="n">
        <v>-1216</v>
      </c>
      <c r="I66" s="468" t="n">
        <v>-617</v>
      </c>
      <c r="J66" s="467" t="n">
        <v>-1269</v>
      </c>
      <c r="K66" s="467" t="n">
        <v>-1061</v>
      </c>
      <c r="L66" s="467" t="n">
        <v>-1269</v>
      </c>
      <c r="M66" s="467" t="n">
        <v>-1269</v>
      </c>
      <c r="N66" s="467" t="n">
        <v>-11938</v>
      </c>
    </row>
    <row r="67" ht="14.25" customHeight="1" thickBot="1">
      <c r="A67" s="486" t="inlineStr">
        <is>
          <t xml:space="preserve">      41.08 - Administrativo - IRRF</t>
        </is>
      </c>
      <c r="B67" s="468" t="n">
        <v>-998</v>
      </c>
      <c r="C67" s="467" t="n">
        <v>-1183</v>
      </c>
      <c r="D67" s="467" t="n">
        <v>-1085</v>
      </c>
      <c r="E67" s="467" t="n">
        <v>-1085</v>
      </c>
      <c r="F67" s="467" t="n">
        <v>-1085</v>
      </c>
      <c r="G67" s="467" t="n">
        <v>-1072</v>
      </c>
      <c r="H67" s="467" t="n">
        <v>-1072</v>
      </c>
      <c r="I67" s="487" t="n">
        <v>0</v>
      </c>
      <c r="J67" s="467" t="n">
        <v>-1072</v>
      </c>
      <c r="K67" s="467" t="n">
        <v>-1072</v>
      </c>
      <c r="L67" s="467" t="n">
        <v>-1072</v>
      </c>
      <c r="M67" s="467" t="n">
        <v>-1072</v>
      </c>
      <c r="N67" s="467" t="n">
        <v>-11876</v>
      </c>
    </row>
    <row r="68" ht="14.25" customHeight="1" thickBot="1">
      <c r="A68" s="486" t="inlineStr">
        <is>
          <t xml:space="preserve">      41.13 - Administrativo - Benefícios Trabalhistas</t>
        </is>
      </c>
      <c r="B68" s="487" t="n">
        <v>0</v>
      </c>
      <c r="C68" s="467" t="n">
        <v>-1504</v>
      </c>
      <c r="D68" s="467" t="n">
        <v>-1504</v>
      </c>
      <c r="E68" s="467" t="n">
        <v>-1504</v>
      </c>
      <c r="F68" s="467" t="n">
        <v>-1685</v>
      </c>
      <c r="G68" s="467" t="n">
        <v>-1700</v>
      </c>
      <c r="H68" s="467" t="n">
        <v>-1700</v>
      </c>
      <c r="I68" s="467" t="n">
        <v>-1700</v>
      </c>
      <c r="J68" s="467" t="n">
        <v>-1700</v>
      </c>
      <c r="K68" s="467" t="n">
        <v>-1700</v>
      </c>
      <c r="L68" s="467" t="n">
        <v>-1700</v>
      </c>
      <c r="M68" s="467" t="n">
        <v>-1710</v>
      </c>
      <c r="N68" s="467" t="n">
        <v>-18107</v>
      </c>
    </row>
    <row r="69" ht="14.25" customHeight="1" thickBot="1">
      <c r="A69" s="486" t="inlineStr">
        <is>
          <t xml:space="preserve">      41.17 - Administrativo - Pro Labore</t>
        </is>
      </c>
      <c r="B69" s="467" t="n">
        <v>-10000</v>
      </c>
      <c r="C69" s="467" t="n">
        <v>-16000</v>
      </c>
      <c r="D69" s="467" t="n">
        <v>-5000</v>
      </c>
      <c r="E69" s="467" t="n">
        <v>-21000</v>
      </c>
      <c r="F69" s="467" t="n">
        <v>-7000</v>
      </c>
      <c r="G69" s="467" t="n">
        <v>-5000</v>
      </c>
      <c r="H69" s="467" t="n">
        <v>-9000</v>
      </c>
      <c r="I69" s="467" t="n">
        <v>-5000</v>
      </c>
      <c r="J69" s="467" t="n">
        <v>-5000</v>
      </c>
      <c r="K69" s="467" t="n">
        <v>-11000</v>
      </c>
      <c r="L69" s="467" t="n">
        <v>-7000</v>
      </c>
      <c r="M69" s="467" t="n">
        <v>-7000</v>
      </c>
      <c r="N69" s="467" t="n">
        <v>-108000</v>
      </c>
    </row>
    <row r="70" ht="14.25" customHeight="1" thickBot="1">
      <c r="A70" s="486" t="inlineStr">
        <is>
          <t xml:space="preserve">      41.18 - Administrativo - Remunerações Indiretas</t>
        </is>
      </c>
      <c r="B70" s="467" t="n">
        <v>-2124</v>
      </c>
      <c r="C70" s="467" t="n">
        <v>-10390</v>
      </c>
      <c r="D70" s="467" t="n">
        <v>-3205</v>
      </c>
      <c r="E70" s="467" t="n">
        <v>-6940</v>
      </c>
      <c r="F70" s="467" t="n">
        <v>-5080</v>
      </c>
      <c r="G70" s="467" t="n">
        <v>-2945</v>
      </c>
      <c r="H70" s="467" t="n">
        <v>-7929</v>
      </c>
      <c r="I70" s="467" t="n">
        <v>-2111</v>
      </c>
      <c r="J70" s="467" t="n">
        <v>-2875</v>
      </c>
      <c r="K70" s="467" t="n">
        <v>-13744</v>
      </c>
      <c r="L70" s="467" t="n">
        <v>-6175</v>
      </c>
      <c r="M70" s="467" t="n">
        <v>-3623</v>
      </c>
      <c r="N70" s="467" t="n">
        <v>-67141</v>
      </c>
    </row>
    <row r="71" ht="14.25" customHeight="1" thickBot="1">
      <c r="A71" s="486" t="inlineStr">
        <is>
          <t xml:space="preserve">      41.19 - Administrativo - Adiantamento de Salário</t>
        </is>
      </c>
      <c r="B71" s="467" t="n">
        <v>-5910</v>
      </c>
      <c r="C71" s="467" t="n">
        <v>-5086</v>
      </c>
      <c r="D71" s="467" t="n">
        <v>-10086</v>
      </c>
      <c r="E71" s="467" t="n">
        <v>-7086</v>
      </c>
      <c r="F71" s="467" t="n">
        <v>-10086</v>
      </c>
      <c r="G71" s="467" t="n">
        <v>-10819</v>
      </c>
      <c r="H71" s="467" t="n">
        <v>-11086</v>
      </c>
      <c r="I71" s="467" t="n">
        <v>-11086</v>
      </c>
      <c r="J71" s="467" t="n">
        <v>-10043</v>
      </c>
      <c r="K71" s="467" t="n">
        <v>-11086</v>
      </c>
      <c r="L71" s="467" t="n">
        <v>-11086</v>
      </c>
      <c r="M71" s="467" t="n">
        <v>-10043</v>
      </c>
      <c r="N71" s="467" t="n">
        <v>-113509</v>
      </c>
    </row>
    <row r="72" ht="14.25" customHeight="1" thickBot="1">
      <c r="A72" s="357" t="inlineStr">
        <is>
          <t>[-] 42 - Infra-estrutura Administrativa</t>
        </is>
      </c>
      <c r="B72" s="467" t="n">
        <v>-1651</v>
      </c>
      <c r="C72" s="467" t="n">
        <v>-1577</v>
      </c>
      <c r="D72" s="467" t="n">
        <v>-1609</v>
      </c>
      <c r="E72" s="467" t="n">
        <v>-1610</v>
      </c>
      <c r="F72" s="467" t="n">
        <v>-1604</v>
      </c>
      <c r="G72" s="467" t="n">
        <v>-1602</v>
      </c>
      <c r="H72" s="467" t="n">
        <v>-1608</v>
      </c>
      <c r="I72" s="467" t="n">
        <v>-1630</v>
      </c>
      <c r="J72" s="467" t="n">
        <v>-1650</v>
      </c>
      <c r="K72" s="467" t="n">
        <v>-1660</v>
      </c>
      <c r="L72" s="468" t="n">
        <v>-708</v>
      </c>
      <c r="M72" s="467" t="n">
        <v>-2639</v>
      </c>
      <c r="N72" s="467" t="n">
        <v>-19554</v>
      </c>
    </row>
    <row r="73" ht="14.25" customHeight="1" thickBot="1">
      <c r="A73" s="486" t="inlineStr">
        <is>
          <t xml:space="preserve">      42.01 - Telefonia fixa</t>
        </is>
      </c>
      <c r="B73" s="468" t="n">
        <v>-312</v>
      </c>
      <c r="C73" s="468" t="n">
        <v>-313</v>
      </c>
      <c r="D73" s="468" t="n">
        <v>-314</v>
      </c>
      <c r="E73" s="468" t="n">
        <v>-314</v>
      </c>
      <c r="F73" s="468" t="n">
        <v>-309</v>
      </c>
      <c r="G73" s="468" t="n">
        <v>-307</v>
      </c>
      <c r="H73" s="468" t="n">
        <v>-313</v>
      </c>
      <c r="I73" s="468" t="n">
        <v>-314</v>
      </c>
      <c r="J73" s="468" t="n">
        <v>-316</v>
      </c>
      <c r="K73" s="468" t="n">
        <v>-315</v>
      </c>
      <c r="L73" s="468" t="n">
        <v>-318</v>
      </c>
      <c r="M73" s="468" t="n">
        <v>-325</v>
      </c>
      <c r="N73" s="467" t="n">
        <v>-3777</v>
      </c>
    </row>
    <row r="74" ht="14.25" customHeight="1" thickBot="1">
      <c r="A74" s="486" t="inlineStr">
        <is>
          <t xml:space="preserve">      42.02 - Telefonia celular</t>
        </is>
      </c>
      <c r="B74" s="468" t="n">
        <v>-873</v>
      </c>
      <c r="C74" s="468" t="n">
        <v>-873</v>
      </c>
      <c r="D74" s="468" t="n">
        <v>-905</v>
      </c>
      <c r="E74" s="468" t="n">
        <v>-905</v>
      </c>
      <c r="F74" s="468" t="n">
        <v>-905</v>
      </c>
      <c r="G74" s="468" t="n">
        <v>-905</v>
      </c>
      <c r="H74" s="468" t="n">
        <v>-905</v>
      </c>
      <c r="I74" s="468" t="n">
        <v>-925</v>
      </c>
      <c r="J74" s="468" t="n">
        <v>-944</v>
      </c>
      <c r="K74" s="468" t="n">
        <v>-955</v>
      </c>
      <c r="L74" s="487" t="n">
        <v>0</v>
      </c>
      <c r="M74" s="467" t="n">
        <v>-1923</v>
      </c>
      <c r="N74" s="467" t="n">
        <v>-11023</v>
      </c>
    </row>
    <row r="75" ht="14.25" customHeight="1" thickBot="1">
      <c r="A75" s="486" t="inlineStr">
        <is>
          <t xml:space="preserve">      42.03 - Internet</t>
        </is>
      </c>
      <c r="B75" s="468" t="n">
        <v>-465</v>
      </c>
      <c r="C75" s="468" t="n">
        <v>-389</v>
      </c>
      <c r="D75" s="468" t="n">
        <v>-389</v>
      </c>
      <c r="E75" s="468" t="n">
        <v>-389</v>
      </c>
      <c r="F75" s="468" t="n">
        <v>-389</v>
      </c>
      <c r="G75" s="468" t="n">
        <v>-389</v>
      </c>
      <c r="H75" s="468" t="n">
        <v>-389</v>
      </c>
      <c r="I75" s="468" t="n">
        <v>-389</v>
      </c>
      <c r="J75" s="468" t="n">
        <v>-389</v>
      </c>
      <c r="K75" s="468" t="n">
        <v>-389</v>
      </c>
      <c r="L75" s="468" t="n">
        <v>-389</v>
      </c>
      <c r="M75" s="468" t="n">
        <v>-389</v>
      </c>
      <c r="N75" s="467" t="n">
        <v>-4753</v>
      </c>
    </row>
    <row r="76" ht="14.25" customHeight="1" thickBot="1">
      <c r="A76" s="357" t="inlineStr">
        <is>
          <t>[-] 43 - Serviços de apoio à operação</t>
        </is>
      </c>
      <c r="B76" s="467" t="n">
        <v>-26914</v>
      </c>
      <c r="C76" s="467" t="n">
        <v>-17009</v>
      </c>
      <c r="D76" s="467" t="n">
        <v>-11938</v>
      </c>
      <c r="E76" s="467" t="n">
        <v>-16534</v>
      </c>
      <c r="F76" s="467" t="n">
        <v>-14097</v>
      </c>
      <c r="G76" s="467" t="n">
        <v>-16036</v>
      </c>
      <c r="H76" s="467" t="n">
        <v>-26714</v>
      </c>
      <c r="I76" s="467" t="n">
        <v>-13780</v>
      </c>
      <c r="J76" s="467" t="n">
        <v>-26139</v>
      </c>
      <c r="K76" s="467" t="n">
        <v>-12197</v>
      </c>
      <c r="L76" s="467" t="n">
        <v>-23189</v>
      </c>
      <c r="M76" s="467" t="n">
        <v>-21093</v>
      </c>
      <c r="N76" s="467" t="n">
        <v>-225646</v>
      </c>
    </row>
    <row r="77" ht="14.25" customHeight="1" thickBot="1">
      <c r="A77" s="486" t="inlineStr">
        <is>
          <t xml:space="preserve">      43.01 - Contabilidade</t>
        </is>
      </c>
      <c r="B77" s="467" t="n">
        <v>-2780</v>
      </c>
      <c r="C77" s="467" t="n">
        <v>-2984</v>
      </c>
      <c r="D77" s="487" t="n">
        <v>0</v>
      </c>
      <c r="E77" s="467" t="n">
        <v>-5974</v>
      </c>
      <c r="F77" s="467" t="n">
        <v>-2990</v>
      </c>
      <c r="G77" s="467" t="n">
        <v>-2993</v>
      </c>
      <c r="H77" s="467" t="n">
        <v>-5041</v>
      </c>
      <c r="I77" s="467" t="n">
        <v>-3055</v>
      </c>
      <c r="J77" s="467" t="n">
        <v>-3303</v>
      </c>
      <c r="K77" s="467" t="n">
        <v>-3091</v>
      </c>
      <c r="L77" s="467" t="n">
        <v>-2994</v>
      </c>
      <c r="M77" s="467" t="n">
        <v>-2997</v>
      </c>
      <c r="N77" s="467" t="n">
        <v>-38202</v>
      </c>
    </row>
    <row r="78" ht="14.25" customHeight="1" thickBot="1">
      <c r="A78" s="486" t="inlineStr">
        <is>
          <t xml:space="preserve">      43.02 - Advocacia</t>
        </is>
      </c>
      <c r="B78" s="487" t="n">
        <v>0</v>
      </c>
      <c r="C78" s="487" t="n">
        <v>0</v>
      </c>
      <c r="D78" s="468" t="n">
        <v>-328</v>
      </c>
      <c r="E78" s="487" t="n">
        <v>0</v>
      </c>
      <c r="F78" s="487" t="n">
        <v>0</v>
      </c>
      <c r="G78" s="468" t="n">
        <v>-250</v>
      </c>
      <c r="H78" s="467" t="n">
        <v>-11011</v>
      </c>
      <c r="I78" s="487" t="n">
        <v>0</v>
      </c>
      <c r="J78" s="467" t="n">
        <v>-4692</v>
      </c>
      <c r="K78" s="487" t="n">
        <v>0</v>
      </c>
      <c r="L78" s="487" t="n">
        <v>0</v>
      </c>
      <c r="M78" s="487" t="n">
        <v>0</v>
      </c>
      <c r="N78" s="467" t="n">
        <v>-16281</v>
      </c>
    </row>
    <row r="79" ht="14.25" customHeight="1" thickBot="1">
      <c r="A79" s="486" t="inlineStr">
        <is>
          <t xml:space="preserve">      43.03 - Consultoria</t>
        </is>
      </c>
      <c r="B79" s="467" t="n">
        <v>-6849</v>
      </c>
      <c r="C79" s="467" t="n">
        <v>-7417</v>
      </c>
      <c r="D79" s="467" t="n">
        <v>-6849</v>
      </c>
      <c r="E79" s="467" t="n">
        <v>-5665</v>
      </c>
      <c r="F79" s="467" t="n">
        <v>-5099</v>
      </c>
      <c r="G79" s="467" t="n">
        <v>-5099</v>
      </c>
      <c r="H79" s="467" t="n">
        <v>-5099</v>
      </c>
      <c r="I79" s="467" t="n">
        <v>-5099</v>
      </c>
      <c r="J79" s="467" t="n">
        <v>-5597</v>
      </c>
      <c r="K79" s="467" t="n">
        <v>-5099</v>
      </c>
      <c r="L79" s="467" t="n">
        <v>-5617</v>
      </c>
      <c r="M79" s="467" t="n">
        <v>-5099</v>
      </c>
      <c r="N79" s="467" t="n">
        <v>-68596</v>
      </c>
    </row>
    <row r="80" ht="14.25" customHeight="1" thickBot="1">
      <c r="A80" s="486" t="inlineStr">
        <is>
          <t xml:space="preserve">      43.04 - Treinamento</t>
        </is>
      </c>
      <c r="B80" s="468" t="n">
        <v>-198</v>
      </c>
      <c r="C80" s="487" t="n">
        <v>0</v>
      </c>
      <c r="D80" s="487" t="n">
        <v>0</v>
      </c>
      <c r="E80" s="487" t="n">
        <v>0</v>
      </c>
      <c r="F80" s="468" t="n">
        <v>-350</v>
      </c>
      <c r="G80" s="468" t="n">
        <v>-350</v>
      </c>
      <c r="H80" s="487" t="n">
        <v>0</v>
      </c>
      <c r="I80" s="487" t="n">
        <v>0</v>
      </c>
      <c r="J80" s="487" t="n">
        <v>0</v>
      </c>
      <c r="K80" s="487" t="n">
        <v>0</v>
      </c>
      <c r="L80" s="487" t="n">
        <v>0</v>
      </c>
      <c r="M80" s="487" t="n">
        <v>0</v>
      </c>
      <c r="N80" s="468" t="n">
        <v>-898</v>
      </c>
    </row>
    <row r="81" ht="14.25" customHeight="1" thickBot="1">
      <c r="A81" s="486" t="inlineStr">
        <is>
          <t xml:space="preserve">      43.06 - Segurança</t>
        </is>
      </c>
      <c r="B81" s="467" t="n">
        <v>-1758</v>
      </c>
      <c r="C81" s="468" t="n">
        <v>-850</v>
      </c>
      <c r="D81" s="468" t="n">
        <v>-650</v>
      </c>
      <c r="E81" s="468" t="n">
        <v>-650</v>
      </c>
      <c r="F81" s="468" t="n">
        <v>-650</v>
      </c>
      <c r="G81" s="468" t="n">
        <v>-650</v>
      </c>
      <c r="H81" s="468" t="n">
        <v>-650</v>
      </c>
      <c r="I81" s="468" t="n">
        <v>-650</v>
      </c>
      <c r="J81" s="467" t="n">
        <v>-7334</v>
      </c>
      <c r="K81" s="468" t="n">
        <v>-650</v>
      </c>
      <c r="L81" s="467" t="n">
        <v>-3397</v>
      </c>
      <c r="M81" s="468" t="n">
        <v>-200</v>
      </c>
      <c r="N81" s="467" t="n">
        <v>-18090</v>
      </c>
    </row>
    <row r="82" ht="14.25" customHeight="1" thickBot="1">
      <c r="A82" s="486" t="inlineStr">
        <is>
          <t xml:space="preserve">      43.07 - Suporte em informática</t>
        </is>
      </c>
      <c r="B82" s="467" t="n">
        <v>-3045</v>
      </c>
      <c r="C82" s="468" t="n">
        <v>-809</v>
      </c>
      <c r="D82" s="487" t="n">
        <v>0</v>
      </c>
      <c r="E82" s="487" t="n">
        <v>0</v>
      </c>
      <c r="F82" s="487" t="n">
        <v>0</v>
      </c>
      <c r="G82" s="468" t="n">
        <v>-529</v>
      </c>
      <c r="H82" s="487" t="n">
        <v>0</v>
      </c>
      <c r="I82" s="487" t="n">
        <v>0</v>
      </c>
      <c r="J82" s="487" t="n">
        <v>0</v>
      </c>
      <c r="K82" s="487" t="n">
        <v>0</v>
      </c>
      <c r="L82" s="487" t="n">
        <v>0</v>
      </c>
      <c r="M82" s="487" t="n">
        <v>0</v>
      </c>
      <c r="N82" s="467" t="n">
        <v>-4383</v>
      </c>
    </row>
    <row r="83" ht="14.25" customHeight="1" thickBot="1">
      <c r="A83" s="486" t="inlineStr">
        <is>
          <t xml:space="preserve">      43.08 - Serviços Técnicos Profissionais</t>
        </is>
      </c>
      <c r="B83" s="467" t="n">
        <v>-3156</v>
      </c>
      <c r="C83" s="467" t="n">
        <v>-3275</v>
      </c>
      <c r="D83" s="467" t="n">
        <v>-2075</v>
      </c>
      <c r="E83" s="467" t="n">
        <v>-2645</v>
      </c>
      <c r="F83" s="467" t="n">
        <v>-3325</v>
      </c>
      <c r="G83" s="467" t="n">
        <v>-3325</v>
      </c>
      <c r="H83" s="467" t="n">
        <v>-2385</v>
      </c>
      <c r="I83" s="467" t="n">
        <v>-2075</v>
      </c>
      <c r="J83" s="467" t="n">
        <v>-2546</v>
      </c>
      <c r="K83" s="467" t="n">
        <v>-2075</v>
      </c>
      <c r="L83" s="467" t="n">
        <v>-5714</v>
      </c>
      <c r="M83" s="467" t="n">
        <v>-2072</v>
      </c>
      <c r="N83" s="467" t="n">
        <v>-34669</v>
      </c>
    </row>
    <row r="84" ht="14.25" customHeight="1" thickBot="1">
      <c r="A84" s="486" t="inlineStr">
        <is>
          <t xml:space="preserve">      43.09 - Segurança do trabalho</t>
        </is>
      </c>
      <c r="B84" s="468" t="n">
        <v>-600</v>
      </c>
      <c r="C84" s="487" t="n">
        <v>0</v>
      </c>
      <c r="D84" s="487" t="n">
        <v>0</v>
      </c>
      <c r="E84" s="468" t="n">
        <v>-74</v>
      </c>
      <c r="F84" s="487" t="n">
        <v>0</v>
      </c>
      <c r="G84" s="487" t="n">
        <v>0</v>
      </c>
      <c r="H84" s="468" t="n">
        <v>-850</v>
      </c>
      <c r="I84" s="468" t="n">
        <v>-73</v>
      </c>
      <c r="J84" s="487" t="n">
        <v>0</v>
      </c>
      <c r="K84" s="487" t="n">
        <v>0</v>
      </c>
      <c r="L84" s="467" t="n">
        <v>-3968</v>
      </c>
      <c r="M84" s="467" t="n">
        <v>-1435</v>
      </c>
      <c r="N84" s="467" t="n">
        <v>-7001</v>
      </c>
    </row>
    <row r="85" ht="14.25" customHeight="1" thickBot="1">
      <c r="A85" s="486" t="inlineStr">
        <is>
          <t xml:space="preserve">      43.10 - Softwares de gestão</t>
        </is>
      </c>
      <c r="B85" s="468" t="n">
        <v>-883</v>
      </c>
      <c r="C85" s="468" t="n">
        <v>-886</v>
      </c>
      <c r="D85" s="468" t="n">
        <v>-896</v>
      </c>
      <c r="E85" s="468" t="n">
        <v>-896</v>
      </c>
      <c r="F85" s="468" t="n">
        <v>-896</v>
      </c>
      <c r="G85" s="468" t="n">
        <v>-896</v>
      </c>
      <c r="H85" s="468" t="n">
        <v>-896</v>
      </c>
      <c r="I85" s="468" t="n">
        <v>-896</v>
      </c>
      <c r="J85" s="468" t="n">
        <v>-896</v>
      </c>
      <c r="K85" s="468" t="n">
        <v>-896</v>
      </c>
      <c r="L85" s="468" t="n">
        <v>-906</v>
      </c>
      <c r="M85" s="467" t="n">
        <v>-8684</v>
      </c>
      <c r="N85" s="467" t="n">
        <v>-18532</v>
      </c>
    </row>
    <row r="86" ht="14.25" customHeight="1" thickBot="1">
      <c r="A86" s="486" t="inlineStr">
        <is>
          <t xml:space="preserve">      43.11 - Medicina do Trabalho</t>
        </is>
      </c>
      <c r="B86" s="467" t="n">
        <v>-7366</v>
      </c>
      <c r="C86" s="468" t="n">
        <v>-421</v>
      </c>
      <c r="D86" s="468" t="n">
        <v>-795</v>
      </c>
      <c r="E86" s="468" t="n">
        <v>-310</v>
      </c>
      <c r="F86" s="468" t="n">
        <v>-470</v>
      </c>
      <c r="G86" s="467" t="n">
        <v>-1579</v>
      </c>
      <c r="H86" s="468" t="n">
        <v>-460</v>
      </c>
      <c r="I86" s="467" t="n">
        <v>-1622</v>
      </c>
      <c r="J86" s="467" t="n">
        <v>-1414</v>
      </c>
      <c r="K86" s="487" t="n">
        <v>0</v>
      </c>
      <c r="L86" s="468" t="n">
        <v>-295</v>
      </c>
      <c r="M86" s="468" t="n">
        <v>-290</v>
      </c>
      <c r="N86" s="467" t="n">
        <v>-15024</v>
      </c>
    </row>
    <row r="87" ht="14.25" customHeight="1" thickBot="1">
      <c r="A87" s="486" t="inlineStr">
        <is>
          <t xml:space="preserve">      43.12 - Tarifas</t>
        </is>
      </c>
      <c r="B87" s="468" t="n">
        <v>-276</v>
      </c>
      <c r="C87" s="468" t="n">
        <v>-366</v>
      </c>
      <c r="D87" s="468" t="n">
        <v>-343</v>
      </c>
      <c r="E87" s="468" t="n">
        <v>-318</v>
      </c>
      <c r="F87" s="468" t="n">
        <v>-316</v>
      </c>
      <c r="G87" s="468" t="n">
        <v>-363</v>
      </c>
      <c r="H87" s="468" t="n">
        <v>-320</v>
      </c>
      <c r="I87" s="468" t="n">
        <v>-307</v>
      </c>
      <c r="J87" s="468" t="n">
        <v>-354</v>
      </c>
      <c r="K87" s="468" t="n">
        <v>-385</v>
      </c>
      <c r="L87" s="468" t="n">
        <v>-297</v>
      </c>
      <c r="M87" s="468" t="n">
        <v>-314</v>
      </c>
      <c r="N87" s="467" t="n">
        <v>-3966</v>
      </c>
    </row>
    <row r="88" ht="14.25" customHeight="1" thickBot="1">
      <c r="A88" s="357" t="inlineStr">
        <is>
          <t>[-] 44 - Transporte próprio da Administração</t>
        </is>
      </c>
      <c r="B88" s="487" t="n">
        <v>0</v>
      </c>
      <c r="C88" s="468" t="n">
        <v>-320</v>
      </c>
      <c r="D88" s="487" t="n">
        <v>0</v>
      </c>
      <c r="E88" s="487" t="n">
        <v>0</v>
      </c>
      <c r="F88" s="468" t="n">
        <v>-358</v>
      </c>
      <c r="G88" s="487" t="n">
        <v>0</v>
      </c>
      <c r="H88" s="487" t="n">
        <v>0</v>
      </c>
      <c r="I88" s="487" t="n">
        <v>0</v>
      </c>
      <c r="J88" s="487" t="n">
        <v>0</v>
      </c>
      <c r="K88" s="487" t="n">
        <v>0</v>
      </c>
      <c r="L88" s="487" t="n">
        <v>0</v>
      </c>
      <c r="M88" s="487" t="n">
        <v>0</v>
      </c>
      <c r="N88" s="468" t="n">
        <v>-678</v>
      </c>
    </row>
    <row r="89" ht="14.25" customHeight="1" thickBot="1">
      <c r="A89" s="486" t="inlineStr">
        <is>
          <t xml:space="preserve">      44.01 - Administração - Combustível</t>
        </is>
      </c>
      <c r="B89" s="487" t="n">
        <v>0</v>
      </c>
      <c r="C89" s="468" t="n">
        <v>-320</v>
      </c>
      <c r="D89" s="487" t="n">
        <v>0</v>
      </c>
      <c r="E89" s="487" t="n">
        <v>0</v>
      </c>
      <c r="F89" s="468" t="n">
        <v>-242</v>
      </c>
      <c r="G89" s="487" t="n">
        <v>0</v>
      </c>
      <c r="H89" s="487" t="n">
        <v>0</v>
      </c>
      <c r="I89" s="487" t="n">
        <v>0</v>
      </c>
      <c r="J89" s="487" t="n">
        <v>0</v>
      </c>
      <c r="K89" s="487" t="n">
        <v>0</v>
      </c>
      <c r="L89" s="487" t="n">
        <v>0</v>
      </c>
      <c r="M89" s="487" t="n">
        <v>0</v>
      </c>
      <c r="N89" s="468" t="n">
        <v>-562</v>
      </c>
    </row>
    <row r="90" ht="14.25" customHeight="1" thickBot="1">
      <c r="A90" s="486" t="inlineStr">
        <is>
          <t xml:space="preserve">      44.07 - Administração - Pedágio</t>
        </is>
      </c>
      <c r="B90" s="487" t="n">
        <v>0</v>
      </c>
      <c r="C90" s="487" t="n">
        <v>0</v>
      </c>
      <c r="D90" s="487" t="n">
        <v>0</v>
      </c>
      <c r="E90" s="487" t="n">
        <v>0</v>
      </c>
      <c r="F90" s="468" t="n">
        <v>-115</v>
      </c>
      <c r="G90" s="487" t="n">
        <v>0</v>
      </c>
      <c r="H90" s="487" t="n">
        <v>0</v>
      </c>
      <c r="I90" s="487" t="n">
        <v>0</v>
      </c>
      <c r="J90" s="487" t="n">
        <v>0</v>
      </c>
      <c r="K90" s="487" t="n">
        <v>0</v>
      </c>
      <c r="L90" s="487" t="n">
        <v>0</v>
      </c>
      <c r="M90" s="487" t="n">
        <v>0</v>
      </c>
      <c r="N90" s="468" t="n">
        <v>-115</v>
      </c>
    </row>
    <row r="91" ht="14.25" customHeight="1" thickBot="1">
      <c r="A91" s="357" t="inlineStr">
        <is>
          <t>[-] 45 - Despesas administrativas</t>
        </is>
      </c>
      <c r="B91" s="467" t="n">
        <v>-2436</v>
      </c>
      <c r="C91" s="467" t="n">
        <v>-2806</v>
      </c>
      <c r="D91" s="467" t="n">
        <v>-8679</v>
      </c>
      <c r="E91" s="467" t="n">
        <v>-4743</v>
      </c>
      <c r="F91" s="467" t="n">
        <v>-4308</v>
      </c>
      <c r="G91" s="467" t="n">
        <v>-3080</v>
      </c>
      <c r="H91" s="467" t="n">
        <v>-3430</v>
      </c>
      <c r="I91" s="467" t="n">
        <v>-5684</v>
      </c>
      <c r="J91" s="467" t="n">
        <v>-1843</v>
      </c>
      <c r="K91" s="467" t="n">
        <v>-3561</v>
      </c>
      <c r="L91" s="467" t="n">
        <v>-8094</v>
      </c>
      <c r="M91" s="467" t="n">
        <v>-3053</v>
      </c>
      <c r="N91" s="467" t="n">
        <v>-51722</v>
      </c>
    </row>
    <row r="92" ht="14.25" customHeight="1" thickBot="1">
      <c r="A92" s="486" t="inlineStr">
        <is>
          <t xml:space="preserve">      45.01 - Materiais de escritório</t>
        </is>
      </c>
      <c r="B92" s="468" t="n">
        <v>-68</v>
      </c>
      <c r="C92" s="468" t="n">
        <v>-734</v>
      </c>
      <c r="D92" s="467" t="n">
        <v>-6829</v>
      </c>
      <c r="E92" s="468" t="n">
        <v>-180</v>
      </c>
      <c r="F92" s="468" t="n">
        <v>-148</v>
      </c>
      <c r="G92" s="487" t="n">
        <v>0</v>
      </c>
      <c r="H92" s="468" t="n">
        <v>-6</v>
      </c>
      <c r="I92" s="467" t="n">
        <v>-2249</v>
      </c>
      <c r="J92" s="468" t="n">
        <v>-50</v>
      </c>
      <c r="K92" s="468" t="n">
        <v>-675</v>
      </c>
      <c r="L92" s="468" t="n">
        <v>-74</v>
      </c>
      <c r="M92" s="487" t="n">
        <v>0</v>
      </c>
      <c r="N92" s="467" t="n">
        <v>-11014</v>
      </c>
    </row>
    <row r="93" ht="14.25" customHeight="1" thickBot="1">
      <c r="A93" s="486" t="inlineStr">
        <is>
          <t xml:space="preserve">      45.02 - Materiais de limpeza</t>
        </is>
      </c>
      <c r="B93" s="468" t="n">
        <v>-50</v>
      </c>
      <c r="C93" s="468" t="n">
        <v>-35</v>
      </c>
      <c r="D93" s="487" t="n">
        <v>0</v>
      </c>
      <c r="E93" s="487" t="n">
        <v>0</v>
      </c>
      <c r="F93" s="487" t="n">
        <v>0</v>
      </c>
      <c r="G93" s="468" t="n">
        <v>-146</v>
      </c>
      <c r="H93" s="487" t="n">
        <v>0</v>
      </c>
      <c r="I93" s="487" t="n">
        <v>0</v>
      </c>
      <c r="J93" s="487" t="n">
        <v>0</v>
      </c>
      <c r="K93" s="487" t="n">
        <v>0</v>
      </c>
      <c r="L93" s="487" t="n">
        <v>0</v>
      </c>
      <c r="M93" s="487" t="n">
        <v>0</v>
      </c>
      <c r="N93" s="468" t="n">
        <v>-232</v>
      </c>
    </row>
    <row r="94" ht="14.25" customHeight="1" thickBot="1">
      <c r="A94" s="486" t="inlineStr">
        <is>
          <t xml:space="preserve">      45.03 - Materiais de informática</t>
        </is>
      </c>
      <c r="B94" s="468" t="n">
        <v>-162</v>
      </c>
      <c r="C94" s="487" t="n">
        <v>0</v>
      </c>
      <c r="D94" s="468" t="n">
        <v>-130</v>
      </c>
      <c r="E94" s="487" t="n">
        <v>0</v>
      </c>
      <c r="F94" s="487" t="n">
        <v>0</v>
      </c>
      <c r="G94" s="487" t="n">
        <v>0</v>
      </c>
      <c r="H94" s="487" t="n">
        <v>0</v>
      </c>
      <c r="I94" s="487" t="n">
        <v>0</v>
      </c>
      <c r="J94" s="487" t="n">
        <v>0</v>
      </c>
      <c r="K94" s="487" t="n">
        <v>0</v>
      </c>
      <c r="L94" s="487" t="n">
        <v>0</v>
      </c>
      <c r="M94" s="487" t="n">
        <v>0</v>
      </c>
      <c r="N94" s="468" t="n">
        <v>-292</v>
      </c>
    </row>
    <row r="95" ht="14.25" customHeight="1" thickBot="1">
      <c r="A95" s="486" t="inlineStr">
        <is>
          <t xml:space="preserve">      45.06 - Cartório</t>
        </is>
      </c>
      <c r="B95" s="468" t="n">
        <v>-98</v>
      </c>
      <c r="C95" s="468" t="n">
        <v>-14</v>
      </c>
      <c r="D95" s="487" t="n">
        <v>0</v>
      </c>
      <c r="E95" s="487" t="n">
        <v>0</v>
      </c>
      <c r="F95" s="487" t="n">
        <v>0</v>
      </c>
      <c r="G95" s="468" t="n">
        <v>-135</v>
      </c>
      <c r="H95" s="487" t="n">
        <v>0</v>
      </c>
      <c r="I95" s="487" t="n">
        <v>0</v>
      </c>
      <c r="J95" s="487" t="n">
        <v>0</v>
      </c>
      <c r="K95" s="487" t="n">
        <v>0</v>
      </c>
      <c r="L95" s="487" t="n">
        <v>0</v>
      </c>
      <c r="M95" s="487" t="n">
        <v>0</v>
      </c>
      <c r="N95" s="468" t="n">
        <v>-247</v>
      </c>
    </row>
    <row r="96" ht="14.25" customHeight="1" thickBot="1">
      <c r="A96" s="486" t="inlineStr">
        <is>
          <t xml:space="preserve">      45.07 - Taxas</t>
        </is>
      </c>
      <c r="B96" s="468" t="n">
        <v>-363</v>
      </c>
      <c r="C96" s="468" t="n">
        <v>-385</v>
      </c>
      <c r="D96" s="468" t="n">
        <v>-123</v>
      </c>
      <c r="E96" s="467" t="n">
        <v>-2559</v>
      </c>
      <c r="F96" s="468" t="n">
        <v>-48</v>
      </c>
      <c r="G96" s="468" t="n">
        <v>-291</v>
      </c>
      <c r="H96" s="467" t="n">
        <v>-1498</v>
      </c>
      <c r="I96" s="468" t="n">
        <v>-203</v>
      </c>
      <c r="J96" s="468" t="n">
        <v>-178</v>
      </c>
      <c r="K96" s="468" t="n">
        <v>-334</v>
      </c>
      <c r="L96" s="468" t="n">
        <v>-93</v>
      </c>
      <c r="M96" s="468" t="n">
        <v>-161</v>
      </c>
      <c r="N96" s="467" t="n">
        <v>-6241</v>
      </c>
    </row>
    <row r="97" ht="14.25" customHeight="1" thickBot="1">
      <c r="A97" s="486" t="inlineStr">
        <is>
          <t xml:space="preserve">      45.08 - Outras despesas administrativas</t>
        </is>
      </c>
      <c r="B97" s="468" t="n">
        <v>-491</v>
      </c>
      <c r="C97" s="468" t="n">
        <v>-434</v>
      </c>
      <c r="D97" s="468" t="n">
        <v>-143</v>
      </c>
      <c r="E97" s="468" t="n">
        <v>-743</v>
      </c>
      <c r="F97" s="467" t="n">
        <v>-2024</v>
      </c>
      <c r="G97" s="467" t="n">
        <v>-1248</v>
      </c>
      <c r="H97" s="468" t="n">
        <v>-665</v>
      </c>
      <c r="I97" s="467" t="n">
        <v>-2071</v>
      </c>
      <c r="J97" s="468" t="n">
        <v>-254</v>
      </c>
      <c r="K97" s="467" t="n">
        <v>-1091</v>
      </c>
      <c r="L97" s="467" t="n">
        <v>-6217</v>
      </c>
      <c r="M97" s="468" t="n">
        <v>-498</v>
      </c>
      <c r="N97" s="467" t="n">
        <v>-15885</v>
      </c>
    </row>
    <row r="98" ht="14.25" customHeight="1" thickBot="1">
      <c r="A98" s="486" t="inlineStr">
        <is>
          <t xml:space="preserve">      45.09 - Doações</t>
        </is>
      </c>
      <c r="B98" s="467" t="n">
        <v>-1203</v>
      </c>
      <c r="C98" s="467" t="n">
        <v>-1203</v>
      </c>
      <c r="D98" s="467" t="n">
        <v>-1453</v>
      </c>
      <c r="E98" s="467" t="n">
        <v>-1260</v>
      </c>
      <c r="F98" s="467" t="n">
        <v>-2087</v>
      </c>
      <c r="G98" s="467" t="n">
        <v>-1260</v>
      </c>
      <c r="H98" s="467" t="n">
        <v>-1260</v>
      </c>
      <c r="I98" s="467" t="n">
        <v>-1160</v>
      </c>
      <c r="J98" s="467" t="n">
        <v>-1360</v>
      </c>
      <c r="K98" s="467" t="n">
        <v>-1460</v>
      </c>
      <c r="L98" s="467" t="n">
        <v>-1710</v>
      </c>
      <c r="M98" s="467" t="n">
        <v>-2393</v>
      </c>
      <c r="N98" s="467" t="n">
        <v>-17809</v>
      </c>
    </row>
    <row r="99" ht="14.25" customHeight="1" thickBot="1">
      <c r="A99" s="357" t="inlineStr">
        <is>
          <t>[-] 46 - Manutenção Administrativa</t>
        </is>
      </c>
      <c r="B99" s="487" t="n">
        <v>0</v>
      </c>
      <c r="C99" s="487" t="n">
        <v>0</v>
      </c>
      <c r="D99" s="487" t="n">
        <v>0</v>
      </c>
      <c r="E99" s="487" t="n">
        <v>0</v>
      </c>
      <c r="F99" s="468" t="n">
        <v>-260</v>
      </c>
      <c r="G99" s="487" t="n">
        <v>0</v>
      </c>
      <c r="H99" s="487" t="n">
        <v>0</v>
      </c>
      <c r="I99" s="487" t="n">
        <v>0</v>
      </c>
      <c r="J99" s="487" t="n">
        <v>0</v>
      </c>
      <c r="K99" s="487" t="n">
        <v>0</v>
      </c>
      <c r="L99" s="487" t="n">
        <v>0</v>
      </c>
      <c r="M99" s="487" t="n">
        <v>0</v>
      </c>
      <c r="N99" s="468" t="n">
        <v>-260</v>
      </c>
    </row>
    <row r="100" ht="14.25" customHeight="1" thickBot="1">
      <c r="A100" s="486" t="inlineStr">
        <is>
          <t xml:space="preserve">      46.02 - Manutenção de equipamentos de informática</t>
        </is>
      </c>
      <c r="B100" s="487" t="n">
        <v>0</v>
      </c>
      <c r="C100" s="487" t="n">
        <v>0</v>
      </c>
      <c r="D100" s="487" t="n">
        <v>0</v>
      </c>
      <c r="E100" s="487" t="n">
        <v>0</v>
      </c>
      <c r="F100" s="468" t="n">
        <v>-260</v>
      </c>
      <c r="G100" s="487" t="n">
        <v>0</v>
      </c>
      <c r="H100" s="487" t="n">
        <v>0</v>
      </c>
      <c r="I100" s="487" t="n">
        <v>0</v>
      </c>
      <c r="J100" s="487" t="n">
        <v>0</v>
      </c>
      <c r="K100" s="487" t="n">
        <v>0</v>
      </c>
      <c r="L100" s="487" t="n">
        <v>0</v>
      </c>
      <c r="M100" s="487" t="n">
        <v>0</v>
      </c>
      <c r="N100" s="468" t="n">
        <v>-260</v>
      </c>
    </row>
    <row r="101" ht="14.25" customHeight="1" thickBot="1">
      <c r="A101" s="357" t="inlineStr">
        <is>
          <t>[-] 47 - Impostos</t>
        </is>
      </c>
      <c r="B101" s="487" t="n">
        <v>0</v>
      </c>
      <c r="C101" s="487" t="n">
        <v>0</v>
      </c>
      <c r="D101" s="467" t="n">
        <v>-1149</v>
      </c>
      <c r="E101" s="467" t="n">
        <v>-1646</v>
      </c>
      <c r="F101" s="467" t="n">
        <v>-1383</v>
      </c>
      <c r="G101" s="467" t="n">
        <v>-1383</v>
      </c>
      <c r="H101" s="467" t="n">
        <v>-1383</v>
      </c>
      <c r="I101" s="467" t="n">
        <v>-1383</v>
      </c>
      <c r="J101" s="467" t="n">
        <v>-1383</v>
      </c>
      <c r="K101" s="467" t="n">
        <v>-1383</v>
      </c>
      <c r="L101" s="467" t="n">
        <v>-1383</v>
      </c>
      <c r="M101" s="467" t="n">
        <v>-1383</v>
      </c>
      <c r="N101" s="467" t="n">
        <v>-13862</v>
      </c>
    </row>
    <row r="102" ht="14.25" customHeight="1" thickBot="1">
      <c r="A102" s="486" t="inlineStr">
        <is>
          <t xml:space="preserve">      47.01 - IPTU</t>
        </is>
      </c>
      <c r="B102" s="487" t="n">
        <v>0</v>
      </c>
      <c r="C102" s="487" t="n">
        <v>0</v>
      </c>
      <c r="D102" s="467" t="n">
        <v>-1149</v>
      </c>
      <c r="E102" s="467" t="n">
        <v>-1646</v>
      </c>
      <c r="F102" s="467" t="n">
        <v>-1383</v>
      </c>
      <c r="G102" s="467" t="n">
        <v>-1383</v>
      </c>
      <c r="H102" s="467" t="n">
        <v>-1383</v>
      </c>
      <c r="I102" s="467" t="n">
        <v>-1383</v>
      </c>
      <c r="J102" s="467" t="n">
        <v>-1383</v>
      </c>
      <c r="K102" s="467" t="n">
        <v>-1383</v>
      </c>
      <c r="L102" s="467" t="n">
        <v>-1383</v>
      </c>
      <c r="M102" s="467" t="n">
        <v>-1383</v>
      </c>
      <c r="N102" s="467" t="n">
        <v>-13862</v>
      </c>
    </row>
    <row r="103" ht="14.25" customHeight="1" thickBot="1">
      <c r="A103" s="483" t="inlineStr">
        <is>
          <t>Despesas Operacionais | Vendas e Comercialização</t>
        </is>
      </c>
      <c r="B103" s="225" t="n">
        <v>-15373</v>
      </c>
      <c r="C103" s="225" t="n">
        <v>-12098</v>
      </c>
      <c r="D103" s="225" t="n">
        <v>-14635</v>
      </c>
      <c r="E103" s="225" t="n">
        <v>-12878</v>
      </c>
      <c r="F103" s="225" t="n">
        <v>-16361</v>
      </c>
      <c r="G103" s="225" t="n">
        <v>-17510</v>
      </c>
      <c r="H103" s="225" t="n">
        <v>-18651</v>
      </c>
      <c r="I103" s="225" t="n">
        <v>-28713</v>
      </c>
      <c r="J103" s="225" t="n">
        <v>-24245</v>
      </c>
      <c r="K103" s="225" t="n">
        <v>-21447</v>
      </c>
      <c r="L103" s="225" t="n">
        <v>-22857</v>
      </c>
      <c r="M103" s="225" t="n">
        <v>-26230</v>
      </c>
      <c r="N103" s="225" t="n">
        <v>-231004</v>
      </c>
    </row>
    <row r="104" ht="14.25" customHeight="1" thickBot="1">
      <c r="A104" s="357" t="inlineStr">
        <is>
          <t>[-] 36 - Despesas com Pessoal - Comercial</t>
        </is>
      </c>
      <c r="B104" s="467" t="n">
        <v>-9523</v>
      </c>
      <c r="C104" s="467" t="n">
        <v>-6516</v>
      </c>
      <c r="D104" s="467" t="n">
        <v>-10272</v>
      </c>
      <c r="E104" s="467" t="n">
        <v>-9177</v>
      </c>
      <c r="F104" s="467" t="n">
        <v>-10464</v>
      </c>
      <c r="G104" s="467" t="n">
        <v>-12169</v>
      </c>
      <c r="H104" s="467" t="n">
        <v>-11262</v>
      </c>
      <c r="I104" s="467" t="n">
        <v>-13520</v>
      </c>
      <c r="J104" s="467" t="n">
        <v>-9799</v>
      </c>
      <c r="K104" s="467" t="n">
        <v>-10781</v>
      </c>
      <c r="L104" s="467" t="n">
        <v>-10200</v>
      </c>
      <c r="M104" s="467" t="n">
        <v>-14876</v>
      </c>
      <c r="N104" s="467" t="n">
        <v>-128565</v>
      </c>
    </row>
    <row r="105" ht="14.25" customHeight="1" thickBot="1">
      <c r="A105" s="486" t="inlineStr">
        <is>
          <t xml:space="preserve">      36.01 - Comercial - Salário líquido</t>
        </is>
      </c>
      <c r="B105" s="467" t="n">
        <v>-5635</v>
      </c>
      <c r="C105" s="467" t="n">
        <v>-2154</v>
      </c>
      <c r="D105" s="467" t="n">
        <v>-6162</v>
      </c>
      <c r="E105" s="467" t="n">
        <v>-5934</v>
      </c>
      <c r="F105" s="467" t="n">
        <v>-5934</v>
      </c>
      <c r="G105" s="467" t="n">
        <v>-5934</v>
      </c>
      <c r="H105" s="467" t="n">
        <v>-4439</v>
      </c>
      <c r="I105" s="467" t="n">
        <v>-9866</v>
      </c>
      <c r="J105" s="467" t="n">
        <v>-6135</v>
      </c>
      <c r="K105" s="467" t="n">
        <v>-5933</v>
      </c>
      <c r="L105" s="467" t="n">
        <v>-5933</v>
      </c>
      <c r="M105" s="467" t="n">
        <v>-6135</v>
      </c>
      <c r="N105" s="467" t="n">
        <v>-70198</v>
      </c>
    </row>
    <row r="106" ht="14.25" customHeight="1" thickBot="1">
      <c r="A106" s="486" t="inlineStr">
        <is>
          <t xml:space="preserve">      36.02 - Comercial - 13o salário</t>
        </is>
      </c>
      <c r="B106" s="487" t="n">
        <v>0</v>
      </c>
      <c r="C106" s="487" t="n">
        <v>0</v>
      </c>
      <c r="D106" s="487" t="n">
        <v>0</v>
      </c>
      <c r="E106" s="487" t="n">
        <v>0</v>
      </c>
      <c r="F106" s="487" t="n">
        <v>0</v>
      </c>
      <c r="G106" s="487" t="n">
        <v>0</v>
      </c>
      <c r="H106" s="487" t="n">
        <v>0</v>
      </c>
      <c r="I106" s="487" t="n">
        <v>0</v>
      </c>
      <c r="J106" s="487" t="n">
        <v>0</v>
      </c>
      <c r="K106" s="468" t="n">
        <v>-543</v>
      </c>
      <c r="L106" s="468" t="n">
        <v>-543</v>
      </c>
      <c r="M106" s="467" t="n">
        <v>-4619</v>
      </c>
      <c r="N106" s="467" t="n">
        <v>-5706</v>
      </c>
    </row>
    <row r="107" ht="14.25" customHeight="1" thickBot="1">
      <c r="A107" s="486" t="inlineStr">
        <is>
          <t xml:space="preserve">      36.03 - Comercial - Férias</t>
        </is>
      </c>
      <c r="B107" s="487" t="n">
        <v>0</v>
      </c>
      <c r="C107" s="487" t="n">
        <v>0</v>
      </c>
      <c r="D107" s="487" t="n">
        <v>0</v>
      </c>
      <c r="E107" s="487" t="n">
        <v>0</v>
      </c>
      <c r="F107" s="487" t="n">
        <v>0</v>
      </c>
      <c r="G107" s="467" t="n">
        <v>-2656</v>
      </c>
      <c r="H107" s="467" t="n">
        <v>-3683</v>
      </c>
      <c r="I107" s="487" t="n">
        <v>0</v>
      </c>
      <c r="J107" s="487" t="n">
        <v>0</v>
      </c>
      <c r="K107" s="487" t="n">
        <v>0</v>
      </c>
      <c r="L107" s="487" t="n">
        <v>0</v>
      </c>
      <c r="M107" s="487" t="n">
        <v>0</v>
      </c>
      <c r="N107" s="467" t="n">
        <v>-6340</v>
      </c>
    </row>
    <row r="108" ht="14.25" customHeight="1" thickBot="1">
      <c r="A108" s="486" t="inlineStr">
        <is>
          <t xml:space="preserve">      36.06 - Comercial - INSS</t>
        </is>
      </c>
      <c r="B108" s="468" t="n">
        <v>-165</v>
      </c>
      <c r="C108" s="468" t="n">
        <v>-591</v>
      </c>
      <c r="D108" s="468" t="n">
        <v>-172</v>
      </c>
      <c r="E108" s="468" t="n">
        <v>-172</v>
      </c>
      <c r="F108" s="468" t="n">
        <v>-172</v>
      </c>
      <c r="G108" s="468" t="n">
        <v>-172</v>
      </c>
      <c r="H108" s="487" t="n">
        <v>0</v>
      </c>
      <c r="I108" s="468" t="n">
        <v>-640</v>
      </c>
      <c r="J108" s="468" t="n">
        <v>-646</v>
      </c>
      <c r="K108" s="468" t="n">
        <v>-172</v>
      </c>
      <c r="L108" s="468" t="n">
        <v>-172</v>
      </c>
      <c r="M108" s="468" t="n">
        <v>-877</v>
      </c>
      <c r="N108" s="467" t="n">
        <v>-3957</v>
      </c>
    </row>
    <row r="109" ht="14.25" customHeight="1" thickBot="1">
      <c r="A109" s="486" t="inlineStr">
        <is>
          <t xml:space="preserve">      36.07 - Comercial - FGTS</t>
        </is>
      </c>
      <c r="B109" s="468" t="n">
        <v>-504</v>
      </c>
      <c r="C109" s="468" t="n">
        <v>-228</v>
      </c>
      <c r="D109" s="468" t="n">
        <v>-529</v>
      </c>
      <c r="E109" s="468" t="n">
        <v>-529</v>
      </c>
      <c r="F109" s="468" t="n">
        <v>-529</v>
      </c>
      <c r="G109" s="468" t="n">
        <v>-529</v>
      </c>
      <c r="H109" s="468" t="n">
        <v>-473</v>
      </c>
      <c r="I109" s="468" t="n">
        <v>-175</v>
      </c>
      <c r="J109" s="468" t="n">
        <v>-173</v>
      </c>
      <c r="K109" s="468" t="n">
        <v>-647</v>
      </c>
      <c r="L109" s="468" t="n">
        <v>-647</v>
      </c>
      <c r="M109" s="468" t="n">
        <v>-173</v>
      </c>
      <c r="N109" s="467" t="n">
        <v>-5141</v>
      </c>
    </row>
    <row r="110" ht="14.25" customHeight="1" thickBot="1">
      <c r="A110" s="486" t="inlineStr">
        <is>
          <t xml:space="preserve">      36.09 - Comercial - Vale refeição</t>
        </is>
      </c>
      <c r="B110" s="468" t="n">
        <v>-550</v>
      </c>
      <c r="C110" s="468" t="n">
        <v>-635</v>
      </c>
      <c r="D110" s="468" t="n">
        <v>-550</v>
      </c>
      <c r="E110" s="468" t="n">
        <v>-529</v>
      </c>
      <c r="F110" s="468" t="n">
        <v>-588</v>
      </c>
      <c r="G110" s="468" t="n">
        <v>-388</v>
      </c>
      <c r="H110" s="468" t="n">
        <v>-407</v>
      </c>
      <c r="I110" s="468" t="n">
        <v>-579</v>
      </c>
      <c r="J110" s="468" t="n">
        <v>-340</v>
      </c>
      <c r="K110" s="468" t="n">
        <v>-479</v>
      </c>
      <c r="L110" s="468" t="n">
        <v>-496</v>
      </c>
      <c r="M110" s="468" t="n">
        <v>-520</v>
      </c>
      <c r="N110" s="467" t="n">
        <v>-6066</v>
      </c>
    </row>
    <row r="111" ht="14.25" customHeight="1" thickBot="1">
      <c r="A111" s="486" t="inlineStr">
        <is>
          <t xml:space="preserve">      36.12 - Comercial - Plano de saúde</t>
        </is>
      </c>
      <c r="B111" s="467" t="n">
        <v>-1332</v>
      </c>
      <c r="C111" s="467" t="n">
        <v>-1334</v>
      </c>
      <c r="D111" s="467" t="n">
        <v>-1309</v>
      </c>
      <c r="E111" s="467" t="n">
        <v>-1334</v>
      </c>
      <c r="F111" s="467" t="n">
        <v>-1371</v>
      </c>
      <c r="G111" s="467" t="n">
        <v>-1489</v>
      </c>
      <c r="H111" s="467" t="n">
        <v>-1388</v>
      </c>
      <c r="I111" s="467" t="n">
        <v>-1388</v>
      </c>
      <c r="J111" s="467" t="n">
        <v>-1388</v>
      </c>
      <c r="K111" s="467" t="n">
        <v>-1439</v>
      </c>
      <c r="L111" s="467" t="n">
        <v>-1537</v>
      </c>
      <c r="M111" s="467" t="n">
        <v>-1417</v>
      </c>
      <c r="N111" s="467" t="n">
        <v>-16734</v>
      </c>
    </row>
    <row r="112" ht="14.25" customHeight="1" thickBot="1">
      <c r="A112" s="486" t="inlineStr">
        <is>
          <t xml:space="preserve">      36.13 - Comercial - Seguro de vida</t>
        </is>
      </c>
      <c r="B112" s="468" t="n">
        <v>-507</v>
      </c>
      <c r="C112" s="468" t="n">
        <v>-507</v>
      </c>
      <c r="D112" s="468" t="n">
        <v>-507</v>
      </c>
      <c r="E112" s="468" t="n">
        <v>-507</v>
      </c>
      <c r="F112" s="468" t="n">
        <v>-507</v>
      </c>
      <c r="G112" s="468" t="n">
        <v>-582</v>
      </c>
      <c r="H112" s="487" t="n">
        <v>0</v>
      </c>
      <c r="I112" s="487" t="n">
        <v>0</v>
      </c>
      <c r="J112" s="487" t="n">
        <v>0</v>
      </c>
      <c r="K112" s="487" t="n">
        <v>0</v>
      </c>
      <c r="L112" s="487" t="n">
        <v>0</v>
      </c>
      <c r="M112" s="487" t="n">
        <v>0</v>
      </c>
      <c r="N112" s="467" t="n">
        <v>-3121</v>
      </c>
    </row>
    <row r="113" ht="14.25" customHeight="1" thickBot="1">
      <c r="A113" s="486" t="inlineStr">
        <is>
          <t xml:space="preserve">      36.16 - Comercial - Estadia</t>
        </is>
      </c>
      <c r="B113" s="487" t="n">
        <v>0</v>
      </c>
      <c r="C113" s="468" t="n">
        <v>-195</v>
      </c>
      <c r="D113" s="468" t="n">
        <v>-170</v>
      </c>
      <c r="E113" s="468" t="n">
        <v>-170</v>
      </c>
      <c r="F113" s="468" t="n">
        <v>-491</v>
      </c>
      <c r="G113" s="468" t="n">
        <v>-416</v>
      </c>
      <c r="H113" s="487" t="n">
        <v>0</v>
      </c>
      <c r="I113" s="487" t="n">
        <v>0</v>
      </c>
      <c r="J113" s="468" t="n">
        <v>-244</v>
      </c>
      <c r="K113" s="487" t="n">
        <v>0</v>
      </c>
      <c r="L113" s="487" t="n">
        <v>0</v>
      </c>
      <c r="M113" s="468" t="n">
        <v>-262</v>
      </c>
      <c r="N113" s="467" t="n">
        <v>-1950</v>
      </c>
    </row>
    <row r="114" ht="14.25" customHeight="1" thickBot="1">
      <c r="A114" s="486" t="inlineStr">
        <is>
          <t xml:space="preserve">      36.17 - Comercial - Adiantamento de Salário</t>
        </is>
      </c>
      <c r="B114" s="468" t="n">
        <v>-828</v>
      </c>
      <c r="C114" s="468" t="n">
        <v>-869</v>
      </c>
      <c r="D114" s="468" t="n">
        <v>-869</v>
      </c>
      <c r="E114" s="487" t="n">
        <v>0</v>
      </c>
      <c r="F114" s="468" t="n">
        <v>-869</v>
      </c>
      <c r="G114" s="487" t="n">
        <v>0</v>
      </c>
      <c r="H114" s="468" t="n">
        <v>-869</v>
      </c>
      <c r="I114" s="468" t="n">
        <v>-869</v>
      </c>
      <c r="J114" s="468" t="n">
        <v>-869</v>
      </c>
      <c r="K114" s="467" t="n">
        <v>-1565</v>
      </c>
      <c r="L114" s="468" t="n">
        <v>-869</v>
      </c>
      <c r="M114" s="468" t="n">
        <v>-869</v>
      </c>
      <c r="N114" s="467" t="n">
        <v>-9348</v>
      </c>
    </row>
    <row r="115" ht="14.25" customHeight="1" thickBot="1">
      <c r="A115" s="357" t="inlineStr">
        <is>
          <t>[-] 37 - Despesas com Transporte - Comercial</t>
        </is>
      </c>
      <c r="B115" s="467" t="n">
        <v>-2719</v>
      </c>
      <c r="C115" s="467" t="n">
        <v>-1481</v>
      </c>
      <c r="D115" s="468" t="n">
        <v>-881</v>
      </c>
      <c r="E115" s="468" t="n">
        <v>-707</v>
      </c>
      <c r="F115" s="467" t="n">
        <v>-1545</v>
      </c>
      <c r="G115" s="467" t="n">
        <v>-1060</v>
      </c>
      <c r="H115" s="467" t="n">
        <v>-1442</v>
      </c>
      <c r="I115" s="467" t="n">
        <v>-1432</v>
      </c>
      <c r="J115" s="467" t="n">
        <v>-5273</v>
      </c>
      <c r="K115" s="467" t="n">
        <v>-1486</v>
      </c>
      <c r="L115" s="467" t="n">
        <v>-1455</v>
      </c>
      <c r="M115" s="467" t="n">
        <v>-1413</v>
      </c>
      <c r="N115" s="467" t="n">
        <v>-20901</v>
      </c>
    </row>
    <row r="116" ht="14.25" customHeight="1" thickBot="1">
      <c r="A116" s="486" t="inlineStr">
        <is>
          <t xml:space="preserve">      37.01 - Comercial - Combustível</t>
        </is>
      </c>
      <c r="B116" s="468" t="n">
        <v>-596</v>
      </c>
      <c r="C116" s="467" t="n">
        <v>-1442</v>
      </c>
      <c r="D116" s="468" t="n">
        <v>-711</v>
      </c>
      <c r="E116" s="468" t="n">
        <v>-672</v>
      </c>
      <c r="F116" s="468" t="n">
        <v>-813</v>
      </c>
      <c r="G116" s="467" t="n">
        <v>-1019</v>
      </c>
      <c r="H116" s="468" t="n">
        <v>-828</v>
      </c>
      <c r="I116" s="468" t="n">
        <v>-818</v>
      </c>
      <c r="J116" s="468" t="n">
        <v>-698</v>
      </c>
      <c r="K116" s="468" t="n">
        <v>-877</v>
      </c>
      <c r="L116" s="468" t="n">
        <v>-857</v>
      </c>
      <c r="M116" s="468" t="n">
        <v>-808</v>
      </c>
      <c r="N116" s="467" t="n">
        <v>-10143</v>
      </c>
    </row>
    <row r="117" ht="14.25" customHeight="1" thickBot="1">
      <c r="A117" s="486" t="inlineStr">
        <is>
          <t xml:space="preserve">      37.02 - Comercial -Manutenção</t>
        </is>
      </c>
      <c r="B117" s="468" t="n">
        <v>-400</v>
      </c>
      <c r="C117" s="487" t="n">
        <v>0</v>
      </c>
      <c r="D117" s="468" t="n">
        <v>-120</v>
      </c>
      <c r="E117" s="487" t="n">
        <v>0</v>
      </c>
      <c r="F117" s="468" t="n">
        <v>-698</v>
      </c>
      <c r="G117" s="487" t="n">
        <v>0</v>
      </c>
      <c r="H117" s="487" t="n">
        <v>0</v>
      </c>
      <c r="I117" s="487" t="n">
        <v>0</v>
      </c>
      <c r="J117" s="467" t="n">
        <v>-2060</v>
      </c>
      <c r="K117" s="487" t="n">
        <v>0</v>
      </c>
      <c r="L117" s="487" t="n">
        <v>0</v>
      </c>
      <c r="M117" s="487" t="n">
        <v>0</v>
      </c>
      <c r="N117" s="467" t="n">
        <v>-3278</v>
      </c>
    </row>
    <row r="118" ht="14.25" customHeight="1" thickBot="1">
      <c r="A118" s="486" t="inlineStr">
        <is>
          <t xml:space="preserve">      37.03 - Comercial -IPVA</t>
        </is>
      </c>
      <c r="B118" s="467" t="n">
        <v>-1526</v>
      </c>
      <c r="C118" s="487" t="n">
        <v>0</v>
      </c>
      <c r="D118" s="487" t="n">
        <v>0</v>
      </c>
      <c r="E118" s="487" t="n">
        <v>0</v>
      </c>
      <c r="F118" s="487" t="n">
        <v>0</v>
      </c>
      <c r="G118" s="487" t="n">
        <v>0</v>
      </c>
      <c r="H118" s="487" t="n">
        <v>0</v>
      </c>
      <c r="I118" s="487" t="n">
        <v>0</v>
      </c>
      <c r="J118" s="487" t="n">
        <v>0</v>
      </c>
      <c r="K118" s="487" t="n">
        <v>0</v>
      </c>
      <c r="L118" s="487" t="n">
        <v>0</v>
      </c>
      <c r="M118" s="487" t="n">
        <v>0</v>
      </c>
      <c r="N118" s="467" t="n">
        <v>-1526</v>
      </c>
    </row>
    <row r="119" ht="14.25" customHeight="1" thickBot="1">
      <c r="A119" s="486" t="inlineStr">
        <is>
          <t xml:space="preserve">      37.04 - Comercial -Seguro</t>
        </is>
      </c>
      <c r="B119" s="487" t="n">
        <v>0</v>
      </c>
      <c r="C119" s="487" t="n">
        <v>0</v>
      </c>
      <c r="D119" s="487" t="n">
        <v>0</v>
      </c>
      <c r="E119" s="487" t="n">
        <v>0</v>
      </c>
      <c r="F119" s="487" t="n">
        <v>0</v>
      </c>
      <c r="G119" s="487" t="n">
        <v>0</v>
      </c>
      <c r="H119" s="468" t="n">
        <v>-582</v>
      </c>
      <c r="I119" s="468" t="n">
        <v>-582</v>
      </c>
      <c r="J119" s="467" t="n">
        <v>-2493</v>
      </c>
      <c r="K119" s="468" t="n">
        <v>-582</v>
      </c>
      <c r="L119" s="468" t="n">
        <v>-582</v>
      </c>
      <c r="M119" s="468" t="n">
        <v>-582</v>
      </c>
      <c r="N119" s="467" t="n">
        <v>-5404</v>
      </c>
    </row>
    <row r="120" ht="14.25" customHeight="1" thickBot="1">
      <c r="A120" s="486" t="inlineStr">
        <is>
          <t xml:space="preserve">      37.05 - Comercial -Estacionamento</t>
        </is>
      </c>
      <c r="B120" s="468" t="n">
        <v>-29</v>
      </c>
      <c r="C120" s="468" t="n">
        <v>-39</v>
      </c>
      <c r="D120" s="468" t="n">
        <v>-50</v>
      </c>
      <c r="E120" s="468" t="n">
        <v>-35</v>
      </c>
      <c r="F120" s="468" t="n">
        <v>-33</v>
      </c>
      <c r="G120" s="468" t="n">
        <v>-41</v>
      </c>
      <c r="H120" s="468" t="n">
        <v>-31</v>
      </c>
      <c r="I120" s="468" t="n">
        <v>-31</v>
      </c>
      <c r="J120" s="468" t="n">
        <v>-21</v>
      </c>
      <c r="K120" s="468" t="n">
        <v>-27</v>
      </c>
      <c r="L120" s="468" t="n">
        <v>-15</v>
      </c>
      <c r="M120" s="468" t="n">
        <v>-23</v>
      </c>
      <c r="N120" s="468" t="n">
        <v>-379</v>
      </c>
    </row>
    <row r="121" ht="14.25" customHeight="1" thickBot="1">
      <c r="A121" s="486" t="inlineStr">
        <is>
          <t xml:space="preserve">      37.08 - Comercial-Licencimento</t>
        </is>
      </c>
      <c r="B121" s="468" t="n">
        <v>-167</v>
      </c>
      <c r="C121" s="487" t="n">
        <v>0</v>
      </c>
      <c r="D121" s="487" t="n">
        <v>0</v>
      </c>
      <c r="E121" s="487" t="n">
        <v>0</v>
      </c>
      <c r="F121" s="487" t="n">
        <v>0</v>
      </c>
      <c r="G121" s="487" t="n">
        <v>0</v>
      </c>
      <c r="H121" s="487" t="n">
        <v>0</v>
      </c>
      <c r="I121" s="487" t="n">
        <v>0</v>
      </c>
      <c r="J121" s="487" t="n">
        <v>0</v>
      </c>
      <c r="K121" s="487" t="n">
        <v>0</v>
      </c>
      <c r="L121" s="487" t="n">
        <v>0</v>
      </c>
      <c r="M121" s="487" t="n">
        <v>0</v>
      </c>
      <c r="N121" s="468" t="n">
        <v>-167</v>
      </c>
    </row>
    <row r="122" ht="14.25" customHeight="1" thickBot="1">
      <c r="A122" s="357" t="inlineStr">
        <is>
          <t>[-] 38 - Marketing e vendas</t>
        </is>
      </c>
      <c r="B122" s="467" t="n">
        <v>-3130</v>
      </c>
      <c r="C122" s="467" t="n">
        <v>-4100</v>
      </c>
      <c r="D122" s="467" t="n">
        <v>-3482</v>
      </c>
      <c r="E122" s="467" t="n">
        <v>-2992</v>
      </c>
      <c r="F122" s="467" t="n">
        <v>-4351</v>
      </c>
      <c r="G122" s="467" t="n">
        <v>-4280</v>
      </c>
      <c r="H122" s="467" t="n">
        <v>-5946</v>
      </c>
      <c r="I122" s="467" t="n">
        <v>-13760</v>
      </c>
      <c r="J122" s="467" t="n">
        <v>-9172</v>
      </c>
      <c r="K122" s="467" t="n">
        <v>-9179</v>
      </c>
      <c r="L122" s="467" t="n">
        <v>-11201</v>
      </c>
      <c r="M122" s="467" t="n">
        <v>-9940</v>
      </c>
      <c r="N122" s="467" t="n">
        <v>-81538</v>
      </c>
    </row>
    <row r="123" ht="14.25" customHeight="1" thickBot="1">
      <c r="A123" s="486" t="inlineStr">
        <is>
          <t xml:space="preserve">      38.01 - Desenvolvimento e manutenção do site</t>
        </is>
      </c>
      <c r="B123" s="487" t="n">
        <v>0</v>
      </c>
      <c r="C123" s="487" t="n">
        <v>0</v>
      </c>
      <c r="D123" s="487" t="n">
        <v>0</v>
      </c>
      <c r="E123" s="487" t="n">
        <v>0</v>
      </c>
      <c r="F123" s="468" t="n">
        <v>-8</v>
      </c>
      <c r="G123" s="487" t="n">
        <v>0</v>
      </c>
      <c r="H123" s="487" t="n">
        <v>0</v>
      </c>
      <c r="I123" s="467" t="n">
        <v>-1268</v>
      </c>
      <c r="J123" s="487" t="n">
        <v>0</v>
      </c>
      <c r="K123" s="487" t="n">
        <v>0</v>
      </c>
      <c r="L123" s="487" t="n">
        <v>0</v>
      </c>
      <c r="M123" s="487" t="n">
        <v>0</v>
      </c>
      <c r="N123" s="467" t="n">
        <v>-1277</v>
      </c>
    </row>
    <row r="124" ht="14.25" customHeight="1" thickBot="1">
      <c r="A124" s="486" t="inlineStr">
        <is>
          <t xml:space="preserve">      38.02 - Mídias Sociais</t>
        </is>
      </c>
      <c r="B124" s="468" t="n">
        <v>-600</v>
      </c>
      <c r="C124" s="468" t="n">
        <v>-600</v>
      </c>
      <c r="D124" s="487" t="n">
        <v>0</v>
      </c>
      <c r="E124" s="468" t="n">
        <v>-500</v>
      </c>
      <c r="F124" s="487" t="n">
        <v>0</v>
      </c>
      <c r="G124" s="487" t="n">
        <v>0</v>
      </c>
      <c r="H124" s="487" t="n">
        <v>0</v>
      </c>
      <c r="I124" s="468" t="n">
        <v>-688</v>
      </c>
      <c r="J124" s="467" t="n">
        <v>-3245</v>
      </c>
      <c r="K124" s="467" t="n">
        <v>-2299</v>
      </c>
      <c r="L124" s="467" t="n">
        <v>-1845</v>
      </c>
      <c r="M124" s="467" t="n">
        <v>-1150</v>
      </c>
      <c r="N124" s="467" t="n">
        <v>-10929</v>
      </c>
    </row>
    <row r="125" ht="14.25" customHeight="1" thickBot="1">
      <c r="A125" s="486" t="inlineStr">
        <is>
          <t xml:space="preserve">      38.04 - Brindes corporativos</t>
        </is>
      </c>
      <c r="B125" s="487" t="n">
        <v>0</v>
      </c>
      <c r="C125" s="468" t="n">
        <v>-970</v>
      </c>
      <c r="D125" s="468" t="n">
        <v>-350</v>
      </c>
      <c r="E125" s="487" t="n">
        <v>0</v>
      </c>
      <c r="F125" s="487" t="n">
        <v>0</v>
      </c>
      <c r="G125" s="487" t="n">
        <v>0</v>
      </c>
      <c r="H125" s="467" t="n">
        <v>-2321</v>
      </c>
      <c r="I125" s="467" t="n">
        <v>-2913</v>
      </c>
      <c r="J125" s="487" t="n">
        <v>0</v>
      </c>
      <c r="K125" s="487" t="n">
        <v>0</v>
      </c>
      <c r="L125" s="467" t="n">
        <v>-3063</v>
      </c>
      <c r="M125" s="467" t="n">
        <v>-1303</v>
      </c>
      <c r="N125" s="467" t="n">
        <v>-10920</v>
      </c>
    </row>
    <row r="126" ht="14.25" customHeight="1" thickBot="1">
      <c r="A126" s="486" t="inlineStr">
        <is>
          <t xml:space="preserve">      38.05 - Participação em eventos</t>
        </is>
      </c>
      <c r="B126" s="487" t="n">
        <v>0</v>
      </c>
      <c r="C126" s="487" t="n">
        <v>0</v>
      </c>
      <c r="D126" s="487" t="n">
        <v>0</v>
      </c>
      <c r="E126" s="487" t="n">
        <v>0</v>
      </c>
      <c r="F126" s="468" t="n">
        <v>-850</v>
      </c>
      <c r="G126" s="467" t="n">
        <v>-1000</v>
      </c>
      <c r="H126" s="468" t="n">
        <v>-200</v>
      </c>
      <c r="I126" s="467" t="n">
        <v>-1710</v>
      </c>
      <c r="J126" s="467" t="n">
        <v>-1231</v>
      </c>
      <c r="K126" s="467" t="n">
        <v>-2000</v>
      </c>
      <c r="L126" s="467" t="n">
        <v>-1813</v>
      </c>
      <c r="M126" s="467" t="n">
        <v>-1000</v>
      </c>
      <c r="N126" s="467" t="n">
        <v>-9804</v>
      </c>
    </row>
    <row r="127" ht="14.25" customHeight="1" thickBot="1">
      <c r="A127" s="486" t="inlineStr">
        <is>
          <t xml:space="preserve">      38.06 - Gráfica</t>
        </is>
      </c>
      <c r="B127" s="487" t="n">
        <v>0</v>
      </c>
      <c r="C127" s="487" t="n">
        <v>0</v>
      </c>
      <c r="D127" s="487" t="n">
        <v>0</v>
      </c>
      <c r="E127" s="487" t="n">
        <v>0</v>
      </c>
      <c r="F127" s="487" t="n">
        <v>0</v>
      </c>
      <c r="G127" s="487" t="n">
        <v>0</v>
      </c>
      <c r="H127" s="468" t="n">
        <v>-245</v>
      </c>
      <c r="I127" s="487" t="n">
        <v>0</v>
      </c>
      <c r="J127" s="468" t="n">
        <v>-175</v>
      </c>
      <c r="K127" s="487" t="n">
        <v>0</v>
      </c>
      <c r="L127" s="468" t="n">
        <v>-200</v>
      </c>
      <c r="M127" s="467" t="n">
        <v>-2167</v>
      </c>
      <c r="N127" s="467" t="n">
        <v>-2787</v>
      </c>
    </row>
    <row r="128" ht="14.25" customHeight="1" thickBot="1">
      <c r="A128" s="486" t="inlineStr">
        <is>
          <t xml:space="preserve">      38.07 - Agência de Publicidade e Propaganda</t>
        </is>
      </c>
      <c r="B128" s="467" t="n">
        <v>-1850</v>
      </c>
      <c r="C128" s="467" t="n">
        <v>-1850</v>
      </c>
      <c r="D128" s="467" t="n">
        <v>-2452</v>
      </c>
      <c r="E128" s="467" t="n">
        <v>-1812</v>
      </c>
      <c r="F128" s="467" t="n">
        <v>-1812</v>
      </c>
      <c r="G128" s="468" t="n">
        <v>-600</v>
      </c>
      <c r="H128" s="467" t="n">
        <v>-2500</v>
      </c>
      <c r="I128" s="467" t="n">
        <v>-6500</v>
      </c>
      <c r="J128" s="467" t="n">
        <v>-4240</v>
      </c>
      <c r="K128" s="467" t="n">
        <v>-4600</v>
      </c>
      <c r="L128" s="467" t="n">
        <v>-4000</v>
      </c>
      <c r="M128" s="467" t="n">
        <v>-4000</v>
      </c>
      <c r="N128" s="467" t="n">
        <v>-36218</v>
      </c>
    </row>
    <row r="129" ht="14.25" customHeight="1" thickBot="1">
      <c r="A129" s="486" t="inlineStr">
        <is>
          <t xml:space="preserve">      38.08 - Bonificação / Ajuda de Custo</t>
        </is>
      </c>
      <c r="B129" s="487" t="n">
        <v>0</v>
      </c>
      <c r="C129" s="487" t="n">
        <v>0</v>
      </c>
      <c r="D129" s="487" t="n">
        <v>0</v>
      </c>
      <c r="E129" s="487" t="n">
        <v>0</v>
      </c>
      <c r="F129" s="467" t="n">
        <v>-1000</v>
      </c>
      <c r="G129" s="467" t="n">
        <v>-2000</v>
      </c>
      <c r="H129" s="487" t="n">
        <v>0</v>
      </c>
      <c r="I129" s="487" t="n">
        <v>0</v>
      </c>
      <c r="J129" s="487" t="n">
        <v>0</v>
      </c>
      <c r="K129" s="487" t="n">
        <v>0</v>
      </c>
      <c r="L129" s="487" t="n">
        <v>0</v>
      </c>
      <c r="M129" s="487" t="n">
        <v>0</v>
      </c>
      <c r="N129" s="467" t="n">
        <v>-3000</v>
      </c>
    </row>
    <row r="130" ht="14.25" customHeight="1" thickBot="1">
      <c r="A130" s="486" t="inlineStr">
        <is>
          <t xml:space="preserve">      38.09 - Promotor de Vendas</t>
        </is>
      </c>
      <c r="B130" s="468" t="n">
        <v>-680</v>
      </c>
      <c r="C130" s="468" t="n">
        <v>-680</v>
      </c>
      <c r="D130" s="468" t="n">
        <v>-680</v>
      </c>
      <c r="E130" s="468" t="n">
        <v>-680</v>
      </c>
      <c r="F130" s="468" t="n">
        <v>-680</v>
      </c>
      <c r="G130" s="468" t="n">
        <v>-680</v>
      </c>
      <c r="H130" s="468" t="n">
        <v>-680</v>
      </c>
      <c r="I130" s="468" t="n">
        <v>-680</v>
      </c>
      <c r="J130" s="468" t="n">
        <v>-280</v>
      </c>
      <c r="K130" s="468" t="n">
        <v>-280</v>
      </c>
      <c r="L130" s="468" t="n">
        <v>-280</v>
      </c>
      <c r="M130" s="468" t="n">
        <v>-320</v>
      </c>
      <c r="N130" s="467" t="n">
        <v>-6600</v>
      </c>
    </row>
    <row r="131" ht="14.25" customHeight="1" thickBot="1">
      <c r="A131" s="483" t="inlineStr">
        <is>
          <t>Despesas Operacionais | Logística de Vendas</t>
        </is>
      </c>
      <c r="B131" s="225" t="n">
        <v>-69850</v>
      </c>
      <c r="C131" s="225" t="n">
        <v>-37661</v>
      </c>
      <c r="D131" s="225" t="n">
        <v>-49633</v>
      </c>
      <c r="E131" s="225" t="n">
        <v>-37033</v>
      </c>
      <c r="F131" s="225" t="n">
        <v>-57261</v>
      </c>
      <c r="G131" s="225" t="n">
        <v>-34778</v>
      </c>
      <c r="H131" s="225" t="n">
        <v>-45637</v>
      </c>
      <c r="I131" s="225" t="n">
        <v>-40149</v>
      </c>
      <c r="J131" s="225" t="n">
        <v>-43157</v>
      </c>
      <c r="K131" s="225" t="n">
        <v>-43015</v>
      </c>
      <c r="L131" s="225" t="n">
        <v>-41916</v>
      </c>
      <c r="M131" s="225" t="n">
        <v>-41239</v>
      </c>
      <c r="N131" s="225" t="n">
        <v>-541335</v>
      </c>
    </row>
    <row r="132" ht="14.25" customHeight="1" thickBot="1">
      <c r="A132" s="357" t="inlineStr">
        <is>
          <t>[-] 39 - Despesas com Pessoal - Logística</t>
        </is>
      </c>
      <c r="B132" s="467" t="n">
        <v>-12250</v>
      </c>
      <c r="C132" s="467" t="n">
        <v>-18377</v>
      </c>
      <c r="D132" s="467" t="n">
        <v>-12399</v>
      </c>
      <c r="E132" s="467" t="n">
        <v>-13171</v>
      </c>
      <c r="F132" s="467" t="n">
        <v>-16214</v>
      </c>
      <c r="G132" s="467" t="n">
        <v>-14571</v>
      </c>
      <c r="H132" s="467" t="n">
        <v>-17462</v>
      </c>
      <c r="I132" s="467" t="n">
        <v>-12899</v>
      </c>
      <c r="J132" s="467" t="n">
        <v>-16440</v>
      </c>
      <c r="K132" s="467" t="n">
        <v>-17958</v>
      </c>
      <c r="L132" s="467" t="n">
        <v>-15915</v>
      </c>
      <c r="M132" s="467" t="n">
        <v>-18575</v>
      </c>
      <c r="N132" s="467" t="n">
        <v>-186237</v>
      </c>
    </row>
    <row r="133" ht="14.25" customHeight="1" thickBot="1">
      <c r="A133" s="486" t="inlineStr">
        <is>
          <t xml:space="preserve">      39.01 - Logística - Salário líquido</t>
        </is>
      </c>
      <c r="B133" s="467" t="n">
        <v>-5977</v>
      </c>
      <c r="C133" s="467" t="n">
        <v>-6456</v>
      </c>
      <c r="D133" s="467" t="n">
        <v>-5570</v>
      </c>
      <c r="E133" s="467" t="n">
        <v>-5488</v>
      </c>
      <c r="F133" s="467" t="n">
        <v>-8427</v>
      </c>
      <c r="G133" s="467" t="n">
        <v>-6816</v>
      </c>
      <c r="H133" s="467" t="n">
        <v>-6946</v>
      </c>
      <c r="I133" s="467" t="n">
        <v>-4825</v>
      </c>
      <c r="J133" s="467" t="n">
        <v>-6549</v>
      </c>
      <c r="K133" s="467" t="n">
        <v>-7987</v>
      </c>
      <c r="L133" s="467" t="n">
        <v>-4881</v>
      </c>
      <c r="M133" s="467" t="n">
        <v>-7312</v>
      </c>
      <c r="N133" s="467" t="n">
        <v>-77238</v>
      </c>
    </row>
    <row r="134" ht="14.25" customHeight="1" thickBot="1">
      <c r="A134" s="486" t="inlineStr">
        <is>
          <t xml:space="preserve">      39.02 - Logística - 13o salário</t>
        </is>
      </c>
      <c r="B134" s="487" t="n">
        <v>0</v>
      </c>
      <c r="C134" s="487" t="n">
        <v>0</v>
      </c>
      <c r="D134" s="487" t="n">
        <v>0</v>
      </c>
      <c r="E134" s="487" t="n">
        <v>0</v>
      </c>
      <c r="F134" s="487" t="n">
        <v>0</v>
      </c>
      <c r="G134" s="487" t="n">
        <v>0</v>
      </c>
      <c r="H134" s="487" t="n">
        <v>0</v>
      </c>
      <c r="I134" s="467" t="n">
        <v>-1000</v>
      </c>
      <c r="J134" s="467" t="n">
        <v>-1963</v>
      </c>
      <c r="K134" s="467" t="n">
        <v>-1963</v>
      </c>
      <c r="L134" s="467" t="n">
        <v>-2881</v>
      </c>
      <c r="M134" s="467" t="n">
        <v>-1824</v>
      </c>
      <c r="N134" s="467" t="n">
        <v>-9633</v>
      </c>
    </row>
    <row r="135" ht="14.25" customHeight="1" thickBot="1">
      <c r="A135" s="486" t="inlineStr">
        <is>
          <t xml:space="preserve">      39.03 - Logística - Férias</t>
        </is>
      </c>
      <c r="B135" s="487" t="n">
        <v>0</v>
      </c>
      <c r="C135" s="467" t="n">
        <v>-5865</v>
      </c>
      <c r="D135" s="487" t="n">
        <v>0</v>
      </c>
      <c r="E135" s="487" t="n">
        <v>0</v>
      </c>
      <c r="F135" s="487" t="n">
        <v>0</v>
      </c>
      <c r="G135" s="487" t="n">
        <v>0</v>
      </c>
      <c r="H135" s="467" t="n">
        <v>-4012</v>
      </c>
      <c r="I135" s="487" t="n">
        <v>0</v>
      </c>
      <c r="J135" s="467" t="n">
        <v>-2769</v>
      </c>
      <c r="K135" s="487" t="n">
        <v>0</v>
      </c>
      <c r="L135" s="487" t="n">
        <v>0</v>
      </c>
      <c r="M135" s="487" t="n">
        <v>0</v>
      </c>
      <c r="N135" s="467" t="n">
        <v>-12646</v>
      </c>
    </row>
    <row r="136" ht="14.25" customHeight="1" thickBot="1">
      <c r="A136" s="486" t="inlineStr">
        <is>
          <t xml:space="preserve">      39.06 - Logística - INSS</t>
        </is>
      </c>
      <c r="B136" s="468" t="n">
        <v>-836</v>
      </c>
      <c r="C136" s="468" t="n">
        <v>-897</v>
      </c>
      <c r="D136" s="468" t="n">
        <v>-559</v>
      </c>
      <c r="E136" s="468" t="n">
        <v>-907</v>
      </c>
      <c r="F136" s="468" t="n">
        <v>-948</v>
      </c>
      <c r="G136" s="468" t="n">
        <v>-948</v>
      </c>
      <c r="H136" s="468" t="n">
        <v>-948</v>
      </c>
      <c r="I136" s="468" t="n">
        <v>-619</v>
      </c>
      <c r="J136" s="468" t="n">
        <v>-948</v>
      </c>
      <c r="K136" s="467" t="n">
        <v>-1113</v>
      </c>
      <c r="L136" s="467" t="n">
        <v>-1021</v>
      </c>
      <c r="M136" s="467" t="n">
        <v>-2144</v>
      </c>
      <c r="N136" s="467" t="n">
        <v>-11895</v>
      </c>
    </row>
    <row r="137" ht="14.25" customHeight="1" thickBot="1">
      <c r="A137" s="486" t="inlineStr">
        <is>
          <t xml:space="preserve">      39.07 - Logística - FGTS</t>
        </is>
      </c>
      <c r="B137" s="468" t="n">
        <v>-752</v>
      </c>
      <c r="C137" s="468" t="n">
        <v>-831</v>
      </c>
      <c r="D137" s="468" t="n">
        <v>-831</v>
      </c>
      <c r="E137" s="467" t="n">
        <v>-1966</v>
      </c>
      <c r="F137" s="468" t="n">
        <v>-884</v>
      </c>
      <c r="G137" s="468" t="n">
        <v>-884</v>
      </c>
      <c r="H137" s="468" t="n">
        <v>-884</v>
      </c>
      <c r="I137" s="468" t="n">
        <v>-593</v>
      </c>
      <c r="J137" s="468" t="n">
        <v>-884</v>
      </c>
      <c r="K137" s="468" t="n">
        <v>-929</v>
      </c>
      <c r="L137" s="468" t="n">
        <v>-937</v>
      </c>
      <c r="M137" s="468" t="n">
        <v>-937</v>
      </c>
      <c r="N137" s="467" t="n">
        <v>-11314</v>
      </c>
    </row>
    <row r="138" ht="14.25" customHeight="1" thickBot="1">
      <c r="A138" s="486" t="inlineStr">
        <is>
          <t xml:space="preserve">      39.08 - Logística - IRRF</t>
        </is>
      </c>
      <c r="B138" s="468" t="n">
        <v>-117</v>
      </c>
      <c r="C138" s="468" t="n">
        <v>-117</v>
      </c>
      <c r="D138" s="468" t="n">
        <v>-72</v>
      </c>
      <c r="E138" s="468" t="n">
        <v>-79</v>
      </c>
      <c r="F138" s="468" t="n">
        <v>-117</v>
      </c>
      <c r="G138" s="468" t="n">
        <v>-86</v>
      </c>
      <c r="H138" s="468" t="n">
        <v>-86</v>
      </c>
      <c r="I138" s="468" t="n">
        <v>-25</v>
      </c>
      <c r="J138" s="468" t="n">
        <v>-86</v>
      </c>
      <c r="K138" s="468" t="n">
        <v>-448</v>
      </c>
      <c r="L138" s="468" t="n">
        <v>-142</v>
      </c>
      <c r="M138" s="468" t="n">
        <v>-142</v>
      </c>
      <c r="N138" s="467" t="n">
        <v>-1522</v>
      </c>
    </row>
    <row r="139" ht="14.25" customHeight="1" thickBot="1">
      <c r="A139" s="486" t="inlineStr">
        <is>
          <t xml:space="preserve">      39.09 - Logística - Vale refeição</t>
        </is>
      </c>
      <c r="B139" s="467" t="n">
        <v>-1170</v>
      </c>
      <c r="C139" s="468" t="n">
        <v>-890</v>
      </c>
      <c r="D139" s="467" t="n">
        <v>-1425</v>
      </c>
      <c r="E139" s="467" t="n">
        <v>-1399</v>
      </c>
      <c r="F139" s="467" t="n">
        <v>-1221</v>
      </c>
      <c r="G139" s="467" t="n">
        <v>-1221</v>
      </c>
      <c r="H139" s="467" t="n">
        <v>-1425</v>
      </c>
      <c r="I139" s="467" t="n">
        <v>-1221</v>
      </c>
      <c r="J139" s="467" t="n">
        <v>-1468</v>
      </c>
      <c r="K139" s="467" t="n">
        <v>-1323</v>
      </c>
      <c r="L139" s="467" t="n">
        <v>-1026</v>
      </c>
      <c r="M139" s="467" t="n">
        <v>-1323</v>
      </c>
      <c r="N139" s="467" t="n">
        <v>-15116</v>
      </c>
    </row>
    <row r="140" ht="14.25" customHeight="1" thickBot="1">
      <c r="A140" s="486" t="inlineStr">
        <is>
          <t xml:space="preserve">      39.10 - Logística - Vale alimentação</t>
        </is>
      </c>
      <c r="B140" s="487" t="n">
        <v>0</v>
      </c>
      <c r="C140" s="468" t="n">
        <v>-101</v>
      </c>
      <c r="D140" s="487" t="n">
        <v>0</v>
      </c>
      <c r="E140" s="468" t="n">
        <v>-101</v>
      </c>
      <c r="F140" s="487" t="n">
        <v>0</v>
      </c>
      <c r="G140" s="487" t="n">
        <v>0</v>
      </c>
      <c r="H140" s="487" t="n">
        <v>0</v>
      </c>
      <c r="I140" s="487" t="n">
        <v>0</v>
      </c>
      <c r="J140" s="468" t="n">
        <v>-108</v>
      </c>
      <c r="K140" s="487" t="n">
        <v>0</v>
      </c>
      <c r="L140" s="468" t="n">
        <v>-135</v>
      </c>
      <c r="M140" s="487" t="n">
        <v>0</v>
      </c>
      <c r="N140" s="468" t="n">
        <v>-446</v>
      </c>
    </row>
    <row r="141" ht="14.25" customHeight="1" thickBot="1">
      <c r="A141" s="486" t="inlineStr">
        <is>
          <t xml:space="preserve">      39.15 - Logística - Contribuição sindical</t>
        </is>
      </c>
      <c r="B141" s="468" t="n">
        <v>-161</v>
      </c>
      <c r="C141" s="468" t="n">
        <v>-181</v>
      </c>
      <c r="D141" s="468" t="n">
        <v>-177</v>
      </c>
      <c r="E141" s="468" t="n">
        <v>-194</v>
      </c>
      <c r="F141" s="468" t="n">
        <v>-194</v>
      </c>
      <c r="G141" s="468" t="n">
        <v>-194</v>
      </c>
      <c r="H141" s="468" t="n">
        <v>-194</v>
      </c>
      <c r="I141" s="468" t="n">
        <v>-194</v>
      </c>
      <c r="J141" s="468" t="n">
        <v>-194</v>
      </c>
      <c r="K141" s="468" t="n">
        <v>-203</v>
      </c>
      <c r="L141" s="468" t="n">
        <v>-206</v>
      </c>
      <c r="M141" s="468" t="n">
        <v>-206</v>
      </c>
      <c r="N141" s="467" t="n">
        <v>-2302</v>
      </c>
    </row>
    <row r="142" ht="14.25" customHeight="1" thickBot="1">
      <c r="A142" s="486" t="inlineStr">
        <is>
          <t xml:space="preserve">      39.17 - Logística - Adiantamento de Salário</t>
        </is>
      </c>
      <c r="B142" s="467" t="n">
        <v>-3233</v>
      </c>
      <c r="C142" s="467" t="n">
        <v>-3034</v>
      </c>
      <c r="D142" s="467" t="n">
        <v>-3763</v>
      </c>
      <c r="E142" s="467" t="n">
        <v>-3034</v>
      </c>
      <c r="F142" s="467" t="n">
        <v>-4420</v>
      </c>
      <c r="G142" s="467" t="n">
        <v>-4420</v>
      </c>
      <c r="H142" s="467" t="n">
        <v>-2965</v>
      </c>
      <c r="I142" s="467" t="n">
        <v>-4420</v>
      </c>
      <c r="J142" s="467" t="n">
        <v>-1468</v>
      </c>
      <c r="K142" s="467" t="n">
        <v>-3989</v>
      </c>
      <c r="L142" s="467" t="n">
        <v>-4685</v>
      </c>
      <c r="M142" s="467" t="n">
        <v>-4685</v>
      </c>
      <c r="N142" s="467" t="n">
        <v>-44120</v>
      </c>
    </row>
    <row r="143" ht="14.25" customHeight="1" thickBot="1">
      <c r="A143" s="357" t="inlineStr">
        <is>
          <t>[-] 40 - Despesas com Transporte - Logística</t>
        </is>
      </c>
      <c r="B143" s="467" t="n">
        <v>-57599</v>
      </c>
      <c r="C143" s="467" t="n">
        <v>-19283</v>
      </c>
      <c r="D143" s="467" t="n">
        <v>-37234</v>
      </c>
      <c r="E143" s="467" t="n">
        <v>-23861</v>
      </c>
      <c r="F143" s="467" t="n">
        <v>-41047</v>
      </c>
      <c r="G143" s="467" t="n">
        <v>-20207</v>
      </c>
      <c r="H143" s="467" t="n">
        <v>-28174</v>
      </c>
      <c r="I143" s="467" t="n">
        <v>-27249</v>
      </c>
      <c r="J143" s="467" t="n">
        <v>-26717</v>
      </c>
      <c r="K143" s="467" t="n">
        <v>-25057</v>
      </c>
      <c r="L143" s="467" t="n">
        <v>-26000</v>
      </c>
      <c r="M143" s="467" t="n">
        <v>-22664</v>
      </c>
      <c r="N143" s="467" t="n">
        <v>-355098</v>
      </c>
    </row>
    <row r="144" ht="14.25" customHeight="1" thickBot="1">
      <c r="A144" s="486" t="inlineStr">
        <is>
          <t xml:space="preserve">      40.01 - Logística - Combustível</t>
        </is>
      </c>
      <c r="B144" s="467" t="n">
        <v>-18455</v>
      </c>
      <c r="C144" s="467" t="n">
        <v>-7671</v>
      </c>
      <c r="D144" s="467" t="n">
        <v>-26073</v>
      </c>
      <c r="E144" s="467" t="n">
        <v>-9032</v>
      </c>
      <c r="F144" s="467" t="n">
        <v>-28470</v>
      </c>
      <c r="G144" s="467" t="n">
        <v>-9474</v>
      </c>
      <c r="H144" s="467" t="n">
        <v>-19626</v>
      </c>
      <c r="I144" s="467" t="n">
        <v>-20577</v>
      </c>
      <c r="J144" s="467" t="n">
        <v>-17936</v>
      </c>
      <c r="K144" s="467" t="n">
        <v>-18882</v>
      </c>
      <c r="L144" s="467" t="n">
        <v>-20209</v>
      </c>
      <c r="M144" s="467" t="n">
        <v>-16242</v>
      </c>
      <c r="N144" s="467" t="n">
        <v>-212652</v>
      </c>
    </row>
    <row r="145" ht="14.25" customHeight="1" thickBot="1">
      <c r="A145" s="486" t="inlineStr">
        <is>
          <t xml:space="preserve">      40.02 - Logística - Manutenção</t>
        </is>
      </c>
      <c r="B145" s="467" t="n">
        <v>-10079</v>
      </c>
      <c r="C145" s="467" t="n">
        <v>-5001</v>
      </c>
      <c r="D145" s="467" t="n">
        <v>-4833</v>
      </c>
      <c r="E145" s="467" t="n">
        <v>-8081</v>
      </c>
      <c r="F145" s="467" t="n">
        <v>-8197</v>
      </c>
      <c r="G145" s="467" t="n">
        <v>-6457</v>
      </c>
      <c r="H145" s="467" t="n">
        <v>-2965</v>
      </c>
      <c r="I145" s="467" t="n">
        <v>-2200</v>
      </c>
      <c r="J145" s="467" t="n">
        <v>-4729</v>
      </c>
      <c r="K145" s="467" t="n">
        <v>-1820</v>
      </c>
      <c r="L145" s="467" t="n">
        <v>-1438</v>
      </c>
      <c r="M145" s="467" t="n">
        <v>-2764</v>
      </c>
      <c r="N145" s="467" t="n">
        <v>-58568</v>
      </c>
    </row>
    <row r="146" ht="14.25" customHeight="1" thickBot="1">
      <c r="A146" s="486" t="inlineStr">
        <is>
          <t xml:space="preserve">      40.03 - Logística - IPVA</t>
        </is>
      </c>
      <c r="B146" s="467" t="n">
        <v>-6192</v>
      </c>
      <c r="C146" s="487" t="n">
        <v>0</v>
      </c>
      <c r="D146" s="487" t="n">
        <v>0</v>
      </c>
      <c r="E146" s="487" t="n">
        <v>0</v>
      </c>
      <c r="F146" s="487" t="n">
        <v>0</v>
      </c>
      <c r="G146" s="487" t="n">
        <v>0</v>
      </c>
      <c r="H146" s="487" t="n">
        <v>0</v>
      </c>
      <c r="I146" s="487" t="n">
        <v>0</v>
      </c>
      <c r="J146" s="487" t="n">
        <v>0</v>
      </c>
      <c r="K146" s="487" t="n">
        <v>0</v>
      </c>
      <c r="L146" s="487" t="n">
        <v>0</v>
      </c>
      <c r="M146" s="487" t="n">
        <v>0</v>
      </c>
      <c r="N146" s="467" t="n">
        <v>-6192</v>
      </c>
    </row>
    <row r="147" ht="14.25" customHeight="1" thickBot="1">
      <c r="A147" s="486" t="inlineStr">
        <is>
          <t xml:space="preserve">      40.04 - Logística - Seguro</t>
        </is>
      </c>
      <c r="B147" s="467" t="n">
        <v>-18531</v>
      </c>
      <c r="C147" s="467" t="n">
        <v>-2636</v>
      </c>
      <c r="D147" s="467" t="n">
        <v>-2636</v>
      </c>
      <c r="E147" s="467" t="n">
        <v>-2636</v>
      </c>
      <c r="F147" s="468" t="n">
        <v>-160</v>
      </c>
      <c r="G147" s="468" t="n">
        <v>-160</v>
      </c>
      <c r="H147" s="467" t="n">
        <v>-1532</v>
      </c>
      <c r="I147" s="468" t="n">
        <v>-160</v>
      </c>
      <c r="J147" s="468" t="n">
        <v>-161</v>
      </c>
      <c r="K147" s="468" t="n">
        <v>-161</v>
      </c>
      <c r="L147" s="468" t="n">
        <v>-161</v>
      </c>
      <c r="M147" s="468" t="n">
        <v>-161</v>
      </c>
      <c r="N147" s="467" t="n">
        <v>-29101</v>
      </c>
    </row>
    <row r="148" ht="14.25" customHeight="1" thickBot="1">
      <c r="A148" s="486" t="inlineStr">
        <is>
          <t xml:space="preserve">      40.06 - Logística - Multas</t>
        </is>
      </c>
      <c r="B148" s="468" t="n">
        <v>-156</v>
      </c>
      <c r="C148" s="487" t="n">
        <v>0</v>
      </c>
      <c r="D148" s="487" t="n">
        <v>0</v>
      </c>
      <c r="E148" s="487" t="n">
        <v>0</v>
      </c>
      <c r="F148" s="487" t="n">
        <v>0</v>
      </c>
      <c r="G148" s="487" t="n">
        <v>0</v>
      </c>
      <c r="H148" s="487" t="n">
        <v>0</v>
      </c>
      <c r="I148" s="487" t="n">
        <v>0</v>
      </c>
      <c r="J148" s="487" t="n">
        <v>0</v>
      </c>
      <c r="K148" s="468" t="n">
        <v>-108</v>
      </c>
      <c r="L148" s="487" t="n">
        <v>0</v>
      </c>
      <c r="M148" s="487" t="n">
        <v>0</v>
      </c>
      <c r="N148" s="468" t="n">
        <v>-264</v>
      </c>
    </row>
    <row r="149" ht="14.25" customHeight="1" thickBot="1">
      <c r="A149" s="486" t="inlineStr">
        <is>
          <t xml:space="preserve">      40.07 - Logística - Pedágio</t>
        </is>
      </c>
      <c r="B149" s="467" t="n">
        <v>-3681</v>
      </c>
      <c r="C149" s="467" t="n">
        <v>-3973</v>
      </c>
      <c r="D149" s="467" t="n">
        <v>-3690</v>
      </c>
      <c r="E149" s="467" t="n">
        <v>-4111</v>
      </c>
      <c r="F149" s="467" t="n">
        <v>-4219</v>
      </c>
      <c r="G149" s="467" t="n">
        <v>-4115</v>
      </c>
      <c r="H149" s="467" t="n">
        <v>-4050</v>
      </c>
      <c r="I149" s="467" t="n">
        <v>-4311</v>
      </c>
      <c r="J149" s="467" t="n">
        <v>-3890</v>
      </c>
      <c r="K149" s="467" t="n">
        <v>-4084</v>
      </c>
      <c r="L149" s="467" t="n">
        <v>-4191</v>
      </c>
      <c r="M149" s="467" t="n">
        <v>-3495</v>
      </c>
      <c r="N149" s="467" t="n">
        <v>-47815</v>
      </c>
    </row>
    <row r="150" ht="14.25" customHeight="1" thickBot="1">
      <c r="A150" s="486" t="inlineStr">
        <is>
          <t xml:space="preserve">      40.09 - Logística - Licenciamento</t>
        </is>
      </c>
      <c r="B150" s="468" t="n">
        <v>-503</v>
      </c>
      <c r="C150" s="487" t="n">
        <v>0</v>
      </c>
      <c r="D150" s="487" t="n">
        <v>0</v>
      </c>
      <c r="E150" s="487" t="n">
        <v>0</v>
      </c>
      <c r="F150" s="487" t="n">
        <v>0</v>
      </c>
      <c r="G150" s="487" t="n">
        <v>0</v>
      </c>
      <c r="H150" s="487" t="n">
        <v>0</v>
      </c>
      <c r="I150" s="487" t="n">
        <v>0</v>
      </c>
      <c r="J150" s="487" t="n">
        <v>0</v>
      </c>
      <c r="K150" s="487" t="n">
        <v>0</v>
      </c>
      <c r="L150" s="487" t="n">
        <v>0</v>
      </c>
      <c r="M150" s="487" t="n">
        <v>0</v>
      </c>
      <c r="N150" s="468" t="n">
        <v>-503</v>
      </c>
    </row>
    <row r="151" ht="14.25" customHeight="1" thickBot="1">
      <c r="A151" s="488" t="inlineStr">
        <is>
          <t>( = ) Resultado Antes do Resultado Financeiro e dos Tributos (EBIT)</t>
        </is>
      </c>
      <c r="B151" s="489" t="n">
        <v>210489</v>
      </c>
      <c r="C151" s="489" t="n">
        <v>12397</v>
      </c>
      <c r="D151" s="489" t="n">
        <v>268426</v>
      </c>
      <c r="E151" s="489" t="n">
        <v>461154</v>
      </c>
      <c r="F151" s="489" t="n">
        <v>363613</v>
      </c>
      <c r="G151" s="489" t="n">
        <v>179646</v>
      </c>
      <c r="H151" s="489" t="n">
        <v>585257</v>
      </c>
      <c r="I151" s="489" t="n">
        <v>309756</v>
      </c>
      <c r="J151" s="489" t="n">
        <v>358185</v>
      </c>
      <c r="K151" s="489" t="n">
        <v>278845</v>
      </c>
      <c r="L151" s="489" t="n">
        <v>228733</v>
      </c>
      <c r="M151" s="489" t="n">
        <v>348408</v>
      </c>
      <c r="N151" s="489" t="n">
        <v>3604914</v>
      </c>
    </row>
    <row r="152" ht="14.25" customHeight="1" thickBot="1">
      <c r="A152" s="488" t="inlineStr">
        <is>
          <t>Resultado Antes do Resultado Financeiro e dos Tributos (EBIT) ( % )</t>
        </is>
      </c>
      <c r="B152" s="490" t="n">
        <v>0.15</v>
      </c>
      <c r="C152" s="490" t="n">
        <v>0.01</v>
      </c>
      <c r="D152" s="490" t="n">
        <v>0.2</v>
      </c>
      <c r="E152" s="490" t="n">
        <v>0.29</v>
      </c>
      <c r="F152" s="490" t="n">
        <v>0.24</v>
      </c>
      <c r="G152" s="490" t="n">
        <v>0.12</v>
      </c>
      <c r="H152" s="490" t="n">
        <v>0.31</v>
      </c>
      <c r="I152" s="490" t="n">
        <v>0.2</v>
      </c>
      <c r="J152" s="490" t="n">
        <v>0.21</v>
      </c>
      <c r="K152" s="490" t="n">
        <v>0.18</v>
      </c>
      <c r="L152" s="490" t="n">
        <v>0.17</v>
      </c>
      <c r="M152" s="490" t="n">
        <v>0.2</v>
      </c>
      <c r="N152" s="490" t="n">
        <v>0.19</v>
      </c>
    </row>
    <row r="153" ht="14.25" customHeight="1" thickBot="1">
      <c r="A153" s="483" t="inlineStr">
        <is>
          <t>Resultado Financeiro</t>
        </is>
      </c>
      <c r="B153" s="491" t="n">
        <v>0</v>
      </c>
      <c r="C153" s="491" t="n">
        <v>0</v>
      </c>
      <c r="D153" s="491" t="n">
        <v>0</v>
      </c>
      <c r="E153" s="491" t="n">
        <v>0</v>
      </c>
      <c r="F153" s="491" t="n">
        <v>0</v>
      </c>
      <c r="G153" s="491" t="n">
        <v>0</v>
      </c>
      <c r="H153" s="491" t="n">
        <v>0</v>
      </c>
      <c r="I153" s="484" t="n">
        <v>357007</v>
      </c>
      <c r="J153" s="491" t="n">
        <v>0</v>
      </c>
      <c r="K153" s="484" t="n">
        <v>121625</v>
      </c>
      <c r="L153" s="491" t="n">
        <v>0</v>
      </c>
      <c r="M153" s="484" t="n">
        <v>60532</v>
      </c>
      <c r="N153" s="484" t="n">
        <v>539165</v>
      </c>
    </row>
    <row r="154" ht="14.25" customHeight="1" thickBot="1">
      <c r="A154" s="357" t="inlineStr">
        <is>
          <t>[-] 48 - Despesas financeiras</t>
        </is>
      </c>
      <c r="B154" s="487" t="n">
        <v>0</v>
      </c>
      <c r="C154" s="487" t="n">
        <v>0</v>
      </c>
      <c r="D154" s="487" t="n">
        <v>0</v>
      </c>
      <c r="E154" s="487" t="n">
        <v>0</v>
      </c>
      <c r="F154" s="487" t="n">
        <v>0</v>
      </c>
      <c r="G154" s="487" t="n">
        <v>0</v>
      </c>
      <c r="H154" s="487" t="n">
        <v>0</v>
      </c>
      <c r="I154" s="485" t="n">
        <v>357007</v>
      </c>
      <c r="J154" s="487" t="n">
        <v>0</v>
      </c>
      <c r="K154" s="485" t="n">
        <v>121625</v>
      </c>
      <c r="L154" s="487" t="n">
        <v>0</v>
      </c>
      <c r="M154" s="485" t="n">
        <v>60532</v>
      </c>
      <c r="N154" s="485" t="n">
        <v>539165</v>
      </c>
    </row>
    <row r="155" ht="14.25" customHeight="1" thickBot="1">
      <c r="A155" s="486" t="inlineStr">
        <is>
          <t xml:space="preserve">      48.02 - Rendimento de aplicações financeiras</t>
        </is>
      </c>
      <c r="B155" s="487" t="n">
        <v>0</v>
      </c>
      <c r="C155" s="487" t="n">
        <v>0</v>
      </c>
      <c r="D155" s="487" t="n">
        <v>0</v>
      </c>
      <c r="E155" s="487" t="n">
        <v>0</v>
      </c>
      <c r="F155" s="487" t="n">
        <v>0</v>
      </c>
      <c r="G155" s="487" t="n">
        <v>0</v>
      </c>
      <c r="H155" s="487" t="n">
        <v>0</v>
      </c>
      <c r="I155" s="485" t="n">
        <v>357007</v>
      </c>
      <c r="J155" s="487" t="n">
        <v>0</v>
      </c>
      <c r="K155" s="485" t="n">
        <v>121625</v>
      </c>
      <c r="L155" s="487" t="n">
        <v>0</v>
      </c>
      <c r="M155" s="485" t="n">
        <v>60532</v>
      </c>
      <c r="N155" s="485" t="n">
        <v>539165</v>
      </c>
    </row>
    <row r="156" ht="14.25" customHeight="1" thickBot="1">
      <c r="A156" s="488" t="inlineStr">
        <is>
          <t>( = ) Resultado Antes dos Tributos sobre o Lucro (EBT)</t>
        </is>
      </c>
      <c r="B156" s="489" t="n">
        <v>210489</v>
      </c>
      <c r="C156" s="489" t="n">
        <v>12397</v>
      </c>
      <c r="D156" s="489" t="n">
        <v>268426</v>
      </c>
      <c r="E156" s="489" t="n">
        <v>461154</v>
      </c>
      <c r="F156" s="489" t="n">
        <v>363613</v>
      </c>
      <c r="G156" s="489" t="n">
        <v>179646</v>
      </c>
      <c r="H156" s="489" t="n">
        <v>585257</v>
      </c>
      <c r="I156" s="489" t="n">
        <v>666764</v>
      </c>
      <c r="J156" s="489" t="n">
        <v>358185</v>
      </c>
      <c r="K156" s="489" t="n">
        <v>400470</v>
      </c>
      <c r="L156" s="489" t="n">
        <v>228733</v>
      </c>
      <c r="M156" s="489" t="n">
        <v>408940</v>
      </c>
      <c r="N156" s="489" t="n">
        <v>4144079</v>
      </c>
    </row>
    <row r="157" ht="14.25" customHeight="1" thickBot="1">
      <c r="A157" s="488" t="inlineStr">
        <is>
          <t>Resultado Antes dos Tributos sobre o Lucro (EBT) ( % )</t>
        </is>
      </c>
      <c r="B157" s="490" t="n">
        <v>0.15</v>
      </c>
      <c r="C157" s="490" t="n">
        <v>0.01</v>
      </c>
      <c r="D157" s="490" t="n">
        <v>0.2</v>
      </c>
      <c r="E157" s="490" t="n">
        <v>0.29</v>
      </c>
      <c r="F157" s="490" t="n">
        <v>0.24</v>
      </c>
      <c r="G157" s="490" t="n">
        <v>0.12</v>
      </c>
      <c r="H157" s="490" t="n">
        <v>0.31</v>
      </c>
      <c r="I157" s="490" t="n">
        <v>0.43</v>
      </c>
      <c r="J157" s="490" t="n">
        <v>0.21</v>
      </c>
      <c r="K157" s="490" t="n">
        <v>0.26</v>
      </c>
      <c r="L157" s="490" t="n">
        <v>0.17</v>
      </c>
      <c r="M157" s="490" t="n">
        <v>0.23</v>
      </c>
      <c r="N157" s="490" t="n">
        <v>0.22</v>
      </c>
    </row>
    <row r="158" ht="14.25" customHeight="1" thickBot="1">
      <c r="A158" s="483" t="inlineStr">
        <is>
          <t>Imposto de Renda e Contribuição Social sobre o Lucro</t>
        </is>
      </c>
      <c r="B158" s="225" t="n">
        <v>-108822</v>
      </c>
      <c r="C158" s="491" t="n">
        <v>0</v>
      </c>
      <c r="D158" s="491" t="n">
        <v>0</v>
      </c>
      <c r="E158" s="225" t="n">
        <v>-107101</v>
      </c>
      <c r="F158" s="491" t="n">
        <v>0</v>
      </c>
      <c r="G158" s="491" t="n">
        <v>0</v>
      </c>
      <c r="H158" s="225" t="n">
        <v>-119970</v>
      </c>
      <c r="I158" s="491" t="n">
        <v>0</v>
      </c>
      <c r="J158" s="491" t="n">
        <v>0</v>
      </c>
      <c r="K158" s="225" t="n">
        <v>-122498</v>
      </c>
      <c r="L158" s="491" t="n">
        <v>0</v>
      </c>
      <c r="M158" s="491" t="n">
        <v>0</v>
      </c>
      <c r="N158" s="225" t="n">
        <v>-458393</v>
      </c>
    </row>
    <row r="159" ht="14.25" customHeight="1" thickBot="1">
      <c r="A159" s="357" t="inlineStr">
        <is>
          <t>[-] 49 - Imposto de Renda e Contribuição Social sobre o Lucro</t>
        </is>
      </c>
      <c r="B159" s="467" t="n">
        <v>-108822</v>
      </c>
      <c r="C159" s="487" t="n">
        <v>0</v>
      </c>
      <c r="D159" s="487" t="n">
        <v>0</v>
      </c>
      <c r="E159" s="467" t="n">
        <v>-107101</v>
      </c>
      <c r="F159" s="487" t="n">
        <v>0</v>
      </c>
      <c r="G159" s="487" t="n">
        <v>0</v>
      </c>
      <c r="H159" s="467" t="n">
        <v>-119970</v>
      </c>
      <c r="I159" s="487" t="n">
        <v>0</v>
      </c>
      <c r="J159" s="487" t="n">
        <v>0</v>
      </c>
      <c r="K159" s="467" t="n">
        <v>-122498</v>
      </c>
      <c r="L159" s="487" t="n">
        <v>0</v>
      </c>
      <c r="M159" s="487" t="n">
        <v>0</v>
      </c>
      <c r="N159" s="467" t="n">
        <v>-458393</v>
      </c>
    </row>
    <row r="160" ht="14.25" customHeight="1" thickBot="1">
      <c r="A160" s="486" t="inlineStr">
        <is>
          <t xml:space="preserve">      49.01 - IRPJ</t>
        </is>
      </c>
      <c r="B160" s="467" t="n">
        <v>-68560</v>
      </c>
      <c r="C160" s="487" t="n">
        <v>0</v>
      </c>
      <c r="D160" s="487" t="n">
        <v>0</v>
      </c>
      <c r="E160" s="467" t="n">
        <v>-67442</v>
      </c>
      <c r="F160" s="487" t="n">
        <v>0</v>
      </c>
      <c r="G160" s="487" t="n">
        <v>0</v>
      </c>
      <c r="H160" s="467" t="n">
        <v>-79115</v>
      </c>
      <c r="I160" s="487" t="n">
        <v>0</v>
      </c>
      <c r="J160" s="487" t="n">
        <v>0</v>
      </c>
      <c r="K160" s="467" t="n">
        <v>-80823</v>
      </c>
      <c r="L160" s="487" t="n">
        <v>0</v>
      </c>
      <c r="M160" s="487" t="n">
        <v>0</v>
      </c>
      <c r="N160" s="467" t="n">
        <v>-295941</v>
      </c>
    </row>
    <row r="161" ht="14.25" customHeight="1" thickBot="1">
      <c r="A161" s="486" t="inlineStr">
        <is>
          <t xml:space="preserve">      49.02 - CSLL</t>
        </is>
      </c>
      <c r="B161" s="467" t="n">
        <v>-40262</v>
      </c>
      <c r="C161" s="487" t="n">
        <v>0</v>
      </c>
      <c r="D161" s="487" t="n">
        <v>0</v>
      </c>
      <c r="E161" s="467" t="n">
        <v>-39658</v>
      </c>
      <c r="F161" s="487" t="n">
        <v>0</v>
      </c>
      <c r="G161" s="487" t="n">
        <v>0</v>
      </c>
      <c r="H161" s="467" t="n">
        <v>-40855</v>
      </c>
      <c r="I161" s="487" t="n">
        <v>0</v>
      </c>
      <c r="J161" s="487" t="n">
        <v>0</v>
      </c>
      <c r="K161" s="467" t="n">
        <v>-41675</v>
      </c>
      <c r="L161" s="487" t="n">
        <v>0</v>
      </c>
      <c r="M161" s="487" t="n">
        <v>0</v>
      </c>
      <c r="N161" s="467" t="n">
        <v>-162451</v>
      </c>
    </row>
    <row r="162" ht="14.25" customHeight="1" thickBot="1">
      <c r="A162" s="488" t="inlineStr">
        <is>
          <t>( = ) Lucro Líquido</t>
        </is>
      </c>
      <c r="B162" s="489" t="n">
        <v>101666</v>
      </c>
      <c r="C162" s="489" t="n">
        <v>12397</v>
      </c>
      <c r="D162" s="489" t="n">
        <v>268426</v>
      </c>
      <c r="E162" s="489" t="n">
        <v>354053</v>
      </c>
      <c r="F162" s="489" t="n">
        <v>363613</v>
      </c>
      <c r="G162" s="489" t="n">
        <v>179646</v>
      </c>
      <c r="H162" s="489" t="n">
        <v>465286</v>
      </c>
      <c r="I162" s="489" t="n">
        <v>666764</v>
      </c>
      <c r="J162" s="489" t="n">
        <v>358185</v>
      </c>
      <c r="K162" s="489" t="n">
        <v>277971</v>
      </c>
      <c r="L162" s="489" t="n">
        <v>228733</v>
      </c>
      <c r="M162" s="489" t="n">
        <v>408940</v>
      </c>
      <c r="N162" s="489" t="n">
        <v>3685686</v>
      </c>
    </row>
    <row r="163" ht="14.25" customHeight="1" thickBot="1">
      <c r="A163" s="488" t="inlineStr">
        <is>
          <t>Lucro Líquido ( % )</t>
        </is>
      </c>
      <c r="B163" s="490" t="n">
        <v>0.07000000000000001</v>
      </c>
      <c r="C163" s="490" t="n">
        <v>0.01</v>
      </c>
      <c r="D163" s="490" t="n">
        <v>0.2</v>
      </c>
      <c r="E163" s="490" t="n">
        <v>0.22</v>
      </c>
      <c r="F163" s="490" t="n">
        <v>0.24</v>
      </c>
      <c r="G163" s="490" t="n">
        <v>0.12</v>
      </c>
      <c r="H163" s="490" t="n">
        <v>0.25</v>
      </c>
      <c r="I163" s="490" t="n">
        <v>0.43</v>
      </c>
      <c r="J163" s="490" t="n">
        <v>0.21</v>
      </c>
      <c r="K163" s="490" t="n">
        <v>0.18</v>
      </c>
      <c r="L163" s="490" t="n">
        <v>0.17</v>
      </c>
      <c r="M163" s="490" t="n">
        <v>0.23</v>
      </c>
      <c r="N163" s="490" t="n">
        <v>0.2</v>
      </c>
    </row>
    <row r="164" ht="14.25" customHeight="1" thickBot="1">
      <c r="A164" s="483" t="inlineStr">
        <is>
          <t>Variações de caixa não operacionais</t>
        </is>
      </c>
      <c r="B164" s="225" t="n">
        <v>-160898</v>
      </c>
      <c r="C164" s="225" t="n">
        <v>-170123</v>
      </c>
      <c r="D164" s="225" t="n">
        <v>-151099</v>
      </c>
      <c r="E164" s="225" t="n">
        <v>-145143</v>
      </c>
      <c r="F164" s="225" t="n">
        <v>-131708</v>
      </c>
      <c r="G164" s="225" t="n">
        <v>-129521</v>
      </c>
      <c r="H164" s="225" t="n">
        <v>-187330</v>
      </c>
      <c r="I164" s="225" t="n">
        <v>-188648</v>
      </c>
      <c r="J164" s="225" t="n">
        <v>-202906</v>
      </c>
      <c r="K164" s="225" t="n">
        <v>-224128</v>
      </c>
      <c r="L164" s="225" t="n">
        <v>-94983</v>
      </c>
      <c r="M164" s="225" t="n">
        <v>-172312</v>
      </c>
      <c r="N164" s="225" t="n">
        <v>-1958805</v>
      </c>
    </row>
    <row r="165" ht="14.25" customHeight="1" thickBot="1">
      <c r="A165" s="357" t="inlineStr">
        <is>
          <t>[-] 50 - Atividades de investimento</t>
        </is>
      </c>
      <c r="B165" s="467" t="n">
        <v>-106997</v>
      </c>
      <c r="C165" s="467" t="n">
        <v>-115593</v>
      </c>
      <c r="D165" s="467" t="n">
        <v>-70558</v>
      </c>
      <c r="E165" s="467" t="n">
        <v>-91624</v>
      </c>
      <c r="F165" s="467" t="n">
        <v>-68811</v>
      </c>
      <c r="G165" s="467" t="n">
        <v>-45182</v>
      </c>
      <c r="H165" s="467" t="n">
        <v>-87045</v>
      </c>
      <c r="I165" s="467" t="n">
        <v>-120710</v>
      </c>
      <c r="J165" s="467" t="n">
        <v>-101862</v>
      </c>
      <c r="K165" s="467" t="n">
        <v>-151886</v>
      </c>
      <c r="L165" s="467" t="n">
        <v>-24770</v>
      </c>
      <c r="M165" s="467" t="n">
        <v>-103671</v>
      </c>
      <c r="N165" s="467" t="n">
        <v>-1088714</v>
      </c>
    </row>
    <row r="166" ht="14.25" customHeight="1" thickBot="1">
      <c r="A166" s="486" t="inlineStr">
        <is>
          <t xml:space="preserve">      50.01 - Compra de máquinas e equipamentos</t>
        </is>
      </c>
      <c r="B166" s="467" t="n">
        <v>-87758</v>
      </c>
      <c r="C166" s="467" t="n">
        <v>-102221</v>
      </c>
      <c r="D166" s="467" t="n">
        <v>-68858</v>
      </c>
      <c r="E166" s="467" t="n">
        <v>-91624</v>
      </c>
      <c r="F166" s="467" t="n">
        <v>-66296</v>
      </c>
      <c r="G166" s="467" t="n">
        <v>-42667</v>
      </c>
      <c r="H166" s="467" t="n">
        <v>-87045</v>
      </c>
      <c r="I166" s="467" t="n">
        <v>-120710</v>
      </c>
      <c r="J166" s="467" t="n">
        <v>-95862</v>
      </c>
      <c r="K166" s="467" t="n">
        <v>-149886</v>
      </c>
      <c r="L166" s="467" t="n">
        <v>-23752</v>
      </c>
      <c r="M166" s="467" t="n">
        <v>-102611</v>
      </c>
      <c r="N166" s="467" t="n">
        <v>-1039295</v>
      </c>
    </row>
    <row r="167" ht="14.25" customHeight="1" thickBot="1">
      <c r="A167" s="486" t="inlineStr">
        <is>
          <t xml:space="preserve">      50.02 - Compra de veículos</t>
        </is>
      </c>
      <c r="B167" s="467" t="n">
        <v>-5818</v>
      </c>
      <c r="C167" s="487" t="n">
        <v>0</v>
      </c>
      <c r="D167" s="487" t="n">
        <v>0</v>
      </c>
      <c r="E167" s="487" t="n">
        <v>0</v>
      </c>
      <c r="F167" s="487" t="n">
        <v>0</v>
      </c>
      <c r="G167" s="487" t="n">
        <v>0</v>
      </c>
      <c r="H167" s="487" t="n">
        <v>0</v>
      </c>
      <c r="I167" s="487" t="n">
        <v>0</v>
      </c>
      <c r="J167" s="487" t="n">
        <v>0</v>
      </c>
      <c r="K167" s="487" t="n">
        <v>0</v>
      </c>
      <c r="L167" s="487" t="n">
        <v>0</v>
      </c>
      <c r="M167" s="487" t="n">
        <v>0</v>
      </c>
      <c r="N167" s="467" t="n">
        <v>-5818</v>
      </c>
    </row>
    <row r="168" ht="14.25" customHeight="1" thickBot="1">
      <c r="A168" s="486" t="inlineStr">
        <is>
          <t xml:space="preserve">      50.03 - Compra de mobiliário</t>
        </is>
      </c>
      <c r="B168" s="467" t="n">
        <v>-2030</v>
      </c>
      <c r="C168" s="467" t="n">
        <v>-3680</v>
      </c>
      <c r="D168" s="487" t="n">
        <v>0</v>
      </c>
      <c r="E168" s="487" t="n">
        <v>0</v>
      </c>
      <c r="F168" s="487" t="n">
        <v>0</v>
      </c>
      <c r="G168" s="487" t="n">
        <v>0</v>
      </c>
      <c r="H168" s="487" t="n">
        <v>0</v>
      </c>
      <c r="I168" s="487" t="n">
        <v>0</v>
      </c>
      <c r="J168" s="487" t="n">
        <v>0</v>
      </c>
      <c r="K168" s="487" t="n">
        <v>0</v>
      </c>
      <c r="L168" s="487" t="n">
        <v>0</v>
      </c>
      <c r="M168" s="487" t="n">
        <v>0</v>
      </c>
      <c r="N168" s="467" t="n">
        <v>-5710</v>
      </c>
    </row>
    <row r="169" ht="14.25" customHeight="1" thickBot="1">
      <c r="A169" s="486" t="inlineStr">
        <is>
          <t xml:space="preserve">      50.04 - Investimentos em infra-estrutura</t>
        </is>
      </c>
      <c r="B169" s="467" t="n">
        <v>-11391</v>
      </c>
      <c r="C169" s="467" t="n">
        <v>-9692</v>
      </c>
      <c r="D169" s="467" t="n">
        <v>-1700</v>
      </c>
      <c r="E169" s="487" t="n">
        <v>0</v>
      </c>
      <c r="F169" s="467" t="n">
        <v>-2515</v>
      </c>
      <c r="G169" s="467" t="n">
        <v>-2515</v>
      </c>
      <c r="H169" s="487" t="n">
        <v>0</v>
      </c>
      <c r="I169" s="487" t="n">
        <v>0</v>
      </c>
      <c r="J169" s="467" t="n">
        <v>-6000</v>
      </c>
      <c r="K169" s="467" t="n">
        <v>-2000</v>
      </c>
      <c r="L169" s="467" t="n">
        <v>-1017</v>
      </c>
      <c r="M169" s="467" t="n">
        <v>-1060</v>
      </c>
      <c r="N169" s="467" t="n">
        <v>-37890</v>
      </c>
    </row>
    <row r="170" ht="14.25" customHeight="1" thickBot="1">
      <c r="A170" s="357" t="inlineStr">
        <is>
          <t>[-] 51 - Atividades de financiamento</t>
        </is>
      </c>
      <c r="B170" s="487" t="n">
        <v>800</v>
      </c>
      <c r="C170" s="487" t="n">
        <v>800</v>
      </c>
      <c r="D170" s="487" t="n">
        <v>800</v>
      </c>
      <c r="E170" s="487" t="n">
        <v>800</v>
      </c>
      <c r="F170" s="487" t="n">
        <v>800</v>
      </c>
      <c r="G170" s="487" t="n">
        <v>800</v>
      </c>
      <c r="H170" s="487" t="n">
        <v>800</v>
      </c>
      <c r="I170" s="487" t="n">
        <v>800</v>
      </c>
      <c r="J170" s="487" t="n">
        <v>800</v>
      </c>
      <c r="K170" s="487" t="n">
        <v>800</v>
      </c>
      <c r="L170" s="487" t="n">
        <v>800</v>
      </c>
      <c r="M170" s="487" t="n">
        <v>800</v>
      </c>
      <c r="N170" s="485" t="n">
        <v>9600</v>
      </c>
    </row>
    <row r="171" ht="14.25" customHeight="1" thickBot="1">
      <c r="A171" s="486" t="inlineStr">
        <is>
          <t xml:space="preserve">      51.07 - Recebimento de empréstimos a colaboradores</t>
        </is>
      </c>
      <c r="B171" s="487" t="n">
        <v>800</v>
      </c>
      <c r="C171" s="487" t="n">
        <v>800</v>
      </c>
      <c r="D171" s="487" t="n">
        <v>800</v>
      </c>
      <c r="E171" s="487" t="n">
        <v>800</v>
      </c>
      <c r="F171" s="487" t="n">
        <v>800</v>
      </c>
      <c r="G171" s="487" t="n">
        <v>800</v>
      </c>
      <c r="H171" s="487" t="n">
        <v>800</v>
      </c>
      <c r="I171" s="487" t="n">
        <v>800</v>
      </c>
      <c r="J171" s="487" t="n">
        <v>800</v>
      </c>
      <c r="K171" s="487" t="n">
        <v>800</v>
      </c>
      <c r="L171" s="487" t="n">
        <v>800</v>
      </c>
      <c r="M171" s="487" t="n">
        <v>800</v>
      </c>
      <c r="N171" s="485" t="n">
        <v>9600</v>
      </c>
    </row>
    <row r="172" ht="14.25" customHeight="1" thickBot="1">
      <c r="A172" s="357" t="inlineStr">
        <is>
          <t>[-] 52 - Aplicações financeiras</t>
        </is>
      </c>
      <c r="B172" s="467" t="n">
        <v>-6554</v>
      </c>
      <c r="C172" s="467" t="n">
        <v>-6554</v>
      </c>
      <c r="D172" s="467" t="n">
        <v>-6554</v>
      </c>
      <c r="E172" s="467" t="n">
        <v>-6554</v>
      </c>
      <c r="F172" s="467" t="n">
        <v>-6912</v>
      </c>
      <c r="G172" s="467" t="n">
        <v>-6912</v>
      </c>
      <c r="H172" s="467" t="n">
        <v>-6912</v>
      </c>
      <c r="I172" s="467" t="n">
        <v>-6912</v>
      </c>
      <c r="J172" s="467" t="n">
        <v>-6912</v>
      </c>
      <c r="K172" s="467" t="n">
        <v>-6912</v>
      </c>
      <c r="L172" s="467" t="n">
        <v>-6902</v>
      </c>
      <c r="M172" s="467" t="n">
        <v>-6912</v>
      </c>
      <c r="N172" s="467" t="n">
        <v>-81508</v>
      </c>
    </row>
    <row r="173" ht="14.25" customHeight="1" thickBot="1">
      <c r="A173" s="486" t="inlineStr">
        <is>
          <t xml:space="preserve">      52.01 - Investimento em aplicações financeiras</t>
        </is>
      </c>
      <c r="B173" s="467" t="n">
        <v>-6554</v>
      </c>
      <c r="C173" s="467" t="n">
        <v>-6554</v>
      </c>
      <c r="D173" s="467" t="n">
        <v>-6554</v>
      </c>
      <c r="E173" s="467" t="n">
        <v>-6554</v>
      </c>
      <c r="F173" s="467" t="n">
        <v>-6912</v>
      </c>
      <c r="G173" s="467" t="n">
        <v>-6912</v>
      </c>
      <c r="H173" s="467" t="n">
        <v>-6912</v>
      </c>
      <c r="I173" s="467" t="n">
        <v>-6912</v>
      </c>
      <c r="J173" s="467" t="n">
        <v>-6912</v>
      </c>
      <c r="K173" s="467" t="n">
        <v>-6912</v>
      </c>
      <c r="L173" s="467" t="n">
        <v>-6902</v>
      </c>
      <c r="M173" s="467" t="n">
        <v>-6912</v>
      </c>
      <c r="N173" s="467" t="n">
        <v>-81508</v>
      </c>
    </row>
    <row r="174" ht="14.25" customHeight="1" thickBot="1">
      <c r="A174" s="357" t="inlineStr">
        <is>
          <t>[-] 53 - Participações e Distribuições</t>
        </is>
      </c>
      <c r="B174" s="467" t="n">
        <v>-48146</v>
      </c>
      <c r="C174" s="467" t="n">
        <v>-48776</v>
      </c>
      <c r="D174" s="467" t="n">
        <v>-74787</v>
      </c>
      <c r="E174" s="467" t="n">
        <v>-47765</v>
      </c>
      <c r="F174" s="467" t="n">
        <v>-56784</v>
      </c>
      <c r="G174" s="467" t="n">
        <v>-78225</v>
      </c>
      <c r="H174" s="467" t="n">
        <v>-94172</v>
      </c>
      <c r="I174" s="467" t="n">
        <v>-61825</v>
      </c>
      <c r="J174" s="467" t="n">
        <v>-94931</v>
      </c>
      <c r="K174" s="467" t="n">
        <v>-66129</v>
      </c>
      <c r="L174" s="467" t="n">
        <v>-64110</v>
      </c>
      <c r="M174" s="467" t="n">
        <v>-62527</v>
      </c>
      <c r="N174" s="467" t="n">
        <v>-798181</v>
      </c>
    </row>
    <row r="175" ht="14.25" customHeight="1" thickBot="1">
      <c r="A175" s="486" t="inlineStr">
        <is>
          <t xml:space="preserve">      53.01 - Participação nos lucros para funcionários</t>
        </is>
      </c>
      <c r="B175" s="487" t="n">
        <v>0</v>
      </c>
      <c r="C175" s="487" t="n">
        <v>0</v>
      </c>
      <c r="D175" s="487" t="n">
        <v>0</v>
      </c>
      <c r="E175" s="487" t="n">
        <v>0</v>
      </c>
      <c r="F175" s="487" t="n">
        <v>0</v>
      </c>
      <c r="G175" s="487" t="n">
        <v>0</v>
      </c>
      <c r="H175" s="467" t="n">
        <v>-13973</v>
      </c>
      <c r="I175" s="467" t="n">
        <v>-13973</v>
      </c>
      <c r="J175" s="467" t="n">
        <v>-14625</v>
      </c>
      <c r="K175" s="467" t="n">
        <v>-9720</v>
      </c>
      <c r="L175" s="467" t="n">
        <v>-14552</v>
      </c>
      <c r="M175" s="467" t="n">
        <v>-14900</v>
      </c>
      <c r="N175" s="467" t="n">
        <v>-81744</v>
      </c>
    </row>
    <row r="176" ht="14.25" customHeight="1" thickBot="1">
      <c r="A176" s="486" t="inlineStr">
        <is>
          <t xml:space="preserve">      53.02 - Distribuição de lucros e dividendos para sócios</t>
        </is>
      </c>
      <c r="B176" s="467" t="n">
        <v>-48146</v>
      </c>
      <c r="C176" s="467" t="n">
        <v>-48776</v>
      </c>
      <c r="D176" s="467" t="n">
        <v>-74787</v>
      </c>
      <c r="E176" s="467" t="n">
        <v>-47765</v>
      </c>
      <c r="F176" s="467" t="n">
        <v>-56784</v>
      </c>
      <c r="G176" s="467" t="n">
        <v>-78225</v>
      </c>
      <c r="H176" s="467" t="n">
        <v>-80199</v>
      </c>
      <c r="I176" s="467" t="n">
        <v>-47852</v>
      </c>
      <c r="J176" s="467" t="n">
        <v>-80306</v>
      </c>
      <c r="K176" s="467" t="n">
        <v>-56409</v>
      </c>
      <c r="L176" s="467" t="n">
        <v>-49558</v>
      </c>
      <c r="M176" s="467" t="n">
        <v>-47627</v>
      </c>
      <c r="N176" s="467" t="n">
        <v>-716437</v>
      </c>
    </row>
    <row r="177" ht="14.25" customHeight="1" thickBot="1">
      <c r="A177" s="357" t="inlineStr">
        <is>
          <t>[-] 54 - Ajustes de saldo</t>
        </is>
      </c>
      <c r="B177" s="487" t="n">
        <v>0</v>
      </c>
      <c r="C177" s="487" t="n">
        <v>0</v>
      </c>
      <c r="D177" s="487" t="n">
        <v>0</v>
      </c>
      <c r="E177" s="487" t="n">
        <v>0</v>
      </c>
      <c r="F177" s="487" t="n">
        <v>0</v>
      </c>
      <c r="G177" s="487" t="n">
        <v>0</v>
      </c>
      <c r="H177" s="487" t="n">
        <v>0</v>
      </c>
      <c r="I177" s="487" t="n">
        <v>0</v>
      </c>
      <c r="J177" s="487" t="n">
        <v>0</v>
      </c>
      <c r="K177" s="487" t="n">
        <v>0</v>
      </c>
      <c r="L177" s="487" t="n">
        <v>0</v>
      </c>
      <c r="M177" s="487" t="n">
        <v>0</v>
      </c>
      <c r="N177" s="487" t="n">
        <v>0</v>
      </c>
    </row>
    <row r="178" ht="14.25" customHeight="1" thickBot="1">
      <c r="A178" s="486" t="inlineStr">
        <is>
          <t xml:space="preserve">      54.05 - Transferência entre contas</t>
        </is>
      </c>
      <c r="B178" s="487" t="n">
        <v>0</v>
      </c>
      <c r="C178" s="487" t="n">
        <v>0</v>
      </c>
      <c r="D178" s="487" t="n">
        <v>0</v>
      </c>
      <c r="E178" s="487" t="n">
        <v>0</v>
      </c>
      <c r="F178" s="487" t="n">
        <v>0</v>
      </c>
      <c r="G178" s="487" t="n">
        <v>0</v>
      </c>
      <c r="H178" s="487" t="n">
        <v>0</v>
      </c>
      <c r="I178" s="487" t="n">
        <v>0</v>
      </c>
      <c r="J178" s="487" t="n">
        <v>0</v>
      </c>
      <c r="K178" s="487" t="n">
        <v>0</v>
      </c>
      <c r="L178" s="487" t="n">
        <v>0</v>
      </c>
      <c r="M178" s="487" t="n">
        <v>0</v>
      </c>
      <c r="N178" s="487" t="n">
        <v>0</v>
      </c>
    </row>
    <row r="179" ht="14.25" customHeight="1" thickBot="1">
      <c r="A179" s="488" t="inlineStr">
        <is>
          <t>( = ) Variação de caixa</t>
        </is>
      </c>
      <c r="B179" s="232" t="n">
        <v>-59231</v>
      </c>
      <c r="C179" s="232" t="n">
        <v>-157726</v>
      </c>
      <c r="D179" s="489" t="n">
        <v>117326</v>
      </c>
      <c r="E179" s="489" t="n">
        <v>208909</v>
      </c>
      <c r="F179" s="489" t="n">
        <v>231905</v>
      </c>
      <c r="G179" s="489" t="n">
        <v>50125</v>
      </c>
      <c r="H179" s="489" t="n">
        <v>277956</v>
      </c>
      <c r="I179" s="489" t="n">
        <v>478116</v>
      </c>
      <c r="J179" s="489" t="n">
        <v>155279</v>
      </c>
      <c r="K179" s="489" t="n">
        <v>53842</v>
      </c>
      <c r="L179" s="489" t="n">
        <v>133750</v>
      </c>
      <c r="M179" s="489" t="n">
        <v>236627</v>
      </c>
      <c r="N179" s="489" t="n">
        <v>1726881</v>
      </c>
    </row>
    <row r="180" ht="14.25" customHeight="1" thickBot="1">
      <c r="A180" s="488" t="inlineStr">
        <is>
          <t>Variação de caixa ( % )</t>
        </is>
      </c>
      <c r="B180" s="490" t="n">
        <v>-0.04</v>
      </c>
      <c r="C180" s="490" t="n">
        <v>-0.12</v>
      </c>
      <c r="D180" s="490" t="n">
        <v>0.09</v>
      </c>
      <c r="E180" s="490" t="n">
        <v>0.13</v>
      </c>
      <c r="F180" s="490" t="n">
        <v>0.15</v>
      </c>
      <c r="G180" s="490" t="n">
        <v>0.03</v>
      </c>
      <c r="H180" s="490" t="n">
        <v>0.15</v>
      </c>
      <c r="I180" s="490" t="n">
        <v>0.31</v>
      </c>
      <c r="J180" s="490" t="n">
        <v>0.09</v>
      </c>
      <c r="K180" s="490" t="n">
        <v>0.04</v>
      </c>
      <c r="L180" s="490" t="n">
        <v>0.1</v>
      </c>
      <c r="M180" s="490" t="n">
        <v>0.13</v>
      </c>
      <c r="N180" s="490" t="n">
        <v>0.09</v>
      </c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hyperlinks>
    <hyperlink xmlns:r="http://schemas.openxmlformats.org/officeDocument/2006/relationships" ref="A3" display="javascript:inverteVisibilidadeFilhosDiretos('136');" r:id="rId1"/>
    <hyperlink xmlns:r="http://schemas.openxmlformats.org/officeDocument/2006/relationships" ref="A10" display="javascript:inverteVisibilidadeFilhosDiretos('140');" r:id="rId2"/>
    <hyperlink xmlns:r="http://schemas.openxmlformats.org/officeDocument/2006/relationships" ref="A14" display="javascript:inverteVisibilidadeFilhosDiretos('358');" r:id="rId3"/>
    <hyperlink xmlns:r="http://schemas.openxmlformats.org/officeDocument/2006/relationships" ref="A16" display="javascript:inverteVisibilidadeFilhosDiretos('339');" r:id="rId4"/>
    <hyperlink xmlns:r="http://schemas.openxmlformats.org/officeDocument/2006/relationships" ref="A22" display="javascript:inverteVisibilidadeFilhosDiretos('150');" r:id="rId5"/>
    <hyperlink xmlns:r="http://schemas.openxmlformats.org/officeDocument/2006/relationships" ref="A36" display="javascript:inverteVisibilidadeFilhosDiretos('167');" r:id="rId6"/>
    <hyperlink xmlns:r="http://schemas.openxmlformats.org/officeDocument/2006/relationships" ref="A39" display="javascript:inverteVisibilidadeFilhosDiretos('176');" r:id="rId7"/>
    <hyperlink xmlns:r="http://schemas.openxmlformats.org/officeDocument/2006/relationships" ref="A46" display="javascript:inverteVisibilidadeFilhosDiretos('170');" r:id="rId8"/>
    <hyperlink xmlns:r="http://schemas.openxmlformats.org/officeDocument/2006/relationships" ref="A51" display="javascript:inverteVisibilidadeFilhosDiretos('174');" r:id="rId9"/>
    <hyperlink xmlns:r="http://schemas.openxmlformats.org/officeDocument/2006/relationships" ref="A54" display="javascript:inverteVisibilidadeFilhosDiretos('181');" r:id="rId10"/>
    <hyperlink xmlns:r="http://schemas.openxmlformats.org/officeDocument/2006/relationships" ref="A61" display="javascript:inverteVisibilidadeFilhosDiretos('248');" r:id="rId11"/>
    <hyperlink xmlns:r="http://schemas.openxmlformats.org/officeDocument/2006/relationships" ref="A72" display="javascript:inverteVisibilidadeFilhosDiretos('267');" r:id="rId12"/>
    <hyperlink xmlns:r="http://schemas.openxmlformats.org/officeDocument/2006/relationships" ref="A76" display="javascript:inverteVisibilidadeFilhosDiretos('275');" r:id="rId13"/>
    <hyperlink xmlns:r="http://schemas.openxmlformats.org/officeDocument/2006/relationships" ref="A88" display="javascript:inverteVisibilidadeFilhosDiretos('286');" r:id="rId14"/>
    <hyperlink xmlns:r="http://schemas.openxmlformats.org/officeDocument/2006/relationships" ref="A91" display="javascript:inverteVisibilidadeFilhosDiretos('294');" r:id="rId15"/>
    <hyperlink xmlns:r="http://schemas.openxmlformats.org/officeDocument/2006/relationships" ref="A99" display="javascript:inverteVisibilidadeFilhosDiretos('361');" r:id="rId16"/>
    <hyperlink xmlns:r="http://schemas.openxmlformats.org/officeDocument/2006/relationships" ref="A101" display="javascript:inverteVisibilidadeFilhosDiretos('353');" r:id="rId17"/>
    <hyperlink xmlns:r="http://schemas.openxmlformats.org/officeDocument/2006/relationships" ref="A104" display="javascript:inverteVisibilidadeFilhosDiretos('189');" r:id="rId18"/>
    <hyperlink xmlns:r="http://schemas.openxmlformats.org/officeDocument/2006/relationships" ref="A115" display="javascript:inverteVisibilidadeFilhosDiretos('206');" r:id="rId19"/>
    <hyperlink xmlns:r="http://schemas.openxmlformats.org/officeDocument/2006/relationships" ref="A122" display="javascript:inverteVisibilidadeFilhosDiretos('214');" r:id="rId20"/>
    <hyperlink xmlns:r="http://schemas.openxmlformats.org/officeDocument/2006/relationships" ref="A132" display="javascript:inverteVisibilidadeFilhosDiretos('223');" r:id="rId21"/>
    <hyperlink xmlns:r="http://schemas.openxmlformats.org/officeDocument/2006/relationships" ref="A143" display="javascript:inverteVisibilidadeFilhosDiretos('240');" r:id="rId22"/>
    <hyperlink xmlns:r="http://schemas.openxmlformats.org/officeDocument/2006/relationships" ref="A154" display="javascript:inverteVisibilidadeFilhosDiretos('303');" r:id="rId23"/>
    <hyperlink xmlns:r="http://schemas.openxmlformats.org/officeDocument/2006/relationships" ref="A159" display="javascript:inverteVisibilidadeFilhosDiretos('362');" r:id="rId24"/>
    <hyperlink xmlns:r="http://schemas.openxmlformats.org/officeDocument/2006/relationships" ref="A165" display="javascript:inverteVisibilidadeFilhosDiretos('306');" r:id="rId25"/>
    <hyperlink xmlns:r="http://schemas.openxmlformats.org/officeDocument/2006/relationships" ref="A170" display="javascript:inverteVisibilidadeFilhosDiretos('313');" r:id="rId26"/>
    <hyperlink xmlns:r="http://schemas.openxmlformats.org/officeDocument/2006/relationships" ref="A172" display="javascript:inverteVisibilidadeFilhosDiretos('319');" r:id="rId27"/>
    <hyperlink xmlns:r="http://schemas.openxmlformats.org/officeDocument/2006/relationships" ref="A174" display="javascript:inverteVisibilidadeFilhosDiretos('324');" r:id="rId28"/>
    <hyperlink xmlns:r="http://schemas.openxmlformats.org/officeDocument/2006/relationships" ref="A177" display="javascript:inverteVisibilidadeFilhosDiretos('327');" r:id="rId29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VHONORATO VH</dc:creator>
  <dcterms:created xmlns:dcterms="http://purl.org/dc/terms/" xmlns:xsi="http://www.w3.org/2001/XMLSchema-instance" xsi:type="dcterms:W3CDTF">2019-11-23T14:03:39Z</dcterms:created>
  <dcterms:modified xmlns:dcterms="http://purl.org/dc/terms/" xmlns:xsi="http://www.w3.org/2001/XMLSchema-instance" xsi:type="dcterms:W3CDTF">2026-01-16T20:54:12Z</dcterms:modified>
  <cp:lastModifiedBy>Edenilson Zalder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MSIP_Label_cad58c76-fd94-422c-84ae-5930ae9e51dd_Enabled" fmtid="{D5CDD505-2E9C-101B-9397-08002B2CF9AE}" pid="4">
    <vt:lpwstr xmlns:vt="http://schemas.openxmlformats.org/officeDocument/2006/docPropsVTypes">true</vt:lpwstr>
  </property>
  <property name="MSIP_Label_cad58c76-fd94-422c-84ae-5930ae9e51dd_SetDate" fmtid="{D5CDD505-2E9C-101B-9397-08002B2CF9AE}" pid="5">
    <vt:lpwstr xmlns:vt="http://schemas.openxmlformats.org/officeDocument/2006/docPropsVTypes">2022-04-11T10:23:45Z</vt:lpwstr>
  </property>
  <property name="MSIP_Label_cad58c76-fd94-422c-84ae-5930ae9e51dd_Method" fmtid="{D5CDD505-2E9C-101B-9397-08002B2CF9AE}" pid="6">
    <vt:lpwstr xmlns:vt="http://schemas.openxmlformats.org/officeDocument/2006/docPropsVTypes">Privileged</vt:lpwstr>
  </property>
  <property name="MSIP_Label_cad58c76-fd94-422c-84ae-5930ae9e51dd_Name" fmtid="{D5CDD505-2E9C-101B-9397-08002B2CF9AE}" pid="7">
    <vt:lpwstr xmlns:vt="http://schemas.openxmlformats.org/officeDocument/2006/docPropsVTypes">Pública</vt:lpwstr>
  </property>
  <property name="MSIP_Label_cad58c76-fd94-422c-84ae-5930ae9e51dd_SiteId" fmtid="{D5CDD505-2E9C-101B-9397-08002B2CF9AE}" pid="8">
    <vt:lpwstr xmlns:vt="http://schemas.openxmlformats.org/officeDocument/2006/docPropsVTypes">72b5f416-8f41-4c88-a6a0-bb4b91383888</vt:lpwstr>
  </property>
  <property name="MSIP_Label_cad58c76-fd94-422c-84ae-5930ae9e51dd_ActionId" fmtid="{D5CDD505-2E9C-101B-9397-08002B2CF9AE}" pid="9">
    <vt:lpwstr xmlns:vt="http://schemas.openxmlformats.org/officeDocument/2006/docPropsVTypes">77da0839-daaf-4008-82a5-ff9e1f5046aa</vt:lpwstr>
  </property>
  <property name="MSIP_Label_cad58c76-fd94-422c-84ae-5930ae9e51dd_ContentBits" fmtid="{D5CDD505-2E9C-101B-9397-08002B2CF9AE}" pid="10">
    <vt:lpwstr xmlns:vt="http://schemas.openxmlformats.org/officeDocument/2006/docPropsVTypes">0</vt:lpwstr>
  </property>
</Properties>
</file>